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hidePivotFieldList="1" defaultThemeVersion="124226"/>
  <mc:AlternateContent xmlns:mc="http://schemas.openxmlformats.org/markup-compatibility/2006">
    <mc:Choice Requires="x15">
      <x15ac:absPath xmlns:x15ac="http://schemas.microsoft.com/office/spreadsheetml/2010/11/ac" url="C:\Projects\2022\Michaels_Code\grundfos-express-tools\bronze impeller removal\input files\"/>
    </mc:Choice>
  </mc:AlternateContent>
  <xr:revisionPtr revIDLastSave="0" documentId="8_{A27016D2-78F3-43F2-B9C1-A754468CDD3F}" xr6:coauthVersionLast="47" xr6:coauthVersionMax="47" xr10:uidLastSave="{00000000-0000-0000-0000-000000000000}"/>
  <bookViews>
    <workbookView xWindow="1152" yWindow="1152" windowWidth="21600" windowHeight="11208" tabRatio="727" activeTab="4" xr2:uid="{00000000-000D-0000-FFFF-FFFF00000000}"/>
  </bookViews>
  <sheets>
    <sheet name="Info" sheetId="1" r:id="rId1"/>
    <sheet name="BOM breakdown" sheetId="22" r:id="rId2"/>
    <sheet name="misc" sheetId="16" r:id="rId3"/>
    <sheet name="BareShaftPumps" sheetId="15" r:id="rId4"/>
    <sheet name="Case" sheetId="3" r:id="rId5"/>
    <sheet name="Hardware" sheetId="4" r:id="rId6"/>
    <sheet name="Impeller" sheetId="5" r:id="rId7"/>
    <sheet name="Wear Rings" sheetId="6" r:id="rId8"/>
    <sheet name="Shaft" sheetId="7" r:id="rId9"/>
    <sheet name="Insert" sheetId="8" r:id="rId10"/>
    <sheet name="Seals" sheetId="13" r:id="rId11"/>
    <sheet name="Bases" sheetId="11" r:id="rId12"/>
    <sheet name="Sleeves" sheetId="10" r:id="rId13"/>
    <sheet name="Couplings" sheetId="12" r:id="rId14"/>
    <sheet name="Recirc" sheetId="18" r:id="rId15"/>
    <sheet name="Drip Pans" sheetId="19" r:id="rId16"/>
    <sheet name="PkgGland" sheetId="20" r:id="rId17"/>
    <sheet name="LanternRing" sheetId="21" r:id="rId18"/>
    <sheet name="DefaultCoupling" sheetId="23" r:id="rId19"/>
  </sheets>
  <definedNames>
    <definedName name="_xlnm._FilterDatabase" localSheetId="3" hidden="1">BareShaftPumps!$B$6:$K$51</definedName>
    <definedName name="_xlnm._FilterDatabase" localSheetId="11" hidden="1">Bases!$B$7:$X$2427</definedName>
    <definedName name="_xlnm._FilterDatabase" localSheetId="4" hidden="1">Case!$B$6:$N$736</definedName>
    <definedName name="_xlnm._FilterDatabase" localSheetId="18" hidden="1">DefaultCoupling!$B$5:$F$270</definedName>
    <definedName name="_xlnm._FilterDatabase" localSheetId="15" hidden="1">'Drip Pans'!$C$6:$K$658</definedName>
    <definedName name="_xlnm._FilterDatabase" localSheetId="5" hidden="1">Hardware!$A$6:$Q$222</definedName>
    <definedName name="_xlnm._FilterDatabase" localSheetId="6" hidden="1">Impeller!$B$6:$O$1216</definedName>
    <definedName name="_xlnm._FilterDatabase" localSheetId="9" hidden="1">Insert!$B$6:$S$2684</definedName>
    <definedName name="_xlnm._FilterDatabase" localSheetId="17" hidden="1">LanternRing!$D$6:$H$20</definedName>
    <definedName name="_xlnm._FilterDatabase" localSheetId="2" hidden="1">misc!#REF!</definedName>
    <definedName name="_xlnm._FilterDatabase" localSheetId="16" hidden="1">PkgGland!$B$6:$I$23</definedName>
    <definedName name="_xlnm._FilterDatabase" localSheetId="14" hidden="1">Recirc!$C$6:$K$163</definedName>
    <definedName name="_xlnm._FilterDatabase" localSheetId="8" hidden="1">Shaft!$B$6:$S$537</definedName>
    <definedName name="_xlnm._FilterDatabase" localSheetId="12" hidden="1">Sleeves!$C$6:$Q$481</definedName>
    <definedName name="_xlnm._FilterDatabase" localSheetId="7" hidden="1">'Wear Rings'!$C$6:$Q$251</definedName>
    <definedName name="_xlnm.Print_Area" localSheetId="11">Bases!$F$7:$R$825</definedName>
    <definedName name="_xlnm.Print_Area" localSheetId="4">Case!$F$6:$O$30</definedName>
    <definedName name="_xlnm.Print_Area" localSheetId="15">'Drip Pans'!$B$347:$I$360</definedName>
    <definedName name="_xlnm.Print_Area" localSheetId="5">Hardware!$B$2:$K$120</definedName>
    <definedName name="_xlnm.Print_Area" localSheetId="9">Insert!#REF!</definedName>
    <definedName name="_xlnm.Print_Area" localSheetId="12">Sleeves!$C$2:$K$160</definedName>
    <definedName name="_xlnm.Print_Area" localSheetId="7">'Wear Rings'!$D$6:$H$284</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943" i="5" l="1"/>
  <c r="B944" i="5"/>
  <c r="B945" i="5"/>
  <c r="B946" i="5"/>
  <c r="B947" i="5"/>
  <c r="B948" i="5"/>
  <c r="B949" i="5"/>
  <c r="B950" i="5"/>
  <c r="B951" i="5"/>
  <c r="B952" i="5"/>
  <c r="B953" i="5"/>
  <c r="B954" i="5"/>
  <c r="B955" i="5"/>
  <c r="B956" i="5"/>
  <c r="B957" i="5"/>
  <c r="B958" i="5"/>
  <c r="B959" i="5"/>
  <c r="B960" i="5"/>
  <c r="B961" i="5"/>
  <c r="B962" i="5"/>
  <c r="B963" i="5"/>
  <c r="B964" i="5"/>
  <c r="B965" i="5"/>
  <c r="B966" i="5"/>
  <c r="B967" i="5"/>
  <c r="B968" i="5"/>
  <c r="B969" i="5"/>
  <c r="B970" i="5"/>
  <c r="B971" i="5"/>
  <c r="B972" i="5"/>
  <c r="B973" i="5"/>
  <c r="B974" i="5"/>
  <c r="B975" i="5"/>
  <c r="B976" i="5"/>
  <c r="B977" i="5"/>
  <c r="B978" i="5"/>
  <c r="B979" i="5"/>
  <c r="B980" i="5"/>
  <c r="B981" i="5"/>
  <c r="B982" i="5"/>
  <c r="B983" i="5"/>
  <c r="B984" i="5"/>
  <c r="B985" i="5"/>
  <c r="B986" i="5"/>
  <c r="B987" i="5"/>
  <c r="B988" i="5"/>
  <c r="B989" i="5"/>
  <c r="B990" i="5"/>
  <c r="B991" i="5"/>
  <c r="B992" i="5"/>
  <c r="B993" i="5"/>
  <c r="B994" i="5"/>
  <c r="B995" i="5"/>
  <c r="B996" i="5"/>
  <c r="B997" i="5"/>
  <c r="B998" i="5"/>
  <c r="B999" i="5"/>
  <c r="B1000" i="5"/>
  <c r="B1001" i="5"/>
  <c r="B1002" i="5"/>
  <c r="D649" i="3" l="1"/>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B480" i="10"/>
  <c r="B479" i="10"/>
  <c r="B478" i="10"/>
  <c r="B477" i="10"/>
  <c r="B476" i="10"/>
  <c r="B475" i="10"/>
  <c r="B474" i="10"/>
  <c r="B473" i="10"/>
  <c r="B472" i="10"/>
  <c r="B471" i="10"/>
  <c r="B470" i="10"/>
  <c r="B469" i="10"/>
  <c r="B468" i="10"/>
  <c r="B467" i="10"/>
  <c r="B466" i="10"/>
  <c r="B465" i="10"/>
  <c r="B464" i="10"/>
  <c r="B463" i="10"/>
  <c r="B462" i="10"/>
  <c r="B461" i="10"/>
  <c r="B460" i="10"/>
  <c r="B459" i="10"/>
  <c r="B458" i="10"/>
  <c r="B457" i="10"/>
  <c r="B456" i="10"/>
  <c r="B455" i="10"/>
  <c r="B454" i="10"/>
  <c r="B453" i="10"/>
  <c r="B452" i="10"/>
  <c r="B451" i="10"/>
  <c r="B450" i="10"/>
  <c r="B449" i="10"/>
  <c r="B448" i="10"/>
  <c r="B447" i="10"/>
  <c r="D447" i="10" s="1"/>
  <c r="B446" i="10"/>
  <c r="D446" i="10" s="1"/>
  <c r="B445" i="10"/>
  <c r="D445" i="10" s="1"/>
  <c r="B444" i="10"/>
  <c r="D444" i="10" s="1"/>
  <c r="B443" i="10"/>
  <c r="D443" i="10" s="1"/>
  <c r="B442" i="10"/>
  <c r="D442" i="10" s="1"/>
  <c r="B441" i="10"/>
  <c r="D441" i="10" s="1"/>
  <c r="B440" i="10"/>
  <c r="D440" i="10" s="1"/>
  <c r="B439" i="10"/>
  <c r="D439" i="10" s="1"/>
  <c r="B438" i="10"/>
  <c r="D438" i="10" s="1"/>
  <c r="B437" i="10"/>
  <c r="D437" i="10" s="1"/>
  <c r="B436" i="10"/>
  <c r="D436" i="10" s="1"/>
  <c r="B435" i="10"/>
  <c r="D435" i="10" s="1"/>
  <c r="B434" i="10"/>
  <c r="D434" i="10" s="1"/>
  <c r="B433" i="10"/>
  <c r="D433" i="10" s="1"/>
  <c r="B432" i="10"/>
  <c r="D432" i="10" s="1"/>
  <c r="B431" i="10"/>
  <c r="D431" i="10" s="1"/>
  <c r="B430" i="10"/>
  <c r="D430" i="10" s="1"/>
  <c r="B429" i="10"/>
  <c r="D429" i="10" s="1"/>
  <c r="B428" i="10"/>
  <c r="D428" i="10" s="1"/>
  <c r="B427" i="10"/>
  <c r="D427" i="10" s="1"/>
  <c r="B426" i="10"/>
  <c r="D426" i="10" s="1"/>
  <c r="B425" i="10"/>
  <c r="D425" i="10" s="1"/>
  <c r="B424" i="10"/>
  <c r="D424" i="10" s="1"/>
  <c r="B423" i="10"/>
  <c r="D423" i="10" s="1"/>
  <c r="B422" i="10"/>
  <c r="D422" i="10" s="1"/>
  <c r="B421" i="10"/>
  <c r="D421" i="10" s="1"/>
  <c r="B420" i="10"/>
  <c r="D420" i="10" s="1"/>
  <c r="B419" i="10"/>
  <c r="D419" i="10" s="1"/>
  <c r="B418" i="10"/>
  <c r="D418" i="10" s="1"/>
  <c r="B417" i="10"/>
  <c r="D417" i="10" s="1"/>
  <c r="B416" i="10"/>
  <c r="D416" i="10" s="1"/>
  <c r="B415" i="10"/>
  <c r="D415" i="10" s="1"/>
  <c r="B414" i="10"/>
  <c r="D414" i="10" s="1"/>
  <c r="B413" i="10"/>
  <c r="D413" i="10" s="1"/>
  <c r="B412" i="10"/>
  <c r="D412" i="10" s="1"/>
  <c r="B411" i="10"/>
  <c r="D411" i="10" s="1"/>
  <c r="B410" i="10"/>
  <c r="D410" i="10" s="1"/>
  <c r="B409" i="10"/>
  <c r="D409" i="10" s="1"/>
  <c r="B408" i="10"/>
  <c r="D408" i="10" s="1"/>
  <c r="B407" i="10"/>
  <c r="D407" i="10" s="1"/>
  <c r="B406" i="10"/>
  <c r="D406" i="10" s="1"/>
  <c r="B405" i="10"/>
  <c r="D405" i="10" s="1"/>
  <c r="B404" i="10"/>
  <c r="D404" i="10" s="1"/>
  <c r="B403" i="10"/>
  <c r="D403" i="10" s="1"/>
  <c r="B402" i="10"/>
  <c r="D402" i="10" s="1"/>
  <c r="B401" i="10"/>
  <c r="D401" i="10" s="1"/>
  <c r="B400" i="10"/>
  <c r="D400" i="10" s="1"/>
  <c r="B399" i="10"/>
  <c r="D399" i="10" s="1"/>
  <c r="B398" i="10"/>
  <c r="D398" i="10" s="1"/>
  <c r="B397" i="10"/>
  <c r="D397" i="10" s="1"/>
  <c r="B396" i="10"/>
  <c r="D396" i="10" s="1"/>
  <c r="B395" i="10"/>
  <c r="D395" i="10" s="1"/>
  <c r="B394" i="10"/>
  <c r="D394" i="10" s="1"/>
  <c r="B393" i="10"/>
  <c r="D393" i="10" s="1"/>
  <c r="B392" i="10"/>
  <c r="D392" i="10" s="1"/>
  <c r="B391" i="10"/>
  <c r="D391" i="10" s="1"/>
  <c r="B390" i="10"/>
  <c r="D390" i="10" s="1"/>
  <c r="B389" i="10"/>
  <c r="D389" i="10" s="1"/>
  <c r="B388" i="10"/>
  <c r="D388" i="10" s="1"/>
  <c r="B387" i="10"/>
  <c r="D387" i="10" s="1"/>
  <c r="B386" i="10"/>
  <c r="D386" i="10" s="1"/>
  <c r="B385" i="10"/>
  <c r="D385" i="10" s="1"/>
  <c r="B384" i="10"/>
  <c r="D384" i="10" s="1"/>
  <c r="B383" i="10"/>
  <c r="D383" i="10" s="1"/>
  <c r="B382" i="10"/>
  <c r="D382" i="10" s="1"/>
  <c r="B381" i="10"/>
  <c r="D381" i="10" s="1"/>
  <c r="B380" i="10"/>
  <c r="D380" i="10" s="1"/>
  <c r="B379" i="10"/>
  <c r="D379" i="10" s="1"/>
  <c r="B378" i="10"/>
  <c r="D378" i="10" s="1"/>
  <c r="B377" i="10"/>
  <c r="D377" i="10" s="1"/>
  <c r="B376" i="10"/>
  <c r="D376" i="10" s="1"/>
  <c r="B375" i="10"/>
  <c r="D375" i="10" s="1"/>
  <c r="B374" i="10"/>
  <c r="D374" i="10" s="1"/>
  <c r="B373" i="10"/>
  <c r="D373" i="10" s="1"/>
  <c r="B372" i="10"/>
  <c r="D372" i="10" s="1"/>
  <c r="B371" i="10"/>
  <c r="D371" i="10" s="1"/>
  <c r="B370" i="10"/>
  <c r="D370" i="10" s="1"/>
  <c r="B369" i="10"/>
  <c r="D369" i="10" s="1"/>
  <c r="B368" i="10"/>
  <c r="D368" i="10" s="1"/>
  <c r="B367" i="10"/>
  <c r="D367" i="10" s="1"/>
  <c r="B366" i="10"/>
  <c r="D366" i="10" s="1"/>
  <c r="B365" i="10"/>
  <c r="D365" i="10" s="1"/>
  <c r="B364" i="10"/>
  <c r="D364" i="10" s="1"/>
  <c r="B363" i="10"/>
  <c r="D363" i="10" s="1"/>
  <c r="B362" i="10"/>
  <c r="D362" i="10" s="1"/>
  <c r="B361" i="10"/>
  <c r="D361" i="10" s="1"/>
  <c r="B360" i="10"/>
  <c r="D360" i="10" s="1"/>
  <c r="B359" i="10"/>
  <c r="D359" i="10" s="1"/>
  <c r="B358" i="10"/>
  <c r="D358" i="10" s="1"/>
  <c r="B357" i="10"/>
  <c r="D357" i="10" s="1"/>
  <c r="B356" i="10"/>
  <c r="D356" i="10" s="1"/>
  <c r="B355" i="10"/>
  <c r="D355" i="10" s="1"/>
  <c r="B354" i="10"/>
  <c r="D354" i="10" s="1"/>
  <c r="B353" i="10"/>
  <c r="D353" i="10" s="1"/>
  <c r="B352" i="10"/>
  <c r="D352" i="10" s="1"/>
  <c r="B351" i="10"/>
  <c r="D351" i="10" s="1"/>
  <c r="B350" i="10"/>
  <c r="D350" i="10" s="1"/>
  <c r="B349" i="10"/>
  <c r="D349" i="10" s="1"/>
  <c r="B348" i="10"/>
  <c r="D348" i="10" s="1"/>
  <c r="B347" i="10"/>
  <c r="D347" i="10" s="1"/>
  <c r="B346" i="10"/>
  <c r="D346" i="10" s="1"/>
  <c r="B345" i="10"/>
  <c r="D345" i="10" s="1"/>
  <c r="B344" i="10"/>
  <c r="D344" i="10" s="1"/>
  <c r="B343" i="10"/>
  <c r="D343" i="10" s="1"/>
  <c r="B342" i="10"/>
  <c r="D342" i="10" s="1"/>
  <c r="B341" i="10"/>
  <c r="D341" i="10" s="1"/>
  <c r="B340" i="10"/>
  <c r="D340" i="10" s="1"/>
  <c r="B339" i="10"/>
  <c r="D339" i="10" s="1"/>
  <c r="B338" i="10"/>
  <c r="D338" i="10" s="1"/>
  <c r="B337" i="10"/>
  <c r="D337" i="10" s="1"/>
  <c r="B336" i="10"/>
  <c r="D336" i="10" s="1"/>
  <c r="B335" i="10"/>
  <c r="D335" i="10" s="1"/>
  <c r="B334" i="10"/>
  <c r="D334" i="10" s="1"/>
  <c r="B333" i="10"/>
  <c r="D333" i="10" s="1"/>
  <c r="B332" i="10"/>
  <c r="D332" i="10" s="1"/>
  <c r="B331" i="10"/>
  <c r="D331" i="10" s="1"/>
  <c r="B330" i="10"/>
  <c r="D330" i="10" s="1"/>
  <c r="B329" i="10"/>
  <c r="D329" i="10" s="1"/>
  <c r="B328" i="10"/>
  <c r="D328" i="10" s="1"/>
  <c r="B327" i="10"/>
  <c r="D327" i="10" s="1"/>
  <c r="B326" i="10"/>
  <c r="D326" i="10" s="1"/>
  <c r="B325" i="10"/>
  <c r="D325" i="10" s="1"/>
  <c r="B324" i="10"/>
  <c r="D324" i="10" s="1"/>
  <c r="B323" i="10"/>
  <c r="D323" i="10" s="1"/>
  <c r="B322" i="10"/>
  <c r="D322" i="10" s="1"/>
  <c r="B321" i="10"/>
  <c r="D321" i="10" s="1"/>
  <c r="B320" i="10"/>
  <c r="D320" i="10" s="1"/>
  <c r="B319" i="10"/>
  <c r="D319" i="10" s="1"/>
  <c r="B318" i="10"/>
  <c r="D318" i="10" s="1"/>
  <c r="B317" i="10"/>
  <c r="D317" i="10" s="1"/>
  <c r="B316" i="10"/>
  <c r="D316" i="10" s="1"/>
  <c r="B315" i="10"/>
  <c r="D315" i="10" s="1"/>
  <c r="B314" i="10"/>
  <c r="D314" i="10" s="1"/>
  <c r="B313" i="10"/>
  <c r="D313" i="10" s="1"/>
  <c r="B312" i="10"/>
  <c r="D312" i="10" s="1"/>
  <c r="B311" i="10"/>
  <c r="D311" i="10" s="1"/>
  <c r="B310" i="10"/>
  <c r="D310" i="10" s="1"/>
  <c r="B309" i="10"/>
  <c r="D309" i="10" s="1"/>
  <c r="B308" i="10"/>
  <c r="D308" i="10" s="1"/>
  <c r="B307" i="10"/>
  <c r="D307" i="10" s="1"/>
  <c r="B306" i="10"/>
  <c r="D306" i="10" s="1"/>
  <c r="B305" i="10"/>
  <c r="D305" i="10" s="1"/>
  <c r="B304" i="10"/>
  <c r="D304" i="10" s="1"/>
  <c r="B303" i="10"/>
  <c r="D303" i="10" s="1"/>
  <c r="B302" i="10"/>
  <c r="D302" i="10" s="1"/>
  <c r="B301" i="10"/>
  <c r="D301" i="10" s="1"/>
  <c r="B300" i="10"/>
  <c r="D300" i="10" s="1"/>
  <c r="B299" i="10"/>
  <c r="D299" i="10" s="1"/>
  <c r="B298" i="10"/>
  <c r="D298" i="10" s="1"/>
  <c r="B297" i="10"/>
  <c r="D297" i="10" s="1"/>
  <c r="B296" i="10"/>
  <c r="D296" i="10" s="1"/>
  <c r="B295" i="10"/>
  <c r="D295" i="10" s="1"/>
  <c r="B294" i="10"/>
  <c r="D294" i="10" s="1"/>
  <c r="B293" i="10"/>
  <c r="D293" i="10" s="1"/>
  <c r="B292" i="10"/>
  <c r="D292" i="10" s="1"/>
  <c r="B291" i="10"/>
  <c r="D291" i="10" s="1"/>
  <c r="B290" i="10"/>
  <c r="D290" i="10" s="1"/>
  <c r="B289" i="10"/>
  <c r="D289" i="10" s="1"/>
  <c r="B288" i="10"/>
  <c r="D288" i="10" s="1"/>
  <c r="B287" i="10"/>
  <c r="D287" i="10" s="1"/>
  <c r="B286" i="10"/>
  <c r="D286" i="10" s="1"/>
  <c r="B285" i="10"/>
  <c r="D285" i="10" s="1"/>
  <c r="B284" i="10"/>
  <c r="D284" i="10" s="1"/>
  <c r="B283" i="10"/>
  <c r="D283" i="10" s="1"/>
  <c r="B282" i="10"/>
  <c r="D282" i="10" s="1"/>
  <c r="B281" i="10"/>
  <c r="D281" i="10" s="1"/>
  <c r="B280" i="10"/>
  <c r="D280" i="10" s="1"/>
  <c r="B279" i="10"/>
  <c r="D279" i="10" s="1"/>
  <c r="B278" i="10"/>
  <c r="D278" i="10" s="1"/>
  <c r="B277" i="10"/>
  <c r="D277" i="10" s="1"/>
  <c r="B276" i="10"/>
  <c r="D276" i="10" s="1"/>
  <c r="B275" i="10"/>
  <c r="D275" i="10" s="1"/>
  <c r="B274" i="10"/>
  <c r="D274" i="10" s="1"/>
  <c r="B273" i="10"/>
  <c r="D273" i="10" s="1"/>
  <c r="B272" i="10"/>
  <c r="D272" i="10" s="1"/>
  <c r="B271" i="10"/>
  <c r="D271" i="10" s="1"/>
  <c r="B270" i="10"/>
  <c r="D270" i="10" s="1"/>
  <c r="B269" i="10"/>
  <c r="D269" i="10" s="1"/>
  <c r="B268" i="10"/>
  <c r="D268" i="10" s="1"/>
  <c r="B267" i="10"/>
  <c r="D267" i="10" s="1"/>
  <c r="B266" i="10"/>
  <c r="D266" i="10" s="1"/>
  <c r="B265" i="10"/>
  <c r="D265" i="10" s="1"/>
  <c r="B264" i="10"/>
  <c r="D264" i="10" s="1"/>
  <c r="B263" i="10"/>
  <c r="D263" i="10" s="1"/>
  <c r="B262" i="10"/>
  <c r="D262" i="10" s="1"/>
  <c r="B261" i="10"/>
  <c r="D261" i="10" s="1"/>
  <c r="B260" i="10"/>
  <c r="D260" i="10" s="1"/>
  <c r="B259" i="10"/>
  <c r="D259" i="10" s="1"/>
  <c r="B258" i="10"/>
  <c r="D258" i="10" s="1"/>
  <c r="B257" i="10"/>
  <c r="D257" i="10" s="1"/>
  <c r="B256" i="10"/>
  <c r="D256" i="10" s="1"/>
  <c r="B255" i="10"/>
  <c r="D255" i="10" s="1"/>
  <c r="B254" i="10"/>
  <c r="D254" i="10" s="1"/>
  <c r="B253" i="10"/>
  <c r="D253" i="10" s="1"/>
  <c r="B252" i="10"/>
  <c r="D252" i="10" s="1"/>
  <c r="B251" i="10"/>
  <c r="D251" i="10" s="1"/>
  <c r="B250" i="10"/>
  <c r="D250" i="10" s="1"/>
  <c r="B249" i="10"/>
  <c r="D249" i="10" s="1"/>
  <c r="B248" i="10"/>
  <c r="D248" i="10" s="1"/>
  <c r="B247" i="10"/>
  <c r="D247" i="10" s="1"/>
  <c r="B246" i="10"/>
  <c r="D246" i="10" s="1"/>
  <c r="B245" i="10"/>
  <c r="D245" i="10" s="1"/>
  <c r="B244" i="10"/>
  <c r="D244" i="10" s="1"/>
  <c r="B243" i="10"/>
  <c r="D243" i="10" s="1"/>
  <c r="B242" i="10"/>
  <c r="D242" i="10" s="1"/>
  <c r="B241" i="10"/>
  <c r="D241" i="10" s="1"/>
  <c r="B240" i="10"/>
  <c r="D240" i="10" s="1"/>
  <c r="B239" i="10"/>
  <c r="D239" i="10" s="1"/>
  <c r="B238" i="10"/>
  <c r="D238" i="10" s="1"/>
  <c r="B237" i="10"/>
  <c r="D237" i="10" s="1"/>
  <c r="B236" i="10"/>
  <c r="D236" i="10" s="1"/>
  <c r="B235" i="10"/>
  <c r="D235" i="10" s="1"/>
  <c r="B234" i="10"/>
  <c r="D234" i="10" s="1"/>
  <c r="B233" i="10"/>
  <c r="D233" i="10" s="1"/>
  <c r="B232" i="10"/>
  <c r="D232" i="10" s="1"/>
  <c r="B231" i="10"/>
  <c r="D231" i="10" s="1"/>
  <c r="B230" i="10"/>
  <c r="D230" i="10" s="1"/>
  <c r="B229" i="10"/>
  <c r="D229" i="10" s="1"/>
  <c r="B228" i="10"/>
  <c r="D228" i="10" s="1"/>
  <c r="B227" i="10"/>
  <c r="D227" i="10" s="1"/>
  <c r="B226" i="10"/>
  <c r="D226" i="10" s="1"/>
  <c r="B225" i="10"/>
  <c r="D225" i="10" s="1"/>
  <c r="B224" i="10"/>
  <c r="D224" i="10" s="1"/>
  <c r="B223" i="10"/>
  <c r="D223" i="10" s="1"/>
  <c r="B222" i="10"/>
  <c r="D222" i="10" s="1"/>
  <c r="B221" i="10"/>
  <c r="D221" i="10" s="1"/>
  <c r="B220" i="10"/>
  <c r="D220" i="10" s="1"/>
  <c r="B219" i="10"/>
  <c r="D219" i="10" s="1"/>
  <c r="B218" i="10"/>
  <c r="D218" i="10" s="1"/>
  <c r="B217" i="10"/>
  <c r="D217" i="10" s="1"/>
  <c r="B216" i="10"/>
  <c r="D216" i="10" s="1"/>
  <c r="B215" i="10"/>
  <c r="D215" i="10" s="1"/>
  <c r="B214" i="10"/>
  <c r="D214" i="10" s="1"/>
  <c r="B213" i="10"/>
  <c r="D213" i="10" s="1"/>
  <c r="B212" i="10"/>
  <c r="D212" i="10" s="1"/>
  <c r="B211" i="10"/>
  <c r="D211" i="10" s="1"/>
  <c r="B210" i="10"/>
  <c r="D210" i="10" s="1"/>
  <c r="B209" i="10"/>
  <c r="D209" i="10" s="1"/>
  <c r="B208" i="10"/>
  <c r="D208" i="10" s="1"/>
  <c r="B207" i="10"/>
  <c r="D207" i="10" s="1"/>
  <c r="B206" i="10"/>
  <c r="D206" i="10" s="1"/>
  <c r="B205" i="10"/>
  <c r="D205" i="10" s="1"/>
  <c r="B204" i="10"/>
  <c r="D204" i="10" s="1"/>
  <c r="B203" i="10"/>
  <c r="D203" i="10" s="1"/>
  <c r="B202" i="10"/>
  <c r="D202" i="10" s="1"/>
  <c r="B201" i="10"/>
  <c r="D201" i="10" s="1"/>
  <c r="B200" i="10"/>
  <c r="D200" i="10" s="1"/>
  <c r="B199" i="10"/>
  <c r="D199" i="10" s="1"/>
  <c r="B198" i="10"/>
  <c r="D198" i="10" s="1"/>
  <c r="B197" i="10"/>
  <c r="D197" i="10" s="1"/>
  <c r="B196" i="10"/>
  <c r="D196" i="10" s="1"/>
  <c r="B195" i="10"/>
  <c r="D195" i="10" s="1"/>
  <c r="B194" i="10"/>
  <c r="D194" i="10" s="1"/>
  <c r="B193" i="10"/>
  <c r="D193" i="10" s="1"/>
  <c r="B192" i="10"/>
  <c r="D192" i="10" s="1"/>
  <c r="B191" i="10"/>
  <c r="D191" i="10" s="1"/>
  <c r="B190" i="10"/>
  <c r="D190" i="10" s="1"/>
  <c r="B189" i="10"/>
  <c r="D189" i="10" s="1"/>
  <c r="B188" i="10"/>
  <c r="D188" i="10" s="1"/>
  <c r="B187" i="10"/>
  <c r="D187" i="10" s="1"/>
  <c r="B186" i="10"/>
  <c r="D186" i="10" s="1"/>
  <c r="B185" i="10"/>
  <c r="D185" i="10" s="1"/>
  <c r="B184" i="10"/>
  <c r="D184" i="10" s="1"/>
  <c r="B183" i="10"/>
  <c r="D183" i="10" s="1"/>
  <c r="B182" i="10"/>
  <c r="D182" i="10" s="1"/>
  <c r="B181" i="10"/>
  <c r="D181" i="10" s="1"/>
  <c r="B180" i="10"/>
  <c r="D180" i="10" s="1"/>
  <c r="B179" i="10"/>
  <c r="D179" i="10" s="1"/>
  <c r="B178" i="10"/>
  <c r="D178" i="10" s="1"/>
  <c r="B177" i="10"/>
  <c r="D177" i="10" s="1"/>
  <c r="B176" i="10"/>
  <c r="D176" i="10" s="1"/>
  <c r="B175" i="10"/>
  <c r="D175" i="10" s="1"/>
  <c r="B174" i="10"/>
  <c r="D174" i="10" s="1"/>
  <c r="B173" i="10"/>
  <c r="D173" i="10" s="1"/>
  <c r="B172" i="10"/>
  <c r="D172" i="10" s="1"/>
  <c r="B171" i="10"/>
  <c r="D171" i="10" s="1"/>
  <c r="B170" i="10"/>
  <c r="D170" i="10" s="1"/>
  <c r="B169" i="10"/>
  <c r="D169" i="10" s="1"/>
  <c r="B168" i="10"/>
  <c r="D168" i="10" s="1"/>
  <c r="B167" i="10"/>
  <c r="D167" i="10" s="1"/>
  <c r="B166" i="10"/>
  <c r="D166" i="10" s="1"/>
  <c r="B165" i="10"/>
  <c r="D165" i="10" s="1"/>
  <c r="B164" i="10"/>
  <c r="D164" i="10" s="1"/>
  <c r="B163" i="10"/>
  <c r="D163" i="10" s="1"/>
  <c r="B162" i="10"/>
  <c r="D162" i="10" s="1"/>
  <c r="B161" i="10"/>
  <c r="D161" i="10" s="1"/>
  <c r="B160" i="10"/>
  <c r="D160" i="10" s="1"/>
  <c r="B159" i="10"/>
  <c r="D159" i="10" s="1"/>
  <c r="B158" i="10"/>
  <c r="D158" i="10" s="1"/>
  <c r="B157" i="10"/>
  <c r="D157" i="10" s="1"/>
  <c r="B156" i="10"/>
  <c r="D156" i="10" s="1"/>
  <c r="B155" i="10"/>
  <c r="D155" i="10" s="1"/>
  <c r="B154" i="10"/>
  <c r="D154" i="10" s="1"/>
  <c r="B153" i="10"/>
  <c r="D153" i="10" s="1"/>
  <c r="B152" i="10"/>
  <c r="D152" i="10" s="1"/>
  <c r="B151" i="10"/>
  <c r="D151" i="10" s="1"/>
  <c r="B150" i="10"/>
  <c r="D150" i="10" s="1"/>
  <c r="B149" i="10"/>
  <c r="D149" i="10" s="1"/>
  <c r="B148" i="10"/>
  <c r="D148" i="10" s="1"/>
  <c r="B147" i="10"/>
  <c r="D147" i="10" s="1"/>
  <c r="B146" i="10"/>
  <c r="D146" i="10" s="1"/>
  <c r="B145" i="10"/>
  <c r="D145" i="10" s="1"/>
  <c r="B144" i="10"/>
  <c r="D144" i="10" s="1"/>
  <c r="B143" i="10"/>
  <c r="D143" i="10" s="1"/>
  <c r="B142" i="10"/>
  <c r="D142" i="10" s="1"/>
  <c r="B141" i="10"/>
  <c r="D141" i="10" s="1"/>
  <c r="B140" i="10"/>
  <c r="D140" i="10" s="1"/>
  <c r="B139" i="10"/>
  <c r="D139" i="10" s="1"/>
  <c r="B138" i="10"/>
  <c r="D138" i="10" s="1"/>
  <c r="B137" i="10"/>
  <c r="D137" i="10" s="1"/>
  <c r="B136" i="10"/>
  <c r="D136" i="10" s="1"/>
  <c r="B135" i="10"/>
  <c r="D135" i="10" s="1"/>
  <c r="B134" i="10"/>
  <c r="D134" i="10" s="1"/>
  <c r="B133" i="10"/>
  <c r="D133" i="10" s="1"/>
  <c r="B132" i="10"/>
  <c r="D132" i="10" s="1"/>
  <c r="B131" i="10"/>
  <c r="D131" i="10" s="1"/>
  <c r="B130" i="10"/>
  <c r="D130" i="10" s="1"/>
  <c r="B129" i="10"/>
  <c r="D129" i="10" s="1"/>
  <c r="B128" i="10"/>
  <c r="D128" i="10" s="1"/>
  <c r="B127" i="10"/>
  <c r="D127" i="10" s="1"/>
  <c r="B126" i="10"/>
  <c r="D126" i="10" s="1"/>
  <c r="B125" i="10"/>
  <c r="D125" i="10" s="1"/>
  <c r="B124" i="10"/>
  <c r="D124" i="10" s="1"/>
  <c r="B123" i="10"/>
  <c r="D123" i="10" s="1"/>
  <c r="B122" i="10"/>
  <c r="D122" i="10" s="1"/>
  <c r="B121" i="10"/>
  <c r="D121" i="10" s="1"/>
  <c r="B120" i="10"/>
  <c r="D120" i="10" s="1"/>
  <c r="B119" i="10"/>
  <c r="D119" i="10" s="1"/>
  <c r="B118" i="10"/>
  <c r="D118" i="10" s="1"/>
  <c r="B117" i="10"/>
  <c r="D117" i="10" s="1"/>
  <c r="B116" i="10"/>
  <c r="D116" i="10" s="1"/>
  <c r="B115" i="10"/>
  <c r="D115" i="10" s="1"/>
  <c r="B114" i="10"/>
  <c r="D114" i="10" s="1"/>
  <c r="B113" i="10"/>
  <c r="D113" i="10" s="1"/>
  <c r="B112" i="10"/>
  <c r="D112" i="10" s="1"/>
  <c r="B111" i="10"/>
  <c r="D111" i="10" s="1"/>
  <c r="B110" i="10"/>
  <c r="D110" i="10" s="1"/>
  <c r="B109" i="10"/>
  <c r="D109" i="10" s="1"/>
  <c r="B108" i="10"/>
  <c r="D108" i="10" s="1"/>
  <c r="B107" i="10"/>
  <c r="D107" i="10" s="1"/>
  <c r="B106" i="10"/>
  <c r="D106" i="10" s="1"/>
  <c r="B105" i="10"/>
  <c r="D105" i="10" s="1"/>
  <c r="B104" i="10"/>
  <c r="D104" i="10" s="1"/>
  <c r="B103" i="10"/>
  <c r="D103" i="10" s="1"/>
  <c r="B102" i="10"/>
  <c r="D102" i="10" s="1"/>
  <c r="B101" i="10"/>
  <c r="D101" i="10" s="1"/>
  <c r="B100" i="10"/>
  <c r="D100" i="10"/>
  <c r="B99" i="10"/>
  <c r="D99" i="10" s="1"/>
  <c r="B98" i="10"/>
  <c r="D98" i="10"/>
  <c r="B97" i="10"/>
  <c r="D97" i="10" s="1"/>
  <c r="B96" i="10"/>
  <c r="D96" i="10" s="1"/>
  <c r="B95" i="10"/>
  <c r="D95" i="10" s="1"/>
  <c r="B94" i="10"/>
  <c r="D94" i="10" s="1"/>
  <c r="B93" i="10"/>
  <c r="D93" i="10"/>
  <c r="B92" i="10"/>
  <c r="D92" i="10" s="1"/>
  <c r="B91" i="10"/>
  <c r="D91" i="10" s="1"/>
  <c r="B90" i="10"/>
  <c r="D90" i="10" s="1"/>
  <c r="B89" i="10"/>
  <c r="D89" i="10"/>
  <c r="B88" i="10"/>
  <c r="D88" i="10" s="1"/>
  <c r="B87" i="10"/>
  <c r="D87" i="10" s="1"/>
  <c r="B86" i="10"/>
  <c r="D86" i="10"/>
  <c r="B85" i="10"/>
  <c r="D85" i="10" s="1"/>
  <c r="B84" i="10"/>
  <c r="D84" i="10"/>
  <c r="B83" i="10"/>
  <c r="D83" i="10" s="1"/>
  <c r="B82" i="10"/>
  <c r="D82" i="10" s="1"/>
  <c r="B81" i="10"/>
  <c r="D81" i="10" s="1"/>
  <c r="B80" i="10"/>
  <c r="D80" i="10" s="1"/>
  <c r="B79" i="10"/>
  <c r="D79" i="10" s="1"/>
  <c r="B78" i="10"/>
  <c r="D78" i="10" s="1"/>
  <c r="B77" i="10"/>
  <c r="D77" i="10"/>
  <c r="B76" i="10"/>
  <c r="D76" i="10" s="1"/>
  <c r="B75" i="10"/>
  <c r="D75" i="10" s="1"/>
  <c r="B74" i="10"/>
  <c r="D74" i="10" s="1"/>
  <c r="B73" i="10"/>
  <c r="D73" i="10" s="1"/>
  <c r="B72" i="10"/>
  <c r="D72" i="10" s="1"/>
  <c r="B71" i="10"/>
  <c r="D71" i="10" s="1"/>
  <c r="B70" i="10"/>
  <c r="D70" i="10" s="1"/>
  <c r="B69" i="10"/>
  <c r="D69" i="10" s="1"/>
  <c r="B68" i="10"/>
  <c r="D68" i="10"/>
  <c r="B67" i="10"/>
  <c r="D67" i="10" s="1"/>
  <c r="B66" i="10"/>
  <c r="D66" i="10"/>
  <c r="B65" i="10"/>
  <c r="D65" i="10" s="1"/>
  <c r="B64" i="10"/>
  <c r="D64" i="10" s="1"/>
  <c r="B63" i="10"/>
  <c r="D63" i="10" s="1"/>
  <c r="B62" i="10"/>
  <c r="D62" i="10" s="1"/>
  <c r="B61" i="10"/>
  <c r="D61" i="10" s="1"/>
  <c r="B60" i="10"/>
  <c r="D60" i="10" s="1"/>
  <c r="B59" i="10"/>
  <c r="D59" i="10" s="1"/>
  <c r="B58" i="10"/>
  <c r="D58" i="10" s="1"/>
  <c r="B57" i="10"/>
  <c r="D57" i="10"/>
  <c r="B56" i="10"/>
  <c r="D56" i="10" s="1"/>
  <c r="B55" i="10"/>
  <c r="D55" i="10" s="1"/>
  <c r="B54" i="10"/>
  <c r="D54" i="10"/>
  <c r="B53" i="10"/>
  <c r="D53" i="10" s="1"/>
  <c r="B52" i="10"/>
  <c r="D52" i="10" s="1"/>
  <c r="B51" i="10"/>
  <c r="D51" i="10" s="1"/>
  <c r="B50" i="10"/>
  <c r="D50" i="10" s="1"/>
  <c r="B49" i="10"/>
  <c r="D49" i="10" s="1"/>
  <c r="B48" i="10"/>
  <c r="D48" i="10"/>
  <c r="B47" i="10"/>
  <c r="D47" i="10" s="1"/>
  <c r="B46" i="10"/>
  <c r="D46" i="10" s="1"/>
  <c r="B45" i="10"/>
  <c r="D45" i="10" s="1"/>
  <c r="B44" i="10"/>
  <c r="D44" i="10" s="1"/>
  <c r="B43" i="10"/>
  <c r="D43" i="10" s="1"/>
  <c r="B42" i="10"/>
  <c r="D42" i="10" s="1"/>
  <c r="B41" i="10"/>
  <c r="D41" i="10" s="1"/>
  <c r="B40" i="10"/>
  <c r="D40" i="10" s="1"/>
  <c r="B39" i="10"/>
  <c r="D39" i="10" s="1"/>
  <c r="B38" i="10"/>
  <c r="D38" i="10" s="1"/>
  <c r="B37" i="10"/>
  <c r="D37" i="10" s="1"/>
  <c r="B36" i="10"/>
  <c r="D36" i="10" s="1"/>
  <c r="B35" i="10"/>
  <c r="D35" i="10" s="1"/>
  <c r="B34" i="10"/>
  <c r="D34" i="10"/>
  <c r="B33" i="10"/>
  <c r="D33" i="10" s="1"/>
  <c r="B32" i="10"/>
  <c r="D32" i="10"/>
  <c r="B31" i="10"/>
  <c r="D31" i="10" s="1"/>
  <c r="B30" i="10"/>
  <c r="D30" i="10" s="1"/>
  <c r="B29" i="10"/>
  <c r="D29" i="10" s="1"/>
  <c r="B28" i="10"/>
  <c r="D28" i="10" s="1"/>
  <c r="B27" i="10"/>
  <c r="D27" i="10" s="1"/>
  <c r="B26" i="10"/>
  <c r="D26" i="10" s="1"/>
  <c r="B25" i="10"/>
  <c r="D25" i="10"/>
  <c r="B24" i="10"/>
  <c r="D24" i="10" s="1"/>
  <c r="B23" i="10"/>
  <c r="D23" i="10" s="1"/>
  <c r="B22" i="10"/>
  <c r="D22" i="10"/>
  <c r="B21" i="10"/>
  <c r="D21" i="10" s="1"/>
  <c r="B20" i="10"/>
  <c r="D20" i="10" s="1"/>
  <c r="B19" i="10"/>
  <c r="D19" i="10" s="1"/>
  <c r="B18" i="10"/>
  <c r="D18" i="10" s="1"/>
  <c r="B17" i="10"/>
  <c r="D17" i="10" s="1"/>
  <c r="B16" i="10"/>
  <c r="D16" i="10"/>
  <c r="B15" i="10"/>
  <c r="D15" i="10" s="1"/>
  <c r="B14" i="10"/>
  <c r="D14" i="10" s="1"/>
  <c r="B13" i="10"/>
  <c r="D13" i="10"/>
  <c r="B12" i="10"/>
  <c r="D12" i="10" s="1"/>
  <c r="B11" i="10"/>
  <c r="D11" i="10" s="1"/>
  <c r="B10" i="10"/>
  <c r="D10" i="10" s="1"/>
  <c r="B9" i="10"/>
  <c r="D9" i="10" s="1"/>
  <c r="B8" i="10"/>
  <c r="D8" i="10" s="1"/>
  <c r="B7" i="10"/>
  <c r="D7" i="10" s="1"/>
  <c r="A4" i="11"/>
  <c r="A3" i="11"/>
  <c r="F4" i="11"/>
  <c r="B588" i="3"/>
  <c r="D588" i="3" s="1"/>
  <c r="B587" i="3"/>
  <c r="D587" i="3" s="1"/>
  <c r="B586" i="3"/>
  <c r="D586" i="3" s="1"/>
  <c r="B585" i="3"/>
  <c r="D585" i="3" s="1"/>
  <c r="B584" i="3"/>
  <c r="D584" i="3" s="1"/>
  <c r="B583" i="3"/>
  <c r="D583" i="3" s="1"/>
  <c r="B582" i="3"/>
  <c r="D582" i="3" s="1"/>
  <c r="B581" i="3"/>
  <c r="D581" i="3" s="1"/>
  <c r="B580" i="3"/>
  <c r="D580" i="3" s="1"/>
  <c r="B579" i="3"/>
  <c r="D579" i="3" s="1"/>
  <c r="B578" i="3"/>
  <c r="D578" i="3" s="1"/>
  <c r="B577" i="3"/>
  <c r="D577" i="3" s="1"/>
  <c r="B576" i="3"/>
  <c r="D576" i="3" s="1"/>
  <c r="B575" i="3"/>
  <c r="D575" i="3" s="1"/>
  <c r="B574" i="3"/>
  <c r="D574" i="3" s="1"/>
  <c r="B573" i="3"/>
  <c r="D573" i="3" s="1"/>
  <c r="B572" i="3"/>
  <c r="D572" i="3" s="1"/>
  <c r="B571" i="3"/>
  <c r="D571" i="3" s="1"/>
  <c r="B570" i="3"/>
  <c r="D570" i="3" s="1"/>
  <c r="B569" i="3"/>
  <c r="D569" i="3" s="1"/>
  <c r="B568" i="3"/>
  <c r="D568" i="3" s="1"/>
  <c r="B567" i="3"/>
  <c r="D567" i="3" s="1"/>
  <c r="B566" i="3"/>
  <c r="D566" i="3" s="1"/>
  <c r="B565" i="3"/>
  <c r="D565" i="3" s="1"/>
  <c r="B564" i="3"/>
  <c r="D564" i="3" s="1"/>
  <c r="B563" i="3"/>
  <c r="D563" i="3" s="1"/>
  <c r="B562" i="3"/>
  <c r="D562" i="3" s="1"/>
  <c r="B561" i="3"/>
  <c r="D561" i="3" s="1"/>
  <c r="B560" i="3"/>
  <c r="D560" i="3" s="1"/>
  <c r="B559" i="3"/>
  <c r="D559" i="3" s="1"/>
  <c r="B558" i="3"/>
  <c r="D558" i="3" s="1"/>
  <c r="B557" i="3"/>
  <c r="D557" i="3" s="1"/>
  <c r="B556" i="3"/>
  <c r="D556" i="3" s="1"/>
  <c r="B555" i="3"/>
  <c r="D555" i="3" s="1"/>
  <c r="B554" i="3"/>
  <c r="D554" i="3" s="1"/>
  <c r="B553" i="3"/>
  <c r="D553" i="3" s="1"/>
  <c r="B552" i="3"/>
  <c r="D552" i="3" s="1"/>
  <c r="B551" i="3"/>
  <c r="D551" i="3" s="1"/>
  <c r="B550" i="3"/>
  <c r="D550" i="3" s="1"/>
  <c r="B549" i="3"/>
  <c r="D549" i="3" s="1"/>
  <c r="B548" i="3"/>
  <c r="D548" i="3" s="1"/>
  <c r="B547" i="3"/>
  <c r="D547" i="3" s="1"/>
  <c r="B546" i="3"/>
  <c r="D546" i="3" s="1"/>
  <c r="B545" i="3"/>
  <c r="D545" i="3" s="1"/>
  <c r="B544" i="3"/>
  <c r="D544" i="3" s="1"/>
  <c r="B543" i="3"/>
  <c r="D543" i="3" s="1"/>
  <c r="B542" i="3"/>
  <c r="D542" i="3" s="1"/>
  <c r="B541" i="3"/>
  <c r="D541" i="3" s="1"/>
  <c r="B540" i="3"/>
  <c r="D540" i="3" s="1"/>
  <c r="B539" i="3"/>
  <c r="D539" i="3" s="1"/>
  <c r="B538" i="3"/>
  <c r="D538" i="3" s="1"/>
  <c r="B537" i="3"/>
  <c r="D537" i="3" s="1"/>
  <c r="B536" i="3"/>
  <c r="D536" i="3" s="1"/>
  <c r="B535" i="3"/>
  <c r="D535" i="3" s="1"/>
  <c r="B534" i="3"/>
  <c r="D534" i="3" s="1"/>
  <c r="B533" i="3"/>
  <c r="D533" i="3" s="1"/>
  <c r="B532" i="3"/>
  <c r="D532" i="3" s="1"/>
  <c r="B531" i="3"/>
  <c r="D531" i="3" s="1"/>
  <c r="B530" i="3"/>
  <c r="D530" i="3" s="1"/>
  <c r="B529" i="3"/>
  <c r="D529" i="3" s="1"/>
  <c r="B528" i="3"/>
  <c r="D528" i="3" s="1"/>
  <c r="B527" i="3"/>
  <c r="D527" i="3" s="1"/>
  <c r="B526" i="3"/>
  <c r="D526" i="3" s="1"/>
  <c r="B525" i="3"/>
  <c r="D525" i="3" s="1"/>
  <c r="B524" i="3"/>
  <c r="D524" i="3" s="1"/>
  <c r="B523" i="3"/>
  <c r="D523" i="3" s="1"/>
  <c r="B522" i="3"/>
  <c r="D522" i="3" s="1"/>
  <c r="B521" i="3"/>
  <c r="D521" i="3" s="1"/>
  <c r="B520" i="3"/>
  <c r="D520" i="3" s="1"/>
  <c r="B519" i="3"/>
  <c r="D519" i="3" s="1"/>
  <c r="B518" i="3"/>
  <c r="D518" i="3" s="1"/>
  <c r="B517" i="3"/>
  <c r="D517" i="3" s="1"/>
  <c r="B516" i="3"/>
  <c r="D516" i="3" s="1"/>
  <c r="B515" i="3"/>
  <c r="D515" i="3" s="1"/>
  <c r="B514" i="3"/>
  <c r="D514" i="3" s="1"/>
  <c r="B513" i="3"/>
  <c r="D513" i="3" s="1"/>
  <c r="B512" i="3"/>
  <c r="D512" i="3" s="1"/>
  <c r="B511" i="3"/>
  <c r="D511" i="3" s="1"/>
  <c r="B510" i="3"/>
  <c r="D510" i="3" s="1"/>
  <c r="B509" i="3"/>
  <c r="D509" i="3" s="1"/>
  <c r="B508" i="3"/>
  <c r="D508" i="3" s="1"/>
  <c r="B507" i="3"/>
  <c r="D507" i="3" s="1"/>
  <c r="B506" i="3"/>
  <c r="D506" i="3" s="1"/>
  <c r="B505" i="3"/>
  <c r="D505" i="3" s="1"/>
  <c r="B504" i="3"/>
  <c r="D504" i="3" s="1"/>
  <c r="B503" i="3"/>
  <c r="D503" i="3" s="1"/>
  <c r="B502" i="3"/>
  <c r="D502" i="3" s="1"/>
  <c r="B501" i="3"/>
  <c r="D501" i="3" s="1"/>
  <c r="B500" i="3"/>
  <c r="D500" i="3" s="1"/>
  <c r="B499" i="3"/>
  <c r="D499" i="3" s="1"/>
  <c r="B498" i="3"/>
  <c r="D498" i="3" s="1"/>
  <c r="B497" i="3"/>
  <c r="D497" i="3" s="1"/>
  <c r="B496" i="3"/>
  <c r="D496" i="3" s="1"/>
  <c r="B495" i="3"/>
  <c r="D495" i="3" s="1"/>
  <c r="B494" i="3"/>
  <c r="D494" i="3" s="1"/>
  <c r="B493" i="3"/>
  <c r="D493" i="3" s="1"/>
  <c r="B492" i="3"/>
  <c r="D492" i="3" s="1"/>
  <c r="B491" i="3"/>
  <c r="D491" i="3" s="1"/>
  <c r="B490" i="3"/>
  <c r="D490" i="3" s="1"/>
  <c r="B489" i="3"/>
  <c r="D489" i="3" s="1"/>
  <c r="B488" i="3"/>
  <c r="D488" i="3" s="1"/>
  <c r="B487" i="3"/>
  <c r="D487" i="3" s="1"/>
  <c r="B486" i="3"/>
  <c r="D486" i="3" s="1"/>
  <c r="B485" i="3"/>
  <c r="D485" i="3" s="1"/>
  <c r="B484" i="3"/>
  <c r="D484" i="3" s="1"/>
  <c r="B483" i="3"/>
  <c r="D483" i="3" s="1"/>
  <c r="B482" i="3"/>
  <c r="D482" i="3" s="1"/>
  <c r="B481" i="3"/>
  <c r="D481" i="3" s="1"/>
  <c r="B480" i="3"/>
  <c r="D480" i="3" s="1"/>
  <c r="B479" i="3"/>
  <c r="D479" i="3" s="1"/>
  <c r="B478" i="3"/>
  <c r="D478" i="3" s="1"/>
  <c r="B477" i="3"/>
  <c r="D477" i="3" s="1"/>
  <c r="B476" i="3"/>
  <c r="D476" i="3" s="1"/>
  <c r="B475" i="3"/>
  <c r="D475" i="3" s="1"/>
  <c r="B474" i="3"/>
  <c r="D474" i="3" s="1"/>
  <c r="B473" i="3"/>
  <c r="D473" i="3" s="1"/>
  <c r="B472" i="3"/>
  <c r="D472" i="3" s="1"/>
  <c r="B471" i="3"/>
  <c r="D471" i="3" s="1"/>
  <c r="B470" i="3"/>
  <c r="D470" i="3" s="1"/>
  <c r="B469" i="3"/>
  <c r="D469" i="3" s="1"/>
  <c r="B468" i="3"/>
  <c r="D468" i="3" s="1"/>
  <c r="B467" i="3"/>
  <c r="D467" i="3" s="1"/>
  <c r="B466" i="3"/>
  <c r="D466" i="3" s="1"/>
  <c r="B465" i="3"/>
  <c r="D465" i="3" s="1"/>
  <c r="B464" i="3"/>
  <c r="D464" i="3" s="1"/>
  <c r="B463" i="3"/>
  <c r="D463" i="3" s="1"/>
  <c r="B462" i="3"/>
  <c r="D462" i="3" s="1"/>
  <c r="B461" i="3"/>
  <c r="D461" i="3" s="1"/>
  <c r="B460" i="3"/>
  <c r="D460" i="3" s="1"/>
  <c r="B459" i="3"/>
  <c r="D459" i="3" s="1"/>
  <c r="B458" i="3"/>
  <c r="D458" i="3" s="1"/>
  <c r="B457" i="3"/>
  <c r="D457" i="3" s="1"/>
  <c r="B456" i="3"/>
  <c r="D456" i="3" s="1"/>
  <c r="B455" i="3"/>
  <c r="D455" i="3" s="1"/>
  <c r="B454" i="3"/>
  <c r="D454" i="3" s="1"/>
  <c r="B453" i="3"/>
  <c r="D453" i="3" s="1"/>
  <c r="B452" i="3"/>
  <c r="D452" i="3" s="1"/>
  <c r="B451" i="3"/>
  <c r="D451" i="3" s="1"/>
  <c r="B450" i="3"/>
  <c r="D450" i="3" s="1"/>
  <c r="B449" i="3"/>
  <c r="D449" i="3" s="1"/>
  <c r="B448" i="3"/>
  <c r="D448" i="3" s="1"/>
  <c r="B447" i="3"/>
  <c r="D447" i="3" s="1"/>
  <c r="B446" i="3"/>
  <c r="D446" i="3" s="1"/>
  <c r="B445" i="3"/>
  <c r="D445" i="3" s="1"/>
  <c r="B444" i="3"/>
  <c r="D444" i="3" s="1"/>
  <c r="B443" i="3"/>
  <c r="D443" i="3" s="1"/>
  <c r="B442" i="3"/>
  <c r="D442" i="3" s="1"/>
  <c r="B441" i="3"/>
  <c r="D441" i="3" s="1"/>
  <c r="B440" i="3"/>
  <c r="D440" i="3" s="1"/>
  <c r="B439" i="3"/>
  <c r="D439" i="3" s="1"/>
  <c r="B438" i="3"/>
  <c r="D438" i="3" s="1"/>
  <c r="B437" i="3"/>
  <c r="D437" i="3" s="1"/>
  <c r="B436" i="3"/>
  <c r="D436" i="3" s="1"/>
  <c r="B435" i="3"/>
  <c r="D435" i="3" s="1"/>
  <c r="B434" i="3"/>
  <c r="D434" i="3" s="1"/>
  <c r="B433" i="3"/>
  <c r="D433" i="3" s="1"/>
  <c r="B432" i="3"/>
  <c r="D432" i="3" s="1"/>
  <c r="B431" i="3"/>
  <c r="D431" i="3" s="1"/>
  <c r="B430" i="3"/>
  <c r="D430" i="3" s="1"/>
  <c r="B429" i="3"/>
  <c r="D429" i="3" s="1"/>
  <c r="B428" i="3"/>
  <c r="D428" i="3" s="1"/>
  <c r="B427" i="3"/>
  <c r="D427" i="3" s="1"/>
  <c r="B426" i="3"/>
  <c r="D426" i="3" s="1"/>
  <c r="B425" i="3"/>
  <c r="D425" i="3" s="1"/>
  <c r="B424" i="3"/>
  <c r="D424" i="3" s="1"/>
  <c r="B423" i="3"/>
  <c r="D423" i="3" s="1"/>
  <c r="B422" i="3"/>
  <c r="D422" i="3" s="1"/>
  <c r="B421" i="3"/>
  <c r="D421" i="3" s="1"/>
  <c r="B420" i="3"/>
  <c r="D420" i="3" s="1"/>
  <c r="B419" i="3"/>
  <c r="D419" i="3" s="1"/>
  <c r="B418" i="3"/>
  <c r="D418" i="3" s="1"/>
  <c r="B417" i="3"/>
  <c r="D417" i="3" s="1"/>
  <c r="B416" i="3"/>
  <c r="D416" i="3" s="1"/>
  <c r="B415" i="3"/>
  <c r="D415" i="3" s="1"/>
  <c r="B414" i="3"/>
  <c r="D414" i="3" s="1"/>
  <c r="B413" i="3"/>
  <c r="D413" i="3" s="1"/>
  <c r="B412" i="3"/>
  <c r="D412" i="3" s="1"/>
  <c r="B411" i="3"/>
  <c r="D411" i="3" s="1"/>
  <c r="B410" i="3"/>
  <c r="D410" i="3" s="1"/>
  <c r="B409" i="3"/>
  <c r="D409" i="3" s="1"/>
  <c r="B408" i="3"/>
  <c r="D408" i="3" s="1"/>
  <c r="B407" i="3"/>
  <c r="D407" i="3" s="1"/>
  <c r="B406" i="3"/>
  <c r="D406" i="3" s="1"/>
  <c r="B405" i="3"/>
  <c r="D405" i="3" s="1"/>
  <c r="B404" i="3"/>
  <c r="D404" i="3" s="1"/>
  <c r="B403" i="3"/>
  <c r="D403" i="3" s="1"/>
  <c r="B402" i="3"/>
  <c r="D402" i="3" s="1"/>
  <c r="B401" i="3"/>
  <c r="D401" i="3" s="1"/>
  <c r="B400" i="3"/>
  <c r="D400" i="3" s="1"/>
  <c r="B399" i="3"/>
  <c r="D399" i="3" s="1"/>
  <c r="B398" i="3"/>
  <c r="D398" i="3" s="1"/>
  <c r="B397" i="3"/>
  <c r="D397" i="3" s="1"/>
  <c r="B396" i="3"/>
  <c r="D396" i="3" s="1"/>
  <c r="B395" i="3"/>
  <c r="D395" i="3" s="1"/>
  <c r="B394" i="3"/>
  <c r="D394" i="3" s="1"/>
  <c r="B393" i="3"/>
  <c r="D393" i="3" s="1"/>
  <c r="B392" i="3"/>
  <c r="D392" i="3" s="1"/>
  <c r="B391" i="3"/>
  <c r="D391" i="3" s="1"/>
  <c r="B390" i="3"/>
  <c r="D390" i="3" s="1"/>
  <c r="B389" i="3"/>
  <c r="D389" i="3" s="1"/>
  <c r="B388" i="3"/>
  <c r="D388" i="3" s="1"/>
  <c r="B387" i="3"/>
  <c r="D387" i="3" s="1"/>
  <c r="B386" i="3"/>
  <c r="D386" i="3" s="1"/>
  <c r="B385" i="3"/>
  <c r="D385" i="3" s="1"/>
  <c r="B384" i="3"/>
  <c r="D384" i="3" s="1"/>
  <c r="B383" i="3"/>
  <c r="D383" i="3" s="1"/>
  <c r="B382" i="3"/>
  <c r="D382" i="3" s="1"/>
  <c r="B381" i="3"/>
  <c r="D381" i="3" s="1"/>
  <c r="B380" i="3"/>
  <c r="D380" i="3" s="1"/>
  <c r="B379" i="3"/>
  <c r="D379" i="3" s="1"/>
  <c r="B378" i="3"/>
  <c r="D378" i="3" s="1"/>
  <c r="B377" i="3"/>
  <c r="D377" i="3" s="1"/>
  <c r="B376" i="3"/>
  <c r="D376" i="3" s="1"/>
  <c r="B375" i="3"/>
  <c r="D375" i="3" s="1"/>
  <c r="B374" i="3"/>
  <c r="D374" i="3" s="1"/>
  <c r="B373" i="3"/>
  <c r="D373" i="3" s="1"/>
  <c r="B372" i="3"/>
  <c r="D372" i="3" s="1"/>
  <c r="B371" i="3"/>
  <c r="D371" i="3" s="1"/>
  <c r="B370" i="3"/>
  <c r="D370" i="3" s="1"/>
  <c r="B369" i="3"/>
  <c r="D369" i="3" s="1"/>
  <c r="B368" i="3"/>
  <c r="D368" i="3" s="1"/>
  <c r="B367" i="3"/>
  <c r="D367" i="3" s="1"/>
  <c r="B366" i="3"/>
  <c r="D366" i="3" s="1"/>
  <c r="B365" i="3"/>
  <c r="D365" i="3" s="1"/>
  <c r="B364" i="3"/>
  <c r="D364" i="3" s="1"/>
  <c r="B363" i="3"/>
  <c r="D363" i="3" s="1"/>
  <c r="B362" i="3"/>
  <c r="D362" i="3" s="1"/>
  <c r="B361" i="3"/>
  <c r="D361" i="3" s="1"/>
  <c r="B360" i="3"/>
  <c r="D360" i="3" s="1"/>
  <c r="B359" i="3"/>
  <c r="D359" i="3" s="1"/>
  <c r="B358" i="3"/>
  <c r="D358" i="3" s="1"/>
  <c r="B357" i="3"/>
  <c r="D357" i="3" s="1"/>
  <c r="B356" i="3"/>
  <c r="D356" i="3" s="1"/>
  <c r="B355" i="3"/>
  <c r="D355" i="3" s="1"/>
  <c r="B354" i="3"/>
  <c r="D354" i="3" s="1"/>
  <c r="B353" i="3"/>
  <c r="D353" i="3" s="1"/>
  <c r="B352" i="3"/>
  <c r="D352" i="3" s="1"/>
  <c r="B351" i="3"/>
  <c r="D351" i="3" s="1"/>
  <c r="B350" i="3"/>
  <c r="D350" i="3" s="1"/>
  <c r="B349" i="3"/>
  <c r="D349" i="3" s="1"/>
  <c r="B348" i="3"/>
  <c r="D348" i="3" s="1"/>
  <c r="B347" i="3"/>
  <c r="D347" i="3" s="1"/>
  <c r="B346" i="3"/>
  <c r="D346" i="3" s="1"/>
  <c r="B345" i="3"/>
  <c r="D345" i="3" s="1"/>
  <c r="B344" i="3"/>
  <c r="D344" i="3" s="1"/>
  <c r="B343" i="3"/>
  <c r="D343" i="3" s="1"/>
  <c r="B342" i="3"/>
  <c r="D342" i="3" s="1"/>
  <c r="B341" i="3"/>
  <c r="D341" i="3" s="1"/>
  <c r="B340" i="3"/>
  <c r="D340" i="3" s="1"/>
  <c r="B339" i="3"/>
  <c r="D339" i="3" s="1"/>
  <c r="B338" i="3"/>
  <c r="D338" i="3" s="1"/>
  <c r="B337" i="3"/>
  <c r="D337" i="3" s="1"/>
  <c r="B336" i="3"/>
  <c r="D336" i="3" s="1"/>
  <c r="B335" i="3"/>
  <c r="D335" i="3" s="1"/>
  <c r="B334" i="3"/>
  <c r="D334" i="3" s="1"/>
  <c r="B333" i="3"/>
  <c r="D333" i="3" s="1"/>
  <c r="B332" i="3"/>
  <c r="D332" i="3" s="1"/>
  <c r="B331" i="3"/>
  <c r="D331" i="3" s="1"/>
  <c r="B330" i="3"/>
  <c r="D330" i="3" s="1"/>
  <c r="B329" i="3"/>
  <c r="D329" i="3" s="1"/>
  <c r="B328" i="3"/>
  <c r="D328" i="3" s="1"/>
  <c r="B327" i="3"/>
  <c r="D327" i="3" s="1"/>
  <c r="B326" i="3"/>
  <c r="D326" i="3" s="1"/>
  <c r="B325" i="3"/>
  <c r="D325" i="3" s="1"/>
  <c r="B324" i="3"/>
  <c r="D324" i="3" s="1"/>
  <c r="B323" i="3"/>
  <c r="D323" i="3" s="1"/>
  <c r="B322" i="3"/>
  <c r="D322" i="3" s="1"/>
  <c r="B321" i="3"/>
  <c r="D321" i="3" s="1"/>
  <c r="B320" i="3"/>
  <c r="D320" i="3" s="1"/>
  <c r="B319" i="3"/>
  <c r="D319" i="3" s="1"/>
  <c r="B318" i="3"/>
  <c r="D318" i="3" s="1"/>
  <c r="B317" i="3"/>
  <c r="D317" i="3" s="1"/>
  <c r="B316" i="3"/>
  <c r="D316" i="3" s="1"/>
  <c r="B315" i="3"/>
  <c r="D315" i="3" s="1"/>
  <c r="B314" i="3"/>
  <c r="D314" i="3" s="1"/>
  <c r="B313" i="3"/>
  <c r="D313" i="3" s="1"/>
  <c r="B312" i="3"/>
  <c r="D312" i="3" s="1"/>
  <c r="B311" i="3"/>
  <c r="D311" i="3" s="1"/>
  <c r="B310" i="3"/>
  <c r="D310" i="3" s="1"/>
  <c r="B309" i="3"/>
  <c r="D309" i="3" s="1"/>
  <c r="B308" i="3"/>
  <c r="D308" i="3" s="1"/>
  <c r="B307" i="3"/>
  <c r="D307" i="3" s="1"/>
  <c r="B306" i="3"/>
  <c r="D306" i="3" s="1"/>
  <c r="B305" i="3"/>
  <c r="D305" i="3" s="1"/>
  <c r="B304" i="3"/>
  <c r="D304" i="3" s="1"/>
  <c r="B303" i="3"/>
  <c r="D303" i="3" s="1"/>
  <c r="B302" i="3"/>
  <c r="D302" i="3" s="1"/>
  <c r="B301" i="3"/>
  <c r="D301" i="3" s="1"/>
  <c r="B300" i="3"/>
  <c r="D300" i="3" s="1"/>
  <c r="B299" i="3"/>
  <c r="D299" i="3" s="1"/>
  <c r="B298" i="3"/>
  <c r="D298" i="3" s="1"/>
  <c r="B297" i="3"/>
  <c r="D297" i="3" s="1"/>
  <c r="B296" i="3"/>
  <c r="D296" i="3" s="1"/>
  <c r="B295" i="3"/>
  <c r="D295" i="3" s="1"/>
  <c r="B294" i="3"/>
  <c r="D294" i="3" s="1"/>
  <c r="B293" i="3"/>
  <c r="D293" i="3" s="1"/>
  <c r="B292" i="3"/>
  <c r="D292" i="3" s="1"/>
  <c r="B291" i="3"/>
  <c r="D291" i="3" s="1"/>
  <c r="B290" i="3"/>
  <c r="D290" i="3" s="1"/>
  <c r="B289" i="3"/>
  <c r="D289" i="3" s="1"/>
  <c r="B288" i="3"/>
  <c r="D288" i="3" s="1"/>
  <c r="B287" i="3"/>
  <c r="D287" i="3" s="1"/>
  <c r="B286" i="3"/>
  <c r="D286" i="3" s="1"/>
  <c r="B285" i="3"/>
  <c r="D285" i="3" s="1"/>
  <c r="B284" i="3"/>
  <c r="D284" i="3" s="1"/>
  <c r="B283" i="3"/>
  <c r="D283" i="3" s="1"/>
  <c r="B282" i="3"/>
  <c r="D282" i="3" s="1"/>
  <c r="B281" i="3"/>
  <c r="D281" i="3" s="1"/>
  <c r="B280" i="3"/>
  <c r="D280" i="3" s="1"/>
  <c r="B279" i="3"/>
  <c r="D279" i="3" s="1"/>
  <c r="B278" i="3"/>
  <c r="D278" i="3" s="1"/>
  <c r="B277" i="3"/>
  <c r="D277" i="3" s="1"/>
  <c r="B276" i="3"/>
  <c r="D276" i="3" s="1"/>
  <c r="B275" i="3"/>
  <c r="D275" i="3" s="1"/>
  <c r="B274" i="3"/>
  <c r="D274" i="3" s="1"/>
  <c r="B273" i="3"/>
  <c r="D273" i="3" s="1"/>
  <c r="B272" i="3"/>
  <c r="D272" i="3" s="1"/>
  <c r="B271" i="3"/>
  <c r="D271" i="3" s="1"/>
  <c r="B270" i="3"/>
  <c r="D270" i="3" s="1"/>
  <c r="B269" i="3"/>
  <c r="D269" i="3" s="1"/>
  <c r="B268" i="3"/>
  <c r="D268" i="3" s="1"/>
  <c r="B267" i="3"/>
  <c r="D267" i="3" s="1"/>
  <c r="B266" i="3"/>
  <c r="D266" i="3" s="1"/>
  <c r="B265" i="3"/>
  <c r="D265" i="3" s="1"/>
  <c r="B264" i="3"/>
  <c r="D264" i="3" s="1"/>
  <c r="B263" i="3"/>
  <c r="D263" i="3" s="1"/>
  <c r="B262" i="3"/>
  <c r="D262" i="3" s="1"/>
  <c r="B261" i="3"/>
  <c r="D261" i="3" s="1"/>
  <c r="B260" i="3"/>
  <c r="D260" i="3" s="1"/>
  <c r="B259" i="3"/>
  <c r="D259" i="3" s="1"/>
  <c r="B258" i="3"/>
  <c r="D258" i="3" s="1"/>
  <c r="B257" i="3"/>
  <c r="D257" i="3" s="1"/>
  <c r="B256" i="3"/>
  <c r="D256" i="3" s="1"/>
  <c r="B255" i="3"/>
  <c r="D255" i="3" s="1"/>
  <c r="B254" i="3"/>
  <c r="D254" i="3" s="1"/>
  <c r="B253" i="3"/>
  <c r="D253" i="3" s="1"/>
  <c r="B252" i="3"/>
  <c r="D252" i="3" s="1"/>
  <c r="B251" i="3"/>
  <c r="D251" i="3" s="1"/>
  <c r="B250" i="3"/>
  <c r="D250" i="3" s="1"/>
  <c r="B249" i="3"/>
  <c r="D249" i="3" s="1"/>
  <c r="B248" i="3"/>
  <c r="D248" i="3" s="1"/>
  <c r="B247" i="3"/>
  <c r="D247" i="3" s="1"/>
  <c r="B246" i="3"/>
  <c r="D246" i="3" s="1"/>
  <c r="B245" i="3"/>
  <c r="D245" i="3" s="1"/>
  <c r="B244" i="3"/>
  <c r="D244" i="3" s="1"/>
  <c r="B243" i="3"/>
  <c r="D243" i="3" s="1"/>
  <c r="B242" i="3"/>
  <c r="D242" i="3" s="1"/>
  <c r="B241" i="3"/>
  <c r="D241" i="3" s="1"/>
  <c r="B240" i="3"/>
  <c r="D240" i="3" s="1"/>
  <c r="B239" i="3"/>
  <c r="D239" i="3" s="1"/>
  <c r="B238" i="3"/>
  <c r="D238" i="3" s="1"/>
  <c r="B237" i="3"/>
  <c r="D237" i="3" s="1"/>
  <c r="B236" i="3"/>
  <c r="D236" i="3" s="1"/>
  <c r="B235" i="3"/>
  <c r="D235" i="3" s="1"/>
  <c r="B234" i="3"/>
  <c r="D234" i="3" s="1"/>
  <c r="B233" i="3"/>
  <c r="D233" i="3" s="1"/>
  <c r="B232" i="3"/>
  <c r="D232" i="3" s="1"/>
  <c r="B231" i="3"/>
  <c r="D231" i="3" s="1"/>
  <c r="B230" i="3"/>
  <c r="D230" i="3" s="1"/>
  <c r="B229" i="3"/>
  <c r="D229" i="3" s="1"/>
  <c r="B228" i="3"/>
  <c r="D228" i="3" s="1"/>
  <c r="B227" i="3"/>
  <c r="D227" i="3" s="1"/>
  <c r="B226" i="3"/>
  <c r="D226" i="3" s="1"/>
  <c r="B225" i="3"/>
  <c r="D225" i="3" s="1"/>
  <c r="B224" i="3"/>
  <c r="D224" i="3" s="1"/>
  <c r="B223" i="3"/>
  <c r="D223" i="3" s="1"/>
  <c r="B222" i="3"/>
  <c r="D222" i="3" s="1"/>
  <c r="B221" i="3"/>
  <c r="D221" i="3" s="1"/>
  <c r="B220" i="3"/>
  <c r="D220" i="3" s="1"/>
  <c r="B219" i="3"/>
  <c r="D219" i="3" s="1"/>
  <c r="B218" i="3"/>
  <c r="D218" i="3" s="1"/>
  <c r="B217" i="3"/>
  <c r="D217" i="3" s="1"/>
  <c r="B216" i="3"/>
  <c r="D216" i="3" s="1"/>
  <c r="B215" i="3"/>
  <c r="D215" i="3" s="1"/>
  <c r="B214" i="3"/>
  <c r="D214" i="3" s="1"/>
  <c r="B213" i="3"/>
  <c r="D213" i="3" s="1"/>
  <c r="B212" i="3"/>
  <c r="D212" i="3" s="1"/>
  <c r="B211" i="3"/>
  <c r="D211" i="3" s="1"/>
  <c r="B210" i="3"/>
  <c r="D210" i="3" s="1"/>
  <c r="B209" i="3"/>
  <c r="D209" i="3" s="1"/>
  <c r="B208" i="3"/>
  <c r="D208" i="3" s="1"/>
  <c r="B207" i="3"/>
  <c r="D207" i="3" s="1"/>
  <c r="B206" i="3"/>
  <c r="D206" i="3" s="1"/>
  <c r="B205" i="3"/>
  <c r="D205" i="3" s="1"/>
  <c r="B204" i="3"/>
  <c r="D204" i="3" s="1"/>
  <c r="B203" i="3"/>
  <c r="D203" i="3" s="1"/>
  <c r="B202" i="3"/>
  <c r="D202" i="3" s="1"/>
  <c r="B201" i="3"/>
  <c r="D201" i="3" s="1"/>
  <c r="B200" i="3"/>
  <c r="D200" i="3" s="1"/>
  <c r="B199" i="3"/>
  <c r="D199" i="3" s="1"/>
  <c r="B198" i="3"/>
  <c r="D198" i="3" s="1"/>
  <c r="B197" i="3"/>
  <c r="D197" i="3" s="1"/>
  <c r="B196" i="3"/>
  <c r="D196" i="3" s="1"/>
  <c r="B195" i="3"/>
  <c r="D195" i="3" s="1"/>
  <c r="B194" i="3"/>
  <c r="D194" i="3" s="1"/>
  <c r="B193" i="3"/>
  <c r="D193" i="3" s="1"/>
  <c r="B192" i="3"/>
  <c r="D192" i="3" s="1"/>
  <c r="B191" i="3"/>
  <c r="D191" i="3" s="1"/>
  <c r="B190" i="3"/>
  <c r="D190" i="3" s="1"/>
  <c r="B189" i="3"/>
  <c r="D189" i="3" s="1"/>
  <c r="B188" i="3"/>
  <c r="D188" i="3" s="1"/>
  <c r="B187" i="3"/>
  <c r="D187" i="3" s="1"/>
  <c r="B186" i="3"/>
  <c r="D186" i="3" s="1"/>
  <c r="B185" i="3"/>
  <c r="D185" i="3" s="1"/>
  <c r="B184" i="3"/>
  <c r="D184" i="3" s="1"/>
  <c r="B183" i="3"/>
  <c r="D183" i="3" s="1"/>
  <c r="B182" i="3"/>
  <c r="D182" i="3" s="1"/>
  <c r="B181" i="3"/>
  <c r="D181" i="3" s="1"/>
  <c r="B180" i="3"/>
  <c r="D180" i="3" s="1"/>
  <c r="B179" i="3"/>
  <c r="D179" i="3" s="1"/>
  <c r="B178" i="3"/>
  <c r="D178" i="3" s="1"/>
  <c r="B177" i="3"/>
  <c r="D177" i="3" s="1"/>
  <c r="B176" i="3"/>
  <c r="D176" i="3" s="1"/>
  <c r="B175" i="3"/>
  <c r="D175" i="3" s="1"/>
  <c r="B174" i="3"/>
  <c r="D174" i="3" s="1"/>
  <c r="B173" i="3"/>
  <c r="D173" i="3" s="1"/>
  <c r="B172" i="3"/>
  <c r="D172" i="3" s="1"/>
  <c r="B171" i="3"/>
  <c r="D171" i="3" s="1"/>
  <c r="B170" i="3"/>
  <c r="D170" i="3" s="1"/>
  <c r="B169" i="3"/>
  <c r="D169" i="3" s="1"/>
  <c r="B168" i="3"/>
  <c r="D168" i="3" s="1"/>
  <c r="B167" i="3"/>
  <c r="D167" i="3" s="1"/>
  <c r="B166" i="3"/>
  <c r="D166" i="3" s="1"/>
  <c r="B165" i="3"/>
  <c r="D165" i="3" s="1"/>
  <c r="B164" i="3"/>
  <c r="D164" i="3" s="1"/>
  <c r="B163" i="3"/>
  <c r="D163" i="3" s="1"/>
  <c r="B162" i="3"/>
  <c r="D162" i="3" s="1"/>
  <c r="B161" i="3"/>
  <c r="D161" i="3" s="1"/>
  <c r="B160" i="3"/>
  <c r="D160" i="3" s="1"/>
  <c r="B159" i="3"/>
  <c r="D159" i="3" s="1"/>
  <c r="B158" i="3"/>
  <c r="D158" i="3" s="1"/>
  <c r="B157" i="3"/>
  <c r="D157" i="3" s="1"/>
  <c r="B156" i="3"/>
  <c r="D156" i="3" s="1"/>
  <c r="B155" i="3"/>
  <c r="D155" i="3" s="1"/>
  <c r="B154" i="3"/>
  <c r="D154" i="3" s="1"/>
  <c r="B153" i="3"/>
  <c r="D153" i="3" s="1"/>
  <c r="B152" i="3"/>
  <c r="D152" i="3" s="1"/>
  <c r="B151" i="3"/>
  <c r="D151" i="3" s="1"/>
  <c r="B150" i="3"/>
  <c r="D150" i="3" s="1"/>
  <c r="B149" i="3"/>
  <c r="D149" i="3" s="1"/>
  <c r="B148" i="3"/>
  <c r="D148" i="3" s="1"/>
  <c r="B147" i="3"/>
  <c r="D147" i="3" s="1"/>
  <c r="B146" i="3"/>
  <c r="D146" i="3" s="1"/>
  <c r="B145" i="3"/>
  <c r="D145" i="3" s="1"/>
  <c r="B144" i="3"/>
  <c r="D144" i="3" s="1"/>
  <c r="B143" i="3"/>
  <c r="D143" i="3" s="1"/>
  <c r="B142" i="3"/>
  <c r="D142" i="3" s="1"/>
  <c r="B141" i="3"/>
  <c r="D141" i="3" s="1"/>
  <c r="B140" i="3"/>
  <c r="D140" i="3" s="1"/>
  <c r="B139" i="3"/>
  <c r="D139" i="3" s="1"/>
  <c r="B138" i="3"/>
  <c r="D138" i="3" s="1"/>
  <c r="B137" i="3"/>
  <c r="D137" i="3" s="1"/>
  <c r="B136" i="3"/>
  <c r="D136" i="3" s="1"/>
  <c r="B135" i="3"/>
  <c r="D135" i="3" s="1"/>
  <c r="B134" i="3"/>
  <c r="D134" i="3" s="1"/>
  <c r="B133" i="3"/>
  <c r="D133" i="3" s="1"/>
  <c r="B132" i="3"/>
  <c r="D132" i="3" s="1"/>
  <c r="B131" i="3"/>
  <c r="D131" i="3" s="1"/>
  <c r="B130" i="3"/>
  <c r="D130" i="3" s="1"/>
  <c r="B129" i="3"/>
  <c r="D129" i="3" s="1"/>
  <c r="B128" i="3"/>
  <c r="D128" i="3" s="1"/>
  <c r="B127" i="3"/>
  <c r="D127" i="3" s="1"/>
  <c r="B126" i="3"/>
  <c r="D126" i="3" s="1"/>
  <c r="B125" i="3"/>
  <c r="D125" i="3" s="1"/>
  <c r="B124" i="3"/>
  <c r="D124" i="3" s="1"/>
  <c r="B123" i="3"/>
  <c r="D123" i="3" s="1"/>
  <c r="B122" i="3"/>
  <c r="D122" i="3" s="1"/>
  <c r="B121" i="3"/>
  <c r="D121" i="3" s="1"/>
  <c r="B120" i="3"/>
  <c r="D120" i="3" s="1"/>
  <c r="B119" i="3"/>
  <c r="D119" i="3" s="1"/>
  <c r="B118" i="3"/>
  <c r="D118" i="3" s="1"/>
  <c r="B117" i="3"/>
  <c r="D117" i="3" s="1"/>
  <c r="B116" i="3"/>
  <c r="D116" i="3" s="1"/>
  <c r="B115" i="3"/>
  <c r="D115" i="3" s="1"/>
  <c r="B114" i="3"/>
  <c r="D114" i="3" s="1"/>
  <c r="B113" i="3"/>
  <c r="D113" i="3" s="1"/>
  <c r="B112" i="3"/>
  <c r="D112" i="3" s="1"/>
  <c r="B111" i="3"/>
  <c r="D111" i="3" s="1"/>
  <c r="B110" i="3"/>
  <c r="D110" i="3" s="1"/>
  <c r="B109" i="3"/>
  <c r="D109" i="3" s="1"/>
  <c r="B108" i="3"/>
  <c r="D108" i="3" s="1"/>
  <c r="B107" i="3"/>
  <c r="D107" i="3" s="1"/>
  <c r="B106" i="3"/>
  <c r="D106" i="3" s="1"/>
  <c r="B105" i="3"/>
  <c r="D105" i="3" s="1"/>
  <c r="B104" i="3"/>
  <c r="D104" i="3" s="1"/>
  <c r="B103" i="3"/>
  <c r="D103" i="3" s="1"/>
  <c r="B102" i="3"/>
  <c r="D102" i="3" s="1"/>
  <c r="B101" i="3"/>
  <c r="D101" i="3" s="1"/>
  <c r="B100" i="3"/>
  <c r="D100" i="3" s="1"/>
  <c r="B99" i="3"/>
  <c r="D99" i="3" s="1"/>
  <c r="B98" i="3"/>
  <c r="D98" i="3" s="1"/>
  <c r="B97" i="3"/>
  <c r="D97" i="3" s="1"/>
  <c r="B96" i="3"/>
  <c r="D96" i="3" s="1"/>
  <c r="B95" i="3"/>
  <c r="D95" i="3" s="1"/>
  <c r="B94" i="3"/>
  <c r="D94" i="3" s="1"/>
  <c r="B93" i="3"/>
  <c r="D93" i="3" s="1"/>
  <c r="B92" i="3"/>
  <c r="D92" i="3" s="1"/>
  <c r="B91" i="3"/>
  <c r="D91" i="3" s="1"/>
  <c r="B90" i="3"/>
  <c r="D90" i="3" s="1"/>
  <c r="B89" i="3"/>
  <c r="D89" i="3" s="1"/>
  <c r="B88" i="3"/>
  <c r="D88" i="3" s="1"/>
  <c r="B87" i="3"/>
  <c r="D87" i="3" s="1"/>
  <c r="B86" i="3"/>
  <c r="D86" i="3" s="1"/>
  <c r="B85" i="3"/>
  <c r="D85" i="3" s="1"/>
  <c r="B84" i="3"/>
  <c r="D84" i="3" s="1"/>
  <c r="B83" i="3"/>
  <c r="D83" i="3" s="1"/>
  <c r="B82" i="3"/>
  <c r="D82" i="3" s="1"/>
  <c r="B81" i="3"/>
  <c r="D81" i="3" s="1"/>
  <c r="B80" i="3"/>
  <c r="D80" i="3" s="1"/>
  <c r="B79" i="3"/>
  <c r="D79" i="3" s="1"/>
  <c r="B78" i="3"/>
  <c r="D78" i="3" s="1"/>
  <c r="B77" i="3"/>
  <c r="D77" i="3" s="1"/>
  <c r="B76" i="3"/>
  <c r="D76" i="3" s="1"/>
  <c r="B75" i="3"/>
  <c r="D75" i="3" s="1"/>
  <c r="B74" i="3"/>
  <c r="D74" i="3" s="1"/>
  <c r="B73" i="3"/>
  <c r="D73" i="3" s="1"/>
  <c r="B72" i="3"/>
  <c r="D72" i="3" s="1"/>
  <c r="B71" i="3"/>
  <c r="D71" i="3" s="1"/>
  <c r="B70" i="3"/>
  <c r="D70" i="3" s="1"/>
  <c r="B69" i="3"/>
  <c r="D69" i="3" s="1"/>
  <c r="B68" i="3"/>
  <c r="D68" i="3" s="1"/>
  <c r="B67" i="3"/>
  <c r="D67" i="3" s="1"/>
  <c r="B66" i="3"/>
  <c r="D66" i="3" s="1"/>
  <c r="B65" i="3"/>
  <c r="D65" i="3" s="1"/>
  <c r="B64" i="3"/>
  <c r="D64" i="3" s="1"/>
  <c r="B63" i="3"/>
  <c r="D63" i="3" s="1"/>
  <c r="B62" i="3"/>
  <c r="D62" i="3" s="1"/>
  <c r="B61" i="3"/>
  <c r="D61" i="3" s="1"/>
  <c r="B60" i="3"/>
  <c r="D60" i="3" s="1"/>
  <c r="B59" i="3"/>
  <c r="D59" i="3" s="1"/>
  <c r="B58" i="3"/>
  <c r="D58" i="3" s="1"/>
  <c r="B57" i="3"/>
  <c r="D57" i="3" s="1"/>
  <c r="B56" i="3"/>
  <c r="D56" i="3" s="1"/>
  <c r="B55" i="3"/>
  <c r="D55" i="3" s="1"/>
  <c r="B54" i="3"/>
  <c r="D54" i="3" s="1"/>
  <c r="B53" i="3"/>
  <c r="D53" i="3" s="1"/>
  <c r="B52" i="3"/>
  <c r="D52" i="3" s="1"/>
  <c r="B51" i="3"/>
  <c r="D51" i="3" s="1"/>
  <c r="B50" i="3"/>
  <c r="D50" i="3" s="1"/>
  <c r="B49" i="3"/>
  <c r="D49" i="3" s="1"/>
  <c r="B48" i="3"/>
  <c r="D48" i="3" s="1"/>
  <c r="B47" i="3"/>
  <c r="D47" i="3" s="1"/>
  <c r="B46" i="3"/>
  <c r="D46" i="3" s="1"/>
  <c r="B45" i="3"/>
  <c r="D45" i="3" s="1"/>
  <c r="B44" i="3"/>
  <c r="D44" i="3" s="1"/>
  <c r="B43" i="3"/>
  <c r="D43" i="3" s="1"/>
  <c r="B42" i="3"/>
  <c r="D42" i="3" s="1"/>
  <c r="B41" i="3"/>
  <c r="D41" i="3" s="1"/>
  <c r="B40" i="3"/>
  <c r="D40" i="3" s="1"/>
  <c r="B39" i="3"/>
  <c r="D39" i="3" s="1"/>
  <c r="B38" i="3"/>
  <c r="D38" i="3" s="1"/>
  <c r="B37" i="3"/>
  <c r="D37" i="3" s="1"/>
  <c r="B36" i="3"/>
  <c r="D36" i="3" s="1"/>
  <c r="B35" i="3"/>
  <c r="D35" i="3" s="1"/>
  <c r="B34" i="3"/>
  <c r="D34" i="3" s="1"/>
  <c r="B33" i="3"/>
  <c r="D33" i="3" s="1"/>
  <c r="B32" i="3"/>
  <c r="D32" i="3" s="1"/>
  <c r="B31" i="3"/>
  <c r="D31" i="3" s="1"/>
  <c r="B30" i="3"/>
  <c r="D30" i="3" s="1"/>
  <c r="B29" i="3"/>
  <c r="D29" i="3" s="1"/>
  <c r="B28" i="3"/>
  <c r="D28" i="3" s="1"/>
  <c r="B27" i="3"/>
  <c r="D27" i="3" s="1"/>
  <c r="B26" i="3"/>
  <c r="D26" i="3" s="1"/>
  <c r="B25" i="3"/>
  <c r="D25" i="3" s="1"/>
  <c r="B24" i="3"/>
  <c r="D24" i="3" s="1"/>
  <c r="B23" i="3"/>
  <c r="D23" i="3" s="1"/>
  <c r="B22" i="3"/>
  <c r="D22" i="3" s="1"/>
  <c r="B21" i="3"/>
  <c r="D21" i="3" s="1"/>
  <c r="B20" i="3"/>
  <c r="D20" i="3" s="1"/>
  <c r="B19" i="3"/>
  <c r="D19" i="3" s="1"/>
  <c r="B18" i="3"/>
  <c r="D18" i="3" s="1"/>
  <c r="B17" i="3"/>
  <c r="D17" i="3" s="1"/>
  <c r="B16" i="3"/>
  <c r="D16" i="3" s="1"/>
  <c r="B15" i="3"/>
  <c r="D15" i="3" s="1"/>
  <c r="B14" i="3"/>
  <c r="D14" i="3" s="1"/>
  <c r="B13" i="3"/>
  <c r="D13" i="3" s="1"/>
  <c r="B12" i="3"/>
  <c r="D12" i="3" s="1"/>
  <c r="B11" i="3"/>
  <c r="D11" i="3" s="1"/>
  <c r="B10" i="3"/>
  <c r="D10" i="3" s="1"/>
  <c r="B9" i="3"/>
  <c r="D9" i="3" s="1"/>
  <c r="B8" i="3"/>
  <c r="D8" i="3" s="1"/>
  <c r="B7" i="3"/>
  <c r="D7" i="3" s="1"/>
  <c r="N4" i="3"/>
  <c r="K4" i="3"/>
  <c r="J4" i="3"/>
  <c r="I4" i="3"/>
  <c r="H4" i="3"/>
  <c r="F4" i="3"/>
  <c r="D4" i="3"/>
  <c r="C4" i="3"/>
  <c r="D3" i="3"/>
  <c r="C3" i="3"/>
  <c r="A3" i="3"/>
  <c r="N2" i="3"/>
  <c r="K2" i="3"/>
  <c r="J2" i="3"/>
  <c r="I2" i="3"/>
  <c r="H2" i="3"/>
  <c r="F2" i="3"/>
  <c r="D2" i="3"/>
  <c r="C2" i="3"/>
  <c r="B2121" i="8"/>
  <c r="B2120" i="8"/>
  <c r="D2120" i="8" s="1"/>
  <c r="B2119" i="8"/>
  <c r="D2119" i="8" s="1"/>
  <c r="B2118" i="8"/>
  <c r="D2118" i="8" s="1"/>
  <c r="B2117" i="8"/>
  <c r="B2116" i="8"/>
  <c r="B2115" i="8"/>
  <c r="B2114" i="8"/>
  <c r="B2113" i="8"/>
  <c r="D2113" i="8" s="1"/>
  <c r="B2112" i="8"/>
  <c r="D2112" i="8" s="1"/>
  <c r="B2111" i="8"/>
  <c r="B2110" i="8"/>
  <c r="B2109" i="8"/>
  <c r="B2108" i="8"/>
  <c r="D2108" i="8" s="1"/>
  <c r="B2107" i="8"/>
  <c r="D2107" i="8" s="1"/>
  <c r="B2106" i="8"/>
  <c r="D2106" i="8" s="1"/>
  <c r="B2105" i="8"/>
  <c r="B2104" i="8"/>
  <c r="D2104" i="8" s="1"/>
  <c r="B2103" i="8"/>
  <c r="B2102" i="8"/>
  <c r="D2102" i="8" s="1"/>
  <c r="B2101" i="8"/>
  <c r="D2101" i="8" s="1"/>
  <c r="B2100" i="8"/>
  <c r="B2099" i="8"/>
  <c r="B2098" i="8"/>
  <c r="B2097" i="8"/>
  <c r="B2096" i="8"/>
  <c r="D2096" i="8" s="1"/>
  <c r="B2095" i="8"/>
  <c r="D2095" i="8" s="1"/>
  <c r="B2094" i="8"/>
  <c r="D2094" i="8" s="1"/>
  <c r="B2093" i="8"/>
  <c r="B2092" i="8"/>
  <c r="B2091" i="8"/>
  <c r="B2090" i="8"/>
  <c r="B2089" i="8"/>
  <c r="D2089" i="8" s="1"/>
  <c r="B2088" i="8"/>
  <c r="D2088" i="8" s="1"/>
  <c r="B2087" i="8"/>
  <c r="B2086" i="8"/>
  <c r="B2085" i="8"/>
  <c r="B2084" i="8"/>
  <c r="D2084" i="8" s="1"/>
  <c r="B2083" i="8"/>
  <c r="D2083" i="8" s="1"/>
  <c r="B2082" i="8"/>
  <c r="D2082" i="8" s="1"/>
  <c r="B2081" i="8"/>
  <c r="B2080" i="8"/>
  <c r="D2080" i="8" s="1"/>
  <c r="B2079" i="8"/>
  <c r="B2078" i="8"/>
  <c r="B2077" i="8"/>
  <c r="B2076" i="8"/>
  <c r="B2075" i="8"/>
  <c r="B2074" i="8"/>
  <c r="B2073" i="8"/>
  <c r="B2072" i="8"/>
  <c r="D2072" i="8" s="1"/>
  <c r="B2071" i="8"/>
  <c r="D2071" i="8" s="1"/>
  <c r="B2070" i="8"/>
  <c r="D2070" i="8" s="1"/>
  <c r="B2069" i="8"/>
  <c r="B2068" i="8"/>
  <c r="B2067" i="8"/>
  <c r="B2066" i="8"/>
  <c r="B2065" i="8"/>
  <c r="D2065" i="8" s="1"/>
  <c r="B2064" i="8"/>
  <c r="D2064" i="8" s="1"/>
  <c r="B2063" i="8"/>
  <c r="B2062" i="8"/>
  <c r="B2061" i="8"/>
  <c r="B2060" i="8"/>
  <c r="B2059" i="8"/>
  <c r="D2059" i="8" s="1"/>
  <c r="B2058" i="8"/>
  <c r="D2058" i="8" s="1"/>
  <c r="B2057" i="8"/>
  <c r="B2056" i="8"/>
  <c r="D2056" i="8" s="1"/>
  <c r="B2055" i="8"/>
  <c r="B2054" i="8"/>
  <c r="B2053" i="8"/>
  <c r="D2053" i="8" s="1"/>
  <c r="B2052" i="8"/>
  <c r="B2051" i="8"/>
  <c r="B2050" i="8"/>
  <c r="B2049" i="8"/>
  <c r="B2048" i="8"/>
  <c r="D2048" i="8" s="1"/>
  <c r="B2047" i="8"/>
  <c r="B2046" i="8"/>
  <c r="D2046" i="8" s="1"/>
  <c r="B2045" i="8"/>
  <c r="B2044" i="8"/>
  <c r="B2043" i="8"/>
  <c r="B2042" i="8"/>
  <c r="B2041" i="8"/>
  <c r="B2040" i="8"/>
  <c r="D2040" i="8" s="1"/>
  <c r="B2039" i="8"/>
  <c r="B2038" i="8"/>
  <c r="B2037" i="8"/>
  <c r="B2036" i="8"/>
  <c r="D2036" i="8" s="1"/>
  <c r="B2035" i="8"/>
  <c r="D2035" i="8" s="1"/>
  <c r="B2034" i="8"/>
  <c r="D2034" i="8" s="1"/>
  <c r="B2033" i="8"/>
  <c r="B2032" i="8"/>
  <c r="D2032" i="8" s="1"/>
  <c r="B2031" i="8"/>
  <c r="B2030" i="8"/>
  <c r="B2029" i="8"/>
  <c r="D2029" i="8" s="1"/>
  <c r="B2028" i="8"/>
  <c r="B2027" i="8"/>
  <c r="B2026" i="8"/>
  <c r="B2025" i="8"/>
  <c r="B2024" i="8"/>
  <c r="D2024" i="8" s="1"/>
  <c r="B2023" i="8"/>
  <c r="D2023" i="8" s="1"/>
  <c r="B2022" i="8"/>
  <c r="D2022" i="8" s="1"/>
  <c r="B2021" i="8"/>
  <c r="B2020" i="8"/>
  <c r="B2019" i="8"/>
  <c r="B2018" i="8"/>
  <c r="B2017" i="8"/>
  <c r="B2016" i="8"/>
  <c r="D2016" i="8" s="1"/>
  <c r="B2015" i="8"/>
  <c r="B2014" i="8"/>
  <c r="B2013" i="8"/>
  <c r="B2012" i="8"/>
  <c r="D2012" i="8" s="1"/>
  <c r="B2011" i="8"/>
  <c r="D2011" i="8" s="1"/>
  <c r="B2010" i="8"/>
  <c r="D2010" i="8" s="1"/>
  <c r="B2009" i="8"/>
  <c r="B2008" i="8"/>
  <c r="D2008" i="8" s="1"/>
  <c r="B2007" i="8"/>
  <c r="B2006" i="8"/>
  <c r="D2006" i="8" s="1"/>
  <c r="B2005" i="8"/>
  <c r="D2005" i="8" s="1"/>
  <c r="B2004" i="8"/>
  <c r="B2003" i="8"/>
  <c r="B2002" i="8"/>
  <c r="B2001" i="8"/>
  <c r="B2000" i="8"/>
  <c r="D2000" i="8" s="1"/>
  <c r="B1999" i="8"/>
  <c r="D1999" i="8" s="1"/>
  <c r="B1998" i="8"/>
  <c r="D1998" i="8" s="1"/>
  <c r="B1997" i="8"/>
  <c r="B1996" i="8"/>
  <c r="B1995" i="8"/>
  <c r="B1994" i="8"/>
  <c r="B1993" i="8"/>
  <c r="D1993" i="8" s="1"/>
  <c r="B1992" i="8"/>
  <c r="D1992" i="8" s="1"/>
  <c r="B1991" i="8"/>
  <c r="B1990" i="8"/>
  <c r="B1989" i="8"/>
  <c r="B1988" i="8"/>
  <c r="D1988" i="8" s="1"/>
  <c r="B1987" i="8"/>
  <c r="D1987" i="8" s="1"/>
  <c r="B1986" i="8"/>
  <c r="D1986" i="8" s="1"/>
  <c r="B1985" i="8"/>
  <c r="B1984" i="8"/>
  <c r="D1984" i="8" s="1"/>
  <c r="B1983" i="8"/>
  <c r="B1982" i="8"/>
  <c r="B1981" i="8"/>
  <c r="D1981" i="8" s="1"/>
  <c r="B1980" i="8"/>
  <c r="B1979" i="8"/>
  <c r="B1978" i="8"/>
  <c r="B1977" i="8"/>
  <c r="B1976" i="8"/>
  <c r="D1976" i="8" s="1"/>
  <c r="B1975" i="8"/>
  <c r="D1975" i="8" s="1"/>
  <c r="B1974" i="8"/>
  <c r="D1974" i="8" s="1"/>
  <c r="B1973" i="8"/>
  <c r="B1972" i="8"/>
  <c r="B1971" i="8"/>
  <c r="B1970" i="8"/>
  <c r="B1969" i="8"/>
  <c r="D1969" i="8" s="1"/>
  <c r="B1968" i="8"/>
  <c r="D1968" i="8" s="1"/>
  <c r="B1967" i="8"/>
  <c r="B1966" i="8"/>
  <c r="B1965" i="8"/>
  <c r="B1964" i="8"/>
  <c r="D1964" i="8" s="1"/>
  <c r="B1963" i="8"/>
  <c r="D1963" i="8" s="1"/>
  <c r="B1962" i="8"/>
  <c r="D1962" i="8" s="1"/>
  <c r="B1961" i="8"/>
  <c r="B1960" i="8"/>
  <c r="D1960" i="8" s="1"/>
  <c r="B1959" i="8"/>
  <c r="B1958" i="8"/>
  <c r="B1957" i="8"/>
  <c r="B1956" i="8"/>
  <c r="B1955" i="8"/>
  <c r="B1954" i="8"/>
  <c r="B1953" i="8"/>
  <c r="B1952" i="8"/>
  <c r="D1952" i="8" s="1"/>
  <c r="B1951" i="8"/>
  <c r="D1951" i="8" s="1"/>
  <c r="B1950" i="8"/>
  <c r="D1950" i="8" s="1"/>
  <c r="B1949" i="8"/>
  <c r="B1948" i="8"/>
  <c r="B1947" i="8"/>
  <c r="B1946" i="8"/>
  <c r="B1945" i="8"/>
  <c r="B1944" i="8"/>
  <c r="D1944" i="8" s="1"/>
  <c r="B1943" i="8"/>
  <c r="B1942" i="8"/>
  <c r="B1941" i="8"/>
  <c r="B1940" i="8"/>
  <c r="D1940" i="8" s="1"/>
  <c r="B1939" i="8"/>
  <c r="D1939" i="8" s="1"/>
  <c r="B1938" i="8"/>
  <c r="D1938" i="8" s="1"/>
  <c r="B1937" i="8"/>
  <c r="B1936" i="8"/>
  <c r="D1936" i="8" s="1"/>
  <c r="B1935" i="8"/>
  <c r="B1934" i="8"/>
  <c r="B1933" i="8"/>
  <c r="D1933" i="8" s="1"/>
  <c r="B1932" i="8"/>
  <c r="B1931" i="8"/>
  <c r="B1930" i="8"/>
  <c r="B1929" i="8"/>
  <c r="B1928" i="8"/>
  <c r="D1928" i="8" s="1"/>
  <c r="B1927" i="8"/>
  <c r="D1927" i="8" s="1"/>
  <c r="B1926" i="8"/>
  <c r="D1926" i="8" s="1"/>
  <c r="B1925" i="8"/>
  <c r="B1924" i="8"/>
  <c r="B1923" i="8"/>
  <c r="B1922" i="8"/>
  <c r="B1921" i="8"/>
  <c r="B1920" i="8"/>
  <c r="D1920" i="8" s="1"/>
  <c r="B1919" i="8"/>
  <c r="B1918" i="8"/>
  <c r="B1917" i="8"/>
  <c r="B1916" i="8"/>
  <c r="B1915" i="8"/>
  <c r="D1915" i="8" s="1"/>
  <c r="B1914" i="8"/>
  <c r="D1914" i="8" s="1"/>
  <c r="B1913" i="8"/>
  <c r="B1912" i="8"/>
  <c r="D1912" i="8" s="1"/>
  <c r="B1911" i="8"/>
  <c r="B1910" i="8"/>
  <c r="D1910" i="8" s="1"/>
  <c r="B1909" i="8"/>
  <c r="D1909" i="8" s="1"/>
  <c r="B1908" i="8"/>
  <c r="B1907" i="8"/>
  <c r="B1906" i="8"/>
  <c r="B1905" i="8"/>
  <c r="B1904" i="8"/>
  <c r="D1904" i="8" s="1"/>
  <c r="B1903" i="8"/>
  <c r="D1903" i="8" s="1"/>
  <c r="B1902" i="8"/>
  <c r="D1902" i="8" s="1"/>
  <c r="B1901" i="8"/>
  <c r="B1900" i="8"/>
  <c r="B1899" i="8"/>
  <c r="B1898" i="8"/>
  <c r="B1897" i="8"/>
  <c r="D1897" i="8" s="1"/>
  <c r="B1896" i="8"/>
  <c r="D1896" i="8" s="1"/>
  <c r="B1895" i="8"/>
  <c r="B1894" i="8"/>
  <c r="B1893" i="8"/>
  <c r="B1892" i="8"/>
  <c r="D1892" i="8" s="1"/>
  <c r="B1891" i="8"/>
  <c r="D1891" i="8" s="1"/>
  <c r="B1890" i="8"/>
  <c r="D1890" i="8" s="1"/>
  <c r="B1889" i="8"/>
  <c r="B1888" i="8"/>
  <c r="D1888" i="8" s="1"/>
  <c r="B1887" i="8"/>
  <c r="B1886" i="8"/>
  <c r="B1885" i="8"/>
  <c r="D1885" i="8" s="1"/>
  <c r="B1884" i="8"/>
  <c r="B1883" i="8"/>
  <c r="B1882" i="8"/>
  <c r="B1881" i="8"/>
  <c r="B1880" i="8"/>
  <c r="D1880" i="8" s="1"/>
  <c r="B1879" i="8"/>
  <c r="D1879" i="8" s="1"/>
  <c r="B1878" i="8"/>
  <c r="D1878" i="8" s="1"/>
  <c r="B1877" i="8"/>
  <c r="B1876" i="8"/>
  <c r="B1875" i="8"/>
  <c r="B1874" i="8"/>
  <c r="B1873" i="8"/>
  <c r="D1873" i="8" s="1"/>
  <c r="B1872" i="8"/>
  <c r="D1872" i="8" s="1"/>
  <c r="B1871" i="8"/>
  <c r="B1870" i="8"/>
  <c r="B1869" i="8"/>
  <c r="B1868" i="8"/>
  <c r="D1868" i="8" s="1"/>
  <c r="B1867" i="8"/>
  <c r="D1867" i="8" s="1"/>
  <c r="B1866" i="8"/>
  <c r="D1866" i="8" s="1"/>
  <c r="B1865" i="8"/>
  <c r="B1864" i="8"/>
  <c r="D1864" i="8" s="1"/>
  <c r="B1863" i="8"/>
  <c r="B1862" i="8"/>
  <c r="B1861" i="8"/>
  <c r="B1860" i="8"/>
  <c r="B1859" i="8"/>
  <c r="B1858" i="8"/>
  <c r="B1857" i="8"/>
  <c r="B1856" i="8"/>
  <c r="D1856" i="8" s="1"/>
  <c r="B1855" i="8"/>
  <c r="D1855" i="8" s="1"/>
  <c r="B1854" i="8"/>
  <c r="D1854" i="8" s="1"/>
  <c r="B1853" i="8"/>
  <c r="B1852" i="8"/>
  <c r="B1851" i="8"/>
  <c r="B1850" i="8"/>
  <c r="B1849" i="8"/>
  <c r="D1849" i="8" s="1"/>
  <c r="B1848" i="8"/>
  <c r="D1848" i="8" s="1"/>
  <c r="B1847" i="8"/>
  <c r="B1846" i="8"/>
  <c r="B1845" i="8"/>
  <c r="B1844" i="8"/>
  <c r="D1844" i="8" s="1"/>
  <c r="B1843" i="8"/>
  <c r="D1843" i="8" s="1"/>
  <c r="B1842" i="8"/>
  <c r="D1842" i="8" s="1"/>
  <c r="B1841" i="8"/>
  <c r="B1840" i="8"/>
  <c r="D1840" i="8" s="1"/>
  <c r="B1839" i="8"/>
  <c r="B1838" i="8"/>
  <c r="B1837" i="8"/>
  <c r="D1837" i="8" s="1"/>
  <c r="B1836" i="8"/>
  <c r="B1835" i="8"/>
  <c r="B1834" i="8"/>
  <c r="B1833" i="8"/>
  <c r="B1832" i="8"/>
  <c r="D1832" i="8" s="1"/>
  <c r="B1831" i="8"/>
  <c r="B1830" i="8"/>
  <c r="D1830" i="8" s="1"/>
  <c r="B1829" i="8"/>
  <c r="B1828" i="8"/>
  <c r="B1827" i="8"/>
  <c r="B1826" i="8"/>
  <c r="B1825" i="8"/>
  <c r="D1825" i="8" s="1"/>
  <c r="B1824" i="8"/>
  <c r="D1824" i="8" s="1"/>
  <c r="B1823" i="8"/>
  <c r="B1822" i="8"/>
  <c r="B1821" i="8"/>
  <c r="B1820" i="8"/>
  <c r="D1820" i="8" s="1"/>
  <c r="B1819" i="8"/>
  <c r="D1819" i="8" s="1"/>
  <c r="B1818" i="8"/>
  <c r="D1818" i="8" s="1"/>
  <c r="B1817" i="8"/>
  <c r="B1816" i="8"/>
  <c r="D1816" i="8" s="1"/>
  <c r="B1815" i="8"/>
  <c r="B1814" i="8"/>
  <c r="D1814" i="8" s="1"/>
  <c r="B1813" i="8"/>
  <c r="D1813" i="8" s="1"/>
  <c r="B1812" i="8"/>
  <c r="B1811" i="8"/>
  <c r="B1810" i="8"/>
  <c r="B1809" i="8"/>
  <c r="B1808" i="8"/>
  <c r="D1808" i="8" s="1"/>
  <c r="B1807" i="8"/>
  <c r="D1807" i="8" s="1"/>
  <c r="B1806" i="8"/>
  <c r="D1806" i="8" s="1"/>
  <c r="B1805" i="8"/>
  <c r="B1804" i="8"/>
  <c r="B1803" i="8"/>
  <c r="B1802" i="8"/>
  <c r="B1801" i="8"/>
  <c r="D1801" i="8" s="1"/>
  <c r="B1800" i="8"/>
  <c r="D1800" i="8" s="1"/>
  <c r="B1799" i="8"/>
  <c r="B1798" i="8"/>
  <c r="B1797" i="8"/>
  <c r="B1796" i="8"/>
  <c r="D1796" i="8" s="1"/>
  <c r="B1795" i="8"/>
  <c r="D1795" i="8" s="1"/>
  <c r="B1794" i="8"/>
  <c r="D1794" i="8" s="1"/>
  <c r="B1793" i="8"/>
  <c r="B1792" i="8"/>
  <c r="D1792" i="8" s="1"/>
  <c r="B1791" i="8"/>
  <c r="B1790" i="8"/>
  <c r="B1789" i="8"/>
  <c r="B1788" i="8"/>
  <c r="B1787" i="8"/>
  <c r="B1786" i="8"/>
  <c r="B1785" i="8"/>
  <c r="B1784" i="8"/>
  <c r="D1784" i="8" s="1"/>
  <c r="B1783" i="8"/>
  <c r="D1783" i="8" s="1"/>
  <c r="B1782" i="8"/>
  <c r="D1782" i="8" s="1"/>
  <c r="B1781" i="8"/>
  <c r="B1780" i="8"/>
  <c r="B1779" i="8"/>
  <c r="B1778" i="8"/>
  <c r="B1777" i="8"/>
  <c r="B1776" i="8"/>
  <c r="D1776" i="8" s="1"/>
  <c r="B1775" i="8"/>
  <c r="B1774" i="8"/>
  <c r="B1773" i="8"/>
  <c r="B1772" i="8"/>
  <c r="D1772" i="8" s="1"/>
  <c r="B1771" i="8"/>
  <c r="D1771" i="8" s="1"/>
  <c r="B1770" i="8"/>
  <c r="D1770" i="8" s="1"/>
  <c r="B1769" i="8"/>
  <c r="B1768" i="8"/>
  <c r="D1768" i="8" s="1"/>
  <c r="B1767" i="8"/>
  <c r="B1766" i="8"/>
  <c r="D1766" i="8" s="1"/>
  <c r="B1765" i="8"/>
  <c r="D1765" i="8" s="1"/>
  <c r="B1764" i="8"/>
  <c r="B1763" i="8"/>
  <c r="B1762" i="8"/>
  <c r="B1761" i="8"/>
  <c r="B1760" i="8"/>
  <c r="D1760" i="8" s="1"/>
  <c r="B1759" i="8"/>
  <c r="D1759" i="8" s="1"/>
  <c r="B1758" i="8"/>
  <c r="D1758" i="8" s="1"/>
  <c r="B1757" i="8"/>
  <c r="B1756" i="8"/>
  <c r="B1755" i="8"/>
  <c r="B1754" i="8"/>
  <c r="B1753" i="8"/>
  <c r="D1753" i="8" s="1"/>
  <c r="B1752" i="8"/>
  <c r="D1752" i="8" s="1"/>
  <c r="B1751" i="8"/>
  <c r="B1750" i="8"/>
  <c r="B1749" i="8"/>
  <c r="B1748" i="8"/>
  <c r="B1747" i="8"/>
  <c r="D1747" i="8" s="1"/>
  <c r="B1746" i="8"/>
  <c r="D1746" i="8" s="1"/>
  <c r="B1745" i="8"/>
  <c r="B1744" i="8"/>
  <c r="D1744" i="8" s="1"/>
  <c r="B1743" i="8"/>
  <c r="B1742" i="8"/>
  <c r="B1741" i="8"/>
  <c r="D1741" i="8" s="1"/>
  <c r="B1740" i="8"/>
  <c r="B1739" i="8"/>
  <c r="B1738" i="8"/>
  <c r="B1737" i="8"/>
  <c r="B1736" i="8"/>
  <c r="D1736" i="8" s="1"/>
  <c r="B1735" i="8"/>
  <c r="D1735" i="8" s="1"/>
  <c r="B1734" i="8"/>
  <c r="D1734" i="8" s="1"/>
  <c r="B1733" i="8"/>
  <c r="B1732" i="8"/>
  <c r="B1731" i="8"/>
  <c r="B1730" i="8"/>
  <c r="B1729" i="8"/>
  <c r="D1729" i="8" s="1"/>
  <c r="B1728" i="8"/>
  <c r="D1728" i="8" s="1"/>
  <c r="B1727" i="8"/>
  <c r="B1726" i="8"/>
  <c r="B1725" i="8"/>
  <c r="B1724" i="8"/>
  <c r="D1724" i="8" s="1"/>
  <c r="B1723" i="8"/>
  <c r="D1723" i="8" s="1"/>
  <c r="B1722" i="8"/>
  <c r="D1722" i="8" s="1"/>
  <c r="B1721" i="8"/>
  <c r="B1720" i="8"/>
  <c r="D1720" i="8" s="1"/>
  <c r="B1719" i="8"/>
  <c r="B1718" i="8"/>
  <c r="D1718" i="8" s="1"/>
  <c r="B1717" i="8"/>
  <c r="D1717" i="8" s="1"/>
  <c r="B1716" i="8"/>
  <c r="B1715" i="8"/>
  <c r="B1714" i="8"/>
  <c r="B1713" i="8"/>
  <c r="B1712" i="8"/>
  <c r="D1712" i="8" s="1"/>
  <c r="B1711" i="8"/>
  <c r="B1710" i="8"/>
  <c r="D1710" i="8" s="1"/>
  <c r="B1709" i="8"/>
  <c r="B1708" i="8"/>
  <c r="B1707" i="8"/>
  <c r="B1706" i="8"/>
  <c r="B1705" i="8"/>
  <c r="D1705" i="8" s="1"/>
  <c r="B1704" i="8"/>
  <c r="D1704" i="8" s="1"/>
  <c r="B1703" i="8"/>
  <c r="B1702" i="8"/>
  <c r="B1701" i="8"/>
  <c r="B1700" i="8"/>
  <c r="D1700" i="8" s="1"/>
  <c r="B1699" i="8"/>
  <c r="D1699" i="8" s="1"/>
  <c r="B1698" i="8"/>
  <c r="D1698" i="8" s="1"/>
  <c r="B1697" i="8"/>
  <c r="B1696" i="8"/>
  <c r="D1696" i="8" s="1"/>
  <c r="B1695" i="8"/>
  <c r="B1694" i="8"/>
  <c r="B1693" i="8"/>
  <c r="D1693" i="8" s="1"/>
  <c r="B1692" i="8"/>
  <c r="B1691" i="8"/>
  <c r="B1690" i="8"/>
  <c r="B1689" i="8"/>
  <c r="B1688" i="8"/>
  <c r="D1688" i="8" s="1"/>
  <c r="B1687" i="8"/>
  <c r="D1687" i="8" s="1"/>
  <c r="B1686" i="8"/>
  <c r="D1686" i="8" s="1"/>
  <c r="B1685" i="8"/>
  <c r="B1684" i="8"/>
  <c r="B1683" i="8"/>
  <c r="B1682" i="8"/>
  <c r="B1681" i="8"/>
  <c r="B1680" i="8"/>
  <c r="D1680" i="8" s="1"/>
  <c r="B1679" i="8"/>
  <c r="B1678" i="8"/>
  <c r="B1677" i="8"/>
  <c r="B1676" i="8"/>
  <c r="D1676" i="8" s="1"/>
  <c r="B1675" i="8"/>
  <c r="D1675" i="8" s="1"/>
  <c r="B1674" i="8"/>
  <c r="D1674" i="8" s="1"/>
  <c r="B1673" i="8"/>
  <c r="B1672" i="8"/>
  <c r="D1672" i="8" s="1"/>
  <c r="B1671" i="8"/>
  <c r="B1670" i="8"/>
  <c r="D1670" i="8" s="1"/>
  <c r="B1669" i="8"/>
  <c r="D1669" i="8" s="1"/>
  <c r="B1668" i="8"/>
  <c r="B1667" i="8"/>
  <c r="B1666" i="8"/>
  <c r="B1665" i="8"/>
  <c r="B1664" i="8"/>
  <c r="D1664" i="8" s="1"/>
  <c r="B1663" i="8"/>
  <c r="D1663" i="8" s="1"/>
  <c r="B1662" i="8"/>
  <c r="D1662" i="8" s="1"/>
  <c r="B1661" i="8"/>
  <c r="B1660" i="8"/>
  <c r="B1659" i="8"/>
  <c r="B1658" i="8"/>
  <c r="B1657" i="8"/>
  <c r="D1657" i="8" s="1"/>
  <c r="B1656" i="8"/>
  <c r="D1656" i="8" s="1"/>
  <c r="B1655" i="8"/>
  <c r="B1654" i="8"/>
  <c r="B1653" i="8"/>
  <c r="B1652" i="8"/>
  <c r="D1652" i="8" s="1"/>
  <c r="B1651" i="8"/>
  <c r="D1651" i="8" s="1"/>
  <c r="B1650" i="8"/>
  <c r="D1650" i="8" s="1"/>
  <c r="B1649" i="8"/>
  <c r="B1648" i="8"/>
  <c r="D1648" i="8" s="1"/>
  <c r="B1647" i="8"/>
  <c r="B1646" i="8"/>
  <c r="B1645" i="8"/>
  <c r="D1645" i="8" s="1"/>
  <c r="B1644" i="8"/>
  <c r="B1643" i="8"/>
  <c r="B1642" i="8"/>
  <c r="B1641" i="8"/>
  <c r="B1640" i="8"/>
  <c r="D1640" i="8" s="1"/>
  <c r="B1639" i="8"/>
  <c r="D1639" i="8" s="1"/>
  <c r="B1638" i="8"/>
  <c r="D1638" i="8" s="1"/>
  <c r="B1637" i="8"/>
  <c r="B1636" i="8"/>
  <c r="B1635" i="8"/>
  <c r="B1634" i="8"/>
  <c r="B1633" i="8"/>
  <c r="D1633" i="8" s="1"/>
  <c r="B1632" i="8"/>
  <c r="D1632" i="8" s="1"/>
  <c r="B1631" i="8"/>
  <c r="B1630" i="8"/>
  <c r="B1629" i="8"/>
  <c r="B1628" i="8"/>
  <c r="D1628" i="8" s="1"/>
  <c r="B1627" i="8"/>
  <c r="D1627" i="8" s="1"/>
  <c r="B1626" i="8"/>
  <c r="D1626" i="8" s="1"/>
  <c r="B1625" i="8"/>
  <c r="B1624" i="8"/>
  <c r="D1624" i="8" s="1"/>
  <c r="B1623" i="8"/>
  <c r="B1622" i="8"/>
  <c r="D1622" i="8" s="1"/>
  <c r="B1621" i="8"/>
  <c r="D1621" i="8" s="1"/>
  <c r="B1620" i="8"/>
  <c r="B1619" i="8"/>
  <c r="B1618" i="8"/>
  <c r="B1617" i="8"/>
  <c r="B1616" i="8"/>
  <c r="D1616" i="8" s="1"/>
  <c r="B1615" i="8"/>
  <c r="D1615" i="8" s="1"/>
  <c r="B1614" i="8"/>
  <c r="D1614" i="8" s="1"/>
  <c r="B1613" i="8"/>
  <c r="B1612" i="8"/>
  <c r="B1611" i="8"/>
  <c r="B1610" i="8"/>
  <c r="B1609" i="8"/>
  <c r="D1609" i="8" s="1"/>
  <c r="B1608" i="8"/>
  <c r="D1608" i="8" s="1"/>
  <c r="B1607" i="8"/>
  <c r="B1606" i="8"/>
  <c r="B1605" i="8"/>
  <c r="B1604" i="8"/>
  <c r="D1604" i="8" s="1"/>
  <c r="B1603" i="8"/>
  <c r="D1603" i="8" s="1"/>
  <c r="B1602" i="8"/>
  <c r="D1602" i="8" s="1"/>
  <c r="B1601" i="8"/>
  <c r="B1600" i="8"/>
  <c r="D1600" i="8" s="1"/>
  <c r="B1599" i="8"/>
  <c r="B1598" i="8"/>
  <c r="B1597" i="8"/>
  <c r="D1597" i="8" s="1"/>
  <c r="B1596" i="8"/>
  <c r="B1595" i="8"/>
  <c r="B1594" i="8"/>
  <c r="B1593" i="8"/>
  <c r="B1592" i="8"/>
  <c r="D1592" i="8" s="1"/>
  <c r="B1591" i="8"/>
  <c r="D1591" i="8" s="1"/>
  <c r="B1590" i="8"/>
  <c r="D1590" i="8" s="1"/>
  <c r="B1589" i="8"/>
  <c r="B1588" i="8"/>
  <c r="B1587" i="8"/>
  <c r="B1586" i="8"/>
  <c r="B1585" i="8"/>
  <c r="D1585" i="8" s="1"/>
  <c r="B1584" i="8"/>
  <c r="D1584" i="8" s="1"/>
  <c r="B1583" i="8"/>
  <c r="B1582" i="8"/>
  <c r="B1581" i="8"/>
  <c r="B1580" i="8"/>
  <c r="D1580" i="8" s="1"/>
  <c r="B1579" i="8"/>
  <c r="D1579" i="8" s="1"/>
  <c r="B1578" i="8"/>
  <c r="D1578" i="8" s="1"/>
  <c r="B1577" i="8"/>
  <c r="B1576" i="8"/>
  <c r="D1576" i="8" s="1"/>
  <c r="B1575" i="8"/>
  <c r="B1574" i="8"/>
  <c r="D1574" i="8" s="1"/>
  <c r="B1573" i="8"/>
  <c r="D1573" i="8" s="1"/>
  <c r="B1572" i="8"/>
  <c r="B1571" i="8"/>
  <c r="B1570" i="8"/>
  <c r="B1569" i="8"/>
  <c r="B1568" i="8"/>
  <c r="D1568" i="8" s="1"/>
  <c r="B1567" i="8"/>
  <c r="D1567" i="8" s="1"/>
  <c r="B1566" i="8"/>
  <c r="D1566" i="8" s="1"/>
  <c r="B1565" i="8"/>
  <c r="B1564" i="8"/>
  <c r="B1563" i="8"/>
  <c r="B1562" i="8"/>
  <c r="B1561" i="8"/>
  <c r="D1561" i="8" s="1"/>
  <c r="B1560" i="8"/>
  <c r="D1560" i="8" s="1"/>
  <c r="B1559" i="8"/>
  <c r="B1558" i="8"/>
  <c r="B1557" i="8"/>
  <c r="B1556" i="8"/>
  <c r="D1556" i="8" s="1"/>
  <c r="B1555" i="8"/>
  <c r="D1555" i="8" s="1"/>
  <c r="B1554" i="8"/>
  <c r="D1554" i="8" s="1"/>
  <c r="B1553" i="8"/>
  <c r="B1552" i="8"/>
  <c r="D1552" i="8" s="1"/>
  <c r="B1551" i="8"/>
  <c r="B1550" i="8"/>
  <c r="B1549" i="8"/>
  <c r="D1549" i="8" s="1"/>
  <c r="B1548" i="8"/>
  <c r="B1547" i="8"/>
  <c r="B1546" i="8"/>
  <c r="B1545" i="8"/>
  <c r="B1544" i="8"/>
  <c r="D1544" i="8" s="1"/>
  <c r="B1543" i="8"/>
  <c r="D1543" i="8" s="1"/>
  <c r="B1542" i="8"/>
  <c r="D1542" i="8" s="1"/>
  <c r="B1541" i="8"/>
  <c r="B1540" i="8"/>
  <c r="B1539" i="8"/>
  <c r="B1538" i="8"/>
  <c r="D1538" i="8" s="1"/>
  <c r="B1537" i="8"/>
  <c r="D1537" i="8" s="1"/>
  <c r="B1536" i="8"/>
  <c r="D1536" i="8" s="1"/>
  <c r="B1535" i="8"/>
  <c r="B1534" i="8"/>
  <c r="B1533" i="8"/>
  <c r="B1532" i="8"/>
  <c r="D1532" i="8" s="1"/>
  <c r="B1531" i="8"/>
  <c r="D1531" i="8" s="1"/>
  <c r="B1530" i="8"/>
  <c r="D1530" i="8" s="1"/>
  <c r="B1529" i="8"/>
  <c r="B1528" i="8"/>
  <c r="D1528" i="8" s="1"/>
  <c r="B1527" i="8"/>
  <c r="B1526" i="8"/>
  <c r="D1526" i="8" s="1"/>
  <c r="B1525" i="8"/>
  <c r="D1525" i="8" s="1"/>
  <c r="B1524" i="8"/>
  <c r="B1523" i="8"/>
  <c r="B1522" i="8"/>
  <c r="B1521" i="8"/>
  <c r="B1520" i="8"/>
  <c r="D1520" i="8" s="1"/>
  <c r="B1519" i="8"/>
  <c r="D1519" i="8" s="1"/>
  <c r="B1518" i="8"/>
  <c r="D1518" i="8" s="1"/>
  <c r="B1517" i="8"/>
  <c r="B1516" i="8"/>
  <c r="B1515" i="8"/>
  <c r="B1514" i="8"/>
  <c r="D1514" i="8" s="1"/>
  <c r="B1513" i="8"/>
  <c r="D1513" i="8" s="1"/>
  <c r="B1512" i="8"/>
  <c r="D1512" i="8" s="1"/>
  <c r="B1511" i="8"/>
  <c r="B1510" i="8"/>
  <c r="B1509" i="8"/>
  <c r="B1508" i="8"/>
  <c r="D1508" i="8" s="1"/>
  <c r="B1507" i="8"/>
  <c r="D1507" i="8" s="1"/>
  <c r="B1506" i="8"/>
  <c r="D1506" i="8" s="1"/>
  <c r="B1505" i="8"/>
  <c r="B1504" i="8"/>
  <c r="D1504" i="8" s="1"/>
  <c r="B1503" i="8"/>
  <c r="B1502" i="8"/>
  <c r="B1501" i="8"/>
  <c r="B1500" i="8"/>
  <c r="B1499" i="8"/>
  <c r="B1498" i="8"/>
  <c r="B1497" i="8"/>
  <c r="B1496" i="8"/>
  <c r="D1496" i="8" s="1"/>
  <c r="B1495" i="8"/>
  <c r="D1495" i="8" s="1"/>
  <c r="B1494" i="8"/>
  <c r="D1494" i="8" s="1"/>
  <c r="B1493" i="8"/>
  <c r="B1492" i="8"/>
  <c r="B1491" i="8"/>
  <c r="B1490" i="8"/>
  <c r="D1490" i="8" s="1"/>
  <c r="B1489" i="8"/>
  <c r="D1489" i="8" s="1"/>
  <c r="B1488" i="8"/>
  <c r="D1488" i="8" s="1"/>
  <c r="B1487" i="8"/>
  <c r="B1486" i="8"/>
  <c r="B1485" i="8"/>
  <c r="B1484" i="8"/>
  <c r="D1484" i="8" s="1"/>
  <c r="B1483" i="8"/>
  <c r="D1483" i="8" s="1"/>
  <c r="B1482" i="8"/>
  <c r="D1482" i="8" s="1"/>
  <c r="B1481" i="8"/>
  <c r="B1480" i="8"/>
  <c r="D1480" i="8" s="1"/>
  <c r="B1479" i="8"/>
  <c r="B1478" i="8"/>
  <c r="D1478" i="8" s="1"/>
  <c r="B1477" i="8"/>
  <c r="B1476" i="8"/>
  <c r="B1475" i="8"/>
  <c r="B1474" i="8"/>
  <c r="B1473" i="8"/>
  <c r="B1472" i="8"/>
  <c r="D1472" i="8" s="1"/>
  <c r="B1471" i="8"/>
  <c r="D1471" i="8" s="1"/>
  <c r="B1470" i="8"/>
  <c r="D1470" i="8" s="1"/>
  <c r="B1469" i="8"/>
  <c r="B1468" i="8"/>
  <c r="B1467" i="8"/>
  <c r="B1466" i="8"/>
  <c r="D1466" i="8" s="1"/>
  <c r="B1465" i="8"/>
  <c r="D1465" i="8" s="1"/>
  <c r="B1464" i="8"/>
  <c r="D1464" i="8" s="1"/>
  <c r="B1463" i="8"/>
  <c r="B1462" i="8"/>
  <c r="B1461" i="8"/>
  <c r="B1460" i="8"/>
  <c r="D1460" i="8" s="1"/>
  <c r="B1459" i="8"/>
  <c r="D1459" i="8" s="1"/>
  <c r="B1458" i="8"/>
  <c r="D1458" i="8" s="1"/>
  <c r="B1457" i="8"/>
  <c r="B1456" i="8"/>
  <c r="D1456" i="8" s="1"/>
  <c r="B1455" i="8"/>
  <c r="B1454" i="8"/>
  <c r="B1453" i="8"/>
  <c r="D1453" i="8" s="1"/>
  <c r="B1452" i="8"/>
  <c r="B1451" i="8"/>
  <c r="B1450" i="8"/>
  <c r="B1449" i="8"/>
  <c r="B1448" i="8"/>
  <c r="D1448" i="8" s="1"/>
  <c r="B1447" i="8"/>
  <c r="D1447" i="8" s="1"/>
  <c r="B1446" i="8"/>
  <c r="D1446" i="8" s="1"/>
  <c r="B1445" i="8"/>
  <c r="B1444" i="8"/>
  <c r="B1443" i="8"/>
  <c r="B1442" i="8"/>
  <c r="B1441" i="8"/>
  <c r="D1441" i="8" s="1"/>
  <c r="B1440" i="8"/>
  <c r="D1440" i="8" s="1"/>
  <c r="B1439" i="8"/>
  <c r="B1438" i="8"/>
  <c r="B1437" i="8"/>
  <c r="B1436" i="8"/>
  <c r="D1436" i="8" s="1"/>
  <c r="B1435" i="8"/>
  <c r="D1435" i="8" s="1"/>
  <c r="B1434" i="8"/>
  <c r="D1434" i="8" s="1"/>
  <c r="B1433" i="8"/>
  <c r="B1432" i="8"/>
  <c r="D1432" i="8" s="1"/>
  <c r="B1431" i="8"/>
  <c r="B1430" i="8"/>
  <c r="D1430" i="8" s="1"/>
  <c r="B1429" i="8"/>
  <c r="D1429" i="8" s="1"/>
  <c r="B1428" i="8"/>
  <c r="B1427" i="8"/>
  <c r="B1426" i="8"/>
  <c r="D1426" i="8" s="1"/>
  <c r="B1425" i="8"/>
  <c r="B1424" i="8"/>
  <c r="D1424" i="8" s="1"/>
  <c r="B1423" i="8"/>
  <c r="D1423" i="8" s="1"/>
  <c r="B1422" i="8"/>
  <c r="D1422" i="8" s="1"/>
  <c r="B1421" i="8"/>
  <c r="B1420" i="8"/>
  <c r="B1419" i="8"/>
  <c r="B1418" i="8"/>
  <c r="D1418" i="8" s="1"/>
  <c r="B1417" i="8"/>
  <c r="D1417" i="8" s="1"/>
  <c r="B1416" i="8"/>
  <c r="D1416" i="8" s="1"/>
  <c r="B1415" i="8"/>
  <c r="B1414" i="8"/>
  <c r="B1413" i="8"/>
  <c r="B1412" i="8"/>
  <c r="D1412" i="8" s="1"/>
  <c r="B1411" i="8"/>
  <c r="D1411" i="8" s="1"/>
  <c r="B1410" i="8"/>
  <c r="D1410" i="8" s="1"/>
  <c r="B1409" i="8"/>
  <c r="B1408" i="8"/>
  <c r="D1408" i="8" s="1"/>
  <c r="B1407" i="8"/>
  <c r="B1406" i="8"/>
  <c r="D1406" i="8" s="1"/>
  <c r="B1405" i="8"/>
  <c r="D1405" i="8" s="1"/>
  <c r="B1404" i="8"/>
  <c r="B1403" i="8"/>
  <c r="B1402" i="8"/>
  <c r="D1402" i="8" s="1"/>
  <c r="B1401" i="8"/>
  <c r="B1400" i="8"/>
  <c r="D1400" i="8" s="1"/>
  <c r="B1399" i="8"/>
  <c r="D1399" i="8" s="1"/>
  <c r="B1398" i="8"/>
  <c r="D1398" i="8" s="1"/>
  <c r="B1397" i="8"/>
  <c r="B1396" i="8"/>
  <c r="B1395" i="8"/>
  <c r="B1394" i="8"/>
  <c r="D1394" i="8" s="1"/>
  <c r="B1393" i="8"/>
  <c r="D1393" i="8" s="1"/>
  <c r="B1392" i="8"/>
  <c r="D1392" i="8" s="1"/>
  <c r="B1391" i="8"/>
  <c r="B1390" i="8"/>
  <c r="B1389" i="8"/>
  <c r="B1388" i="8"/>
  <c r="B1387" i="8"/>
  <c r="D1387" i="8" s="1"/>
  <c r="B1386" i="8"/>
  <c r="D1386" i="8" s="1"/>
  <c r="B1385" i="8"/>
  <c r="B1384" i="8"/>
  <c r="D1384" i="8" s="1"/>
  <c r="B1383" i="8"/>
  <c r="B1382" i="8"/>
  <c r="D1382" i="8" s="1"/>
  <c r="B1381" i="8"/>
  <c r="D1381" i="8" s="1"/>
  <c r="B1380" i="8"/>
  <c r="B1379" i="8"/>
  <c r="B1378" i="8"/>
  <c r="D1378" i="8" s="1"/>
  <c r="B1377" i="8"/>
  <c r="B1376" i="8"/>
  <c r="D1376" i="8" s="1"/>
  <c r="B1375" i="8"/>
  <c r="D1375" i="8" s="1"/>
  <c r="B1374" i="8"/>
  <c r="D1374" i="8" s="1"/>
  <c r="B1373" i="8"/>
  <c r="B1372" i="8"/>
  <c r="B1371" i="8"/>
  <c r="B1370" i="8"/>
  <c r="D1370" i="8" s="1"/>
  <c r="B1369" i="8"/>
  <c r="D1369" i="8" s="1"/>
  <c r="B1368" i="8"/>
  <c r="D1368" i="8" s="1"/>
  <c r="B1367" i="8"/>
  <c r="B1366" i="8"/>
  <c r="B1365" i="8"/>
  <c r="B1364" i="8"/>
  <c r="B1363" i="8"/>
  <c r="D1363" i="8" s="1"/>
  <c r="B1362" i="8"/>
  <c r="D1362" i="8" s="1"/>
  <c r="B1361" i="8"/>
  <c r="B1360" i="8"/>
  <c r="D1360" i="8" s="1"/>
  <c r="B1359" i="8"/>
  <c r="B1358" i="8"/>
  <c r="D1358" i="8" s="1"/>
  <c r="B1357" i="8"/>
  <c r="D1357" i="8" s="1"/>
  <c r="B1356" i="8"/>
  <c r="B1355" i="8"/>
  <c r="B1354" i="8"/>
  <c r="D1354" i="8" s="1"/>
  <c r="B1353" i="8"/>
  <c r="B1352" i="8"/>
  <c r="D1352" i="8" s="1"/>
  <c r="B1351" i="8"/>
  <c r="D1351" i="8" s="1"/>
  <c r="B1350" i="8"/>
  <c r="D1350" i="8" s="1"/>
  <c r="B1349" i="8"/>
  <c r="B1348" i="8"/>
  <c r="B1347" i="8"/>
  <c r="B1346" i="8"/>
  <c r="D1346" i="8" s="1"/>
  <c r="B1345" i="8"/>
  <c r="D1345" i="8" s="1"/>
  <c r="B1344" i="8"/>
  <c r="D1344" i="8" s="1"/>
  <c r="B1343" i="8"/>
  <c r="B1342" i="8"/>
  <c r="B1341" i="8"/>
  <c r="B1340" i="8"/>
  <c r="B1339" i="8"/>
  <c r="D1339" i="8" s="1"/>
  <c r="B1338" i="8"/>
  <c r="D1338" i="8" s="1"/>
  <c r="B1337" i="8"/>
  <c r="B1336" i="8"/>
  <c r="D1336" i="8" s="1"/>
  <c r="B1335" i="8"/>
  <c r="B1334" i="8"/>
  <c r="D1334" i="8" s="1"/>
  <c r="B1333" i="8"/>
  <c r="D1333" i="8" s="1"/>
  <c r="B1332" i="8"/>
  <c r="B1331" i="8"/>
  <c r="B1330" i="8"/>
  <c r="D1330" i="8" s="1"/>
  <c r="B1329" i="8"/>
  <c r="B1328" i="8"/>
  <c r="D1328" i="8" s="1"/>
  <c r="B1327" i="8"/>
  <c r="D1327" i="8" s="1"/>
  <c r="B1326" i="8"/>
  <c r="D1326" i="8" s="1"/>
  <c r="B1325" i="8"/>
  <c r="B1324" i="8"/>
  <c r="B1323" i="8"/>
  <c r="B1322" i="8"/>
  <c r="D1322" i="8" s="1"/>
  <c r="B1321" i="8"/>
  <c r="D1321" i="8" s="1"/>
  <c r="B1320" i="8"/>
  <c r="D1320" i="8" s="1"/>
  <c r="B1319" i="8"/>
  <c r="B1318" i="8"/>
  <c r="B1317" i="8"/>
  <c r="B1316" i="8"/>
  <c r="D1316" i="8" s="1"/>
  <c r="B1315" i="8"/>
  <c r="D1315" i="8" s="1"/>
  <c r="B1314" i="8"/>
  <c r="D1314" i="8" s="1"/>
  <c r="B1313" i="8"/>
  <c r="B1312" i="8"/>
  <c r="D1312" i="8" s="1"/>
  <c r="B1311" i="8"/>
  <c r="B1310" i="8"/>
  <c r="D1310" i="8" s="1"/>
  <c r="B1309" i="8"/>
  <c r="D1309" i="8" s="1"/>
  <c r="B1308" i="8"/>
  <c r="B1307" i="8"/>
  <c r="B1306" i="8"/>
  <c r="D1306" i="8" s="1"/>
  <c r="B1305" i="8"/>
  <c r="B1304" i="8"/>
  <c r="D1304" i="8" s="1"/>
  <c r="B1303" i="8"/>
  <c r="D1303" i="8" s="1"/>
  <c r="B1302" i="8"/>
  <c r="D1302" i="8" s="1"/>
  <c r="B1301" i="8"/>
  <c r="B1300" i="8"/>
  <c r="B1299" i="8"/>
  <c r="B1298" i="8"/>
  <c r="D1298" i="8" s="1"/>
  <c r="B1297" i="8"/>
  <c r="D1297" i="8" s="1"/>
  <c r="B1296" i="8"/>
  <c r="D1296" i="8" s="1"/>
  <c r="B1295" i="8"/>
  <c r="B1294" i="8"/>
  <c r="B1293" i="8"/>
  <c r="B1292" i="8"/>
  <c r="D1292" i="8" s="1"/>
  <c r="B1291" i="8"/>
  <c r="D1291" i="8" s="1"/>
  <c r="B1290" i="8"/>
  <c r="D1290" i="8" s="1"/>
  <c r="B1289" i="8"/>
  <c r="B1288" i="8"/>
  <c r="D1288" i="8" s="1"/>
  <c r="B1287" i="8"/>
  <c r="B1286" i="8"/>
  <c r="D1286" i="8" s="1"/>
  <c r="B1285" i="8"/>
  <c r="D1285" i="8" s="1"/>
  <c r="B1284" i="8"/>
  <c r="B1283" i="8"/>
  <c r="B1282" i="8"/>
  <c r="B1281" i="8"/>
  <c r="B1280" i="8"/>
  <c r="D1280" i="8" s="1"/>
  <c r="B1279" i="8"/>
  <c r="D1279" i="8" s="1"/>
  <c r="B1278" i="8"/>
  <c r="D1278" i="8" s="1"/>
  <c r="B1277" i="8"/>
  <c r="B1276" i="8"/>
  <c r="B1275" i="8"/>
  <c r="B1274" i="8"/>
  <c r="D1274" i="8" s="1"/>
  <c r="B1273" i="8"/>
  <c r="D1273" i="8" s="1"/>
  <c r="B1272" i="8"/>
  <c r="D1272" i="8" s="1"/>
  <c r="B1271" i="8"/>
  <c r="B1270" i="8"/>
  <c r="B1269" i="8"/>
  <c r="B1268" i="8"/>
  <c r="D1268" i="8" s="1"/>
  <c r="B1267" i="8"/>
  <c r="D1267" i="8" s="1"/>
  <c r="B1266" i="8"/>
  <c r="D1266" i="8" s="1"/>
  <c r="B1265" i="8"/>
  <c r="B1264" i="8"/>
  <c r="D1264" i="8" s="1"/>
  <c r="B1263" i="8"/>
  <c r="B1262" i="8"/>
  <c r="D1262" i="8" s="1"/>
  <c r="B1261" i="8"/>
  <c r="D1261" i="8" s="1"/>
  <c r="B1260" i="8"/>
  <c r="B1259" i="8"/>
  <c r="B1258" i="8"/>
  <c r="B1257" i="8"/>
  <c r="B1256" i="8"/>
  <c r="D1256" i="8" s="1"/>
  <c r="B1255" i="8"/>
  <c r="D1255" i="8" s="1"/>
  <c r="B1254" i="8"/>
  <c r="D1254" i="8" s="1"/>
  <c r="B1253" i="8"/>
  <c r="B1252" i="8"/>
  <c r="B1251" i="8"/>
  <c r="B1250" i="8"/>
  <c r="D1250" i="8" s="1"/>
  <c r="B1249" i="8"/>
  <c r="D1249" i="8" s="1"/>
  <c r="B1248" i="8"/>
  <c r="D1248" i="8" s="1"/>
  <c r="B1247" i="8"/>
  <c r="B1246" i="8"/>
  <c r="B1245" i="8"/>
  <c r="B1244" i="8"/>
  <c r="D1244" i="8" s="1"/>
  <c r="B1243" i="8"/>
  <c r="D1243" i="8" s="1"/>
  <c r="B1242" i="8"/>
  <c r="D1242" i="8" s="1"/>
  <c r="B1241" i="8"/>
  <c r="B1240" i="8"/>
  <c r="D1240" i="8" s="1"/>
  <c r="B1239" i="8"/>
  <c r="B1238" i="8"/>
  <c r="D1238" i="8" s="1"/>
  <c r="B1237" i="8"/>
  <c r="D1237" i="8" s="1"/>
  <c r="B1236" i="8"/>
  <c r="B1235" i="8"/>
  <c r="B1234" i="8"/>
  <c r="B1233" i="8"/>
  <c r="D1233" i="8" s="1"/>
  <c r="B1232" i="8"/>
  <c r="D1232" i="8" s="1"/>
  <c r="B1231" i="8"/>
  <c r="D1231" i="8" s="1"/>
  <c r="B1230" i="8"/>
  <c r="D1230" i="8" s="1"/>
  <c r="B1229" i="8"/>
  <c r="B1228" i="8"/>
  <c r="B1227" i="8"/>
  <c r="B1226" i="8"/>
  <c r="B1225" i="8"/>
  <c r="D1225" i="8" s="1"/>
  <c r="B1224" i="8"/>
  <c r="D1224" i="8" s="1"/>
  <c r="B1223" i="8"/>
  <c r="B1222" i="8"/>
  <c r="B1221" i="8"/>
  <c r="B1220" i="8"/>
  <c r="D1220" i="8" s="1"/>
  <c r="B1219" i="8"/>
  <c r="D1219" i="8" s="1"/>
  <c r="B1218" i="8"/>
  <c r="D1218" i="8" s="1"/>
  <c r="B1217" i="8"/>
  <c r="D1217" i="8" s="1"/>
  <c r="B1216" i="8"/>
  <c r="D1216" i="8" s="1"/>
  <c r="B1215" i="8"/>
  <c r="B1214" i="8"/>
  <c r="D1214" i="8" s="1"/>
  <c r="B1213" i="8"/>
  <c r="D1213" i="8" s="1"/>
  <c r="B1212" i="8"/>
  <c r="B1211" i="8"/>
  <c r="B1210" i="8"/>
  <c r="B1209" i="8"/>
  <c r="D1209" i="8" s="1"/>
  <c r="B1208" i="8"/>
  <c r="D1208" i="8" s="1"/>
  <c r="B1207" i="8"/>
  <c r="D1207" i="8" s="1"/>
  <c r="B1206" i="8"/>
  <c r="D1206" i="8" s="1"/>
  <c r="B1205" i="8"/>
  <c r="B1204" i="8"/>
  <c r="D1204" i="8" s="1"/>
  <c r="B1203" i="8"/>
  <c r="B1202" i="8"/>
  <c r="D1202" i="8" s="1"/>
  <c r="B1201" i="8"/>
  <c r="D1201" i="8" s="1"/>
  <c r="B1200" i="8"/>
  <c r="D1200" i="8" s="1"/>
  <c r="B1199" i="8"/>
  <c r="B1198" i="8"/>
  <c r="B1197" i="8"/>
  <c r="B1196" i="8"/>
  <c r="D1196" i="8" s="1"/>
  <c r="B1195" i="8"/>
  <c r="D1195" i="8" s="1"/>
  <c r="B1194" i="8"/>
  <c r="D1194" i="8" s="1"/>
  <c r="B1193" i="8"/>
  <c r="D1193" i="8" s="1"/>
  <c r="B1192" i="8"/>
  <c r="D1192" i="8" s="1"/>
  <c r="B1191" i="8"/>
  <c r="B1190" i="8"/>
  <c r="D1190" i="8" s="1"/>
  <c r="B1189" i="8"/>
  <c r="D1189" i="8" s="1"/>
  <c r="B1188" i="8"/>
  <c r="B1187" i="8"/>
  <c r="B1186" i="8"/>
  <c r="B1185" i="8"/>
  <c r="D1185" i="8" s="1"/>
  <c r="B1184" i="8"/>
  <c r="D1184" i="8" s="1"/>
  <c r="B1183" i="8"/>
  <c r="D1183" i="8" s="1"/>
  <c r="B1182" i="8"/>
  <c r="D1182" i="8" s="1"/>
  <c r="B1181" i="8"/>
  <c r="B1180" i="8"/>
  <c r="B1179" i="8"/>
  <c r="B1178" i="8"/>
  <c r="B1177" i="8"/>
  <c r="D1177" i="8" s="1"/>
  <c r="B1176" i="8"/>
  <c r="D1176" i="8" s="1"/>
  <c r="B1175" i="8"/>
  <c r="B1174" i="8"/>
  <c r="B1173" i="8"/>
  <c r="B1172" i="8"/>
  <c r="D1172" i="8" s="1"/>
  <c r="B1171" i="8"/>
  <c r="D1171" i="8" s="1"/>
  <c r="B1170" i="8"/>
  <c r="D1170" i="8" s="1"/>
  <c r="B1169" i="8"/>
  <c r="D1169" i="8" s="1"/>
  <c r="B1168" i="8"/>
  <c r="D1168" i="8" s="1"/>
  <c r="B1167" i="8"/>
  <c r="B1166" i="8"/>
  <c r="D1166" i="8" s="1"/>
  <c r="B1165" i="8"/>
  <c r="D1165" i="8" s="1"/>
  <c r="B1164" i="8"/>
  <c r="B1163" i="8"/>
  <c r="B1162" i="8"/>
  <c r="B1161" i="8"/>
  <c r="D1161" i="8" s="1"/>
  <c r="B1160" i="8"/>
  <c r="D1160" i="8" s="1"/>
  <c r="B1159" i="8"/>
  <c r="D1159" i="8" s="1"/>
  <c r="B1158" i="8"/>
  <c r="D1158" i="8" s="1"/>
  <c r="B1157" i="8"/>
  <c r="B1156" i="8"/>
  <c r="B1155" i="8"/>
  <c r="B1154" i="8"/>
  <c r="D1154" i="8" s="1"/>
  <c r="B1153" i="8"/>
  <c r="D1153" i="8" s="1"/>
  <c r="B1152" i="8"/>
  <c r="D1152" i="8" s="1"/>
  <c r="B1151" i="8"/>
  <c r="B1150" i="8"/>
  <c r="B1149" i="8"/>
  <c r="B1148" i="8"/>
  <c r="D1148" i="8" s="1"/>
  <c r="B1147" i="8"/>
  <c r="D1147" i="8" s="1"/>
  <c r="B1146" i="8"/>
  <c r="D1146" i="8" s="1"/>
  <c r="B1145" i="8"/>
  <c r="D1145" i="8" s="1"/>
  <c r="B1144" i="8"/>
  <c r="D1144" i="8" s="1"/>
  <c r="B1143" i="8"/>
  <c r="B1142" i="8"/>
  <c r="D1142" i="8" s="1"/>
  <c r="B1141" i="8"/>
  <c r="D1141" i="8" s="1"/>
  <c r="B1140" i="8"/>
  <c r="B1139" i="8"/>
  <c r="B1138" i="8"/>
  <c r="B1137" i="8"/>
  <c r="D1137" i="8" s="1"/>
  <c r="B1136" i="8"/>
  <c r="D1136" i="8" s="1"/>
  <c r="B1135" i="8"/>
  <c r="D1135" i="8" s="1"/>
  <c r="B1134" i="8"/>
  <c r="D1134" i="8" s="1"/>
  <c r="B1133" i="8"/>
  <c r="B1132" i="8"/>
  <c r="D1132" i="8" s="1"/>
  <c r="B1131" i="8"/>
  <c r="B1130" i="8"/>
  <c r="B1129" i="8"/>
  <c r="D1129" i="8" s="1"/>
  <c r="B1128" i="8"/>
  <c r="D1128" i="8" s="1"/>
  <c r="B1127" i="8"/>
  <c r="B1126" i="8"/>
  <c r="B1125" i="8"/>
  <c r="B1124" i="8"/>
  <c r="D1124" i="8" s="1"/>
  <c r="B1123" i="8"/>
  <c r="D1123" i="8" s="1"/>
  <c r="B1122" i="8"/>
  <c r="D1122" i="8" s="1"/>
  <c r="B1121" i="8"/>
  <c r="D1121" i="8" s="1"/>
  <c r="B1120" i="8"/>
  <c r="D1120" i="8" s="1"/>
  <c r="B1119" i="8"/>
  <c r="B1118" i="8"/>
  <c r="D1118" i="8" s="1"/>
  <c r="B1117" i="8"/>
  <c r="D1117" i="8" s="1"/>
  <c r="B1116" i="8"/>
  <c r="B1115" i="8"/>
  <c r="B1114" i="8"/>
  <c r="B1113" i="8"/>
  <c r="D1113" i="8" s="1"/>
  <c r="B1112" i="8"/>
  <c r="D1112" i="8" s="1"/>
  <c r="B1111" i="8"/>
  <c r="D1111" i="8" s="1"/>
  <c r="B1110" i="8"/>
  <c r="D1110" i="8" s="1"/>
  <c r="B1109" i="8"/>
  <c r="B1108" i="8"/>
  <c r="D1108" i="8" s="1"/>
  <c r="B1107" i="8"/>
  <c r="B1106" i="8"/>
  <c r="D1106" i="8" s="1"/>
  <c r="B1105" i="8"/>
  <c r="D1105" i="8" s="1"/>
  <c r="B1104" i="8"/>
  <c r="D1104" i="8" s="1"/>
  <c r="B1103" i="8"/>
  <c r="B1102" i="8"/>
  <c r="B1101" i="8"/>
  <c r="B1100" i="8"/>
  <c r="D1100" i="8" s="1"/>
  <c r="B1099" i="8"/>
  <c r="D1099" i="8" s="1"/>
  <c r="B1098" i="8"/>
  <c r="D1098" i="8" s="1"/>
  <c r="B1097" i="8"/>
  <c r="D1097" i="8" s="1"/>
  <c r="B1096" i="8"/>
  <c r="D1096" i="8" s="1"/>
  <c r="B1095" i="8"/>
  <c r="B1094" i="8"/>
  <c r="D1094" i="8" s="1"/>
  <c r="B1093" i="8"/>
  <c r="D1093" i="8" s="1"/>
  <c r="B1092" i="8"/>
  <c r="B1091" i="8"/>
  <c r="B1090" i="8"/>
  <c r="B1089" i="8"/>
  <c r="D1089" i="8" s="1"/>
  <c r="B1088" i="8"/>
  <c r="D1088" i="8" s="1"/>
  <c r="B1087" i="8"/>
  <c r="D1087" i="8" s="1"/>
  <c r="B1086" i="8"/>
  <c r="D1086" i="8" s="1"/>
  <c r="B1085" i="8"/>
  <c r="B1084" i="8"/>
  <c r="D1084" i="8" s="1"/>
  <c r="B1083" i="8"/>
  <c r="B1082" i="8"/>
  <c r="B1081" i="8"/>
  <c r="D1081" i="8" s="1"/>
  <c r="B1080" i="8"/>
  <c r="D1080" i="8" s="1"/>
  <c r="B1079" i="8"/>
  <c r="B1078" i="8"/>
  <c r="B1077" i="8"/>
  <c r="B1076" i="8"/>
  <c r="D1076" i="8" s="1"/>
  <c r="B1075" i="8"/>
  <c r="D1075" i="8" s="1"/>
  <c r="B1074" i="8"/>
  <c r="D1074" i="8" s="1"/>
  <c r="B1073" i="8"/>
  <c r="D1073" i="8" s="1"/>
  <c r="B1072" i="8"/>
  <c r="D1072" i="8" s="1"/>
  <c r="B1071" i="8"/>
  <c r="B1070" i="8"/>
  <c r="D1070" i="8" s="1"/>
  <c r="B1069" i="8"/>
  <c r="B1068" i="8"/>
  <c r="B1067" i="8"/>
  <c r="B1066" i="8"/>
  <c r="D1066" i="8" s="1"/>
  <c r="B1065" i="8"/>
  <c r="D1065" i="8" s="1"/>
  <c r="B1064" i="8"/>
  <c r="D1064" i="8" s="1"/>
  <c r="B1063" i="8"/>
  <c r="D1063" i="8" s="1"/>
  <c r="B1062" i="8"/>
  <c r="D1062" i="8" s="1"/>
  <c r="B1061" i="8"/>
  <c r="B1060" i="8"/>
  <c r="B1059" i="8"/>
  <c r="B1058" i="8"/>
  <c r="D1058" i="8" s="1"/>
  <c r="B1057" i="8"/>
  <c r="D1057" i="8" s="1"/>
  <c r="B1056" i="8"/>
  <c r="D1056" i="8" s="1"/>
  <c r="B1055" i="8"/>
  <c r="B1054" i="8"/>
  <c r="B1053" i="8"/>
  <c r="B1052" i="8"/>
  <c r="D1052" i="8" s="1"/>
  <c r="B1051" i="8"/>
  <c r="D1051" i="8" s="1"/>
  <c r="B1050" i="8"/>
  <c r="D1050" i="8" s="1"/>
  <c r="B1049" i="8"/>
  <c r="D1049" i="8" s="1"/>
  <c r="B1048" i="8"/>
  <c r="D1048" i="8" s="1"/>
  <c r="B1047" i="8"/>
  <c r="B1046" i="8"/>
  <c r="D1046" i="8" s="1"/>
  <c r="B1045" i="8"/>
  <c r="D1045" i="8" s="1"/>
  <c r="B1044" i="8"/>
  <c r="B1043" i="8"/>
  <c r="B1042" i="8"/>
  <c r="D1042" i="8" s="1"/>
  <c r="B1041" i="8"/>
  <c r="D1041" i="8" s="1"/>
  <c r="B1040" i="8"/>
  <c r="D1040" i="8" s="1"/>
  <c r="B1039" i="8"/>
  <c r="D1039" i="8" s="1"/>
  <c r="B1038" i="8"/>
  <c r="D1038" i="8" s="1"/>
  <c r="B1037" i="8"/>
  <c r="B1036" i="8"/>
  <c r="B1035" i="8"/>
  <c r="B1034" i="8"/>
  <c r="D1034" i="8" s="1"/>
  <c r="B1033" i="8"/>
  <c r="D1033" i="8" s="1"/>
  <c r="B1032" i="8"/>
  <c r="D1032" i="8" s="1"/>
  <c r="B1031" i="8"/>
  <c r="B1030" i="8"/>
  <c r="B1029" i="8"/>
  <c r="B1028" i="8"/>
  <c r="B1027" i="8"/>
  <c r="D1027" i="8" s="1"/>
  <c r="B1026" i="8"/>
  <c r="D1026" i="8" s="1"/>
  <c r="B1025" i="8"/>
  <c r="D1025" i="8" s="1"/>
  <c r="B1024" i="8"/>
  <c r="D1024" i="8" s="1"/>
  <c r="B1023" i="8"/>
  <c r="B1022" i="8"/>
  <c r="D1022" i="8" s="1"/>
  <c r="B1021" i="8"/>
  <c r="D1021" i="8" s="1"/>
  <c r="B1020" i="8"/>
  <c r="B1019" i="8"/>
  <c r="B1018" i="8"/>
  <c r="D1018" i="8" s="1"/>
  <c r="B1017" i="8"/>
  <c r="D1017" i="8" s="1"/>
  <c r="B1016" i="8"/>
  <c r="D1016" i="8" s="1"/>
  <c r="B1015" i="8"/>
  <c r="D1015" i="8" s="1"/>
  <c r="B1014" i="8"/>
  <c r="D1014" i="8" s="1"/>
  <c r="B1013" i="8"/>
  <c r="B1012" i="8"/>
  <c r="B1011" i="8"/>
  <c r="B1010" i="8"/>
  <c r="D1010" i="8" s="1"/>
  <c r="B1009" i="8"/>
  <c r="D1009" i="8" s="1"/>
  <c r="B1008" i="8"/>
  <c r="D1008" i="8" s="1"/>
  <c r="B1007" i="8"/>
  <c r="B1006" i="8"/>
  <c r="B1005" i="8"/>
  <c r="B1004" i="8"/>
  <c r="B1003" i="8"/>
  <c r="D1003" i="8" s="1"/>
  <c r="B1002" i="8"/>
  <c r="D1002" i="8" s="1"/>
  <c r="B1001" i="8"/>
  <c r="D1001" i="8" s="1"/>
  <c r="B1000" i="8"/>
  <c r="D1000" i="8" s="1"/>
  <c r="B999" i="8"/>
  <c r="B998" i="8"/>
  <c r="D998" i="8" s="1"/>
  <c r="B997" i="8"/>
  <c r="D997" i="8" s="1"/>
  <c r="B996" i="8"/>
  <c r="B995" i="8"/>
  <c r="B994" i="8"/>
  <c r="D994" i="8" s="1"/>
  <c r="B993" i="8"/>
  <c r="D993" i="8" s="1"/>
  <c r="B992" i="8"/>
  <c r="D992" i="8" s="1"/>
  <c r="B991" i="8"/>
  <c r="D991" i="8" s="1"/>
  <c r="B990" i="8"/>
  <c r="D990" i="8" s="1"/>
  <c r="B989" i="8"/>
  <c r="B988" i="8"/>
  <c r="D988" i="8" s="1"/>
  <c r="B987" i="8"/>
  <c r="B986" i="8"/>
  <c r="D986" i="8" s="1"/>
  <c r="B985" i="8"/>
  <c r="D985" i="8" s="1"/>
  <c r="B984" i="8"/>
  <c r="D984" i="8" s="1"/>
  <c r="B983" i="8"/>
  <c r="B982" i="8"/>
  <c r="B981" i="8"/>
  <c r="B980" i="8"/>
  <c r="D980" i="8" s="1"/>
  <c r="B979" i="8"/>
  <c r="D979" i="8" s="1"/>
  <c r="B978" i="8"/>
  <c r="D978" i="8" s="1"/>
  <c r="B977" i="8"/>
  <c r="D977" i="8" s="1"/>
  <c r="B976" i="8"/>
  <c r="D976" i="8" s="1"/>
  <c r="B975" i="8"/>
  <c r="B974" i="8"/>
  <c r="D974" i="8" s="1"/>
  <c r="B973" i="8"/>
  <c r="D973" i="8" s="1"/>
  <c r="B972" i="8"/>
  <c r="B971" i="8"/>
  <c r="B970" i="8"/>
  <c r="D970" i="8" s="1"/>
  <c r="B969" i="8"/>
  <c r="D969" i="8" s="1"/>
  <c r="B968" i="8"/>
  <c r="D968" i="8" s="1"/>
  <c r="B967" i="8"/>
  <c r="D967" i="8" s="1"/>
  <c r="B966" i="8"/>
  <c r="D966" i="8" s="1"/>
  <c r="B965" i="8"/>
  <c r="B964" i="8"/>
  <c r="D964" i="8" s="1"/>
  <c r="B963" i="8"/>
  <c r="B962" i="8"/>
  <c r="D962" i="8" s="1"/>
  <c r="B961" i="8"/>
  <c r="D961" i="8" s="1"/>
  <c r="B960" i="8"/>
  <c r="D960" i="8" s="1"/>
  <c r="B959" i="8"/>
  <c r="B958" i="8"/>
  <c r="B957" i="8"/>
  <c r="B956" i="8"/>
  <c r="D956" i="8" s="1"/>
  <c r="B955" i="8"/>
  <c r="D955" i="8" s="1"/>
  <c r="B954" i="8"/>
  <c r="D954" i="8" s="1"/>
  <c r="B953" i="8"/>
  <c r="D953" i="8" s="1"/>
  <c r="B952" i="8"/>
  <c r="D952" i="8" s="1"/>
  <c r="B951" i="8"/>
  <c r="B950" i="8"/>
  <c r="D950" i="8" s="1"/>
  <c r="B949" i="8"/>
  <c r="D949" i="8" s="1"/>
  <c r="B948" i="8"/>
  <c r="B947" i="8"/>
  <c r="B946" i="8"/>
  <c r="D946" i="8" s="1"/>
  <c r="B945" i="8"/>
  <c r="D945" i="8" s="1"/>
  <c r="B944" i="8"/>
  <c r="D944" i="8" s="1"/>
  <c r="B943" i="8"/>
  <c r="D943" i="8" s="1"/>
  <c r="B942" i="8"/>
  <c r="D942" i="8" s="1"/>
  <c r="B941" i="8"/>
  <c r="B940" i="8"/>
  <c r="B939" i="8"/>
  <c r="B938" i="8"/>
  <c r="D938" i="8" s="1"/>
  <c r="B937" i="8"/>
  <c r="D937" i="8" s="1"/>
  <c r="B936" i="8"/>
  <c r="D936" i="8" s="1"/>
  <c r="B935" i="8"/>
  <c r="B934" i="8"/>
  <c r="B933" i="8"/>
  <c r="B932" i="8"/>
  <c r="D932" i="8" s="1"/>
  <c r="B931" i="8"/>
  <c r="D931" i="8" s="1"/>
  <c r="B930" i="8"/>
  <c r="D930" i="8" s="1"/>
  <c r="B929" i="8"/>
  <c r="D929" i="8" s="1"/>
  <c r="B928" i="8"/>
  <c r="D928" i="8" s="1"/>
  <c r="B927" i="8"/>
  <c r="B926" i="8"/>
  <c r="B925" i="8"/>
  <c r="D925" i="8" s="1"/>
  <c r="B924" i="8"/>
  <c r="B923" i="8"/>
  <c r="B922" i="8"/>
  <c r="D922" i="8" s="1"/>
  <c r="B921" i="8"/>
  <c r="D921" i="8" s="1"/>
  <c r="B920" i="8"/>
  <c r="D920" i="8" s="1"/>
  <c r="B919" i="8"/>
  <c r="D919" i="8" s="1"/>
  <c r="B918" i="8"/>
  <c r="D918" i="8" s="1"/>
  <c r="B917" i="8"/>
  <c r="B916" i="8"/>
  <c r="D916" i="8" s="1"/>
  <c r="B915" i="8"/>
  <c r="B914" i="8"/>
  <c r="D914" i="8" s="1"/>
  <c r="B913" i="8"/>
  <c r="D913" i="8" s="1"/>
  <c r="B912" i="8"/>
  <c r="D912" i="8" s="1"/>
  <c r="B911" i="8"/>
  <c r="B910" i="8"/>
  <c r="B909" i="8"/>
  <c r="B908" i="8"/>
  <c r="D908" i="8" s="1"/>
  <c r="B907" i="8"/>
  <c r="D907" i="8" s="1"/>
  <c r="B906" i="8"/>
  <c r="D906" i="8" s="1"/>
  <c r="B905" i="8"/>
  <c r="D905" i="8" s="1"/>
  <c r="B904" i="8"/>
  <c r="D904" i="8" s="1"/>
  <c r="B903" i="8"/>
  <c r="B902" i="8"/>
  <c r="D902" i="8" s="1"/>
  <c r="B901" i="8"/>
  <c r="D901" i="8" s="1"/>
  <c r="B900" i="8"/>
  <c r="B899" i="8"/>
  <c r="B898" i="8"/>
  <c r="D898" i="8" s="1"/>
  <c r="B897" i="8"/>
  <c r="D897" i="8" s="1"/>
  <c r="B896" i="8"/>
  <c r="D896" i="8" s="1"/>
  <c r="B895" i="8"/>
  <c r="D895" i="8" s="1"/>
  <c r="B894" i="8"/>
  <c r="D894" i="8" s="1"/>
  <c r="B893" i="8"/>
  <c r="B892" i="8"/>
  <c r="B891" i="8"/>
  <c r="B890" i="8"/>
  <c r="D890" i="8" s="1"/>
  <c r="B889" i="8"/>
  <c r="D889" i="8" s="1"/>
  <c r="B888" i="8"/>
  <c r="D888" i="8" s="1"/>
  <c r="B887" i="8"/>
  <c r="B886" i="8"/>
  <c r="B885" i="8"/>
  <c r="B884" i="8"/>
  <c r="D884" i="8" s="1"/>
  <c r="B883" i="8"/>
  <c r="D883" i="8" s="1"/>
  <c r="B882" i="8"/>
  <c r="D882" i="8" s="1"/>
  <c r="B881" i="8"/>
  <c r="D881" i="8" s="1"/>
  <c r="B880" i="8"/>
  <c r="D880" i="8" s="1"/>
  <c r="B879" i="8"/>
  <c r="B878" i="8"/>
  <c r="D878" i="8" s="1"/>
  <c r="B877" i="8"/>
  <c r="D877" i="8" s="1"/>
  <c r="B876" i="8"/>
  <c r="B875" i="8"/>
  <c r="B874" i="8"/>
  <c r="D874" i="8" s="1"/>
  <c r="B873" i="8"/>
  <c r="D873" i="8" s="1"/>
  <c r="B872" i="8"/>
  <c r="D872" i="8" s="1"/>
  <c r="B871" i="8"/>
  <c r="D871" i="8" s="1"/>
  <c r="B870" i="8"/>
  <c r="D870" i="8" s="1"/>
  <c r="B869" i="8"/>
  <c r="B868" i="8"/>
  <c r="D868" i="8" s="1"/>
  <c r="B867" i="8"/>
  <c r="B866" i="8"/>
  <c r="D866" i="8" s="1"/>
  <c r="B865" i="8"/>
  <c r="D865" i="8" s="1"/>
  <c r="B864" i="8"/>
  <c r="D864" i="8" s="1"/>
  <c r="B863" i="8"/>
  <c r="B862" i="8"/>
  <c r="B861" i="8"/>
  <c r="B860" i="8"/>
  <c r="D860" i="8" s="1"/>
  <c r="B859" i="8"/>
  <c r="D859" i="8" s="1"/>
  <c r="B858" i="8"/>
  <c r="D858" i="8" s="1"/>
  <c r="B857" i="8"/>
  <c r="D857" i="8" s="1"/>
  <c r="B856" i="8"/>
  <c r="D856" i="8" s="1"/>
  <c r="B855" i="8"/>
  <c r="B854" i="8"/>
  <c r="D854" i="8" s="1"/>
  <c r="B853" i="8"/>
  <c r="D853" i="8" s="1"/>
  <c r="B852" i="8"/>
  <c r="B851" i="8"/>
  <c r="B850" i="8"/>
  <c r="D850" i="8" s="1"/>
  <c r="B849" i="8"/>
  <c r="D849" i="8" s="1"/>
  <c r="B848" i="8"/>
  <c r="D848" i="8" s="1"/>
  <c r="B847" i="8"/>
  <c r="D847" i="8" s="1"/>
  <c r="B846" i="8"/>
  <c r="D846" i="8" s="1"/>
  <c r="B845" i="8"/>
  <c r="B844" i="8"/>
  <c r="D844" i="8" s="1"/>
  <c r="B843" i="8"/>
  <c r="B842" i="8"/>
  <c r="D842" i="8" s="1"/>
  <c r="B841" i="8"/>
  <c r="D841" i="8" s="1"/>
  <c r="B840" i="8"/>
  <c r="D840" i="8" s="1"/>
  <c r="B839" i="8"/>
  <c r="B838" i="8"/>
  <c r="B837" i="8"/>
  <c r="B836" i="8"/>
  <c r="D836" i="8" s="1"/>
  <c r="B835" i="8"/>
  <c r="D835" i="8" s="1"/>
  <c r="B834" i="8"/>
  <c r="D834" i="8" s="1"/>
  <c r="B833" i="8"/>
  <c r="D833" i="8" s="1"/>
  <c r="B832" i="8"/>
  <c r="D832" i="8" s="1"/>
  <c r="B831" i="8"/>
  <c r="B830" i="8"/>
  <c r="D830" i="8" s="1"/>
  <c r="B829" i="8"/>
  <c r="D829" i="8" s="1"/>
  <c r="B828" i="8"/>
  <c r="B827" i="8"/>
  <c r="B826" i="8"/>
  <c r="D826" i="8" s="1"/>
  <c r="B825" i="8"/>
  <c r="D825" i="8" s="1"/>
  <c r="B824" i="8"/>
  <c r="D824" i="8" s="1"/>
  <c r="B823" i="8"/>
  <c r="D823" i="8" s="1"/>
  <c r="B822" i="8"/>
  <c r="D822" i="8" s="1"/>
  <c r="B821" i="8"/>
  <c r="B820" i="8"/>
  <c r="B819" i="8"/>
  <c r="B818" i="8"/>
  <c r="D818" i="8" s="1"/>
  <c r="B817" i="8"/>
  <c r="D817" i="8" s="1"/>
  <c r="B816" i="8"/>
  <c r="D816" i="8" s="1"/>
  <c r="B815" i="8"/>
  <c r="B814" i="8"/>
  <c r="B813" i="8"/>
  <c r="B812" i="8"/>
  <c r="D812" i="8" s="1"/>
  <c r="B811" i="8"/>
  <c r="D811" i="8" s="1"/>
  <c r="B810" i="8"/>
  <c r="D810" i="8" s="1"/>
  <c r="B809" i="8"/>
  <c r="D809" i="8" s="1"/>
  <c r="B808" i="8"/>
  <c r="D808" i="8" s="1"/>
  <c r="B807" i="8"/>
  <c r="B806" i="8"/>
  <c r="D806" i="8" s="1"/>
  <c r="B805" i="8"/>
  <c r="D805" i="8" s="1"/>
  <c r="B804" i="8"/>
  <c r="B803" i="8"/>
  <c r="B802" i="8"/>
  <c r="D802" i="8" s="1"/>
  <c r="B801" i="8"/>
  <c r="D801" i="8" s="1"/>
  <c r="B800" i="8"/>
  <c r="D800" i="8" s="1"/>
  <c r="B799" i="8"/>
  <c r="D799" i="8" s="1"/>
  <c r="B798" i="8"/>
  <c r="D798" i="8" s="1"/>
  <c r="B797" i="8"/>
  <c r="B796" i="8"/>
  <c r="D796" i="8" s="1"/>
  <c r="B795" i="8"/>
  <c r="B794" i="8"/>
  <c r="D794" i="8" s="1"/>
  <c r="B793" i="8"/>
  <c r="D793" i="8" s="1"/>
  <c r="B792" i="8"/>
  <c r="D792" i="8" s="1"/>
  <c r="B791" i="8"/>
  <c r="B790" i="8"/>
  <c r="B789" i="8"/>
  <c r="B788" i="8"/>
  <c r="D788" i="8" s="1"/>
  <c r="B787" i="8"/>
  <c r="D787" i="8" s="1"/>
  <c r="B786" i="8"/>
  <c r="D786" i="8" s="1"/>
  <c r="B785" i="8"/>
  <c r="D785" i="8" s="1"/>
  <c r="B784" i="8"/>
  <c r="D784" i="8" s="1"/>
  <c r="B783" i="8"/>
  <c r="B782" i="8"/>
  <c r="D782" i="8" s="1"/>
  <c r="B781" i="8"/>
  <c r="D781" i="8" s="1"/>
  <c r="B780" i="8"/>
  <c r="B779" i="8"/>
  <c r="B778" i="8"/>
  <c r="D778" i="8" s="1"/>
  <c r="B777" i="8"/>
  <c r="D777" i="8" s="1"/>
  <c r="B776" i="8"/>
  <c r="D776" i="8" s="1"/>
  <c r="B775" i="8"/>
  <c r="D775" i="8" s="1"/>
  <c r="B774" i="8"/>
  <c r="D774" i="8" s="1"/>
  <c r="B773" i="8"/>
  <c r="B772" i="8"/>
  <c r="B771" i="8"/>
  <c r="B770" i="8"/>
  <c r="D770" i="8" s="1"/>
  <c r="B769" i="8"/>
  <c r="D769" i="8" s="1"/>
  <c r="B768" i="8"/>
  <c r="D768" i="8" s="1"/>
  <c r="B767" i="8"/>
  <c r="B766" i="8"/>
  <c r="B765" i="8"/>
  <c r="B764" i="8"/>
  <c r="D764" i="8" s="1"/>
  <c r="B763" i="8"/>
  <c r="D763" i="8" s="1"/>
  <c r="B762" i="8"/>
  <c r="D762" i="8" s="1"/>
  <c r="B761" i="8"/>
  <c r="D761" i="8" s="1"/>
  <c r="B760" i="8"/>
  <c r="D760" i="8" s="1"/>
  <c r="B759" i="8"/>
  <c r="B758" i="8"/>
  <c r="D758" i="8" s="1"/>
  <c r="B757" i="8"/>
  <c r="D757" i="8" s="1"/>
  <c r="B756" i="8"/>
  <c r="B755" i="8"/>
  <c r="B754" i="8"/>
  <c r="D754" i="8" s="1"/>
  <c r="B753" i="8"/>
  <c r="D753" i="8" s="1"/>
  <c r="B752" i="8"/>
  <c r="D752" i="8" s="1"/>
  <c r="B751" i="8"/>
  <c r="D751" i="8" s="1"/>
  <c r="B750" i="8"/>
  <c r="D750" i="8" s="1"/>
  <c r="B749" i="8"/>
  <c r="B748" i="8"/>
  <c r="D748" i="8" s="1"/>
  <c r="B747" i="8"/>
  <c r="B746" i="8"/>
  <c r="D746" i="8" s="1"/>
  <c r="B745" i="8"/>
  <c r="D745" i="8" s="1"/>
  <c r="B744" i="8"/>
  <c r="D744" i="8" s="1"/>
  <c r="B743" i="8"/>
  <c r="B742" i="8"/>
  <c r="B741" i="8"/>
  <c r="B740" i="8"/>
  <c r="D740" i="8" s="1"/>
  <c r="B739" i="8"/>
  <c r="D739" i="8" s="1"/>
  <c r="B738" i="8"/>
  <c r="D738" i="8" s="1"/>
  <c r="B737" i="8"/>
  <c r="D737" i="8" s="1"/>
  <c r="B736" i="8"/>
  <c r="D736" i="8" s="1"/>
  <c r="B735" i="8"/>
  <c r="B734" i="8"/>
  <c r="D734" i="8" s="1"/>
  <c r="B733" i="8"/>
  <c r="D733" i="8" s="1"/>
  <c r="B732" i="8"/>
  <c r="B731" i="8"/>
  <c r="B730" i="8"/>
  <c r="D730" i="8" s="1"/>
  <c r="B729" i="8"/>
  <c r="D729" i="8" s="1"/>
  <c r="B728" i="8"/>
  <c r="D728" i="8" s="1"/>
  <c r="B727" i="8"/>
  <c r="D727" i="8" s="1"/>
  <c r="B726" i="8"/>
  <c r="D726" i="8" s="1"/>
  <c r="B725" i="8"/>
  <c r="B724" i="8"/>
  <c r="D724" i="8" s="1"/>
  <c r="B723" i="8"/>
  <c r="B722" i="8"/>
  <c r="D722" i="8" s="1"/>
  <c r="B721" i="8"/>
  <c r="D721" i="8" s="1"/>
  <c r="B720" i="8"/>
  <c r="D720" i="8" s="1"/>
  <c r="B719" i="8"/>
  <c r="B718" i="8"/>
  <c r="B717" i="8"/>
  <c r="B716" i="8"/>
  <c r="D716" i="8" s="1"/>
  <c r="B715" i="8"/>
  <c r="D715" i="8" s="1"/>
  <c r="B714" i="8"/>
  <c r="D714" i="8" s="1"/>
  <c r="B713" i="8"/>
  <c r="D713" i="8" s="1"/>
  <c r="B712" i="8"/>
  <c r="D712" i="8" s="1"/>
  <c r="B711" i="8"/>
  <c r="B710" i="8"/>
  <c r="D710" i="8" s="1"/>
  <c r="B709" i="8"/>
  <c r="D709" i="8" s="1"/>
  <c r="B708" i="8"/>
  <c r="B707" i="8"/>
  <c r="B706" i="8"/>
  <c r="D706" i="8" s="1"/>
  <c r="B705" i="8"/>
  <c r="D705" i="8" s="1"/>
  <c r="B704" i="8"/>
  <c r="D704" i="8" s="1"/>
  <c r="B703" i="8"/>
  <c r="D703" i="8" s="1"/>
  <c r="B702" i="8"/>
  <c r="D702" i="8" s="1"/>
  <c r="B701" i="8"/>
  <c r="B700" i="8"/>
  <c r="B699" i="8"/>
  <c r="B698" i="8"/>
  <c r="D698" i="8" s="1"/>
  <c r="B697" i="8"/>
  <c r="D697" i="8" s="1"/>
  <c r="B696" i="8"/>
  <c r="D696" i="8" s="1"/>
  <c r="B695" i="8"/>
  <c r="B694" i="8"/>
  <c r="B693" i="8"/>
  <c r="B692" i="8"/>
  <c r="D692" i="8" s="1"/>
  <c r="B691" i="8"/>
  <c r="D691" i="8" s="1"/>
  <c r="B690" i="8"/>
  <c r="D690" i="8" s="1"/>
  <c r="B689" i="8"/>
  <c r="D689" i="8" s="1"/>
  <c r="B688" i="8"/>
  <c r="D688" i="8" s="1"/>
  <c r="B687" i="8"/>
  <c r="B686" i="8"/>
  <c r="D668" i="8" s="1"/>
  <c r="B685" i="8"/>
  <c r="D667" i="8" s="1"/>
  <c r="B684" i="8"/>
  <c r="B683" i="8"/>
  <c r="B682" i="8"/>
  <c r="D664" i="8" s="1"/>
  <c r="B681" i="8"/>
  <c r="D663" i="8" s="1"/>
  <c r="B680" i="8"/>
  <c r="D662" i="8" s="1"/>
  <c r="B679" i="8"/>
  <c r="D661" i="8" s="1"/>
  <c r="B678" i="8"/>
  <c r="D660" i="8" s="1"/>
  <c r="B677" i="8"/>
  <c r="B676" i="8"/>
  <c r="D658" i="8" s="1"/>
  <c r="B675" i="8"/>
  <c r="B674" i="8"/>
  <c r="D656" i="8" s="1"/>
  <c r="B673" i="8"/>
  <c r="D655" i="8" s="1"/>
  <c r="B672" i="8"/>
  <c r="D654" i="8" s="1"/>
  <c r="B671" i="8"/>
  <c r="B670" i="8"/>
  <c r="B669" i="8"/>
  <c r="B668" i="8"/>
  <c r="D650" i="8" s="1"/>
  <c r="B667" i="8"/>
  <c r="D649" i="8" s="1"/>
  <c r="B666" i="8"/>
  <c r="D648" i="8" s="1"/>
  <c r="B665" i="8"/>
  <c r="D647" i="8" s="1"/>
  <c r="B664" i="8"/>
  <c r="D646" i="8" s="1"/>
  <c r="B663" i="8"/>
  <c r="B662" i="8"/>
  <c r="D644" i="8" s="1"/>
  <c r="B661" i="8"/>
  <c r="D643" i="8" s="1"/>
  <c r="B660" i="8"/>
  <c r="B659" i="8"/>
  <c r="B658" i="8"/>
  <c r="D640" i="8" s="1"/>
  <c r="B657" i="8"/>
  <c r="D639" i="8" s="1"/>
  <c r="B656" i="8"/>
  <c r="D638" i="8" s="1"/>
  <c r="B655" i="8"/>
  <c r="D637" i="8" s="1"/>
  <c r="B654" i="8"/>
  <c r="D636" i="8" s="1"/>
  <c r="B653" i="8"/>
  <c r="B652" i="8"/>
  <c r="B651" i="8"/>
  <c r="B650" i="8"/>
  <c r="D632" i="8" s="1"/>
  <c r="B649" i="8"/>
  <c r="D631" i="8" s="1"/>
  <c r="B648" i="8"/>
  <c r="D630" i="8" s="1"/>
  <c r="B647" i="8"/>
  <c r="B646" i="8"/>
  <c r="B645" i="8"/>
  <c r="B644" i="8"/>
  <c r="D626" i="8" s="1"/>
  <c r="B643" i="8"/>
  <c r="D625" i="8" s="1"/>
  <c r="B642" i="8"/>
  <c r="D624" i="8" s="1"/>
  <c r="B641" i="8"/>
  <c r="D623" i="8" s="1"/>
  <c r="B640" i="8"/>
  <c r="D622" i="8" s="1"/>
  <c r="B639" i="8"/>
  <c r="B638" i="8"/>
  <c r="D620" i="8" s="1"/>
  <c r="B637" i="8"/>
  <c r="D619" i="8" s="1"/>
  <c r="B636" i="8"/>
  <c r="B635" i="8"/>
  <c r="B634" i="8"/>
  <c r="D616" i="8" s="1"/>
  <c r="B633" i="8"/>
  <c r="D615" i="8" s="1"/>
  <c r="B632" i="8"/>
  <c r="D614" i="8" s="1"/>
  <c r="B631" i="8"/>
  <c r="D613" i="8" s="1"/>
  <c r="B630" i="8"/>
  <c r="D612" i="8" s="1"/>
  <c r="B629" i="8"/>
  <c r="B628" i="8"/>
  <c r="B627" i="8"/>
  <c r="B626" i="8"/>
  <c r="D608" i="8" s="1"/>
  <c r="B625" i="8"/>
  <c r="D607" i="8" s="1"/>
  <c r="B624" i="8"/>
  <c r="D606" i="8" s="1"/>
  <c r="B623" i="8"/>
  <c r="B622" i="8"/>
  <c r="B621" i="8"/>
  <c r="B620" i="8"/>
  <c r="D602" i="8" s="1"/>
  <c r="B619" i="8"/>
  <c r="D601" i="8" s="1"/>
  <c r="B618" i="8"/>
  <c r="D600" i="8" s="1"/>
  <c r="B617" i="8"/>
  <c r="D599" i="8" s="1"/>
  <c r="B616" i="8"/>
  <c r="D598" i="8" s="1"/>
  <c r="B615" i="8"/>
  <c r="B614" i="8"/>
  <c r="D596" i="8" s="1"/>
  <c r="B613" i="8"/>
  <c r="D595" i="8" s="1"/>
  <c r="B612" i="8"/>
  <c r="B611" i="8"/>
  <c r="B610" i="8"/>
  <c r="D592" i="8" s="1"/>
  <c r="B609" i="8"/>
  <c r="D591" i="8" s="1"/>
  <c r="B608" i="8"/>
  <c r="D590" i="8" s="1"/>
  <c r="B607" i="8"/>
  <c r="D589" i="8" s="1"/>
  <c r="B606" i="8"/>
  <c r="D588" i="8" s="1"/>
  <c r="B605" i="8"/>
  <c r="B604" i="8"/>
  <c r="D586" i="8" s="1"/>
  <c r="B603" i="8"/>
  <c r="B602" i="8"/>
  <c r="D584" i="8" s="1"/>
  <c r="B601" i="8"/>
  <c r="D583" i="8" s="1"/>
  <c r="B600" i="8"/>
  <c r="D582" i="8" s="1"/>
  <c r="B599" i="8"/>
  <c r="B598" i="8"/>
  <c r="B597" i="8"/>
  <c r="B596" i="8"/>
  <c r="D578" i="8" s="1"/>
  <c r="B595" i="8"/>
  <c r="D577" i="8" s="1"/>
  <c r="B594" i="8"/>
  <c r="D576" i="8" s="1"/>
  <c r="B593" i="8"/>
  <c r="D575" i="8" s="1"/>
  <c r="B592" i="8"/>
  <c r="D574" i="8" s="1"/>
  <c r="B591" i="8"/>
  <c r="B590" i="8"/>
  <c r="D572" i="8" s="1"/>
  <c r="B589" i="8"/>
  <c r="D571" i="8" s="1"/>
  <c r="B588" i="8"/>
  <c r="B587" i="8"/>
  <c r="B586" i="8"/>
  <c r="D568" i="8" s="1"/>
  <c r="B585" i="8"/>
  <c r="D567" i="8" s="1"/>
  <c r="B584" i="8"/>
  <c r="D566" i="8" s="1"/>
  <c r="B583" i="8"/>
  <c r="D565" i="8" s="1"/>
  <c r="B582" i="8"/>
  <c r="D564" i="8" s="1"/>
  <c r="B581" i="8"/>
  <c r="B580" i="8"/>
  <c r="D562" i="8" s="1"/>
  <c r="B579" i="8"/>
  <c r="B578" i="8"/>
  <c r="D560" i="8" s="1"/>
  <c r="B577" i="8"/>
  <c r="D559" i="8" s="1"/>
  <c r="B576" i="8"/>
  <c r="D558" i="8" s="1"/>
  <c r="B575" i="8"/>
  <c r="B574" i="8"/>
  <c r="B573" i="8"/>
  <c r="B572" i="8"/>
  <c r="D554" i="8" s="1"/>
  <c r="B571" i="8"/>
  <c r="D553" i="8" s="1"/>
  <c r="B570" i="8"/>
  <c r="D552" i="8" s="1"/>
  <c r="B569" i="8"/>
  <c r="D551" i="8" s="1"/>
  <c r="B568" i="8"/>
  <c r="D550" i="8" s="1"/>
  <c r="B567" i="8"/>
  <c r="B566" i="8"/>
  <c r="D548" i="8" s="1"/>
  <c r="B565" i="8"/>
  <c r="D547" i="8" s="1"/>
  <c r="B564" i="8"/>
  <c r="B563" i="8"/>
  <c r="B562" i="8"/>
  <c r="D544" i="8" s="1"/>
  <c r="B561" i="8"/>
  <c r="D543" i="8" s="1"/>
  <c r="B560" i="8"/>
  <c r="D542" i="8" s="1"/>
  <c r="B559" i="8"/>
  <c r="D541" i="8" s="1"/>
  <c r="B558" i="8"/>
  <c r="D540" i="8" s="1"/>
  <c r="B557" i="8"/>
  <c r="B556" i="8"/>
  <c r="B555" i="8"/>
  <c r="B554" i="8"/>
  <c r="D536" i="8" s="1"/>
  <c r="B553" i="8"/>
  <c r="D535" i="8" s="1"/>
  <c r="B552" i="8"/>
  <c r="D534" i="8" s="1"/>
  <c r="B551" i="8"/>
  <c r="B550" i="8"/>
  <c r="B549" i="8"/>
  <c r="B548" i="8"/>
  <c r="D530" i="8" s="1"/>
  <c r="B547" i="8"/>
  <c r="D529" i="8" s="1"/>
  <c r="B546" i="8"/>
  <c r="D528" i="8" s="1"/>
  <c r="B545" i="8"/>
  <c r="D527" i="8" s="1"/>
  <c r="B544" i="8"/>
  <c r="D526" i="8" s="1"/>
  <c r="B543" i="8"/>
  <c r="B542" i="8"/>
  <c r="B541" i="8"/>
  <c r="D523" i="8" s="1"/>
  <c r="B540" i="8"/>
  <c r="B539" i="8"/>
  <c r="B538" i="8"/>
  <c r="D520" i="8" s="1"/>
  <c r="B537" i="8"/>
  <c r="D519" i="8" s="1"/>
  <c r="B536" i="8"/>
  <c r="D518" i="8" s="1"/>
  <c r="B535" i="8"/>
  <c r="D517" i="8" s="1"/>
  <c r="B534" i="8"/>
  <c r="D516" i="8" s="1"/>
  <c r="B533" i="8"/>
  <c r="B532" i="8"/>
  <c r="B531" i="8"/>
  <c r="B530" i="8"/>
  <c r="D514" i="8" s="1"/>
  <c r="B529" i="8"/>
  <c r="D513" i="8" s="1"/>
  <c r="B528" i="8"/>
  <c r="D512" i="8" s="1"/>
  <c r="B527" i="8"/>
  <c r="B526" i="8"/>
  <c r="B525" i="8"/>
  <c r="B524" i="8"/>
  <c r="D510" i="8" s="1"/>
  <c r="B523" i="8"/>
  <c r="D509" i="8" s="1"/>
  <c r="B522" i="8"/>
  <c r="D508" i="8" s="1"/>
  <c r="B521" i="8"/>
  <c r="D507" i="8" s="1"/>
  <c r="B520" i="8"/>
  <c r="B519" i="8"/>
  <c r="B518" i="8"/>
  <c r="D506" i="8" s="1"/>
  <c r="B517" i="8"/>
  <c r="D505" i="8" s="1"/>
  <c r="B516" i="8"/>
  <c r="B515" i="8"/>
  <c r="B514" i="8"/>
  <c r="B513" i="8"/>
  <c r="D499" i="8" s="1"/>
  <c r="B512" i="8"/>
  <c r="D498" i="8" s="1"/>
  <c r="B511" i="8"/>
  <c r="D497" i="8" s="1"/>
  <c r="B510" i="8"/>
  <c r="D494" i="8" s="1"/>
  <c r="B509" i="8"/>
  <c r="B508" i="8"/>
  <c r="D492" i="8" s="1"/>
  <c r="B507" i="8"/>
  <c r="B506" i="8"/>
  <c r="D488" i="8" s="1"/>
  <c r="B505" i="8"/>
  <c r="D487" i="8" s="1"/>
  <c r="B504" i="8"/>
  <c r="D486" i="8" s="1"/>
  <c r="B503" i="8"/>
  <c r="B502" i="8"/>
  <c r="B501" i="8"/>
  <c r="B500" i="8"/>
  <c r="D482" i="8" s="1"/>
  <c r="B499" i="8"/>
  <c r="D481" i="8" s="1"/>
  <c r="B498" i="8"/>
  <c r="D480" i="8" s="1"/>
  <c r="B497" i="8"/>
  <c r="D479" i="8" s="1"/>
  <c r="B496" i="8"/>
  <c r="D478" i="8" s="1"/>
  <c r="B495" i="8"/>
  <c r="B494" i="8"/>
  <c r="D476" i="8" s="1"/>
  <c r="B493" i="8"/>
  <c r="D475" i="8" s="1"/>
  <c r="B492" i="8"/>
  <c r="B491" i="8"/>
  <c r="B490" i="8"/>
  <c r="D472" i="8" s="1"/>
  <c r="B489" i="8"/>
  <c r="D471" i="8" s="1"/>
  <c r="B488" i="8"/>
  <c r="D470" i="8" s="1"/>
  <c r="B487" i="8"/>
  <c r="D469" i="8" s="1"/>
  <c r="B486" i="8"/>
  <c r="D468" i="8" s="1"/>
  <c r="B485" i="8"/>
  <c r="B484" i="8"/>
  <c r="D466" i="8" s="1"/>
  <c r="B483" i="8"/>
  <c r="B482" i="8"/>
  <c r="D464" i="8" s="1"/>
  <c r="B481" i="8"/>
  <c r="D463" i="8" s="1"/>
  <c r="B480" i="8"/>
  <c r="D462" i="8" s="1"/>
  <c r="B479" i="8"/>
  <c r="B478" i="8"/>
  <c r="D460" i="8" s="1"/>
  <c r="B477" i="8"/>
  <c r="B476" i="8"/>
  <c r="D458" i="8" s="1"/>
  <c r="B475" i="8"/>
  <c r="D457" i="8" s="1"/>
  <c r="B474" i="8"/>
  <c r="D456" i="8" s="1"/>
  <c r="B473" i="8"/>
  <c r="D455" i="8" s="1"/>
  <c r="B472" i="8"/>
  <c r="D454" i="8" s="1"/>
  <c r="B471" i="8"/>
  <c r="B470" i="8"/>
  <c r="D452" i="8" s="1"/>
  <c r="B469" i="8"/>
  <c r="D451" i="8" s="1"/>
  <c r="B468" i="8"/>
  <c r="B467" i="8"/>
  <c r="B466" i="8"/>
  <c r="D448" i="8" s="1"/>
  <c r="B465" i="8"/>
  <c r="D447" i="8" s="1"/>
  <c r="B464" i="8"/>
  <c r="D446" i="8" s="1"/>
  <c r="B463" i="8"/>
  <c r="D445" i="8" s="1"/>
  <c r="B462" i="8"/>
  <c r="D444" i="8" s="1"/>
  <c r="B461" i="8"/>
  <c r="B460" i="8"/>
  <c r="D442" i="8" s="1"/>
  <c r="B459" i="8"/>
  <c r="B458" i="8"/>
  <c r="D440" i="8" s="1"/>
  <c r="B457" i="8"/>
  <c r="D439" i="8" s="1"/>
  <c r="B456" i="8"/>
  <c r="D438" i="8" s="1"/>
  <c r="B455" i="8"/>
  <c r="B454" i="8"/>
  <c r="D436" i="8" s="1"/>
  <c r="B453" i="8"/>
  <c r="B452" i="8"/>
  <c r="D434" i="8" s="1"/>
  <c r="B451" i="8"/>
  <c r="D433" i="8" s="1"/>
  <c r="B450" i="8"/>
  <c r="D432" i="8" s="1"/>
  <c r="B449" i="8"/>
  <c r="D431" i="8" s="1"/>
  <c r="B448" i="8"/>
  <c r="D430" i="8" s="1"/>
  <c r="B447" i="8"/>
  <c r="B446" i="8"/>
  <c r="D428" i="8" s="1"/>
  <c r="B445" i="8"/>
  <c r="D427" i="8" s="1"/>
  <c r="B444" i="8"/>
  <c r="B443" i="8"/>
  <c r="B442" i="8"/>
  <c r="D424" i="8" s="1"/>
  <c r="B441" i="8"/>
  <c r="D423" i="8" s="1"/>
  <c r="B440" i="8"/>
  <c r="D422" i="8" s="1"/>
  <c r="B439" i="8"/>
  <c r="D421" i="8" s="1"/>
  <c r="B438" i="8"/>
  <c r="D420" i="8" s="1"/>
  <c r="B437" i="8"/>
  <c r="B436" i="8"/>
  <c r="D418" i="8" s="1"/>
  <c r="B435" i="8"/>
  <c r="B434" i="8"/>
  <c r="D416" i="8" s="1"/>
  <c r="B433" i="8"/>
  <c r="D415" i="8" s="1"/>
  <c r="B432" i="8"/>
  <c r="B431" i="8"/>
  <c r="B430" i="8"/>
  <c r="B429" i="8"/>
  <c r="B428" i="8"/>
  <c r="D412" i="8" s="1"/>
  <c r="B427" i="8"/>
  <c r="D411" i="8" s="1"/>
  <c r="B426" i="8"/>
  <c r="B425" i="8"/>
  <c r="B424" i="8"/>
  <c r="D410" i="8" s="1"/>
  <c r="B423" i="8"/>
  <c r="B422" i="8"/>
  <c r="D408" i="8" s="1"/>
  <c r="B421" i="8"/>
  <c r="D407" i="8" s="1"/>
  <c r="B420" i="8"/>
  <c r="B419" i="8"/>
  <c r="B418" i="8"/>
  <c r="D406" i="8" s="1"/>
  <c r="B417" i="8"/>
  <c r="D405" i="8" s="1"/>
  <c r="B416" i="8"/>
  <c r="D404" i="8" s="1"/>
  <c r="B415" i="8"/>
  <c r="D403" i="8" s="1"/>
  <c r="B414" i="8"/>
  <c r="D400" i="8" s="1"/>
  <c r="B413" i="8"/>
  <c r="B412" i="8"/>
  <c r="D398" i="8" s="1"/>
  <c r="B411" i="8"/>
  <c r="B410" i="8"/>
  <c r="D394" i="8" s="1"/>
  <c r="B409" i="8"/>
  <c r="D393" i="8" s="1"/>
  <c r="B408" i="8"/>
  <c r="D392" i="8" s="1"/>
  <c r="B407" i="8"/>
  <c r="B406" i="8"/>
  <c r="B405" i="8"/>
  <c r="B404" i="8"/>
  <c r="D386" i="8" s="1"/>
  <c r="B403" i="8"/>
  <c r="D385" i="8" s="1"/>
  <c r="B402" i="8"/>
  <c r="D384" i="8" s="1"/>
  <c r="B401" i="8"/>
  <c r="D383" i="8" s="1"/>
  <c r="B400" i="8"/>
  <c r="D382" i="8" s="1"/>
  <c r="B399" i="8"/>
  <c r="B398" i="8"/>
  <c r="D380" i="8" s="1"/>
  <c r="B397" i="8"/>
  <c r="D379" i="8" s="1"/>
  <c r="B396" i="8"/>
  <c r="B395" i="8"/>
  <c r="B394" i="8"/>
  <c r="D376" i="8" s="1"/>
  <c r="B393" i="8"/>
  <c r="D375" i="8" s="1"/>
  <c r="B392" i="8"/>
  <c r="D374" i="8" s="1"/>
  <c r="B391" i="8"/>
  <c r="D373" i="8" s="1"/>
  <c r="B390" i="8"/>
  <c r="D372" i="8" s="1"/>
  <c r="B389" i="8"/>
  <c r="D371" i="8" s="1"/>
  <c r="B388" i="8"/>
  <c r="D370" i="8" s="1"/>
  <c r="B387" i="8"/>
  <c r="B386" i="8"/>
  <c r="D368" i="8" s="1"/>
  <c r="B385" i="8"/>
  <c r="D367" i="8" s="1"/>
  <c r="B384" i="8"/>
  <c r="D366" i="8" s="1"/>
  <c r="B383" i="8"/>
  <c r="B382" i="8"/>
  <c r="B381" i="8"/>
  <c r="B380" i="8"/>
  <c r="D362" i="8" s="1"/>
  <c r="B379" i="8"/>
  <c r="D361" i="8" s="1"/>
  <c r="B378" i="8"/>
  <c r="D360" i="8" s="1"/>
  <c r="B377" i="8"/>
  <c r="D359" i="8" s="1"/>
  <c r="B376" i="8"/>
  <c r="D358" i="8" s="1"/>
  <c r="B375" i="8"/>
  <c r="B374" i="8"/>
  <c r="D356" i="8" s="1"/>
  <c r="B373" i="8"/>
  <c r="D355" i="8" s="1"/>
  <c r="B372" i="8"/>
  <c r="B371" i="8"/>
  <c r="B370" i="8"/>
  <c r="D352" i="8" s="1"/>
  <c r="B369" i="8"/>
  <c r="D351" i="8" s="1"/>
  <c r="B368" i="8"/>
  <c r="D350" i="8" s="1"/>
  <c r="B367" i="8"/>
  <c r="D349" i="8" s="1"/>
  <c r="B366" i="8"/>
  <c r="D348" i="8" s="1"/>
  <c r="B365" i="8"/>
  <c r="D347" i="8" s="1"/>
  <c r="B364" i="8"/>
  <c r="D346" i="8" s="1"/>
  <c r="B363" i="8"/>
  <c r="B362" i="8"/>
  <c r="D344" i="8" s="1"/>
  <c r="B361" i="8"/>
  <c r="D343" i="8" s="1"/>
  <c r="B360" i="8"/>
  <c r="D342" i="8" s="1"/>
  <c r="B359" i="8"/>
  <c r="B358" i="8"/>
  <c r="B357" i="8"/>
  <c r="B356" i="8"/>
  <c r="D338" i="8" s="1"/>
  <c r="B355" i="8"/>
  <c r="D337" i="8" s="1"/>
  <c r="B354" i="8"/>
  <c r="D336" i="8" s="1"/>
  <c r="B353" i="8"/>
  <c r="D335" i="8" s="1"/>
  <c r="B352" i="8"/>
  <c r="D334" i="8" s="1"/>
  <c r="B351" i="8"/>
  <c r="B350" i="8"/>
  <c r="D332" i="8" s="1"/>
  <c r="B349" i="8"/>
  <c r="D331" i="8" s="1"/>
  <c r="B348" i="8"/>
  <c r="B347" i="8"/>
  <c r="B346" i="8"/>
  <c r="D328" i="8" s="1"/>
  <c r="B345" i="8"/>
  <c r="D327" i="8" s="1"/>
  <c r="B344" i="8"/>
  <c r="D326" i="8" s="1"/>
  <c r="B343" i="8"/>
  <c r="D325" i="8" s="1"/>
  <c r="B342" i="8"/>
  <c r="D324" i="8" s="1"/>
  <c r="B341" i="8"/>
  <c r="B340" i="8"/>
  <c r="D322" i="8" s="1"/>
  <c r="B339" i="8"/>
  <c r="B338" i="8"/>
  <c r="D320" i="8" s="1"/>
  <c r="B337" i="8"/>
  <c r="D319" i="8" s="1"/>
  <c r="B336" i="8"/>
  <c r="D318" i="8" s="1"/>
  <c r="B335" i="8"/>
  <c r="B334" i="8"/>
  <c r="B333" i="8"/>
  <c r="B332" i="8"/>
  <c r="D314" i="8" s="1"/>
  <c r="B331" i="8"/>
  <c r="D313" i="8" s="1"/>
  <c r="B330" i="8"/>
  <c r="D312" i="8" s="1"/>
  <c r="B329" i="8"/>
  <c r="D311" i="8" s="1"/>
  <c r="B328" i="8"/>
  <c r="D310" i="8" s="1"/>
  <c r="B327" i="8"/>
  <c r="B326" i="8"/>
  <c r="D308" i="8" s="1"/>
  <c r="B325" i="8"/>
  <c r="D307" i="8" s="1"/>
  <c r="B324" i="8"/>
  <c r="D306" i="8" s="1"/>
  <c r="B323" i="8"/>
  <c r="D305" i="8" s="1"/>
  <c r="B322" i="8"/>
  <c r="D304" i="8" s="1"/>
  <c r="B321" i="8"/>
  <c r="D303" i="8" s="1"/>
  <c r="B320" i="8"/>
  <c r="D302" i="8" s="1"/>
  <c r="B319" i="8"/>
  <c r="D301" i="8" s="1"/>
  <c r="B318" i="8"/>
  <c r="D300" i="8" s="1"/>
  <c r="B317" i="8"/>
  <c r="B316" i="8"/>
  <c r="D298" i="8" s="1"/>
  <c r="B315" i="8"/>
  <c r="B314" i="8"/>
  <c r="D296" i="8" s="1"/>
  <c r="B313" i="8"/>
  <c r="D295" i="8" s="1"/>
  <c r="B312" i="8"/>
  <c r="D294" i="8" s="1"/>
  <c r="B311" i="8"/>
  <c r="B310" i="8"/>
  <c r="B309" i="8"/>
  <c r="B308" i="8"/>
  <c r="D290" i="8" s="1"/>
  <c r="B307" i="8"/>
  <c r="D289" i="8" s="1"/>
  <c r="B306" i="8"/>
  <c r="D288" i="8" s="1"/>
  <c r="B305" i="8"/>
  <c r="D287" i="8" s="1"/>
  <c r="B304" i="8"/>
  <c r="D286" i="8" s="1"/>
  <c r="B303" i="8"/>
  <c r="B302" i="8"/>
  <c r="D284" i="8" s="1"/>
  <c r="B301" i="8"/>
  <c r="D283" i="8" s="1"/>
  <c r="B300" i="8"/>
  <c r="D282" i="8" s="1"/>
  <c r="B299" i="8"/>
  <c r="B298" i="8"/>
  <c r="D280" i="8" s="1"/>
  <c r="B297" i="8"/>
  <c r="D279" i="8" s="1"/>
  <c r="B296" i="8"/>
  <c r="D278" i="8" s="1"/>
  <c r="B295" i="8"/>
  <c r="D277" i="8" s="1"/>
  <c r="B294" i="8"/>
  <c r="D276" i="8" s="1"/>
  <c r="B293" i="8"/>
  <c r="D275" i="8" s="1"/>
  <c r="B292" i="8"/>
  <c r="B291" i="8"/>
  <c r="B290" i="8"/>
  <c r="D272" i="8" s="1"/>
  <c r="B289" i="8"/>
  <c r="D271" i="8" s="1"/>
  <c r="B288" i="8"/>
  <c r="D270" i="8" s="1"/>
  <c r="B287" i="8"/>
  <c r="B286" i="8"/>
  <c r="B285" i="8"/>
  <c r="B284" i="8"/>
  <c r="D266" i="8" s="1"/>
  <c r="B283" i="8"/>
  <c r="D265" i="8" s="1"/>
  <c r="B282" i="8"/>
  <c r="D264" i="8" s="1"/>
  <c r="B281" i="8"/>
  <c r="D263" i="8" s="1"/>
  <c r="B280" i="8"/>
  <c r="D262" i="8" s="1"/>
  <c r="B279" i="8"/>
  <c r="B278" i="8"/>
  <c r="D260" i="8" s="1"/>
  <c r="B277" i="8"/>
  <c r="D259" i="8" s="1"/>
  <c r="B276" i="8"/>
  <c r="B275" i="8"/>
  <c r="B274" i="8"/>
  <c r="D256" i="8" s="1"/>
  <c r="B273" i="8"/>
  <c r="D255" i="8" s="1"/>
  <c r="B272" i="8"/>
  <c r="D254" i="8" s="1"/>
  <c r="B271" i="8"/>
  <c r="D253" i="8" s="1"/>
  <c r="B270" i="8"/>
  <c r="D252" i="8" s="1"/>
  <c r="B269" i="8"/>
  <c r="D251" i="8" s="1"/>
  <c r="B268" i="8"/>
  <c r="D250" i="8" s="1"/>
  <c r="B267" i="8"/>
  <c r="B266" i="8"/>
  <c r="D248" i="8" s="1"/>
  <c r="B265" i="8"/>
  <c r="D247" i="8" s="1"/>
  <c r="B264" i="8"/>
  <c r="D246" i="8" s="1"/>
  <c r="B263" i="8"/>
  <c r="B262" i="8"/>
  <c r="B261" i="8"/>
  <c r="B260" i="8"/>
  <c r="D242" i="8" s="1"/>
  <c r="B259" i="8"/>
  <c r="D241" i="8" s="1"/>
  <c r="B258" i="8"/>
  <c r="D240" i="8" s="1"/>
  <c r="B257" i="8"/>
  <c r="D239" i="8" s="1"/>
  <c r="B256" i="8"/>
  <c r="D238" i="8" s="1"/>
  <c r="B255" i="8"/>
  <c r="B254" i="8"/>
  <c r="D236" i="8" s="1"/>
  <c r="B253" i="8"/>
  <c r="D235" i="8" s="1"/>
  <c r="B252" i="8"/>
  <c r="D234" i="8" s="1"/>
  <c r="B251" i="8"/>
  <c r="D233" i="8" s="1"/>
  <c r="B250" i="8"/>
  <c r="D232" i="8" s="1"/>
  <c r="B249" i="8"/>
  <c r="D231" i="8" s="1"/>
  <c r="B248" i="8"/>
  <c r="D230" i="8" s="1"/>
  <c r="B247" i="8"/>
  <c r="D229" i="8" s="1"/>
  <c r="B246" i="8"/>
  <c r="D228" i="8" s="1"/>
  <c r="B245" i="8"/>
  <c r="B244" i="8"/>
  <c r="D226" i="8" s="1"/>
  <c r="B243" i="8"/>
  <c r="B242" i="8"/>
  <c r="D224" i="8" s="1"/>
  <c r="B241" i="8"/>
  <c r="D223" i="8" s="1"/>
  <c r="B240" i="8"/>
  <c r="D222" i="8" s="1"/>
  <c r="B239" i="8"/>
  <c r="D221" i="8" s="1"/>
  <c r="B238" i="8"/>
  <c r="B237" i="8"/>
  <c r="B236" i="8"/>
  <c r="D218" i="8" s="1"/>
  <c r="B235" i="8"/>
  <c r="D217" i="8" s="1"/>
  <c r="B234" i="8"/>
  <c r="D216" i="8" s="1"/>
  <c r="B233" i="8"/>
  <c r="D215" i="8" s="1"/>
  <c r="B232" i="8"/>
  <c r="D214" i="8" s="1"/>
  <c r="B231" i="8"/>
  <c r="B230" i="8"/>
  <c r="D212" i="8" s="1"/>
  <c r="B229" i="8"/>
  <c r="D211" i="8" s="1"/>
  <c r="B228" i="8"/>
  <c r="B227" i="8"/>
  <c r="B226" i="8"/>
  <c r="D208" i="8" s="1"/>
  <c r="B225" i="8"/>
  <c r="D207" i="8" s="1"/>
  <c r="B224" i="8"/>
  <c r="D206" i="8" s="1"/>
  <c r="B223" i="8"/>
  <c r="D205" i="8" s="1"/>
  <c r="B222" i="8"/>
  <c r="D204" i="8" s="1"/>
  <c r="B221" i="8"/>
  <c r="B220" i="8"/>
  <c r="B219" i="8"/>
  <c r="B218" i="8"/>
  <c r="D200" i="8" s="1"/>
  <c r="B217" i="8"/>
  <c r="D199" i="8" s="1"/>
  <c r="B216" i="8"/>
  <c r="D198" i="8" s="1"/>
  <c r="B215" i="8"/>
  <c r="D197" i="8" s="1"/>
  <c r="B214" i="8"/>
  <c r="B213" i="8"/>
  <c r="D195" i="8" s="1"/>
  <c r="B212" i="8"/>
  <c r="D194" i="8" s="1"/>
  <c r="B211" i="8"/>
  <c r="D193" i="8" s="1"/>
  <c r="B210" i="8"/>
  <c r="D192" i="8" s="1"/>
  <c r="B209" i="8"/>
  <c r="D191" i="8" s="1"/>
  <c r="B208" i="8"/>
  <c r="D190" i="8" s="1"/>
  <c r="B207" i="8"/>
  <c r="B206" i="8"/>
  <c r="D188" i="8" s="1"/>
  <c r="B205" i="8"/>
  <c r="D187" i="8" s="1"/>
  <c r="B204" i="8"/>
  <c r="D186" i="8" s="1"/>
  <c r="B203" i="8"/>
  <c r="B202" i="8"/>
  <c r="D184" i="8" s="1"/>
  <c r="B201" i="8"/>
  <c r="D183" i="8" s="1"/>
  <c r="B200" i="8"/>
  <c r="D182" i="8" s="1"/>
  <c r="B199" i="8"/>
  <c r="D181" i="8" s="1"/>
  <c r="B198" i="8"/>
  <c r="D180" i="8" s="1"/>
  <c r="B197" i="8"/>
  <c r="D179" i="8" s="1"/>
  <c r="B196" i="8"/>
  <c r="D178" i="8" s="1"/>
  <c r="B195" i="8"/>
  <c r="B194" i="8"/>
  <c r="D176" i="8" s="1"/>
  <c r="B193" i="8"/>
  <c r="D175" i="8" s="1"/>
  <c r="B192" i="8"/>
  <c r="D174" i="8" s="1"/>
  <c r="B191" i="8"/>
  <c r="D173" i="8" s="1"/>
  <c r="B190" i="8"/>
  <c r="B189" i="8"/>
  <c r="D171" i="8" s="1"/>
  <c r="B188" i="8"/>
  <c r="D170" i="8" s="1"/>
  <c r="B187" i="8"/>
  <c r="D169" i="8" s="1"/>
  <c r="B186" i="8"/>
  <c r="D168" i="8" s="1"/>
  <c r="B185" i="8"/>
  <c r="D167" i="8" s="1"/>
  <c r="B184" i="8"/>
  <c r="D166" i="8" s="1"/>
  <c r="B183" i="8"/>
  <c r="B182" i="8"/>
  <c r="D164" i="8" s="1"/>
  <c r="B181" i="8"/>
  <c r="D163" i="8" s="1"/>
  <c r="B180" i="8"/>
  <c r="D162" i="8" s="1"/>
  <c r="B179" i="8"/>
  <c r="B178" i="8"/>
  <c r="D160" i="8" s="1"/>
  <c r="B177" i="8"/>
  <c r="D159" i="8" s="1"/>
  <c r="B176" i="8"/>
  <c r="D158" i="8" s="1"/>
  <c r="B175" i="8"/>
  <c r="D157" i="8" s="1"/>
  <c r="B174" i="8"/>
  <c r="D156" i="8" s="1"/>
  <c r="B173" i="8"/>
  <c r="B172" i="8"/>
  <c r="D154" i="8" s="1"/>
  <c r="B171" i="8"/>
  <c r="B170" i="8"/>
  <c r="D152" i="8" s="1"/>
  <c r="B169" i="8"/>
  <c r="D151" i="8" s="1"/>
  <c r="B168" i="8"/>
  <c r="D150" i="8" s="1"/>
  <c r="B167" i="8"/>
  <c r="B166" i="8"/>
  <c r="D148" i="8" s="1"/>
  <c r="B165" i="8"/>
  <c r="B164" i="8"/>
  <c r="D146" i="8" s="1"/>
  <c r="B163" i="8"/>
  <c r="D145" i="8" s="1"/>
  <c r="B162" i="8"/>
  <c r="D144" i="8" s="1"/>
  <c r="B161" i="8"/>
  <c r="D143" i="8" s="1"/>
  <c r="B160" i="8"/>
  <c r="D142" i="8" s="1"/>
  <c r="B159" i="8"/>
  <c r="B158" i="8"/>
  <c r="B157" i="8"/>
  <c r="B156" i="8"/>
  <c r="D140" i="8" s="1"/>
  <c r="B155" i="8"/>
  <c r="B154" i="8"/>
  <c r="B153" i="8"/>
  <c r="D139" i="8" s="1"/>
  <c r="B152" i="8"/>
  <c r="B151" i="8"/>
  <c r="B150" i="8"/>
  <c r="D138" i="8" s="1"/>
  <c r="B149" i="8"/>
  <c r="B148" i="8"/>
  <c r="B147" i="8"/>
  <c r="B146" i="8"/>
  <c r="B145" i="8"/>
  <c r="B144" i="8"/>
  <c r="D136" i="8" s="1"/>
  <c r="B143" i="8"/>
  <c r="B142" i="8"/>
  <c r="B141" i="8"/>
  <c r="D135" i="8" s="1"/>
  <c r="B140" i="8"/>
  <c r="B139" i="8"/>
  <c r="B138" i="8"/>
  <c r="D134" i="8" s="1"/>
  <c r="B137" i="8"/>
  <c r="B136" i="8"/>
  <c r="B135" i="8"/>
  <c r="B134" i="8"/>
  <c r="B133" i="8"/>
  <c r="B132" i="8"/>
  <c r="D132" i="8" s="1"/>
  <c r="B131" i="8"/>
  <c r="B130" i="8"/>
  <c r="D126" i="8" s="1"/>
  <c r="B129" i="8"/>
  <c r="D125" i="8" s="1"/>
  <c r="B128" i="8"/>
  <c r="D124" i="8" s="1"/>
  <c r="B127" i="8"/>
  <c r="D123" i="8" s="1"/>
  <c r="B126" i="8"/>
  <c r="D122" i="8" s="1"/>
  <c r="B125" i="8"/>
  <c r="B124" i="8"/>
  <c r="D120" i="8" s="1"/>
  <c r="B123" i="8"/>
  <c r="B122" i="8"/>
  <c r="B121" i="8"/>
  <c r="B120" i="8"/>
  <c r="D118" i="8" s="1"/>
  <c r="B119" i="8"/>
  <c r="B118" i="8"/>
  <c r="B117" i="8"/>
  <c r="D117" i="8" s="1"/>
  <c r="B116" i="8"/>
  <c r="D116" i="8" s="1"/>
  <c r="B115" i="8"/>
  <c r="D115" i="8" s="1"/>
  <c r="B114" i="8"/>
  <c r="D114" i="8" s="1"/>
  <c r="B113" i="8"/>
  <c r="D113" i="8" s="1"/>
  <c r="B112" i="8"/>
  <c r="D112" i="8" s="1"/>
  <c r="B111" i="8"/>
  <c r="B110" i="8"/>
  <c r="D110" i="8" s="1"/>
  <c r="B109" i="8"/>
  <c r="D109" i="8" s="1"/>
  <c r="B108" i="8"/>
  <c r="D108" i="8" s="1"/>
  <c r="B107" i="8"/>
  <c r="D107" i="8" s="1"/>
  <c r="B106" i="8"/>
  <c r="D106" i="8" s="1"/>
  <c r="B105" i="8"/>
  <c r="D105" i="8" s="1"/>
  <c r="B104" i="8"/>
  <c r="D104" i="8" s="1"/>
  <c r="B103" i="8"/>
  <c r="D103" i="8" s="1"/>
  <c r="B102" i="8"/>
  <c r="D102" i="8" s="1"/>
  <c r="B101" i="8"/>
  <c r="B100" i="8"/>
  <c r="D100" i="8" s="1"/>
  <c r="B99" i="8"/>
  <c r="B98" i="8"/>
  <c r="D98" i="8" s="1"/>
  <c r="B97" i="8"/>
  <c r="D97" i="8" s="1"/>
  <c r="B96" i="8"/>
  <c r="D96" i="8" s="1"/>
  <c r="B95" i="8"/>
  <c r="D95" i="8" s="1"/>
  <c r="B94" i="8"/>
  <c r="D94" i="8" s="1"/>
  <c r="B93" i="8"/>
  <c r="D93" i="8" s="1"/>
  <c r="B92" i="8"/>
  <c r="D92" i="8" s="1"/>
  <c r="B91" i="8"/>
  <c r="D91" i="8" s="1"/>
  <c r="B90" i="8"/>
  <c r="D90" i="8" s="1"/>
  <c r="B89" i="8"/>
  <c r="D89" i="8" s="1"/>
  <c r="B88" i="8"/>
  <c r="D88" i="8" s="1"/>
  <c r="B87" i="8"/>
  <c r="B86" i="8"/>
  <c r="D86" i="8" s="1"/>
  <c r="B85" i="8"/>
  <c r="D85" i="8" s="1"/>
  <c r="B84" i="8"/>
  <c r="D84" i="8" s="1"/>
  <c r="B83" i="8"/>
  <c r="B82" i="8"/>
  <c r="D82" i="8" s="1"/>
  <c r="B81" i="8"/>
  <c r="D81" i="8" s="1"/>
  <c r="B80" i="8"/>
  <c r="D80" i="8" s="1"/>
  <c r="B79" i="8"/>
  <c r="D79" i="8" s="1"/>
  <c r="B78" i="8"/>
  <c r="D78" i="8" s="1"/>
  <c r="B77" i="8"/>
  <c r="B76" i="8"/>
  <c r="D76" i="8" s="1"/>
  <c r="B75" i="8"/>
  <c r="B74" i="8"/>
  <c r="D74" i="8" s="1"/>
  <c r="B73" i="8"/>
  <c r="D73" i="8" s="1"/>
  <c r="B72" i="8"/>
  <c r="D72" i="8" s="1"/>
  <c r="B71" i="8"/>
  <c r="D71" i="8" s="1"/>
  <c r="B70" i="8"/>
  <c r="D70" i="8" s="1"/>
  <c r="B69" i="8"/>
  <c r="D69" i="8" s="1"/>
  <c r="B68" i="8"/>
  <c r="D68" i="8" s="1"/>
  <c r="B67" i="8"/>
  <c r="D67" i="8" s="1"/>
  <c r="B66" i="8"/>
  <c r="D66" i="8" s="1"/>
  <c r="B65" i="8"/>
  <c r="D65" i="8" s="1"/>
  <c r="B64" i="8"/>
  <c r="D64" i="8" s="1"/>
  <c r="B63" i="8"/>
  <c r="B62" i="8"/>
  <c r="D62" i="8" s="1"/>
  <c r="B61" i="8"/>
  <c r="D61" i="8" s="1"/>
  <c r="B60" i="8"/>
  <c r="D60" i="8" s="1"/>
  <c r="B59" i="8"/>
  <c r="B58" i="8"/>
  <c r="D58" i="8" s="1"/>
  <c r="B57" i="8"/>
  <c r="D57" i="8" s="1"/>
  <c r="B56" i="8"/>
  <c r="D56" i="8" s="1"/>
  <c r="B55" i="8"/>
  <c r="D55" i="8" s="1"/>
  <c r="B54" i="8"/>
  <c r="D54" i="8" s="1"/>
  <c r="B53" i="8"/>
  <c r="B52" i="8"/>
  <c r="D52" i="8" s="1"/>
  <c r="B51" i="8"/>
  <c r="B50" i="8"/>
  <c r="D50" i="8" s="1"/>
  <c r="B49" i="8"/>
  <c r="D49" i="8" s="1"/>
  <c r="B48" i="8"/>
  <c r="D48" i="8" s="1"/>
  <c r="B47" i="8"/>
  <c r="D47" i="8" s="1"/>
  <c r="B46" i="8"/>
  <c r="B45" i="8"/>
  <c r="D45" i="8" s="1"/>
  <c r="B44" i="8"/>
  <c r="D44" i="8" s="1"/>
  <c r="B43" i="8"/>
  <c r="D43" i="8" s="1"/>
  <c r="B42" i="8"/>
  <c r="D42" i="8" s="1"/>
  <c r="B41" i="8"/>
  <c r="D41" i="8" s="1"/>
  <c r="B40" i="8"/>
  <c r="D40" i="8" s="1"/>
  <c r="B39" i="8"/>
  <c r="B38" i="8"/>
  <c r="D38" i="8" s="1"/>
  <c r="B37" i="8"/>
  <c r="D37" i="8" s="1"/>
  <c r="B36" i="8"/>
  <c r="D36" i="8" s="1"/>
  <c r="B35" i="8"/>
  <c r="D35" i="8" s="1"/>
  <c r="B34" i="8"/>
  <c r="D34" i="8" s="1"/>
  <c r="B33" i="8"/>
  <c r="D33" i="8" s="1"/>
  <c r="B32" i="8"/>
  <c r="D32" i="8" s="1"/>
  <c r="B31" i="8"/>
  <c r="D31" i="8" s="1"/>
  <c r="B30" i="8"/>
  <c r="D30" i="8" s="1"/>
  <c r="B29" i="8"/>
  <c r="D29" i="8" s="1"/>
  <c r="B28" i="8"/>
  <c r="D28" i="8" s="1"/>
  <c r="B27" i="8"/>
  <c r="B26" i="8"/>
  <c r="D26" i="8" s="1"/>
  <c r="B25" i="8"/>
  <c r="D25" i="8" s="1"/>
  <c r="B24" i="8"/>
  <c r="D24" i="8" s="1"/>
  <c r="B23" i="8"/>
  <c r="D23" i="8" s="1"/>
  <c r="B22" i="8"/>
  <c r="D22" i="8" s="1"/>
  <c r="B21" i="8"/>
  <c r="D21" i="8" s="1"/>
  <c r="B20" i="8"/>
  <c r="D20" i="8" s="1"/>
  <c r="B19" i="8"/>
  <c r="D19" i="8" s="1"/>
  <c r="B18" i="8"/>
  <c r="D18" i="8" s="1"/>
  <c r="B17" i="8"/>
  <c r="D17" i="8" s="1"/>
  <c r="B16" i="8"/>
  <c r="D16" i="8" s="1"/>
  <c r="B15" i="8"/>
  <c r="B14" i="8"/>
  <c r="D14" i="8" s="1"/>
  <c r="B13" i="8"/>
  <c r="D13" i="8" s="1"/>
  <c r="B12" i="8"/>
  <c r="D12" i="8" s="1"/>
  <c r="B11" i="8"/>
  <c r="B10" i="8"/>
  <c r="D10" i="8" s="1"/>
  <c r="B9" i="8"/>
  <c r="D9" i="8" s="1"/>
  <c r="B8" i="8"/>
  <c r="D8" i="8" s="1"/>
  <c r="D519" i="7"/>
  <c r="D518" i="7"/>
  <c r="D517" i="7"/>
  <c r="D516" i="7"/>
  <c r="D515" i="7"/>
  <c r="D514" i="7"/>
  <c r="D513" i="7"/>
  <c r="D512" i="7"/>
  <c r="D511" i="7"/>
  <c r="D510" i="7"/>
  <c r="D509" i="7"/>
  <c r="D508" i="7"/>
  <c r="D507" i="7"/>
  <c r="D506" i="7"/>
  <c r="D505" i="7"/>
  <c r="D504" i="7"/>
  <c r="D502" i="7"/>
  <c r="D501" i="7"/>
  <c r="D500" i="7"/>
  <c r="D499" i="7"/>
  <c r="D498" i="7"/>
  <c r="D497" i="7"/>
  <c r="D495" i="7"/>
  <c r="D494" i="7"/>
  <c r="D493" i="7"/>
  <c r="D492" i="7"/>
  <c r="D491" i="7"/>
  <c r="D490" i="7"/>
  <c r="D489" i="7"/>
  <c r="D488" i="7"/>
  <c r="D487" i="7"/>
  <c r="D486" i="7"/>
  <c r="D483" i="7"/>
  <c r="D481" i="7"/>
  <c r="D480" i="7"/>
  <c r="D479" i="7"/>
  <c r="D478" i="7"/>
  <c r="D477" i="7"/>
  <c r="D474" i="7"/>
  <c r="D473" i="7"/>
  <c r="D472" i="7"/>
  <c r="D469" i="7"/>
  <c r="D468" i="7"/>
  <c r="D467" i="7"/>
  <c r="D465" i="7"/>
  <c r="D463" i="7"/>
  <c r="D460" i="7"/>
  <c r="D459" i="7"/>
  <c r="D457" i="7"/>
  <c r="D485" i="7"/>
  <c r="D484" i="7"/>
  <c r="D476" i="7"/>
  <c r="D475" i="7"/>
  <c r="D470" i="7"/>
  <c r="D466" i="7"/>
  <c r="D462" i="7"/>
  <c r="D461" i="7"/>
  <c r="D458" i="7"/>
  <c r="D456" i="7"/>
  <c r="D455" i="7"/>
  <c r="D454" i="7"/>
  <c r="D453" i="7"/>
  <c r="D452" i="7"/>
  <c r="D451" i="7"/>
  <c r="D450" i="7"/>
  <c r="D449" i="7"/>
  <c r="D448" i="7"/>
  <c r="D447" i="7"/>
  <c r="D445" i="7"/>
  <c r="F4" i="10"/>
  <c r="F2" i="10"/>
  <c r="B162" i="18"/>
  <c r="D162" i="18" s="1"/>
  <c r="B161" i="18"/>
  <c r="D161" i="18" s="1"/>
  <c r="B160" i="18"/>
  <c r="D160" i="18" s="1"/>
  <c r="B159" i="18"/>
  <c r="D159" i="18" s="1"/>
  <c r="B158" i="18"/>
  <c r="D158" i="18" s="1"/>
  <c r="B157" i="18"/>
  <c r="D157" i="18"/>
  <c r="B156" i="18"/>
  <c r="D156" i="18" s="1"/>
  <c r="B155" i="18"/>
  <c r="D155" i="18"/>
  <c r="B154" i="18"/>
  <c r="D154" i="18" s="1"/>
  <c r="B153" i="18"/>
  <c r="D153" i="18"/>
  <c r="B152" i="18"/>
  <c r="D152" i="18" s="1"/>
  <c r="B151" i="18"/>
  <c r="D151" i="18" s="1"/>
  <c r="B150" i="18"/>
  <c r="D150" i="18" s="1"/>
  <c r="B149" i="18"/>
  <c r="D149" i="18" s="1"/>
  <c r="B148" i="18"/>
  <c r="D148" i="18" s="1"/>
  <c r="B147" i="18"/>
  <c r="D147" i="18" s="1"/>
  <c r="B146" i="18"/>
  <c r="D146" i="18" s="1"/>
  <c r="B145" i="18"/>
  <c r="D145" i="18" s="1"/>
  <c r="B144" i="18"/>
  <c r="D144" i="18" s="1"/>
  <c r="B143" i="18"/>
  <c r="D143" i="18" s="1"/>
  <c r="B142" i="18"/>
  <c r="D142" i="18" s="1"/>
  <c r="B141" i="18"/>
  <c r="D141" i="18"/>
  <c r="B140" i="18"/>
  <c r="D140" i="18" s="1"/>
  <c r="B139" i="18"/>
  <c r="D139" i="18" s="1"/>
  <c r="B138" i="18"/>
  <c r="D138" i="18" s="1"/>
  <c r="B137" i="18"/>
  <c r="D137" i="18" s="1"/>
  <c r="B136" i="18"/>
  <c r="D136" i="18" s="1"/>
  <c r="B135" i="18"/>
  <c r="D135" i="18" s="1"/>
  <c r="B134" i="18"/>
  <c r="D134" i="18" s="1"/>
  <c r="B133" i="18"/>
  <c r="D133" i="18" s="1"/>
  <c r="B132" i="18"/>
  <c r="D132" i="18" s="1"/>
  <c r="B131" i="18"/>
  <c r="D131" i="18" s="1"/>
  <c r="B130" i="18"/>
  <c r="D130" i="18" s="1"/>
  <c r="B129" i="18"/>
  <c r="D129" i="18" s="1"/>
  <c r="B128" i="18"/>
  <c r="D128" i="18" s="1"/>
  <c r="B127" i="18"/>
  <c r="D127" i="18" s="1"/>
  <c r="B126" i="18"/>
  <c r="D126" i="18" s="1"/>
  <c r="B125" i="18"/>
  <c r="D125" i="18"/>
  <c r="B124" i="18"/>
  <c r="D124" i="18" s="1"/>
  <c r="B123" i="18"/>
  <c r="D123" i="18" s="1"/>
  <c r="B122" i="18"/>
  <c r="D122" i="18" s="1"/>
  <c r="B121" i="18"/>
  <c r="D121" i="18"/>
  <c r="B120" i="18"/>
  <c r="D120" i="18" s="1"/>
  <c r="B119" i="18"/>
  <c r="D119" i="18" s="1"/>
  <c r="G220" i="7"/>
  <c r="G221" i="7"/>
  <c r="G222" i="7"/>
  <c r="G546" i="7"/>
  <c r="G547" i="7"/>
  <c r="G223" i="7"/>
  <c r="G224" i="7"/>
  <c r="G225" i="7"/>
  <c r="G226" i="7"/>
  <c r="G548" i="7"/>
  <c r="G549" i="7"/>
  <c r="G219" i="7"/>
  <c r="G212" i="7"/>
  <c r="G213" i="7"/>
  <c r="G214" i="7"/>
  <c r="G608" i="7"/>
  <c r="G609" i="7"/>
  <c r="G215" i="7"/>
  <c r="G216" i="7"/>
  <c r="G217" i="7"/>
  <c r="G218" i="7"/>
  <c r="G610" i="7"/>
  <c r="G611" i="7"/>
  <c r="G211" i="7"/>
  <c r="G172" i="7"/>
  <c r="G173" i="7"/>
  <c r="G174" i="7"/>
  <c r="G604" i="7"/>
  <c r="G605" i="7"/>
  <c r="G175" i="7"/>
  <c r="G176" i="7"/>
  <c r="G177" i="7"/>
  <c r="G178" i="7"/>
  <c r="G606" i="7"/>
  <c r="G607" i="7"/>
  <c r="G171" i="7"/>
  <c r="G164" i="7"/>
  <c r="G165" i="7"/>
  <c r="G166" i="7"/>
  <c r="G600" i="7"/>
  <c r="G601" i="7"/>
  <c r="G167" i="7"/>
  <c r="G168" i="7"/>
  <c r="G169" i="7"/>
  <c r="G170" i="7"/>
  <c r="G602" i="7"/>
  <c r="G603" i="7"/>
  <c r="G163" i="7"/>
  <c r="G599" i="7"/>
  <c r="G598" i="7"/>
  <c r="G122" i="7"/>
  <c r="G121" i="7"/>
  <c r="G120" i="7"/>
  <c r="G119" i="7"/>
  <c r="G597" i="7"/>
  <c r="G596" i="7"/>
  <c r="G118" i="7"/>
  <c r="G117" i="7"/>
  <c r="G116" i="7"/>
  <c r="G115" i="7"/>
  <c r="G595" i="7"/>
  <c r="G594" i="7"/>
  <c r="G114" i="7"/>
  <c r="G113" i="7"/>
  <c r="G112" i="7"/>
  <c r="G111" i="7"/>
  <c r="G593" i="7"/>
  <c r="G592" i="7"/>
  <c r="G110" i="7"/>
  <c r="G109" i="7"/>
  <c r="G108" i="7"/>
  <c r="G107" i="7"/>
  <c r="G156" i="7"/>
  <c r="G562" i="7"/>
  <c r="G563" i="7"/>
  <c r="G564" i="7"/>
  <c r="G157" i="7"/>
  <c r="G565" i="7"/>
  <c r="G158" i="7"/>
  <c r="G566" i="7"/>
  <c r="G567" i="7"/>
  <c r="G568" i="7"/>
  <c r="G569" i="7"/>
  <c r="G570" i="7"/>
  <c r="G571" i="7"/>
  <c r="G572" i="7"/>
  <c r="G573" i="7"/>
  <c r="G574" i="7"/>
  <c r="G575" i="7"/>
  <c r="G576" i="7"/>
  <c r="G159" i="7"/>
  <c r="G160" i="7"/>
  <c r="G577" i="7"/>
  <c r="G578" i="7"/>
  <c r="G579" i="7"/>
  <c r="G161" i="7"/>
  <c r="G580" i="7"/>
  <c r="G162" i="7"/>
  <c r="G581" i="7"/>
  <c r="G582" i="7"/>
  <c r="G583" i="7"/>
  <c r="G584" i="7"/>
  <c r="G585" i="7"/>
  <c r="G586" i="7"/>
  <c r="G587" i="7"/>
  <c r="G588" i="7"/>
  <c r="G589" i="7"/>
  <c r="G590" i="7"/>
  <c r="G591" i="7"/>
  <c r="G155" i="7"/>
  <c r="G82" i="7"/>
  <c r="G83" i="7"/>
  <c r="G84" i="7"/>
  <c r="G558" i="7"/>
  <c r="G559" i="7"/>
  <c r="G85" i="7"/>
  <c r="G86" i="7"/>
  <c r="G87" i="7"/>
  <c r="G88" i="7"/>
  <c r="G560" i="7"/>
  <c r="G561" i="7"/>
  <c r="G81" i="7"/>
  <c r="G74" i="7"/>
  <c r="G75" i="7"/>
  <c r="G76" i="7"/>
  <c r="G554" i="7"/>
  <c r="G555" i="7"/>
  <c r="G77" i="7"/>
  <c r="G78" i="7"/>
  <c r="G79" i="7"/>
  <c r="G80" i="7"/>
  <c r="G556" i="7"/>
  <c r="G557" i="7"/>
  <c r="G73" i="7"/>
  <c r="G553" i="7"/>
  <c r="G552" i="7"/>
  <c r="G106" i="7"/>
  <c r="G105" i="7"/>
  <c r="G104" i="7"/>
  <c r="G103" i="7"/>
  <c r="G551" i="7"/>
  <c r="G550" i="7"/>
  <c r="G102" i="7"/>
  <c r="G101" i="7"/>
  <c r="G100" i="7"/>
  <c r="G99" i="7"/>
  <c r="G62" i="7"/>
  <c r="G63" i="7"/>
  <c r="G64" i="7"/>
  <c r="G65" i="7"/>
  <c r="G66" i="7"/>
  <c r="G67" i="7"/>
  <c r="G68" i="7"/>
  <c r="G61" i="7"/>
  <c r="C228" i="6"/>
  <c r="C227" i="6"/>
  <c r="C226" i="6"/>
  <c r="C225" i="6"/>
  <c r="C223" i="6"/>
  <c r="C222" i="6"/>
  <c r="C221" i="6"/>
  <c r="C220" i="6"/>
  <c r="C218" i="6"/>
  <c r="C217" i="6"/>
  <c r="C216" i="6"/>
  <c r="C215" i="6"/>
  <c r="C214" i="6"/>
  <c r="C213" i="6"/>
  <c r="C212" i="6"/>
  <c r="C210" i="6"/>
  <c r="C209" i="6"/>
  <c r="C208" i="6"/>
  <c r="C207" i="6"/>
  <c r="C205" i="6"/>
  <c r="C204" i="6"/>
  <c r="C203" i="6"/>
  <c r="C202" i="6"/>
  <c r="C200" i="6"/>
  <c r="C199" i="6"/>
  <c r="C198" i="6"/>
  <c r="C197" i="6"/>
  <c r="C195" i="6"/>
  <c r="C194" i="6"/>
  <c r="C193" i="6"/>
  <c r="C192" i="6"/>
  <c r="C190" i="6"/>
  <c r="C189" i="6"/>
  <c r="C188" i="6"/>
  <c r="C187" i="6"/>
  <c r="C185" i="6"/>
  <c r="C184" i="6"/>
  <c r="C183" i="6"/>
  <c r="C182" i="6"/>
  <c r="C180" i="6"/>
  <c r="C179" i="6"/>
  <c r="C178" i="6"/>
  <c r="C177" i="6"/>
  <c r="H4" i="8"/>
  <c r="H2" i="8"/>
  <c r="G4" i="8"/>
  <c r="G2" i="8"/>
  <c r="O2" i="8"/>
  <c r="N2" i="8"/>
  <c r="O4" i="8"/>
  <c r="N4" i="8"/>
  <c r="M4" i="8"/>
  <c r="M2" i="8"/>
  <c r="C2" i="8"/>
  <c r="D11" i="8"/>
  <c r="D15" i="8"/>
  <c r="D27" i="8"/>
  <c r="D39" i="8"/>
  <c r="D46" i="8"/>
  <c r="D51" i="8"/>
  <c r="D59" i="8"/>
  <c r="D63" i="8"/>
  <c r="D75" i="8"/>
  <c r="D83" i="8"/>
  <c r="D87" i="8"/>
  <c r="D99" i="8"/>
  <c r="D111" i="8"/>
  <c r="D119" i="8"/>
  <c r="D127" i="8"/>
  <c r="D128" i="8"/>
  <c r="D129" i="8"/>
  <c r="D130" i="8"/>
  <c r="D131" i="8"/>
  <c r="D133" i="8"/>
  <c r="D137" i="8"/>
  <c r="D141" i="8"/>
  <c r="D147" i="8"/>
  <c r="D149" i="8"/>
  <c r="D153" i="8"/>
  <c r="D155" i="8"/>
  <c r="D161" i="8"/>
  <c r="D165" i="8"/>
  <c r="D172" i="8"/>
  <c r="D177" i="8"/>
  <c r="D185" i="8"/>
  <c r="D189" i="8"/>
  <c r="D196" i="8"/>
  <c r="D201" i="8"/>
  <c r="D202" i="8"/>
  <c r="D203" i="8"/>
  <c r="D209" i="8"/>
  <c r="D210" i="8"/>
  <c r="D213" i="8"/>
  <c r="D219" i="8"/>
  <c r="D220" i="8"/>
  <c r="D225" i="8"/>
  <c r="D227" i="8"/>
  <c r="D237" i="8"/>
  <c r="D243" i="8"/>
  <c r="D244" i="8"/>
  <c r="D245" i="8"/>
  <c r="D249" i="8"/>
  <c r="D257" i="8"/>
  <c r="D258" i="8"/>
  <c r="D261" i="8"/>
  <c r="D267" i="8"/>
  <c r="D268" i="8"/>
  <c r="D269" i="8"/>
  <c r="D273" i="8"/>
  <c r="D274" i="8"/>
  <c r="D281" i="8"/>
  <c r="D285" i="8"/>
  <c r="D291" i="8"/>
  <c r="D292" i="8"/>
  <c r="D293" i="8"/>
  <c r="D297" i="8"/>
  <c r="D299" i="8"/>
  <c r="D309" i="8"/>
  <c r="D315" i="8"/>
  <c r="D316" i="8"/>
  <c r="D317" i="8"/>
  <c r="D321" i="8"/>
  <c r="D323" i="8"/>
  <c r="D329" i="8"/>
  <c r="D330" i="8"/>
  <c r="D333" i="8"/>
  <c r="D339" i="8"/>
  <c r="D340" i="8"/>
  <c r="D341" i="8"/>
  <c r="D345" i="8"/>
  <c r="D353" i="8"/>
  <c r="D354" i="8"/>
  <c r="D357" i="8"/>
  <c r="D363" i="8"/>
  <c r="D364" i="8"/>
  <c r="D365" i="8"/>
  <c r="D369" i="8"/>
  <c r="D377" i="8"/>
  <c r="D378" i="8"/>
  <c r="D381" i="8"/>
  <c r="D387" i="8"/>
  <c r="D388" i="8"/>
  <c r="D389" i="8"/>
  <c r="D390" i="8"/>
  <c r="D391" i="8"/>
  <c r="D395" i="8"/>
  <c r="D396" i="8"/>
  <c r="D397" i="8"/>
  <c r="D399" i="8"/>
  <c r="D401" i="8"/>
  <c r="D402" i="8"/>
  <c r="D409" i="8"/>
  <c r="D413" i="8"/>
  <c r="D414" i="8"/>
  <c r="D417" i="8"/>
  <c r="D419" i="8"/>
  <c r="D425" i="8"/>
  <c r="D426" i="8"/>
  <c r="D429" i="8"/>
  <c r="D435" i="8"/>
  <c r="D437" i="8"/>
  <c r="D441" i="8"/>
  <c r="D443" i="8"/>
  <c r="D449" i="8"/>
  <c r="D450" i="8"/>
  <c r="D453" i="8"/>
  <c r="D459" i="8"/>
  <c r="D461" i="8"/>
  <c r="D465" i="8"/>
  <c r="D467" i="8"/>
  <c r="D473" i="8"/>
  <c r="D474" i="8"/>
  <c r="D477" i="8"/>
  <c r="D483" i="8"/>
  <c r="D484" i="8"/>
  <c r="D485" i="8"/>
  <c r="D489" i="8"/>
  <c r="D490" i="8"/>
  <c r="D491" i="8"/>
  <c r="D493" i="8"/>
  <c r="D495" i="8"/>
  <c r="D496" i="8"/>
  <c r="D500" i="8"/>
  <c r="D501" i="8"/>
  <c r="D502" i="8"/>
  <c r="D503" i="8"/>
  <c r="D504" i="8"/>
  <c r="D511" i="8"/>
  <c r="D515" i="8"/>
  <c r="D521" i="8"/>
  <c r="D524" i="8"/>
  <c r="D525" i="8"/>
  <c r="D531" i="8"/>
  <c r="D532" i="8"/>
  <c r="D533" i="8"/>
  <c r="D537" i="8"/>
  <c r="D538" i="8"/>
  <c r="D539" i="8"/>
  <c r="D545" i="8"/>
  <c r="D546" i="8"/>
  <c r="D549" i="8"/>
  <c r="D555" i="8"/>
  <c r="D556" i="8"/>
  <c r="D557" i="8"/>
  <c r="D561" i="8"/>
  <c r="D563" i="8"/>
  <c r="D569" i="8"/>
  <c r="D570" i="8"/>
  <c r="D573" i="8"/>
  <c r="D579" i="8"/>
  <c r="D580" i="8"/>
  <c r="D581" i="8"/>
  <c r="D585" i="8"/>
  <c r="D587" i="8"/>
  <c r="D593" i="8"/>
  <c r="D594" i="8"/>
  <c r="D597" i="8"/>
  <c r="D603" i="8"/>
  <c r="D604" i="8"/>
  <c r="D605" i="8"/>
  <c r="D609" i="8"/>
  <c r="D610" i="8"/>
  <c r="D611" i="8"/>
  <c r="D617" i="8"/>
  <c r="D618" i="8"/>
  <c r="D621" i="8"/>
  <c r="D627" i="8"/>
  <c r="D628" i="8"/>
  <c r="D629" i="8"/>
  <c r="D633" i="8"/>
  <c r="D634" i="8"/>
  <c r="D635" i="8"/>
  <c r="D641" i="8"/>
  <c r="D642" i="8"/>
  <c r="D645" i="8"/>
  <c r="D651" i="8"/>
  <c r="D652" i="8"/>
  <c r="D653" i="8"/>
  <c r="D657" i="8"/>
  <c r="D659" i="8"/>
  <c r="D665" i="8"/>
  <c r="D666" i="8"/>
  <c r="D669" i="8"/>
  <c r="D670" i="8"/>
  <c r="D671" i="8"/>
  <c r="D672" i="8"/>
  <c r="D673" i="8"/>
  <c r="D674" i="8"/>
  <c r="D675" i="8"/>
  <c r="D676" i="8"/>
  <c r="D677" i="8"/>
  <c r="D678" i="8"/>
  <c r="D679" i="8"/>
  <c r="D680" i="8"/>
  <c r="D681" i="8"/>
  <c r="D682" i="8"/>
  <c r="D683" i="8"/>
  <c r="D684" i="8"/>
  <c r="D685" i="8"/>
  <c r="D686" i="8"/>
  <c r="D687" i="8"/>
  <c r="D693" i="8"/>
  <c r="D694" i="8"/>
  <c r="D695" i="8"/>
  <c r="D699" i="8"/>
  <c r="D700" i="8"/>
  <c r="D701" i="8"/>
  <c r="D707" i="8"/>
  <c r="D708" i="8"/>
  <c r="D711" i="8"/>
  <c r="D717" i="8"/>
  <c r="D718" i="8"/>
  <c r="D719" i="8"/>
  <c r="D723" i="8"/>
  <c r="D725" i="8"/>
  <c r="D731" i="8"/>
  <c r="D732" i="8"/>
  <c r="D735" i="8"/>
  <c r="D741" i="8"/>
  <c r="D742" i="8"/>
  <c r="D743" i="8"/>
  <c r="D747" i="8"/>
  <c r="D749" i="8"/>
  <c r="D755" i="8"/>
  <c r="D756" i="8"/>
  <c r="D759" i="8"/>
  <c r="D765" i="8"/>
  <c r="D766" i="8"/>
  <c r="D767" i="8"/>
  <c r="D771" i="8"/>
  <c r="D772" i="8"/>
  <c r="D773" i="8"/>
  <c r="D779" i="8"/>
  <c r="D780" i="8"/>
  <c r="D783" i="8"/>
  <c r="D789" i="8"/>
  <c r="D790" i="8"/>
  <c r="D791" i="8"/>
  <c r="D795" i="8"/>
  <c r="D797" i="8"/>
  <c r="D803" i="8"/>
  <c r="D804" i="8"/>
  <c r="D807" i="8"/>
  <c r="D813" i="8"/>
  <c r="D814" i="8"/>
  <c r="D815" i="8"/>
  <c r="D819" i="8"/>
  <c r="D820" i="8"/>
  <c r="D821" i="8"/>
  <c r="D827" i="8"/>
  <c r="D828" i="8"/>
  <c r="D831" i="8"/>
  <c r="D837" i="8"/>
  <c r="D838" i="8"/>
  <c r="D839" i="8"/>
  <c r="D843" i="8"/>
  <c r="D845" i="8"/>
  <c r="D851" i="8"/>
  <c r="D852" i="8"/>
  <c r="D855" i="8"/>
  <c r="D861" i="8"/>
  <c r="D862" i="8"/>
  <c r="D863" i="8"/>
  <c r="D867" i="8"/>
  <c r="D869" i="8"/>
  <c r="D875" i="8"/>
  <c r="D876" i="8"/>
  <c r="D879" i="8"/>
  <c r="D885" i="8"/>
  <c r="D886" i="8"/>
  <c r="D887" i="8"/>
  <c r="D891" i="8"/>
  <c r="D892" i="8"/>
  <c r="D893" i="8"/>
  <c r="D899" i="8"/>
  <c r="D900" i="8"/>
  <c r="D903" i="8"/>
  <c r="D909" i="8"/>
  <c r="D910" i="8"/>
  <c r="D911" i="8"/>
  <c r="D915" i="8"/>
  <c r="D917" i="8"/>
  <c r="D923" i="8"/>
  <c r="D924" i="8"/>
  <c r="D926" i="8"/>
  <c r="D927" i="8"/>
  <c r="D933" i="8"/>
  <c r="D934" i="8"/>
  <c r="D935" i="8"/>
  <c r="D939" i="8"/>
  <c r="D940" i="8"/>
  <c r="D941" i="8"/>
  <c r="D947" i="8"/>
  <c r="D948" i="8"/>
  <c r="D951" i="8"/>
  <c r="D957" i="8"/>
  <c r="D958" i="8"/>
  <c r="D959" i="8"/>
  <c r="D963" i="8"/>
  <c r="D965" i="8"/>
  <c r="D971" i="8"/>
  <c r="D972" i="8"/>
  <c r="D975" i="8"/>
  <c r="D981" i="8"/>
  <c r="D982" i="8"/>
  <c r="D983" i="8"/>
  <c r="D987" i="8"/>
  <c r="D989" i="8"/>
  <c r="D995" i="8"/>
  <c r="D996" i="8"/>
  <c r="D999" i="8"/>
  <c r="D1004" i="8"/>
  <c r="D1005" i="8"/>
  <c r="D1006" i="8"/>
  <c r="D1007" i="8"/>
  <c r="D1011" i="8"/>
  <c r="D1012" i="8"/>
  <c r="D1013" i="8"/>
  <c r="D1019" i="8"/>
  <c r="D1020" i="8"/>
  <c r="D1023" i="8"/>
  <c r="D1028" i="8"/>
  <c r="D1029" i="8"/>
  <c r="D1030" i="8"/>
  <c r="D1031" i="8"/>
  <c r="D1035" i="8"/>
  <c r="D1036" i="8"/>
  <c r="D1037" i="8"/>
  <c r="D1043" i="8"/>
  <c r="D1044" i="8"/>
  <c r="D1047" i="8"/>
  <c r="D1053" i="8"/>
  <c r="D1054" i="8"/>
  <c r="D1055" i="8"/>
  <c r="D1059" i="8"/>
  <c r="D1060" i="8"/>
  <c r="D1061" i="8"/>
  <c r="D1067" i="8"/>
  <c r="D1068" i="8"/>
  <c r="D1069" i="8"/>
  <c r="D1071" i="8"/>
  <c r="D1078" i="8"/>
  <c r="D1079" i="8"/>
  <c r="D1082" i="8"/>
  <c r="D1083" i="8"/>
  <c r="D1085" i="8"/>
  <c r="D1090" i="8"/>
  <c r="D1091" i="8"/>
  <c r="D1092" i="8"/>
  <c r="D1095" i="8"/>
  <c r="D1101" i="8"/>
  <c r="D1102" i="8"/>
  <c r="D1103" i="8"/>
  <c r="D1107" i="8"/>
  <c r="D1109" i="8"/>
  <c r="D1114" i="8"/>
  <c r="D1115" i="8"/>
  <c r="D1116" i="8"/>
  <c r="D1125" i="8"/>
  <c r="D1126" i="8"/>
  <c r="D1127" i="8"/>
  <c r="D1130" i="8"/>
  <c r="D1131" i="8"/>
  <c r="D1133" i="8"/>
  <c r="D1138" i="8"/>
  <c r="D1139" i="8"/>
  <c r="D1140" i="8"/>
  <c r="D1143" i="8"/>
  <c r="D1149" i="8"/>
  <c r="D1150" i="8"/>
  <c r="D1151" i="8"/>
  <c r="D1155" i="8"/>
  <c r="D1156" i="8"/>
  <c r="D1157" i="8"/>
  <c r="D1162" i="8"/>
  <c r="D1163" i="8"/>
  <c r="D1164" i="8"/>
  <c r="D1167" i="8"/>
  <c r="D1173" i="8"/>
  <c r="D1174" i="8"/>
  <c r="D1175" i="8"/>
  <c r="D1178" i="8"/>
  <c r="D1179" i="8"/>
  <c r="D1180" i="8"/>
  <c r="D1181" i="8"/>
  <c r="D1186" i="8"/>
  <c r="D1187" i="8"/>
  <c r="D1188" i="8"/>
  <c r="D1191" i="8"/>
  <c r="D1197" i="8"/>
  <c r="D1198" i="8"/>
  <c r="D1199" i="8"/>
  <c r="D1203" i="8"/>
  <c r="D1205" i="8"/>
  <c r="D1210" i="8"/>
  <c r="D1211" i="8"/>
  <c r="D1212" i="8"/>
  <c r="D1215" i="8"/>
  <c r="D1221" i="8"/>
  <c r="D1222" i="8"/>
  <c r="D1223" i="8"/>
  <c r="D1226" i="8"/>
  <c r="D1227" i="8"/>
  <c r="D1228" i="8"/>
  <c r="D1229" i="8"/>
  <c r="D1234" i="8"/>
  <c r="D1235" i="8"/>
  <c r="D1236" i="8"/>
  <c r="D1239" i="8"/>
  <c r="D1241" i="8"/>
  <c r="D1245" i="8"/>
  <c r="D1246" i="8"/>
  <c r="D1247" i="8"/>
  <c r="D1251" i="8"/>
  <c r="D1252" i="8"/>
  <c r="D1253" i="8"/>
  <c r="D1257" i="8"/>
  <c r="D1258" i="8"/>
  <c r="D1259" i="8"/>
  <c r="D1260" i="8"/>
  <c r="D1263" i="8"/>
  <c r="D1265" i="8"/>
  <c r="D1269" i="8"/>
  <c r="D1270" i="8"/>
  <c r="D1271" i="8"/>
  <c r="D1275" i="8"/>
  <c r="D1276" i="8"/>
  <c r="D1277" i="8"/>
  <c r="D1281" i="8"/>
  <c r="D1282" i="8"/>
  <c r="D1283" i="8"/>
  <c r="D1284" i="8"/>
  <c r="D1287" i="8"/>
  <c r="D1293" i="8"/>
  <c r="D1294" i="8"/>
  <c r="D1295" i="8"/>
  <c r="D1299" i="8"/>
  <c r="D1300" i="8"/>
  <c r="D1301" i="8"/>
  <c r="D1305" i="8"/>
  <c r="D1307" i="8"/>
  <c r="D1308" i="8"/>
  <c r="D1311" i="8"/>
  <c r="D1313" i="8"/>
  <c r="D1317" i="8"/>
  <c r="D1318" i="8"/>
  <c r="D1319" i="8"/>
  <c r="D1323" i="8"/>
  <c r="D1324" i="8"/>
  <c r="D1325" i="8"/>
  <c r="D1329" i="8"/>
  <c r="D1331" i="8"/>
  <c r="D1332" i="8"/>
  <c r="D1335" i="8"/>
  <c r="D1337" i="8"/>
  <c r="D1340" i="8"/>
  <c r="D1341" i="8"/>
  <c r="D1342" i="8"/>
  <c r="D1343" i="8"/>
  <c r="D1347" i="8"/>
  <c r="D1348" i="8"/>
  <c r="D1349" i="8"/>
  <c r="D1353" i="8"/>
  <c r="D1355" i="8"/>
  <c r="D1356" i="8"/>
  <c r="D1359" i="8"/>
  <c r="D1361" i="8"/>
  <c r="D1364" i="8"/>
  <c r="D1365" i="8"/>
  <c r="D1366" i="8"/>
  <c r="D1367" i="8"/>
  <c r="D1371" i="8"/>
  <c r="D1372" i="8"/>
  <c r="D1373" i="8"/>
  <c r="D1377" i="8"/>
  <c r="D1379" i="8"/>
  <c r="D1380" i="8"/>
  <c r="D1383" i="8"/>
  <c r="D1385" i="8"/>
  <c r="D1388" i="8"/>
  <c r="D1389" i="8"/>
  <c r="D1390" i="8"/>
  <c r="D1391" i="8"/>
  <c r="D1395" i="8"/>
  <c r="D1396" i="8"/>
  <c r="D1397" i="8"/>
  <c r="D1401" i="8"/>
  <c r="D1403" i="8"/>
  <c r="D1404" i="8"/>
  <c r="D1407" i="8"/>
  <c r="D1409" i="8"/>
  <c r="D1413" i="8"/>
  <c r="D1414" i="8"/>
  <c r="D1415" i="8"/>
  <c r="D1419" i="8"/>
  <c r="D1420" i="8"/>
  <c r="D1421" i="8"/>
  <c r="D1425" i="8"/>
  <c r="D1427" i="8"/>
  <c r="D1428" i="8"/>
  <c r="D1431" i="8"/>
  <c r="D1433" i="8"/>
  <c r="D1437" i="8"/>
  <c r="D1438" i="8"/>
  <c r="D1439" i="8"/>
  <c r="D1442" i="8"/>
  <c r="D1443" i="8"/>
  <c r="D1444" i="8"/>
  <c r="D1445" i="8"/>
  <c r="D1449" i="8"/>
  <c r="D1450" i="8"/>
  <c r="D1451" i="8"/>
  <c r="D1452" i="8"/>
  <c r="D1454" i="8"/>
  <c r="D1455" i="8"/>
  <c r="D1457" i="8"/>
  <c r="D1461" i="8"/>
  <c r="D1462" i="8"/>
  <c r="D1463" i="8"/>
  <c r="D1467" i="8"/>
  <c r="D1468" i="8"/>
  <c r="D1469" i="8"/>
  <c r="D1473" i="8"/>
  <c r="D1474" i="8"/>
  <c r="D1475" i="8"/>
  <c r="D1476" i="8"/>
  <c r="D1477" i="8"/>
  <c r="D1479" i="8"/>
  <c r="D1481" i="8"/>
  <c r="D1485" i="8"/>
  <c r="D1486" i="8"/>
  <c r="D1487" i="8"/>
  <c r="D1491" i="8"/>
  <c r="D1492" i="8"/>
  <c r="D1493" i="8"/>
  <c r="D1497" i="8"/>
  <c r="D1498" i="8"/>
  <c r="D1499" i="8"/>
  <c r="D1500" i="8"/>
  <c r="D1501" i="8"/>
  <c r="D1502" i="8"/>
  <c r="D1503" i="8"/>
  <c r="D1505" i="8"/>
  <c r="D1509" i="8"/>
  <c r="D1510" i="8"/>
  <c r="D1511" i="8"/>
  <c r="D1515" i="8"/>
  <c r="D1516" i="8"/>
  <c r="D1517" i="8"/>
  <c r="D1521" i="8"/>
  <c r="D1522" i="8"/>
  <c r="D1523" i="8"/>
  <c r="D1524" i="8"/>
  <c r="D1527" i="8"/>
  <c r="D1529" i="8"/>
  <c r="D1533" i="8"/>
  <c r="D1534" i="8"/>
  <c r="D1535" i="8"/>
  <c r="D1539" i="8"/>
  <c r="D1540" i="8"/>
  <c r="D1541" i="8"/>
  <c r="D1545" i="8"/>
  <c r="D1546" i="8"/>
  <c r="D1547" i="8"/>
  <c r="D1548" i="8"/>
  <c r="D1550" i="8"/>
  <c r="D1551" i="8"/>
  <c r="D1553" i="8"/>
  <c r="D1557" i="8"/>
  <c r="D1558" i="8"/>
  <c r="D1559" i="8"/>
  <c r="D1562" i="8"/>
  <c r="D1563" i="8"/>
  <c r="D1564" i="8"/>
  <c r="D1565" i="8"/>
  <c r="D1569" i="8"/>
  <c r="D1570" i="8"/>
  <c r="D1571" i="8"/>
  <c r="D1572" i="8"/>
  <c r="D1575" i="8"/>
  <c r="D1577" i="8"/>
  <c r="D1581" i="8"/>
  <c r="D1582" i="8"/>
  <c r="D1583" i="8"/>
  <c r="D1586" i="8"/>
  <c r="D1587" i="8"/>
  <c r="D1588" i="8"/>
  <c r="D1589" i="8"/>
  <c r="D1593" i="8"/>
  <c r="D1594" i="8"/>
  <c r="D1595" i="8"/>
  <c r="D1596" i="8"/>
  <c r="D1598" i="8"/>
  <c r="D1599" i="8"/>
  <c r="D1601" i="8"/>
  <c r="D1605" i="8"/>
  <c r="D1606" i="8"/>
  <c r="D1607" i="8"/>
  <c r="D1610" i="8"/>
  <c r="D1611" i="8"/>
  <c r="D1612" i="8"/>
  <c r="D1613" i="8"/>
  <c r="D1617" i="8"/>
  <c r="D1618" i="8"/>
  <c r="D1619" i="8"/>
  <c r="D1620" i="8"/>
  <c r="D1623" i="8"/>
  <c r="D1625" i="8"/>
  <c r="D1629" i="8"/>
  <c r="D1630" i="8"/>
  <c r="D1631" i="8"/>
  <c r="D1634" i="8"/>
  <c r="D1635" i="8"/>
  <c r="D1636" i="8"/>
  <c r="D1637" i="8"/>
  <c r="D1641" i="8"/>
  <c r="D1642" i="8"/>
  <c r="D1643" i="8"/>
  <c r="D1644" i="8"/>
  <c r="D1646" i="8"/>
  <c r="D1647" i="8"/>
  <c r="D1649" i="8"/>
  <c r="D1653" i="8"/>
  <c r="D1654" i="8"/>
  <c r="D1655" i="8"/>
  <c r="D1658" i="8"/>
  <c r="D1659" i="8"/>
  <c r="D1660" i="8"/>
  <c r="D1661" i="8"/>
  <c r="D1665" i="8"/>
  <c r="D1666" i="8"/>
  <c r="D1667" i="8"/>
  <c r="D1668" i="8"/>
  <c r="D1671" i="8"/>
  <c r="D1673" i="8"/>
  <c r="D1677" i="8"/>
  <c r="D1678" i="8"/>
  <c r="D1679" i="8"/>
  <c r="D1681" i="8"/>
  <c r="D1682" i="8"/>
  <c r="D1683" i="8"/>
  <c r="D1684" i="8"/>
  <c r="D1685" i="8"/>
  <c r="D1689" i="8"/>
  <c r="D1690" i="8"/>
  <c r="D1691" i="8"/>
  <c r="D1692" i="8"/>
  <c r="D1694" i="8"/>
  <c r="D1695" i="8"/>
  <c r="D1697" i="8"/>
  <c r="D1701" i="8"/>
  <c r="D1702" i="8"/>
  <c r="D1703" i="8"/>
  <c r="D1706" i="8"/>
  <c r="D1707" i="8"/>
  <c r="D1708" i="8"/>
  <c r="D1709" i="8"/>
  <c r="D1711" i="8"/>
  <c r="D1713" i="8"/>
  <c r="D1714" i="8"/>
  <c r="D1715" i="8"/>
  <c r="D1716" i="8"/>
  <c r="D1719" i="8"/>
  <c r="D1721" i="8"/>
  <c r="D1725" i="8"/>
  <c r="D1726" i="8"/>
  <c r="D1727" i="8"/>
  <c r="D1730" i="8"/>
  <c r="D1731" i="8"/>
  <c r="D1732" i="8"/>
  <c r="D1733" i="8"/>
  <c r="D1737" i="8"/>
  <c r="D1738" i="8"/>
  <c r="D1739" i="8"/>
  <c r="D1740" i="8"/>
  <c r="D1742" i="8"/>
  <c r="D1743" i="8"/>
  <c r="D1745" i="8"/>
  <c r="D1748" i="8"/>
  <c r="D1749" i="8"/>
  <c r="D1750" i="8"/>
  <c r="D1751" i="8"/>
  <c r="D1754" i="8"/>
  <c r="D1755" i="8"/>
  <c r="D1756" i="8"/>
  <c r="D1757" i="8"/>
  <c r="D1761" i="8"/>
  <c r="D1762" i="8"/>
  <c r="D1763" i="8"/>
  <c r="D1764" i="8"/>
  <c r="D1767" i="8"/>
  <c r="D1769" i="8"/>
  <c r="D1773" i="8"/>
  <c r="D1774" i="8"/>
  <c r="D1775" i="8"/>
  <c r="D1777" i="8"/>
  <c r="D1778" i="8"/>
  <c r="D1779" i="8"/>
  <c r="D1780" i="8"/>
  <c r="D1781" i="8"/>
  <c r="D1785" i="8"/>
  <c r="D1786" i="8"/>
  <c r="D1787" i="8"/>
  <c r="D1788" i="8"/>
  <c r="D1789" i="8"/>
  <c r="D1790" i="8"/>
  <c r="D1791" i="8"/>
  <c r="D1793" i="8"/>
  <c r="D1797" i="8"/>
  <c r="D1798" i="8"/>
  <c r="D1799" i="8"/>
  <c r="D1802" i="8"/>
  <c r="D1803" i="8"/>
  <c r="D1804" i="8"/>
  <c r="D1805" i="8"/>
  <c r="D1809" i="8"/>
  <c r="D1810" i="8"/>
  <c r="D1811" i="8"/>
  <c r="D1812" i="8"/>
  <c r="D1815" i="8"/>
  <c r="D1817" i="8"/>
  <c r="D1821" i="8"/>
  <c r="D1822" i="8"/>
  <c r="D1823" i="8"/>
  <c r="D1826" i="8"/>
  <c r="D1827" i="8"/>
  <c r="D1828" i="8"/>
  <c r="D1829" i="8"/>
  <c r="D1831" i="8"/>
  <c r="D1833" i="8"/>
  <c r="D1834" i="8"/>
  <c r="D1835" i="8"/>
  <c r="D1836" i="8"/>
  <c r="D1838" i="8"/>
  <c r="D1839" i="8"/>
  <c r="D1841" i="8"/>
  <c r="D1845" i="8"/>
  <c r="D1846" i="8"/>
  <c r="D1847" i="8"/>
  <c r="D1850" i="8"/>
  <c r="D1851" i="8"/>
  <c r="D1852" i="8"/>
  <c r="D1853" i="8"/>
  <c r="D1857" i="8"/>
  <c r="D1858" i="8"/>
  <c r="D1859" i="8"/>
  <c r="D1860" i="8"/>
  <c r="D1861" i="8"/>
  <c r="D1862" i="8"/>
  <c r="D1863" i="8"/>
  <c r="D1865" i="8"/>
  <c r="D1869" i="8"/>
  <c r="D1870" i="8"/>
  <c r="D1871" i="8"/>
  <c r="D1874" i="8"/>
  <c r="D1875" i="8"/>
  <c r="D1876" i="8"/>
  <c r="D1877" i="8"/>
  <c r="D1881" i="8"/>
  <c r="D1882" i="8"/>
  <c r="D1883" i="8"/>
  <c r="D1884" i="8"/>
  <c r="D1886" i="8"/>
  <c r="D1887" i="8"/>
  <c r="D1889" i="8"/>
  <c r="D1893" i="8"/>
  <c r="D1894" i="8"/>
  <c r="D1895" i="8"/>
  <c r="D1898" i="8"/>
  <c r="D1899" i="8"/>
  <c r="D1900" i="8"/>
  <c r="D1901" i="8"/>
  <c r="D1905" i="8"/>
  <c r="D1906" i="8"/>
  <c r="D1907" i="8"/>
  <c r="D1908" i="8"/>
  <c r="D1911" i="8"/>
  <c r="D1913" i="8"/>
  <c r="D1916" i="8"/>
  <c r="D1917" i="8"/>
  <c r="D1918" i="8"/>
  <c r="D1919" i="8"/>
  <c r="D1921" i="8"/>
  <c r="D1922" i="8"/>
  <c r="D1923" i="8"/>
  <c r="D1924" i="8"/>
  <c r="D1925" i="8"/>
  <c r="D1929" i="8"/>
  <c r="D1930" i="8"/>
  <c r="D1931" i="8"/>
  <c r="D1932" i="8"/>
  <c r="D1934" i="8"/>
  <c r="D1935" i="8"/>
  <c r="D1937" i="8"/>
  <c r="D1941" i="8"/>
  <c r="D1942" i="8"/>
  <c r="D1943" i="8"/>
  <c r="D1945" i="8"/>
  <c r="D1946" i="8"/>
  <c r="D1947" i="8"/>
  <c r="D1948" i="8"/>
  <c r="D1949" i="8"/>
  <c r="D1953" i="8"/>
  <c r="D1954" i="8"/>
  <c r="D1955" i="8"/>
  <c r="D1956" i="8"/>
  <c r="D1957" i="8"/>
  <c r="D1958" i="8"/>
  <c r="D1959" i="8"/>
  <c r="D1961" i="8"/>
  <c r="D1965" i="8"/>
  <c r="D1966" i="8"/>
  <c r="D1967" i="8"/>
  <c r="D1970" i="8"/>
  <c r="D1971" i="8"/>
  <c r="D1972" i="8"/>
  <c r="D1973" i="8"/>
  <c r="D1977" i="8"/>
  <c r="D1978" i="8"/>
  <c r="D1979" i="8"/>
  <c r="D1980" i="8"/>
  <c r="D1982" i="8"/>
  <c r="D1983" i="8"/>
  <c r="D1985" i="8"/>
  <c r="D1989" i="8"/>
  <c r="D1990" i="8"/>
  <c r="D1991" i="8"/>
  <c r="D1994" i="8"/>
  <c r="D1995" i="8"/>
  <c r="D1996" i="8"/>
  <c r="D1997" i="8"/>
  <c r="D2001" i="8"/>
  <c r="D2002" i="8"/>
  <c r="D2003" i="8"/>
  <c r="D2004" i="8"/>
  <c r="D2007" i="8"/>
  <c r="D2009" i="8"/>
  <c r="D2013" i="8"/>
  <c r="D2014" i="8"/>
  <c r="D2015" i="8"/>
  <c r="D2017" i="8"/>
  <c r="D2018" i="8"/>
  <c r="D2019" i="8"/>
  <c r="D2020" i="8"/>
  <c r="D2021" i="8"/>
  <c r="D2025" i="8"/>
  <c r="D2026" i="8"/>
  <c r="D2027" i="8"/>
  <c r="D2028" i="8"/>
  <c r="D2030" i="8"/>
  <c r="D2031" i="8"/>
  <c r="D2033" i="8"/>
  <c r="D2037" i="8"/>
  <c r="D2038" i="8"/>
  <c r="D2039" i="8"/>
  <c r="D2041" i="8"/>
  <c r="D2042" i="8"/>
  <c r="D2043" i="8"/>
  <c r="D2044" i="8"/>
  <c r="D2045" i="8"/>
  <c r="D2047" i="8"/>
  <c r="D2049" i="8"/>
  <c r="D2050" i="8"/>
  <c r="D2051" i="8"/>
  <c r="D2052" i="8"/>
  <c r="D2054" i="8"/>
  <c r="D2055" i="8"/>
  <c r="D2057" i="8"/>
  <c r="D2060" i="8"/>
  <c r="D2061" i="8"/>
  <c r="D2062" i="8"/>
  <c r="D2063" i="8"/>
  <c r="D2066" i="8"/>
  <c r="D2067" i="8"/>
  <c r="D2068" i="8"/>
  <c r="D2069" i="8"/>
  <c r="D2073" i="8"/>
  <c r="D2074" i="8"/>
  <c r="D2075" i="8"/>
  <c r="D2076" i="8"/>
  <c r="D2077" i="8"/>
  <c r="D2078" i="8"/>
  <c r="D2079" i="8"/>
  <c r="D2081" i="8"/>
  <c r="D2085" i="8"/>
  <c r="D2086" i="8"/>
  <c r="D2087" i="8"/>
  <c r="D2090" i="8"/>
  <c r="D2091" i="8"/>
  <c r="D2092" i="8"/>
  <c r="D2093" i="8"/>
  <c r="D2097" i="8"/>
  <c r="D2098" i="8"/>
  <c r="D2099" i="8"/>
  <c r="D2100" i="8"/>
  <c r="D2103" i="8"/>
  <c r="D2105" i="8"/>
  <c r="D2109" i="8"/>
  <c r="D2110" i="8"/>
  <c r="D2111" i="8"/>
  <c r="D2114" i="8"/>
  <c r="D2115" i="8"/>
  <c r="D2116" i="8"/>
  <c r="D2117" i="8"/>
  <c r="D2121" i="8"/>
  <c r="D2606" i="8"/>
  <c r="D2607" i="8"/>
  <c r="D2608" i="8"/>
  <c r="D2609" i="8"/>
  <c r="D2610" i="8"/>
  <c r="D2611" i="8"/>
  <c r="D2612" i="8"/>
  <c r="D2613" i="8"/>
  <c r="D2614" i="8"/>
  <c r="D2615" i="8"/>
  <c r="D2616" i="8"/>
  <c r="D2617" i="8"/>
  <c r="D2618" i="8"/>
  <c r="D2619" i="8"/>
  <c r="D2620" i="8"/>
  <c r="D2621" i="8"/>
  <c r="B7" i="8"/>
  <c r="D7" i="8" s="1"/>
  <c r="D53" i="8"/>
  <c r="D77" i="8"/>
  <c r="D101" i="8"/>
  <c r="D121" i="8"/>
  <c r="D522" i="8"/>
  <c r="D1077" i="8"/>
  <c r="D1119" i="8"/>
  <c r="D1289" i="8"/>
  <c r="C4" i="18"/>
  <c r="C3" i="18"/>
  <c r="C2" i="18"/>
  <c r="D4" i="18"/>
  <c r="D3" i="18"/>
  <c r="D2" i="18"/>
  <c r="B32" i="18"/>
  <c r="D32" i="18" s="1"/>
  <c r="B33" i="18"/>
  <c r="D33" i="18" s="1"/>
  <c r="B34" i="18"/>
  <c r="D34" i="18"/>
  <c r="B35" i="18"/>
  <c r="D35" i="18" s="1"/>
  <c r="B36" i="18"/>
  <c r="D36" i="18" s="1"/>
  <c r="B37" i="18"/>
  <c r="D37" i="18" s="1"/>
  <c r="B38" i="18"/>
  <c r="D38" i="18" s="1"/>
  <c r="B39" i="18"/>
  <c r="D39" i="18" s="1"/>
  <c r="B40" i="18"/>
  <c r="D40" i="18" s="1"/>
  <c r="B41" i="18"/>
  <c r="D41" i="18" s="1"/>
  <c r="B42" i="18"/>
  <c r="D42" i="18"/>
  <c r="B43" i="18"/>
  <c r="D43" i="18" s="1"/>
  <c r="B44" i="18"/>
  <c r="D44" i="18" s="1"/>
  <c r="B45" i="18"/>
  <c r="D45" i="18" s="1"/>
  <c r="B46" i="18"/>
  <c r="D46" i="18"/>
  <c r="B47" i="18"/>
  <c r="D47" i="18" s="1"/>
  <c r="B48" i="18"/>
  <c r="D48" i="18" s="1"/>
  <c r="B49" i="18"/>
  <c r="D49" i="18" s="1"/>
  <c r="B50" i="18"/>
  <c r="D50" i="18"/>
  <c r="B51" i="18"/>
  <c r="D51" i="18" s="1"/>
  <c r="B52" i="18"/>
  <c r="D52" i="18" s="1"/>
  <c r="B53" i="18"/>
  <c r="D53" i="18"/>
  <c r="B54" i="18"/>
  <c r="D54" i="18" s="1"/>
  <c r="B55" i="18"/>
  <c r="D55" i="18" s="1"/>
  <c r="B56" i="18"/>
  <c r="D56" i="18" s="1"/>
  <c r="B57" i="18"/>
  <c r="D57" i="18" s="1"/>
  <c r="B58" i="18"/>
  <c r="D58" i="18" s="1"/>
  <c r="B59" i="18"/>
  <c r="D59" i="18" s="1"/>
  <c r="B60" i="18"/>
  <c r="D60" i="18" s="1"/>
  <c r="B61" i="18"/>
  <c r="D61" i="18" s="1"/>
  <c r="B62" i="18"/>
  <c r="D62" i="18" s="1"/>
  <c r="B63" i="18"/>
  <c r="D63" i="18" s="1"/>
  <c r="B64" i="18"/>
  <c r="D64" i="18" s="1"/>
  <c r="B65" i="18"/>
  <c r="D65" i="18" s="1"/>
  <c r="B66" i="18"/>
  <c r="D66" i="18" s="1"/>
  <c r="B67" i="18"/>
  <c r="D67" i="18" s="1"/>
  <c r="B68" i="18"/>
  <c r="D68" i="18" s="1"/>
  <c r="B69" i="18"/>
  <c r="D69" i="18"/>
  <c r="B70" i="18"/>
  <c r="D70" i="18" s="1"/>
  <c r="B71" i="18"/>
  <c r="D71" i="18" s="1"/>
  <c r="B72" i="18"/>
  <c r="D72" i="18" s="1"/>
  <c r="B73" i="18"/>
  <c r="D73" i="18"/>
  <c r="B74" i="18"/>
  <c r="D74" i="18" s="1"/>
  <c r="B75" i="18"/>
  <c r="D75" i="18" s="1"/>
  <c r="B76" i="18"/>
  <c r="D76" i="18" s="1"/>
  <c r="B77" i="18"/>
  <c r="D77" i="18"/>
  <c r="B78" i="18"/>
  <c r="D78" i="18" s="1"/>
  <c r="B79" i="18"/>
  <c r="D79" i="18" s="1"/>
  <c r="B80" i="18"/>
  <c r="D80" i="18" s="1"/>
  <c r="B81" i="18"/>
  <c r="D81" i="18" s="1"/>
  <c r="B82" i="18"/>
  <c r="D82" i="18"/>
  <c r="B83" i="18"/>
  <c r="D83" i="18" s="1"/>
  <c r="B84" i="18"/>
  <c r="D84" i="18" s="1"/>
  <c r="B85" i="18"/>
  <c r="D85" i="18"/>
  <c r="B86" i="18"/>
  <c r="D86" i="18" s="1"/>
  <c r="B87" i="18"/>
  <c r="D87" i="18" s="1"/>
  <c r="B88" i="18"/>
  <c r="D88" i="18" s="1"/>
  <c r="B89" i="18"/>
  <c r="D89" i="18"/>
  <c r="B90" i="18"/>
  <c r="D90" i="18"/>
  <c r="B91" i="18"/>
  <c r="D91" i="18" s="1"/>
  <c r="B92" i="18"/>
  <c r="D92" i="18" s="1"/>
  <c r="B93" i="18"/>
  <c r="D93" i="18" s="1"/>
  <c r="B94" i="18"/>
  <c r="D94" i="18" s="1"/>
  <c r="B95" i="18"/>
  <c r="D95" i="18" s="1"/>
  <c r="B96" i="18"/>
  <c r="D96" i="18" s="1"/>
  <c r="B97" i="18"/>
  <c r="D97" i="18" s="1"/>
  <c r="B98" i="18"/>
  <c r="D98" i="18" s="1"/>
  <c r="B99" i="18"/>
  <c r="D99" i="18" s="1"/>
  <c r="B100" i="18"/>
  <c r="D100" i="18" s="1"/>
  <c r="B101" i="18"/>
  <c r="D101" i="18"/>
  <c r="B102" i="18"/>
  <c r="D102" i="18" s="1"/>
  <c r="B103" i="18"/>
  <c r="D103" i="18" s="1"/>
  <c r="B104" i="18"/>
  <c r="D104" i="18" s="1"/>
  <c r="B105" i="18"/>
  <c r="D105" i="18" s="1"/>
  <c r="B106" i="18"/>
  <c r="D106" i="18"/>
  <c r="B107" i="18"/>
  <c r="D107" i="18" s="1"/>
  <c r="B108" i="18"/>
  <c r="D108" i="18" s="1"/>
  <c r="B109" i="18"/>
  <c r="D109" i="18"/>
  <c r="B110" i="18"/>
  <c r="D110" i="18"/>
  <c r="B111" i="18"/>
  <c r="D111" i="18" s="1"/>
  <c r="B112" i="18"/>
  <c r="D112" i="18" s="1"/>
  <c r="B113" i="18"/>
  <c r="D113" i="18" s="1"/>
  <c r="B114" i="18"/>
  <c r="D114" i="18"/>
  <c r="B115" i="18"/>
  <c r="D115" i="18" s="1"/>
  <c r="B116" i="18"/>
  <c r="D116" i="18" s="1"/>
  <c r="B117" i="18"/>
  <c r="D117" i="18"/>
  <c r="B118" i="18"/>
  <c r="D118" i="18" s="1"/>
  <c r="B7" i="18"/>
  <c r="D7" i="18" s="1"/>
  <c r="B8" i="18"/>
  <c r="D8" i="18" s="1"/>
  <c r="B9" i="18"/>
  <c r="D9" i="18" s="1"/>
  <c r="B10" i="18"/>
  <c r="D10" i="18" s="1"/>
  <c r="B11" i="18"/>
  <c r="D11" i="18" s="1"/>
  <c r="B12" i="18"/>
  <c r="D12" i="18" s="1"/>
  <c r="B13" i="18"/>
  <c r="D13" i="18"/>
  <c r="B14" i="18"/>
  <c r="D14" i="18" s="1"/>
  <c r="B15" i="18"/>
  <c r="D15" i="18" s="1"/>
  <c r="B16" i="18"/>
  <c r="D16" i="18" s="1"/>
  <c r="B17" i="18"/>
  <c r="D17" i="18" s="1"/>
  <c r="B18" i="18"/>
  <c r="D18" i="18" s="1"/>
  <c r="B19" i="18"/>
  <c r="D19" i="18" s="1"/>
  <c r="B20" i="18"/>
  <c r="D20" i="18" s="1"/>
  <c r="B21" i="18"/>
  <c r="D21" i="18" s="1"/>
  <c r="B22" i="18"/>
  <c r="D22" i="18" s="1"/>
  <c r="B23" i="18"/>
  <c r="D23" i="18" s="1"/>
  <c r="B24" i="18"/>
  <c r="D24" i="18" s="1"/>
  <c r="B25" i="18"/>
  <c r="D25" i="18"/>
  <c r="B26" i="18"/>
  <c r="D26" i="18"/>
  <c r="B27" i="18"/>
  <c r="D27" i="18" s="1"/>
  <c r="B28" i="18"/>
  <c r="D28" i="18" s="1"/>
  <c r="B29" i="18"/>
  <c r="D29" i="18" s="1"/>
  <c r="B30" i="18"/>
  <c r="D30" i="18"/>
  <c r="B31" i="18"/>
  <c r="D31" i="18" s="1"/>
  <c r="A3" i="18"/>
  <c r="D4" i="10"/>
  <c r="C4" i="10"/>
  <c r="D3" i="10"/>
  <c r="C3" i="10"/>
  <c r="D2" i="10"/>
  <c r="C2" i="10"/>
  <c r="A3" i="10"/>
  <c r="L4" i="11"/>
  <c r="L5" i="11"/>
  <c r="G2" i="11"/>
  <c r="I5" i="11"/>
  <c r="I2" i="11"/>
  <c r="G5" i="11"/>
  <c r="F5" i="11"/>
  <c r="G3" i="11"/>
  <c r="F3" i="11"/>
  <c r="F2" i="11"/>
  <c r="C9" i="11"/>
  <c r="D9" i="11"/>
  <c r="C10" i="11"/>
  <c r="D10" i="11"/>
  <c r="C11" i="11"/>
  <c r="D11" i="11"/>
  <c r="C12" i="11"/>
  <c r="D12" i="11"/>
  <c r="C13" i="11"/>
  <c r="D13" i="11"/>
  <c r="C14" i="11"/>
  <c r="D14" i="11"/>
  <c r="C15" i="11"/>
  <c r="D15" i="11"/>
  <c r="C16" i="11"/>
  <c r="D16" i="11"/>
  <c r="C17" i="11"/>
  <c r="D17" i="11"/>
  <c r="C18" i="11"/>
  <c r="D18" i="11"/>
  <c r="C19" i="11"/>
  <c r="D19" i="11"/>
  <c r="C20" i="11"/>
  <c r="D20" i="11"/>
  <c r="C21" i="11"/>
  <c r="D21" i="11"/>
  <c r="C22" i="11"/>
  <c r="D22" i="11"/>
  <c r="C23" i="11"/>
  <c r="D23" i="11"/>
  <c r="C24" i="11"/>
  <c r="E24" i="11" s="1"/>
  <c r="G24" i="11" s="1"/>
  <c r="D24" i="11"/>
  <c r="C25" i="11"/>
  <c r="D25" i="11"/>
  <c r="C26" i="11"/>
  <c r="D26" i="11"/>
  <c r="C27" i="11"/>
  <c r="D27" i="11"/>
  <c r="C28" i="11"/>
  <c r="D28" i="11"/>
  <c r="C29" i="11"/>
  <c r="D29" i="11"/>
  <c r="C30" i="11"/>
  <c r="D30" i="11"/>
  <c r="C31" i="11"/>
  <c r="D31" i="11"/>
  <c r="C32" i="11"/>
  <c r="E32" i="11" s="1"/>
  <c r="G32" i="11" s="1"/>
  <c r="D32" i="11"/>
  <c r="C33" i="11"/>
  <c r="D33" i="11"/>
  <c r="C34" i="11"/>
  <c r="D34" i="11"/>
  <c r="C35" i="11"/>
  <c r="D35" i="11"/>
  <c r="C36" i="11"/>
  <c r="E36" i="11" s="1"/>
  <c r="G36" i="11" s="1"/>
  <c r="D36" i="11"/>
  <c r="C37" i="11"/>
  <c r="D37" i="11"/>
  <c r="E37" i="11" s="1"/>
  <c r="G37" i="11" s="1"/>
  <c r="C38" i="11"/>
  <c r="D38" i="11"/>
  <c r="C39" i="11"/>
  <c r="D39" i="11"/>
  <c r="C40" i="11"/>
  <c r="D40" i="11"/>
  <c r="C41" i="11"/>
  <c r="D41" i="11"/>
  <c r="C42" i="11"/>
  <c r="D42" i="11"/>
  <c r="C43" i="11"/>
  <c r="D43" i="11"/>
  <c r="E43" i="11" s="1"/>
  <c r="G43" i="11" s="1"/>
  <c r="C44" i="11"/>
  <c r="D44" i="11"/>
  <c r="C45" i="11"/>
  <c r="D45" i="11"/>
  <c r="C46" i="11"/>
  <c r="D46" i="11"/>
  <c r="C47" i="11"/>
  <c r="D47" i="11"/>
  <c r="C48" i="11"/>
  <c r="D48" i="11"/>
  <c r="C49" i="11"/>
  <c r="D49" i="11"/>
  <c r="C50" i="11"/>
  <c r="D50" i="11"/>
  <c r="C51" i="11"/>
  <c r="D51" i="11"/>
  <c r="C52" i="11"/>
  <c r="D52" i="11"/>
  <c r="C53" i="11"/>
  <c r="D53" i="11"/>
  <c r="C54" i="11"/>
  <c r="D54" i="11"/>
  <c r="C55" i="11"/>
  <c r="D55" i="11"/>
  <c r="C56" i="11"/>
  <c r="D56" i="11"/>
  <c r="C57" i="11"/>
  <c r="D57" i="11"/>
  <c r="C58" i="11"/>
  <c r="D58" i="11"/>
  <c r="C59" i="11"/>
  <c r="D59" i="11"/>
  <c r="C60" i="11"/>
  <c r="D60" i="11"/>
  <c r="C61" i="11"/>
  <c r="D61" i="11"/>
  <c r="C62" i="11"/>
  <c r="D62" i="11"/>
  <c r="C63" i="11"/>
  <c r="D63" i="11"/>
  <c r="C64" i="11"/>
  <c r="D64" i="11"/>
  <c r="C65" i="11"/>
  <c r="D65" i="11"/>
  <c r="C66" i="11"/>
  <c r="D66" i="11"/>
  <c r="C67" i="11"/>
  <c r="D67" i="11"/>
  <c r="C68" i="11"/>
  <c r="D68" i="11"/>
  <c r="C69" i="11"/>
  <c r="D69" i="11"/>
  <c r="C70" i="11"/>
  <c r="D70" i="11"/>
  <c r="C71" i="11"/>
  <c r="D71" i="11"/>
  <c r="C72" i="11"/>
  <c r="E72" i="11" s="1"/>
  <c r="G72" i="11" s="1"/>
  <c r="D72" i="11"/>
  <c r="C73" i="11"/>
  <c r="D73" i="11"/>
  <c r="C74" i="11"/>
  <c r="D74" i="11"/>
  <c r="C75" i="11"/>
  <c r="D75" i="11"/>
  <c r="C76" i="11"/>
  <c r="D76" i="11"/>
  <c r="C77" i="11"/>
  <c r="D77" i="11"/>
  <c r="C78" i="11"/>
  <c r="D78" i="11"/>
  <c r="C79" i="11"/>
  <c r="D79" i="11"/>
  <c r="E79" i="11" s="1"/>
  <c r="G79" i="11" s="1"/>
  <c r="C80" i="11"/>
  <c r="E80" i="11" s="1"/>
  <c r="G80" i="11" s="1"/>
  <c r="D80" i="11"/>
  <c r="C81" i="11"/>
  <c r="D81" i="11"/>
  <c r="C82" i="11"/>
  <c r="D82" i="11"/>
  <c r="C83" i="11"/>
  <c r="D83" i="11"/>
  <c r="C84" i="11"/>
  <c r="D84" i="11"/>
  <c r="C85" i="11"/>
  <c r="D85" i="11"/>
  <c r="C86" i="11"/>
  <c r="D86" i="11"/>
  <c r="C87" i="11"/>
  <c r="D87" i="11"/>
  <c r="C88" i="11"/>
  <c r="D88" i="11"/>
  <c r="C89" i="11"/>
  <c r="D89" i="11"/>
  <c r="C90" i="11"/>
  <c r="D90" i="11"/>
  <c r="C91" i="11"/>
  <c r="D91" i="11"/>
  <c r="C92" i="11"/>
  <c r="E92" i="11" s="1"/>
  <c r="G92" i="11" s="1"/>
  <c r="D92" i="11"/>
  <c r="C93" i="11"/>
  <c r="D93" i="11"/>
  <c r="C94" i="11"/>
  <c r="D94" i="11"/>
  <c r="C95" i="11"/>
  <c r="D95" i="11"/>
  <c r="C96" i="11"/>
  <c r="D96" i="11"/>
  <c r="C97" i="11"/>
  <c r="D97" i="11"/>
  <c r="C98" i="11"/>
  <c r="D98" i="11"/>
  <c r="C99" i="11"/>
  <c r="D99" i="11"/>
  <c r="C100" i="11"/>
  <c r="D100" i="11"/>
  <c r="C101" i="11"/>
  <c r="D101" i="11"/>
  <c r="C102" i="11"/>
  <c r="D102" i="11"/>
  <c r="C103" i="11"/>
  <c r="D103" i="11"/>
  <c r="E103" i="11" s="1"/>
  <c r="G103" i="11" s="1"/>
  <c r="C104" i="11"/>
  <c r="E104" i="11" s="1"/>
  <c r="G104" i="11" s="1"/>
  <c r="D104" i="11"/>
  <c r="C105" i="11"/>
  <c r="D105" i="11"/>
  <c r="C106" i="11"/>
  <c r="D106" i="11"/>
  <c r="C107" i="11"/>
  <c r="D107" i="11"/>
  <c r="C108" i="11"/>
  <c r="E108" i="11" s="1"/>
  <c r="G108" i="11" s="1"/>
  <c r="D108" i="11"/>
  <c r="C109" i="11"/>
  <c r="D109" i="11"/>
  <c r="C110" i="11"/>
  <c r="E110" i="11" s="1"/>
  <c r="G110" i="11" s="1"/>
  <c r="D110" i="11"/>
  <c r="C111" i="11"/>
  <c r="D111" i="11"/>
  <c r="C112" i="11"/>
  <c r="D112" i="11"/>
  <c r="C113" i="11"/>
  <c r="D113" i="11"/>
  <c r="C114" i="11"/>
  <c r="D114" i="11"/>
  <c r="C115" i="11"/>
  <c r="D115" i="11"/>
  <c r="E115" i="11" s="1"/>
  <c r="G115" i="11" s="1"/>
  <c r="C116" i="11"/>
  <c r="E116" i="11" s="1"/>
  <c r="G116" i="11" s="1"/>
  <c r="D116" i="11"/>
  <c r="C117" i="11"/>
  <c r="D117" i="11"/>
  <c r="C118" i="11"/>
  <c r="D118" i="11"/>
  <c r="C119" i="11"/>
  <c r="D119" i="11"/>
  <c r="C120" i="11"/>
  <c r="E120" i="11" s="1"/>
  <c r="G120" i="11" s="1"/>
  <c r="D120" i="11"/>
  <c r="C121" i="11"/>
  <c r="D121" i="11"/>
  <c r="C122" i="11"/>
  <c r="E122" i="11" s="1"/>
  <c r="G122" i="11" s="1"/>
  <c r="D122" i="11"/>
  <c r="C123" i="11"/>
  <c r="D123" i="11"/>
  <c r="C124" i="11"/>
  <c r="D124" i="11"/>
  <c r="C125" i="11"/>
  <c r="D125" i="11"/>
  <c r="C126" i="11"/>
  <c r="D126" i="11"/>
  <c r="C127" i="11"/>
  <c r="D127" i="11"/>
  <c r="E127" i="11" s="1"/>
  <c r="G127" i="11" s="1"/>
  <c r="C128" i="11"/>
  <c r="E128" i="11" s="1"/>
  <c r="G128" i="11" s="1"/>
  <c r="D128" i="11"/>
  <c r="C129" i="11"/>
  <c r="D129" i="11"/>
  <c r="C130" i="11"/>
  <c r="D130" i="11"/>
  <c r="C131" i="11"/>
  <c r="D131" i="11"/>
  <c r="C132" i="11"/>
  <c r="E132" i="11" s="1"/>
  <c r="G132" i="11" s="1"/>
  <c r="D132" i="11"/>
  <c r="C133" i="11"/>
  <c r="D133" i="11"/>
  <c r="C134" i="11"/>
  <c r="E134" i="11" s="1"/>
  <c r="G134" i="11" s="1"/>
  <c r="D134" i="11"/>
  <c r="C135" i="11"/>
  <c r="D135" i="11"/>
  <c r="C136" i="11"/>
  <c r="D136" i="11"/>
  <c r="C137" i="11"/>
  <c r="D137" i="11"/>
  <c r="C138" i="11"/>
  <c r="D138" i="11"/>
  <c r="C139" i="11"/>
  <c r="D139" i="11"/>
  <c r="E139" i="11" s="1"/>
  <c r="G139" i="11" s="1"/>
  <c r="C140" i="11"/>
  <c r="E140" i="11" s="1"/>
  <c r="G140" i="11" s="1"/>
  <c r="D140" i="11"/>
  <c r="C141" i="11"/>
  <c r="D141" i="11"/>
  <c r="C142" i="11"/>
  <c r="D142" i="11"/>
  <c r="C143" i="11"/>
  <c r="D143" i="11"/>
  <c r="C144" i="11"/>
  <c r="E144" i="11" s="1"/>
  <c r="G144" i="11" s="1"/>
  <c r="D144" i="11"/>
  <c r="C145" i="11"/>
  <c r="D145" i="11"/>
  <c r="C146" i="11"/>
  <c r="E146" i="11" s="1"/>
  <c r="G146" i="11" s="1"/>
  <c r="D146" i="11"/>
  <c r="C147" i="11"/>
  <c r="D147" i="11"/>
  <c r="C148" i="11"/>
  <c r="D148" i="11"/>
  <c r="C149" i="11"/>
  <c r="D149" i="11"/>
  <c r="C150" i="11"/>
  <c r="D150" i="11"/>
  <c r="C151" i="11"/>
  <c r="D151" i="11"/>
  <c r="C152" i="11"/>
  <c r="E152" i="11" s="1"/>
  <c r="G152" i="11" s="1"/>
  <c r="D152" i="11"/>
  <c r="C153" i="11"/>
  <c r="D153" i="11"/>
  <c r="C154" i="11"/>
  <c r="D154" i="11"/>
  <c r="C155" i="11"/>
  <c r="D155" i="11"/>
  <c r="C156" i="11"/>
  <c r="D156" i="11"/>
  <c r="C157" i="11"/>
  <c r="D157" i="11"/>
  <c r="C158" i="11"/>
  <c r="E158" i="11" s="1"/>
  <c r="G158" i="11" s="1"/>
  <c r="D158" i="11"/>
  <c r="C159" i="11"/>
  <c r="D159" i="11"/>
  <c r="C160" i="11"/>
  <c r="D160" i="11"/>
  <c r="C161" i="11"/>
  <c r="D161" i="11"/>
  <c r="C162" i="11"/>
  <c r="D162" i="11"/>
  <c r="C163" i="11"/>
  <c r="D163" i="11"/>
  <c r="E163" i="11" s="1"/>
  <c r="G163" i="11" s="1"/>
  <c r="C164" i="11"/>
  <c r="E164" i="11" s="1"/>
  <c r="G164" i="11" s="1"/>
  <c r="D164" i="11"/>
  <c r="C165" i="11"/>
  <c r="D165" i="11"/>
  <c r="C166" i="11"/>
  <c r="D166" i="11"/>
  <c r="C167" i="11"/>
  <c r="D167" i="11"/>
  <c r="C168" i="11"/>
  <c r="D168" i="11"/>
  <c r="C169" i="11"/>
  <c r="D169" i="11"/>
  <c r="C170" i="11"/>
  <c r="E170" i="11" s="1"/>
  <c r="G170" i="11" s="1"/>
  <c r="D170" i="11"/>
  <c r="C171" i="11"/>
  <c r="D171" i="11"/>
  <c r="C172" i="11"/>
  <c r="D172" i="11"/>
  <c r="C173" i="11"/>
  <c r="D173" i="11"/>
  <c r="C174" i="11"/>
  <c r="D174" i="11"/>
  <c r="C175" i="11"/>
  <c r="D175" i="11"/>
  <c r="E175" i="11" s="1"/>
  <c r="G175" i="11" s="1"/>
  <c r="C176" i="11"/>
  <c r="E176" i="11" s="1"/>
  <c r="G176" i="11" s="1"/>
  <c r="D176" i="11"/>
  <c r="C177" i="11"/>
  <c r="D177" i="11"/>
  <c r="C178" i="11"/>
  <c r="D178" i="11"/>
  <c r="C179" i="11"/>
  <c r="D179" i="11"/>
  <c r="C180" i="11"/>
  <c r="E180" i="11" s="1"/>
  <c r="G180" i="11" s="1"/>
  <c r="D180" i="11"/>
  <c r="C181" i="11"/>
  <c r="D181" i="11"/>
  <c r="C182" i="11"/>
  <c r="E182" i="11" s="1"/>
  <c r="G182" i="11" s="1"/>
  <c r="D182" i="11"/>
  <c r="C183" i="11"/>
  <c r="D183" i="11"/>
  <c r="C184" i="11"/>
  <c r="D184" i="11"/>
  <c r="C185" i="11"/>
  <c r="D185" i="11"/>
  <c r="C186" i="11"/>
  <c r="D186" i="11"/>
  <c r="C187" i="11"/>
  <c r="D187" i="11"/>
  <c r="E187" i="11" s="1"/>
  <c r="G187" i="11" s="1"/>
  <c r="C188" i="11"/>
  <c r="E188" i="11" s="1"/>
  <c r="G188" i="11" s="1"/>
  <c r="D188" i="11"/>
  <c r="C189" i="11"/>
  <c r="D189" i="11"/>
  <c r="C190" i="11"/>
  <c r="D190" i="11"/>
  <c r="C191" i="11"/>
  <c r="D191" i="11"/>
  <c r="C192" i="11"/>
  <c r="D192" i="11"/>
  <c r="C193" i="11"/>
  <c r="D193" i="11"/>
  <c r="C194" i="11"/>
  <c r="E194" i="11" s="1"/>
  <c r="G194" i="11" s="1"/>
  <c r="D194" i="11"/>
  <c r="C195" i="11"/>
  <c r="D195" i="11"/>
  <c r="C196" i="11"/>
  <c r="D196" i="11"/>
  <c r="C197" i="11"/>
  <c r="D197" i="11"/>
  <c r="C198" i="11"/>
  <c r="D198" i="11"/>
  <c r="C199" i="11"/>
  <c r="D199" i="11"/>
  <c r="E199" i="11" s="1"/>
  <c r="G199" i="11" s="1"/>
  <c r="C200" i="11"/>
  <c r="E200" i="11" s="1"/>
  <c r="G200" i="11" s="1"/>
  <c r="D200" i="11"/>
  <c r="C201" i="11"/>
  <c r="D201" i="11"/>
  <c r="C202" i="11"/>
  <c r="D202" i="11"/>
  <c r="C203" i="11"/>
  <c r="D203" i="11"/>
  <c r="C204" i="11"/>
  <c r="D204" i="11"/>
  <c r="C205" i="11"/>
  <c r="D205" i="11"/>
  <c r="C206" i="11"/>
  <c r="E206" i="11" s="1"/>
  <c r="G206" i="11" s="1"/>
  <c r="D206" i="11"/>
  <c r="C207" i="11"/>
  <c r="D207" i="11"/>
  <c r="C208" i="11"/>
  <c r="D208" i="11"/>
  <c r="C209" i="11"/>
  <c r="D209" i="11"/>
  <c r="C210" i="11"/>
  <c r="D210" i="11"/>
  <c r="C211" i="11"/>
  <c r="D211" i="11"/>
  <c r="E211" i="11" s="1"/>
  <c r="G211" i="11" s="1"/>
  <c r="C212" i="11"/>
  <c r="E212" i="11" s="1"/>
  <c r="G212" i="11" s="1"/>
  <c r="D212" i="11"/>
  <c r="C213" i="11"/>
  <c r="D213" i="11"/>
  <c r="C214" i="11"/>
  <c r="D214" i="11"/>
  <c r="C215" i="11"/>
  <c r="D215" i="11"/>
  <c r="C216" i="11"/>
  <c r="E216" i="11" s="1"/>
  <c r="G216" i="11" s="1"/>
  <c r="D216" i="11"/>
  <c r="C217" i="11"/>
  <c r="D217" i="11"/>
  <c r="C218" i="11"/>
  <c r="E218" i="11" s="1"/>
  <c r="G218" i="11" s="1"/>
  <c r="D218" i="11"/>
  <c r="C219" i="11"/>
  <c r="D219" i="11"/>
  <c r="C220" i="11"/>
  <c r="D220" i="11"/>
  <c r="C221" i="11"/>
  <c r="D221" i="11"/>
  <c r="C222" i="11"/>
  <c r="D222" i="11"/>
  <c r="C223" i="11"/>
  <c r="D223" i="11"/>
  <c r="E223" i="11" s="1"/>
  <c r="G223" i="11" s="1"/>
  <c r="C224" i="11"/>
  <c r="E224" i="11" s="1"/>
  <c r="G224" i="11" s="1"/>
  <c r="D224" i="11"/>
  <c r="C225" i="11"/>
  <c r="D225" i="11"/>
  <c r="C226" i="11"/>
  <c r="D226" i="11"/>
  <c r="C227" i="11"/>
  <c r="D227" i="11"/>
  <c r="C228" i="11"/>
  <c r="D228" i="11"/>
  <c r="C229" i="11"/>
  <c r="D229" i="11"/>
  <c r="C230" i="11"/>
  <c r="E230" i="11" s="1"/>
  <c r="G230" i="11" s="1"/>
  <c r="D230" i="11"/>
  <c r="C231" i="11"/>
  <c r="D231" i="11"/>
  <c r="C232" i="11"/>
  <c r="D232" i="11"/>
  <c r="C233" i="11"/>
  <c r="D233" i="11"/>
  <c r="C234" i="11"/>
  <c r="D234" i="11"/>
  <c r="C235" i="11"/>
  <c r="D235" i="11"/>
  <c r="E235" i="11" s="1"/>
  <c r="G235" i="11" s="1"/>
  <c r="C236" i="11"/>
  <c r="E236" i="11" s="1"/>
  <c r="G236" i="11" s="1"/>
  <c r="D236" i="11"/>
  <c r="C237" i="11"/>
  <c r="D237" i="11"/>
  <c r="C238" i="11"/>
  <c r="D238" i="11"/>
  <c r="C239" i="11"/>
  <c r="D239" i="11"/>
  <c r="C240" i="11"/>
  <c r="D240" i="11"/>
  <c r="C241" i="11"/>
  <c r="D241" i="11"/>
  <c r="C242" i="11"/>
  <c r="E242" i="11" s="1"/>
  <c r="G242" i="11" s="1"/>
  <c r="D242" i="11"/>
  <c r="C243" i="11"/>
  <c r="D243" i="11"/>
  <c r="C244" i="11"/>
  <c r="D244" i="11"/>
  <c r="C245" i="11"/>
  <c r="D245" i="11"/>
  <c r="C246" i="11"/>
  <c r="D246" i="11"/>
  <c r="C247" i="11"/>
  <c r="D247" i="11"/>
  <c r="E247" i="11" s="1"/>
  <c r="G247" i="11" s="1"/>
  <c r="C248" i="11"/>
  <c r="E248" i="11" s="1"/>
  <c r="G248" i="11" s="1"/>
  <c r="D248" i="11"/>
  <c r="C249" i="11"/>
  <c r="D249" i="11"/>
  <c r="C250" i="11"/>
  <c r="D250" i="11"/>
  <c r="C251" i="11"/>
  <c r="D251" i="11"/>
  <c r="C252" i="11"/>
  <c r="D252" i="11"/>
  <c r="C253" i="11"/>
  <c r="D253" i="11"/>
  <c r="C254" i="11"/>
  <c r="E254" i="11" s="1"/>
  <c r="G254" i="11" s="1"/>
  <c r="D254" i="11"/>
  <c r="C255" i="11"/>
  <c r="D255" i="11"/>
  <c r="C256" i="11"/>
  <c r="D256" i="11"/>
  <c r="C257" i="11"/>
  <c r="D257" i="11"/>
  <c r="C258" i="11"/>
  <c r="D258" i="11"/>
  <c r="C259" i="11"/>
  <c r="D259" i="11"/>
  <c r="C260" i="11"/>
  <c r="E260" i="11" s="1"/>
  <c r="G260" i="11" s="1"/>
  <c r="D260" i="11"/>
  <c r="C261" i="11"/>
  <c r="D261" i="11"/>
  <c r="C262" i="11"/>
  <c r="D262" i="11"/>
  <c r="C263" i="11"/>
  <c r="D263" i="11"/>
  <c r="C264" i="11"/>
  <c r="D264" i="11"/>
  <c r="C265" i="11"/>
  <c r="D265" i="11"/>
  <c r="C266" i="11"/>
  <c r="D266" i="11"/>
  <c r="C267" i="11"/>
  <c r="D267" i="11"/>
  <c r="C268" i="11"/>
  <c r="D268" i="11"/>
  <c r="C269" i="11"/>
  <c r="D269" i="11"/>
  <c r="C270" i="11"/>
  <c r="D270" i="11"/>
  <c r="C271" i="11"/>
  <c r="D271" i="11"/>
  <c r="E271" i="11" s="1"/>
  <c r="G271" i="11" s="1"/>
  <c r="C272" i="11"/>
  <c r="E272" i="11" s="1"/>
  <c r="G272" i="11" s="1"/>
  <c r="D272" i="11"/>
  <c r="C273" i="11"/>
  <c r="D273" i="11"/>
  <c r="C274" i="11"/>
  <c r="D274" i="11"/>
  <c r="C275" i="11"/>
  <c r="D275" i="11"/>
  <c r="C276" i="11"/>
  <c r="D276" i="11"/>
  <c r="C277" i="11"/>
  <c r="D277" i="11"/>
  <c r="C278" i="11"/>
  <c r="E278" i="11" s="1"/>
  <c r="G278" i="11" s="1"/>
  <c r="D278" i="11"/>
  <c r="C279" i="11"/>
  <c r="D279" i="11"/>
  <c r="C280" i="11"/>
  <c r="D280" i="11"/>
  <c r="C281" i="11"/>
  <c r="D281" i="11"/>
  <c r="C282" i="11"/>
  <c r="D282" i="11"/>
  <c r="C283" i="11"/>
  <c r="D283" i="11"/>
  <c r="C284" i="11"/>
  <c r="E284" i="11" s="1"/>
  <c r="G284" i="11" s="1"/>
  <c r="D284" i="11"/>
  <c r="C285" i="11"/>
  <c r="D285" i="11"/>
  <c r="C286" i="11"/>
  <c r="D286" i="11"/>
  <c r="C287" i="11"/>
  <c r="D287" i="11"/>
  <c r="C288" i="11"/>
  <c r="E288" i="11" s="1"/>
  <c r="G288" i="11" s="1"/>
  <c r="D288" i="11"/>
  <c r="C289" i="11"/>
  <c r="D289" i="11"/>
  <c r="C290" i="11"/>
  <c r="E290" i="11" s="1"/>
  <c r="G290" i="11" s="1"/>
  <c r="D290" i="11"/>
  <c r="C291" i="11"/>
  <c r="D291" i="11"/>
  <c r="C292" i="11"/>
  <c r="D292" i="11"/>
  <c r="C293" i="11"/>
  <c r="D293" i="11"/>
  <c r="C294" i="11"/>
  <c r="D294" i="11"/>
  <c r="C295" i="11"/>
  <c r="D295" i="11"/>
  <c r="C296" i="11"/>
  <c r="E296" i="11" s="1"/>
  <c r="G296" i="11" s="1"/>
  <c r="D296" i="11"/>
  <c r="C297" i="11"/>
  <c r="D297" i="11"/>
  <c r="C298" i="11"/>
  <c r="D298" i="11"/>
  <c r="C299" i="11"/>
  <c r="D299" i="11"/>
  <c r="C300" i="11"/>
  <c r="D300" i="11"/>
  <c r="C301" i="11"/>
  <c r="D301" i="11"/>
  <c r="C302" i="11"/>
  <c r="E302" i="11" s="1"/>
  <c r="G302" i="11" s="1"/>
  <c r="D302" i="11"/>
  <c r="C303" i="11"/>
  <c r="D303" i="11"/>
  <c r="C304" i="11"/>
  <c r="D304" i="11"/>
  <c r="C305" i="11"/>
  <c r="D305" i="11"/>
  <c r="C306" i="11"/>
  <c r="D306" i="11"/>
  <c r="C307" i="11"/>
  <c r="D307" i="11"/>
  <c r="E307" i="11" s="1"/>
  <c r="G307" i="11" s="1"/>
  <c r="C308" i="11"/>
  <c r="E308" i="11" s="1"/>
  <c r="G308" i="11" s="1"/>
  <c r="D308" i="11"/>
  <c r="C309" i="11"/>
  <c r="D309" i="11"/>
  <c r="C310" i="11"/>
  <c r="D310" i="11"/>
  <c r="C311" i="11"/>
  <c r="D311" i="11"/>
  <c r="C312" i="11"/>
  <c r="D312" i="11"/>
  <c r="C313" i="11"/>
  <c r="D313" i="11"/>
  <c r="C314" i="11"/>
  <c r="E314" i="11" s="1"/>
  <c r="G314" i="11" s="1"/>
  <c r="D314" i="11"/>
  <c r="C315" i="11"/>
  <c r="D315" i="11"/>
  <c r="C316" i="11"/>
  <c r="D316" i="11"/>
  <c r="C317" i="11"/>
  <c r="D317" i="11"/>
  <c r="C318" i="11"/>
  <c r="D318" i="11"/>
  <c r="C319" i="11"/>
  <c r="D319" i="11"/>
  <c r="C320" i="11"/>
  <c r="E320" i="11" s="1"/>
  <c r="G320" i="11" s="1"/>
  <c r="D320" i="11"/>
  <c r="C321" i="11"/>
  <c r="D321" i="11"/>
  <c r="C322" i="11"/>
  <c r="D322" i="11"/>
  <c r="C323" i="11"/>
  <c r="D323" i="11"/>
  <c r="C324" i="11"/>
  <c r="D324" i="11"/>
  <c r="C325" i="11"/>
  <c r="D325" i="11"/>
  <c r="C326" i="11"/>
  <c r="E326" i="11" s="1"/>
  <c r="G326" i="11" s="1"/>
  <c r="D326" i="11"/>
  <c r="C327" i="11"/>
  <c r="D327" i="11"/>
  <c r="C328" i="11"/>
  <c r="D328" i="11"/>
  <c r="C329" i="11"/>
  <c r="D329" i="11"/>
  <c r="C330" i="11"/>
  <c r="D330" i="11"/>
  <c r="C331" i="11"/>
  <c r="D331" i="11"/>
  <c r="E331" i="11" s="1"/>
  <c r="G331" i="11" s="1"/>
  <c r="C332" i="11"/>
  <c r="E332" i="11" s="1"/>
  <c r="G332" i="11" s="1"/>
  <c r="D332" i="11"/>
  <c r="C333" i="11"/>
  <c r="D333" i="11"/>
  <c r="C334" i="11"/>
  <c r="D334" i="11"/>
  <c r="C335" i="11"/>
  <c r="D335" i="11"/>
  <c r="C336" i="11"/>
  <c r="D336" i="11"/>
  <c r="C337" i="11"/>
  <c r="D337" i="11"/>
  <c r="C338" i="11"/>
  <c r="E338" i="11" s="1"/>
  <c r="G338" i="11" s="1"/>
  <c r="D338" i="11"/>
  <c r="C339" i="11"/>
  <c r="D339" i="11"/>
  <c r="C340" i="11"/>
  <c r="D340" i="11"/>
  <c r="C341" i="11"/>
  <c r="D341" i="11"/>
  <c r="C342" i="11"/>
  <c r="D342" i="11"/>
  <c r="C343" i="11"/>
  <c r="D343" i="11"/>
  <c r="E343" i="11" s="1"/>
  <c r="G343" i="11" s="1"/>
  <c r="C344" i="11"/>
  <c r="E344" i="11" s="1"/>
  <c r="G344" i="11" s="1"/>
  <c r="D344" i="11"/>
  <c r="C345" i="11"/>
  <c r="D345" i="11"/>
  <c r="C346" i="11"/>
  <c r="D346" i="11"/>
  <c r="C347" i="11"/>
  <c r="D347" i="11"/>
  <c r="C348" i="11"/>
  <c r="D348" i="11"/>
  <c r="C349" i="11"/>
  <c r="D349" i="11"/>
  <c r="C350" i="11"/>
  <c r="E350" i="11" s="1"/>
  <c r="G350" i="11" s="1"/>
  <c r="D350" i="11"/>
  <c r="C351" i="11"/>
  <c r="D351" i="11"/>
  <c r="C352" i="11"/>
  <c r="D352" i="11"/>
  <c r="C353" i="11"/>
  <c r="D353" i="11"/>
  <c r="C354" i="11"/>
  <c r="D354" i="11"/>
  <c r="C355" i="11"/>
  <c r="D355" i="11"/>
  <c r="E355" i="11" s="1"/>
  <c r="G355" i="11" s="1"/>
  <c r="C356" i="11"/>
  <c r="E356" i="11" s="1"/>
  <c r="G356" i="11" s="1"/>
  <c r="D356" i="11"/>
  <c r="C357" i="11"/>
  <c r="D357" i="11"/>
  <c r="C358" i="11"/>
  <c r="D358" i="11"/>
  <c r="C359" i="11"/>
  <c r="D359" i="11"/>
  <c r="C360" i="11"/>
  <c r="E360" i="11" s="1"/>
  <c r="G360" i="11" s="1"/>
  <c r="D360" i="11"/>
  <c r="C361" i="11"/>
  <c r="D361" i="11"/>
  <c r="C362" i="11"/>
  <c r="E362" i="11" s="1"/>
  <c r="G362" i="11" s="1"/>
  <c r="D362" i="11"/>
  <c r="C363" i="11"/>
  <c r="D363" i="11"/>
  <c r="C364" i="11"/>
  <c r="D364" i="11"/>
  <c r="C365" i="11"/>
  <c r="D365" i="11"/>
  <c r="C366" i="11"/>
  <c r="D366" i="11"/>
  <c r="C367" i="11"/>
  <c r="D367" i="11"/>
  <c r="E367" i="11" s="1"/>
  <c r="G367" i="11" s="1"/>
  <c r="C368" i="11"/>
  <c r="E368" i="11" s="1"/>
  <c r="G368" i="11" s="1"/>
  <c r="D368" i="11"/>
  <c r="C369" i="11"/>
  <c r="D369" i="11"/>
  <c r="C370" i="11"/>
  <c r="D370" i="11"/>
  <c r="C371" i="11"/>
  <c r="D371" i="11"/>
  <c r="C372" i="11"/>
  <c r="D372" i="11"/>
  <c r="C373" i="11"/>
  <c r="D373" i="11"/>
  <c r="C374" i="11"/>
  <c r="E374" i="11" s="1"/>
  <c r="G374" i="11" s="1"/>
  <c r="D374" i="11"/>
  <c r="C375" i="11"/>
  <c r="D375" i="11"/>
  <c r="C376" i="11"/>
  <c r="D376" i="11"/>
  <c r="C377" i="11"/>
  <c r="D377" i="11"/>
  <c r="C378" i="11"/>
  <c r="D378" i="11"/>
  <c r="C379" i="11"/>
  <c r="D379" i="11"/>
  <c r="C380" i="11"/>
  <c r="E380" i="11" s="1"/>
  <c r="G380" i="11" s="1"/>
  <c r="D380" i="11"/>
  <c r="C381" i="11"/>
  <c r="D381" i="11"/>
  <c r="C382" i="11"/>
  <c r="D382" i="11"/>
  <c r="C383" i="11"/>
  <c r="D383" i="11"/>
  <c r="C384" i="11"/>
  <c r="D384" i="11"/>
  <c r="C385" i="11"/>
  <c r="D385" i="11"/>
  <c r="C386" i="11"/>
  <c r="E386" i="11" s="1"/>
  <c r="G386" i="11" s="1"/>
  <c r="D386" i="11"/>
  <c r="C387" i="11"/>
  <c r="D387" i="11"/>
  <c r="C388" i="11"/>
  <c r="D388" i="11"/>
  <c r="C389" i="11"/>
  <c r="D389" i="11"/>
  <c r="C390" i="11"/>
  <c r="D390" i="11"/>
  <c r="C391" i="11"/>
  <c r="D391" i="11"/>
  <c r="C392" i="11"/>
  <c r="E392" i="11" s="1"/>
  <c r="G392" i="11" s="1"/>
  <c r="D392" i="11"/>
  <c r="C393" i="11"/>
  <c r="D393" i="11"/>
  <c r="C394" i="11"/>
  <c r="D394" i="11"/>
  <c r="C395" i="11"/>
  <c r="D395" i="11"/>
  <c r="C396" i="11"/>
  <c r="D396" i="11"/>
  <c r="C397" i="11"/>
  <c r="D397" i="11"/>
  <c r="C398" i="11"/>
  <c r="E398" i="11" s="1"/>
  <c r="G398" i="11" s="1"/>
  <c r="D398" i="11"/>
  <c r="C399" i="11"/>
  <c r="D399" i="11"/>
  <c r="C400" i="11"/>
  <c r="D400" i="11"/>
  <c r="C401" i="11"/>
  <c r="D401" i="11"/>
  <c r="C402" i="11"/>
  <c r="D402" i="11"/>
  <c r="C403" i="11"/>
  <c r="D403" i="11"/>
  <c r="C404" i="11"/>
  <c r="E404" i="11" s="1"/>
  <c r="G404" i="11" s="1"/>
  <c r="D404" i="11"/>
  <c r="C405" i="11"/>
  <c r="D405" i="11"/>
  <c r="C406" i="11"/>
  <c r="D406" i="11"/>
  <c r="C407" i="11"/>
  <c r="D407" i="11"/>
  <c r="C408" i="11"/>
  <c r="E408" i="11" s="1"/>
  <c r="G408" i="11" s="1"/>
  <c r="D408" i="11"/>
  <c r="C409" i="11"/>
  <c r="D409" i="11"/>
  <c r="C410" i="11"/>
  <c r="E410" i="11" s="1"/>
  <c r="G410" i="11" s="1"/>
  <c r="D410" i="11"/>
  <c r="C411" i="11"/>
  <c r="D411" i="11"/>
  <c r="C412" i="11"/>
  <c r="D412" i="11"/>
  <c r="C413" i="11"/>
  <c r="D413" i="11"/>
  <c r="C414" i="11"/>
  <c r="D414" i="11"/>
  <c r="C415" i="11"/>
  <c r="D415" i="11"/>
  <c r="C416" i="11"/>
  <c r="E416" i="11" s="1"/>
  <c r="G416" i="11" s="1"/>
  <c r="D416" i="11"/>
  <c r="C417" i="11"/>
  <c r="D417" i="11"/>
  <c r="C418" i="11"/>
  <c r="D418" i="11"/>
  <c r="C419" i="11"/>
  <c r="D419" i="11"/>
  <c r="C420" i="11"/>
  <c r="D420" i="11"/>
  <c r="C421" i="11"/>
  <c r="D421" i="11"/>
  <c r="C422" i="11"/>
  <c r="E422" i="11" s="1"/>
  <c r="G422" i="11" s="1"/>
  <c r="D422" i="11"/>
  <c r="C423" i="11"/>
  <c r="D423" i="11"/>
  <c r="C424" i="11"/>
  <c r="D424" i="11"/>
  <c r="C425" i="11"/>
  <c r="D425" i="11"/>
  <c r="C426" i="11"/>
  <c r="D426" i="11"/>
  <c r="C427" i="11"/>
  <c r="D427" i="11"/>
  <c r="C428" i="11"/>
  <c r="E428" i="11" s="1"/>
  <c r="G428" i="11" s="1"/>
  <c r="D428" i="11"/>
  <c r="C429" i="11"/>
  <c r="D429" i="11"/>
  <c r="C430" i="11"/>
  <c r="D430" i="11"/>
  <c r="C431" i="11"/>
  <c r="D431" i="11"/>
  <c r="C432" i="11"/>
  <c r="D432" i="11"/>
  <c r="C433" i="11"/>
  <c r="D433" i="11"/>
  <c r="C434" i="11"/>
  <c r="E434" i="11" s="1"/>
  <c r="G434" i="11" s="1"/>
  <c r="D434" i="11"/>
  <c r="C435" i="11"/>
  <c r="D435" i="11"/>
  <c r="C436" i="11"/>
  <c r="D436" i="11"/>
  <c r="C437" i="11"/>
  <c r="D437" i="11"/>
  <c r="C438" i="11"/>
  <c r="D438" i="11"/>
  <c r="C439" i="11"/>
  <c r="D439" i="11"/>
  <c r="C440" i="11"/>
  <c r="E440" i="11" s="1"/>
  <c r="G440" i="11" s="1"/>
  <c r="D440" i="11"/>
  <c r="C441" i="11"/>
  <c r="D441" i="11"/>
  <c r="C442" i="11"/>
  <c r="D442" i="11"/>
  <c r="C443" i="11"/>
  <c r="D443" i="11"/>
  <c r="C444" i="11"/>
  <c r="D444" i="11"/>
  <c r="C445" i="11"/>
  <c r="D445" i="11"/>
  <c r="C446" i="11"/>
  <c r="E446" i="11" s="1"/>
  <c r="G446" i="11" s="1"/>
  <c r="D446" i="11"/>
  <c r="C447" i="11"/>
  <c r="D447" i="11"/>
  <c r="C448" i="11"/>
  <c r="D448" i="11"/>
  <c r="C449" i="11"/>
  <c r="D449" i="11"/>
  <c r="C450" i="11"/>
  <c r="D450" i="11"/>
  <c r="C451" i="11"/>
  <c r="D451" i="11"/>
  <c r="C452" i="11"/>
  <c r="E452" i="11" s="1"/>
  <c r="G452" i="11" s="1"/>
  <c r="D452" i="11"/>
  <c r="C453" i="11"/>
  <c r="D453" i="11"/>
  <c r="C454" i="11"/>
  <c r="D454" i="11"/>
  <c r="C455" i="11"/>
  <c r="D455" i="11"/>
  <c r="C456" i="11"/>
  <c r="D456" i="11"/>
  <c r="C457" i="11"/>
  <c r="D457" i="11"/>
  <c r="C458" i="11"/>
  <c r="E458" i="11" s="1"/>
  <c r="G458" i="11" s="1"/>
  <c r="D458" i="11"/>
  <c r="C459" i="11"/>
  <c r="D459" i="11"/>
  <c r="C460" i="11"/>
  <c r="D460" i="11"/>
  <c r="C461" i="11"/>
  <c r="D461" i="11"/>
  <c r="C462" i="11"/>
  <c r="D462" i="11"/>
  <c r="C463" i="11"/>
  <c r="D463" i="11"/>
  <c r="C464" i="11"/>
  <c r="E464" i="11" s="1"/>
  <c r="G464" i="11" s="1"/>
  <c r="D464" i="11"/>
  <c r="C465" i="11"/>
  <c r="D465" i="11"/>
  <c r="C466" i="11"/>
  <c r="D466" i="11"/>
  <c r="C467" i="11"/>
  <c r="D467" i="11"/>
  <c r="C468" i="11"/>
  <c r="D468" i="11"/>
  <c r="C469" i="11"/>
  <c r="D469" i="11"/>
  <c r="C470" i="11"/>
  <c r="E470" i="11" s="1"/>
  <c r="G470" i="11" s="1"/>
  <c r="D470" i="11"/>
  <c r="C471" i="11"/>
  <c r="D471" i="11"/>
  <c r="C472" i="11"/>
  <c r="D472" i="11"/>
  <c r="C473" i="11"/>
  <c r="D473" i="11"/>
  <c r="C474" i="11"/>
  <c r="D474" i="11"/>
  <c r="C475" i="11"/>
  <c r="D475" i="11"/>
  <c r="C476" i="11"/>
  <c r="E476" i="11" s="1"/>
  <c r="G476" i="11" s="1"/>
  <c r="D476" i="11"/>
  <c r="C477" i="11"/>
  <c r="D477" i="11"/>
  <c r="C478" i="11"/>
  <c r="D478" i="11"/>
  <c r="C479" i="11"/>
  <c r="D479" i="11"/>
  <c r="C480" i="11"/>
  <c r="E480" i="11" s="1"/>
  <c r="G480" i="11" s="1"/>
  <c r="D480" i="11"/>
  <c r="C481" i="11"/>
  <c r="D481" i="11"/>
  <c r="C482" i="11"/>
  <c r="E482" i="11" s="1"/>
  <c r="G482" i="11" s="1"/>
  <c r="D482" i="11"/>
  <c r="C483" i="11"/>
  <c r="D483" i="11"/>
  <c r="C484" i="11"/>
  <c r="D484" i="11"/>
  <c r="C485" i="11"/>
  <c r="D485" i="11"/>
  <c r="C486" i="11"/>
  <c r="D486" i="11"/>
  <c r="C487" i="11"/>
  <c r="D487" i="11"/>
  <c r="C488" i="11"/>
  <c r="E488" i="11" s="1"/>
  <c r="G488" i="11" s="1"/>
  <c r="D488" i="11"/>
  <c r="C489" i="11"/>
  <c r="D489" i="11"/>
  <c r="C490" i="11"/>
  <c r="D490" i="11"/>
  <c r="C491" i="11"/>
  <c r="D491" i="11"/>
  <c r="C492" i="11"/>
  <c r="D492" i="11"/>
  <c r="C493" i="11"/>
  <c r="D493" i="11"/>
  <c r="C494" i="11"/>
  <c r="E494" i="11" s="1"/>
  <c r="G494" i="11" s="1"/>
  <c r="D494" i="11"/>
  <c r="C495" i="11"/>
  <c r="D495" i="11"/>
  <c r="C496" i="11"/>
  <c r="D496" i="11"/>
  <c r="C497" i="11"/>
  <c r="D497" i="11"/>
  <c r="C498" i="11"/>
  <c r="D498" i="11"/>
  <c r="C499" i="11"/>
  <c r="D499" i="11"/>
  <c r="E499" i="11" s="1"/>
  <c r="G499" i="11" s="1"/>
  <c r="C500" i="11"/>
  <c r="E500" i="11" s="1"/>
  <c r="G500" i="11" s="1"/>
  <c r="D500" i="11"/>
  <c r="C501" i="11"/>
  <c r="D501" i="11"/>
  <c r="C502" i="11"/>
  <c r="D502" i="11"/>
  <c r="C503" i="11"/>
  <c r="D503" i="11"/>
  <c r="C504" i="11"/>
  <c r="D504" i="11"/>
  <c r="C505" i="11"/>
  <c r="D505" i="11"/>
  <c r="C506" i="11"/>
  <c r="E506" i="11" s="1"/>
  <c r="G506" i="11" s="1"/>
  <c r="D506" i="11"/>
  <c r="C507" i="11"/>
  <c r="D507" i="11"/>
  <c r="C508" i="11"/>
  <c r="D508" i="11"/>
  <c r="C509" i="11"/>
  <c r="D509" i="11"/>
  <c r="C510" i="11"/>
  <c r="D510" i="11"/>
  <c r="C511" i="11"/>
  <c r="D511" i="11"/>
  <c r="C512" i="11"/>
  <c r="E512" i="11" s="1"/>
  <c r="G512" i="11" s="1"/>
  <c r="D512" i="11"/>
  <c r="C513" i="11"/>
  <c r="D513" i="11"/>
  <c r="C514" i="11"/>
  <c r="D514" i="11"/>
  <c r="C515" i="11"/>
  <c r="D515" i="11"/>
  <c r="C516" i="11"/>
  <c r="D516" i="11"/>
  <c r="C517" i="11"/>
  <c r="D517" i="11"/>
  <c r="C518" i="11"/>
  <c r="E518" i="11" s="1"/>
  <c r="G518" i="11" s="1"/>
  <c r="D518" i="11"/>
  <c r="C519" i="11"/>
  <c r="D519" i="11"/>
  <c r="C520" i="11"/>
  <c r="D520" i="11"/>
  <c r="C521" i="11"/>
  <c r="D521" i="11"/>
  <c r="C522" i="11"/>
  <c r="D522" i="11"/>
  <c r="C523" i="11"/>
  <c r="D523" i="11"/>
  <c r="C524" i="11"/>
  <c r="E524" i="11" s="1"/>
  <c r="G524" i="11" s="1"/>
  <c r="D524" i="11"/>
  <c r="C525" i="11"/>
  <c r="D525" i="11"/>
  <c r="C526" i="11"/>
  <c r="D526" i="11"/>
  <c r="C527" i="11"/>
  <c r="D527" i="11"/>
  <c r="C528" i="11"/>
  <c r="D528" i="11"/>
  <c r="C529" i="11"/>
  <c r="D529" i="11"/>
  <c r="C530" i="11"/>
  <c r="E530" i="11" s="1"/>
  <c r="G530" i="11" s="1"/>
  <c r="D530" i="11"/>
  <c r="C531" i="11"/>
  <c r="D531" i="11"/>
  <c r="C532" i="11"/>
  <c r="D532" i="11"/>
  <c r="C533" i="11"/>
  <c r="D533" i="11"/>
  <c r="C534" i="11"/>
  <c r="D534" i="11"/>
  <c r="C535" i="11"/>
  <c r="D535" i="11"/>
  <c r="C536" i="11"/>
  <c r="E536" i="11" s="1"/>
  <c r="G536" i="11" s="1"/>
  <c r="D536" i="11"/>
  <c r="C537" i="11"/>
  <c r="D537" i="11"/>
  <c r="C538" i="11"/>
  <c r="D538" i="11"/>
  <c r="C539" i="11"/>
  <c r="D539" i="11"/>
  <c r="C540" i="11"/>
  <c r="D540" i="11"/>
  <c r="C541" i="11"/>
  <c r="D541" i="11"/>
  <c r="C542" i="11"/>
  <c r="E542" i="11" s="1"/>
  <c r="G542" i="11" s="1"/>
  <c r="D542" i="11"/>
  <c r="C543" i="11"/>
  <c r="D543" i="11"/>
  <c r="C544" i="11"/>
  <c r="D544" i="11"/>
  <c r="C545" i="11"/>
  <c r="D545" i="11"/>
  <c r="C546" i="11"/>
  <c r="D546" i="11"/>
  <c r="C547" i="11"/>
  <c r="D547" i="11"/>
  <c r="C548" i="11"/>
  <c r="E548" i="11" s="1"/>
  <c r="G548" i="11" s="1"/>
  <c r="D548" i="11"/>
  <c r="C549" i="11"/>
  <c r="D549" i="11"/>
  <c r="C550" i="11"/>
  <c r="D550" i="11"/>
  <c r="C551" i="11"/>
  <c r="D551" i="11"/>
  <c r="C552" i="11"/>
  <c r="D552" i="11"/>
  <c r="C553" i="11"/>
  <c r="D553" i="11"/>
  <c r="C554" i="11"/>
  <c r="E554" i="11" s="1"/>
  <c r="G554" i="11" s="1"/>
  <c r="D554" i="11"/>
  <c r="C555" i="11"/>
  <c r="D555" i="11"/>
  <c r="C556" i="11"/>
  <c r="D556" i="11"/>
  <c r="C557" i="11"/>
  <c r="D557" i="11"/>
  <c r="C558" i="11"/>
  <c r="D558" i="11"/>
  <c r="C559" i="11"/>
  <c r="D559" i="11"/>
  <c r="C560" i="11"/>
  <c r="E560" i="11" s="1"/>
  <c r="G560" i="11" s="1"/>
  <c r="D560" i="11"/>
  <c r="C561" i="11"/>
  <c r="D561" i="11"/>
  <c r="C562" i="11"/>
  <c r="D562" i="11"/>
  <c r="C563" i="11"/>
  <c r="D563" i="11"/>
  <c r="C564" i="11"/>
  <c r="D564" i="11"/>
  <c r="C565" i="11"/>
  <c r="D565" i="11"/>
  <c r="C566" i="11"/>
  <c r="E566" i="11" s="1"/>
  <c r="G566" i="11" s="1"/>
  <c r="D566" i="11"/>
  <c r="C567" i="11"/>
  <c r="D567" i="11"/>
  <c r="C568" i="11"/>
  <c r="D568" i="11"/>
  <c r="C569" i="11"/>
  <c r="D569" i="11"/>
  <c r="C570" i="11"/>
  <c r="D570" i="11"/>
  <c r="C571" i="11"/>
  <c r="D571" i="11"/>
  <c r="C572" i="11"/>
  <c r="E572" i="11" s="1"/>
  <c r="G572" i="11" s="1"/>
  <c r="D572" i="11"/>
  <c r="C573" i="11"/>
  <c r="D573" i="11"/>
  <c r="C574" i="11"/>
  <c r="D574" i="11"/>
  <c r="C575" i="11"/>
  <c r="D575" i="11"/>
  <c r="C576" i="11"/>
  <c r="E576" i="11" s="1"/>
  <c r="G576" i="11" s="1"/>
  <c r="D576" i="11"/>
  <c r="C577" i="11"/>
  <c r="D577" i="11"/>
  <c r="C578" i="11"/>
  <c r="E578" i="11" s="1"/>
  <c r="G578" i="11" s="1"/>
  <c r="D578" i="11"/>
  <c r="C579" i="11"/>
  <c r="D579" i="11"/>
  <c r="C580" i="11"/>
  <c r="D580" i="11"/>
  <c r="C581" i="11"/>
  <c r="D581" i="11"/>
  <c r="C582" i="11"/>
  <c r="D582" i="11"/>
  <c r="C583" i="11"/>
  <c r="D583" i="11"/>
  <c r="C584" i="11"/>
  <c r="E584" i="11" s="1"/>
  <c r="G584" i="11" s="1"/>
  <c r="D584" i="11"/>
  <c r="C585" i="11"/>
  <c r="D585" i="11"/>
  <c r="C586" i="11"/>
  <c r="D586" i="11"/>
  <c r="C587" i="11"/>
  <c r="D587" i="11"/>
  <c r="C588" i="11"/>
  <c r="D588" i="11"/>
  <c r="C589" i="11"/>
  <c r="D589" i="11"/>
  <c r="C590" i="11"/>
  <c r="D590" i="11"/>
  <c r="C591" i="11"/>
  <c r="D591" i="11"/>
  <c r="C592" i="11"/>
  <c r="D592" i="11"/>
  <c r="C593" i="11"/>
  <c r="D593" i="11"/>
  <c r="C594" i="11"/>
  <c r="D594" i="11"/>
  <c r="C595" i="11"/>
  <c r="D595" i="11"/>
  <c r="C596" i="11"/>
  <c r="E596" i="11" s="1"/>
  <c r="G596" i="11" s="1"/>
  <c r="D596" i="11"/>
  <c r="C597" i="11"/>
  <c r="D597" i="11"/>
  <c r="C598" i="11"/>
  <c r="D598" i="11"/>
  <c r="C599" i="11"/>
  <c r="D599" i="11"/>
  <c r="C600" i="11"/>
  <c r="D600" i="11"/>
  <c r="C601" i="11"/>
  <c r="D601" i="11"/>
  <c r="C602" i="11"/>
  <c r="E602" i="11" s="1"/>
  <c r="G602" i="11" s="1"/>
  <c r="D602" i="11"/>
  <c r="C603" i="11"/>
  <c r="D603" i="11"/>
  <c r="C604" i="11"/>
  <c r="D604" i="11"/>
  <c r="C605" i="11"/>
  <c r="D605" i="11"/>
  <c r="C606" i="11"/>
  <c r="D606" i="11"/>
  <c r="C607" i="11"/>
  <c r="D607" i="11"/>
  <c r="C608" i="11"/>
  <c r="E608" i="11" s="1"/>
  <c r="G608" i="11" s="1"/>
  <c r="D608" i="11"/>
  <c r="C609" i="11"/>
  <c r="D609" i="11"/>
  <c r="C610" i="11"/>
  <c r="D610" i="11"/>
  <c r="C611" i="11"/>
  <c r="D611" i="11"/>
  <c r="C612" i="11"/>
  <c r="E612" i="11" s="1"/>
  <c r="G612" i="11" s="1"/>
  <c r="D612" i="11"/>
  <c r="C613" i="11"/>
  <c r="D613" i="11"/>
  <c r="C614" i="11"/>
  <c r="E614" i="11" s="1"/>
  <c r="G614" i="11" s="1"/>
  <c r="D614" i="11"/>
  <c r="C615" i="11"/>
  <c r="D615" i="11"/>
  <c r="C616" i="11"/>
  <c r="D616" i="11"/>
  <c r="C617" i="11"/>
  <c r="D617" i="11"/>
  <c r="C618" i="11"/>
  <c r="D618" i="11"/>
  <c r="C619" i="11"/>
  <c r="D619" i="11"/>
  <c r="C620" i="11"/>
  <c r="E620" i="11" s="1"/>
  <c r="G620" i="11" s="1"/>
  <c r="D620" i="11"/>
  <c r="C621" i="11"/>
  <c r="D621" i="11"/>
  <c r="C622" i="11"/>
  <c r="D622" i="11"/>
  <c r="C623" i="11"/>
  <c r="D623" i="11"/>
  <c r="C624" i="11"/>
  <c r="D624" i="11"/>
  <c r="C625" i="11"/>
  <c r="D625" i="11"/>
  <c r="C626" i="11"/>
  <c r="E626" i="11" s="1"/>
  <c r="G626" i="11" s="1"/>
  <c r="D626" i="11"/>
  <c r="C627" i="11"/>
  <c r="D627" i="11"/>
  <c r="C628" i="11"/>
  <c r="D628" i="11"/>
  <c r="C629" i="11"/>
  <c r="D629" i="11"/>
  <c r="C630" i="11"/>
  <c r="D630" i="11"/>
  <c r="C631" i="11"/>
  <c r="D631" i="11"/>
  <c r="C632" i="11"/>
  <c r="E632" i="11" s="1"/>
  <c r="G632" i="11" s="1"/>
  <c r="D632" i="11"/>
  <c r="C633" i="11"/>
  <c r="D633" i="11"/>
  <c r="C634" i="11"/>
  <c r="D634" i="11"/>
  <c r="C635" i="11"/>
  <c r="D635" i="11"/>
  <c r="C636" i="11"/>
  <c r="E636" i="11" s="1"/>
  <c r="G636" i="11" s="1"/>
  <c r="D636" i="11"/>
  <c r="C637" i="11"/>
  <c r="D637" i="11"/>
  <c r="C638" i="11"/>
  <c r="E638" i="11" s="1"/>
  <c r="G638" i="11" s="1"/>
  <c r="D638" i="11"/>
  <c r="C639" i="11"/>
  <c r="D639" i="11"/>
  <c r="C640" i="11"/>
  <c r="D640" i="11"/>
  <c r="C641" i="11"/>
  <c r="D641" i="11"/>
  <c r="C642" i="11"/>
  <c r="D642" i="11"/>
  <c r="C643" i="11"/>
  <c r="D643" i="11"/>
  <c r="C644" i="11"/>
  <c r="E644" i="11" s="1"/>
  <c r="G644" i="11" s="1"/>
  <c r="D644" i="11"/>
  <c r="C645" i="11"/>
  <c r="D645" i="11"/>
  <c r="C646" i="11"/>
  <c r="D646" i="11"/>
  <c r="C647" i="11"/>
  <c r="D647" i="11"/>
  <c r="C648" i="11"/>
  <c r="E648" i="11" s="1"/>
  <c r="G648" i="11" s="1"/>
  <c r="D648" i="11"/>
  <c r="C649" i="11"/>
  <c r="D649" i="11"/>
  <c r="C650" i="11"/>
  <c r="E650" i="11" s="1"/>
  <c r="G650" i="11" s="1"/>
  <c r="D650" i="11"/>
  <c r="C651" i="11"/>
  <c r="D651" i="11"/>
  <c r="C652" i="11"/>
  <c r="D652" i="11"/>
  <c r="C653" i="11"/>
  <c r="D653" i="11"/>
  <c r="C654" i="11"/>
  <c r="D654" i="11"/>
  <c r="C655" i="11"/>
  <c r="D655" i="11"/>
  <c r="C656" i="11"/>
  <c r="E656" i="11" s="1"/>
  <c r="G656" i="11" s="1"/>
  <c r="D656" i="11"/>
  <c r="C657" i="11"/>
  <c r="D657" i="11"/>
  <c r="C658" i="11"/>
  <c r="D658" i="11"/>
  <c r="C659" i="11"/>
  <c r="D659" i="11"/>
  <c r="C660" i="11"/>
  <c r="D660" i="11"/>
  <c r="C661" i="11"/>
  <c r="D661" i="11"/>
  <c r="C662" i="11"/>
  <c r="E662" i="11" s="1"/>
  <c r="G662" i="11" s="1"/>
  <c r="D662" i="11"/>
  <c r="C663" i="11"/>
  <c r="D663" i="11"/>
  <c r="C664" i="11"/>
  <c r="D664" i="11"/>
  <c r="C665" i="11"/>
  <c r="D665" i="11"/>
  <c r="C666" i="11"/>
  <c r="D666" i="11"/>
  <c r="C667" i="11"/>
  <c r="D667" i="11"/>
  <c r="C668" i="11"/>
  <c r="E668" i="11" s="1"/>
  <c r="G668" i="11" s="1"/>
  <c r="D668" i="11"/>
  <c r="C669" i="11"/>
  <c r="D669" i="11"/>
  <c r="C670" i="11"/>
  <c r="D670" i="11"/>
  <c r="C671" i="11"/>
  <c r="D671" i="11"/>
  <c r="C672" i="11"/>
  <c r="D672" i="11"/>
  <c r="C673" i="11"/>
  <c r="D673" i="11"/>
  <c r="C674" i="11"/>
  <c r="E674" i="11" s="1"/>
  <c r="G674" i="11" s="1"/>
  <c r="D674" i="11"/>
  <c r="C675" i="11"/>
  <c r="D675" i="11"/>
  <c r="C676" i="11"/>
  <c r="D676" i="11"/>
  <c r="C677" i="11"/>
  <c r="D677" i="11"/>
  <c r="C678" i="11"/>
  <c r="D678" i="11"/>
  <c r="C679" i="11"/>
  <c r="D679" i="11"/>
  <c r="C680" i="11"/>
  <c r="E680" i="11" s="1"/>
  <c r="G680" i="11" s="1"/>
  <c r="D680" i="11"/>
  <c r="C681" i="11"/>
  <c r="D681" i="11"/>
  <c r="C682" i="11"/>
  <c r="D682" i="11"/>
  <c r="C683" i="11"/>
  <c r="D683" i="11"/>
  <c r="C684" i="11"/>
  <c r="D684" i="11"/>
  <c r="C685" i="11"/>
  <c r="D685" i="11"/>
  <c r="C686" i="11"/>
  <c r="E686" i="11" s="1"/>
  <c r="G686" i="11" s="1"/>
  <c r="D686" i="11"/>
  <c r="C687" i="11"/>
  <c r="D687" i="11"/>
  <c r="C688" i="11"/>
  <c r="D688" i="11"/>
  <c r="C689" i="11"/>
  <c r="D689" i="11"/>
  <c r="C690" i="11"/>
  <c r="D690" i="11"/>
  <c r="C691" i="11"/>
  <c r="D691" i="11"/>
  <c r="C692" i="11"/>
  <c r="E692" i="11" s="1"/>
  <c r="G692" i="11" s="1"/>
  <c r="D692" i="11"/>
  <c r="C693" i="11"/>
  <c r="D693" i="11"/>
  <c r="C694" i="11"/>
  <c r="D694" i="11"/>
  <c r="C695" i="11"/>
  <c r="D695" i="11"/>
  <c r="C696" i="11"/>
  <c r="D696" i="11"/>
  <c r="C697" i="11"/>
  <c r="D697" i="11"/>
  <c r="C698" i="11"/>
  <c r="E698" i="11" s="1"/>
  <c r="G698" i="11" s="1"/>
  <c r="D698" i="11"/>
  <c r="C699" i="11"/>
  <c r="D699" i="11"/>
  <c r="C700" i="11"/>
  <c r="D700" i="11"/>
  <c r="C701" i="11"/>
  <c r="D701" i="11"/>
  <c r="C702" i="11"/>
  <c r="D702" i="11"/>
  <c r="C703" i="11"/>
  <c r="D703" i="11"/>
  <c r="C704" i="11"/>
  <c r="E704" i="11" s="1"/>
  <c r="G704" i="11" s="1"/>
  <c r="D704" i="11"/>
  <c r="C705" i="11"/>
  <c r="D705" i="11"/>
  <c r="C706" i="11"/>
  <c r="D706" i="11"/>
  <c r="C707" i="11"/>
  <c r="D707" i="11"/>
  <c r="C708" i="11"/>
  <c r="D708" i="11"/>
  <c r="C709" i="11"/>
  <c r="D709" i="11"/>
  <c r="C710" i="11"/>
  <c r="E710" i="11" s="1"/>
  <c r="G710" i="11" s="1"/>
  <c r="D710" i="11"/>
  <c r="C711" i="11"/>
  <c r="D711" i="11"/>
  <c r="C712" i="11"/>
  <c r="D712" i="11"/>
  <c r="C713" i="11"/>
  <c r="D713" i="11"/>
  <c r="C714" i="11"/>
  <c r="D714" i="11"/>
  <c r="C715" i="11"/>
  <c r="D715" i="11"/>
  <c r="C716" i="11"/>
  <c r="E716" i="11" s="1"/>
  <c r="G716" i="11" s="1"/>
  <c r="D716" i="11"/>
  <c r="C717" i="11"/>
  <c r="D717" i="11"/>
  <c r="C718" i="11"/>
  <c r="D718" i="11"/>
  <c r="C719" i="11"/>
  <c r="D719" i="11"/>
  <c r="C720" i="11"/>
  <c r="D720" i="11"/>
  <c r="C721" i="11"/>
  <c r="D721" i="11"/>
  <c r="C722" i="11"/>
  <c r="D722" i="11"/>
  <c r="C723" i="11"/>
  <c r="D723" i="11"/>
  <c r="C724" i="11"/>
  <c r="D724" i="11"/>
  <c r="C725" i="11"/>
  <c r="D725" i="11"/>
  <c r="C726" i="11"/>
  <c r="D726" i="11"/>
  <c r="C727" i="11"/>
  <c r="D727" i="11"/>
  <c r="C728" i="11"/>
  <c r="E728" i="11" s="1"/>
  <c r="G728" i="11" s="1"/>
  <c r="D728" i="11"/>
  <c r="C729" i="11"/>
  <c r="D729" i="11"/>
  <c r="C730" i="11"/>
  <c r="D730" i="11"/>
  <c r="C731" i="11"/>
  <c r="D731" i="11"/>
  <c r="C732" i="11"/>
  <c r="D732" i="11"/>
  <c r="C733" i="11"/>
  <c r="D733" i="11"/>
  <c r="C734" i="11"/>
  <c r="E734" i="11" s="1"/>
  <c r="G734" i="11" s="1"/>
  <c r="D734" i="11"/>
  <c r="C735" i="11"/>
  <c r="D735" i="11"/>
  <c r="C736" i="11"/>
  <c r="D736" i="11"/>
  <c r="C737" i="11"/>
  <c r="D737" i="11"/>
  <c r="C738" i="11"/>
  <c r="D738" i="11"/>
  <c r="C739" i="11"/>
  <c r="D739" i="11"/>
  <c r="C740" i="11"/>
  <c r="E740" i="11" s="1"/>
  <c r="G740" i="11" s="1"/>
  <c r="D740" i="11"/>
  <c r="C741" i="11"/>
  <c r="D741" i="11"/>
  <c r="C742" i="11"/>
  <c r="D742" i="11"/>
  <c r="C743" i="11"/>
  <c r="D743" i="11"/>
  <c r="C744" i="11"/>
  <c r="D744" i="11"/>
  <c r="C745" i="11"/>
  <c r="D745" i="11"/>
  <c r="C746" i="11"/>
  <c r="E746" i="11" s="1"/>
  <c r="G746" i="11" s="1"/>
  <c r="D746" i="11"/>
  <c r="C747" i="11"/>
  <c r="D747" i="11"/>
  <c r="C748" i="11"/>
  <c r="D748" i="11"/>
  <c r="C749" i="11"/>
  <c r="D749" i="11"/>
  <c r="C750" i="11"/>
  <c r="D750" i="11"/>
  <c r="C751" i="11"/>
  <c r="D751" i="11"/>
  <c r="C752" i="11"/>
  <c r="E752" i="11" s="1"/>
  <c r="G752" i="11" s="1"/>
  <c r="D752" i="11"/>
  <c r="C753" i="11"/>
  <c r="D753" i="11"/>
  <c r="C754" i="11"/>
  <c r="D754" i="11"/>
  <c r="C755" i="11"/>
  <c r="D755" i="11"/>
  <c r="C756" i="11"/>
  <c r="D756" i="11"/>
  <c r="C757" i="11"/>
  <c r="D757" i="11"/>
  <c r="C758" i="11"/>
  <c r="E758" i="11" s="1"/>
  <c r="G758" i="11" s="1"/>
  <c r="D758" i="11"/>
  <c r="C759" i="11"/>
  <c r="D759" i="11"/>
  <c r="C760" i="11"/>
  <c r="D760" i="11"/>
  <c r="C761" i="11"/>
  <c r="D761" i="11"/>
  <c r="C762" i="11"/>
  <c r="D762" i="11"/>
  <c r="C763" i="11"/>
  <c r="D763" i="11"/>
  <c r="C764" i="11"/>
  <c r="E764" i="11" s="1"/>
  <c r="G764" i="11" s="1"/>
  <c r="D764" i="11"/>
  <c r="C765" i="11"/>
  <c r="D765" i="11"/>
  <c r="C766" i="11"/>
  <c r="D766" i="11"/>
  <c r="C767" i="11"/>
  <c r="D767" i="11"/>
  <c r="C768" i="11"/>
  <c r="D768" i="11"/>
  <c r="C769" i="11"/>
  <c r="D769" i="11"/>
  <c r="C770" i="11"/>
  <c r="D770" i="11"/>
  <c r="C771" i="11"/>
  <c r="D771" i="11"/>
  <c r="C772" i="11"/>
  <c r="D772" i="11"/>
  <c r="C773" i="11"/>
  <c r="D773" i="11"/>
  <c r="C774" i="11"/>
  <c r="D774" i="11"/>
  <c r="C775" i="11"/>
  <c r="D775" i="11"/>
  <c r="C776" i="11"/>
  <c r="E776" i="11" s="1"/>
  <c r="G776" i="11" s="1"/>
  <c r="D776" i="11"/>
  <c r="C777" i="11"/>
  <c r="D777" i="11"/>
  <c r="C778" i="11"/>
  <c r="D778" i="11"/>
  <c r="C779" i="11"/>
  <c r="D779" i="11"/>
  <c r="C780" i="11"/>
  <c r="E780" i="11" s="1"/>
  <c r="G780" i="11" s="1"/>
  <c r="D780" i="11"/>
  <c r="C781" i="11"/>
  <c r="D781" i="11"/>
  <c r="C782" i="11"/>
  <c r="D782" i="11"/>
  <c r="C783" i="11"/>
  <c r="D783" i="11"/>
  <c r="C784" i="11"/>
  <c r="D784" i="11"/>
  <c r="C785" i="11"/>
  <c r="D785" i="11"/>
  <c r="C786" i="11"/>
  <c r="D786" i="11"/>
  <c r="C787" i="11"/>
  <c r="D787" i="11"/>
  <c r="C788" i="11"/>
  <c r="E788" i="11" s="1"/>
  <c r="G788" i="11" s="1"/>
  <c r="D788" i="11"/>
  <c r="C789" i="11"/>
  <c r="D789" i="11"/>
  <c r="C790" i="11"/>
  <c r="D790" i="11"/>
  <c r="C791" i="11"/>
  <c r="D791" i="11"/>
  <c r="C792" i="11"/>
  <c r="D792" i="11"/>
  <c r="C793" i="11"/>
  <c r="D793" i="11"/>
  <c r="C794" i="11"/>
  <c r="E794" i="11" s="1"/>
  <c r="G794" i="11" s="1"/>
  <c r="D794" i="11"/>
  <c r="C795" i="11"/>
  <c r="D795" i="11"/>
  <c r="C796" i="11"/>
  <c r="D796" i="11"/>
  <c r="C797" i="11"/>
  <c r="D797" i="11"/>
  <c r="C798" i="11"/>
  <c r="D798" i="11"/>
  <c r="C799" i="11"/>
  <c r="D799" i="11"/>
  <c r="C800" i="11"/>
  <c r="E800" i="11" s="1"/>
  <c r="G800" i="11" s="1"/>
  <c r="D800" i="11"/>
  <c r="C801" i="11"/>
  <c r="D801" i="11"/>
  <c r="C802" i="11"/>
  <c r="D802" i="11"/>
  <c r="C803" i="11"/>
  <c r="D803" i="11"/>
  <c r="C804" i="11"/>
  <c r="D804" i="11"/>
  <c r="C805" i="11"/>
  <c r="D805" i="11"/>
  <c r="C806" i="11"/>
  <c r="D806" i="11"/>
  <c r="C807" i="11"/>
  <c r="D807" i="11"/>
  <c r="C808" i="11"/>
  <c r="D808" i="11"/>
  <c r="C809" i="11"/>
  <c r="D809" i="11"/>
  <c r="C810" i="11"/>
  <c r="D810" i="11"/>
  <c r="C811" i="11"/>
  <c r="D811" i="11"/>
  <c r="C812" i="11"/>
  <c r="E812" i="11" s="1"/>
  <c r="G812" i="11" s="1"/>
  <c r="D812" i="11"/>
  <c r="C813" i="11"/>
  <c r="D813" i="11"/>
  <c r="C814" i="11"/>
  <c r="D814" i="11"/>
  <c r="C815" i="11"/>
  <c r="D815" i="11"/>
  <c r="C816" i="11"/>
  <c r="D816" i="11"/>
  <c r="C817" i="11"/>
  <c r="D817" i="11"/>
  <c r="C818" i="11"/>
  <c r="D818" i="11"/>
  <c r="C819" i="11"/>
  <c r="D819" i="11"/>
  <c r="C820" i="11"/>
  <c r="D820" i="11"/>
  <c r="C821" i="11"/>
  <c r="D821" i="11"/>
  <c r="C822" i="11"/>
  <c r="D822" i="11"/>
  <c r="C823" i="11"/>
  <c r="D823" i="11"/>
  <c r="C824" i="11"/>
  <c r="E824" i="11" s="1"/>
  <c r="G824" i="11" s="1"/>
  <c r="D824" i="11"/>
  <c r="C825" i="11"/>
  <c r="D825" i="11"/>
  <c r="C826" i="11"/>
  <c r="D826" i="11"/>
  <c r="C827" i="11"/>
  <c r="D827" i="11"/>
  <c r="C828" i="11"/>
  <c r="D828" i="11"/>
  <c r="C829" i="11"/>
  <c r="D829" i="11"/>
  <c r="C830" i="11"/>
  <c r="E830" i="11" s="1"/>
  <c r="G830" i="11" s="1"/>
  <c r="D830" i="11"/>
  <c r="C831" i="11"/>
  <c r="D831" i="11"/>
  <c r="C832" i="11"/>
  <c r="D832" i="11"/>
  <c r="C833" i="11"/>
  <c r="D833" i="11"/>
  <c r="C834" i="11"/>
  <c r="D834" i="11"/>
  <c r="C835" i="11"/>
  <c r="D835" i="11"/>
  <c r="C836" i="11"/>
  <c r="E836" i="11" s="1"/>
  <c r="G836" i="11" s="1"/>
  <c r="D836" i="11"/>
  <c r="C837" i="11"/>
  <c r="D837" i="11"/>
  <c r="C838" i="11"/>
  <c r="D838" i="11"/>
  <c r="C839" i="11"/>
  <c r="D839" i="11"/>
  <c r="C840" i="11"/>
  <c r="D840" i="11"/>
  <c r="C841" i="11"/>
  <c r="D841" i="11"/>
  <c r="C842" i="11"/>
  <c r="E842" i="11" s="1"/>
  <c r="G842" i="11" s="1"/>
  <c r="D842" i="11"/>
  <c r="C843" i="11"/>
  <c r="D843" i="11"/>
  <c r="C844" i="11"/>
  <c r="D844" i="11"/>
  <c r="C845" i="11"/>
  <c r="D845" i="11"/>
  <c r="C846" i="11"/>
  <c r="D846" i="11"/>
  <c r="C847" i="11"/>
  <c r="D847" i="11"/>
  <c r="C848" i="11"/>
  <c r="E848" i="11" s="1"/>
  <c r="G848" i="11" s="1"/>
  <c r="D848" i="11"/>
  <c r="C849" i="11"/>
  <c r="D849" i="11"/>
  <c r="C850" i="11"/>
  <c r="D850" i="11"/>
  <c r="C851" i="11"/>
  <c r="D851" i="11"/>
  <c r="C852" i="11"/>
  <c r="D852" i="11"/>
  <c r="C853" i="11"/>
  <c r="D853" i="11"/>
  <c r="C854" i="11"/>
  <c r="E854" i="11" s="1"/>
  <c r="G854" i="11" s="1"/>
  <c r="D854" i="11"/>
  <c r="C855" i="11"/>
  <c r="D855" i="11"/>
  <c r="C856" i="11"/>
  <c r="D856" i="11"/>
  <c r="C857" i="11"/>
  <c r="D857" i="11"/>
  <c r="C858" i="11"/>
  <c r="D858" i="11"/>
  <c r="C859" i="11"/>
  <c r="D859" i="11"/>
  <c r="C860" i="11"/>
  <c r="E860" i="11" s="1"/>
  <c r="G860" i="11" s="1"/>
  <c r="D860" i="11"/>
  <c r="C861" i="11"/>
  <c r="D861" i="11"/>
  <c r="C862" i="11"/>
  <c r="D862" i="11"/>
  <c r="C863" i="11"/>
  <c r="D863" i="11"/>
  <c r="C864" i="11"/>
  <c r="D864" i="11"/>
  <c r="C865" i="11"/>
  <c r="D865" i="11"/>
  <c r="C866" i="11"/>
  <c r="E866" i="11" s="1"/>
  <c r="G866" i="11" s="1"/>
  <c r="D866" i="11"/>
  <c r="C867" i="11"/>
  <c r="D867" i="11"/>
  <c r="C868" i="11"/>
  <c r="D868" i="11"/>
  <c r="C869" i="11"/>
  <c r="D869" i="11"/>
  <c r="C870" i="11"/>
  <c r="D870" i="11"/>
  <c r="C871" i="11"/>
  <c r="D871" i="11"/>
  <c r="C872" i="11"/>
  <c r="E872" i="11" s="1"/>
  <c r="G872" i="11" s="1"/>
  <c r="D872" i="11"/>
  <c r="C873" i="11"/>
  <c r="D873" i="11"/>
  <c r="C874" i="11"/>
  <c r="D874" i="11"/>
  <c r="C875" i="11"/>
  <c r="D875" i="11"/>
  <c r="C876" i="11"/>
  <c r="D876" i="11"/>
  <c r="C877" i="11"/>
  <c r="D877" i="11"/>
  <c r="C878" i="11"/>
  <c r="E878" i="11" s="1"/>
  <c r="G878" i="11" s="1"/>
  <c r="D878" i="11"/>
  <c r="C879" i="11"/>
  <c r="D879" i="11"/>
  <c r="C880" i="11"/>
  <c r="D880" i="11"/>
  <c r="C881" i="11"/>
  <c r="D881" i="11"/>
  <c r="C882" i="11"/>
  <c r="D882" i="11"/>
  <c r="C883" i="11"/>
  <c r="D883" i="11"/>
  <c r="C884" i="11"/>
  <c r="E884" i="11" s="1"/>
  <c r="G884" i="11" s="1"/>
  <c r="D884" i="11"/>
  <c r="C885" i="11"/>
  <c r="D885" i="11"/>
  <c r="C886" i="11"/>
  <c r="D886" i="11"/>
  <c r="C887" i="11"/>
  <c r="D887" i="11"/>
  <c r="C888" i="11"/>
  <c r="D888" i="11"/>
  <c r="C889" i="11"/>
  <c r="D889" i="11"/>
  <c r="C890" i="11"/>
  <c r="D890" i="11"/>
  <c r="C891" i="11"/>
  <c r="D891" i="11"/>
  <c r="C892" i="11"/>
  <c r="D892" i="11"/>
  <c r="C893" i="11"/>
  <c r="D893" i="11"/>
  <c r="C894" i="11"/>
  <c r="D894" i="11"/>
  <c r="C895" i="11"/>
  <c r="D895" i="11"/>
  <c r="C896" i="11"/>
  <c r="E896" i="11" s="1"/>
  <c r="G896" i="11" s="1"/>
  <c r="D896" i="11"/>
  <c r="C897" i="11"/>
  <c r="D897" i="11"/>
  <c r="C898" i="11"/>
  <c r="D898" i="11"/>
  <c r="C899" i="11"/>
  <c r="D899" i="11"/>
  <c r="C900" i="11"/>
  <c r="D900" i="11"/>
  <c r="C901" i="11"/>
  <c r="D901" i="11"/>
  <c r="C902" i="11"/>
  <c r="E902" i="11" s="1"/>
  <c r="G902" i="11" s="1"/>
  <c r="D902" i="11"/>
  <c r="C903" i="11"/>
  <c r="D903" i="11"/>
  <c r="C904" i="11"/>
  <c r="D904" i="11"/>
  <c r="C905" i="11"/>
  <c r="D905" i="11"/>
  <c r="C906" i="11"/>
  <c r="D906" i="11"/>
  <c r="C907" i="11"/>
  <c r="D907" i="11"/>
  <c r="C908" i="11"/>
  <c r="E908" i="11" s="1"/>
  <c r="G908" i="11" s="1"/>
  <c r="D908" i="11"/>
  <c r="C909" i="11"/>
  <c r="D909" i="11"/>
  <c r="C910" i="11"/>
  <c r="D910" i="11"/>
  <c r="C911" i="11"/>
  <c r="D911" i="11"/>
  <c r="C912" i="11"/>
  <c r="D912" i="11"/>
  <c r="C913" i="11"/>
  <c r="D913" i="11"/>
  <c r="C914" i="11"/>
  <c r="E914" i="11" s="1"/>
  <c r="G914" i="11" s="1"/>
  <c r="D914" i="11"/>
  <c r="C915" i="11"/>
  <c r="D915" i="11"/>
  <c r="C916" i="11"/>
  <c r="D916" i="11"/>
  <c r="C917" i="11"/>
  <c r="D917" i="11"/>
  <c r="C918" i="11"/>
  <c r="D918" i="11"/>
  <c r="C919" i="11"/>
  <c r="D919" i="11"/>
  <c r="C920" i="11"/>
  <c r="E920" i="11" s="1"/>
  <c r="G920" i="11" s="1"/>
  <c r="D920" i="11"/>
  <c r="C921" i="11"/>
  <c r="D921" i="11"/>
  <c r="C922" i="11"/>
  <c r="D922" i="11"/>
  <c r="C923" i="11"/>
  <c r="D923" i="11"/>
  <c r="C924" i="11"/>
  <c r="D924" i="11"/>
  <c r="C925" i="11"/>
  <c r="D925" i="11"/>
  <c r="C926" i="11"/>
  <c r="D926" i="11"/>
  <c r="C927" i="11"/>
  <c r="D927" i="11"/>
  <c r="C928" i="11"/>
  <c r="D928" i="11"/>
  <c r="C929" i="11"/>
  <c r="D929" i="11"/>
  <c r="C930" i="11"/>
  <c r="D930" i="11"/>
  <c r="C931" i="11"/>
  <c r="D931" i="11"/>
  <c r="C932" i="11"/>
  <c r="E932" i="11" s="1"/>
  <c r="G932" i="11" s="1"/>
  <c r="D932" i="11"/>
  <c r="C933" i="11"/>
  <c r="D933" i="11"/>
  <c r="C934" i="11"/>
  <c r="D934" i="11"/>
  <c r="C935" i="11"/>
  <c r="D935" i="11"/>
  <c r="C936" i="11"/>
  <c r="D936" i="11"/>
  <c r="C937" i="11"/>
  <c r="D937" i="11"/>
  <c r="C938" i="11"/>
  <c r="E938" i="11" s="1"/>
  <c r="G938" i="11" s="1"/>
  <c r="D938" i="11"/>
  <c r="C939" i="11"/>
  <c r="D939" i="11"/>
  <c r="C940" i="11"/>
  <c r="D940" i="11"/>
  <c r="C941" i="11"/>
  <c r="D941" i="11"/>
  <c r="C942" i="11"/>
  <c r="D942" i="11"/>
  <c r="C943" i="11"/>
  <c r="D943" i="11"/>
  <c r="C944" i="11"/>
  <c r="E944" i="11" s="1"/>
  <c r="G944" i="11" s="1"/>
  <c r="D944" i="11"/>
  <c r="C945" i="11"/>
  <c r="D945" i="11"/>
  <c r="C946" i="11"/>
  <c r="D946" i="11"/>
  <c r="C947" i="11"/>
  <c r="D947" i="11"/>
  <c r="C948" i="11"/>
  <c r="D948" i="11"/>
  <c r="C949" i="11"/>
  <c r="D949" i="11"/>
  <c r="C950" i="11"/>
  <c r="E950" i="11" s="1"/>
  <c r="G950" i="11" s="1"/>
  <c r="D950" i="11"/>
  <c r="C951" i="11"/>
  <c r="D951" i="11"/>
  <c r="C952" i="11"/>
  <c r="D952" i="11"/>
  <c r="C953" i="11"/>
  <c r="D953" i="11"/>
  <c r="C954" i="11"/>
  <c r="D954" i="11"/>
  <c r="C955" i="11"/>
  <c r="D955" i="11"/>
  <c r="C956" i="11"/>
  <c r="E956" i="11" s="1"/>
  <c r="G956" i="11" s="1"/>
  <c r="D956" i="11"/>
  <c r="C957" i="11"/>
  <c r="D957" i="11"/>
  <c r="C958" i="11"/>
  <c r="D958" i="11"/>
  <c r="C959" i="11"/>
  <c r="D959" i="11"/>
  <c r="C960" i="11"/>
  <c r="D960" i="11"/>
  <c r="C961" i="11"/>
  <c r="D961" i="11"/>
  <c r="C962" i="11"/>
  <c r="E962" i="11" s="1"/>
  <c r="G962" i="11" s="1"/>
  <c r="D962" i="11"/>
  <c r="C963" i="11"/>
  <c r="D963" i="11"/>
  <c r="C964" i="11"/>
  <c r="D964" i="11"/>
  <c r="C965" i="11"/>
  <c r="D965" i="11"/>
  <c r="C966" i="11"/>
  <c r="D966" i="11"/>
  <c r="C967" i="11"/>
  <c r="D967" i="11"/>
  <c r="C968" i="11"/>
  <c r="E968" i="11" s="1"/>
  <c r="G968" i="11" s="1"/>
  <c r="D968" i="11"/>
  <c r="C969" i="11"/>
  <c r="D969" i="11"/>
  <c r="C970" i="11"/>
  <c r="D970" i="11"/>
  <c r="C971" i="11"/>
  <c r="D971" i="11"/>
  <c r="C972" i="11"/>
  <c r="D972" i="11"/>
  <c r="C973" i="11"/>
  <c r="D973" i="11"/>
  <c r="C974" i="11"/>
  <c r="E974" i="11" s="1"/>
  <c r="G974" i="11" s="1"/>
  <c r="D974" i="11"/>
  <c r="C975" i="11"/>
  <c r="D975" i="11"/>
  <c r="C976" i="11"/>
  <c r="D976" i="11"/>
  <c r="C977" i="11"/>
  <c r="D977" i="11"/>
  <c r="C978" i="11"/>
  <c r="D978" i="11"/>
  <c r="C979" i="11"/>
  <c r="D979" i="11"/>
  <c r="C980" i="11"/>
  <c r="E980" i="11" s="1"/>
  <c r="G980" i="11" s="1"/>
  <c r="D980" i="11"/>
  <c r="C981" i="11"/>
  <c r="D981" i="11"/>
  <c r="C982" i="11"/>
  <c r="D982" i="11"/>
  <c r="C983" i="11"/>
  <c r="D983" i="11"/>
  <c r="C984" i="11"/>
  <c r="D984" i="11"/>
  <c r="C985" i="11"/>
  <c r="D985" i="11"/>
  <c r="C986" i="11"/>
  <c r="E986" i="11" s="1"/>
  <c r="G986" i="11" s="1"/>
  <c r="D986" i="11"/>
  <c r="C987" i="11"/>
  <c r="D987" i="11"/>
  <c r="C988" i="11"/>
  <c r="D988" i="11"/>
  <c r="C989" i="11"/>
  <c r="D989" i="11"/>
  <c r="C990" i="11"/>
  <c r="D990" i="11"/>
  <c r="C991" i="11"/>
  <c r="D991" i="11"/>
  <c r="C992" i="11"/>
  <c r="E992" i="11" s="1"/>
  <c r="G992" i="11" s="1"/>
  <c r="D992" i="11"/>
  <c r="C993" i="11"/>
  <c r="D993" i="11"/>
  <c r="C994" i="11"/>
  <c r="D994" i="11"/>
  <c r="C995" i="11"/>
  <c r="D995" i="11"/>
  <c r="C996" i="11"/>
  <c r="D996" i="11"/>
  <c r="C997" i="11"/>
  <c r="D997" i="11"/>
  <c r="C998" i="11"/>
  <c r="E998" i="11" s="1"/>
  <c r="G998" i="11" s="1"/>
  <c r="D998" i="11"/>
  <c r="C999" i="11"/>
  <c r="D999" i="11"/>
  <c r="C1000" i="11"/>
  <c r="D1000" i="11"/>
  <c r="C1001" i="11"/>
  <c r="D1001" i="11"/>
  <c r="C1002" i="11"/>
  <c r="D1002" i="11"/>
  <c r="C1003" i="11"/>
  <c r="D1003" i="11"/>
  <c r="C1004" i="11"/>
  <c r="E1004" i="11" s="1"/>
  <c r="G1004" i="11" s="1"/>
  <c r="D1004" i="11"/>
  <c r="C1005" i="11"/>
  <c r="D1005" i="11"/>
  <c r="C1006" i="11"/>
  <c r="D1006" i="11"/>
  <c r="C1007" i="11"/>
  <c r="D1007" i="11"/>
  <c r="C1008" i="11"/>
  <c r="D1008" i="11"/>
  <c r="C1009" i="11"/>
  <c r="D1009" i="11"/>
  <c r="C1010" i="11"/>
  <c r="E1010" i="11" s="1"/>
  <c r="G1010" i="11" s="1"/>
  <c r="D1010" i="11"/>
  <c r="C1011" i="11"/>
  <c r="D1011" i="11"/>
  <c r="C1012" i="11"/>
  <c r="D1012" i="11"/>
  <c r="C1013" i="11"/>
  <c r="D1013" i="11"/>
  <c r="C1014" i="11"/>
  <c r="D1014" i="11"/>
  <c r="C1015" i="11"/>
  <c r="D1015" i="11"/>
  <c r="C1016" i="11"/>
  <c r="E1016" i="11" s="1"/>
  <c r="G1016" i="11" s="1"/>
  <c r="D1016" i="11"/>
  <c r="C1017" i="11"/>
  <c r="D1017" i="11"/>
  <c r="C1018" i="11"/>
  <c r="D1018" i="11"/>
  <c r="C1019" i="11"/>
  <c r="D1019" i="11"/>
  <c r="C1020" i="11"/>
  <c r="D1020" i="11"/>
  <c r="C1021" i="11"/>
  <c r="D1021" i="11"/>
  <c r="C1022" i="11"/>
  <c r="E1022" i="11" s="1"/>
  <c r="G1022" i="11" s="1"/>
  <c r="D1022" i="11"/>
  <c r="C1023" i="11"/>
  <c r="D1023" i="11"/>
  <c r="C1024" i="11"/>
  <c r="D1024" i="11"/>
  <c r="C1025" i="11"/>
  <c r="D1025" i="11"/>
  <c r="C1026" i="11"/>
  <c r="D1026" i="11"/>
  <c r="C1027" i="11"/>
  <c r="D1027" i="11"/>
  <c r="C1028" i="11"/>
  <c r="E1028" i="11" s="1"/>
  <c r="G1028" i="11" s="1"/>
  <c r="D1028" i="11"/>
  <c r="C1029" i="11"/>
  <c r="D1029" i="11"/>
  <c r="C1030" i="11"/>
  <c r="D1030" i="11"/>
  <c r="C1031" i="11"/>
  <c r="D1031" i="11"/>
  <c r="C1032" i="11"/>
  <c r="D1032" i="11"/>
  <c r="C1033" i="11"/>
  <c r="D1033" i="11"/>
  <c r="C1034" i="11"/>
  <c r="E1034" i="11" s="1"/>
  <c r="G1034" i="11" s="1"/>
  <c r="D1034" i="11"/>
  <c r="C1035" i="11"/>
  <c r="D1035" i="11"/>
  <c r="C1036" i="11"/>
  <c r="D1036" i="11"/>
  <c r="C1037" i="11"/>
  <c r="D1037" i="11"/>
  <c r="C1038" i="11"/>
  <c r="D1038" i="11"/>
  <c r="C1039" i="11"/>
  <c r="D1039" i="11"/>
  <c r="C1040" i="11"/>
  <c r="E1040" i="11" s="1"/>
  <c r="G1040" i="11" s="1"/>
  <c r="D1040" i="11"/>
  <c r="C1041" i="11"/>
  <c r="D1041" i="11"/>
  <c r="C1042" i="11"/>
  <c r="D1042" i="11"/>
  <c r="C1043" i="11"/>
  <c r="D1043" i="11"/>
  <c r="C1044" i="11"/>
  <c r="D1044" i="11"/>
  <c r="C1045" i="11"/>
  <c r="D1045" i="11"/>
  <c r="C1046" i="11"/>
  <c r="D1046" i="11"/>
  <c r="C1047" i="11"/>
  <c r="D1047" i="11"/>
  <c r="C1048" i="11"/>
  <c r="D1048" i="11"/>
  <c r="C1049" i="11"/>
  <c r="D1049" i="11"/>
  <c r="C1050" i="11"/>
  <c r="D1050" i="11"/>
  <c r="C1051" i="11"/>
  <c r="D1051" i="11"/>
  <c r="C1052" i="11"/>
  <c r="E1052" i="11" s="1"/>
  <c r="G1052" i="11" s="1"/>
  <c r="D1052" i="11"/>
  <c r="C1053" i="11"/>
  <c r="D1053" i="11"/>
  <c r="C1054" i="11"/>
  <c r="D1054" i="11"/>
  <c r="C1055" i="11"/>
  <c r="D1055" i="11"/>
  <c r="C1056" i="11"/>
  <c r="D1056" i="11"/>
  <c r="C1057" i="11"/>
  <c r="D1057" i="11"/>
  <c r="C1058" i="11"/>
  <c r="E1058" i="11" s="1"/>
  <c r="G1058" i="11" s="1"/>
  <c r="D1058" i="11"/>
  <c r="C1059" i="11"/>
  <c r="D1059" i="11"/>
  <c r="C1060" i="11"/>
  <c r="D1060" i="11"/>
  <c r="C1061" i="11"/>
  <c r="D1061" i="11"/>
  <c r="C1062" i="11"/>
  <c r="D1062" i="11"/>
  <c r="C1063" i="11"/>
  <c r="D1063" i="11"/>
  <c r="C1064" i="11"/>
  <c r="E1064" i="11" s="1"/>
  <c r="G1064" i="11" s="1"/>
  <c r="D1064" i="11"/>
  <c r="C1065" i="11"/>
  <c r="D1065" i="11"/>
  <c r="C1066" i="11"/>
  <c r="D1066" i="11"/>
  <c r="C1067" i="11"/>
  <c r="D1067" i="11"/>
  <c r="C1068" i="11"/>
  <c r="D1068" i="11"/>
  <c r="C1069" i="11"/>
  <c r="D1069" i="11"/>
  <c r="C1070" i="11"/>
  <c r="E1070" i="11" s="1"/>
  <c r="G1070" i="11" s="1"/>
  <c r="D1070" i="11"/>
  <c r="C1071" i="11"/>
  <c r="D1071" i="11"/>
  <c r="C1072" i="11"/>
  <c r="D1072" i="11"/>
  <c r="C1073" i="11"/>
  <c r="D1073" i="11"/>
  <c r="C1074" i="11"/>
  <c r="D1074" i="11"/>
  <c r="C1075" i="11"/>
  <c r="D1075" i="11"/>
  <c r="C1076" i="11"/>
  <c r="E1076" i="11" s="1"/>
  <c r="G1076" i="11" s="1"/>
  <c r="D1076" i="11"/>
  <c r="C1077" i="11"/>
  <c r="D1077" i="11"/>
  <c r="C1078" i="11"/>
  <c r="D1078" i="11"/>
  <c r="C1079" i="11"/>
  <c r="D1079" i="11"/>
  <c r="C1080" i="11"/>
  <c r="D1080" i="11"/>
  <c r="C1081" i="11"/>
  <c r="D1081" i="11"/>
  <c r="C1082" i="11"/>
  <c r="D1082" i="11"/>
  <c r="C1083" i="11"/>
  <c r="D1083" i="11"/>
  <c r="C1084" i="11"/>
  <c r="D1084" i="11"/>
  <c r="C1085" i="11"/>
  <c r="D1085" i="11"/>
  <c r="C1086" i="11"/>
  <c r="D1086" i="11"/>
  <c r="C1087" i="11"/>
  <c r="D1087" i="11"/>
  <c r="C1088" i="11"/>
  <c r="E1088" i="11" s="1"/>
  <c r="G1088" i="11" s="1"/>
  <c r="D1088" i="11"/>
  <c r="C1089" i="11"/>
  <c r="D1089" i="11"/>
  <c r="C1090" i="11"/>
  <c r="D1090" i="11"/>
  <c r="C1091" i="11"/>
  <c r="D1091" i="11"/>
  <c r="C1092" i="11"/>
  <c r="D1092" i="11"/>
  <c r="C1093" i="11"/>
  <c r="D1093" i="11"/>
  <c r="C1094" i="11"/>
  <c r="E1094" i="11" s="1"/>
  <c r="G1094" i="11" s="1"/>
  <c r="D1094" i="11"/>
  <c r="C1095" i="11"/>
  <c r="D1095" i="11"/>
  <c r="C1096" i="11"/>
  <c r="D1096" i="11"/>
  <c r="C1097" i="11"/>
  <c r="D1097" i="11"/>
  <c r="C1098" i="11"/>
  <c r="D1098" i="11"/>
  <c r="C1099" i="11"/>
  <c r="D1099" i="11"/>
  <c r="C1100" i="11"/>
  <c r="E1100" i="11" s="1"/>
  <c r="G1100" i="11" s="1"/>
  <c r="D1100" i="11"/>
  <c r="C1101" i="11"/>
  <c r="D1101" i="11"/>
  <c r="C1102" i="11"/>
  <c r="D1102" i="11"/>
  <c r="C1103" i="11"/>
  <c r="D1103" i="11"/>
  <c r="C1104" i="11"/>
  <c r="D1104" i="11"/>
  <c r="C1105" i="11"/>
  <c r="D1105" i="11"/>
  <c r="C1106" i="11"/>
  <c r="E1106" i="11" s="1"/>
  <c r="G1106" i="11" s="1"/>
  <c r="D1106" i="11"/>
  <c r="C1107" i="11"/>
  <c r="D1107" i="11"/>
  <c r="C1108" i="11"/>
  <c r="D1108" i="11"/>
  <c r="C1109" i="11"/>
  <c r="D1109" i="11"/>
  <c r="C1110" i="11"/>
  <c r="D1110" i="11"/>
  <c r="C1111" i="11"/>
  <c r="D1111" i="11"/>
  <c r="C1112" i="11"/>
  <c r="E1112" i="11" s="1"/>
  <c r="G1112" i="11" s="1"/>
  <c r="D1112" i="11"/>
  <c r="C1113" i="11"/>
  <c r="D1113" i="11"/>
  <c r="C1114" i="11"/>
  <c r="D1114" i="11"/>
  <c r="C1115" i="11"/>
  <c r="D1115" i="11"/>
  <c r="C1116" i="11"/>
  <c r="D1116" i="11"/>
  <c r="C1117" i="11"/>
  <c r="D1117" i="11"/>
  <c r="C1118" i="11"/>
  <c r="D1118" i="11"/>
  <c r="C1119" i="11"/>
  <c r="D1119" i="11"/>
  <c r="C1120" i="11"/>
  <c r="D1120" i="11"/>
  <c r="C1121" i="11"/>
  <c r="D1121" i="11"/>
  <c r="C1122" i="11"/>
  <c r="D1122" i="11"/>
  <c r="C1123" i="11"/>
  <c r="D1123" i="11"/>
  <c r="C1124" i="11"/>
  <c r="E1124" i="11" s="1"/>
  <c r="G1124" i="11" s="1"/>
  <c r="D1124" i="11"/>
  <c r="C1125" i="11"/>
  <c r="D1125" i="11"/>
  <c r="C1126" i="11"/>
  <c r="D1126" i="11"/>
  <c r="C1127" i="11"/>
  <c r="D1127" i="11"/>
  <c r="C1128" i="11"/>
  <c r="D1128" i="11"/>
  <c r="C1129" i="11"/>
  <c r="D1129" i="11"/>
  <c r="C1130" i="11"/>
  <c r="D1130" i="11"/>
  <c r="C1131" i="11"/>
  <c r="D1131" i="11"/>
  <c r="C1132" i="11"/>
  <c r="D1132" i="11"/>
  <c r="C1133" i="11"/>
  <c r="D1133" i="11"/>
  <c r="C1134" i="11"/>
  <c r="D1134" i="11"/>
  <c r="C1135" i="11"/>
  <c r="D1135" i="11"/>
  <c r="C1136" i="11"/>
  <c r="E1136" i="11" s="1"/>
  <c r="G1136" i="11" s="1"/>
  <c r="D1136" i="11"/>
  <c r="C1137" i="11"/>
  <c r="D1137" i="11"/>
  <c r="C1138" i="11"/>
  <c r="D1138" i="11"/>
  <c r="C1139" i="11"/>
  <c r="D1139" i="11"/>
  <c r="C1140" i="11"/>
  <c r="D1140" i="11"/>
  <c r="C1141" i="11"/>
  <c r="D1141" i="11"/>
  <c r="C1142" i="11"/>
  <c r="E1142" i="11" s="1"/>
  <c r="G1142" i="11" s="1"/>
  <c r="D1142" i="11"/>
  <c r="C1143" i="11"/>
  <c r="D1143" i="11"/>
  <c r="C1144" i="11"/>
  <c r="D1144" i="11"/>
  <c r="C1145" i="11"/>
  <c r="D1145" i="11"/>
  <c r="C1146" i="11"/>
  <c r="D1146" i="11"/>
  <c r="C1147" i="11"/>
  <c r="D1147" i="11"/>
  <c r="C1148" i="11"/>
  <c r="E1148" i="11" s="1"/>
  <c r="G1148" i="11" s="1"/>
  <c r="D1148" i="11"/>
  <c r="C1149" i="11"/>
  <c r="D1149" i="11"/>
  <c r="E1149" i="11" s="1"/>
  <c r="G1149" i="11" s="1"/>
  <c r="C1150" i="11"/>
  <c r="D1150" i="11"/>
  <c r="C1151" i="11"/>
  <c r="D1151" i="11"/>
  <c r="C1152" i="11"/>
  <c r="D1152" i="11"/>
  <c r="C1153" i="11"/>
  <c r="D1153" i="11"/>
  <c r="C1154" i="11"/>
  <c r="E1154" i="11" s="1"/>
  <c r="G1154" i="11" s="1"/>
  <c r="D1154" i="11"/>
  <c r="C1155" i="11"/>
  <c r="D1155" i="11"/>
  <c r="C1156" i="11"/>
  <c r="D1156" i="11"/>
  <c r="C1157" i="11"/>
  <c r="D1157" i="11"/>
  <c r="C1158" i="11"/>
  <c r="D1158" i="11"/>
  <c r="C1159" i="11"/>
  <c r="D1159" i="11"/>
  <c r="C1160" i="11"/>
  <c r="E1160" i="11" s="1"/>
  <c r="G1160" i="11" s="1"/>
  <c r="D1160" i="11"/>
  <c r="C1161" i="11"/>
  <c r="D1161" i="11"/>
  <c r="C1162" i="11"/>
  <c r="D1162" i="11"/>
  <c r="C1163" i="11"/>
  <c r="D1163" i="11"/>
  <c r="C1164" i="11"/>
  <c r="D1164" i="11"/>
  <c r="C1165" i="11"/>
  <c r="D1165" i="11"/>
  <c r="E1165" i="11" s="1"/>
  <c r="G1165" i="11" s="1"/>
  <c r="C1166" i="11"/>
  <c r="E1166" i="11" s="1"/>
  <c r="G1166" i="11" s="1"/>
  <c r="D1166" i="11"/>
  <c r="C1167" i="11"/>
  <c r="D1167" i="11"/>
  <c r="C1168" i="11"/>
  <c r="D1168" i="11"/>
  <c r="C1169" i="11"/>
  <c r="D1169" i="11"/>
  <c r="C1170" i="11"/>
  <c r="D1170" i="11"/>
  <c r="C1171" i="11"/>
  <c r="D1171" i="11"/>
  <c r="C1172" i="11"/>
  <c r="E1172" i="11" s="1"/>
  <c r="G1172" i="11" s="1"/>
  <c r="D1172" i="11"/>
  <c r="C1173" i="11"/>
  <c r="D1173" i="11"/>
  <c r="E1173" i="11" s="1"/>
  <c r="G1173" i="11" s="1"/>
  <c r="C1174" i="11"/>
  <c r="D1174" i="11"/>
  <c r="C1175" i="11"/>
  <c r="D1175" i="11"/>
  <c r="C1176" i="11"/>
  <c r="D1176" i="11"/>
  <c r="C1177" i="11"/>
  <c r="D1177" i="11"/>
  <c r="C1178" i="11"/>
  <c r="E1178" i="11" s="1"/>
  <c r="G1178" i="11" s="1"/>
  <c r="D1178" i="11"/>
  <c r="C1179" i="11"/>
  <c r="D1179" i="11"/>
  <c r="C1180" i="11"/>
  <c r="D1180" i="11"/>
  <c r="C1181" i="11"/>
  <c r="D1181" i="11"/>
  <c r="C1182" i="11"/>
  <c r="D1182" i="11"/>
  <c r="C1183" i="11"/>
  <c r="D1183" i="11"/>
  <c r="C1184" i="11"/>
  <c r="E1184" i="11" s="1"/>
  <c r="G1184" i="11" s="1"/>
  <c r="D1184" i="11"/>
  <c r="C1185" i="11"/>
  <c r="D1185" i="11"/>
  <c r="E1185" i="11" s="1"/>
  <c r="G1185" i="11" s="1"/>
  <c r="C1186" i="11"/>
  <c r="D1186" i="11"/>
  <c r="C1187" i="11"/>
  <c r="D1187" i="11"/>
  <c r="C1188" i="11"/>
  <c r="D1188" i="11"/>
  <c r="C1189" i="11"/>
  <c r="D1189" i="11"/>
  <c r="C1190" i="11"/>
  <c r="E1190" i="11" s="1"/>
  <c r="G1190" i="11" s="1"/>
  <c r="D1190" i="11"/>
  <c r="C1191" i="11"/>
  <c r="D1191" i="11"/>
  <c r="C1192" i="11"/>
  <c r="D1192" i="11"/>
  <c r="C1193" i="11"/>
  <c r="D1193" i="11"/>
  <c r="C1194" i="11"/>
  <c r="D1194" i="11"/>
  <c r="C1195" i="11"/>
  <c r="D1195" i="11"/>
  <c r="C1196" i="11"/>
  <c r="E1196" i="11" s="1"/>
  <c r="G1196" i="11" s="1"/>
  <c r="D1196" i="11"/>
  <c r="C1197" i="11"/>
  <c r="D1197" i="11"/>
  <c r="E1197" i="11" s="1"/>
  <c r="G1197" i="11" s="1"/>
  <c r="C1198" i="11"/>
  <c r="D1198" i="11"/>
  <c r="C1199" i="11"/>
  <c r="D1199" i="11"/>
  <c r="C1200" i="11"/>
  <c r="D1200" i="11"/>
  <c r="C1201" i="11"/>
  <c r="D1201" i="11"/>
  <c r="C1202" i="11"/>
  <c r="E1202" i="11" s="1"/>
  <c r="G1202" i="11" s="1"/>
  <c r="D1202" i="11"/>
  <c r="C1203" i="11"/>
  <c r="D1203" i="11"/>
  <c r="C1204" i="11"/>
  <c r="D1204" i="11"/>
  <c r="C1205" i="11"/>
  <c r="D1205" i="11"/>
  <c r="C1206" i="11"/>
  <c r="D1206" i="11"/>
  <c r="C1207" i="11"/>
  <c r="D1207" i="11"/>
  <c r="C1208" i="11"/>
  <c r="E1208" i="11" s="1"/>
  <c r="G1208" i="11" s="1"/>
  <c r="D1208" i="11"/>
  <c r="C1209" i="11"/>
  <c r="D1209" i="11"/>
  <c r="E1209" i="11" s="1"/>
  <c r="G1209" i="11" s="1"/>
  <c r="C1210" i="11"/>
  <c r="D1210" i="11"/>
  <c r="C1211" i="11"/>
  <c r="D1211" i="11"/>
  <c r="C1212" i="11"/>
  <c r="D1212" i="11"/>
  <c r="C1213" i="11"/>
  <c r="D1213" i="11"/>
  <c r="C1214" i="11"/>
  <c r="E1214" i="11" s="1"/>
  <c r="G1214" i="11" s="1"/>
  <c r="D1214" i="11"/>
  <c r="C1215" i="11"/>
  <c r="D1215" i="11"/>
  <c r="C1216" i="11"/>
  <c r="D1216" i="11"/>
  <c r="C1217" i="11"/>
  <c r="D1217" i="11"/>
  <c r="C1218" i="11"/>
  <c r="D1218" i="11"/>
  <c r="C1219" i="11"/>
  <c r="D1219" i="11"/>
  <c r="C1220" i="11"/>
  <c r="E1220" i="11" s="1"/>
  <c r="G1220" i="11" s="1"/>
  <c r="D1220" i="11"/>
  <c r="C1221" i="11"/>
  <c r="D1221" i="11"/>
  <c r="C1222" i="11"/>
  <c r="D1222" i="11"/>
  <c r="C1223" i="11"/>
  <c r="D1223" i="11"/>
  <c r="C1224" i="11"/>
  <c r="D1224" i="11"/>
  <c r="C1225" i="11"/>
  <c r="D1225" i="11"/>
  <c r="C1226" i="11"/>
  <c r="D1226" i="11"/>
  <c r="C1227" i="11"/>
  <c r="D1227" i="11"/>
  <c r="C1228" i="11"/>
  <c r="D1228" i="11"/>
  <c r="C1229" i="11"/>
  <c r="D1229" i="11"/>
  <c r="C1230" i="11"/>
  <c r="D1230" i="11"/>
  <c r="C1231" i="11"/>
  <c r="D1231" i="11"/>
  <c r="C1232" i="11"/>
  <c r="E1232" i="11" s="1"/>
  <c r="G1232" i="11" s="1"/>
  <c r="D1232" i="11"/>
  <c r="C1233" i="11"/>
  <c r="D1233" i="11"/>
  <c r="C1234" i="11"/>
  <c r="D1234" i="11"/>
  <c r="C1235" i="11"/>
  <c r="D1235" i="11"/>
  <c r="C1236" i="11"/>
  <c r="D1236" i="11"/>
  <c r="C1237" i="11"/>
  <c r="D1237" i="11"/>
  <c r="C1238" i="11"/>
  <c r="D1238" i="11"/>
  <c r="C1239" i="11"/>
  <c r="D1239" i="11"/>
  <c r="C1240" i="11"/>
  <c r="D1240" i="11"/>
  <c r="C1241" i="11"/>
  <c r="D1241" i="11"/>
  <c r="C1242" i="11"/>
  <c r="D1242" i="11"/>
  <c r="C1243" i="11"/>
  <c r="D1243" i="11"/>
  <c r="C1244" i="11"/>
  <c r="E1244" i="11" s="1"/>
  <c r="G1244" i="11" s="1"/>
  <c r="D1244" i="11"/>
  <c r="C1245" i="11"/>
  <c r="D1245" i="11"/>
  <c r="C1246" i="11"/>
  <c r="D1246" i="11"/>
  <c r="C1247" i="11"/>
  <c r="D1247" i="11"/>
  <c r="C1248" i="11"/>
  <c r="D1248" i="11"/>
  <c r="C1249" i="11"/>
  <c r="D1249" i="11"/>
  <c r="C1250" i="11"/>
  <c r="D1250" i="11"/>
  <c r="C1251" i="11"/>
  <c r="D1251" i="11"/>
  <c r="C1252" i="11"/>
  <c r="D1252" i="11"/>
  <c r="C1253" i="11"/>
  <c r="D1253" i="11"/>
  <c r="C1254" i="11"/>
  <c r="D1254" i="11"/>
  <c r="C1255" i="11"/>
  <c r="D1255" i="11"/>
  <c r="C1256" i="11"/>
  <c r="E1256" i="11" s="1"/>
  <c r="G1256" i="11" s="1"/>
  <c r="D1256" i="11"/>
  <c r="C1257" i="11"/>
  <c r="D1257" i="11"/>
  <c r="C1258" i="11"/>
  <c r="D1258" i="11"/>
  <c r="C1259" i="11"/>
  <c r="D1259" i="11"/>
  <c r="C1260" i="11"/>
  <c r="D1260" i="11"/>
  <c r="C1261" i="11"/>
  <c r="D1261" i="11"/>
  <c r="C1262" i="11"/>
  <c r="D1262" i="11"/>
  <c r="C1263" i="11"/>
  <c r="D1263" i="11"/>
  <c r="C1264" i="11"/>
  <c r="D1264" i="11"/>
  <c r="C1265" i="11"/>
  <c r="D1265" i="11"/>
  <c r="C1266" i="11"/>
  <c r="D1266" i="11"/>
  <c r="C1267" i="11"/>
  <c r="D1267" i="11"/>
  <c r="C1268" i="11"/>
  <c r="E1268" i="11" s="1"/>
  <c r="G1268" i="11" s="1"/>
  <c r="D1268" i="11"/>
  <c r="C1269" i="11"/>
  <c r="D1269" i="11"/>
  <c r="E1269" i="11" s="1"/>
  <c r="G1269" i="11" s="1"/>
  <c r="C1270" i="11"/>
  <c r="D1270" i="11"/>
  <c r="C1271" i="11"/>
  <c r="D1271" i="11"/>
  <c r="C1272" i="11"/>
  <c r="D1272" i="11"/>
  <c r="C1273" i="11"/>
  <c r="D1273" i="11"/>
  <c r="C1274" i="11"/>
  <c r="E1274" i="11" s="1"/>
  <c r="G1274" i="11" s="1"/>
  <c r="D1274" i="11"/>
  <c r="C1275" i="11"/>
  <c r="D1275" i="11"/>
  <c r="C1276" i="11"/>
  <c r="D1276" i="11"/>
  <c r="C1277" i="11"/>
  <c r="D1277" i="11"/>
  <c r="C1278" i="11"/>
  <c r="D1278" i="11"/>
  <c r="C1279" i="11"/>
  <c r="D1279" i="11"/>
  <c r="C1280" i="11"/>
  <c r="E1280" i="11" s="1"/>
  <c r="G1280" i="11" s="1"/>
  <c r="D1280" i="11"/>
  <c r="C1281" i="11"/>
  <c r="D1281" i="11"/>
  <c r="E1281" i="11" s="1"/>
  <c r="G1281" i="11" s="1"/>
  <c r="C1282" i="11"/>
  <c r="D1282" i="11"/>
  <c r="C1283" i="11"/>
  <c r="D1283" i="11"/>
  <c r="C1284" i="11"/>
  <c r="D1284" i="11"/>
  <c r="C1285" i="11"/>
  <c r="D1285" i="11"/>
  <c r="C1286" i="11"/>
  <c r="E1286" i="11" s="1"/>
  <c r="G1286" i="11" s="1"/>
  <c r="D1286" i="11"/>
  <c r="C1287" i="11"/>
  <c r="D1287" i="11"/>
  <c r="C1288" i="11"/>
  <c r="D1288" i="11"/>
  <c r="C1289" i="11"/>
  <c r="D1289" i="11"/>
  <c r="C1290" i="11"/>
  <c r="D1290" i="11"/>
  <c r="C1291" i="11"/>
  <c r="D1291" i="11"/>
  <c r="C1292" i="11"/>
  <c r="E1292" i="11" s="1"/>
  <c r="G1292" i="11" s="1"/>
  <c r="D1292" i="11"/>
  <c r="C1293" i="11"/>
  <c r="D1293" i="11"/>
  <c r="E1293" i="11" s="1"/>
  <c r="G1293" i="11" s="1"/>
  <c r="C1294" i="11"/>
  <c r="D1294" i="11"/>
  <c r="C1295" i="11"/>
  <c r="D1295" i="11"/>
  <c r="C1296" i="11"/>
  <c r="D1296" i="11"/>
  <c r="C1297" i="11"/>
  <c r="D1297" i="11"/>
  <c r="C1298" i="11"/>
  <c r="E1298" i="11" s="1"/>
  <c r="G1298" i="11" s="1"/>
  <c r="D1298" i="11"/>
  <c r="C1299" i="11"/>
  <c r="D1299" i="11"/>
  <c r="C1300" i="11"/>
  <c r="D1300" i="11"/>
  <c r="C1301" i="11"/>
  <c r="D1301" i="11"/>
  <c r="C1302" i="11"/>
  <c r="D1302" i="11"/>
  <c r="C1303" i="11"/>
  <c r="D1303" i="11"/>
  <c r="C1304" i="11"/>
  <c r="E1304" i="11" s="1"/>
  <c r="G1304" i="11" s="1"/>
  <c r="D1304" i="11"/>
  <c r="C1305" i="11"/>
  <c r="D1305" i="11"/>
  <c r="E1305" i="11" s="1"/>
  <c r="G1305" i="11" s="1"/>
  <c r="C1306" i="11"/>
  <c r="D1306" i="11"/>
  <c r="C1307" i="11"/>
  <c r="D1307" i="11"/>
  <c r="C1308" i="11"/>
  <c r="D1308" i="11"/>
  <c r="C1309" i="11"/>
  <c r="D1309" i="11"/>
  <c r="C1310" i="11"/>
  <c r="E1310" i="11" s="1"/>
  <c r="G1310" i="11" s="1"/>
  <c r="D1310" i="11"/>
  <c r="C1311" i="11"/>
  <c r="D1311" i="11"/>
  <c r="C1312" i="11"/>
  <c r="D1312" i="11"/>
  <c r="C1313" i="11"/>
  <c r="D1313" i="11"/>
  <c r="C1314" i="11"/>
  <c r="D1314" i="11"/>
  <c r="C1315" i="11"/>
  <c r="D1315" i="11"/>
  <c r="C1316" i="11"/>
  <c r="E1316" i="11" s="1"/>
  <c r="G1316" i="11" s="1"/>
  <c r="D1316" i="11"/>
  <c r="C1317" i="11"/>
  <c r="D1317" i="11"/>
  <c r="E1317" i="11" s="1"/>
  <c r="G1317" i="11" s="1"/>
  <c r="C1318" i="11"/>
  <c r="D1318" i="11"/>
  <c r="C1319" i="11"/>
  <c r="D1319" i="11"/>
  <c r="C1320" i="11"/>
  <c r="D1320" i="11"/>
  <c r="C1321" i="11"/>
  <c r="D1321" i="11"/>
  <c r="C1322" i="11"/>
  <c r="E1322" i="11" s="1"/>
  <c r="G1322" i="11" s="1"/>
  <c r="D1322" i="11"/>
  <c r="C1323" i="11"/>
  <c r="D1323" i="11"/>
  <c r="C1324" i="11"/>
  <c r="D1324" i="11"/>
  <c r="C1325" i="11"/>
  <c r="D1325" i="11"/>
  <c r="C1326" i="11"/>
  <c r="D1326" i="11"/>
  <c r="C1327" i="11"/>
  <c r="D1327" i="11"/>
  <c r="C1328" i="11"/>
  <c r="E1328" i="11" s="1"/>
  <c r="G1328" i="11" s="1"/>
  <c r="D1328" i="11"/>
  <c r="C1329" i="11"/>
  <c r="D1329" i="11"/>
  <c r="E1329" i="11" s="1"/>
  <c r="G1329" i="11" s="1"/>
  <c r="C1330" i="11"/>
  <c r="D1330" i="11"/>
  <c r="C1331" i="11"/>
  <c r="D1331" i="11"/>
  <c r="C1332" i="11"/>
  <c r="D1332" i="11"/>
  <c r="C1333" i="11"/>
  <c r="D1333" i="11"/>
  <c r="C1334" i="11"/>
  <c r="E1334" i="11" s="1"/>
  <c r="G1334" i="11" s="1"/>
  <c r="D1334" i="11"/>
  <c r="C1335" i="11"/>
  <c r="D1335" i="11"/>
  <c r="C1336" i="11"/>
  <c r="D1336" i="11"/>
  <c r="C1337" i="11"/>
  <c r="D1337" i="11"/>
  <c r="C1338" i="11"/>
  <c r="D1338" i="11"/>
  <c r="C1339" i="11"/>
  <c r="D1339" i="11"/>
  <c r="C1340" i="11"/>
  <c r="E1340" i="11" s="1"/>
  <c r="G1340" i="11" s="1"/>
  <c r="D1340" i="11"/>
  <c r="C1341" i="11"/>
  <c r="D1341" i="11"/>
  <c r="C1342" i="11"/>
  <c r="D1342" i="11"/>
  <c r="C1343" i="11"/>
  <c r="D1343" i="11"/>
  <c r="C1344" i="11"/>
  <c r="D1344" i="11"/>
  <c r="C1345" i="11"/>
  <c r="D1345" i="11"/>
  <c r="C1346" i="11"/>
  <c r="E1346" i="11" s="1"/>
  <c r="G1346" i="11" s="1"/>
  <c r="D1346" i="11"/>
  <c r="C1347" i="11"/>
  <c r="D1347" i="11"/>
  <c r="C1348" i="11"/>
  <c r="D1348" i="11"/>
  <c r="C1349" i="11"/>
  <c r="D1349" i="11"/>
  <c r="C1350" i="11"/>
  <c r="D1350" i="11"/>
  <c r="C1351" i="11"/>
  <c r="D1351" i="11"/>
  <c r="C1352" i="11"/>
  <c r="E1352" i="11" s="1"/>
  <c r="G1352" i="11" s="1"/>
  <c r="D1352" i="11"/>
  <c r="C1353" i="11"/>
  <c r="D1353" i="11"/>
  <c r="C1354" i="11"/>
  <c r="D1354" i="11"/>
  <c r="C1355" i="11"/>
  <c r="D1355" i="11"/>
  <c r="C1356" i="11"/>
  <c r="D1356" i="11"/>
  <c r="C1357" i="11"/>
  <c r="D1357" i="11"/>
  <c r="C1358" i="11"/>
  <c r="D1358" i="11"/>
  <c r="C1359" i="11"/>
  <c r="D1359" i="11"/>
  <c r="C1360" i="11"/>
  <c r="D1360" i="11"/>
  <c r="C1361" i="11"/>
  <c r="D1361" i="11"/>
  <c r="C1362" i="11"/>
  <c r="D1362" i="11"/>
  <c r="C1363" i="11"/>
  <c r="D1363" i="11"/>
  <c r="C1364" i="11"/>
  <c r="E1364" i="11" s="1"/>
  <c r="G1364" i="11" s="1"/>
  <c r="D1364" i="11"/>
  <c r="C1365" i="11"/>
  <c r="D1365" i="11"/>
  <c r="C1366" i="11"/>
  <c r="D1366" i="11"/>
  <c r="C1367" i="11"/>
  <c r="D1367" i="11"/>
  <c r="C1368" i="11"/>
  <c r="D1368" i="11"/>
  <c r="C1369" i="11"/>
  <c r="D1369" i="11"/>
  <c r="C1370" i="11"/>
  <c r="D1370" i="11"/>
  <c r="C1371" i="11"/>
  <c r="D1371" i="11"/>
  <c r="C1372" i="11"/>
  <c r="D1372" i="11"/>
  <c r="C1373" i="11"/>
  <c r="D1373" i="11"/>
  <c r="C1374" i="11"/>
  <c r="D1374" i="11"/>
  <c r="C1375" i="11"/>
  <c r="D1375" i="11"/>
  <c r="C1376" i="11"/>
  <c r="E1376" i="11" s="1"/>
  <c r="G1376" i="11" s="1"/>
  <c r="D1376" i="11"/>
  <c r="C1377" i="11"/>
  <c r="D1377" i="11"/>
  <c r="C1378" i="11"/>
  <c r="D1378" i="11"/>
  <c r="C1379" i="11"/>
  <c r="D1379" i="11"/>
  <c r="C1380" i="11"/>
  <c r="D1380" i="11"/>
  <c r="C1381" i="11"/>
  <c r="D1381" i="11"/>
  <c r="C1382" i="11"/>
  <c r="D1382" i="11"/>
  <c r="C1383" i="11"/>
  <c r="D1383" i="11"/>
  <c r="C1384" i="11"/>
  <c r="D1384" i="11"/>
  <c r="C1385" i="11"/>
  <c r="D1385" i="11"/>
  <c r="C1386" i="11"/>
  <c r="D1386" i="11"/>
  <c r="C1387" i="11"/>
  <c r="D1387" i="11"/>
  <c r="C1388" i="11"/>
  <c r="E1388" i="11" s="1"/>
  <c r="G1388" i="11" s="1"/>
  <c r="D1388" i="11"/>
  <c r="C1389" i="11"/>
  <c r="D1389" i="11"/>
  <c r="C1390" i="11"/>
  <c r="D1390" i="11"/>
  <c r="C1391" i="11"/>
  <c r="D1391" i="11"/>
  <c r="C1392" i="11"/>
  <c r="D1392" i="11"/>
  <c r="C1393" i="11"/>
  <c r="D1393" i="11"/>
  <c r="C1394" i="11"/>
  <c r="E1394" i="11" s="1"/>
  <c r="G1394" i="11" s="1"/>
  <c r="D1394" i="11"/>
  <c r="C1395" i="11"/>
  <c r="D1395" i="11"/>
  <c r="C1396" i="11"/>
  <c r="D1396" i="11"/>
  <c r="C1397" i="11"/>
  <c r="D1397" i="11"/>
  <c r="C1398" i="11"/>
  <c r="D1398" i="11"/>
  <c r="C1399" i="11"/>
  <c r="D1399" i="11"/>
  <c r="C1400" i="11"/>
  <c r="E1400" i="11" s="1"/>
  <c r="G1400" i="11" s="1"/>
  <c r="D1400" i="11"/>
  <c r="C1401" i="11"/>
  <c r="D1401" i="11"/>
  <c r="C1402" i="11"/>
  <c r="D1402" i="11"/>
  <c r="C1403" i="11"/>
  <c r="D1403" i="11"/>
  <c r="C1404" i="11"/>
  <c r="D1404" i="11"/>
  <c r="C1405" i="11"/>
  <c r="D1405" i="11"/>
  <c r="C1406" i="11"/>
  <c r="D1406" i="11"/>
  <c r="C1407" i="11"/>
  <c r="D1407" i="11"/>
  <c r="C1408" i="11"/>
  <c r="D1408" i="11"/>
  <c r="C1409" i="11"/>
  <c r="D1409" i="11"/>
  <c r="C1410" i="11"/>
  <c r="D1410" i="11"/>
  <c r="C1411" i="11"/>
  <c r="D1411" i="11"/>
  <c r="C1412" i="11"/>
  <c r="E1412" i="11" s="1"/>
  <c r="G1412" i="11" s="1"/>
  <c r="D1412" i="11"/>
  <c r="C1413" i="11"/>
  <c r="D1413" i="11"/>
  <c r="C1414" i="11"/>
  <c r="D1414" i="11"/>
  <c r="C1415" i="11"/>
  <c r="D1415" i="11"/>
  <c r="C1416" i="11"/>
  <c r="D1416" i="11"/>
  <c r="C1417" i="11"/>
  <c r="D1417" i="11"/>
  <c r="C1418" i="11"/>
  <c r="E1418" i="11" s="1"/>
  <c r="G1418" i="11" s="1"/>
  <c r="D1418" i="11"/>
  <c r="C1419" i="11"/>
  <c r="D1419" i="11"/>
  <c r="C1420" i="11"/>
  <c r="D1420" i="11"/>
  <c r="C1421" i="11"/>
  <c r="D1421" i="11"/>
  <c r="C1422" i="11"/>
  <c r="D1422" i="11"/>
  <c r="C1423" i="11"/>
  <c r="D1423" i="11"/>
  <c r="C1424" i="11"/>
  <c r="E1424" i="11" s="1"/>
  <c r="G1424" i="11" s="1"/>
  <c r="D1424" i="11"/>
  <c r="C1425" i="11"/>
  <c r="D1425" i="11"/>
  <c r="C1426" i="11"/>
  <c r="D1426" i="11"/>
  <c r="C1427" i="11"/>
  <c r="D1427" i="11"/>
  <c r="C1428" i="11"/>
  <c r="D1428" i="11"/>
  <c r="C1429" i="11"/>
  <c r="D1429" i="11"/>
  <c r="C1430" i="11"/>
  <c r="D1430" i="11"/>
  <c r="C1431" i="11"/>
  <c r="D1431" i="11"/>
  <c r="C1432" i="11"/>
  <c r="D1432" i="11"/>
  <c r="C1433" i="11"/>
  <c r="D1433" i="11"/>
  <c r="C1434" i="11"/>
  <c r="D1434" i="11"/>
  <c r="C1435" i="11"/>
  <c r="D1435" i="11"/>
  <c r="C1436" i="11"/>
  <c r="E1436" i="11" s="1"/>
  <c r="G1436" i="11" s="1"/>
  <c r="D1436" i="11"/>
  <c r="C1437" i="11"/>
  <c r="D1437" i="11"/>
  <c r="C1438" i="11"/>
  <c r="D1438" i="11"/>
  <c r="C1439" i="11"/>
  <c r="D1439" i="11"/>
  <c r="C1440" i="11"/>
  <c r="D1440" i="11"/>
  <c r="C1441" i="11"/>
  <c r="D1441" i="11"/>
  <c r="C1442" i="11"/>
  <c r="D1442" i="11"/>
  <c r="C1443" i="11"/>
  <c r="D1443" i="11"/>
  <c r="C1444" i="11"/>
  <c r="D1444" i="11"/>
  <c r="C1445" i="11"/>
  <c r="D1445" i="11"/>
  <c r="C1446" i="11"/>
  <c r="D1446" i="11"/>
  <c r="C1447" i="11"/>
  <c r="D1447" i="11"/>
  <c r="C1448" i="11"/>
  <c r="E1448" i="11" s="1"/>
  <c r="G1448" i="11" s="1"/>
  <c r="D1448" i="11"/>
  <c r="C1449" i="11"/>
  <c r="D1449" i="11"/>
  <c r="C1450" i="11"/>
  <c r="D1450" i="11"/>
  <c r="C1451" i="11"/>
  <c r="D1451" i="11"/>
  <c r="C1452" i="11"/>
  <c r="D1452" i="11"/>
  <c r="C1453" i="11"/>
  <c r="D1453" i="11"/>
  <c r="C1454" i="11"/>
  <c r="E1454" i="11" s="1"/>
  <c r="G1454" i="11" s="1"/>
  <c r="D1454" i="11"/>
  <c r="C1455" i="11"/>
  <c r="D1455" i="11"/>
  <c r="C1456" i="11"/>
  <c r="D1456" i="11"/>
  <c r="C1457" i="11"/>
  <c r="D1457" i="11"/>
  <c r="C1458" i="11"/>
  <c r="D1458" i="11"/>
  <c r="C1459" i="11"/>
  <c r="D1459" i="11"/>
  <c r="C1460" i="11"/>
  <c r="E1460" i="11" s="1"/>
  <c r="G1460" i="11" s="1"/>
  <c r="D1460" i="11"/>
  <c r="C1461" i="11"/>
  <c r="D1461" i="11"/>
  <c r="C1462" i="11"/>
  <c r="D1462" i="11"/>
  <c r="C1463" i="11"/>
  <c r="D1463" i="11"/>
  <c r="C1464" i="11"/>
  <c r="D1464" i="11"/>
  <c r="C1465" i="11"/>
  <c r="D1465" i="11"/>
  <c r="C1466" i="11"/>
  <c r="E1466" i="11" s="1"/>
  <c r="G1466" i="11" s="1"/>
  <c r="D1466" i="11"/>
  <c r="C1467" i="11"/>
  <c r="D1467" i="11"/>
  <c r="C1468" i="11"/>
  <c r="D1468" i="11"/>
  <c r="C1469" i="11"/>
  <c r="D1469" i="11"/>
  <c r="C1470" i="11"/>
  <c r="D1470" i="11"/>
  <c r="C1471" i="11"/>
  <c r="D1471" i="11"/>
  <c r="C1472" i="11"/>
  <c r="E1472" i="11" s="1"/>
  <c r="G1472" i="11" s="1"/>
  <c r="D1472" i="11"/>
  <c r="C1473" i="11"/>
  <c r="D1473" i="11"/>
  <c r="C1474" i="11"/>
  <c r="D1474" i="11"/>
  <c r="C1475" i="11"/>
  <c r="D1475" i="11"/>
  <c r="C1476" i="11"/>
  <c r="D1476" i="11"/>
  <c r="C1477" i="11"/>
  <c r="D1477" i="11"/>
  <c r="C1478" i="11"/>
  <c r="D1478" i="11"/>
  <c r="C1479" i="11"/>
  <c r="D1479" i="11"/>
  <c r="C1480" i="11"/>
  <c r="D1480" i="11"/>
  <c r="C1481" i="11"/>
  <c r="D1481" i="11"/>
  <c r="C1482" i="11"/>
  <c r="D1482" i="11"/>
  <c r="C1483" i="11"/>
  <c r="D1483" i="11"/>
  <c r="C1484" i="11"/>
  <c r="E1484" i="11" s="1"/>
  <c r="G1484" i="11" s="1"/>
  <c r="D1484" i="11"/>
  <c r="C1485" i="11"/>
  <c r="D1485" i="11"/>
  <c r="C1486" i="11"/>
  <c r="D1486" i="11"/>
  <c r="C1487" i="11"/>
  <c r="D1487" i="11"/>
  <c r="C1488" i="11"/>
  <c r="D1488" i="11"/>
  <c r="C1489" i="11"/>
  <c r="D1489" i="11"/>
  <c r="C1490" i="11"/>
  <c r="E1490" i="11" s="1"/>
  <c r="G1490" i="11" s="1"/>
  <c r="D1490" i="11"/>
  <c r="C1491" i="11"/>
  <c r="D1491" i="11"/>
  <c r="C1492" i="11"/>
  <c r="D1492" i="11"/>
  <c r="C1493" i="11"/>
  <c r="D1493" i="11"/>
  <c r="C1494" i="11"/>
  <c r="D1494" i="11"/>
  <c r="C1495" i="11"/>
  <c r="D1495" i="11"/>
  <c r="C1496" i="11"/>
  <c r="E1496" i="11" s="1"/>
  <c r="G1496" i="11" s="1"/>
  <c r="D1496" i="11"/>
  <c r="C1497" i="11"/>
  <c r="D1497" i="11"/>
  <c r="C1498" i="11"/>
  <c r="D1498" i="11"/>
  <c r="C1499" i="11"/>
  <c r="D1499" i="11"/>
  <c r="C1500" i="11"/>
  <c r="D1500" i="11"/>
  <c r="C1501" i="11"/>
  <c r="D1501" i="11"/>
  <c r="C1502" i="11"/>
  <c r="D1502" i="11"/>
  <c r="C1503" i="11"/>
  <c r="D1503" i="11"/>
  <c r="C1504" i="11"/>
  <c r="D1504" i="11"/>
  <c r="C1505" i="11"/>
  <c r="D1505" i="11"/>
  <c r="C1506" i="11"/>
  <c r="D1506" i="11"/>
  <c r="C1507" i="11"/>
  <c r="D1507" i="11"/>
  <c r="C1508" i="11"/>
  <c r="E1508" i="11" s="1"/>
  <c r="G1508" i="11" s="1"/>
  <c r="D1508" i="11"/>
  <c r="C1509" i="11"/>
  <c r="D1509" i="11"/>
  <c r="C1510" i="11"/>
  <c r="D1510" i="11"/>
  <c r="C1511" i="11"/>
  <c r="D1511" i="11"/>
  <c r="C1512" i="11"/>
  <c r="D1512" i="11"/>
  <c r="C1513" i="11"/>
  <c r="D1513" i="11"/>
  <c r="C1514" i="11"/>
  <c r="D1514" i="11"/>
  <c r="C1515" i="11"/>
  <c r="D1515" i="11"/>
  <c r="C1516" i="11"/>
  <c r="D1516" i="11"/>
  <c r="C1517" i="11"/>
  <c r="D1517" i="11"/>
  <c r="C1518" i="11"/>
  <c r="D1518" i="11"/>
  <c r="C1519" i="11"/>
  <c r="D1519" i="11"/>
  <c r="C1520" i="11"/>
  <c r="E1520" i="11" s="1"/>
  <c r="G1520" i="11" s="1"/>
  <c r="D1520" i="11"/>
  <c r="C1521" i="11"/>
  <c r="D1521" i="11"/>
  <c r="C1522" i="11"/>
  <c r="D1522" i="11"/>
  <c r="C1523" i="11"/>
  <c r="D1523" i="11"/>
  <c r="C1524" i="11"/>
  <c r="D1524" i="11"/>
  <c r="C1525" i="11"/>
  <c r="D1525" i="11"/>
  <c r="C1526" i="11"/>
  <c r="E1526" i="11" s="1"/>
  <c r="G1526" i="11" s="1"/>
  <c r="D1526" i="11"/>
  <c r="C1527" i="11"/>
  <c r="D1527" i="11"/>
  <c r="C1528" i="11"/>
  <c r="D1528" i="11"/>
  <c r="C1529" i="11"/>
  <c r="D1529" i="11"/>
  <c r="C1530" i="11"/>
  <c r="D1530" i="11"/>
  <c r="C1531" i="11"/>
  <c r="D1531" i="11"/>
  <c r="C1532" i="11"/>
  <c r="E1532" i="11" s="1"/>
  <c r="G1532" i="11" s="1"/>
  <c r="D1532" i="11"/>
  <c r="C1533" i="11"/>
  <c r="D1533" i="11"/>
  <c r="C1534" i="11"/>
  <c r="D1534" i="11"/>
  <c r="C1535" i="11"/>
  <c r="D1535" i="11"/>
  <c r="C1536" i="11"/>
  <c r="D1536" i="11"/>
  <c r="C1537" i="11"/>
  <c r="D1537" i="11"/>
  <c r="C1538" i="11"/>
  <c r="D1538" i="11"/>
  <c r="C1539" i="11"/>
  <c r="D1539" i="11"/>
  <c r="C1540" i="11"/>
  <c r="D1540" i="11"/>
  <c r="C1541" i="11"/>
  <c r="D1541" i="11"/>
  <c r="C1542" i="11"/>
  <c r="D1542" i="11"/>
  <c r="C1543" i="11"/>
  <c r="D1543" i="11"/>
  <c r="C1544" i="11"/>
  <c r="E1544" i="11" s="1"/>
  <c r="G1544" i="11" s="1"/>
  <c r="D1544" i="11"/>
  <c r="C1545" i="11"/>
  <c r="D1545" i="11"/>
  <c r="C1546" i="11"/>
  <c r="D1546" i="11"/>
  <c r="C1547" i="11"/>
  <c r="D1547" i="11"/>
  <c r="C1548" i="11"/>
  <c r="D1548" i="11"/>
  <c r="C1549" i="11"/>
  <c r="D1549" i="11"/>
  <c r="C1550" i="11"/>
  <c r="E1550" i="11" s="1"/>
  <c r="G1550" i="11" s="1"/>
  <c r="D1550" i="11"/>
  <c r="C1551" i="11"/>
  <c r="D1551" i="11"/>
  <c r="C1552" i="11"/>
  <c r="D1552" i="11"/>
  <c r="C1553" i="11"/>
  <c r="D1553" i="11"/>
  <c r="C1554" i="11"/>
  <c r="D1554" i="11"/>
  <c r="C1555" i="11"/>
  <c r="D1555" i="11"/>
  <c r="C1556" i="11"/>
  <c r="E1556" i="11" s="1"/>
  <c r="G1556" i="11" s="1"/>
  <c r="D1556" i="11"/>
  <c r="C1557" i="11"/>
  <c r="D1557" i="11"/>
  <c r="E1557" i="11" s="1"/>
  <c r="G1557" i="11" s="1"/>
  <c r="C1558" i="11"/>
  <c r="D1558" i="11"/>
  <c r="C1559" i="11"/>
  <c r="D1559" i="11"/>
  <c r="C1560" i="11"/>
  <c r="D1560" i="11"/>
  <c r="C1561" i="11"/>
  <c r="D1561" i="11"/>
  <c r="C1562" i="11"/>
  <c r="D1562" i="11"/>
  <c r="C1563" i="11"/>
  <c r="D1563" i="11"/>
  <c r="C1564" i="11"/>
  <c r="D1564" i="11"/>
  <c r="C1565" i="11"/>
  <c r="D1565" i="11"/>
  <c r="C1566" i="11"/>
  <c r="D1566" i="11"/>
  <c r="C1567" i="11"/>
  <c r="D1567" i="11"/>
  <c r="C1568" i="11"/>
  <c r="E1568" i="11" s="1"/>
  <c r="G1568" i="11" s="1"/>
  <c r="D1568" i="11"/>
  <c r="C1569" i="11"/>
  <c r="D1569" i="11"/>
  <c r="E1569" i="11" s="1"/>
  <c r="G1569" i="11" s="1"/>
  <c r="C1570" i="11"/>
  <c r="D1570" i="11"/>
  <c r="C1571" i="11"/>
  <c r="D1571" i="11"/>
  <c r="C1572" i="11"/>
  <c r="D1572" i="11"/>
  <c r="C1573" i="11"/>
  <c r="D1573" i="11"/>
  <c r="C1574" i="11"/>
  <c r="D1574" i="11"/>
  <c r="C1575" i="11"/>
  <c r="D1575" i="11"/>
  <c r="C1576" i="11"/>
  <c r="D1576" i="11"/>
  <c r="C1577" i="11"/>
  <c r="D1577" i="11"/>
  <c r="C1578" i="11"/>
  <c r="D1578" i="11"/>
  <c r="C1579" i="11"/>
  <c r="D1579" i="11"/>
  <c r="C1580" i="11"/>
  <c r="E1580" i="11" s="1"/>
  <c r="G1580" i="11" s="1"/>
  <c r="D1580" i="11"/>
  <c r="C1581" i="11"/>
  <c r="D1581" i="11"/>
  <c r="E1581" i="11" s="1"/>
  <c r="G1581" i="11" s="1"/>
  <c r="C1582" i="11"/>
  <c r="D1582" i="11"/>
  <c r="C1583" i="11"/>
  <c r="D1583" i="11"/>
  <c r="C1584" i="11"/>
  <c r="D1584" i="11"/>
  <c r="C1585" i="11"/>
  <c r="D1585" i="11"/>
  <c r="C1586" i="11"/>
  <c r="E1586" i="11" s="1"/>
  <c r="G1586" i="11" s="1"/>
  <c r="D1586" i="11"/>
  <c r="C1587" i="11"/>
  <c r="D1587" i="11"/>
  <c r="C1588" i="11"/>
  <c r="D1588" i="11"/>
  <c r="C1589" i="11"/>
  <c r="D1589" i="11"/>
  <c r="C1590" i="11"/>
  <c r="D1590" i="11"/>
  <c r="C1591" i="11"/>
  <c r="D1591" i="11"/>
  <c r="C1592" i="11"/>
  <c r="E1592" i="11" s="1"/>
  <c r="G1592" i="11" s="1"/>
  <c r="D1592" i="11"/>
  <c r="C1593" i="11"/>
  <c r="D1593" i="11"/>
  <c r="E1593" i="11" s="1"/>
  <c r="G1593" i="11" s="1"/>
  <c r="C1594" i="11"/>
  <c r="D1594" i="11"/>
  <c r="C1595" i="11"/>
  <c r="D1595" i="11"/>
  <c r="C1596" i="11"/>
  <c r="D1596" i="11"/>
  <c r="C1597" i="11"/>
  <c r="D1597" i="11"/>
  <c r="C1598" i="11"/>
  <c r="E1598" i="11" s="1"/>
  <c r="G1598" i="11" s="1"/>
  <c r="D1598" i="11"/>
  <c r="C1599" i="11"/>
  <c r="D1599" i="11"/>
  <c r="C1600" i="11"/>
  <c r="D1600" i="11"/>
  <c r="C1601" i="11"/>
  <c r="D1601" i="11"/>
  <c r="C1602" i="11"/>
  <c r="D1602" i="11"/>
  <c r="C1603" i="11"/>
  <c r="D1603" i="11"/>
  <c r="C1604" i="11"/>
  <c r="E1604" i="11" s="1"/>
  <c r="G1604" i="11" s="1"/>
  <c r="D1604" i="11"/>
  <c r="C1605" i="11"/>
  <c r="D1605" i="11"/>
  <c r="E1605" i="11" s="1"/>
  <c r="G1605" i="11" s="1"/>
  <c r="C1606" i="11"/>
  <c r="D1606" i="11"/>
  <c r="C1607" i="11"/>
  <c r="D1607" i="11"/>
  <c r="C1608" i="11"/>
  <c r="D1608" i="11"/>
  <c r="C1609" i="11"/>
  <c r="D1609" i="11"/>
  <c r="C1610" i="11"/>
  <c r="D1610" i="11"/>
  <c r="C1611" i="11"/>
  <c r="D1611" i="11"/>
  <c r="C1612" i="11"/>
  <c r="D1612" i="11"/>
  <c r="C1613" i="11"/>
  <c r="D1613" i="11"/>
  <c r="C1614" i="11"/>
  <c r="D1614" i="11"/>
  <c r="C1615" i="11"/>
  <c r="D1615" i="11"/>
  <c r="C1616" i="11"/>
  <c r="E1616" i="11" s="1"/>
  <c r="G1616" i="11" s="1"/>
  <c r="D1616" i="11"/>
  <c r="C1617" i="11"/>
  <c r="D1617" i="11"/>
  <c r="E1617" i="11" s="1"/>
  <c r="G1617" i="11" s="1"/>
  <c r="C1618" i="11"/>
  <c r="D1618" i="11"/>
  <c r="C1619" i="11"/>
  <c r="D1619" i="11"/>
  <c r="C1620" i="11"/>
  <c r="D1620" i="11"/>
  <c r="C1621" i="11"/>
  <c r="D1621" i="11"/>
  <c r="C1622" i="11"/>
  <c r="D1622" i="11"/>
  <c r="C1623" i="11"/>
  <c r="D1623" i="11"/>
  <c r="C1624" i="11"/>
  <c r="D1624" i="11"/>
  <c r="C1625" i="11"/>
  <c r="D1625" i="11"/>
  <c r="C1626" i="11"/>
  <c r="D1626" i="11"/>
  <c r="C1627" i="11"/>
  <c r="D1627" i="11"/>
  <c r="C1628" i="11"/>
  <c r="E1628" i="11" s="1"/>
  <c r="G1628" i="11" s="1"/>
  <c r="D1628" i="11"/>
  <c r="C1629" i="11"/>
  <c r="D1629" i="11"/>
  <c r="C1630" i="11"/>
  <c r="D1630" i="11"/>
  <c r="C1631" i="11"/>
  <c r="D1631" i="11"/>
  <c r="C1632" i="11"/>
  <c r="D1632" i="11"/>
  <c r="C1633" i="11"/>
  <c r="D1633" i="11"/>
  <c r="C1634" i="11"/>
  <c r="D1634" i="11"/>
  <c r="C1635" i="11"/>
  <c r="D1635" i="11"/>
  <c r="C1636" i="11"/>
  <c r="D1636" i="11"/>
  <c r="C1637" i="11"/>
  <c r="D1637" i="11"/>
  <c r="C1638" i="11"/>
  <c r="D1638" i="11"/>
  <c r="C1639" i="11"/>
  <c r="D1639" i="11"/>
  <c r="C1640" i="11"/>
  <c r="E1640" i="11" s="1"/>
  <c r="G1640" i="11" s="1"/>
  <c r="D1640" i="11"/>
  <c r="C1641" i="11"/>
  <c r="D1641" i="11"/>
  <c r="E1641" i="11" s="1"/>
  <c r="G1641" i="11" s="1"/>
  <c r="C1642" i="11"/>
  <c r="D1642" i="11"/>
  <c r="C1643" i="11"/>
  <c r="D1643" i="11"/>
  <c r="C1644" i="11"/>
  <c r="D1644" i="11"/>
  <c r="C1645" i="11"/>
  <c r="D1645" i="11"/>
  <c r="C1646" i="11"/>
  <c r="D1646" i="11"/>
  <c r="C1647" i="11"/>
  <c r="D1647" i="11"/>
  <c r="C1648" i="11"/>
  <c r="D1648" i="11"/>
  <c r="C1649" i="11"/>
  <c r="D1649" i="11"/>
  <c r="C1650" i="11"/>
  <c r="D1650" i="11"/>
  <c r="C1651" i="11"/>
  <c r="D1651" i="11"/>
  <c r="C1652" i="11"/>
  <c r="E1652" i="11" s="1"/>
  <c r="G1652" i="11" s="1"/>
  <c r="D1652" i="11"/>
  <c r="C1653" i="11"/>
  <c r="D1653" i="11"/>
  <c r="C1654" i="11"/>
  <c r="D1654" i="11"/>
  <c r="C1655" i="11"/>
  <c r="D1655" i="11"/>
  <c r="C1656" i="11"/>
  <c r="D1656" i="11"/>
  <c r="C1657" i="11"/>
  <c r="D1657" i="11"/>
  <c r="C1658" i="11"/>
  <c r="E1658" i="11" s="1"/>
  <c r="G1658" i="11" s="1"/>
  <c r="D1658" i="11"/>
  <c r="C1659" i="11"/>
  <c r="D1659" i="11"/>
  <c r="C1660" i="11"/>
  <c r="D1660" i="11"/>
  <c r="C1661" i="11"/>
  <c r="D1661" i="11"/>
  <c r="C1662" i="11"/>
  <c r="D1662" i="11"/>
  <c r="C1663" i="11"/>
  <c r="D1663" i="11"/>
  <c r="C1664" i="11"/>
  <c r="E1664" i="11" s="1"/>
  <c r="G1664" i="11" s="1"/>
  <c r="D1664" i="11"/>
  <c r="C1665" i="11"/>
  <c r="D1665" i="11"/>
  <c r="E1665" i="11" s="1"/>
  <c r="G1665" i="11" s="1"/>
  <c r="C1666" i="11"/>
  <c r="D1666" i="11"/>
  <c r="C1667" i="11"/>
  <c r="D1667" i="11"/>
  <c r="C1668" i="11"/>
  <c r="D1668" i="11"/>
  <c r="C1669" i="11"/>
  <c r="D1669" i="11"/>
  <c r="C1670" i="11"/>
  <c r="E1670" i="11" s="1"/>
  <c r="G1670" i="11" s="1"/>
  <c r="D1670" i="11"/>
  <c r="C1671" i="11"/>
  <c r="D1671" i="11"/>
  <c r="C1672" i="11"/>
  <c r="D1672" i="11"/>
  <c r="C1673" i="11"/>
  <c r="D1673" i="11"/>
  <c r="C1674" i="11"/>
  <c r="D1674" i="11"/>
  <c r="C1675" i="11"/>
  <c r="D1675" i="11"/>
  <c r="C1676" i="11"/>
  <c r="E1676" i="11" s="1"/>
  <c r="G1676" i="11" s="1"/>
  <c r="D1676" i="11"/>
  <c r="C1677" i="11"/>
  <c r="D1677" i="11"/>
  <c r="E1677" i="11" s="1"/>
  <c r="G1677" i="11" s="1"/>
  <c r="C1678" i="11"/>
  <c r="D1678" i="11"/>
  <c r="C1679" i="11"/>
  <c r="D1679" i="11"/>
  <c r="C1680" i="11"/>
  <c r="D1680" i="11"/>
  <c r="C1681" i="11"/>
  <c r="D1681" i="11"/>
  <c r="C1682" i="11"/>
  <c r="E1682" i="11" s="1"/>
  <c r="G1682" i="11" s="1"/>
  <c r="D1682" i="11"/>
  <c r="C1683" i="11"/>
  <c r="D1683" i="11"/>
  <c r="C1684" i="11"/>
  <c r="D1684" i="11"/>
  <c r="C1685" i="11"/>
  <c r="D1685" i="11"/>
  <c r="C1686" i="11"/>
  <c r="D1686" i="11"/>
  <c r="C1687" i="11"/>
  <c r="D1687" i="11"/>
  <c r="C1688" i="11"/>
  <c r="E1688" i="11" s="1"/>
  <c r="G1688" i="11" s="1"/>
  <c r="D1688" i="11"/>
  <c r="C1689" i="11"/>
  <c r="D1689" i="11"/>
  <c r="E1689" i="11" s="1"/>
  <c r="G1689" i="11" s="1"/>
  <c r="C1690" i="11"/>
  <c r="D1690" i="11"/>
  <c r="C1691" i="11"/>
  <c r="D1691" i="11"/>
  <c r="C1692" i="11"/>
  <c r="D1692" i="11"/>
  <c r="C1693" i="11"/>
  <c r="D1693" i="11"/>
  <c r="C1694" i="11"/>
  <c r="D1694" i="11"/>
  <c r="C1695" i="11"/>
  <c r="D1695" i="11"/>
  <c r="C1696" i="11"/>
  <c r="D1696" i="11"/>
  <c r="C1697" i="11"/>
  <c r="D1697" i="11"/>
  <c r="C1698" i="11"/>
  <c r="D1698" i="11"/>
  <c r="C1699" i="11"/>
  <c r="D1699" i="11"/>
  <c r="C1700" i="11"/>
  <c r="E1700" i="11" s="1"/>
  <c r="G1700" i="11" s="1"/>
  <c r="D1700" i="11"/>
  <c r="C1701" i="11"/>
  <c r="D1701" i="11"/>
  <c r="C1702" i="11"/>
  <c r="D1702" i="11"/>
  <c r="C1703" i="11"/>
  <c r="D1703" i="11"/>
  <c r="C1704" i="11"/>
  <c r="D1704" i="11"/>
  <c r="C1705" i="11"/>
  <c r="D1705" i="11"/>
  <c r="C1706" i="11"/>
  <c r="D1706" i="11"/>
  <c r="C1707" i="11"/>
  <c r="D1707" i="11"/>
  <c r="C1708" i="11"/>
  <c r="D1708" i="11"/>
  <c r="C1709" i="11"/>
  <c r="D1709" i="11"/>
  <c r="C1710" i="11"/>
  <c r="D1710" i="11"/>
  <c r="C1711" i="11"/>
  <c r="D1711" i="11"/>
  <c r="C1712" i="11"/>
  <c r="E1712" i="11" s="1"/>
  <c r="G1712" i="11" s="1"/>
  <c r="D1712" i="11"/>
  <c r="C1713" i="11"/>
  <c r="D1713" i="11"/>
  <c r="E1713" i="11" s="1"/>
  <c r="G1713" i="11" s="1"/>
  <c r="C1714" i="11"/>
  <c r="D1714" i="11"/>
  <c r="C1715" i="11"/>
  <c r="D1715" i="11"/>
  <c r="C1716" i="11"/>
  <c r="D1716" i="11"/>
  <c r="C1717" i="11"/>
  <c r="D1717" i="11"/>
  <c r="E1717" i="11" s="1"/>
  <c r="G1717" i="11" s="1"/>
  <c r="C1718" i="11"/>
  <c r="D1718" i="11"/>
  <c r="C1719" i="11"/>
  <c r="D1719" i="11"/>
  <c r="C1720" i="11"/>
  <c r="D1720" i="11"/>
  <c r="C1721" i="11"/>
  <c r="D1721" i="11"/>
  <c r="C1722" i="11"/>
  <c r="D1722" i="11"/>
  <c r="C1723" i="11"/>
  <c r="D1723" i="11"/>
  <c r="C1724" i="11"/>
  <c r="E1724" i="11" s="1"/>
  <c r="G1724" i="11" s="1"/>
  <c r="D1724" i="11"/>
  <c r="C1725" i="11"/>
  <c r="D1725" i="11"/>
  <c r="E1725" i="11" s="1"/>
  <c r="G1725" i="11" s="1"/>
  <c r="C1726" i="11"/>
  <c r="D1726" i="11"/>
  <c r="C1727" i="11"/>
  <c r="D1727" i="11"/>
  <c r="C1728" i="11"/>
  <c r="D1728" i="11"/>
  <c r="C1729" i="11"/>
  <c r="D1729" i="11"/>
  <c r="C1730" i="11"/>
  <c r="E1730" i="11" s="1"/>
  <c r="G1730" i="11" s="1"/>
  <c r="D1730" i="11"/>
  <c r="C1731" i="11"/>
  <c r="D1731" i="11"/>
  <c r="C1732" i="11"/>
  <c r="D1732" i="11"/>
  <c r="C1733" i="11"/>
  <c r="D1733" i="11"/>
  <c r="C1734" i="11"/>
  <c r="D1734" i="11"/>
  <c r="C1735" i="11"/>
  <c r="D1735" i="11"/>
  <c r="C1736" i="11"/>
  <c r="E1736" i="11" s="1"/>
  <c r="G1736" i="11" s="1"/>
  <c r="D1736" i="11"/>
  <c r="C1737" i="11"/>
  <c r="D1737" i="11"/>
  <c r="E1737" i="11" s="1"/>
  <c r="G1737" i="11" s="1"/>
  <c r="C1738" i="11"/>
  <c r="D1738" i="11"/>
  <c r="C1739" i="11"/>
  <c r="D1739" i="11"/>
  <c r="C1740" i="11"/>
  <c r="D1740" i="11"/>
  <c r="C1741" i="11"/>
  <c r="D1741" i="11"/>
  <c r="C1742" i="11"/>
  <c r="D1742" i="11"/>
  <c r="C1743" i="11"/>
  <c r="D1743" i="11"/>
  <c r="C1744" i="11"/>
  <c r="D1744" i="11"/>
  <c r="C1745" i="11"/>
  <c r="D1745" i="11"/>
  <c r="C1746" i="11"/>
  <c r="D1746" i="11"/>
  <c r="C1747" i="11"/>
  <c r="D1747" i="11"/>
  <c r="C1748" i="11"/>
  <c r="E1748" i="11" s="1"/>
  <c r="G1748" i="11" s="1"/>
  <c r="D1748" i="11"/>
  <c r="C1749" i="11"/>
  <c r="D1749" i="11"/>
  <c r="C1750" i="11"/>
  <c r="D1750" i="11"/>
  <c r="C1751" i="11"/>
  <c r="D1751" i="11"/>
  <c r="C1752" i="11"/>
  <c r="D1752" i="11"/>
  <c r="C1753" i="11"/>
  <c r="D1753" i="11"/>
  <c r="C1754" i="11"/>
  <c r="E1754" i="11" s="1"/>
  <c r="G1754" i="11" s="1"/>
  <c r="D1754" i="11"/>
  <c r="C1755" i="11"/>
  <c r="D1755" i="11"/>
  <c r="C1756" i="11"/>
  <c r="D1756" i="11"/>
  <c r="C1757" i="11"/>
  <c r="D1757" i="11"/>
  <c r="C1758" i="11"/>
  <c r="D1758" i="11"/>
  <c r="C1759" i="11"/>
  <c r="D1759" i="11"/>
  <c r="C1760" i="11"/>
  <c r="E1760" i="11" s="1"/>
  <c r="G1760" i="11" s="1"/>
  <c r="D1760" i="11"/>
  <c r="C1761" i="11"/>
  <c r="D1761" i="11"/>
  <c r="C1762" i="11"/>
  <c r="D1762" i="11"/>
  <c r="C1763" i="11"/>
  <c r="D1763" i="11"/>
  <c r="C1764" i="11"/>
  <c r="D1764" i="11"/>
  <c r="C1765" i="11"/>
  <c r="D1765" i="11"/>
  <c r="C1766" i="11"/>
  <c r="D1766" i="11"/>
  <c r="C1767" i="11"/>
  <c r="D1767" i="11"/>
  <c r="C1768" i="11"/>
  <c r="D1768" i="11"/>
  <c r="C1769" i="11"/>
  <c r="D1769" i="11"/>
  <c r="C1770" i="11"/>
  <c r="D1770" i="11"/>
  <c r="C1771" i="11"/>
  <c r="D1771" i="11"/>
  <c r="C1772" i="11"/>
  <c r="E1772" i="11" s="1"/>
  <c r="G1772" i="11" s="1"/>
  <c r="D1772" i="11"/>
  <c r="C1773" i="11"/>
  <c r="D1773" i="11"/>
  <c r="C1774" i="11"/>
  <c r="D1774" i="11"/>
  <c r="C1775" i="11"/>
  <c r="D1775" i="11"/>
  <c r="C1776" i="11"/>
  <c r="D1776" i="11"/>
  <c r="C1777" i="11"/>
  <c r="D1777" i="11"/>
  <c r="C1778" i="11"/>
  <c r="E1778" i="11" s="1"/>
  <c r="G1778" i="11" s="1"/>
  <c r="D1778" i="11"/>
  <c r="C1779" i="11"/>
  <c r="D1779" i="11"/>
  <c r="C1780" i="11"/>
  <c r="D1780" i="11"/>
  <c r="C1781" i="11"/>
  <c r="D1781" i="11"/>
  <c r="C1782" i="11"/>
  <c r="D1782" i="11"/>
  <c r="C1783" i="11"/>
  <c r="D1783" i="11"/>
  <c r="C1784" i="11"/>
  <c r="E1784" i="11" s="1"/>
  <c r="G1784" i="11" s="1"/>
  <c r="D1784" i="11"/>
  <c r="C1785" i="11"/>
  <c r="D1785" i="11"/>
  <c r="C1786" i="11"/>
  <c r="D1786" i="11"/>
  <c r="C1787" i="11"/>
  <c r="D1787" i="11"/>
  <c r="C1788" i="11"/>
  <c r="D1788" i="11"/>
  <c r="C1789" i="11"/>
  <c r="D1789" i="11"/>
  <c r="C1790" i="11"/>
  <c r="D1790" i="11"/>
  <c r="C1791" i="11"/>
  <c r="D1791" i="11"/>
  <c r="C1792" i="11"/>
  <c r="D1792" i="11"/>
  <c r="C1793" i="11"/>
  <c r="D1793" i="11"/>
  <c r="C1794" i="11"/>
  <c r="D1794" i="11"/>
  <c r="C1795" i="11"/>
  <c r="D1795" i="11"/>
  <c r="C1796" i="11"/>
  <c r="E1796" i="11" s="1"/>
  <c r="G1796" i="11" s="1"/>
  <c r="D1796" i="11"/>
  <c r="C1797" i="11"/>
  <c r="D1797" i="11"/>
  <c r="C1798" i="11"/>
  <c r="D1798" i="11"/>
  <c r="C1799" i="11"/>
  <c r="D1799" i="11"/>
  <c r="C1800" i="11"/>
  <c r="D1800" i="11"/>
  <c r="C1801" i="11"/>
  <c r="D1801" i="11"/>
  <c r="C1802" i="11"/>
  <c r="D1802" i="11"/>
  <c r="C1803" i="11"/>
  <c r="D1803" i="11"/>
  <c r="C1804" i="11"/>
  <c r="D1804" i="11"/>
  <c r="C1805" i="11"/>
  <c r="D1805" i="11"/>
  <c r="C1806" i="11"/>
  <c r="D1806" i="11"/>
  <c r="C1807" i="11"/>
  <c r="D1807" i="11"/>
  <c r="C1808" i="11"/>
  <c r="D1808" i="11"/>
  <c r="C1809" i="11"/>
  <c r="D1809" i="11"/>
  <c r="C1810" i="11"/>
  <c r="D1810" i="11"/>
  <c r="C1811" i="11"/>
  <c r="D1811" i="11"/>
  <c r="C1812" i="11"/>
  <c r="D1812" i="11"/>
  <c r="C1813" i="11"/>
  <c r="D1813" i="11"/>
  <c r="C1814" i="11"/>
  <c r="D1814" i="11"/>
  <c r="C1815" i="11"/>
  <c r="D1815" i="11"/>
  <c r="C1816" i="11"/>
  <c r="D1816" i="11"/>
  <c r="C1817" i="11"/>
  <c r="D1817" i="11"/>
  <c r="C1818" i="11"/>
  <c r="D1818" i="11"/>
  <c r="C1819" i="11"/>
  <c r="D1819" i="11"/>
  <c r="C1820" i="11"/>
  <c r="E1820" i="11" s="1"/>
  <c r="G1820" i="11" s="1"/>
  <c r="D1820" i="11"/>
  <c r="C1821" i="11"/>
  <c r="D1821" i="11"/>
  <c r="C1822" i="11"/>
  <c r="D1822" i="11"/>
  <c r="C1823" i="11"/>
  <c r="D1823" i="11"/>
  <c r="C1824" i="11"/>
  <c r="D1824" i="11"/>
  <c r="C1825" i="11"/>
  <c r="D1825" i="11"/>
  <c r="C1826" i="11"/>
  <c r="E1826" i="11" s="1"/>
  <c r="G1826" i="11" s="1"/>
  <c r="D1826" i="11"/>
  <c r="C1827" i="11"/>
  <c r="D1827" i="11"/>
  <c r="C1828" i="11"/>
  <c r="D1828" i="11"/>
  <c r="C1829" i="11"/>
  <c r="D1829" i="11"/>
  <c r="C1830" i="11"/>
  <c r="D1830" i="11"/>
  <c r="C1831" i="11"/>
  <c r="D1831" i="11"/>
  <c r="C1832" i="11"/>
  <c r="E1832" i="11" s="1"/>
  <c r="G1832" i="11" s="1"/>
  <c r="D1832" i="11"/>
  <c r="C1833" i="11"/>
  <c r="D1833" i="11"/>
  <c r="C1834" i="11"/>
  <c r="D1834" i="11"/>
  <c r="C1835" i="11"/>
  <c r="D1835" i="11"/>
  <c r="C1836" i="11"/>
  <c r="D1836" i="11"/>
  <c r="C1837" i="11"/>
  <c r="D1837" i="11"/>
  <c r="C1838" i="11"/>
  <c r="E1838" i="11" s="1"/>
  <c r="G1838" i="11" s="1"/>
  <c r="D1838" i="11"/>
  <c r="C1839" i="11"/>
  <c r="D1839" i="11"/>
  <c r="C1840" i="11"/>
  <c r="D1840" i="11"/>
  <c r="C1841" i="11"/>
  <c r="D1841" i="11"/>
  <c r="C1842" i="11"/>
  <c r="D1842" i="11"/>
  <c r="C1843" i="11"/>
  <c r="D1843" i="11"/>
  <c r="C1844" i="11"/>
  <c r="E1844" i="11" s="1"/>
  <c r="G1844" i="11" s="1"/>
  <c r="D1844" i="11"/>
  <c r="C1845" i="11"/>
  <c r="D1845" i="11"/>
  <c r="C1846" i="11"/>
  <c r="D1846" i="11"/>
  <c r="C1847" i="11"/>
  <c r="D1847" i="11"/>
  <c r="C1848" i="11"/>
  <c r="D1848" i="11"/>
  <c r="C1849" i="11"/>
  <c r="D1849" i="11"/>
  <c r="C1850" i="11"/>
  <c r="E1850" i="11" s="1"/>
  <c r="G1850" i="11" s="1"/>
  <c r="D1850" i="11"/>
  <c r="C1851" i="11"/>
  <c r="D1851" i="11"/>
  <c r="C1852" i="11"/>
  <c r="D1852" i="11"/>
  <c r="C1853" i="11"/>
  <c r="D1853" i="11"/>
  <c r="C1854" i="11"/>
  <c r="D1854" i="11"/>
  <c r="C1855" i="11"/>
  <c r="D1855" i="11"/>
  <c r="C1856" i="11"/>
  <c r="E1856" i="11" s="1"/>
  <c r="G1856" i="11" s="1"/>
  <c r="D1856" i="11"/>
  <c r="C1857" i="11"/>
  <c r="D1857" i="11"/>
  <c r="C1858" i="11"/>
  <c r="D1858" i="11"/>
  <c r="C1859" i="11"/>
  <c r="D1859" i="11"/>
  <c r="C1860" i="11"/>
  <c r="D1860" i="11"/>
  <c r="C1861" i="11"/>
  <c r="D1861" i="11"/>
  <c r="C1862" i="11"/>
  <c r="E1862" i="11" s="1"/>
  <c r="G1862" i="11" s="1"/>
  <c r="D1862" i="11"/>
  <c r="C1863" i="11"/>
  <c r="D1863" i="11"/>
  <c r="C1864" i="11"/>
  <c r="D1864" i="11"/>
  <c r="C1865" i="11"/>
  <c r="D1865" i="11"/>
  <c r="C1866" i="11"/>
  <c r="D1866" i="11"/>
  <c r="C1867" i="11"/>
  <c r="D1867" i="11"/>
  <c r="C1868" i="11"/>
  <c r="E1868" i="11" s="1"/>
  <c r="G1868" i="11" s="1"/>
  <c r="D1868" i="11"/>
  <c r="C1869" i="11"/>
  <c r="D1869" i="11"/>
  <c r="C1870" i="11"/>
  <c r="D1870" i="11"/>
  <c r="C1871" i="11"/>
  <c r="D1871" i="11"/>
  <c r="C1872" i="11"/>
  <c r="D1872" i="11"/>
  <c r="C1873" i="11"/>
  <c r="D1873" i="11"/>
  <c r="C1874" i="11"/>
  <c r="D1874" i="11"/>
  <c r="C1875" i="11"/>
  <c r="D1875" i="11"/>
  <c r="C1876" i="11"/>
  <c r="D1876" i="11"/>
  <c r="C1877" i="11"/>
  <c r="D1877" i="11"/>
  <c r="C1878" i="11"/>
  <c r="D1878" i="11"/>
  <c r="C1879" i="11"/>
  <c r="D1879" i="11"/>
  <c r="C1880" i="11"/>
  <c r="E1880" i="11" s="1"/>
  <c r="G1880" i="11" s="1"/>
  <c r="D1880" i="11"/>
  <c r="C1881" i="11"/>
  <c r="D1881" i="11"/>
  <c r="C1882" i="11"/>
  <c r="D1882" i="11"/>
  <c r="C1883" i="11"/>
  <c r="D1883" i="11"/>
  <c r="C1884" i="11"/>
  <c r="D1884" i="11"/>
  <c r="C1885" i="11"/>
  <c r="D1885" i="11"/>
  <c r="C1886" i="11"/>
  <c r="E1886" i="11" s="1"/>
  <c r="G1886" i="11" s="1"/>
  <c r="D1886" i="11"/>
  <c r="C1887" i="11"/>
  <c r="D1887" i="11"/>
  <c r="C1888" i="11"/>
  <c r="D1888" i="11"/>
  <c r="C1889" i="11"/>
  <c r="D1889" i="11"/>
  <c r="C1890" i="11"/>
  <c r="D1890" i="11"/>
  <c r="C1891" i="11"/>
  <c r="D1891" i="11"/>
  <c r="C1892" i="11"/>
  <c r="E1892" i="11" s="1"/>
  <c r="G1892" i="11" s="1"/>
  <c r="D1892" i="11"/>
  <c r="C1893" i="11"/>
  <c r="D1893" i="11"/>
  <c r="C1894" i="11"/>
  <c r="D1894" i="11"/>
  <c r="C1895" i="11"/>
  <c r="D1895" i="11"/>
  <c r="C1896" i="11"/>
  <c r="D1896" i="11"/>
  <c r="C1897" i="11"/>
  <c r="D1897" i="11"/>
  <c r="C1898" i="11"/>
  <c r="E1898" i="11" s="1"/>
  <c r="G1898" i="11" s="1"/>
  <c r="D1898" i="11"/>
  <c r="C1899" i="11"/>
  <c r="D1899" i="11"/>
  <c r="C1900" i="11"/>
  <c r="D1900" i="11"/>
  <c r="C1901" i="11"/>
  <c r="D1901" i="11"/>
  <c r="C1902" i="11"/>
  <c r="D1902" i="11"/>
  <c r="C1903" i="11"/>
  <c r="D1903" i="11"/>
  <c r="C1904" i="11"/>
  <c r="E1904" i="11" s="1"/>
  <c r="G1904" i="11" s="1"/>
  <c r="D1904" i="11"/>
  <c r="C1905" i="11"/>
  <c r="D1905" i="11"/>
  <c r="C1906" i="11"/>
  <c r="D1906" i="11"/>
  <c r="C1907" i="11"/>
  <c r="D1907" i="11"/>
  <c r="C1908" i="11"/>
  <c r="D1908" i="11"/>
  <c r="C1909" i="11"/>
  <c r="D1909" i="11"/>
  <c r="C1910" i="11"/>
  <c r="E1910" i="11" s="1"/>
  <c r="G1910" i="11" s="1"/>
  <c r="D1910" i="11"/>
  <c r="C1911" i="11"/>
  <c r="D1911" i="11"/>
  <c r="C1912" i="11"/>
  <c r="D1912" i="11"/>
  <c r="C1913" i="11"/>
  <c r="D1913" i="11"/>
  <c r="C1914" i="11"/>
  <c r="D1914" i="11"/>
  <c r="C1915" i="11"/>
  <c r="D1915" i="11"/>
  <c r="C1916" i="11"/>
  <c r="E1916" i="11" s="1"/>
  <c r="G1916" i="11" s="1"/>
  <c r="D1916" i="11"/>
  <c r="C1917" i="11"/>
  <c r="D1917" i="11"/>
  <c r="C1918" i="11"/>
  <c r="D1918" i="11"/>
  <c r="C1919" i="11"/>
  <c r="D1919" i="11"/>
  <c r="C1920" i="11"/>
  <c r="D1920" i="11"/>
  <c r="C1921" i="11"/>
  <c r="D1921" i="11"/>
  <c r="C1922" i="11"/>
  <c r="D1922" i="11"/>
  <c r="C1923" i="11"/>
  <c r="D1923" i="11"/>
  <c r="C1924" i="11"/>
  <c r="D1924" i="11"/>
  <c r="C1925" i="11"/>
  <c r="D1925" i="11"/>
  <c r="C1926" i="11"/>
  <c r="D1926" i="11"/>
  <c r="C1927" i="11"/>
  <c r="D1927" i="11"/>
  <c r="C1928" i="11"/>
  <c r="E1928" i="11" s="1"/>
  <c r="G1928" i="11" s="1"/>
  <c r="D1928" i="11"/>
  <c r="C1929" i="11"/>
  <c r="D1929" i="11"/>
  <c r="C1930" i="11"/>
  <c r="D1930" i="11"/>
  <c r="C1931" i="11"/>
  <c r="D1931" i="11"/>
  <c r="C1932" i="11"/>
  <c r="D1932" i="11"/>
  <c r="C1933" i="11"/>
  <c r="D1933" i="11"/>
  <c r="C1934" i="11"/>
  <c r="D1934" i="11"/>
  <c r="C1935" i="11"/>
  <c r="D1935" i="11"/>
  <c r="C1936" i="11"/>
  <c r="D1936" i="11"/>
  <c r="C1937" i="11"/>
  <c r="D1937" i="11"/>
  <c r="C1938" i="11"/>
  <c r="D1938" i="11"/>
  <c r="C1939" i="11"/>
  <c r="D1939" i="11"/>
  <c r="C1940" i="11"/>
  <c r="E1940" i="11" s="1"/>
  <c r="G1940" i="11" s="1"/>
  <c r="D1940" i="11"/>
  <c r="C1941" i="11"/>
  <c r="D1941" i="11"/>
  <c r="C1942" i="11"/>
  <c r="D1942" i="11"/>
  <c r="C1943" i="11"/>
  <c r="D1943" i="11"/>
  <c r="C1944" i="11"/>
  <c r="D1944" i="11"/>
  <c r="C1945" i="11"/>
  <c r="D1945" i="11"/>
  <c r="C1946" i="11"/>
  <c r="E1946" i="11" s="1"/>
  <c r="G1946" i="11" s="1"/>
  <c r="D1946" i="11"/>
  <c r="C1947" i="11"/>
  <c r="D1947" i="11"/>
  <c r="C1948" i="11"/>
  <c r="D1948" i="11"/>
  <c r="C1949" i="11"/>
  <c r="D1949" i="11"/>
  <c r="C1950" i="11"/>
  <c r="D1950" i="11"/>
  <c r="C1951" i="11"/>
  <c r="D1951" i="11"/>
  <c r="C1952" i="11"/>
  <c r="E1952" i="11" s="1"/>
  <c r="G1952" i="11" s="1"/>
  <c r="D1952" i="11"/>
  <c r="C1953" i="11"/>
  <c r="D1953" i="11"/>
  <c r="C1954" i="11"/>
  <c r="D1954" i="11"/>
  <c r="C1955" i="11"/>
  <c r="D1955" i="11"/>
  <c r="C1956" i="11"/>
  <c r="D1956" i="11"/>
  <c r="C1957" i="11"/>
  <c r="D1957" i="11"/>
  <c r="C1958" i="11"/>
  <c r="E1958" i="11" s="1"/>
  <c r="G1958" i="11" s="1"/>
  <c r="D1958" i="11"/>
  <c r="C1959" i="11"/>
  <c r="D1959" i="11"/>
  <c r="C1960" i="11"/>
  <c r="D1960" i="11"/>
  <c r="C1961" i="11"/>
  <c r="D1961" i="11"/>
  <c r="C1962" i="11"/>
  <c r="D1962" i="11"/>
  <c r="C1963" i="11"/>
  <c r="D1963" i="11"/>
  <c r="C1964" i="11"/>
  <c r="E1964" i="11" s="1"/>
  <c r="G1964" i="11" s="1"/>
  <c r="D1964" i="11"/>
  <c r="C1965" i="11"/>
  <c r="D1965" i="11"/>
  <c r="C1966" i="11"/>
  <c r="D1966" i="11"/>
  <c r="C1967" i="11"/>
  <c r="D1967" i="11"/>
  <c r="C1968" i="11"/>
  <c r="D1968" i="11"/>
  <c r="C1969" i="11"/>
  <c r="D1969" i="11"/>
  <c r="C1970" i="11"/>
  <c r="D1970" i="11"/>
  <c r="C1971" i="11"/>
  <c r="D1971" i="11"/>
  <c r="C1972" i="11"/>
  <c r="D1972" i="11"/>
  <c r="C1973" i="11"/>
  <c r="D1973" i="11"/>
  <c r="C1974" i="11"/>
  <c r="D1974" i="11"/>
  <c r="C1975" i="11"/>
  <c r="D1975" i="11"/>
  <c r="C1976" i="11"/>
  <c r="E1976" i="11" s="1"/>
  <c r="G1976" i="11" s="1"/>
  <c r="D1976" i="11"/>
  <c r="C1977" i="11"/>
  <c r="D1977" i="11"/>
  <c r="C1978" i="11"/>
  <c r="D1978" i="11"/>
  <c r="C1979" i="11"/>
  <c r="D1979" i="11"/>
  <c r="C1980" i="11"/>
  <c r="D1980" i="11"/>
  <c r="C1981" i="11"/>
  <c r="D1981" i="11"/>
  <c r="C1982" i="11"/>
  <c r="E1982" i="11" s="1"/>
  <c r="G1982" i="11" s="1"/>
  <c r="D1982" i="11"/>
  <c r="C1983" i="11"/>
  <c r="D1983" i="11"/>
  <c r="C1984" i="11"/>
  <c r="D1984" i="11"/>
  <c r="C1985" i="11"/>
  <c r="D1985" i="11"/>
  <c r="C1986" i="11"/>
  <c r="D1986" i="11"/>
  <c r="C1987" i="11"/>
  <c r="D1987" i="11"/>
  <c r="C1988" i="11"/>
  <c r="E1988" i="11" s="1"/>
  <c r="G1988" i="11" s="1"/>
  <c r="D1988" i="11"/>
  <c r="C1989" i="11"/>
  <c r="D1989" i="11"/>
  <c r="C1990" i="11"/>
  <c r="D1990" i="11"/>
  <c r="C1991" i="11"/>
  <c r="D1991" i="11"/>
  <c r="C1992" i="11"/>
  <c r="D1992" i="11"/>
  <c r="C1993" i="11"/>
  <c r="D1993" i="11"/>
  <c r="C1994" i="11"/>
  <c r="E1994" i="11" s="1"/>
  <c r="G1994" i="11" s="1"/>
  <c r="D1994" i="11"/>
  <c r="C1995" i="11"/>
  <c r="D1995" i="11"/>
  <c r="C1996" i="11"/>
  <c r="D1996" i="11"/>
  <c r="C1997" i="11"/>
  <c r="D1997" i="11"/>
  <c r="C1998" i="11"/>
  <c r="D1998" i="11"/>
  <c r="C1999" i="11"/>
  <c r="D1999" i="11"/>
  <c r="C2000" i="11"/>
  <c r="E2000" i="11" s="1"/>
  <c r="G2000" i="11" s="1"/>
  <c r="D2000" i="11"/>
  <c r="C2001" i="11"/>
  <c r="D2001" i="11"/>
  <c r="C2002" i="11"/>
  <c r="D2002" i="11"/>
  <c r="C2003" i="11"/>
  <c r="D2003" i="11"/>
  <c r="C2004" i="11"/>
  <c r="D2004" i="11"/>
  <c r="C2005" i="11"/>
  <c r="D2005" i="11"/>
  <c r="C2006" i="11"/>
  <c r="D2006" i="11"/>
  <c r="C2007" i="11"/>
  <c r="D2007" i="11"/>
  <c r="C2008" i="11"/>
  <c r="D2008" i="11"/>
  <c r="C2009" i="11"/>
  <c r="D2009" i="11"/>
  <c r="C2010" i="11"/>
  <c r="D2010" i="11"/>
  <c r="C2011" i="11"/>
  <c r="D2011" i="11"/>
  <c r="C2012" i="11"/>
  <c r="E2012" i="11" s="1"/>
  <c r="G2012" i="11" s="1"/>
  <c r="D2012" i="11"/>
  <c r="C2013" i="11"/>
  <c r="D2013" i="11"/>
  <c r="C2014" i="11"/>
  <c r="D2014" i="11"/>
  <c r="C2015" i="11"/>
  <c r="D2015" i="11"/>
  <c r="C2016" i="11"/>
  <c r="D2016" i="11"/>
  <c r="C2017" i="11"/>
  <c r="D2017" i="11"/>
  <c r="C2018" i="11"/>
  <c r="E2018" i="11" s="1"/>
  <c r="G2018" i="11" s="1"/>
  <c r="D2018" i="11"/>
  <c r="C2019" i="11"/>
  <c r="D2019" i="11"/>
  <c r="C2020" i="11"/>
  <c r="D2020" i="11"/>
  <c r="C2021" i="11"/>
  <c r="D2021" i="11"/>
  <c r="C2022" i="11"/>
  <c r="D2022" i="11"/>
  <c r="C2023" i="11"/>
  <c r="D2023" i="11"/>
  <c r="C2024" i="11"/>
  <c r="E2024" i="11" s="1"/>
  <c r="G2024" i="11" s="1"/>
  <c r="D2024" i="11"/>
  <c r="C2025" i="11"/>
  <c r="D2025" i="11"/>
  <c r="C2026" i="11"/>
  <c r="D2026" i="11"/>
  <c r="C2027" i="11"/>
  <c r="D2027" i="11"/>
  <c r="C2028" i="11"/>
  <c r="D2028" i="11"/>
  <c r="C2029" i="11"/>
  <c r="D2029" i="11"/>
  <c r="C2030" i="11"/>
  <c r="E2030" i="11" s="1"/>
  <c r="G2030" i="11" s="1"/>
  <c r="D2030" i="11"/>
  <c r="C2031" i="11"/>
  <c r="D2031" i="11"/>
  <c r="C2032" i="11"/>
  <c r="D2032" i="11"/>
  <c r="C2033" i="11"/>
  <c r="D2033" i="11"/>
  <c r="C2034" i="11"/>
  <c r="D2034" i="11"/>
  <c r="C2035" i="11"/>
  <c r="D2035" i="11"/>
  <c r="C2036" i="11"/>
  <c r="E2036" i="11" s="1"/>
  <c r="G2036" i="11" s="1"/>
  <c r="D2036" i="11"/>
  <c r="C2037" i="11"/>
  <c r="D2037" i="11"/>
  <c r="C2038" i="11"/>
  <c r="D2038" i="11"/>
  <c r="C2039" i="11"/>
  <c r="D2039" i="11"/>
  <c r="C2040" i="11"/>
  <c r="D2040" i="11"/>
  <c r="C2041" i="11"/>
  <c r="D2041" i="11"/>
  <c r="C2042" i="11"/>
  <c r="E2042" i="11" s="1"/>
  <c r="G2042" i="11" s="1"/>
  <c r="D2042" i="11"/>
  <c r="C2043" i="11"/>
  <c r="D2043" i="11"/>
  <c r="C2044" i="11"/>
  <c r="D2044" i="11"/>
  <c r="C2045" i="11"/>
  <c r="D2045" i="11"/>
  <c r="C2046" i="11"/>
  <c r="D2046" i="11"/>
  <c r="C2047" i="11"/>
  <c r="D2047" i="11"/>
  <c r="C2048" i="11"/>
  <c r="E2048" i="11" s="1"/>
  <c r="G2048" i="11" s="1"/>
  <c r="D2048" i="11"/>
  <c r="C2049" i="11"/>
  <c r="D2049" i="11"/>
  <c r="E2049" i="11" s="1"/>
  <c r="G2049" i="11" s="1"/>
  <c r="C2050" i="11"/>
  <c r="D2050" i="11"/>
  <c r="C2051" i="11"/>
  <c r="D2051" i="11"/>
  <c r="C2052" i="11"/>
  <c r="D2052" i="11"/>
  <c r="C2053" i="11"/>
  <c r="D2053" i="11"/>
  <c r="C2054" i="11"/>
  <c r="E2054" i="11" s="1"/>
  <c r="G2054" i="11" s="1"/>
  <c r="D2054" i="11"/>
  <c r="C2055" i="11"/>
  <c r="D2055" i="11"/>
  <c r="C2056" i="11"/>
  <c r="D2056" i="11"/>
  <c r="C2057" i="11"/>
  <c r="D2057" i="11"/>
  <c r="C2058" i="11"/>
  <c r="D2058" i="11"/>
  <c r="C2059" i="11"/>
  <c r="D2059" i="11"/>
  <c r="C2060" i="11"/>
  <c r="E2060" i="11" s="1"/>
  <c r="G2060" i="11" s="1"/>
  <c r="D2060" i="11"/>
  <c r="C2061" i="11"/>
  <c r="D2061" i="11"/>
  <c r="E2061" i="11" s="1"/>
  <c r="G2061" i="11" s="1"/>
  <c r="C2062" i="11"/>
  <c r="D2062" i="11"/>
  <c r="C2063" i="11"/>
  <c r="D2063" i="11"/>
  <c r="C2064" i="11"/>
  <c r="D2064" i="11"/>
  <c r="C2065" i="11"/>
  <c r="D2065" i="11"/>
  <c r="C2066" i="11"/>
  <c r="D2066" i="11"/>
  <c r="C2067" i="11"/>
  <c r="D2067" i="11"/>
  <c r="C2068" i="11"/>
  <c r="D2068" i="11"/>
  <c r="C2069" i="11"/>
  <c r="D2069" i="11"/>
  <c r="C2070" i="11"/>
  <c r="D2070" i="11"/>
  <c r="C2071" i="11"/>
  <c r="D2071" i="11"/>
  <c r="C2072" i="11"/>
  <c r="E2072" i="11" s="1"/>
  <c r="G2072" i="11" s="1"/>
  <c r="D2072" i="11"/>
  <c r="C2073" i="11"/>
  <c r="D2073" i="11"/>
  <c r="C2074" i="11"/>
  <c r="D2074" i="11"/>
  <c r="C2075" i="11"/>
  <c r="D2075" i="11"/>
  <c r="C2076" i="11"/>
  <c r="D2076" i="11"/>
  <c r="C2077" i="11"/>
  <c r="D2077" i="11"/>
  <c r="C2078" i="11"/>
  <c r="E2078" i="11" s="1"/>
  <c r="G2078" i="11" s="1"/>
  <c r="D2078" i="11"/>
  <c r="C2079" i="11"/>
  <c r="D2079" i="11"/>
  <c r="C2080" i="11"/>
  <c r="D2080" i="11"/>
  <c r="C2081" i="11"/>
  <c r="D2081" i="11"/>
  <c r="C2082" i="11"/>
  <c r="D2082" i="11"/>
  <c r="C2083" i="11"/>
  <c r="D2083" i="11"/>
  <c r="C2084" i="11"/>
  <c r="E2084" i="11" s="1"/>
  <c r="G2084" i="11" s="1"/>
  <c r="D2084" i="11"/>
  <c r="C2085" i="11"/>
  <c r="D2085" i="11"/>
  <c r="E2085" i="11" s="1"/>
  <c r="G2085" i="11" s="1"/>
  <c r="C2086" i="11"/>
  <c r="D2086" i="11"/>
  <c r="C2087" i="11"/>
  <c r="D2087" i="11"/>
  <c r="C2088" i="11"/>
  <c r="D2088" i="11"/>
  <c r="C2089" i="11"/>
  <c r="D2089" i="11"/>
  <c r="C2090" i="11"/>
  <c r="E2090" i="11" s="1"/>
  <c r="G2090" i="11" s="1"/>
  <c r="D2090" i="11"/>
  <c r="C2091" i="11"/>
  <c r="D2091" i="11"/>
  <c r="C2092" i="11"/>
  <c r="D2092" i="11"/>
  <c r="C2093" i="11"/>
  <c r="D2093" i="11"/>
  <c r="C2094" i="11"/>
  <c r="D2094" i="11"/>
  <c r="C2095" i="11"/>
  <c r="D2095" i="11"/>
  <c r="C2096" i="11"/>
  <c r="E2096" i="11" s="1"/>
  <c r="G2096" i="11" s="1"/>
  <c r="D2096" i="11"/>
  <c r="C2097" i="11"/>
  <c r="D2097" i="11"/>
  <c r="E2097" i="11" s="1"/>
  <c r="G2097" i="11" s="1"/>
  <c r="C2098" i="11"/>
  <c r="D2098" i="11"/>
  <c r="C2099" i="11"/>
  <c r="D2099" i="11"/>
  <c r="C2100" i="11"/>
  <c r="D2100" i="11"/>
  <c r="C2101" i="11"/>
  <c r="D2101" i="11"/>
  <c r="C2102" i="11"/>
  <c r="E2102" i="11" s="1"/>
  <c r="G2102" i="11" s="1"/>
  <c r="D2102" i="11"/>
  <c r="C2103" i="11"/>
  <c r="D2103" i="11"/>
  <c r="C2104" i="11"/>
  <c r="D2104" i="11"/>
  <c r="C2105" i="11"/>
  <c r="D2105" i="11"/>
  <c r="C2106" i="11"/>
  <c r="D2106" i="11"/>
  <c r="C2107" i="11"/>
  <c r="D2107" i="11"/>
  <c r="C2108" i="11"/>
  <c r="E2108" i="11" s="1"/>
  <c r="G2108" i="11" s="1"/>
  <c r="D2108" i="11"/>
  <c r="C2109" i="11"/>
  <c r="D2109" i="11"/>
  <c r="E2109" i="11" s="1"/>
  <c r="G2109" i="11" s="1"/>
  <c r="C2110" i="11"/>
  <c r="D2110" i="11"/>
  <c r="C2111" i="11"/>
  <c r="D2111" i="11"/>
  <c r="C2112" i="11"/>
  <c r="D2112" i="11"/>
  <c r="C2113" i="11"/>
  <c r="D2113" i="11"/>
  <c r="C2114" i="11"/>
  <c r="E2114" i="11" s="1"/>
  <c r="G2114" i="11" s="1"/>
  <c r="D2114" i="11"/>
  <c r="C2115" i="11"/>
  <c r="D2115" i="11"/>
  <c r="C2116" i="11"/>
  <c r="D2116" i="11"/>
  <c r="C2117" i="11"/>
  <c r="D2117" i="11"/>
  <c r="C2118" i="11"/>
  <c r="D2118" i="11"/>
  <c r="C2119" i="11"/>
  <c r="D2119" i="11"/>
  <c r="C2120" i="11"/>
  <c r="E2120" i="11" s="1"/>
  <c r="G2120" i="11" s="1"/>
  <c r="D2120" i="11"/>
  <c r="C2121" i="11"/>
  <c r="D2121" i="11"/>
  <c r="E2121" i="11" s="1"/>
  <c r="G2121" i="11" s="1"/>
  <c r="C2122" i="11"/>
  <c r="D2122" i="11"/>
  <c r="C2123" i="11"/>
  <c r="D2123" i="11"/>
  <c r="C2124" i="11"/>
  <c r="D2124" i="11"/>
  <c r="C2125" i="11"/>
  <c r="D2125" i="11"/>
  <c r="C2126" i="11"/>
  <c r="E2126" i="11" s="1"/>
  <c r="G2126" i="11" s="1"/>
  <c r="D2126" i="11"/>
  <c r="C2127" i="11"/>
  <c r="D2127" i="11"/>
  <c r="C2128" i="11"/>
  <c r="D2128" i="11"/>
  <c r="C2129" i="11"/>
  <c r="D2129" i="11"/>
  <c r="C2130" i="11"/>
  <c r="D2130" i="11"/>
  <c r="C2131" i="11"/>
  <c r="D2131" i="11"/>
  <c r="C2132" i="11"/>
  <c r="E2132" i="11" s="1"/>
  <c r="G2132" i="11" s="1"/>
  <c r="D2132" i="11"/>
  <c r="C2133" i="11"/>
  <c r="D2133" i="11"/>
  <c r="E2133" i="11" s="1"/>
  <c r="G2133" i="11" s="1"/>
  <c r="C2134" i="11"/>
  <c r="D2134" i="11"/>
  <c r="C2135" i="11"/>
  <c r="D2135" i="11"/>
  <c r="C2136" i="11"/>
  <c r="D2136" i="11"/>
  <c r="C2137" i="11"/>
  <c r="D2137" i="11"/>
  <c r="C2138" i="11"/>
  <c r="E2138" i="11" s="1"/>
  <c r="G2138" i="11" s="1"/>
  <c r="D2138" i="11"/>
  <c r="C2139" i="11"/>
  <c r="D2139" i="11"/>
  <c r="C2140" i="11"/>
  <c r="D2140" i="11"/>
  <c r="C2141" i="11"/>
  <c r="D2141" i="11"/>
  <c r="C2142" i="11"/>
  <c r="D2142" i="11"/>
  <c r="C2143" i="11"/>
  <c r="D2143" i="11"/>
  <c r="C2144" i="11"/>
  <c r="E2144" i="11" s="1"/>
  <c r="G2144" i="11" s="1"/>
  <c r="D2144" i="11"/>
  <c r="C2145" i="11"/>
  <c r="D2145" i="11"/>
  <c r="E2145" i="11" s="1"/>
  <c r="G2145" i="11" s="1"/>
  <c r="C2146" i="11"/>
  <c r="D2146" i="11"/>
  <c r="C2147" i="11"/>
  <c r="D2147" i="11"/>
  <c r="C2148" i="11"/>
  <c r="D2148" i="11"/>
  <c r="C2149" i="11"/>
  <c r="D2149" i="11"/>
  <c r="C2150" i="11"/>
  <c r="E2150" i="11" s="1"/>
  <c r="G2150" i="11" s="1"/>
  <c r="D2150" i="11"/>
  <c r="C2151" i="11"/>
  <c r="D2151" i="11"/>
  <c r="C2152" i="11"/>
  <c r="D2152" i="11"/>
  <c r="C2153" i="11"/>
  <c r="D2153" i="11"/>
  <c r="C2154" i="11"/>
  <c r="D2154" i="11"/>
  <c r="C2155" i="11"/>
  <c r="D2155" i="11"/>
  <c r="C2156" i="11"/>
  <c r="E2156" i="11" s="1"/>
  <c r="G2156" i="11" s="1"/>
  <c r="D2156" i="11"/>
  <c r="C2157" i="11"/>
  <c r="D2157" i="11"/>
  <c r="E2157" i="11" s="1"/>
  <c r="G2157" i="11" s="1"/>
  <c r="C2158" i="11"/>
  <c r="D2158" i="11"/>
  <c r="C2159" i="11"/>
  <c r="D2159" i="11"/>
  <c r="C2160" i="11"/>
  <c r="D2160" i="11"/>
  <c r="C2161" i="11"/>
  <c r="D2161" i="11"/>
  <c r="C2162" i="11"/>
  <c r="D2162" i="11"/>
  <c r="C2163" i="11"/>
  <c r="D2163" i="11"/>
  <c r="C2164" i="11"/>
  <c r="D2164" i="11"/>
  <c r="C2165" i="11"/>
  <c r="D2165" i="11"/>
  <c r="C2166" i="11"/>
  <c r="D2166" i="11"/>
  <c r="C2167" i="11"/>
  <c r="D2167" i="11"/>
  <c r="C2168" i="11"/>
  <c r="E2168" i="11" s="1"/>
  <c r="G2168" i="11" s="1"/>
  <c r="D2168" i="11"/>
  <c r="C2169" i="11"/>
  <c r="D2169" i="11"/>
  <c r="E2169" i="11" s="1"/>
  <c r="G2169" i="11" s="1"/>
  <c r="C2170" i="11"/>
  <c r="D2170" i="11"/>
  <c r="C2171" i="11"/>
  <c r="D2171" i="11"/>
  <c r="C2172" i="11"/>
  <c r="D2172" i="11"/>
  <c r="C2173" i="11"/>
  <c r="D2173" i="11"/>
  <c r="C2174" i="11"/>
  <c r="D2174" i="11"/>
  <c r="C2175" i="11"/>
  <c r="D2175" i="11"/>
  <c r="C2176" i="11"/>
  <c r="D2176" i="11"/>
  <c r="C2177" i="11"/>
  <c r="D2177" i="11"/>
  <c r="C2178" i="11"/>
  <c r="D2178" i="11"/>
  <c r="C2179" i="11"/>
  <c r="D2179" i="11"/>
  <c r="C2180" i="11"/>
  <c r="E2180" i="11" s="1"/>
  <c r="G2180" i="11" s="1"/>
  <c r="D2180" i="11"/>
  <c r="C2181" i="11"/>
  <c r="D2181" i="11"/>
  <c r="E2181" i="11" s="1"/>
  <c r="G2181" i="11" s="1"/>
  <c r="C2182" i="11"/>
  <c r="D2182" i="11"/>
  <c r="C2183" i="11"/>
  <c r="D2183" i="11"/>
  <c r="C2184" i="11"/>
  <c r="D2184" i="11"/>
  <c r="C2185" i="11"/>
  <c r="D2185" i="11"/>
  <c r="C2186" i="11"/>
  <c r="D2186" i="11"/>
  <c r="C2187" i="11"/>
  <c r="D2187" i="11"/>
  <c r="C2188" i="11"/>
  <c r="D2188" i="11"/>
  <c r="C2189" i="11"/>
  <c r="D2189" i="11"/>
  <c r="C2190" i="11"/>
  <c r="D2190" i="11"/>
  <c r="C2191" i="11"/>
  <c r="D2191" i="11"/>
  <c r="C2192" i="11"/>
  <c r="E2192" i="11" s="1"/>
  <c r="G2192" i="11" s="1"/>
  <c r="D2192" i="11"/>
  <c r="C2193" i="11"/>
  <c r="D2193" i="11"/>
  <c r="E2193" i="11" s="1"/>
  <c r="G2193" i="11" s="1"/>
  <c r="C2194" i="11"/>
  <c r="D2194" i="11"/>
  <c r="C2195" i="11"/>
  <c r="D2195" i="11"/>
  <c r="C2196" i="11"/>
  <c r="D2196" i="11"/>
  <c r="C2197" i="11"/>
  <c r="D2197" i="11"/>
  <c r="C2198" i="11"/>
  <c r="D2198" i="11"/>
  <c r="C2199" i="11"/>
  <c r="D2199" i="11"/>
  <c r="C2200" i="11"/>
  <c r="D2200" i="11"/>
  <c r="C2201" i="11"/>
  <c r="D2201" i="11"/>
  <c r="C2202" i="11"/>
  <c r="D2202" i="11"/>
  <c r="C2203" i="11"/>
  <c r="D2203" i="11"/>
  <c r="C2204" i="11"/>
  <c r="D2204" i="11"/>
  <c r="C2205" i="11"/>
  <c r="D2205" i="11"/>
  <c r="E2205" i="11" s="1"/>
  <c r="G2205" i="11" s="1"/>
  <c r="C2206" i="11"/>
  <c r="D2206" i="11"/>
  <c r="C2207" i="11"/>
  <c r="D2207" i="11"/>
  <c r="C2208" i="11"/>
  <c r="D2208" i="11"/>
  <c r="C2209" i="11"/>
  <c r="D2209" i="11"/>
  <c r="C2210" i="11"/>
  <c r="D2210" i="11"/>
  <c r="C2211" i="11"/>
  <c r="D2211" i="11"/>
  <c r="C2212" i="11"/>
  <c r="D2212" i="11"/>
  <c r="C2213" i="11"/>
  <c r="D2213" i="11"/>
  <c r="C2214" i="11"/>
  <c r="D2214" i="11"/>
  <c r="C2215" i="11"/>
  <c r="D2215" i="11"/>
  <c r="C2216" i="11"/>
  <c r="E2216" i="11" s="1"/>
  <c r="G2216" i="11" s="1"/>
  <c r="D2216" i="11"/>
  <c r="C2217" i="11"/>
  <c r="D2217" i="11"/>
  <c r="E2217" i="11" s="1"/>
  <c r="G2217" i="11" s="1"/>
  <c r="C2218" i="11"/>
  <c r="D2218" i="11"/>
  <c r="C2219" i="11"/>
  <c r="D2219" i="11"/>
  <c r="C2220" i="11"/>
  <c r="D2220" i="11"/>
  <c r="C2221" i="11"/>
  <c r="D2221" i="11"/>
  <c r="C2222" i="11"/>
  <c r="D2222" i="11"/>
  <c r="C2223" i="11"/>
  <c r="D2223" i="11"/>
  <c r="C2224" i="11"/>
  <c r="D2224" i="11"/>
  <c r="C2225" i="11"/>
  <c r="D2225" i="11"/>
  <c r="C2226" i="11"/>
  <c r="D2226" i="11"/>
  <c r="C2227" i="11"/>
  <c r="D2227" i="11"/>
  <c r="C2228" i="11"/>
  <c r="E2228" i="11" s="1"/>
  <c r="G2228" i="11" s="1"/>
  <c r="D2228" i="11"/>
  <c r="C2229" i="11"/>
  <c r="D2229" i="11"/>
  <c r="E2229" i="11" s="1"/>
  <c r="G2229" i="11" s="1"/>
  <c r="C2230" i="11"/>
  <c r="D2230" i="11"/>
  <c r="C2231" i="11"/>
  <c r="D2231" i="11"/>
  <c r="C2232" i="11"/>
  <c r="D2232" i="11"/>
  <c r="C2233" i="11"/>
  <c r="D2233" i="11"/>
  <c r="C2234" i="11"/>
  <c r="E2234" i="11" s="1"/>
  <c r="G2234" i="11" s="1"/>
  <c r="D2234" i="11"/>
  <c r="C2235" i="11"/>
  <c r="D2235" i="11"/>
  <c r="C2236" i="11"/>
  <c r="D2236" i="11"/>
  <c r="C2237" i="11"/>
  <c r="D2237" i="11"/>
  <c r="C2238" i="11"/>
  <c r="D2238" i="11"/>
  <c r="C2239" i="11"/>
  <c r="D2239" i="11"/>
  <c r="C2240" i="11"/>
  <c r="E2240" i="11" s="1"/>
  <c r="G2240" i="11" s="1"/>
  <c r="D2240" i="11"/>
  <c r="C2241" i="11"/>
  <c r="D2241" i="11"/>
  <c r="E2241" i="11" s="1"/>
  <c r="G2241" i="11" s="1"/>
  <c r="C2242" i="11"/>
  <c r="D2242" i="11"/>
  <c r="C2243" i="11"/>
  <c r="D2243" i="11"/>
  <c r="C2244" i="11"/>
  <c r="D2244" i="11"/>
  <c r="C2245" i="11"/>
  <c r="D2245" i="11"/>
  <c r="C2246" i="11"/>
  <c r="D2246" i="11"/>
  <c r="C2247" i="11"/>
  <c r="D2247" i="11"/>
  <c r="C2248" i="11"/>
  <c r="D2248" i="11"/>
  <c r="C2249" i="11"/>
  <c r="D2249" i="11"/>
  <c r="C2250" i="11"/>
  <c r="D2250" i="11"/>
  <c r="C2251" i="11"/>
  <c r="D2251" i="11"/>
  <c r="C2252" i="11"/>
  <c r="D2252" i="11"/>
  <c r="C2253" i="11"/>
  <c r="D2253" i="11"/>
  <c r="E2253" i="11" s="1"/>
  <c r="G2253" i="11" s="1"/>
  <c r="C2254" i="11"/>
  <c r="D2254" i="11"/>
  <c r="C2255" i="11"/>
  <c r="D2255" i="11"/>
  <c r="C2256" i="11"/>
  <c r="D2256" i="11"/>
  <c r="C2257" i="11"/>
  <c r="D2257" i="11"/>
  <c r="C2258" i="11"/>
  <c r="D2258" i="11"/>
  <c r="C2259" i="11"/>
  <c r="D2259" i="11"/>
  <c r="C2260" i="11"/>
  <c r="D2260" i="11"/>
  <c r="C2261" i="11"/>
  <c r="D2261" i="11"/>
  <c r="C2262" i="11"/>
  <c r="D2262" i="11"/>
  <c r="C2263" i="11"/>
  <c r="D2263" i="11"/>
  <c r="C2264" i="11"/>
  <c r="E2264" i="11" s="1"/>
  <c r="G2264" i="11" s="1"/>
  <c r="D2264" i="11"/>
  <c r="C2265" i="11"/>
  <c r="D2265" i="11"/>
  <c r="E2265" i="11" s="1"/>
  <c r="G2265" i="11" s="1"/>
  <c r="C2266" i="11"/>
  <c r="D2266" i="11"/>
  <c r="C2267" i="11"/>
  <c r="D2267" i="11"/>
  <c r="C2268" i="11"/>
  <c r="D2268" i="11"/>
  <c r="C2269" i="11"/>
  <c r="D2269" i="11"/>
  <c r="C2270" i="11"/>
  <c r="D2270" i="11"/>
  <c r="C2271" i="11"/>
  <c r="D2271" i="11"/>
  <c r="C2272" i="11"/>
  <c r="D2272" i="11"/>
  <c r="C2273" i="11"/>
  <c r="D2273" i="11"/>
  <c r="C2274" i="11"/>
  <c r="D2274" i="11"/>
  <c r="C2275" i="11"/>
  <c r="D2275" i="11"/>
  <c r="C2276" i="11"/>
  <c r="E2276" i="11" s="1"/>
  <c r="G2276" i="11" s="1"/>
  <c r="D2276" i="11"/>
  <c r="C2277" i="11"/>
  <c r="D2277" i="11"/>
  <c r="E2277" i="11" s="1"/>
  <c r="G2277" i="11" s="1"/>
  <c r="C2278" i="11"/>
  <c r="D2278" i="11"/>
  <c r="C2279" i="11"/>
  <c r="D2279" i="11"/>
  <c r="C2280" i="11"/>
  <c r="D2280" i="11"/>
  <c r="C2281" i="11"/>
  <c r="D2281" i="11"/>
  <c r="C2282" i="11"/>
  <c r="D2282" i="11"/>
  <c r="C2283" i="11"/>
  <c r="D2283" i="11"/>
  <c r="C2284" i="11"/>
  <c r="D2284" i="11"/>
  <c r="C2285" i="11"/>
  <c r="D2285" i="11"/>
  <c r="C2286" i="11"/>
  <c r="D2286" i="11"/>
  <c r="C2287" i="11"/>
  <c r="D2287" i="11"/>
  <c r="C2288" i="11"/>
  <c r="D2288" i="11"/>
  <c r="C2289" i="11"/>
  <c r="D2289" i="11"/>
  <c r="E2289" i="11" s="1"/>
  <c r="G2289" i="11" s="1"/>
  <c r="C2290" i="11"/>
  <c r="D2290" i="11"/>
  <c r="C2291" i="11"/>
  <c r="D2291" i="11"/>
  <c r="C2292" i="11"/>
  <c r="D2292" i="11"/>
  <c r="C2293" i="11"/>
  <c r="D2293" i="11"/>
  <c r="C2294" i="11"/>
  <c r="E2294" i="11" s="1"/>
  <c r="G2294" i="11" s="1"/>
  <c r="D2294" i="11"/>
  <c r="C2295" i="11"/>
  <c r="D2295" i="11"/>
  <c r="C2296" i="11"/>
  <c r="D2296" i="11"/>
  <c r="C2297" i="11"/>
  <c r="D2297" i="11"/>
  <c r="C2298" i="11"/>
  <c r="D2298" i="11"/>
  <c r="C2299" i="11"/>
  <c r="D2299" i="11"/>
  <c r="C2300" i="11"/>
  <c r="D2300" i="11"/>
  <c r="C2301" i="11"/>
  <c r="D2301" i="11"/>
  <c r="E2301" i="11" s="1"/>
  <c r="G2301" i="11" s="1"/>
  <c r="C2302" i="11"/>
  <c r="D2302" i="11"/>
  <c r="C2303" i="11"/>
  <c r="D2303" i="11"/>
  <c r="C2304" i="11"/>
  <c r="D2304" i="11"/>
  <c r="C2305" i="11"/>
  <c r="D2305" i="11"/>
  <c r="C2306" i="11"/>
  <c r="D2306" i="11"/>
  <c r="C2307" i="11"/>
  <c r="D2307" i="11"/>
  <c r="C2308" i="11"/>
  <c r="D2308" i="11"/>
  <c r="C2309" i="11"/>
  <c r="D2309" i="11"/>
  <c r="C2310" i="11"/>
  <c r="D2310" i="11"/>
  <c r="C2311" i="11"/>
  <c r="D2311" i="11"/>
  <c r="C2312" i="11"/>
  <c r="D2312" i="11"/>
  <c r="C2313" i="11"/>
  <c r="D2313" i="11"/>
  <c r="E2313" i="11" s="1"/>
  <c r="G2313" i="11" s="1"/>
  <c r="C2314" i="11"/>
  <c r="D2314" i="11"/>
  <c r="C2315" i="11"/>
  <c r="D2315" i="11"/>
  <c r="C2316" i="11"/>
  <c r="D2316" i="11"/>
  <c r="C2317" i="11"/>
  <c r="D2317" i="11"/>
  <c r="C2318" i="11"/>
  <c r="D2318" i="11"/>
  <c r="C2319" i="11"/>
  <c r="D2319" i="11"/>
  <c r="C2320" i="11"/>
  <c r="D2320" i="11"/>
  <c r="C2321" i="11"/>
  <c r="D2321" i="11"/>
  <c r="C2322" i="11"/>
  <c r="D2322" i="11"/>
  <c r="C2323" i="11"/>
  <c r="D2323" i="11"/>
  <c r="C2324" i="11"/>
  <c r="D2324" i="11"/>
  <c r="C2325" i="11"/>
  <c r="D2325" i="11"/>
  <c r="E2325" i="11" s="1"/>
  <c r="G2325" i="11" s="1"/>
  <c r="C2326" i="11"/>
  <c r="D2326" i="11"/>
  <c r="C2327" i="11"/>
  <c r="D2327" i="11"/>
  <c r="C2328" i="11"/>
  <c r="D2328" i="11"/>
  <c r="C2329" i="11"/>
  <c r="D2329" i="11"/>
  <c r="C2330" i="11"/>
  <c r="E2330" i="11" s="1"/>
  <c r="G2330" i="11" s="1"/>
  <c r="D2330" i="11"/>
  <c r="C2331" i="11"/>
  <c r="D2331" i="11"/>
  <c r="C2332" i="11"/>
  <c r="D2332" i="11"/>
  <c r="C2333" i="11"/>
  <c r="D2333" i="11"/>
  <c r="C2334" i="11"/>
  <c r="D2334" i="11"/>
  <c r="C2335" i="11"/>
  <c r="D2335" i="11"/>
  <c r="C2336" i="11"/>
  <c r="E2336" i="11" s="1"/>
  <c r="G2336" i="11" s="1"/>
  <c r="D2336" i="11"/>
  <c r="C2337" i="11"/>
  <c r="D2337" i="11"/>
  <c r="E2337" i="11" s="1"/>
  <c r="G2337" i="11" s="1"/>
  <c r="C2338" i="11"/>
  <c r="D2338" i="11"/>
  <c r="C2339" i="11"/>
  <c r="D2339" i="11"/>
  <c r="C2340" i="11"/>
  <c r="D2340" i="11"/>
  <c r="C2341" i="11"/>
  <c r="D2341" i="11"/>
  <c r="C2342" i="11"/>
  <c r="D2342" i="11"/>
  <c r="C2343" i="11"/>
  <c r="D2343" i="11"/>
  <c r="C2344" i="11"/>
  <c r="D2344" i="11"/>
  <c r="C2345" i="11"/>
  <c r="D2345" i="11"/>
  <c r="C2346" i="11"/>
  <c r="D2346" i="11"/>
  <c r="C2347" i="11"/>
  <c r="D2347" i="11"/>
  <c r="C2348" i="11"/>
  <c r="E2348" i="11" s="1"/>
  <c r="G2348" i="11" s="1"/>
  <c r="D2348" i="11"/>
  <c r="C2349" i="11"/>
  <c r="D2349" i="11"/>
  <c r="C2350" i="11"/>
  <c r="D2350" i="11"/>
  <c r="C2351" i="11"/>
  <c r="D2351" i="11"/>
  <c r="C2352" i="11"/>
  <c r="D2352" i="11"/>
  <c r="C2353" i="11"/>
  <c r="D2353" i="11"/>
  <c r="C2354" i="11"/>
  <c r="D2354" i="11"/>
  <c r="C2355" i="11"/>
  <c r="D2355" i="11"/>
  <c r="C2356" i="11"/>
  <c r="D2356" i="11"/>
  <c r="C2357" i="11"/>
  <c r="D2357" i="11"/>
  <c r="C2358" i="11"/>
  <c r="D2358" i="11"/>
  <c r="C2359" i="11"/>
  <c r="D2359" i="11"/>
  <c r="C2360" i="11"/>
  <c r="E2360" i="11" s="1"/>
  <c r="G2360" i="11" s="1"/>
  <c r="D2360" i="11"/>
  <c r="C2361" i="11"/>
  <c r="D2361" i="11"/>
  <c r="E2361" i="11" s="1"/>
  <c r="G2361" i="11" s="1"/>
  <c r="C2362" i="11"/>
  <c r="D2362" i="11"/>
  <c r="C2363" i="11"/>
  <c r="D2363" i="11"/>
  <c r="C2364" i="11"/>
  <c r="D2364" i="11"/>
  <c r="C2365" i="11"/>
  <c r="D2365" i="11"/>
  <c r="C2366" i="11"/>
  <c r="D2366" i="11"/>
  <c r="C2367" i="11"/>
  <c r="D2367" i="11"/>
  <c r="C2368" i="11"/>
  <c r="D2368" i="11"/>
  <c r="C2369" i="11"/>
  <c r="D2369" i="11"/>
  <c r="C2370" i="11"/>
  <c r="D2370" i="11"/>
  <c r="C2371" i="11"/>
  <c r="D2371" i="11"/>
  <c r="C2372" i="11"/>
  <c r="E2372" i="11" s="1"/>
  <c r="G2372" i="11" s="1"/>
  <c r="D2372" i="11"/>
  <c r="C2373" i="11"/>
  <c r="D2373" i="11"/>
  <c r="E2373" i="11" s="1"/>
  <c r="G2373" i="11" s="1"/>
  <c r="C2374" i="11"/>
  <c r="D2374" i="11"/>
  <c r="C2375" i="11"/>
  <c r="D2375" i="11"/>
  <c r="C2376" i="11"/>
  <c r="D2376" i="11"/>
  <c r="C2377" i="11"/>
  <c r="D2377" i="11"/>
  <c r="C2378" i="11"/>
  <c r="D2378" i="11"/>
  <c r="C2379" i="11"/>
  <c r="D2379" i="11"/>
  <c r="C2380" i="11"/>
  <c r="D2380" i="11"/>
  <c r="C2381" i="11"/>
  <c r="D2381" i="11"/>
  <c r="C2382" i="11"/>
  <c r="D2382" i="11"/>
  <c r="C2383" i="11"/>
  <c r="D2383" i="11"/>
  <c r="C2384" i="11"/>
  <c r="D2384" i="11"/>
  <c r="C2385" i="11"/>
  <c r="D2385" i="11"/>
  <c r="E2385" i="11" s="1"/>
  <c r="G2385" i="11" s="1"/>
  <c r="D8" i="11"/>
  <c r="E820" i="11"/>
  <c r="G820" i="11" s="1"/>
  <c r="E124" i="11"/>
  <c r="G124" i="11" s="1"/>
  <c r="E472" i="11"/>
  <c r="G472" i="11" s="1"/>
  <c r="E456" i="11"/>
  <c r="G456" i="11" s="1"/>
  <c r="E208" i="11"/>
  <c r="G208" i="11" s="1"/>
  <c r="E167" i="11"/>
  <c r="G167" i="11" s="1"/>
  <c r="E47" i="11"/>
  <c r="G47" i="11" s="1"/>
  <c r="E784" i="11"/>
  <c r="G784" i="11" s="1"/>
  <c r="E772" i="11"/>
  <c r="G772" i="11" s="1"/>
  <c r="E352" i="11"/>
  <c r="G352" i="11" s="1"/>
  <c r="E340" i="11"/>
  <c r="G340" i="11" s="1"/>
  <c r="E64" i="11"/>
  <c r="G64" i="11" s="1"/>
  <c r="E28" i="11"/>
  <c r="G28" i="11" s="1"/>
  <c r="E1012" i="11"/>
  <c r="G1012" i="11" s="1"/>
  <c r="E736" i="11"/>
  <c r="G736" i="11" s="1"/>
  <c r="E940" i="11"/>
  <c r="G940" i="11" s="1"/>
  <c r="E1072" i="11"/>
  <c r="G1072" i="11" s="1"/>
  <c r="E1036" i="11"/>
  <c r="G1036" i="11" s="1"/>
  <c r="E1024" i="11"/>
  <c r="G1024" i="11" s="1"/>
  <c r="E1060" i="11"/>
  <c r="G1060" i="11" s="1"/>
  <c r="E1048" i="11"/>
  <c r="G1048" i="11" s="1"/>
  <c r="E400" i="11"/>
  <c r="G400" i="11" s="1"/>
  <c r="E256" i="11"/>
  <c r="G256" i="11" s="1"/>
  <c r="E532" i="11"/>
  <c r="G532" i="11" s="1"/>
  <c r="E100" i="11"/>
  <c r="G100" i="11" s="1"/>
  <c r="E88" i="11"/>
  <c r="G88" i="11" s="1"/>
  <c r="E1000" i="11"/>
  <c r="G1000" i="11" s="1"/>
  <c r="E184" i="11"/>
  <c r="G184" i="11" s="1"/>
  <c r="E832" i="11"/>
  <c r="G832" i="11" s="1"/>
  <c r="E544" i="11"/>
  <c r="G544" i="11" s="1"/>
  <c r="E413" i="11"/>
  <c r="G413" i="11" s="1"/>
  <c r="E243" i="11"/>
  <c r="G243" i="11" s="1"/>
  <c r="E136" i="11"/>
  <c r="G136" i="11" s="1"/>
  <c r="E52" i="11"/>
  <c r="G52" i="11" s="1"/>
  <c r="E232" i="11"/>
  <c r="G232" i="11" s="1"/>
  <c r="E856" i="11"/>
  <c r="G856" i="11" s="1"/>
  <c r="E1156" i="11"/>
  <c r="G1156" i="11" s="1"/>
  <c r="E592" i="11"/>
  <c r="G592" i="11" s="1"/>
  <c r="E568" i="11"/>
  <c r="G568" i="11" s="1"/>
  <c r="E892" i="11"/>
  <c r="G892" i="11" s="1"/>
  <c r="E688" i="11"/>
  <c r="G688" i="11" s="1"/>
  <c r="E748" i="11"/>
  <c r="G748" i="11" s="1"/>
  <c r="E557" i="11"/>
  <c r="G557" i="11" s="1"/>
  <c r="E424" i="11"/>
  <c r="G424" i="11" s="1"/>
  <c r="E148" i="11"/>
  <c r="G148" i="11" s="1"/>
  <c r="E244" i="11"/>
  <c r="G244" i="11" s="1"/>
  <c r="E215" i="11"/>
  <c r="G215" i="11" s="1"/>
  <c r="E1084" i="11"/>
  <c r="G1084" i="11" s="1"/>
  <c r="E729" i="11"/>
  <c r="G729" i="11" s="1"/>
  <c r="E725" i="11"/>
  <c r="G725" i="11" s="1"/>
  <c r="E280" i="11"/>
  <c r="G280" i="11" s="1"/>
  <c r="E112" i="11"/>
  <c r="G112" i="11" s="1"/>
  <c r="E87" i="11"/>
  <c r="G87" i="11" s="1"/>
  <c r="E928" i="11"/>
  <c r="G928" i="11" s="1"/>
  <c r="E652" i="11"/>
  <c r="G652" i="11" s="1"/>
  <c r="E628" i="11"/>
  <c r="G628" i="11" s="1"/>
  <c r="E388" i="11"/>
  <c r="G388" i="11" s="1"/>
  <c r="E323" i="11"/>
  <c r="G323" i="11" s="1"/>
  <c r="E292" i="11"/>
  <c r="G292" i="11" s="1"/>
  <c r="E16" i="11"/>
  <c r="G16" i="11" s="1"/>
  <c r="E1263" i="11"/>
  <c r="G1263" i="11" s="1"/>
  <c r="E1096" i="11"/>
  <c r="G1096" i="11" s="1"/>
  <c r="E676" i="11"/>
  <c r="G676" i="11" s="1"/>
  <c r="E796" i="11"/>
  <c r="G796" i="11" s="1"/>
  <c r="E760" i="11"/>
  <c r="G760" i="11" s="1"/>
  <c r="E640" i="11"/>
  <c r="G640" i="11" s="1"/>
  <c r="E712" i="11"/>
  <c r="G712" i="11" s="1"/>
  <c r="E1108" i="11"/>
  <c r="G1108" i="11" s="1"/>
  <c r="E880" i="11"/>
  <c r="G880" i="11" s="1"/>
  <c r="E844" i="11"/>
  <c r="G844" i="11" s="1"/>
  <c r="E664" i="11"/>
  <c r="G664" i="11" s="1"/>
  <c r="E556" i="11"/>
  <c r="G556" i="11" s="1"/>
  <c r="E460" i="11"/>
  <c r="G460" i="11" s="1"/>
  <c r="E724" i="11"/>
  <c r="G724" i="11" s="1"/>
  <c r="E539" i="11"/>
  <c r="G539" i="11" s="1"/>
  <c r="E448" i="11"/>
  <c r="G448" i="11" s="1"/>
  <c r="E311" i="11"/>
  <c r="G311" i="11" s="1"/>
  <c r="E580" i="11"/>
  <c r="G580" i="11" s="1"/>
  <c r="E459" i="11"/>
  <c r="G459" i="11" s="1"/>
  <c r="E351" i="11"/>
  <c r="G351" i="11" s="1"/>
  <c r="E268" i="11"/>
  <c r="G268" i="11" s="1"/>
  <c r="E261" i="11"/>
  <c r="G261" i="11" s="1"/>
  <c r="E412" i="11"/>
  <c r="G412" i="11" s="1"/>
  <c r="E328" i="11"/>
  <c r="G328" i="11" s="1"/>
  <c r="E303" i="11"/>
  <c r="G303" i="11" s="1"/>
  <c r="E275" i="11"/>
  <c r="G275" i="11" s="1"/>
  <c r="E255" i="11"/>
  <c r="G255" i="11" s="1"/>
  <c r="E604" i="11"/>
  <c r="G604" i="11" s="1"/>
  <c r="E520" i="11"/>
  <c r="G520" i="11" s="1"/>
  <c r="E496" i="11"/>
  <c r="G496" i="11" s="1"/>
  <c r="E299" i="11"/>
  <c r="G299" i="11" s="1"/>
  <c r="E615" i="11"/>
  <c r="G615" i="11" s="1"/>
  <c r="E502" i="11"/>
  <c r="G502" i="11" s="1"/>
  <c r="E436" i="11"/>
  <c r="G436" i="11" s="1"/>
  <c r="E291" i="11"/>
  <c r="G291" i="11" s="1"/>
  <c r="E287" i="11"/>
  <c r="G287" i="11" s="1"/>
  <c r="E239" i="11"/>
  <c r="G239" i="11" s="1"/>
  <c r="E220" i="11"/>
  <c r="G220" i="11" s="1"/>
  <c r="E172" i="11"/>
  <c r="G172" i="11" s="1"/>
  <c r="E123" i="11"/>
  <c r="G123" i="11" s="1"/>
  <c r="E119" i="11"/>
  <c r="G119" i="11" s="1"/>
  <c r="E99" i="11"/>
  <c r="G99" i="11" s="1"/>
  <c r="E63" i="11"/>
  <c r="G63" i="11" s="1"/>
  <c r="E59" i="11"/>
  <c r="G59" i="11" s="1"/>
  <c r="E15" i="11"/>
  <c r="G15" i="11" s="1"/>
  <c r="E359" i="11"/>
  <c r="G359" i="11" s="1"/>
  <c r="E327" i="11"/>
  <c r="G327" i="11" s="1"/>
  <c r="E304" i="11"/>
  <c r="G304" i="11" s="1"/>
  <c r="E281" i="11"/>
  <c r="G281" i="11" s="1"/>
  <c r="E267" i="11"/>
  <c r="G267" i="11" s="1"/>
  <c r="E238" i="11"/>
  <c r="G238" i="11" s="1"/>
  <c r="E171" i="11"/>
  <c r="G171" i="11" s="1"/>
  <c r="E160" i="11"/>
  <c r="G160" i="11" s="1"/>
  <c r="E111" i="11"/>
  <c r="G111" i="11" s="1"/>
  <c r="E95" i="11"/>
  <c r="G95" i="11" s="1"/>
  <c r="E76" i="11"/>
  <c r="G76" i="11" s="1"/>
  <c r="E69" i="11"/>
  <c r="G69" i="11" s="1"/>
  <c r="E40" i="11"/>
  <c r="G40" i="11" s="1"/>
  <c r="E196" i="11"/>
  <c r="G196" i="11" s="1"/>
  <c r="E83" i="11"/>
  <c r="G83" i="11" s="1"/>
  <c r="E39" i="11"/>
  <c r="G39" i="11" s="1"/>
  <c r="E207" i="11"/>
  <c r="G207" i="11" s="1"/>
  <c r="E195" i="11"/>
  <c r="G195" i="11" s="1"/>
  <c r="E147" i="11"/>
  <c r="G147" i="11" s="1"/>
  <c r="E143" i="11"/>
  <c r="G143" i="11" s="1"/>
  <c r="E129" i="11"/>
  <c r="G129" i="11" s="1"/>
  <c r="E35" i="11"/>
  <c r="G35" i="11" s="1"/>
  <c r="E364" i="11"/>
  <c r="G364" i="11" s="1"/>
  <c r="E347" i="11"/>
  <c r="G347" i="11" s="1"/>
  <c r="E316" i="11"/>
  <c r="G316" i="11" s="1"/>
  <c r="E279" i="11"/>
  <c r="G279" i="11" s="1"/>
  <c r="E23" i="11"/>
  <c r="G23" i="11" s="1"/>
  <c r="E1380" i="11"/>
  <c r="G1380" i="11" s="1"/>
  <c r="E964" i="11"/>
  <c r="G964" i="11" s="1"/>
  <c r="E700" i="11"/>
  <c r="G700" i="11" s="1"/>
  <c r="E976" i="11"/>
  <c r="G976" i="11" s="1"/>
  <c r="E1120" i="11"/>
  <c r="G1120" i="11" s="1"/>
  <c r="E952" i="11"/>
  <c r="G952" i="11" s="1"/>
  <c r="E916" i="11"/>
  <c r="G916" i="11" s="1"/>
  <c r="E868" i="11"/>
  <c r="G868" i="11" s="1"/>
  <c r="E484" i="11"/>
  <c r="G484" i="11" s="1"/>
  <c r="E616" i="11"/>
  <c r="G616" i="11" s="1"/>
  <c r="E904" i="11"/>
  <c r="G904" i="11" s="1"/>
  <c r="E808" i="11"/>
  <c r="G808" i="11" s="1"/>
  <c r="E508" i="11"/>
  <c r="G508" i="11" s="1"/>
  <c r="E389" i="11"/>
  <c r="G389" i="11" s="1"/>
  <c r="E376" i="11"/>
  <c r="G376" i="11" s="1"/>
  <c r="E153" i="11"/>
  <c r="G153" i="11" s="1"/>
  <c r="E131" i="11"/>
  <c r="G131" i="11" s="1"/>
  <c r="E11" i="11"/>
  <c r="G11" i="11" s="1"/>
  <c r="E251" i="11"/>
  <c r="G251" i="11" s="1"/>
  <c r="E71" i="11"/>
  <c r="G71" i="11" s="1"/>
  <c r="E53" i="11"/>
  <c r="G53" i="11" s="1"/>
  <c r="C8" i="11"/>
  <c r="D4" i="8"/>
  <c r="C4" i="8"/>
  <c r="D3" i="8"/>
  <c r="C3" i="8"/>
  <c r="D2" i="8"/>
  <c r="A3" i="8"/>
  <c r="N2" i="7"/>
  <c r="N4" i="7"/>
  <c r="M4" i="7"/>
  <c r="M2" i="7"/>
  <c r="G2" i="7"/>
  <c r="G4" i="7"/>
  <c r="F4" i="7"/>
  <c r="F2" i="7"/>
  <c r="G180" i="7"/>
  <c r="G181" i="7"/>
  <c r="G182" i="7"/>
  <c r="G183" i="7"/>
  <c r="G184" i="7"/>
  <c r="G185" i="7"/>
  <c r="G186" i="7"/>
  <c r="G187" i="7"/>
  <c r="G188" i="7"/>
  <c r="G189" i="7"/>
  <c r="G190" i="7"/>
  <c r="G191" i="7"/>
  <c r="G192" i="7"/>
  <c r="G193" i="7"/>
  <c r="G194" i="7"/>
  <c r="G195" i="7"/>
  <c r="G196" i="7"/>
  <c r="G123" i="7"/>
  <c r="G124" i="7"/>
  <c r="G125" i="7"/>
  <c r="G126" i="7"/>
  <c r="G133" i="7"/>
  <c r="G134" i="7"/>
  <c r="G135" i="7"/>
  <c r="G136" i="7"/>
  <c r="G137" i="7"/>
  <c r="G138" i="7"/>
  <c r="G139" i="7"/>
  <c r="G146" i="7"/>
  <c r="G147" i="7"/>
  <c r="G148" i="7"/>
  <c r="G149" i="7"/>
  <c r="G150" i="7"/>
  <c r="G151" i="7"/>
  <c r="G152" i="7"/>
  <c r="G283" i="7"/>
  <c r="G284" i="7"/>
  <c r="G285" i="7"/>
  <c r="G286" i="7"/>
  <c r="G287" i="7"/>
  <c r="G288" i="7"/>
  <c r="G289" i="7"/>
  <c r="G290" i="7"/>
  <c r="G291" i="7"/>
  <c r="G292" i="7"/>
  <c r="G293" i="7"/>
  <c r="G294" i="7"/>
  <c r="G295" i="7"/>
  <c r="G296" i="7"/>
  <c r="G297" i="7"/>
  <c r="G298" i="7"/>
  <c r="G299" i="7"/>
  <c r="G300" i="7"/>
  <c r="G235" i="7"/>
  <c r="G236" i="7"/>
  <c r="G237" i="7"/>
  <c r="G238" i="7"/>
  <c r="G239" i="7"/>
  <c r="G240" i="7"/>
  <c r="G241" i="7"/>
  <c r="G242" i="7"/>
  <c r="G243" i="7"/>
  <c r="G244" i="7"/>
  <c r="G245" i="7"/>
  <c r="G246" i="7"/>
  <c r="G321" i="7"/>
  <c r="G322" i="7"/>
  <c r="G323" i="7"/>
  <c r="G324" i="7"/>
  <c r="G325" i="7"/>
  <c r="G326" i="7"/>
  <c r="G327" i="7"/>
  <c r="G328" i="7"/>
  <c r="G329" i="7"/>
  <c r="G330" i="7"/>
  <c r="G331" i="7"/>
  <c r="G332" i="7"/>
  <c r="G343" i="7"/>
  <c r="G344" i="7"/>
  <c r="G345" i="7"/>
  <c r="G346" i="7"/>
  <c r="G347" i="7"/>
  <c r="G348" i="7"/>
  <c r="G349" i="7"/>
  <c r="G350" i="7"/>
  <c r="G351" i="7"/>
  <c r="G352" i="7"/>
  <c r="G353" i="7"/>
  <c r="G354" i="7"/>
  <c r="G368" i="7"/>
  <c r="G369" i="7"/>
  <c r="G370" i="7"/>
  <c r="G371" i="7"/>
  <c r="G372" i="7"/>
  <c r="G373" i="7"/>
  <c r="G374" i="7"/>
  <c r="G375" i="7"/>
  <c r="G376" i="7"/>
  <c r="G357" i="7"/>
  <c r="G358" i="7"/>
  <c r="G359" i="7"/>
  <c r="G401" i="7"/>
  <c r="G402" i="7"/>
  <c r="G403" i="7"/>
  <c r="G404" i="7"/>
  <c r="G405" i="7"/>
  <c r="G406" i="7"/>
  <c r="G425" i="7"/>
  <c r="G426" i="7"/>
  <c r="G427" i="7"/>
  <c r="G428" i="7"/>
  <c r="G429" i="7"/>
  <c r="G430" i="7"/>
  <c r="G431" i="7"/>
  <c r="G432" i="7"/>
  <c r="G433" i="7"/>
  <c r="G434" i="7"/>
  <c r="G435" i="7"/>
  <c r="G436" i="7"/>
  <c r="G413" i="7"/>
  <c r="G414" i="7"/>
  <c r="G415" i="7"/>
  <c r="G447" i="7"/>
  <c r="G448" i="7"/>
  <c r="G449" i="7"/>
  <c r="G416" i="7"/>
  <c r="G417" i="7"/>
  <c r="G418" i="7"/>
  <c r="G450" i="7"/>
  <c r="G451" i="7"/>
  <c r="G452" i="7"/>
  <c r="G459" i="7"/>
  <c r="G460" i="7"/>
  <c r="G461" i="7"/>
  <c r="G503" i="7"/>
  <c r="G504" i="7"/>
  <c r="G505" i="7"/>
  <c r="G462" i="7"/>
  <c r="G463" i="7"/>
  <c r="G464" i="7"/>
  <c r="G506" i="7"/>
  <c r="G507" i="7"/>
  <c r="G508" i="7"/>
  <c r="G471" i="7"/>
  <c r="G472" i="7"/>
  <c r="G473" i="7"/>
  <c r="G474" i="7"/>
  <c r="G475" i="7"/>
  <c r="G476" i="7"/>
  <c r="G477" i="7"/>
  <c r="G478" i="7"/>
  <c r="G479" i="7"/>
  <c r="G480" i="7"/>
  <c r="G481" i="7"/>
  <c r="G482" i="7"/>
  <c r="G493" i="7"/>
  <c r="G494" i="7"/>
  <c r="G495" i="7"/>
  <c r="G496" i="7"/>
  <c r="G497" i="7"/>
  <c r="G498" i="7"/>
  <c r="G515" i="7"/>
  <c r="G516" i="7"/>
  <c r="G517" i="7"/>
  <c r="G518" i="7"/>
  <c r="G519" i="7"/>
  <c r="G520" i="7"/>
  <c r="G249" i="7"/>
  <c r="G527" i="7"/>
  <c r="G528" i="7"/>
  <c r="G250" i="7"/>
  <c r="G529" i="7"/>
  <c r="G530" i="7"/>
  <c r="G7" i="7"/>
  <c r="G8" i="7"/>
  <c r="G9" i="7"/>
  <c r="G10" i="7"/>
  <c r="G11" i="7"/>
  <c r="G12" i="7"/>
  <c r="G19" i="7"/>
  <c r="G20" i="7"/>
  <c r="G21" i="7"/>
  <c r="G22" i="7"/>
  <c r="G23" i="7"/>
  <c r="G24" i="7"/>
  <c r="G31" i="7"/>
  <c r="G32" i="7"/>
  <c r="G33" i="7"/>
  <c r="G34" i="7"/>
  <c r="G35" i="7"/>
  <c r="G36" i="7"/>
  <c r="G41" i="7"/>
  <c r="G42" i="7"/>
  <c r="G43" i="7"/>
  <c r="G44" i="7"/>
  <c r="G45" i="7"/>
  <c r="G46" i="7"/>
  <c r="G51" i="7"/>
  <c r="G52" i="7"/>
  <c r="G53" i="7"/>
  <c r="G54" i="7"/>
  <c r="G55" i="7"/>
  <c r="G56" i="7"/>
  <c r="G69" i="7"/>
  <c r="G70" i="7"/>
  <c r="G71" i="7"/>
  <c r="G72" i="7"/>
  <c r="G89" i="7"/>
  <c r="G90" i="7"/>
  <c r="G91" i="7"/>
  <c r="G92" i="7"/>
  <c r="G93" i="7"/>
  <c r="G94" i="7"/>
  <c r="G197" i="7"/>
  <c r="G198" i="7"/>
  <c r="G199" i="7"/>
  <c r="G200" i="7"/>
  <c r="G201" i="7"/>
  <c r="G202" i="7"/>
  <c r="G127" i="7"/>
  <c r="G128" i="7"/>
  <c r="G129" i="7"/>
  <c r="G130" i="7"/>
  <c r="G131" i="7"/>
  <c r="G132" i="7"/>
  <c r="G271" i="7"/>
  <c r="G272" i="7"/>
  <c r="G273" i="7"/>
  <c r="G274" i="7"/>
  <c r="G275" i="7"/>
  <c r="G276" i="7"/>
  <c r="G227" i="7"/>
  <c r="G228" i="7"/>
  <c r="G229" i="7"/>
  <c r="G230" i="7"/>
  <c r="G313" i="7"/>
  <c r="G314" i="7"/>
  <c r="G315" i="7"/>
  <c r="G316" i="7"/>
  <c r="G335" i="7"/>
  <c r="G336" i="7"/>
  <c r="G337" i="7"/>
  <c r="G338" i="7"/>
  <c r="G360" i="7"/>
  <c r="G361" i="7"/>
  <c r="G362" i="7"/>
  <c r="G363" i="7"/>
  <c r="G407" i="7"/>
  <c r="G408" i="7"/>
  <c r="G437" i="7"/>
  <c r="G438" i="7"/>
  <c r="G439" i="7"/>
  <c r="G440" i="7"/>
  <c r="G419" i="7"/>
  <c r="G453" i="7"/>
  <c r="G420" i="7"/>
  <c r="G454" i="7"/>
  <c r="G465" i="7"/>
  <c r="G509" i="7"/>
  <c r="G466" i="7"/>
  <c r="G510" i="7"/>
  <c r="G483" i="7"/>
  <c r="G484" i="7"/>
  <c r="G485" i="7"/>
  <c r="G486" i="7"/>
  <c r="G499" i="7"/>
  <c r="G500" i="7"/>
  <c r="G521" i="7"/>
  <c r="G522" i="7"/>
  <c r="G531" i="7"/>
  <c r="G532" i="7"/>
  <c r="G13" i="7"/>
  <c r="G14" i="7"/>
  <c r="G25" i="7"/>
  <c r="G26" i="7"/>
  <c r="G37" i="7"/>
  <c r="G38" i="7"/>
  <c r="G47" i="7"/>
  <c r="G48" i="7"/>
  <c r="G57" i="7"/>
  <c r="G58" i="7"/>
  <c r="G95" i="7"/>
  <c r="G96" i="7"/>
  <c r="G203" i="7"/>
  <c r="G204" i="7"/>
  <c r="G205" i="7"/>
  <c r="G206" i="7"/>
  <c r="G207" i="7"/>
  <c r="G208" i="7"/>
  <c r="G140" i="7"/>
  <c r="G141" i="7"/>
  <c r="G142" i="7"/>
  <c r="G143" i="7"/>
  <c r="G144" i="7"/>
  <c r="G145" i="7"/>
  <c r="G277" i="7"/>
  <c r="G278" i="7"/>
  <c r="G279" i="7"/>
  <c r="G280" i="7"/>
  <c r="G281" i="7"/>
  <c r="G282" i="7"/>
  <c r="G231" i="7"/>
  <c r="G232" i="7"/>
  <c r="G233" i="7"/>
  <c r="G234" i="7"/>
  <c r="G317" i="7"/>
  <c r="G318" i="7"/>
  <c r="G319" i="7"/>
  <c r="G320" i="7"/>
  <c r="G339" i="7"/>
  <c r="G340" i="7"/>
  <c r="G341" i="7"/>
  <c r="G342" i="7"/>
  <c r="G364" i="7"/>
  <c r="G365" i="7"/>
  <c r="G366" i="7"/>
  <c r="G367" i="7"/>
  <c r="G409" i="7"/>
  <c r="G410" i="7"/>
  <c r="G441" i="7"/>
  <c r="G442" i="7"/>
  <c r="G443" i="7"/>
  <c r="G444" i="7"/>
  <c r="G421" i="7"/>
  <c r="G455" i="7"/>
  <c r="G422" i="7"/>
  <c r="G456" i="7"/>
  <c r="G467" i="7"/>
  <c r="G511" i="7"/>
  <c r="G468" i="7"/>
  <c r="G512" i="7"/>
  <c r="G487" i="7"/>
  <c r="G488" i="7"/>
  <c r="G489" i="7"/>
  <c r="G490" i="7"/>
  <c r="G501" i="7"/>
  <c r="G502" i="7"/>
  <c r="G523" i="7"/>
  <c r="G524" i="7"/>
  <c r="G533" i="7"/>
  <c r="G534" i="7"/>
  <c r="G15" i="7"/>
  <c r="G16" i="7"/>
  <c r="G27" i="7"/>
  <c r="G28" i="7"/>
  <c r="G39" i="7"/>
  <c r="G40" i="7"/>
  <c r="G49" i="7"/>
  <c r="G50" i="7"/>
  <c r="G59" i="7"/>
  <c r="G60" i="7"/>
  <c r="G97" i="7"/>
  <c r="G98" i="7"/>
  <c r="G612" i="7"/>
  <c r="G613" i="7"/>
  <c r="G614" i="7"/>
  <c r="G615" i="7"/>
  <c r="G616" i="7"/>
  <c r="G617" i="7"/>
  <c r="G618" i="7"/>
  <c r="G619" i="7"/>
  <c r="G620" i="7"/>
  <c r="G621" i="7"/>
  <c r="G622" i="7"/>
  <c r="G623" i="7"/>
  <c r="G624" i="7"/>
  <c r="G625" i="7"/>
  <c r="G626" i="7"/>
  <c r="G627" i="7"/>
  <c r="G628" i="7"/>
  <c r="G629" i="7"/>
  <c r="G630" i="7"/>
  <c r="G631" i="7"/>
  <c r="G632" i="7"/>
  <c r="G633" i="7"/>
  <c r="G634" i="7"/>
  <c r="G635" i="7"/>
  <c r="G636" i="7"/>
  <c r="G637" i="7"/>
  <c r="G638" i="7"/>
  <c r="G639" i="7"/>
  <c r="G640" i="7"/>
  <c r="G641" i="7"/>
  <c r="G642" i="7"/>
  <c r="G643" i="7"/>
  <c r="G644" i="7"/>
  <c r="G645" i="7"/>
  <c r="G646" i="7"/>
  <c r="G647" i="7"/>
  <c r="G648" i="7"/>
  <c r="G649" i="7"/>
  <c r="G650" i="7"/>
  <c r="G651" i="7"/>
  <c r="G652" i="7"/>
  <c r="G653" i="7"/>
  <c r="G654" i="7"/>
  <c r="G655" i="7"/>
  <c r="G656" i="7"/>
  <c r="G657" i="7"/>
  <c r="G658" i="7"/>
  <c r="G659" i="7"/>
  <c r="G660" i="7"/>
  <c r="G661" i="7"/>
  <c r="G662" i="7"/>
  <c r="G663" i="7"/>
  <c r="G664" i="7"/>
  <c r="G665" i="7"/>
  <c r="G666" i="7"/>
  <c r="G667" i="7"/>
  <c r="G668" i="7"/>
  <c r="G669" i="7"/>
  <c r="G670" i="7"/>
  <c r="G671" i="7"/>
  <c r="G672" i="7"/>
  <c r="G673" i="7"/>
  <c r="G674" i="7"/>
  <c r="G675" i="7"/>
  <c r="G676" i="7"/>
  <c r="G677" i="7"/>
  <c r="G678" i="7"/>
  <c r="G679" i="7"/>
  <c r="G680" i="7"/>
  <c r="G681" i="7"/>
  <c r="G301" i="7"/>
  <c r="G302" i="7"/>
  <c r="G303" i="7"/>
  <c r="G304" i="7"/>
  <c r="G305" i="7"/>
  <c r="G306" i="7"/>
  <c r="G307" i="7"/>
  <c r="G308" i="7"/>
  <c r="G247" i="7"/>
  <c r="G333" i="7"/>
  <c r="G355" i="7"/>
  <c r="G377" i="7"/>
  <c r="G411" i="7"/>
  <c r="G423" i="7"/>
  <c r="G445" i="7"/>
  <c r="G457" i="7"/>
  <c r="G248" i="7"/>
  <c r="G334" i="7"/>
  <c r="G356" i="7"/>
  <c r="G378" i="7"/>
  <c r="G412" i="7"/>
  <c r="G424" i="7"/>
  <c r="G446" i="7"/>
  <c r="G458" i="7"/>
  <c r="G469" i="7"/>
  <c r="G491" i="7"/>
  <c r="G513" i="7"/>
  <c r="G525" i="7"/>
  <c r="G17" i="7"/>
  <c r="G470" i="7"/>
  <c r="G492" i="7"/>
  <c r="G514" i="7"/>
  <c r="G526" i="7"/>
  <c r="G18" i="7"/>
  <c r="G209" i="7"/>
  <c r="G153" i="7"/>
  <c r="G309" i="7"/>
  <c r="G210" i="7"/>
  <c r="G154" i="7"/>
  <c r="G310" i="7"/>
  <c r="G311" i="7"/>
  <c r="G312" i="7"/>
  <c r="G29" i="7"/>
  <c r="G30" i="7"/>
  <c r="G251" i="7"/>
  <c r="G252" i="7"/>
  <c r="G253" i="7"/>
  <c r="G254" i="7"/>
  <c r="G255" i="7"/>
  <c r="G256" i="7"/>
  <c r="G257" i="7"/>
  <c r="G258" i="7"/>
  <c r="G259" i="7"/>
  <c r="G260" i="7"/>
  <c r="G379" i="7"/>
  <c r="G380" i="7"/>
  <c r="G381" i="7"/>
  <c r="G382" i="7"/>
  <c r="G383" i="7"/>
  <c r="G384" i="7"/>
  <c r="G385" i="7"/>
  <c r="G386" i="7"/>
  <c r="G387" i="7"/>
  <c r="G388" i="7"/>
  <c r="G389" i="7"/>
  <c r="G390" i="7"/>
  <c r="G261" i="7"/>
  <c r="G262" i="7"/>
  <c r="G263" i="7"/>
  <c r="G264" i="7"/>
  <c r="G391" i="7"/>
  <c r="G392" i="7"/>
  <c r="G393" i="7"/>
  <c r="G394" i="7"/>
  <c r="G265" i="7"/>
  <c r="G266" i="7"/>
  <c r="G267" i="7"/>
  <c r="G268" i="7"/>
  <c r="G395" i="7"/>
  <c r="G396" i="7"/>
  <c r="G397" i="7"/>
  <c r="G398" i="7"/>
  <c r="G682" i="7"/>
  <c r="G683" i="7"/>
  <c r="G684" i="7"/>
  <c r="G685" i="7"/>
  <c r="G686" i="7"/>
  <c r="G687" i="7"/>
  <c r="G688" i="7"/>
  <c r="G689" i="7"/>
  <c r="G269" i="7"/>
  <c r="G399" i="7"/>
  <c r="G270" i="7"/>
  <c r="G400" i="7"/>
  <c r="G179" i="7"/>
  <c r="B8" i="7"/>
  <c r="D8" i="7" s="1"/>
  <c r="B9" i="7"/>
  <c r="D9" i="7" s="1"/>
  <c r="B10" i="7"/>
  <c r="D10" i="7" s="1"/>
  <c r="B11" i="7"/>
  <c r="D11" i="7" s="1"/>
  <c r="B12" i="7"/>
  <c r="D12" i="7" s="1"/>
  <c r="B13" i="7"/>
  <c r="D13" i="7" s="1"/>
  <c r="B14" i="7"/>
  <c r="D14" i="7" s="1"/>
  <c r="B15" i="7"/>
  <c r="D15" i="7" s="1"/>
  <c r="B16" i="7"/>
  <c r="D16" i="7" s="1"/>
  <c r="B23" i="7"/>
  <c r="D23" i="7" s="1"/>
  <c r="B30" i="7"/>
  <c r="D30" i="7" s="1"/>
  <c r="B48" i="7"/>
  <c r="D48" i="7" s="1"/>
  <c r="B55" i="7"/>
  <c r="D55" i="7" s="1"/>
  <c r="B62" i="7"/>
  <c r="D62" i="7" s="1"/>
  <c r="B69" i="7"/>
  <c r="D69" i="7" s="1"/>
  <c r="B78" i="7"/>
  <c r="D78" i="7" s="1"/>
  <c r="B89" i="7"/>
  <c r="D89" i="7" s="1"/>
  <c r="B107" i="7"/>
  <c r="D107" i="7" s="1"/>
  <c r="B118" i="7"/>
  <c r="D118" i="7" s="1"/>
  <c r="B129" i="7"/>
  <c r="D129" i="7" s="1"/>
  <c r="B140" i="7"/>
  <c r="D140" i="7" s="1"/>
  <c r="B151" i="7"/>
  <c r="D151" i="7" s="1"/>
  <c r="B161" i="7"/>
  <c r="D161" i="7" s="1"/>
  <c r="B172" i="7"/>
  <c r="D172" i="7" s="1"/>
  <c r="B183" i="7"/>
  <c r="D183" i="7" s="1"/>
  <c r="B194" i="7"/>
  <c r="D194" i="7" s="1"/>
  <c r="B205" i="7"/>
  <c r="D205" i="7" s="1"/>
  <c r="B215" i="7"/>
  <c r="D215" i="7" s="1"/>
  <c r="B226" i="7"/>
  <c r="D226" i="7" s="1"/>
  <c r="B240" i="7"/>
  <c r="D240" i="7" s="1"/>
  <c r="B251" i="7"/>
  <c r="D251" i="7" s="1"/>
  <c r="B262" i="7"/>
  <c r="D262" i="7" s="1"/>
  <c r="B276" i="7"/>
  <c r="D276" i="7" s="1"/>
  <c r="B297" i="7"/>
  <c r="D297" i="7" s="1"/>
  <c r="B308" i="7"/>
  <c r="D308" i="7" s="1"/>
  <c r="B319" i="7"/>
  <c r="D319" i="7" s="1"/>
  <c r="B322" i="7"/>
  <c r="D322" i="7" s="1"/>
  <c r="B333" i="7"/>
  <c r="D333" i="7" s="1"/>
  <c r="B347" i="7"/>
  <c r="D347" i="7" s="1"/>
  <c r="B355" i="7"/>
  <c r="D355" i="7" s="1"/>
  <c r="B356" i="7"/>
  <c r="D356" i="7" s="1"/>
  <c r="B357" i="7"/>
  <c r="D357" i="7" s="1"/>
  <c r="B358" i="7"/>
  <c r="D358" i="7" s="1"/>
  <c r="B359" i="7"/>
  <c r="D359" i="7" s="1"/>
  <c r="B360" i="7"/>
  <c r="D360" i="7" s="1"/>
  <c r="B361" i="7"/>
  <c r="D361" i="7" s="1"/>
  <c r="B365" i="7"/>
  <c r="D365" i="7" s="1"/>
  <c r="B368" i="7"/>
  <c r="D368" i="7" s="1"/>
  <c r="B379" i="7"/>
  <c r="D379" i="7" s="1"/>
  <c r="B390" i="7"/>
  <c r="D390" i="7" s="1"/>
  <c r="B404" i="7"/>
  <c r="D404" i="7" s="1"/>
  <c r="B411" i="7"/>
  <c r="D411" i="7" s="1"/>
  <c r="B422" i="7"/>
  <c r="D422" i="7" s="1"/>
  <c r="B429" i="7"/>
  <c r="D429" i="7" s="1"/>
  <c r="B440" i="7"/>
  <c r="D440" i="7" s="1"/>
  <c r="B446" i="7"/>
  <c r="D446" i="7" s="1"/>
  <c r="B464" i="7"/>
  <c r="D464" i="7" s="1"/>
  <c r="B471" i="7"/>
  <c r="D471" i="7" s="1"/>
  <c r="B482" i="7"/>
  <c r="D482" i="7" s="1"/>
  <c r="B496" i="7"/>
  <c r="D496" i="7"/>
  <c r="B503" i="7"/>
  <c r="D503" i="7" s="1"/>
  <c r="B520" i="7"/>
  <c r="D520" i="7" s="1"/>
  <c r="B521" i="7"/>
  <c r="D521" i="7" s="1"/>
  <c r="B522" i="7"/>
  <c r="D522" i="7" s="1"/>
  <c r="B523" i="7"/>
  <c r="D523" i="7" s="1"/>
  <c r="B524" i="7"/>
  <c r="D524" i="7" s="1"/>
  <c r="B525" i="7"/>
  <c r="D525" i="7" s="1"/>
  <c r="B526" i="7"/>
  <c r="D526" i="7" s="1"/>
  <c r="B527" i="7"/>
  <c r="D527" i="7" s="1"/>
  <c r="B528" i="7"/>
  <c r="D528" i="7" s="1"/>
  <c r="B529" i="7"/>
  <c r="D529" i="7" s="1"/>
  <c r="B530" i="7"/>
  <c r="D530" i="7" s="1"/>
  <c r="B531" i="7"/>
  <c r="D531" i="7" s="1"/>
  <c r="B532" i="7"/>
  <c r="D532" i="7" s="1"/>
  <c r="B533" i="7"/>
  <c r="D533" i="7" s="1"/>
  <c r="B534" i="7"/>
  <c r="D534" i="7" s="1"/>
  <c r="B17" i="7"/>
  <c r="D17" i="7" s="1"/>
  <c r="B18" i="7"/>
  <c r="D18" i="7" s="1"/>
  <c r="B19" i="7"/>
  <c r="D19" i="7" s="1"/>
  <c r="B20" i="7"/>
  <c r="D20" i="7" s="1"/>
  <c r="B21" i="7"/>
  <c r="D21" i="7" s="1"/>
  <c r="B22" i="7"/>
  <c r="D22" i="7" s="1"/>
  <c r="B24" i="7"/>
  <c r="D24" i="7" s="1"/>
  <c r="B25" i="7"/>
  <c r="D25" i="7" s="1"/>
  <c r="B26" i="7"/>
  <c r="D26" i="7" s="1"/>
  <c r="B27" i="7"/>
  <c r="D27" i="7" s="1"/>
  <c r="B28" i="7"/>
  <c r="D28" i="7" s="1"/>
  <c r="B29" i="7"/>
  <c r="D29" i="7" s="1"/>
  <c r="B31" i="7"/>
  <c r="D31" i="7" s="1"/>
  <c r="B32" i="7"/>
  <c r="D32" i="7" s="1"/>
  <c r="B33" i="7"/>
  <c r="D33" i="7" s="1"/>
  <c r="B34" i="7"/>
  <c r="D34" i="7" s="1"/>
  <c r="B35" i="7"/>
  <c r="D35" i="7" s="1"/>
  <c r="B36" i="7"/>
  <c r="D36" i="7" s="1"/>
  <c r="B37" i="7"/>
  <c r="D37" i="7" s="1"/>
  <c r="B38" i="7"/>
  <c r="D38" i="7" s="1"/>
  <c r="B39" i="7"/>
  <c r="D39" i="7" s="1"/>
  <c r="B40" i="7"/>
  <c r="D40" i="7" s="1"/>
  <c r="B41" i="7"/>
  <c r="D41" i="7" s="1"/>
  <c r="B42" i="7"/>
  <c r="D42" i="7" s="1"/>
  <c r="B43" i="7"/>
  <c r="D43" i="7" s="1"/>
  <c r="B44" i="7"/>
  <c r="D44" i="7" s="1"/>
  <c r="B45" i="7"/>
  <c r="D45" i="7" s="1"/>
  <c r="B46" i="7"/>
  <c r="D46" i="7" s="1"/>
  <c r="B47" i="7"/>
  <c r="D47" i="7" s="1"/>
  <c r="B49" i="7"/>
  <c r="D49" i="7" s="1"/>
  <c r="B50" i="7"/>
  <c r="D50" i="7" s="1"/>
  <c r="B51" i="7"/>
  <c r="D51" i="7" s="1"/>
  <c r="B52" i="7"/>
  <c r="D52" i="7" s="1"/>
  <c r="B53" i="7"/>
  <c r="D53" i="7" s="1"/>
  <c r="B54" i="7"/>
  <c r="D54" i="7" s="1"/>
  <c r="B56" i="7"/>
  <c r="D56" i="7" s="1"/>
  <c r="B57" i="7"/>
  <c r="D57" i="7" s="1"/>
  <c r="B58" i="7"/>
  <c r="D58" i="7" s="1"/>
  <c r="B59" i="7"/>
  <c r="D59" i="7" s="1"/>
  <c r="B60" i="7"/>
  <c r="D60" i="7" s="1"/>
  <c r="B61" i="7"/>
  <c r="D61" i="7" s="1"/>
  <c r="B63" i="7"/>
  <c r="D63" i="7" s="1"/>
  <c r="B64" i="7"/>
  <c r="D64" i="7" s="1"/>
  <c r="B65" i="7"/>
  <c r="D65" i="7" s="1"/>
  <c r="B66" i="7"/>
  <c r="D66" i="7" s="1"/>
  <c r="B67" i="7"/>
  <c r="D67" i="7" s="1"/>
  <c r="B68" i="7"/>
  <c r="D68" i="7" s="1"/>
  <c r="B70" i="7"/>
  <c r="D70" i="7" s="1"/>
  <c r="B71" i="7"/>
  <c r="D71" i="7" s="1"/>
  <c r="B72" i="7"/>
  <c r="D72" i="7" s="1"/>
  <c r="B73" i="7"/>
  <c r="D73" i="7" s="1"/>
  <c r="B74" i="7"/>
  <c r="D74" i="7" s="1"/>
  <c r="B75" i="7"/>
  <c r="D75" i="7" s="1"/>
  <c r="B76" i="7"/>
  <c r="D76" i="7" s="1"/>
  <c r="B77" i="7"/>
  <c r="D77" i="7" s="1"/>
  <c r="B79" i="7"/>
  <c r="D79" i="7" s="1"/>
  <c r="B80" i="7"/>
  <c r="D80" i="7" s="1"/>
  <c r="B81" i="7"/>
  <c r="D81" i="7" s="1"/>
  <c r="B82" i="7"/>
  <c r="D82" i="7" s="1"/>
  <c r="B83" i="7"/>
  <c r="D83" i="7" s="1"/>
  <c r="B84" i="7"/>
  <c r="D84" i="7" s="1"/>
  <c r="B85" i="7"/>
  <c r="D85" i="7" s="1"/>
  <c r="B86" i="7"/>
  <c r="D86" i="7" s="1"/>
  <c r="B87" i="7"/>
  <c r="D87" i="7" s="1"/>
  <c r="B88" i="7"/>
  <c r="D88" i="7" s="1"/>
  <c r="B90" i="7"/>
  <c r="D90" i="7" s="1"/>
  <c r="B91" i="7"/>
  <c r="D91" i="7" s="1"/>
  <c r="B92" i="7"/>
  <c r="D92" i="7" s="1"/>
  <c r="B93" i="7"/>
  <c r="D93" i="7" s="1"/>
  <c r="B94" i="7"/>
  <c r="D94" i="7" s="1"/>
  <c r="B95" i="7"/>
  <c r="D95" i="7" s="1"/>
  <c r="B96" i="7"/>
  <c r="D96" i="7" s="1"/>
  <c r="B97" i="7"/>
  <c r="D97" i="7" s="1"/>
  <c r="B98" i="7"/>
  <c r="D98" i="7" s="1"/>
  <c r="B99" i="7"/>
  <c r="D99" i="7" s="1"/>
  <c r="B100" i="7"/>
  <c r="D100" i="7" s="1"/>
  <c r="B101" i="7"/>
  <c r="D101" i="7" s="1"/>
  <c r="B102" i="7"/>
  <c r="D102" i="7" s="1"/>
  <c r="B103" i="7"/>
  <c r="D103" i="7" s="1"/>
  <c r="B104" i="7"/>
  <c r="D104" i="7" s="1"/>
  <c r="B105" i="7"/>
  <c r="D105" i="7" s="1"/>
  <c r="B106" i="7"/>
  <c r="D106" i="7" s="1"/>
  <c r="B108" i="7"/>
  <c r="D108" i="7" s="1"/>
  <c r="B109" i="7"/>
  <c r="D109" i="7"/>
  <c r="B110" i="7"/>
  <c r="D110" i="7" s="1"/>
  <c r="B111" i="7"/>
  <c r="D111" i="7" s="1"/>
  <c r="B112" i="7"/>
  <c r="D112" i="7" s="1"/>
  <c r="B113" i="7"/>
  <c r="D113" i="7" s="1"/>
  <c r="B114" i="7"/>
  <c r="D114" i="7" s="1"/>
  <c r="B115" i="7"/>
  <c r="D115" i="7" s="1"/>
  <c r="B116" i="7"/>
  <c r="D116" i="7" s="1"/>
  <c r="B117" i="7"/>
  <c r="D117" i="7" s="1"/>
  <c r="B119" i="7"/>
  <c r="D119" i="7" s="1"/>
  <c r="B120" i="7"/>
  <c r="D120" i="7" s="1"/>
  <c r="B121" i="7"/>
  <c r="D121" i="7" s="1"/>
  <c r="B122" i="7"/>
  <c r="D122" i="7" s="1"/>
  <c r="B123" i="7"/>
  <c r="D123" i="7" s="1"/>
  <c r="B124" i="7"/>
  <c r="D124" i="7" s="1"/>
  <c r="B125" i="7"/>
  <c r="D125" i="7" s="1"/>
  <c r="B126" i="7"/>
  <c r="D126" i="7" s="1"/>
  <c r="B127" i="7"/>
  <c r="D127" i="7" s="1"/>
  <c r="B128" i="7"/>
  <c r="D128" i="7" s="1"/>
  <c r="B130" i="7"/>
  <c r="D130" i="7" s="1"/>
  <c r="B131" i="7"/>
  <c r="D131" i="7" s="1"/>
  <c r="B132" i="7"/>
  <c r="D132" i="7" s="1"/>
  <c r="B133" i="7"/>
  <c r="D133" i="7" s="1"/>
  <c r="B134" i="7"/>
  <c r="D134" i="7" s="1"/>
  <c r="B135" i="7"/>
  <c r="D135" i="7" s="1"/>
  <c r="B136" i="7"/>
  <c r="D136" i="7" s="1"/>
  <c r="B137" i="7"/>
  <c r="D137" i="7" s="1"/>
  <c r="B138" i="7"/>
  <c r="D138" i="7" s="1"/>
  <c r="B139" i="7"/>
  <c r="D139" i="7" s="1"/>
  <c r="B141" i="7"/>
  <c r="D141" i="7" s="1"/>
  <c r="B142" i="7"/>
  <c r="D142" i="7" s="1"/>
  <c r="B143" i="7"/>
  <c r="D143" i="7" s="1"/>
  <c r="B144" i="7"/>
  <c r="D144" i="7" s="1"/>
  <c r="B145" i="7"/>
  <c r="D145" i="7" s="1"/>
  <c r="B146" i="7"/>
  <c r="D146" i="7" s="1"/>
  <c r="B147" i="7"/>
  <c r="D147" i="7" s="1"/>
  <c r="B148" i="7"/>
  <c r="D148" i="7" s="1"/>
  <c r="B149" i="7"/>
  <c r="D149" i="7" s="1"/>
  <c r="B150" i="7"/>
  <c r="D150" i="7" s="1"/>
  <c r="B152" i="7"/>
  <c r="D152" i="7" s="1"/>
  <c r="B153" i="7"/>
  <c r="D153" i="7" s="1"/>
  <c r="B154" i="7"/>
  <c r="D154" i="7" s="1"/>
  <c r="B155" i="7"/>
  <c r="D155" i="7" s="1"/>
  <c r="B156" i="7"/>
  <c r="D156" i="7" s="1"/>
  <c r="B157" i="7"/>
  <c r="D157" i="7" s="1"/>
  <c r="B158" i="7"/>
  <c r="D158" i="7" s="1"/>
  <c r="B159" i="7"/>
  <c r="D159" i="7" s="1"/>
  <c r="B160" i="7"/>
  <c r="D160" i="7" s="1"/>
  <c r="B162" i="7"/>
  <c r="D162" i="7" s="1"/>
  <c r="B163" i="7"/>
  <c r="D163" i="7" s="1"/>
  <c r="B164" i="7"/>
  <c r="D164" i="7" s="1"/>
  <c r="B165" i="7"/>
  <c r="D165" i="7" s="1"/>
  <c r="B166" i="7"/>
  <c r="D166" i="7" s="1"/>
  <c r="B167" i="7"/>
  <c r="D167" i="7" s="1"/>
  <c r="B168" i="7"/>
  <c r="D168" i="7" s="1"/>
  <c r="B169" i="7"/>
  <c r="D169" i="7" s="1"/>
  <c r="B170" i="7"/>
  <c r="D170" i="7" s="1"/>
  <c r="B171" i="7"/>
  <c r="D171" i="7" s="1"/>
  <c r="B173" i="7"/>
  <c r="D173" i="7" s="1"/>
  <c r="B174" i="7"/>
  <c r="D174" i="7" s="1"/>
  <c r="B175" i="7"/>
  <c r="D175" i="7" s="1"/>
  <c r="B176" i="7"/>
  <c r="D176" i="7" s="1"/>
  <c r="B177" i="7"/>
  <c r="D177" i="7" s="1"/>
  <c r="B178" i="7"/>
  <c r="D178" i="7" s="1"/>
  <c r="B179" i="7"/>
  <c r="D179" i="7" s="1"/>
  <c r="B180" i="7"/>
  <c r="D180" i="7" s="1"/>
  <c r="B181" i="7"/>
  <c r="D181" i="7" s="1"/>
  <c r="B182" i="7"/>
  <c r="D182" i="7" s="1"/>
  <c r="B184" i="7"/>
  <c r="D184" i="7" s="1"/>
  <c r="B185" i="7"/>
  <c r="D185" i="7" s="1"/>
  <c r="B186" i="7"/>
  <c r="D186" i="7" s="1"/>
  <c r="B187" i="7"/>
  <c r="D187" i="7" s="1"/>
  <c r="B188" i="7"/>
  <c r="D188" i="7" s="1"/>
  <c r="B189" i="7"/>
  <c r="D189" i="7" s="1"/>
  <c r="B190" i="7"/>
  <c r="D190" i="7" s="1"/>
  <c r="B191" i="7"/>
  <c r="D191" i="7" s="1"/>
  <c r="B192" i="7"/>
  <c r="D192" i="7" s="1"/>
  <c r="B193" i="7"/>
  <c r="D193" i="7" s="1"/>
  <c r="B195" i="7"/>
  <c r="D195" i="7" s="1"/>
  <c r="B196" i="7"/>
  <c r="D196" i="7" s="1"/>
  <c r="B197" i="7"/>
  <c r="D197" i="7" s="1"/>
  <c r="B198" i="7"/>
  <c r="D198" i="7" s="1"/>
  <c r="B199" i="7"/>
  <c r="D199" i="7" s="1"/>
  <c r="B200" i="7"/>
  <c r="D200" i="7" s="1"/>
  <c r="B201" i="7"/>
  <c r="D201" i="7" s="1"/>
  <c r="B202" i="7"/>
  <c r="D202" i="7" s="1"/>
  <c r="B203" i="7"/>
  <c r="D203" i="7" s="1"/>
  <c r="B204" i="7"/>
  <c r="D204" i="7" s="1"/>
  <c r="B206" i="7"/>
  <c r="D206" i="7" s="1"/>
  <c r="B207" i="7"/>
  <c r="D207" i="7" s="1"/>
  <c r="B208" i="7"/>
  <c r="D208" i="7" s="1"/>
  <c r="B209" i="7"/>
  <c r="D209" i="7" s="1"/>
  <c r="B210" i="7"/>
  <c r="D210" i="7" s="1"/>
  <c r="B211" i="7"/>
  <c r="D211" i="7" s="1"/>
  <c r="B212" i="7"/>
  <c r="D212" i="7" s="1"/>
  <c r="B213" i="7"/>
  <c r="D213" i="7" s="1"/>
  <c r="B214" i="7"/>
  <c r="D214" i="7" s="1"/>
  <c r="B216" i="7"/>
  <c r="D216" i="7" s="1"/>
  <c r="B217" i="7"/>
  <c r="D217" i="7" s="1"/>
  <c r="B218" i="7"/>
  <c r="D218" i="7" s="1"/>
  <c r="B219" i="7"/>
  <c r="D219" i="7" s="1"/>
  <c r="B220" i="7"/>
  <c r="D220" i="7" s="1"/>
  <c r="B221" i="7"/>
  <c r="D221" i="7" s="1"/>
  <c r="B222" i="7"/>
  <c r="D222" i="7" s="1"/>
  <c r="B223" i="7"/>
  <c r="D223" i="7" s="1"/>
  <c r="B224" i="7"/>
  <c r="D224" i="7" s="1"/>
  <c r="B225" i="7"/>
  <c r="D225" i="7" s="1"/>
  <c r="B227" i="7"/>
  <c r="D227" i="7" s="1"/>
  <c r="B228" i="7"/>
  <c r="D228" i="7" s="1"/>
  <c r="B229" i="7"/>
  <c r="D229" i="7" s="1"/>
  <c r="B230" i="7"/>
  <c r="D230" i="7" s="1"/>
  <c r="B231" i="7"/>
  <c r="D231" i="7" s="1"/>
  <c r="B232" i="7"/>
  <c r="D232" i="7" s="1"/>
  <c r="B233" i="7"/>
  <c r="D233" i="7" s="1"/>
  <c r="B234" i="7"/>
  <c r="D234" i="7" s="1"/>
  <c r="B235" i="7"/>
  <c r="D235" i="7" s="1"/>
  <c r="B236" i="7"/>
  <c r="D236" i="7" s="1"/>
  <c r="B237" i="7"/>
  <c r="D237" i="7" s="1"/>
  <c r="B238" i="7"/>
  <c r="D238" i="7" s="1"/>
  <c r="B239" i="7"/>
  <c r="D239" i="7" s="1"/>
  <c r="B241" i="7"/>
  <c r="D241" i="7" s="1"/>
  <c r="B242" i="7"/>
  <c r="D242" i="7" s="1"/>
  <c r="B243" i="7"/>
  <c r="D243" i="7" s="1"/>
  <c r="B244" i="7"/>
  <c r="D244" i="7" s="1"/>
  <c r="B245" i="7"/>
  <c r="D245" i="7" s="1"/>
  <c r="B246" i="7"/>
  <c r="D246" i="7" s="1"/>
  <c r="B247" i="7"/>
  <c r="D247" i="7" s="1"/>
  <c r="B248" i="7"/>
  <c r="D248" i="7" s="1"/>
  <c r="B249" i="7"/>
  <c r="D249" i="7" s="1"/>
  <c r="B250" i="7"/>
  <c r="D250" i="7" s="1"/>
  <c r="B252" i="7"/>
  <c r="D252" i="7" s="1"/>
  <c r="B253" i="7"/>
  <c r="D253" i="7" s="1"/>
  <c r="B254" i="7"/>
  <c r="D254" i="7" s="1"/>
  <c r="B255" i="7"/>
  <c r="D255" i="7" s="1"/>
  <c r="B256" i="7"/>
  <c r="D256" i="7" s="1"/>
  <c r="B257" i="7"/>
  <c r="D257" i="7" s="1"/>
  <c r="B258" i="7"/>
  <c r="D258" i="7" s="1"/>
  <c r="B259" i="7"/>
  <c r="D259" i="7" s="1"/>
  <c r="B260" i="7"/>
  <c r="D260" i="7" s="1"/>
  <c r="B261" i="7"/>
  <c r="D261" i="7" s="1"/>
  <c r="B263" i="7"/>
  <c r="D263" i="7" s="1"/>
  <c r="B264" i="7"/>
  <c r="D264" i="7" s="1"/>
  <c r="B265" i="7"/>
  <c r="D265" i="7" s="1"/>
  <c r="B266" i="7"/>
  <c r="D266" i="7" s="1"/>
  <c r="B267" i="7"/>
  <c r="D267" i="7" s="1"/>
  <c r="B268" i="7"/>
  <c r="D268" i="7" s="1"/>
  <c r="B269" i="7"/>
  <c r="D269" i="7" s="1"/>
  <c r="B270" i="7"/>
  <c r="D270" i="7" s="1"/>
  <c r="B271" i="7"/>
  <c r="D271" i="7" s="1"/>
  <c r="B272" i="7"/>
  <c r="D272" i="7" s="1"/>
  <c r="B273" i="7"/>
  <c r="D273" i="7" s="1"/>
  <c r="B274" i="7"/>
  <c r="D274" i="7" s="1"/>
  <c r="B275" i="7"/>
  <c r="D275" i="7" s="1"/>
  <c r="B277" i="7"/>
  <c r="D277" i="7" s="1"/>
  <c r="B278" i="7"/>
  <c r="D278" i="7" s="1"/>
  <c r="B279" i="7"/>
  <c r="D279" i="7" s="1"/>
  <c r="B280" i="7"/>
  <c r="D280" i="7" s="1"/>
  <c r="B281" i="7"/>
  <c r="D281" i="7" s="1"/>
  <c r="B282" i="7"/>
  <c r="D282" i="7" s="1"/>
  <c r="B283" i="7"/>
  <c r="D283" i="7" s="1"/>
  <c r="B284" i="7"/>
  <c r="D284" i="7" s="1"/>
  <c r="B285" i="7"/>
  <c r="D285" i="7" s="1"/>
  <c r="B286" i="7"/>
  <c r="D286" i="7" s="1"/>
  <c r="B287" i="7"/>
  <c r="D287" i="7" s="1"/>
  <c r="B288" i="7"/>
  <c r="D288" i="7" s="1"/>
  <c r="B289" i="7"/>
  <c r="D289" i="7" s="1"/>
  <c r="B290" i="7"/>
  <c r="D290" i="7" s="1"/>
  <c r="B291" i="7"/>
  <c r="D291" i="7" s="1"/>
  <c r="B292" i="7"/>
  <c r="D292" i="7" s="1"/>
  <c r="B293" i="7"/>
  <c r="D293" i="7" s="1"/>
  <c r="B294" i="7"/>
  <c r="D294" i="7" s="1"/>
  <c r="B295" i="7"/>
  <c r="D295" i="7" s="1"/>
  <c r="B296" i="7"/>
  <c r="D296" i="7" s="1"/>
  <c r="B298" i="7"/>
  <c r="D298" i="7" s="1"/>
  <c r="B299" i="7"/>
  <c r="D299" i="7" s="1"/>
  <c r="B300" i="7"/>
  <c r="D300" i="7" s="1"/>
  <c r="B301" i="7"/>
  <c r="D301" i="7" s="1"/>
  <c r="B302" i="7"/>
  <c r="D302" i="7" s="1"/>
  <c r="B303" i="7"/>
  <c r="D303" i="7" s="1"/>
  <c r="B304" i="7"/>
  <c r="D304" i="7" s="1"/>
  <c r="B305" i="7"/>
  <c r="D305" i="7" s="1"/>
  <c r="B306" i="7"/>
  <c r="D306" i="7" s="1"/>
  <c r="B307" i="7"/>
  <c r="D307" i="7" s="1"/>
  <c r="B309" i="7"/>
  <c r="D309" i="7" s="1"/>
  <c r="B310" i="7"/>
  <c r="D310" i="7" s="1"/>
  <c r="B311" i="7"/>
  <c r="D311" i="7" s="1"/>
  <c r="B312" i="7"/>
  <c r="D312" i="7" s="1"/>
  <c r="B313" i="7"/>
  <c r="D313" i="7" s="1"/>
  <c r="B314" i="7"/>
  <c r="D314" i="7" s="1"/>
  <c r="B315" i="7"/>
  <c r="D315" i="7" s="1"/>
  <c r="B316" i="7"/>
  <c r="D316" i="7" s="1"/>
  <c r="B317" i="7"/>
  <c r="D317" i="7" s="1"/>
  <c r="B318" i="7"/>
  <c r="D318" i="7" s="1"/>
  <c r="B320" i="7"/>
  <c r="D320" i="7" s="1"/>
  <c r="B321" i="7"/>
  <c r="D321" i="7" s="1"/>
  <c r="B323" i="7"/>
  <c r="D323" i="7" s="1"/>
  <c r="B324" i="7"/>
  <c r="D324" i="7" s="1"/>
  <c r="B325" i="7"/>
  <c r="D325" i="7" s="1"/>
  <c r="B326" i="7"/>
  <c r="D326" i="7" s="1"/>
  <c r="B327" i="7"/>
  <c r="D327" i="7" s="1"/>
  <c r="B328" i="7"/>
  <c r="D328" i="7" s="1"/>
  <c r="B329" i="7"/>
  <c r="D329" i="7" s="1"/>
  <c r="B330" i="7"/>
  <c r="D330" i="7" s="1"/>
  <c r="B331" i="7"/>
  <c r="D331" i="7" s="1"/>
  <c r="B332" i="7"/>
  <c r="D332" i="7" s="1"/>
  <c r="B334" i="7"/>
  <c r="D334" i="7" s="1"/>
  <c r="B335" i="7"/>
  <c r="D335" i="7" s="1"/>
  <c r="B336" i="7"/>
  <c r="D336" i="7" s="1"/>
  <c r="B337" i="7"/>
  <c r="D337" i="7" s="1"/>
  <c r="B338" i="7"/>
  <c r="D338" i="7" s="1"/>
  <c r="B339" i="7"/>
  <c r="D339" i="7" s="1"/>
  <c r="B340" i="7"/>
  <c r="D340" i="7" s="1"/>
  <c r="B341" i="7"/>
  <c r="D341" i="7" s="1"/>
  <c r="B342" i="7"/>
  <c r="D342" i="7" s="1"/>
  <c r="B343" i="7"/>
  <c r="D343" i="7" s="1"/>
  <c r="B344" i="7"/>
  <c r="D344" i="7" s="1"/>
  <c r="B345" i="7"/>
  <c r="D345" i="7" s="1"/>
  <c r="B346" i="7"/>
  <c r="D346" i="7" s="1"/>
  <c r="B348" i="7"/>
  <c r="D348" i="7" s="1"/>
  <c r="B349" i="7"/>
  <c r="D349" i="7" s="1"/>
  <c r="B350" i="7"/>
  <c r="D350" i="7" s="1"/>
  <c r="B351" i="7"/>
  <c r="D351" i="7" s="1"/>
  <c r="B352" i="7"/>
  <c r="D352" i="7" s="1"/>
  <c r="B353" i="7"/>
  <c r="D353" i="7" s="1"/>
  <c r="B354" i="7"/>
  <c r="D354" i="7" s="1"/>
  <c r="B362" i="7"/>
  <c r="D362" i="7" s="1"/>
  <c r="B363" i="7"/>
  <c r="D363" i="7" s="1"/>
  <c r="B364" i="7"/>
  <c r="D364" i="7" s="1"/>
  <c r="B366" i="7"/>
  <c r="D366" i="7" s="1"/>
  <c r="B367" i="7"/>
  <c r="D367" i="7" s="1"/>
  <c r="B369" i="7"/>
  <c r="D369" i="7" s="1"/>
  <c r="B370" i="7"/>
  <c r="D370" i="7" s="1"/>
  <c r="B371" i="7"/>
  <c r="D371" i="7" s="1"/>
  <c r="B372" i="7"/>
  <c r="D372" i="7" s="1"/>
  <c r="B373" i="7"/>
  <c r="D373" i="7" s="1"/>
  <c r="B374" i="7"/>
  <c r="D374" i="7" s="1"/>
  <c r="B375" i="7"/>
  <c r="D375" i="7" s="1"/>
  <c r="B376" i="7"/>
  <c r="D376" i="7" s="1"/>
  <c r="B377" i="7"/>
  <c r="D377" i="7" s="1"/>
  <c r="B378" i="7"/>
  <c r="D378" i="7" s="1"/>
  <c r="B380" i="7"/>
  <c r="D380" i="7" s="1"/>
  <c r="B381" i="7"/>
  <c r="D381" i="7" s="1"/>
  <c r="B382" i="7"/>
  <c r="D382" i="7" s="1"/>
  <c r="B383" i="7"/>
  <c r="D383" i="7" s="1"/>
  <c r="B384" i="7"/>
  <c r="D384" i="7" s="1"/>
  <c r="B385" i="7"/>
  <c r="D385" i="7" s="1"/>
  <c r="B386" i="7"/>
  <c r="D386" i="7" s="1"/>
  <c r="B387" i="7"/>
  <c r="D387" i="7" s="1"/>
  <c r="B388" i="7"/>
  <c r="D388" i="7" s="1"/>
  <c r="B389" i="7"/>
  <c r="D389" i="7" s="1"/>
  <c r="B391" i="7"/>
  <c r="D391" i="7" s="1"/>
  <c r="B392" i="7"/>
  <c r="D392" i="7" s="1"/>
  <c r="B393" i="7"/>
  <c r="D393" i="7" s="1"/>
  <c r="B394" i="7"/>
  <c r="D394" i="7" s="1"/>
  <c r="B395" i="7"/>
  <c r="D395" i="7" s="1"/>
  <c r="B396" i="7"/>
  <c r="D396" i="7" s="1"/>
  <c r="B397" i="7"/>
  <c r="D397" i="7"/>
  <c r="B398" i="7"/>
  <c r="D398" i="7" s="1"/>
  <c r="B399" i="7"/>
  <c r="D399" i="7" s="1"/>
  <c r="B400" i="7"/>
  <c r="D400" i="7" s="1"/>
  <c r="B401" i="7"/>
  <c r="D401" i="7" s="1"/>
  <c r="B402" i="7"/>
  <c r="D402" i="7" s="1"/>
  <c r="B403" i="7"/>
  <c r="D403" i="7" s="1"/>
  <c r="B405" i="7"/>
  <c r="D405" i="7" s="1"/>
  <c r="B406" i="7"/>
  <c r="D406" i="7" s="1"/>
  <c r="B407" i="7"/>
  <c r="D407" i="7" s="1"/>
  <c r="B408" i="7"/>
  <c r="D408" i="7" s="1"/>
  <c r="B409" i="7"/>
  <c r="D409" i="7" s="1"/>
  <c r="B410" i="7"/>
  <c r="D410" i="7" s="1"/>
  <c r="B412" i="7"/>
  <c r="D412" i="7" s="1"/>
  <c r="B413" i="7"/>
  <c r="D413" i="7" s="1"/>
  <c r="B414" i="7"/>
  <c r="D414" i="7" s="1"/>
  <c r="B415" i="7"/>
  <c r="D415" i="7" s="1"/>
  <c r="B416" i="7"/>
  <c r="D416" i="7" s="1"/>
  <c r="B417" i="7"/>
  <c r="D417" i="7" s="1"/>
  <c r="B418" i="7"/>
  <c r="D418" i="7" s="1"/>
  <c r="B419" i="7"/>
  <c r="D419" i="7" s="1"/>
  <c r="B420" i="7"/>
  <c r="D420" i="7" s="1"/>
  <c r="B421" i="7"/>
  <c r="D421" i="7" s="1"/>
  <c r="B423" i="7"/>
  <c r="D423" i="7" s="1"/>
  <c r="B424" i="7"/>
  <c r="D424" i="7" s="1"/>
  <c r="B425" i="7"/>
  <c r="D425" i="7" s="1"/>
  <c r="B426" i="7"/>
  <c r="D426" i="7" s="1"/>
  <c r="B427" i="7"/>
  <c r="D427" i="7" s="1"/>
  <c r="B428" i="7"/>
  <c r="D428" i="7" s="1"/>
  <c r="B430" i="7"/>
  <c r="D430" i="7" s="1"/>
  <c r="B431" i="7"/>
  <c r="D431" i="7" s="1"/>
  <c r="B432" i="7"/>
  <c r="D432" i="7" s="1"/>
  <c r="B433" i="7"/>
  <c r="D433" i="7" s="1"/>
  <c r="B434" i="7"/>
  <c r="D434" i="7" s="1"/>
  <c r="B435" i="7"/>
  <c r="D435" i="7" s="1"/>
  <c r="B436" i="7"/>
  <c r="D436" i="7" s="1"/>
  <c r="B437" i="7"/>
  <c r="D437" i="7" s="1"/>
  <c r="B438" i="7"/>
  <c r="D438" i="7" s="1"/>
  <c r="B439" i="7"/>
  <c r="D439" i="7" s="1"/>
  <c r="B441" i="7"/>
  <c r="D441" i="7" s="1"/>
  <c r="B442" i="7"/>
  <c r="D442" i="7" s="1"/>
  <c r="B443" i="7"/>
  <c r="D443" i="7" s="1"/>
  <c r="B444" i="7"/>
  <c r="D444" i="7" s="1"/>
  <c r="B7" i="7"/>
  <c r="D7" i="7" s="1"/>
  <c r="D4" i="7"/>
  <c r="C4" i="7"/>
  <c r="D3" i="7"/>
  <c r="C3" i="7"/>
  <c r="D2" i="7"/>
  <c r="C2" i="7"/>
  <c r="A3" i="7"/>
  <c r="O4" i="6"/>
  <c r="O2" i="6"/>
  <c r="D2" i="6"/>
  <c r="E2" i="6"/>
  <c r="E4" i="6"/>
  <c r="E3" i="6"/>
  <c r="D4" i="6"/>
  <c r="D3" i="6"/>
  <c r="E229" i="6"/>
  <c r="C8" i="6"/>
  <c r="E8" i="6" s="1"/>
  <c r="C9" i="6"/>
  <c r="E9" i="6" s="1"/>
  <c r="C10" i="6"/>
  <c r="E10" i="6" s="1"/>
  <c r="C11" i="6"/>
  <c r="E11" i="6" s="1"/>
  <c r="C12" i="6"/>
  <c r="E12" i="6" s="1"/>
  <c r="C13" i="6"/>
  <c r="E13" i="6" s="1"/>
  <c r="C14" i="6"/>
  <c r="E14" i="6" s="1"/>
  <c r="C15" i="6"/>
  <c r="E15" i="6" s="1"/>
  <c r="C16" i="6"/>
  <c r="E16" i="6" s="1"/>
  <c r="C17" i="6"/>
  <c r="E17" i="6" s="1"/>
  <c r="C18" i="6"/>
  <c r="E18" i="6" s="1"/>
  <c r="C19" i="6"/>
  <c r="E19" i="6"/>
  <c r="C20" i="6"/>
  <c r="E20" i="6" s="1"/>
  <c r="C21" i="6"/>
  <c r="E21" i="6" s="1"/>
  <c r="C22" i="6"/>
  <c r="E22" i="6" s="1"/>
  <c r="C23" i="6"/>
  <c r="E23" i="6" s="1"/>
  <c r="C24" i="6"/>
  <c r="E24" i="6" s="1"/>
  <c r="C25" i="6"/>
  <c r="E25" i="6" s="1"/>
  <c r="C26" i="6"/>
  <c r="E26" i="6" s="1"/>
  <c r="C27" i="6"/>
  <c r="E27" i="6" s="1"/>
  <c r="C28" i="6"/>
  <c r="E28" i="6" s="1"/>
  <c r="C29" i="6"/>
  <c r="E29" i="6" s="1"/>
  <c r="C30" i="6"/>
  <c r="E30" i="6" s="1"/>
  <c r="C31" i="6"/>
  <c r="E31" i="6" s="1"/>
  <c r="C32" i="6"/>
  <c r="E32" i="6" s="1"/>
  <c r="C33" i="6"/>
  <c r="E33" i="6" s="1"/>
  <c r="C34" i="6"/>
  <c r="E34" i="6" s="1"/>
  <c r="C35" i="6"/>
  <c r="E35" i="6" s="1"/>
  <c r="C36" i="6"/>
  <c r="E36" i="6" s="1"/>
  <c r="C37" i="6"/>
  <c r="E37" i="6" s="1"/>
  <c r="C38" i="6"/>
  <c r="E38" i="6" s="1"/>
  <c r="C39" i="6"/>
  <c r="E39" i="6" s="1"/>
  <c r="C40" i="6"/>
  <c r="E40" i="6" s="1"/>
  <c r="C41" i="6"/>
  <c r="E41" i="6" s="1"/>
  <c r="C42" i="6"/>
  <c r="E42" i="6" s="1"/>
  <c r="C43" i="6"/>
  <c r="E43" i="6" s="1"/>
  <c r="C44" i="6"/>
  <c r="E44" i="6" s="1"/>
  <c r="C45" i="6"/>
  <c r="E45" i="6" s="1"/>
  <c r="C46" i="6"/>
  <c r="E46" i="6" s="1"/>
  <c r="C47" i="6"/>
  <c r="E47" i="6" s="1"/>
  <c r="C48" i="6"/>
  <c r="E48" i="6" s="1"/>
  <c r="C49" i="6"/>
  <c r="E49" i="6" s="1"/>
  <c r="C50" i="6"/>
  <c r="E50" i="6" s="1"/>
  <c r="C51" i="6"/>
  <c r="E51" i="6" s="1"/>
  <c r="C52" i="6"/>
  <c r="E52" i="6" s="1"/>
  <c r="C53" i="6"/>
  <c r="E53" i="6" s="1"/>
  <c r="C54" i="6"/>
  <c r="E54" i="6" s="1"/>
  <c r="C55" i="6"/>
  <c r="E55" i="6" s="1"/>
  <c r="C56" i="6"/>
  <c r="E56" i="6" s="1"/>
  <c r="C57" i="6"/>
  <c r="E57" i="6" s="1"/>
  <c r="C58" i="6"/>
  <c r="E58" i="6" s="1"/>
  <c r="C59" i="6"/>
  <c r="E59" i="6" s="1"/>
  <c r="C60" i="6"/>
  <c r="E60" i="6" s="1"/>
  <c r="C61" i="6"/>
  <c r="E61" i="6" s="1"/>
  <c r="C62" i="6"/>
  <c r="E62" i="6" s="1"/>
  <c r="C63" i="6"/>
  <c r="E63" i="6" s="1"/>
  <c r="C64" i="6"/>
  <c r="E64" i="6" s="1"/>
  <c r="C65" i="6"/>
  <c r="E65" i="6" s="1"/>
  <c r="C66" i="6"/>
  <c r="E66" i="6" s="1"/>
  <c r="C67" i="6"/>
  <c r="E67" i="6" s="1"/>
  <c r="C68" i="6"/>
  <c r="E68" i="6" s="1"/>
  <c r="C69" i="6"/>
  <c r="E69" i="6" s="1"/>
  <c r="C70" i="6"/>
  <c r="E70" i="6" s="1"/>
  <c r="C71" i="6"/>
  <c r="E71" i="6" s="1"/>
  <c r="C72" i="6"/>
  <c r="E72" i="6" s="1"/>
  <c r="C73" i="6"/>
  <c r="E73" i="6" s="1"/>
  <c r="C74" i="6"/>
  <c r="E74" i="6" s="1"/>
  <c r="C75" i="6"/>
  <c r="E75" i="6" s="1"/>
  <c r="C76" i="6"/>
  <c r="E76" i="6" s="1"/>
  <c r="C77" i="6"/>
  <c r="E77" i="6" s="1"/>
  <c r="C78" i="6"/>
  <c r="E78" i="6" s="1"/>
  <c r="C79" i="6"/>
  <c r="E79" i="6" s="1"/>
  <c r="C80" i="6"/>
  <c r="E80" i="6" s="1"/>
  <c r="C81" i="6"/>
  <c r="E81" i="6" s="1"/>
  <c r="C82" i="6"/>
  <c r="E82" i="6" s="1"/>
  <c r="C83" i="6"/>
  <c r="E83" i="6" s="1"/>
  <c r="C84" i="6"/>
  <c r="E84" i="6" s="1"/>
  <c r="C85" i="6"/>
  <c r="E85" i="6" s="1"/>
  <c r="C86" i="6"/>
  <c r="E86" i="6" s="1"/>
  <c r="C87" i="6"/>
  <c r="E87" i="6" s="1"/>
  <c r="C88" i="6"/>
  <c r="E88" i="6" s="1"/>
  <c r="C89" i="6"/>
  <c r="E89" i="6" s="1"/>
  <c r="C90" i="6"/>
  <c r="E90" i="6" s="1"/>
  <c r="C91" i="6"/>
  <c r="E91" i="6" s="1"/>
  <c r="C92" i="6"/>
  <c r="E92" i="6" s="1"/>
  <c r="C93" i="6"/>
  <c r="E93" i="6" s="1"/>
  <c r="C94" i="6"/>
  <c r="E94" i="6" s="1"/>
  <c r="C95" i="6"/>
  <c r="E95" i="6" s="1"/>
  <c r="C96" i="6"/>
  <c r="E96" i="6" s="1"/>
  <c r="C97" i="6"/>
  <c r="E97" i="6" s="1"/>
  <c r="C98" i="6"/>
  <c r="E98" i="6" s="1"/>
  <c r="C99" i="6"/>
  <c r="E99" i="6" s="1"/>
  <c r="C100" i="6"/>
  <c r="E100" i="6" s="1"/>
  <c r="C101" i="6"/>
  <c r="E101" i="6" s="1"/>
  <c r="C102" i="6"/>
  <c r="E102" i="6" s="1"/>
  <c r="C103" i="6"/>
  <c r="E103" i="6" s="1"/>
  <c r="C104" i="6"/>
  <c r="E104" i="6" s="1"/>
  <c r="C105" i="6"/>
  <c r="E105" i="6" s="1"/>
  <c r="C106" i="6"/>
  <c r="E106" i="6" s="1"/>
  <c r="C107" i="6"/>
  <c r="E107" i="6" s="1"/>
  <c r="C108" i="6"/>
  <c r="E108" i="6" s="1"/>
  <c r="C109" i="6"/>
  <c r="E109" i="6" s="1"/>
  <c r="C110" i="6"/>
  <c r="E110" i="6" s="1"/>
  <c r="C111" i="6"/>
  <c r="E111" i="6" s="1"/>
  <c r="C112" i="6"/>
  <c r="E112" i="6" s="1"/>
  <c r="C113" i="6"/>
  <c r="E113" i="6" s="1"/>
  <c r="C114" i="6"/>
  <c r="E114" i="6" s="1"/>
  <c r="C115" i="6"/>
  <c r="E115" i="6" s="1"/>
  <c r="C116" i="6"/>
  <c r="E116" i="6" s="1"/>
  <c r="C117" i="6"/>
  <c r="E117" i="6" s="1"/>
  <c r="C118" i="6"/>
  <c r="E118" i="6" s="1"/>
  <c r="C119" i="6"/>
  <c r="E119" i="6" s="1"/>
  <c r="C120" i="6"/>
  <c r="E120" i="6" s="1"/>
  <c r="C121" i="6"/>
  <c r="E121" i="6" s="1"/>
  <c r="C122" i="6"/>
  <c r="E122" i="6" s="1"/>
  <c r="C123" i="6"/>
  <c r="E123" i="6" s="1"/>
  <c r="C124" i="6"/>
  <c r="E124" i="6" s="1"/>
  <c r="C125" i="6"/>
  <c r="E125" i="6" s="1"/>
  <c r="C126" i="6"/>
  <c r="E126" i="6" s="1"/>
  <c r="C127" i="6"/>
  <c r="E127" i="6" s="1"/>
  <c r="C128" i="6"/>
  <c r="E128" i="6" s="1"/>
  <c r="C129" i="6"/>
  <c r="E129" i="6" s="1"/>
  <c r="C130" i="6"/>
  <c r="E130" i="6" s="1"/>
  <c r="C131" i="6"/>
  <c r="E131" i="6" s="1"/>
  <c r="C132" i="6"/>
  <c r="E132" i="6" s="1"/>
  <c r="C133" i="6"/>
  <c r="E133" i="6" s="1"/>
  <c r="C134" i="6"/>
  <c r="E134" i="6" s="1"/>
  <c r="C135" i="6"/>
  <c r="E135" i="6" s="1"/>
  <c r="C136" i="6"/>
  <c r="E136" i="6" s="1"/>
  <c r="C137" i="6"/>
  <c r="E137" i="6" s="1"/>
  <c r="C138" i="6"/>
  <c r="E138" i="6" s="1"/>
  <c r="C139" i="6"/>
  <c r="E139" i="6" s="1"/>
  <c r="C140" i="6"/>
  <c r="E140" i="6" s="1"/>
  <c r="C141" i="6"/>
  <c r="E141" i="6" s="1"/>
  <c r="C142" i="6"/>
  <c r="E142" i="6" s="1"/>
  <c r="C143" i="6"/>
  <c r="E143" i="6" s="1"/>
  <c r="C144" i="6"/>
  <c r="E144" i="6" s="1"/>
  <c r="C145" i="6"/>
  <c r="E145" i="6" s="1"/>
  <c r="C146" i="6"/>
  <c r="E146" i="6" s="1"/>
  <c r="C147" i="6"/>
  <c r="E147" i="6" s="1"/>
  <c r="C148" i="6"/>
  <c r="E148" i="6" s="1"/>
  <c r="C149" i="6"/>
  <c r="E149" i="6" s="1"/>
  <c r="C150" i="6"/>
  <c r="E150" i="6" s="1"/>
  <c r="C151" i="6"/>
  <c r="E151" i="6" s="1"/>
  <c r="C152" i="6"/>
  <c r="E152" i="6" s="1"/>
  <c r="C153" i="6"/>
  <c r="E153" i="6" s="1"/>
  <c r="C154" i="6"/>
  <c r="E154" i="6" s="1"/>
  <c r="C155" i="6"/>
  <c r="E155" i="6" s="1"/>
  <c r="C156" i="6"/>
  <c r="E156" i="6" s="1"/>
  <c r="C157" i="6"/>
  <c r="E157" i="6" s="1"/>
  <c r="C158" i="6"/>
  <c r="E158" i="6" s="1"/>
  <c r="C159" i="6"/>
  <c r="E159" i="6" s="1"/>
  <c r="C160" i="6"/>
  <c r="E160" i="6" s="1"/>
  <c r="C161" i="6"/>
  <c r="E161" i="6" s="1"/>
  <c r="C162" i="6"/>
  <c r="E162" i="6" s="1"/>
  <c r="C163" i="6"/>
  <c r="E163" i="6" s="1"/>
  <c r="C164" i="6"/>
  <c r="E164" i="6" s="1"/>
  <c r="C165" i="6"/>
  <c r="E165" i="6" s="1"/>
  <c r="C166" i="6"/>
  <c r="E166" i="6" s="1"/>
  <c r="C167" i="6"/>
  <c r="E167" i="6" s="1"/>
  <c r="C168" i="6"/>
  <c r="E168" i="6" s="1"/>
  <c r="C169" i="6"/>
  <c r="E169" i="6" s="1"/>
  <c r="C170" i="6"/>
  <c r="E170" i="6" s="1"/>
  <c r="C171" i="6"/>
  <c r="E171" i="6" s="1"/>
  <c r="C172" i="6"/>
  <c r="E172" i="6" s="1"/>
  <c r="C173" i="6"/>
  <c r="E173" i="6" s="1"/>
  <c r="C174" i="6"/>
  <c r="E174" i="6" s="1"/>
  <c r="C175" i="6"/>
  <c r="E175" i="6" s="1"/>
  <c r="C7" i="6"/>
  <c r="E7" i="6" s="1"/>
  <c r="A3" i="6"/>
  <c r="D3" i="15"/>
  <c r="C3" i="15"/>
  <c r="E4" i="15"/>
  <c r="D4" i="15"/>
  <c r="D2" i="15"/>
  <c r="C4" i="15"/>
  <c r="C2" i="15"/>
  <c r="F4" i="15"/>
  <c r="F2" i="15"/>
  <c r="G2" i="15"/>
  <c r="G4" i="15"/>
  <c r="N4" i="5"/>
  <c r="N2" i="5"/>
  <c r="H4" i="5"/>
  <c r="H2" i="5"/>
  <c r="C2" i="5"/>
  <c r="A3" i="5"/>
  <c r="K4" i="5"/>
  <c r="K2" i="5"/>
  <c r="I4" i="5"/>
  <c r="I2" i="5"/>
  <c r="C4" i="5"/>
  <c r="C3" i="5"/>
  <c r="B62" i="5"/>
  <c r="B1033" i="5"/>
  <c r="B1034" i="5"/>
  <c r="B1081" i="5"/>
  <c r="B1082" i="5"/>
  <c r="B1083" i="5"/>
  <c r="B1084" i="5"/>
  <c r="B1085" i="5"/>
  <c r="B1086" i="5"/>
  <c r="B1155" i="5"/>
  <c r="B1156" i="5"/>
  <c r="B1157" i="5"/>
  <c r="B1158" i="5"/>
  <c r="B1159" i="5"/>
  <c r="B1160" i="5"/>
  <c r="B75" i="5"/>
  <c r="B76" i="5"/>
  <c r="B77" i="5"/>
  <c r="B78" i="5"/>
  <c r="B119" i="5"/>
  <c r="B120" i="5"/>
  <c r="B121" i="5"/>
  <c r="B122" i="5"/>
  <c r="B123" i="5"/>
  <c r="B124" i="5"/>
  <c r="B155" i="5"/>
  <c r="B156" i="5"/>
  <c r="B157" i="5"/>
  <c r="B158" i="5"/>
  <c r="B185" i="5"/>
  <c r="B186" i="5"/>
  <c r="B187" i="5"/>
  <c r="B188" i="5"/>
  <c r="B215" i="5"/>
  <c r="B216" i="5"/>
  <c r="B217" i="5"/>
  <c r="B218" i="5"/>
  <c r="B257" i="5"/>
  <c r="B258" i="5"/>
  <c r="B259" i="5"/>
  <c r="B260" i="5"/>
  <c r="B261" i="5"/>
  <c r="B262" i="5"/>
  <c r="B371" i="5"/>
  <c r="B372" i="5"/>
  <c r="B373" i="5"/>
  <c r="B374" i="5"/>
  <c r="B375" i="5"/>
  <c r="B376" i="5"/>
  <c r="B489" i="5"/>
  <c r="B490" i="5"/>
  <c r="B491" i="5"/>
  <c r="B492" i="5"/>
  <c r="B523" i="5"/>
  <c r="B524" i="5"/>
  <c r="B481" i="5"/>
  <c r="B525" i="5"/>
  <c r="B526" i="5"/>
  <c r="B553" i="5"/>
  <c r="B554" i="5"/>
  <c r="B555" i="5"/>
  <c r="B556" i="5"/>
  <c r="B482" i="5"/>
  <c r="B583" i="5"/>
  <c r="B584" i="5"/>
  <c r="B585" i="5"/>
  <c r="B586" i="5"/>
  <c r="B587" i="5"/>
  <c r="B588" i="5"/>
  <c r="B589" i="5"/>
  <c r="B590" i="5"/>
  <c r="B643" i="5"/>
  <c r="B644" i="5"/>
  <c r="B645" i="5"/>
  <c r="B646" i="5"/>
  <c r="B673" i="5"/>
  <c r="B674" i="5"/>
  <c r="B675" i="5"/>
  <c r="B676" i="5"/>
  <c r="B703" i="5"/>
  <c r="B704" i="5"/>
  <c r="B705" i="5"/>
  <c r="B706" i="5"/>
  <c r="B733" i="5"/>
  <c r="B734" i="5"/>
  <c r="B735" i="5"/>
  <c r="B736" i="5"/>
  <c r="B763" i="5"/>
  <c r="B764" i="5"/>
  <c r="B765" i="5"/>
  <c r="B766" i="5"/>
  <c r="B793" i="5"/>
  <c r="B794" i="5"/>
  <c r="B795" i="5"/>
  <c r="B796" i="5"/>
  <c r="B823" i="5"/>
  <c r="B824" i="5"/>
  <c r="B825" i="5"/>
  <c r="B826" i="5"/>
  <c r="B853" i="5"/>
  <c r="B854" i="5"/>
  <c r="B855" i="5"/>
  <c r="B856" i="5"/>
  <c r="B883" i="5"/>
  <c r="B884" i="5"/>
  <c r="B885" i="5"/>
  <c r="B886" i="5"/>
  <c r="B913" i="5"/>
  <c r="B914" i="5"/>
  <c r="B915" i="5"/>
  <c r="B916" i="5"/>
  <c r="B1003" i="5"/>
  <c r="B1004" i="5"/>
  <c r="B1005" i="5"/>
  <c r="B1006" i="5"/>
  <c r="B1035" i="5"/>
  <c r="B1036" i="5"/>
  <c r="B1037" i="5"/>
  <c r="B1038" i="5"/>
  <c r="B1039" i="5"/>
  <c r="B1040" i="5"/>
  <c r="B1087" i="5"/>
  <c r="B1088" i="5"/>
  <c r="B1089" i="5"/>
  <c r="B1090" i="5"/>
  <c r="B1091" i="5"/>
  <c r="B1092" i="5"/>
  <c r="B1161" i="5"/>
  <c r="B1162" i="5"/>
  <c r="B1163" i="5"/>
  <c r="B1164" i="5"/>
  <c r="B1165" i="5"/>
  <c r="B1166" i="5"/>
  <c r="B79" i="5"/>
  <c r="B80" i="5"/>
  <c r="B81" i="5"/>
  <c r="B82" i="5"/>
  <c r="B125" i="5"/>
  <c r="B126" i="5"/>
  <c r="B127" i="5"/>
  <c r="B128" i="5"/>
  <c r="B129" i="5"/>
  <c r="B130" i="5"/>
  <c r="B159" i="5"/>
  <c r="B160" i="5"/>
  <c r="B161" i="5"/>
  <c r="B162" i="5"/>
  <c r="B189" i="5"/>
  <c r="B190" i="5"/>
  <c r="B191" i="5"/>
  <c r="B192" i="5"/>
  <c r="B219" i="5"/>
  <c r="B220" i="5"/>
  <c r="B221" i="5"/>
  <c r="B222" i="5"/>
  <c r="B263" i="5"/>
  <c r="B264" i="5"/>
  <c r="B265" i="5"/>
  <c r="B266" i="5"/>
  <c r="B267" i="5"/>
  <c r="B268" i="5"/>
  <c r="B377" i="5"/>
  <c r="B378" i="5"/>
  <c r="B379" i="5"/>
  <c r="B380" i="5"/>
  <c r="B381" i="5"/>
  <c r="B382" i="5"/>
  <c r="B493" i="5"/>
  <c r="B494" i="5"/>
  <c r="B495" i="5"/>
  <c r="B496" i="5"/>
  <c r="B527" i="5"/>
  <c r="B528" i="5"/>
  <c r="B529" i="5"/>
  <c r="B530" i="5"/>
  <c r="B557" i="5"/>
  <c r="B558" i="5"/>
  <c r="B559" i="5"/>
  <c r="B560" i="5"/>
  <c r="B591" i="5"/>
  <c r="B592" i="5"/>
  <c r="B593" i="5"/>
  <c r="B594" i="5"/>
  <c r="B595" i="5"/>
  <c r="B596" i="5"/>
  <c r="B597" i="5"/>
  <c r="B598" i="5"/>
  <c r="B647" i="5"/>
  <c r="B648" i="5"/>
  <c r="B649" i="5"/>
  <c r="B650" i="5"/>
  <c r="B677" i="5"/>
  <c r="B678" i="5"/>
  <c r="B679" i="5"/>
  <c r="B680" i="5"/>
  <c r="B707" i="5"/>
  <c r="B708" i="5"/>
  <c r="B709" i="5"/>
  <c r="B710" i="5"/>
  <c r="B737" i="5"/>
  <c r="B738" i="5"/>
  <c r="B739" i="5"/>
  <c r="B740" i="5"/>
  <c r="B767" i="5"/>
  <c r="B768" i="5"/>
  <c r="B769" i="5"/>
  <c r="B770" i="5"/>
  <c r="B797" i="5"/>
  <c r="B798" i="5"/>
  <c r="B799" i="5"/>
  <c r="B800" i="5"/>
  <c r="B827" i="5"/>
  <c r="B828" i="5"/>
  <c r="B829" i="5"/>
  <c r="B830" i="5"/>
  <c r="B857" i="5"/>
  <c r="B858" i="5"/>
  <c r="B859" i="5"/>
  <c r="B860" i="5"/>
  <c r="B887" i="5"/>
  <c r="B888" i="5"/>
  <c r="B889" i="5"/>
  <c r="B890" i="5"/>
  <c r="B917" i="5"/>
  <c r="B918" i="5"/>
  <c r="B919" i="5"/>
  <c r="B920" i="5"/>
  <c r="B1007" i="5"/>
  <c r="B1008" i="5"/>
  <c r="B1009" i="5"/>
  <c r="B1010" i="5"/>
  <c r="B1041" i="5"/>
  <c r="B1042" i="5"/>
  <c r="B1043" i="5"/>
  <c r="B1044" i="5"/>
  <c r="B1045" i="5"/>
  <c r="B1046" i="5"/>
  <c r="B1093" i="5"/>
  <c r="B1094" i="5"/>
  <c r="B1095" i="5"/>
  <c r="B1096" i="5"/>
  <c r="B1097" i="5"/>
  <c r="B1098" i="5"/>
  <c r="B1167" i="5"/>
  <c r="B1168" i="5"/>
  <c r="B1169" i="5"/>
  <c r="B1170" i="5"/>
  <c r="B1171" i="5"/>
  <c r="B1172" i="5"/>
  <c r="B83" i="5"/>
  <c r="B84" i="5"/>
  <c r="B85" i="5"/>
  <c r="B86" i="5"/>
  <c r="B131" i="5"/>
  <c r="B132" i="5"/>
  <c r="B133" i="5"/>
  <c r="B134" i="5"/>
  <c r="B135" i="5"/>
  <c r="B136" i="5"/>
  <c r="B163" i="5"/>
  <c r="B164" i="5"/>
  <c r="B165" i="5"/>
  <c r="B166" i="5"/>
  <c r="B193" i="5"/>
  <c r="B194" i="5"/>
  <c r="B195" i="5"/>
  <c r="B196" i="5"/>
  <c r="B223" i="5"/>
  <c r="B224" i="5"/>
  <c r="B225" i="5"/>
  <c r="B226" i="5"/>
  <c r="B269" i="5"/>
  <c r="B270" i="5"/>
  <c r="B271" i="5"/>
  <c r="B272" i="5"/>
  <c r="B273" i="5"/>
  <c r="B274" i="5"/>
  <c r="B383" i="5"/>
  <c r="B384" i="5"/>
  <c r="B385" i="5"/>
  <c r="B386" i="5"/>
  <c r="B387" i="5"/>
  <c r="B388" i="5"/>
  <c r="B497" i="5"/>
  <c r="B498" i="5"/>
  <c r="B499" i="5"/>
  <c r="B500" i="5"/>
  <c r="B531" i="5"/>
  <c r="B532" i="5"/>
  <c r="B533" i="5"/>
  <c r="B534" i="5"/>
  <c r="B561" i="5"/>
  <c r="B562" i="5"/>
  <c r="B563" i="5"/>
  <c r="B564" i="5"/>
  <c r="B599" i="5"/>
  <c r="B600" i="5"/>
  <c r="B601" i="5"/>
  <c r="B602" i="5"/>
  <c r="B603" i="5"/>
  <c r="B604" i="5"/>
  <c r="B605" i="5"/>
  <c r="B606" i="5"/>
  <c r="B651" i="5"/>
  <c r="B652" i="5"/>
  <c r="B653" i="5"/>
  <c r="B654" i="5"/>
  <c r="B681" i="5"/>
  <c r="B682" i="5"/>
  <c r="B683" i="5"/>
  <c r="B684" i="5"/>
  <c r="B711" i="5"/>
  <c r="B712" i="5"/>
  <c r="B713" i="5"/>
  <c r="B714" i="5"/>
  <c r="B741" i="5"/>
  <c r="B742" i="5"/>
  <c r="B743" i="5"/>
  <c r="B744" i="5"/>
  <c r="B771" i="5"/>
  <c r="B772" i="5"/>
  <c r="B773" i="5"/>
  <c r="B774" i="5"/>
  <c r="B801" i="5"/>
  <c r="B802" i="5"/>
  <c r="B803" i="5"/>
  <c r="B804" i="5"/>
  <c r="B831" i="5"/>
  <c r="B832" i="5"/>
  <c r="B833" i="5"/>
  <c r="B834" i="5"/>
  <c r="B861" i="5"/>
  <c r="B862" i="5"/>
  <c r="B863" i="5"/>
  <c r="B864" i="5"/>
  <c r="B891" i="5"/>
  <c r="B892" i="5"/>
  <c r="B893" i="5"/>
  <c r="B894" i="5"/>
  <c r="B921" i="5"/>
  <c r="B922" i="5"/>
  <c r="B923" i="5"/>
  <c r="B924" i="5"/>
  <c r="B87" i="5"/>
  <c r="B1011" i="5"/>
  <c r="B1012" i="5"/>
  <c r="B1013" i="5"/>
  <c r="B1014" i="5"/>
  <c r="B1047" i="5"/>
  <c r="B1048" i="5"/>
  <c r="B1049" i="5"/>
  <c r="B1050" i="5"/>
  <c r="B1051" i="5"/>
  <c r="B1052" i="5"/>
  <c r="B1099" i="5"/>
  <c r="B1100" i="5"/>
  <c r="B1101" i="5"/>
  <c r="B1102" i="5"/>
  <c r="B1103" i="5"/>
  <c r="B1104" i="5"/>
  <c r="B1173" i="5"/>
  <c r="B1174" i="5"/>
  <c r="B1175" i="5"/>
  <c r="B1176" i="5"/>
  <c r="B1177" i="5"/>
  <c r="B1178"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88" i="5"/>
  <c r="B89" i="5"/>
  <c r="B90" i="5"/>
  <c r="B91" i="5"/>
  <c r="B58" i="5"/>
  <c r="B92" i="5"/>
  <c r="B501" i="5"/>
  <c r="B502" i="5"/>
  <c r="B93" i="5"/>
  <c r="B503" i="5"/>
  <c r="B504" i="5"/>
  <c r="B505" i="5"/>
  <c r="B506" i="5"/>
  <c r="B94" i="5"/>
  <c r="B535" i="5"/>
  <c r="B536" i="5"/>
  <c r="B537" i="5"/>
  <c r="B538" i="5"/>
  <c r="B95" i="5"/>
  <c r="B539" i="5"/>
  <c r="B540" i="5"/>
  <c r="B565" i="5"/>
  <c r="B566" i="5"/>
  <c r="B567" i="5"/>
  <c r="B568" i="5"/>
  <c r="B96" i="5"/>
  <c r="B569" i="5"/>
  <c r="B570" i="5"/>
  <c r="B607" i="5"/>
  <c r="B608" i="5"/>
  <c r="B97" i="5"/>
  <c r="B609" i="5"/>
  <c r="B610" i="5"/>
  <c r="B611" i="5"/>
  <c r="B612" i="5"/>
  <c r="B613" i="5"/>
  <c r="B614" i="5"/>
  <c r="B98" i="5"/>
  <c r="B615" i="5"/>
  <c r="B616" i="5"/>
  <c r="B617" i="5"/>
  <c r="B618" i="5"/>
  <c r="B99" i="5"/>
  <c r="B655" i="5"/>
  <c r="B656" i="5"/>
  <c r="B657" i="5"/>
  <c r="B658" i="5"/>
  <c r="B100" i="5"/>
  <c r="B659" i="5"/>
  <c r="B660" i="5"/>
  <c r="B137" i="5"/>
  <c r="B685" i="5"/>
  <c r="B686" i="5"/>
  <c r="B687" i="5"/>
  <c r="B688" i="5"/>
  <c r="B689" i="5"/>
  <c r="B690" i="5"/>
  <c r="B59" i="5"/>
  <c r="B138" i="5"/>
  <c r="B715" i="5"/>
  <c r="B716" i="5"/>
  <c r="B717" i="5"/>
  <c r="B718" i="5"/>
  <c r="B139" i="5"/>
  <c r="B719" i="5"/>
  <c r="B720" i="5"/>
  <c r="B745" i="5"/>
  <c r="B746" i="5"/>
  <c r="B140" i="5"/>
  <c r="B747" i="5"/>
  <c r="B748" i="5"/>
  <c r="B749" i="5"/>
  <c r="B750" i="5"/>
  <c r="B775" i="5"/>
  <c r="B776" i="5"/>
  <c r="B777" i="5"/>
  <c r="B778" i="5"/>
  <c r="B779" i="5"/>
  <c r="B780" i="5"/>
  <c r="B805" i="5"/>
  <c r="B806" i="5"/>
  <c r="B807" i="5"/>
  <c r="B808" i="5"/>
  <c r="B809" i="5"/>
  <c r="B810" i="5"/>
  <c r="B835" i="5"/>
  <c r="B836" i="5"/>
  <c r="B837" i="5"/>
  <c r="B838" i="5"/>
  <c r="B839" i="5"/>
  <c r="B840" i="5"/>
  <c r="B141" i="5"/>
  <c r="B865" i="5"/>
  <c r="B866" i="5"/>
  <c r="B867" i="5"/>
  <c r="B868" i="5"/>
  <c r="B142" i="5"/>
  <c r="B869" i="5"/>
  <c r="B870" i="5"/>
  <c r="B895" i="5"/>
  <c r="B896" i="5"/>
  <c r="B897" i="5"/>
  <c r="B898" i="5"/>
  <c r="B899" i="5"/>
  <c r="B900" i="5"/>
  <c r="B60" i="5"/>
  <c r="B1015" i="5"/>
  <c r="B1016" i="5"/>
  <c r="B167" i="5"/>
  <c r="B1017" i="5"/>
  <c r="B1018" i="5"/>
  <c r="B1019" i="5"/>
  <c r="B1020" i="5"/>
  <c r="B168" i="5"/>
  <c r="B1053" i="5"/>
  <c r="B1054" i="5"/>
  <c r="B1055" i="5"/>
  <c r="B1056" i="5"/>
  <c r="B1057" i="5"/>
  <c r="B1058" i="5"/>
  <c r="B1059" i="5"/>
  <c r="B1060" i="5"/>
  <c r="B169" i="5"/>
  <c r="B1061" i="5"/>
  <c r="B1062" i="5"/>
  <c r="B1063" i="5"/>
  <c r="B1064" i="5"/>
  <c r="B1105" i="5"/>
  <c r="B1106" i="5"/>
  <c r="B1107" i="5"/>
  <c r="B1108" i="5"/>
  <c r="B1109" i="5"/>
  <c r="B1110" i="5"/>
  <c r="B170" i="5"/>
  <c r="B1111" i="5"/>
  <c r="B1112" i="5"/>
  <c r="B1113" i="5"/>
  <c r="B1114" i="5"/>
  <c r="B1115" i="5"/>
  <c r="B1116" i="5"/>
  <c r="B1129" i="5"/>
  <c r="B1130" i="5"/>
  <c r="B1131" i="5"/>
  <c r="B1132" i="5"/>
  <c r="B1133" i="5"/>
  <c r="B1134" i="5"/>
  <c r="B1135" i="5"/>
  <c r="B1136" i="5"/>
  <c r="B1137" i="5"/>
  <c r="B1138" i="5"/>
  <c r="B1139" i="5"/>
  <c r="B1140" i="5"/>
  <c r="B1141" i="5"/>
  <c r="B1142" i="5"/>
  <c r="B925" i="5"/>
  <c r="B926" i="5"/>
  <c r="B927" i="5"/>
  <c r="B928" i="5"/>
  <c r="B929" i="5"/>
  <c r="B930" i="5"/>
  <c r="B63" i="5"/>
  <c r="B64" i="5"/>
  <c r="B65" i="5"/>
  <c r="B66" i="5"/>
  <c r="B101" i="5"/>
  <c r="B102" i="5"/>
  <c r="B103" i="5"/>
  <c r="B104" i="5"/>
  <c r="B105" i="5"/>
  <c r="B106" i="5"/>
  <c r="B143" i="5"/>
  <c r="B144" i="5"/>
  <c r="B145" i="5"/>
  <c r="B146" i="5"/>
  <c r="B171" i="5"/>
  <c r="B173" i="5"/>
  <c r="B174" i="5"/>
  <c r="B175" i="5"/>
  <c r="B176" i="5"/>
  <c r="B203" i="5"/>
  <c r="B204" i="5"/>
  <c r="B205" i="5"/>
  <c r="B206" i="5"/>
  <c r="B172" i="5"/>
  <c r="B275" i="5"/>
  <c r="B276" i="5"/>
  <c r="B277" i="5"/>
  <c r="B278" i="5"/>
  <c r="B279" i="5"/>
  <c r="B280" i="5"/>
  <c r="B389" i="5"/>
  <c r="B390" i="5"/>
  <c r="B391" i="5"/>
  <c r="B392" i="5"/>
  <c r="B393" i="5"/>
  <c r="B394" i="5"/>
  <c r="B507" i="5"/>
  <c r="B508" i="5"/>
  <c r="B509" i="5"/>
  <c r="B510" i="5"/>
  <c r="B541" i="5"/>
  <c r="B542" i="5"/>
  <c r="B543" i="5"/>
  <c r="B544" i="5"/>
  <c r="B571" i="5"/>
  <c r="B572" i="5"/>
  <c r="B573" i="5"/>
  <c r="B574" i="5"/>
  <c r="B619" i="5"/>
  <c r="B620" i="5"/>
  <c r="B621" i="5"/>
  <c r="B622" i="5"/>
  <c r="B623" i="5"/>
  <c r="B624" i="5"/>
  <c r="B625" i="5"/>
  <c r="B626" i="5"/>
  <c r="B197" i="5"/>
  <c r="B661" i="5"/>
  <c r="B662" i="5"/>
  <c r="B663" i="5"/>
  <c r="B664" i="5"/>
  <c r="B691" i="5"/>
  <c r="B692" i="5"/>
  <c r="B693" i="5"/>
  <c r="B694" i="5"/>
  <c r="B198" i="5"/>
  <c r="B721" i="5"/>
  <c r="B722" i="5"/>
  <c r="B723" i="5"/>
  <c r="B724" i="5"/>
  <c r="B751" i="5"/>
  <c r="B752" i="5"/>
  <c r="B199" i="5"/>
  <c r="B753" i="5"/>
  <c r="B754" i="5"/>
  <c r="B781" i="5"/>
  <c r="B782" i="5"/>
  <c r="B783" i="5"/>
  <c r="B784" i="5"/>
  <c r="B200" i="5"/>
  <c r="B811" i="5"/>
  <c r="B812" i="5"/>
  <c r="B813" i="5"/>
  <c r="B814" i="5"/>
  <c r="B841" i="5"/>
  <c r="B842" i="5"/>
  <c r="B843" i="5"/>
  <c r="B844" i="5"/>
  <c r="B871" i="5"/>
  <c r="B872" i="5"/>
  <c r="B873" i="5"/>
  <c r="B874" i="5"/>
  <c r="B901" i="5"/>
  <c r="B902" i="5"/>
  <c r="B903" i="5"/>
  <c r="B904" i="5"/>
  <c r="B931" i="5"/>
  <c r="B932" i="5"/>
  <c r="B933" i="5"/>
  <c r="B934" i="5"/>
  <c r="B1021" i="5"/>
  <c r="B1022" i="5"/>
  <c r="B1023" i="5"/>
  <c r="B1024" i="5"/>
  <c r="B1065" i="5"/>
  <c r="B1066" i="5"/>
  <c r="B201" i="5"/>
  <c r="B1067" i="5"/>
  <c r="B1068" i="5"/>
  <c r="B1069" i="5"/>
  <c r="B1070" i="5"/>
  <c r="B1117" i="5"/>
  <c r="B1118" i="5"/>
  <c r="B1119" i="5"/>
  <c r="B1120" i="5"/>
  <c r="B1121" i="5"/>
  <c r="B1122" i="5"/>
  <c r="B202" i="5"/>
  <c r="B1143" i="5"/>
  <c r="B1144" i="5"/>
  <c r="B1145" i="5"/>
  <c r="B1146" i="5"/>
  <c r="B1147" i="5"/>
  <c r="B1148" i="5"/>
  <c r="B67" i="5"/>
  <c r="B68" i="5"/>
  <c r="B69" i="5"/>
  <c r="B70" i="5"/>
  <c r="B107" i="5"/>
  <c r="B108" i="5"/>
  <c r="B109" i="5"/>
  <c r="B110" i="5"/>
  <c r="B111" i="5"/>
  <c r="B112" i="5"/>
  <c r="B147" i="5"/>
  <c r="B148" i="5"/>
  <c r="B149" i="5"/>
  <c r="B150" i="5"/>
  <c r="B177" i="5"/>
  <c r="B178" i="5"/>
  <c r="B179" i="5"/>
  <c r="B180" i="5"/>
  <c r="B207" i="5"/>
  <c r="B208" i="5"/>
  <c r="B209" i="5"/>
  <c r="B210" i="5"/>
  <c r="B281" i="5"/>
  <c r="B282" i="5"/>
  <c r="B283" i="5"/>
  <c r="B284" i="5"/>
  <c r="B285" i="5"/>
  <c r="B286" i="5"/>
  <c r="B395" i="5"/>
  <c r="B396" i="5"/>
  <c r="B397" i="5"/>
  <c r="B398" i="5"/>
  <c r="B399" i="5"/>
  <c r="B400" i="5"/>
  <c r="B287" i="5"/>
  <c r="B511" i="5"/>
  <c r="B512" i="5"/>
  <c r="B513" i="5"/>
  <c r="B514" i="5"/>
  <c r="B288" i="5"/>
  <c r="B545" i="5"/>
  <c r="B546" i="5"/>
  <c r="B547" i="5"/>
  <c r="B548" i="5"/>
  <c r="B575" i="5"/>
  <c r="B576" i="5"/>
  <c r="B577" i="5"/>
  <c r="B578" i="5"/>
  <c r="B289" i="5"/>
  <c r="B627" i="5"/>
  <c r="B628" i="5"/>
  <c r="B629" i="5"/>
  <c r="B630" i="5"/>
  <c r="B631" i="5"/>
  <c r="B632" i="5"/>
  <c r="B633" i="5"/>
  <c r="B634" i="5"/>
  <c r="B290" i="5"/>
  <c r="B665" i="5"/>
  <c r="B666" i="5"/>
  <c r="B667" i="5"/>
  <c r="B668" i="5"/>
  <c r="B291" i="5"/>
  <c r="B695" i="5"/>
  <c r="B696" i="5"/>
  <c r="B697" i="5"/>
  <c r="B698" i="5"/>
  <c r="B725" i="5"/>
  <c r="B726" i="5"/>
  <c r="B727" i="5"/>
  <c r="B728" i="5"/>
  <c r="B292" i="5"/>
  <c r="B755" i="5"/>
  <c r="B756" i="5"/>
  <c r="B757" i="5"/>
  <c r="B758" i="5"/>
  <c r="B785" i="5"/>
  <c r="B786" i="5"/>
  <c r="B293" i="5"/>
  <c r="B787" i="5"/>
  <c r="B788" i="5"/>
  <c r="B815" i="5"/>
  <c r="B816" i="5"/>
  <c r="B817" i="5"/>
  <c r="B818" i="5"/>
  <c r="B294" i="5"/>
  <c r="B845" i="5"/>
  <c r="B846" i="5"/>
  <c r="B847" i="5"/>
  <c r="B848" i="5"/>
  <c r="B875" i="5"/>
  <c r="B876" i="5"/>
  <c r="B877" i="5"/>
  <c r="B878" i="5"/>
  <c r="B295" i="5"/>
  <c r="B905" i="5"/>
  <c r="B906" i="5"/>
  <c r="B907" i="5"/>
  <c r="B908" i="5"/>
  <c r="B935" i="5"/>
  <c r="B936" i="5"/>
  <c r="B296" i="5"/>
  <c r="B937" i="5"/>
  <c r="B938" i="5"/>
  <c r="B297" i="5"/>
  <c r="B1025" i="5"/>
  <c r="B1026" i="5"/>
  <c r="B1027" i="5"/>
  <c r="B1028" i="5"/>
  <c r="B298" i="5"/>
  <c r="B1071" i="5"/>
  <c r="B1072" i="5"/>
  <c r="B1073" i="5"/>
  <c r="B1074" i="5"/>
  <c r="B1075" i="5"/>
  <c r="B1076" i="5"/>
  <c r="B1123" i="5"/>
  <c r="B1124" i="5"/>
  <c r="B299" i="5"/>
  <c r="B1125" i="5"/>
  <c r="B1126" i="5"/>
  <c r="B1127" i="5"/>
  <c r="B1128" i="5"/>
  <c r="B1149" i="5"/>
  <c r="B1150" i="5"/>
  <c r="B1151" i="5"/>
  <c r="B1152" i="5"/>
  <c r="B1153" i="5"/>
  <c r="B1154" i="5"/>
  <c r="B300" i="5"/>
  <c r="B71" i="5"/>
  <c r="B72" i="5"/>
  <c r="B73" i="5"/>
  <c r="B74" i="5"/>
  <c r="B113" i="5"/>
  <c r="B114" i="5"/>
  <c r="B115" i="5"/>
  <c r="B116" i="5"/>
  <c r="B401" i="5"/>
  <c r="B117" i="5"/>
  <c r="B118" i="5"/>
  <c r="B151" i="5"/>
  <c r="B152" i="5"/>
  <c r="B153" i="5"/>
  <c r="B154" i="5"/>
  <c r="B181" i="5"/>
  <c r="B182" i="5"/>
  <c r="B402" i="5"/>
  <c r="B183" i="5"/>
  <c r="B184" i="5"/>
  <c r="B211" i="5"/>
  <c r="B212" i="5"/>
  <c r="B213" i="5"/>
  <c r="B214" i="5"/>
  <c r="B403" i="5"/>
  <c r="B301" i="5"/>
  <c r="B302" i="5"/>
  <c r="B303" i="5"/>
  <c r="B304" i="5"/>
  <c r="B305" i="5"/>
  <c r="B306" i="5"/>
  <c r="B404" i="5"/>
  <c r="B405" i="5"/>
  <c r="B406" i="5"/>
  <c r="B407" i="5"/>
  <c r="B408" i="5"/>
  <c r="B409" i="5"/>
  <c r="B410" i="5"/>
  <c r="B515" i="5"/>
  <c r="B516" i="5"/>
  <c r="B411" i="5"/>
  <c r="B517" i="5"/>
  <c r="B518" i="5"/>
  <c r="B549" i="5"/>
  <c r="B550" i="5"/>
  <c r="B551" i="5"/>
  <c r="B552" i="5"/>
  <c r="B61" i="5"/>
  <c r="B412" i="5"/>
  <c r="B579" i="5"/>
  <c r="B580" i="5"/>
  <c r="B581" i="5"/>
  <c r="B582" i="5"/>
  <c r="B635" i="5"/>
  <c r="B636" i="5"/>
  <c r="B637" i="5"/>
  <c r="B638" i="5"/>
  <c r="B413" i="5"/>
  <c r="B639" i="5"/>
  <c r="B640" i="5"/>
  <c r="B641" i="5"/>
  <c r="B642" i="5"/>
  <c r="B669" i="5"/>
  <c r="B670" i="5"/>
  <c r="B414" i="5"/>
  <c r="B671" i="5"/>
  <c r="B672" i="5"/>
  <c r="B699" i="5"/>
  <c r="B700" i="5"/>
  <c r="B701" i="5"/>
  <c r="B702" i="5"/>
  <c r="B415" i="5"/>
  <c r="B729" i="5"/>
  <c r="B730" i="5"/>
  <c r="B731" i="5"/>
  <c r="B732" i="5"/>
  <c r="B759" i="5"/>
  <c r="B760" i="5"/>
  <c r="B761" i="5"/>
  <c r="B762" i="5"/>
  <c r="B416" i="5"/>
  <c r="B789" i="5"/>
  <c r="B790" i="5"/>
  <c r="B791" i="5"/>
  <c r="B792" i="5"/>
  <c r="B819" i="5"/>
  <c r="B820" i="5"/>
  <c r="B417" i="5"/>
  <c r="B821" i="5"/>
  <c r="B822" i="5"/>
  <c r="B849" i="5"/>
  <c r="B850" i="5"/>
  <c r="B851" i="5"/>
  <c r="B852" i="5"/>
  <c r="B418" i="5"/>
  <c r="B879" i="5"/>
  <c r="B880" i="5"/>
  <c r="B881" i="5"/>
  <c r="B882" i="5"/>
  <c r="B909" i="5"/>
  <c r="B910" i="5"/>
  <c r="B911" i="5"/>
  <c r="B912" i="5"/>
  <c r="B419" i="5"/>
  <c r="B939" i="5"/>
  <c r="B940" i="5"/>
  <c r="B941" i="5"/>
  <c r="B942" i="5"/>
  <c r="B420" i="5"/>
  <c r="B1029" i="5"/>
  <c r="B1030" i="5"/>
  <c r="B1031" i="5"/>
  <c r="B1032" i="5"/>
  <c r="B1077" i="5"/>
  <c r="B1078" i="5"/>
  <c r="B1079" i="5"/>
  <c r="B1080" i="5"/>
  <c r="B57" i="5"/>
  <c r="E2380" i="11" l="1"/>
  <c r="G2380" i="11" s="1"/>
  <c r="E2368" i="11"/>
  <c r="G2368" i="11" s="1"/>
  <c r="E2296" i="11"/>
  <c r="G2296" i="11" s="1"/>
  <c r="E2290" i="11"/>
  <c r="G2290" i="11" s="1"/>
  <c r="E2278" i="11"/>
  <c r="G2278" i="11" s="1"/>
  <c r="E2248" i="11"/>
  <c r="G2248" i="11" s="1"/>
  <c r="E2236" i="11"/>
  <c r="G2236" i="11" s="1"/>
  <c r="E2230" i="11"/>
  <c r="G2230" i="11" s="1"/>
  <c r="E2224" i="11"/>
  <c r="G2224" i="11" s="1"/>
  <c r="E2212" i="11"/>
  <c r="G2212" i="11" s="1"/>
  <c r="E2200" i="11"/>
  <c r="G2200" i="11" s="1"/>
  <c r="E2188" i="11"/>
  <c r="G2188" i="11" s="1"/>
  <c r="E2182" i="11"/>
  <c r="G2182" i="11" s="1"/>
  <c r="E2176" i="11"/>
  <c r="G2176" i="11" s="1"/>
  <c r="E2164" i="11"/>
  <c r="G2164" i="11" s="1"/>
  <c r="E2158" i="11"/>
  <c r="G2158" i="11" s="1"/>
  <c r="E2152" i="11"/>
  <c r="G2152" i="11" s="1"/>
  <c r="E2146" i="11"/>
  <c r="G2146" i="11" s="1"/>
  <c r="E2140" i="11"/>
  <c r="G2140" i="11" s="1"/>
  <c r="E2134" i="11"/>
  <c r="G2134" i="11" s="1"/>
  <c r="E2128" i="11"/>
  <c r="G2128" i="11" s="1"/>
  <c r="E2122" i="11"/>
  <c r="G2122" i="11" s="1"/>
  <c r="E2116" i="11"/>
  <c r="G2116" i="11" s="1"/>
  <c r="E2104" i="11"/>
  <c r="G2104" i="11" s="1"/>
  <c r="E2098" i="11"/>
  <c r="G2098" i="11" s="1"/>
  <c r="E2092" i="11"/>
  <c r="G2092" i="11" s="1"/>
  <c r="E2086" i="11"/>
  <c r="G2086" i="11" s="1"/>
  <c r="E2074" i="11"/>
  <c r="G2074" i="11" s="1"/>
  <c r="E2068" i="11"/>
  <c r="G2068" i="11" s="1"/>
  <c r="E2056" i="11"/>
  <c r="G2056" i="11" s="1"/>
  <c r="E2044" i="11"/>
  <c r="G2044" i="11" s="1"/>
  <c r="E2032" i="11"/>
  <c r="G2032" i="11" s="1"/>
  <c r="E2026" i="11"/>
  <c r="G2026" i="11" s="1"/>
  <c r="E2020" i="11"/>
  <c r="G2020" i="11" s="1"/>
  <c r="E2014" i="11"/>
  <c r="G2014" i="11" s="1"/>
  <c r="E2008" i="11"/>
  <c r="G2008" i="11" s="1"/>
  <c r="E2002" i="11"/>
  <c r="G2002" i="11" s="1"/>
  <c r="E1996" i="11"/>
  <c r="G1996" i="11" s="1"/>
  <c r="E1990" i="11"/>
  <c r="G1990" i="11" s="1"/>
  <c r="E1984" i="11"/>
  <c r="G1984" i="11" s="1"/>
  <c r="E1972" i="11"/>
  <c r="G1972" i="11" s="1"/>
  <c r="E1954" i="11"/>
  <c r="G1954" i="11" s="1"/>
  <c r="E1948" i="11"/>
  <c r="G1948" i="11" s="1"/>
  <c r="E1942" i="11"/>
  <c r="G1942" i="11" s="1"/>
  <c r="E1936" i="11"/>
  <c r="G1936" i="11" s="1"/>
  <c r="E1924" i="11"/>
  <c r="G1924" i="11" s="1"/>
  <c r="E1912" i="11"/>
  <c r="G1912" i="11" s="1"/>
  <c r="E1906" i="11"/>
  <c r="G1906" i="11" s="1"/>
  <c r="E1894" i="11"/>
  <c r="G1894" i="11" s="1"/>
  <c r="E1888" i="11"/>
  <c r="G1888" i="11" s="1"/>
  <c r="E1876" i="11"/>
  <c r="G1876" i="11" s="1"/>
  <c r="E1864" i="11"/>
  <c r="G1864" i="11" s="1"/>
  <c r="E1858" i="11"/>
  <c r="G1858" i="11" s="1"/>
  <c r="E1852" i="11"/>
  <c r="G1852" i="11" s="1"/>
  <c r="E1840" i="11"/>
  <c r="G1840" i="11" s="1"/>
  <c r="E1828" i="11"/>
  <c r="G1828" i="11" s="1"/>
  <c r="E1816" i="11"/>
  <c r="G1816" i="11" s="1"/>
  <c r="E1810" i="11"/>
  <c r="G1810" i="11" s="1"/>
  <c r="E1804" i="11"/>
  <c r="G1804" i="11" s="1"/>
  <c r="E1798" i="11"/>
  <c r="G1798" i="11" s="1"/>
  <c r="E1792" i="11"/>
  <c r="G1792" i="11" s="1"/>
  <c r="E1774" i="11"/>
  <c r="G1774" i="11" s="1"/>
  <c r="E1768" i="11"/>
  <c r="G1768" i="11" s="1"/>
  <c r="E1756" i="11"/>
  <c r="G1756" i="11" s="1"/>
  <c r="E1744" i="11"/>
  <c r="G1744" i="11" s="1"/>
  <c r="E1738" i="11"/>
  <c r="G1738" i="11" s="1"/>
  <c r="E1732" i="11"/>
  <c r="G1732" i="11" s="1"/>
  <c r="E1726" i="11"/>
  <c r="G1726" i="11" s="1"/>
  <c r="E1720" i="11"/>
  <c r="G1720" i="11" s="1"/>
  <c r="E1708" i="11"/>
  <c r="G1708" i="11" s="1"/>
  <c r="E1702" i="11"/>
  <c r="G1702" i="11" s="1"/>
  <c r="E1696" i="11"/>
  <c r="G1696" i="11" s="1"/>
  <c r="E1690" i="11"/>
  <c r="G1690" i="11" s="1"/>
  <c r="E1684" i="11"/>
  <c r="G1684" i="11" s="1"/>
  <c r="E31" i="11"/>
  <c r="G31" i="11" s="1"/>
  <c r="E1672" i="11"/>
  <c r="G1672" i="11" s="1"/>
  <c r="E1666" i="11"/>
  <c r="G1666" i="11" s="1"/>
  <c r="E1654" i="11"/>
  <c r="G1654" i="11" s="1"/>
  <c r="E1648" i="11"/>
  <c r="G1648" i="11" s="1"/>
  <c r="E1642" i="11"/>
  <c r="G1642" i="11" s="1"/>
  <c r="E1636" i="11"/>
  <c r="G1636" i="11" s="1"/>
  <c r="E1630" i="11"/>
  <c r="G1630" i="11" s="1"/>
  <c r="E1624" i="11"/>
  <c r="G1624" i="11" s="1"/>
  <c r="E1618" i="11"/>
  <c r="G1618" i="11" s="1"/>
  <c r="E1612" i="11"/>
  <c r="G1612" i="11" s="1"/>
  <c r="E1600" i="11"/>
  <c r="G1600" i="11" s="1"/>
  <c r="E1594" i="11"/>
  <c r="G1594" i="11" s="1"/>
  <c r="E1588" i="11"/>
  <c r="G1588" i="11" s="1"/>
  <c r="E1582" i="11"/>
  <c r="G1582" i="11" s="1"/>
  <c r="E1576" i="11"/>
  <c r="G1576" i="11" s="1"/>
  <c r="E1570" i="11"/>
  <c r="G1570" i="11" s="1"/>
  <c r="E1564" i="11"/>
  <c r="G1564" i="11" s="1"/>
  <c r="E1558" i="11"/>
  <c r="G1558" i="11" s="1"/>
  <c r="E1552" i="11"/>
  <c r="G1552" i="11" s="1"/>
  <c r="E1540" i="11"/>
  <c r="G1540" i="11" s="1"/>
  <c r="E1528" i="11"/>
  <c r="G1528" i="11" s="1"/>
  <c r="E1522" i="11"/>
  <c r="G1522" i="11" s="1"/>
  <c r="E1516" i="11"/>
  <c r="G1516" i="11" s="1"/>
  <c r="E1510" i="11"/>
  <c r="G1510" i="11" s="1"/>
  <c r="E1504" i="11"/>
  <c r="G1504" i="11" s="1"/>
  <c r="E1396" i="11"/>
  <c r="G1396" i="11" s="1"/>
  <c r="E1384" i="11"/>
  <c r="G1384" i="11" s="1"/>
  <c r="E1372" i="11"/>
  <c r="G1372" i="11" s="1"/>
  <c r="E1360" i="11"/>
  <c r="G1360" i="11" s="1"/>
  <c r="E1348" i="11"/>
  <c r="G1348" i="11" s="1"/>
  <c r="E1336" i="11"/>
  <c r="G1336" i="11" s="1"/>
  <c r="E19" i="11"/>
  <c r="G19" i="11" s="1"/>
  <c r="E1498" i="11"/>
  <c r="G1498" i="11" s="1"/>
  <c r="E1492" i="11"/>
  <c r="G1492" i="11" s="1"/>
  <c r="E1486" i="11"/>
  <c r="G1486" i="11" s="1"/>
  <c r="E1480" i="11"/>
  <c r="G1480" i="11" s="1"/>
  <c r="E1468" i="11"/>
  <c r="G1468" i="11" s="1"/>
  <c r="E1462" i="11"/>
  <c r="G1462" i="11" s="1"/>
  <c r="E1456" i="11"/>
  <c r="G1456" i="11" s="1"/>
  <c r="E1450" i="11"/>
  <c r="G1450" i="11" s="1"/>
  <c r="E1444" i="11"/>
  <c r="G1444" i="11" s="1"/>
  <c r="E1432" i="11"/>
  <c r="G1432" i="11" s="1"/>
  <c r="E1420" i="11"/>
  <c r="G1420" i="11" s="1"/>
  <c r="E1408" i="11"/>
  <c r="G1408" i="11" s="1"/>
  <c r="E1402" i="11"/>
  <c r="G1402" i="11" s="1"/>
  <c r="E888" i="11"/>
  <c r="G888" i="11" s="1"/>
  <c r="E876" i="11"/>
  <c r="G876" i="11" s="1"/>
  <c r="E840" i="11"/>
  <c r="G840" i="11" s="1"/>
  <c r="E816" i="11"/>
  <c r="G816" i="11" s="1"/>
  <c r="E768" i="11"/>
  <c r="G768" i="11" s="1"/>
  <c r="E756" i="11"/>
  <c r="G756" i="11" s="1"/>
  <c r="E744" i="11"/>
  <c r="G744" i="11" s="1"/>
  <c r="E732" i="11"/>
  <c r="G732" i="11" s="1"/>
  <c r="E708" i="11"/>
  <c r="G708" i="11" s="1"/>
  <c r="E684" i="11"/>
  <c r="G684" i="11" s="1"/>
  <c r="E624" i="11"/>
  <c r="G624" i="11" s="1"/>
  <c r="E600" i="11"/>
  <c r="G600" i="11" s="1"/>
  <c r="E588" i="11"/>
  <c r="G588" i="11" s="1"/>
  <c r="E564" i="11"/>
  <c r="G564" i="11" s="1"/>
  <c r="E540" i="11"/>
  <c r="G540" i="11" s="1"/>
  <c r="E528" i="11"/>
  <c r="G528" i="11" s="1"/>
  <c r="E516" i="11"/>
  <c r="G516" i="11" s="1"/>
  <c r="E504" i="11"/>
  <c r="G504" i="11" s="1"/>
  <c r="E468" i="11"/>
  <c r="G468" i="11" s="1"/>
  <c r="E444" i="11"/>
  <c r="G444" i="11" s="1"/>
  <c r="E432" i="11"/>
  <c r="G432" i="11" s="1"/>
  <c r="E420" i="11"/>
  <c r="G420" i="11" s="1"/>
  <c r="E396" i="11"/>
  <c r="G396" i="11" s="1"/>
  <c r="E384" i="11"/>
  <c r="G384" i="11" s="1"/>
  <c r="E372" i="11"/>
  <c r="G372" i="11" s="1"/>
  <c r="E348" i="11"/>
  <c r="G348" i="11" s="1"/>
  <c r="E336" i="11"/>
  <c r="G336" i="11" s="1"/>
  <c r="E324" i="11"/>
  <c r="G324" i="11" s="1"/>
  <c r="E312" i="11"/>
  <c r="G312" i="11" s="1"/>
  <c r="E300" i="11"/>
  <c r="G300" i="11" s="1"/>
  <c r="E276" i="11"/>
  <c r="G276" i="11" s="1"/>
  <c r="E264" i="11"/>
  <c r="G264" i="11" s="1"/>
  <c r="E252" i="11"/>
  <c r="G252" i="11" s="1"/>
  <c r="E240" i="11"/>
  <c r="G240" i="11" s="1"/>
  <c r="E228" i="11"/>
  <c r="G228" i="11" s="1"/>
  <c r="E204" i="11"/>
  <c r="G204" i="11" s="1"/>
  <c r="E192" i="11"/>
  <c r="G192" i="11" s="1"/>
  <c r="E168" i="11"/>
  <c r="G168" i="11" s="1"/>
  <c r="E156" i="11"/>
  <c r="G156" i="11" s="1"/>
  <c r="E96" i="11"/>
  <c r="G96" i="11" s="1"/>
  <c r="E84" i="11"/>
  <c r="G84" i="11" s="1"/>
  <c r="E60" i="11"/>
  <c r="G60" i="11" s="1"/>
  <c r="E1330" i="11"/>
  <c r="G1330" i="11" s="1"/>
  <c r="E1324" i="11"/>
  <c r="G1324" i="11" s="1"/>
  <c r="E1318" i="11"/>
  <c r="G1318" i="11" s="1"/>
  <c r="E1312" i="11"/>
  <c r="G1312" i="11" s="1"/>
  <c r="E1300" i="11"/>
  <c r="G1300" i="11" s="1"/>
  <c r="E1294" i="11"/>
  <c r="G1294" i="11" s="1"/>
  <c r="E1288" i="11"/>
  <c r="G1288" i="11" s="1"/>
  <c r="E1282" i="11"/>
  <c r="G1282" i="11" s="1"/>
  <c r="E1276" i="11"/>
  <c r="G1276" i="11" s="1"/>
  <c r="E1270" i="11"/>
  <c r="G1270" i="11" s="1"/>
  <c r="E1264" i="11"/>
  <c r="G1264" i="11" s="1"/>
  <c r="E1258" i="11"/>
  <c r="G1258" i="11" s="1"/>
  <c r="E1252" i="11"/>
  <c r="G1252" i="11" s="1"/>
  <c r="E1246" i="11"/>
  <c r="G1246" i="11" s="1"/>
  <c r="E1240" i="11"/>
  <c r="G1240" i="11" s="1"/>
  <c r="E1234" i="11"/>
  <c r="G1234" i="11" s="1"/>
  <c r="E1228" i="11"/>
  <c r="G1228" i="11" s="1"/>
  <c r="E1222" i="11"/>
  <c r="G1222" i="11" s="1"/>
  <c r="E1216" i="11"/>
  <c r="G1216" i="11" s="1"/>
  <c r="E1210" i="11"/>
  <c r="G1210" i="11" s="1"/>
  <c r="E1204" i="11"/>
  <c r="G1204" i="11" s="1"/>
  <c r="E1198" i="11"/>
  <c r="G1198" i="11" s="1"/>
  <c r="E1192" i="11"/>
  <c r="G1192" i="11" s="1"/>
  <c r="E1186" i="11"/>
  <c r="G1186" i="11" s="1"/>
  <c r="E1180" i="11"/>
  <c r="G1180" i="11" s="1"/>
  <c r="E1168" i="11"/>
  <c r="G1168" i="11" s="1"/>
  <c r="E1162" i="11"/>
  <c r="G1162" i="11" s="1"/>
  <c r="E1150" i="11"/>
  <c r="G1150" i="11" s="1"/>
  <c r="E1144" i="11"/>
  <c r="G1144" i="11" s="1"/>
  <c r="E1132" i="11"/>
  <c r="G1132" i="11" s="1"/>
  <c r="E1137" i="11"/>
  <c r="G1137" i="11" s="1"/>
  <c r="E1125" i="11"/>
  <c r="G1125" i="11" s="1"/>
  <c r="E1113" i="11"/>
  <c r="G1113" i="11" s="1"/>
  <c r="E1101" i="11"/>
  <c r="G1101" i="11" s="1"/>
  <c r="E1077" i="11"/>
  <c r="G1077" i="11" s="1"/>
  <c r="E1536" i="11"/>
  <c r="G1536" i="11" s="1"/>
  <c r="E48" i="11"/>
  <c r="G48" i="11" s="1"/>
  <c r="E1114" i="11"/>
  <c r="G1114" i="11" s="1"/>
  <c r="E1090" i="11"/>
  <c r="G1090" i="11" s="1"/>
  <c r="E1066" i="11"/>
  <c r="G1066" i="11" s="1"/>
  <c r="E1054" i="11"/>
  <c r="G1054" i="11" s="1"/>
  <c r="E1042" i="11"/>
  <c r="G1042" i="11" s="1"/>
  <c r="E1030" i="11"/>
  <c r="G1030" i="11" s="1"/>
  <c r="E1018" i="11"/>
  <c r="G1018" i="11" s="1"/>
  <c r="E1006" i="11"/>
  <c r="G1006" i="11" s="1"/>
  <c r="E994" i="11"/>
  <c r="G994" i="11" s="1"/>
  <c r="E12" i="11"/>
  <c r="G12" i="11" s="1"/>
  <c r="E988" i="11"/>
  <c r="G988" i="11" s="1"/>
  <c r="E982" i="11"/>
  <c r="G982" i="11" s="1"/>
  <c r="E98" i="11"/>
  <c r="G98" i="11" s="1"/>
  <c r="E86" i="11"/>
  <c r="G86" i="11" s="1"/>
  <c r="E74" i="11"/>
  <c r="G74" i="11" s="1"/>
  <c r="E68" i="11"/>
  <c r="G68" i="11" s="1"/>
  <c r="E62" i="11"/>
  <c r="G62" i="11" s="1"/>
  <c r="E56" i="11"/>
  <c r="G56" i="11" s="1"/>
  <c r="E50" i="11"/>
  <c r="G50" i="11" s="1"/>
  <c r="E44" i="11"/>
  <c r="G44" i="11" s="1"/>
  <c r="E38" i="11"/>
  <c r="G38" i="11" s="1"/>
  <c r="E26" i="11"/>
  <c r="G26" i="11" s="1"/>
  <c r="E20" i="11"/>
  <c r="G20" i="11" s="1"/>
  <c r="E14" i="11"/>
  <c r="G14" i="11" s="1"/>
  <c r="E67" i="11"/>
  <c r="G67" i="11" s="1"/>
  <c r="E2375" i="11"/>
  <c r="G2375" i="11" s="1"/>
  <c r="E2363" i="11"/>
  <c r="G2363" i="11" s="1"/>
  <c r="E2351" i="11"/>
  <c r="G2351" i="11" s="1"/>
  <c r="E2339" i="11"/>
  <c r="G2339" i="11" s="1"/>
  <c r="E2327" i="11"/>
  <c r="G2327" i="11" s="1"/>
  <c r="E2315" i="11"/>
  <c r="G2315" i="11" s="1"/>
  <c r="E2303" i="11"/>
  <c r="G2303" i="11" s="1"/>
  <c r="E2291" i="11"/>
  <c r="G2291" i="11" s="1"/>
  <c r="E2279" i="11"/>
  <c r="G2279" i="11" s="1"/>
  <c r="E2267" i="11"/>
  <c r="G2267" i="11" s="1"/>
  <c r="E2255" i="11"/>
  <c r="G2255" i="11" s="1"/>
  <c r="E2243" i="11"/>
  <c r="G2243" i="11" s="1"/>
  <c r="E2231" i="11"/>
  <c r="G2231" i="11" s="1"/>
  <c r="E2219" i="11"/>
  <c r="G2219" i="11" s="1"/>
  <c r="E2207" i="11"/>
  <c r="G2207" i="11" s="1"/>
  <c r="E2195" i="11"/>
  <c r="G2195" i="11" s="1"/>
  <c r="E2183" i="11"/>
  <c r="G2183" i="11" s="1"/>
  <c r="E2171" i="11"/>
  <c r="G2171" i="11" s="1"/>
  <c r="E2159" i="11"/>
  <c r="G2159" i="11" s="1"/>
  <c r="E2147" i="11"/>
  <c r="G2147" i="11" s="1"/>
  <c r="E2135" i="11"/>
  <c r="G2135" i="11" s="1"/>
  <c r="E2123" i="11"/>
  <c r="G2123" i="11" s="1"/>
  <c r="E2111" i="11"/>
  <c r="G2111" i="11" s="1"/>
  <c r="E2099" i="11"/>
  <c r="G2099" i="11" s="1"/>
  <c r="E1920" i="11"/>
  <c r="G1920" i="11" s="1"/>
  <c r="E1728" i="11"/>
  <c r="G1728" i="11" s="1"/>
  <c r="E1596" i="11"/>
  <c r="G1596" i="11" s="1"/>
  <c r="E1524" i="11"/>
  <c r="G1524" i="11" s="1"/>
  <c r="E1476" i="11"/>
  <c r="G1476" i="11" s="1"/>
  <c r="E1416" i="11"/>
  <c r="G1416" i="11" s="1"/>
  <c r="E1404" i="11"/>
  <c r="G1404" i="11" s="1"/>
  <c r="E1368" i="11"/>
  <c r="G1368" i="11" s="1"/>
  <c r="E1224" i="11"/>
  <c r="G1224" i="11" s="1"/>
  <c r="E1164" i="11"/>
  <c r="G1164" i="11" s="1"/>
  <c r="E1140" i="11"/>
  <c r="G1140" i="11" s="1"/>
  <c r="E1116" i="11"/>
  <c r="G1116" i="11" s="1"/>
  <c r="E1080" i="11"/>
  <c r="G1080" i="11" s="1"/>
  <c r="E936" i="11"/>
  <c r="G936" i="11" s="1"/>
  <c r="E828" i="11"/>
  <c r="G828" i="11" s="1"/>
  <c r="E696" i="11"/>
  <c r="G696" i="11" s="1"/>
  <c r="E283" i="11"/>
  <c r="G283" i="11" s="1"/>
  <c r="E2087" i="11"/>
  <c r="G2087" i="11" s="1"/>
  <c r="E2075" i="11"/>
  <c r="G2075" i="11" s="1"/>
  <c r="E2063" i="11"/>
  <c r="G2063" i="11" s="1"/>
  <c r="E2051" i="11"/>
  <c r="G2051" i="11" s="1"/>
  <c r="E2039" i="11"/>
  <c r="G2039" i="11" s="1"/>
  <c r="E2027" i="11"/>
  <c r="G2027" i="11" s="1"/>
  <c r="E2015" i="11"/>
  <c r="G2015" i="11" s="1"/>
  <c r="E2003" i="11"/>
  <c r="G2003" i="11" s="1"/>
  <c r="E1991" i="11"/>
  <c r="G1991" i="11" s="1"/>
  <c r="E1979" i="11"/>
  <c r="G1979" i="11" s="1"/>
  <c r="E1967" i="11"/>
  <c r="G1967" i="11" s="1"/>
  <c r="E1955" i="11"/>
  <c r="G1955" i="11" s="1"/>
  <c r="E1943" i="11"/>
  <c r="G1943" i="11" s="1"/>
  <c r="E1931" i="11"/>
  <c r="G1931" i="11" s="1"/>
  <c r="E1919" i="11"/>
  <c r="G1919" i="11" s="1"/>
  <c r="E1907" i="11"/>
  <c r="G1907" i="11" s="1"/>
  <c r="E1895" i="11"/>
  <c r="G1895" i="11" s="1"/>
  <c r="E1883" i="11"/>
  <c r="G1883" i="11" s="1"/>
  <c r="E1871" i="11"/>
  <c r="G1871" i="11" s="1"/>
  <c r="E1859" i="11"/>
  <c r="G1859" i="11" s="1"/>
  <c r="E1847" i="11"/>
  <c r="G1847" i="11" s="1"/>
  <c r="E1835" i="11"/>
  <c r="G1835" i="11" s="1"/>
  <c r="E1823" i="11"/>
  <c r="G1823" i="11" s="1"/>
  <c r="E1811" i="11"/>
  <c r="G1811" i="11" s="1"/>
  <c r="E1799" i="11"/>
  <c r="G1799" i="11" s="1"/>
  <c r="E1787" i="11"/>
  <c r="G1787" i="11" s="1"/>
  <c r="E1775" i="11"/>
  <c r="G1775" i="11" s="1"/>
  <c r="E1763" i="11"/>
  <c r="G1763" i="11" s="1"/>
  <c r="E1751" i="11"/>
  <c r="G1751" i="11" s="1"/>
  <c r="E1739" i="11"/>
  <c r="G1739" i="11" s="1"/>
  <c r="E1727" i="11"/>
  <c r="G1727" i="11" s="1"/>
  <c r="E1715" i="11"/>
  <c r="G1715" i="11" s="1"/>
  <c r="E1703" i="11"/>
  <c r="G1703" i="11" s="1"/>
  <c r="E1691" i="11"/>
  <c r="G1691" i="11" s="1"/>
  <c r="E1679" i="11"/>
  <c r="G1679" i="11" s="1"/>
  <c r="E1667" i="11"/>
  <c r="G1667" i="11" s="1"/>
  <c r="E1655" i="11"/>
  <c r="G1655" i="11" s="1"/>
  <c r="E1643" i="11"/>
  <c r="G1643" i="11" s="1"/>
  <c r="E1631" i="11"/>
  <c r="G1631" i="11" s="1"/>
  <c r="E1619" i="11"/>
  <c r="G1619" i="11" s="1"/>
  <c r="E1607" i="11"/>
  <c r="G1607" i="11" s="1"/>
  <c r="E1595" i="11"/>
  <c r="G1595" i="11" s="1"/>
  <c r="E1583" i="11"/>
  <c r="G1583" i="11" s="1"/>
  <c r="E1571" i="11"/>
  <c r="G1571" i="11" s="1"/>
  <c r="E1559" i="11"/>
  <c r="G1559" i="11" s="1"/>
  <c r="E1547" i="11"/>
  <c r="G1547" i="11" s="1"/>
  <c r="E1535" i="11"/>
  <c r="G1535" i="11" s="1"/>
  <c r="E1523" i="11"/>
  <c r="G1523" i="11" s="1"/>
  <c r="E1511" i="11"/>
  <c r="G1511" i="11" s="1"/>
  <c r="E1499" i="11"/>
  <c r="G1499" i="11" s="1"/>
  <c r="E1487" i="11"/>
  <c r="G1487" i="11" s="1"/>
  <c r="E1475" i="11"/>
  <c r="G1475" i="11" s="1"/>
  <c r="E1463" i="11"/>
  <c r="G1463" i="11" s="1"/>
  <c r="E1451" i="11"/>
  <c r="G1451" i="11" s="1"/>
  <c r="E1439" i="11"/>
  <c r="G1439" i="11" s="1"/>
  <c r="E1427" i="11"/>
  <c r="G1427" i="11" s="1"/>
  <c r="E1415" i="11"/>
  <c r="G1415" i="11" s="1"/>
  <c r="E1403" i="11"/>
  <c r="G1403" i="11" s="1"/>
  <c r="E1391" i="11"/>
  <c r="G1391" i="11" s="1"/>
  <c r="E2037" i="11"/>
  <c r="G2037" i="11" s="1"/>
  <c r="E2025" i="11"/>
  <c r="G2025" i="11" s="1"/>
  <c r="E1989" i="11"/>
  <c r="G1989" i="11" s="1"/>
  <c r="E1977" i="11"/>
  <c r="G1977" i="11" s="1"/>
  <c r="E1953" i="11"/>
  <c r="G1953" i="11" s="1"/>
  <c r="E1941" i="11"/>
  <c r="G1941" i="11" s="1"/>
  <c r="E1917" i="11"/>
  <c r="G1917" i="11" s="1"/>
  <c r="E1881" i="11"/>
  <c r="G1881" i="11" s="1"/>
  <c r="E1869" i="11"/>
  <c r="G1869" i="11" s="1"/>
  <c r="E1845" i="11"/>
  <c r="G1845" i="11" s="1"/>
  <c r="E1797" i="11"/>
  <c r="G1797" i="11" s="1"/>
  <c r="E1773" i="11"/>
  <c r="G1773" i="11" s="1"/>
  <c r="E1761" i="11"/>
  <c r="G1761" i="11" s="1"/>
  <c r="E1379" i="11"/>
  <c r="G1379" i="11" s="1"/>
  <c r="E1367" i="11"/>
  <c r="G1367" i="11" s="1"/>
  <c r="E1355" i="11"/>
  <c r="G1355" i="11" s="1"/>
  <c r="E1343" i="11"/>
  <c r="G1343" i="11" s="1"/>
  <c r="E1331" i="11"/>
  <c r="G1331" i="11" s="1"/>
  <c r="E1319" i="11"/>
  <c r="G1319" i="11" s="1"/>
  <c r="E1307" i="11"/>
  <c r="G1307" i="11" s="1"/>
  <c r="E1295" i="11"/>
  <c r="G1295" i="11" s="1"/>
  <c r="E1283" i="11"/>
  <c r="G1283" i="11" s="1"/>
  <c r="E1271" i="11"/>
  <c r="G1271" i="11" s="1"/>
  <c r="E1259" i="11"/>
  <c r="G1259" i="11" s="1"/>
  <c r="E1247" i="11"/>
  <c r="G1247" i="11" s="1"/>
  <c r="E1235" i="11"/>
  <c r="G1235" i="11" s="1"/>
  <c r="E1223" i="11"/>
  <c r="G1223" i="11" s="1"/>
  <c r="E1211" i="11"/>
  <c r="G1211" i="11" s="1"/>
  <c r="E1199" i="11"/>
  <c r="G1199" i="11" s="1"/>
  <c r="E1187" i="11"/>
  <c r="G1187" i="11" s="1"/>
  <c r="E1175" i="11"/>
  <c r="G1175" i="11" s="1"/>
  <c r="E1163" i="11"/>
  <c r="G1163" i="11" s="1"/>
  <c r="E1151" i="11"/>
  <c r="G1151" i="11" s="1"/>
  <c r="E1139" i="11"/>
  <c r="G1139" i="11" s="1"/>
  <c r="E1127" i="11"/>
  <c r="G1127" i="11" s="1"/>
  <c r="E1115" i="11"/>
  <c r="G1115" i="11" s="1"/>
  <c r="E1103" i="11"/>
  <c r="G1103" i="11" s="1"/>
  <c r="E1097" i="11"/>
  <c r="G1097" i="11" s="1"/>
  <c r="E1091" i="11"/>
  <c r="G1091" i="11" s="1"/>
  <c r="E1079" i="11"/>
  <c r="G1079" i="11" s="1"/>
  <c r="E1067" i="11"/>
  <c r="G1067" i="11" s="1"/>
  <c r="E1055" i="11"/>
  <c r="G1055" i="11" s="1"/>
  <c r="E1043" i="11"/>
  <c r="G1043" i="11" s="1"/>
  <c r="E1031" i="11"/>
  <c r="G1031" i="11" s="1"/>
  <c r="E1019" i="11"/>
  <c r="G1019" i="11" s="1"/>
  <c r="E1007" i="11"/>
  <c r="G1007" i="11" s="1"/>
  <c r="E995" i="11"/>
  <c r="G995" i="11" s="1"/>
  <c r="E983" i="11"/>
  <c r="G983" i="11" s="1"/>
  <c r="E971" i="11"/>
  <c r="G971" i="11" s="1"/>
  <c r="E959" i="11"/>
  <c r="G959" i="11" s="1"/>
  <c r="E947" i="11"/>
  <c r="G947" i="11" s="1"/>
  <c r="E935" i="11"/>
  <c r="G935" i="11" s="1"/>
  <c r="E923" i="11"/>
  <c r="G923" i="11" s="1"/>
  <c r="E911" i="11"/>
  <c r="G911" i="11" s="1"/>
  <c r="E899" i="11"/>
  <c r="G899" i="11" s="1"/>
  <c r="E887" i="11"/>
  <c r="G887" i="11" s="1"/>
  <c r="E875" i="11"/>
  <c r="G875" i="11" s="1"/>
  <c r="E863" i="11"/>
  <c r="G863" i="11" s="1"/>
  <c r="E851" i="11"/>
  <c r="G851" i="11" s="1"/>
  <c r="E839" i="11"/>
  <c r="G839" i="11" s="1"/>
  <c r="E827" i="11"/>
  <c r="G827" i="11" s="1"/>
  <c r="E815" i="11"/>
  <c r="G815" i="11" s="1"/>
  <c r="E803" i="11"/>
  <c r="G803" i="11" s="1"/>
  <c r="E791" i="11"/>
  <c r="G791" i="11" s="1"/>
  <c r="E779" i="11"/>
  <c r="G779" i="11" s="1"/>
  <c r="E767" i="11"/>
  <c r="G767" i="11" s="1"/>
  <c r="E755" i="11"/>
  <c r="G755" i="11" s="1"/>
  <c r="E743" i="11"/>
  <c r="G743" i="11" s="1"/>
  <c r="E731" i="11"/>
  <c r="G731" i="11" s="1"/>
  <c r="E719" i="11"/>
  <c r="G719" i="11" s="1"/>
  <c r="E707" i="11"/>
  <c r="G707" i="11" s="1"/>
  <c r="E695" i="11"/>
  <c r="G695" i="11" s="1"/>
  <c r="E683" i="11"/>
  <c r="G683" i="11" s="1"/>
  <c r="E671" i="11"/>
  <c r="G671" i="11" s="1"/>
  <c r="E659" i="11"/>
  <c r="G659" i="11" s="1"/>
  <c r="E647" i="11"/>
  <c r="G647" i="11" s="1"/>
  <c r="E635" i="11"/>
  <c r="G635" i="11" s="1"/>
  <c r="E623" i="11"/>
  <c r="G623" i="11" s="1"/>
  <c r="E611" i="11"/>
  <c r="G611" i="11" s="1"/>
  <c r="E599" i="11"/>
  <c r="G599" i="11" s="1"/>
  <c r="E587" i="11"/>
  <c r="G587" i="11" s="1"/>
  <c r="E575" i="11"/>
  <c r="G575" i="11" s="1"/>
  <c r="E563" i="11"/>
  <c r="G563" i="11" s="1"/>
  <c r="E551" i="11"/>
  <c r="G551" i="11" s="1"/>
  <c r="E527" i="11"/>
  <c r="G527" i="11" s="1"/>
  <c r="E515" i="11"/>
  <c r="G515" i="11" s="1"/>
  <c r="E503" i="11"/>
  <c r="G503" i="11" s="1"/>
  <c r="E491" i="11"/>
  <c r="G491" i="11" s="1"/>
  <c r="E479" i="11"/>
  <c r="G479" i="11" s="1"/>
  <c r="E467" i="11"/>
  <c r="G467" i="11" s="1"/>
  <c r="E455" i="11"/>
  <c r="G455" i="11" s="1"/>
  <c r="E443" i="11"/>
  <c r="G443" i="11" s="1"/>
  <c r="E431" i="11"/>
  <c r="G431" i="11" s="1"/>
  <c r="E419" i="11"/>
  <c r="G419" i="11" s="1"/>
  <c r="E407" i="11"/>
  <c r="G407" i="11" s="1"/>
  <c r="E395" i="11"/>
  <c r="G395" i="11" s="1"/>
  <c r="E383" i="11"/>
  <c r="G383" i="11" s="1"/>
  <c r="E371" i="11"/>
  <c r="G371" i="11" s="1"/>
  <c r="E970" i="11"/>
  <c r="G970" i="11" s="1"/>
  <c r="E946" i="11"/>
  <c r="G946" i="11" s="1"/>
  <c r="E934" i="11"/>
  <c r="G934" i="11" s="1"/>
  <c r="E922" i="11"/>
  <c r="G922" i="11" s="1"/>
  <c r="E910" i="11"/>
  <c r="G910" i="11" s="1"/>
  <c r="E898" i="11"/>
  <c r="G898" i="11" s="1"/>
  <c r="E886" i="11"/>
  <c r="G886" i="11" s="1"/>
  <c r="E874" i="11"/>
  <c r="G874" i="11" s="1"/>
  <c r="E862" i="11"/>
  <c r="G862" i="11" s="1"/>
  <c r="E850" i="11"/>
  <c r="G850" i="11" s="1"/>
  <c r="E838" i="11"/>
  <c r="G838" i="11" s="1"/>
  <c r="E814" i="11"/>
  <c r="G814" i="11" s="1"/>
  <c r="E802" i="11"/>
  <c r="G802" i="11" s="1"/>
  <c r="E790" i="11"/>
  <c r="G790" i="11" s="1"/>
  <c r="E778" i="11"/>
  <c r="G778" i="11" s="1"/>
  <c r="E766" i="11"/>
  <c r="G766" i="11" s="1"/>
  <c r="E754" i="11"/>
  <c r="G754" i="11" s="1"/>
  <c r="E730" i="11"/>
  <c r="G730" i="11" s="1"/>
  <c r="E718" i="11"/>
  <c r="G718" i="11" s="1"/>
  <c r="E706" i="11"/>
  <c r="G706" i="11" s="1"/>
  <c r="E694" i="11"/>
  <c r="G694" i="11" s="1"/>
  <c r="E682" i="11"/>
  <c r="G682" i="11" s="1"/>
  <c r="E670" i="11"/>
  <c r="G670" i="11" s="1"/>
  <c r="E658" i="11"/>
  <c r="G658" i="11" s="1"/>
  <c r="E646" i="11"/>
  <c r="G646" i="11" s="1"/>
  <c r="E634" i="11"/>
  <c r="G634" i="11" s="1"/>
  <c r="E622" i="11"/>
  <c r="G622" i="11" s="1"/>
  <c r="E610" i="11"/>
  <c r="G610" i="11" s="1"/>
  <c r="E574" i="11"/>
  <c r="G574" i="11" s="1"/>
  <c r="E562" i="11"/>
  <c r="G562" i="11" s="1"/>
  <c r="E550" i="11"/>
  <c r="G550" i="11" s="1"/>
  <c r="E538" i="11"/>
  <c r="G538" i="11" s="1"/>
  <c r="E526" i="11"/>
  <c r="G526" i="11" s="1"/>
  <c r="E514" i="11"/>
  <c r="G514" i="11" s="1"/>
  <c r="E490" i="11"/>
  <c r="G490" i="11" s="1"/>
  <c r="E478" i="11"/>
  <c r="G478" i="11" s="1"/>
  <c r="E466" i="11"/>
  <c r="G466" i="11" s="1"/>
  <c r="E454" i="11"/>
  <c r="G454" i="11" s="1"/>
  <c r="E442" i="11"/>
  <c r="G442" i="11" s="1"/>
  <c r="E430" i="11"/>
  <c r="G430" i="11" s="1"/>
  <c r="E418" i="11"/>
  <c r="G418" i="11" s="1"/>
  <c r="E394" i="11"/>
  <c r="G394" i="11" s="1"/>
  <c r="E382" i="11"/>
  <c r="G382" i="11" s="1"/>
  <c r="E370" i="11"/>
  <c r="G370" i="11" s="1"/>
  <c r="E358" i="11"/>
  <c r="G358" i="11" s="1"/>
  <c r="E346" i="11"/>
  <c r="G346" i="11" s="1"/>
  <c r="E334" i="11"/>
  <c r="G334" i="11" s="1"/>
  <c r="E322" i="11"/>
  <c r="G322" i="11" s="1"/>
  <c r="E310" i="11"/>
  <c r="G310" i="11" s="1"/>
  <c r="E298" i="11"/>
  <c r="G298" i="11" s="1"/>
  <c r="E286" i="11"/>
  <c r="G286" i="11" s="1"/>
  <c r="E274" i="11"/>
  <c r="G274" i="11" s="1"/>
  <c r="E262" i="11"/>
  <c r="G262" i="11" s="1"/>
  <c r="E250" i="11"/>
  <c r="G250" i="11" s="1"/>
  <c r="E226" i="11"/>
  <c r="G226" i="11" s="1"/>
  <c r="E202" i="11"/>
  <c r="G202" i="11" s="1"/>
  <c r="E190" i="11"/>
  <c r="G190" i="11" s="1"/>
  <c r="E178" i="11"/>
  <c r="G178" i="11" s="1"/>
  <c r="E166" i="11"/>
  <c r="G166" i="11" s="1"/>
  <c r="E154" i="11"/>
  <c r="G154" i="11" s="1"/>
  <c r="E142" i="11"/>
  <c r="G142" i="11" s="1"/>
  <c r="E118" i="11"/>
  <c r="G118" i="11" s="1"/>
  <c r="E106" i="11"/>
  <c r="G106" i="11" s="1"/>
  <c r="E94" i="11"/>
  <c r="G94" i="11" s="1"/>
  <c r="E82" i="11"/>
  <c r="G82" i="11" s="1"/>
  <c r="E70" i="11"/>
  <c r="G70" i="11" s="1"/>
  <c r="E58" i="11"/>
  <c r="G58" i="11" s="1"/>
  <c r="E46" i="11"/>
  <c r="G46" i="11" s="1"/>
  <c r="E34" i="11"/>
  <c r="G34" i="11" s="1"/>
  <c r="E22" i="11"/>
  <c r="G22" i="11" s="1"/>
  <c r="E10" i="11"/>
  <c r="G10" i="11" s="1"/>
  <c r="E2376" i="11"/>
  <c r="G2376" i="11" s="1"/>
  <c r="E2364" i="11"/>
  <c r="G2364" i="11" s="1"/>
  <c r="E2298" i="11"/>
  <c r="G2298" i="11" s="1"/>
  <c r="E2286" i="11"/>
  <c r="G2286" i="11" s="1"/>
  <c r="E2274" i="11"/>
  <c r="G2274" i="11" s="1"/>
  <c r="E2232" i="11"/>
  <c r="G2232" i="11" s="1"/>
  <c r="E2154" i="11"/>
  <c r="G2154" i="11" s="1"/>
  <c r="E2142" i="11"/>
  <c r="G2142" i="11" s="1"/>
  <c r="E2118" i="11"/>
  <c r="G2118" i="11" s="1"/>
  <c r="E2106" i="11"/>
  <c r="G2106" i="11" s="1"/>
  <c r="E2088" i="11"/>
  <c r="G2088" i="11" s="1"/>
  <c r="E2082" i="11"/>
  <c r="G2082" i="11" s="1"/>
  <c r="E2076" i="11"/>
  <c r="G2076" i="11" s="1"/>
  <c r="E2058" i="11"/>
  <c r="G2058" i="11" s="1"/>
  <c r="E2046" i="11"/>
  <c r="G2046" i="11" s="1"/>
  <c r="E2034" i="11"/>
  <c r="G2034" i="11" s="1"/>
  <c r="E2010" i="11"/>
  <c r="G2010" i="11" s="1"/>
  <c r="E1992" i="11"/>
  <c r="G1992" i="11" s="1"/>
  <c r="E1962" i="11"/>
  <c r="G1962" i="11" s="1"/>
  <c r="E1944" i="11"/>
  <c r="G1944" i="11" s="1"/>
  <c r="E1932" i="11"/>
  <c r="G1932" i="11" s="1"/>
  <c r="E1908" i="11"/>
  <c r="G1908" i="11" s="1"/>
  <c r="E1896" i="11"/>
  <c r="G1896" i="11" s="1"/>
  <c r="E1884" i="11"/>
  <c r="G1884" i="11" s="1"/>
  <c r="E1872" i="11"/>
  <c r="G1872" i="11" s="1"/>
  <c r="E1860" i="11"/>
  <c r="G1860" i="11" s="1"/>
  <c r="E1848" i="11"/>
  <c r="G1848" i="11" s="1"/>
  <c r="E1842" i="11"/>
  <c r="G1842" i="11" s="1"/>
  <c r="E1824" i="11"/>
  <c r="G1824" i="11" s="1"/>
  <c r="E1812" i="11"/>
  <c r="G1812" i="11" s="1"/>
  <c r="E1794" i="11"/>
  <c r="G1794" i="11" s="1"/>
  <c r="E1788" i="11"/>
  <c r="G1788" i="11" s="1"/>
  <c r="E1782" i="11"/>
  <c r="G1782" i="11" s="1"/>
  <c r="E1770" i="11"/>
  <c r="G1770" i="11" s="1"/>
  <c r="E1764" i="11"/>
  <c r="G1764" i="11" s="1"/>
  <c r="E1752" i="11"/>
  <c r="G1752" i="11" s="1"/>
  <c r="E1740" i="11"/>
  <c r="G1740" i="11" s="1"/>
  <c r="E1722" i="11"/>
  <c r="G1722" i="11" s="1"/>
  <c r="E1716" i="11"/>
  <c r="G1716" i="11" s="1"/>
  <c r="E1710" i="11"/>
  <c r="G1710" i="11" s="1"/>
  <c r="E1704" i="11"/>
  <c r="G1704" i="11" s="1"/>
  <c r="E1698" i="11"/>
  <c r="G1698" i="11" s="1"/>
  <c r="E1692" i="11"/>
  <c r="G1692" i="11" s="1"/>
  <c r="E1680" i="11"/>
  <c r="G1680" i="11" s="1"/>
  <c r="E1668" i="11"/>
  <c r="G1668" i="11" s="1"/>
  <c r="E1662" i="11"/>
  <c r="G1662" i="11" s="1"/>
  <c r="E1656" i="11"/>
  <c r="G1656" i="11" s="1"/>
  <c r="E1650" i="11"/>
  <c r="G1650" i="11" s="1"/>
  <c r="E1644" i="11"/>
  <c r="G1644" i="11" s="1"/>
  <c r="E1638" i="11"/>
  <c r="G1638" i="11" s="1"/>
  <c r="E1632" i="11"/>
  <c r="G1632" i="11" s="1"/>
  <c r="E1626" i="11"/>
  <c r="G1626" i="11" s="1"/>
  <c r="E1620" i="11"/>
  <c r="G1620" i="11" s="1"/>
  <c r="E1614" i="11"/>
  <c r="G1614" i="11" s="1"/>
  <c r="E1608" i="11"/>
  <c r="G1608" i="11" s="1"/>
  <c r="E1602" i="11"/>
  <c r="G1602" i="11" s="1"/>
  <c r="E1590" i="11"/>
  <c r="G1590" i="11" s="1"/>
  <c r="E1584" i="11"/>
  <c r="G1584" i="11" s="1"/>
  <c r="E1578" i="11"/>
  <c r="G1578" i="11" s="1"/>
  <c r="E1572" i="11"/>
  <c r="G1572" i="11" s="1"/>
  <c r="E1560" i="11"/>
  <c r="G1560" i="11" s="1"/>
  <c r="E1554" i="11"/>
  <c r="G1554" i="11" s="1"/>
  <c r="E1548" i="11"/>
  <c r="G1548" i="11" s="1"/>
  <c r="E1542" i="11"/>
  <c r="G1542" i="11" s="1"/>
  <c r="E2328" i="11"/>
  <c r="G2328" i="11" s="1"/>
  <c r="E2304" i="11"/>
  <c r="G2304" i="11" s="1"/>
  <c r="E2292" i="11"/>
  <c r="G2292" i="11" s="1"/>
  <c r="E2244" i="11"/>
  <c r="G2244" i="11" s="1"/>
  <c r="E2208" i="11"/>
  <c r="G2208" i="11" s="1"/>
  <c r="E2196" i="11"/>
  <c r="G2196" i="11" s="1"/>
  <c r="E2160" i="11"/>
  <c r="G2160" i="11" s="1"/>
  <c r="E2148" i="11"/>
  <c r="G2148" i="11" s="1"/>
  <c r="E2136" i="11"/>
  <c r="G2136" i="11" s="1"/>
  <c r="E2124" i="11"/>
  <c r="G2124" i="11" s="1"/>
  <c r="E2112" i="11"/>
  <c r="G2112" i="11" s="1"/>
  <c r="E2094" i="11"/>
  <c r="G2094" i="11" s="1"/>
  <c r="E2070" i="11"/>
  <c r="G2070" i="11" s="1"/>
  <c r="E2064" i="11"/>
  <c r="G2064" i="11" s="1"/>
  <c r="E2052" i="11"/>
  <c r="G2052" i="11" s="1"/>
  <c r="E2040" i="11"/>
  <c r="G2040" i="11" s="1"/>
  <c r="E2028" i="11"/>
  <c r="G2028" i="11" s="1"/>
  <c r="E2016" i="11"/>
  <c r="G2016" i="11" s="1"/>
  <c r="E2004" i="11"/>
  <c r="G2004" i="11" s="1"/>
  <c r="E1998" i="11"/>
  <c r="G1998" i="11" s="1"/>
  <c r="E1968" i="11"/>
  <c r="G1968" i="11" s="1"/>
  <c r="E1956" i="11"/>
  <c r="G1956" i="11" s="1"/>
  <c r="E1950" i="11"/>
  <c r="G1950" i="11" s="1"/>
  <c r="E1938" i="11"/>
  <c r="G1938" i="11" s="1"/>
  <c r="E1914" i="11"/>
  <c r="G1914" i="11" s="1"/>
  <c r="E1890" i="11"/>
  <c r="G1890" i="11" s="1"/>
  <c r="E1866" i="11"/>
  <c r="G1866" i="11" s="1"/>
  <c r="E1854" i="11"/>
  <c r="G1854" i="11" s="1"/>
  <c r="E1836" i="11"/>
  <c r="G1836" i="11" s="1"/>
  <c r="E1776" i="11"/>
  <c r="G1776" i="11" s="1"/>
  <c r="E2383" i="11"/>
  <c r="G2383" i="11" s="1"/>
  <c r="E2371" i="11"/>
  <c r="G2371" i="11" s="1"/>
  <c r="E2359" i="11"/>
  <c r="G2359" i="11" s="1"/>
  <c r="E2347" i="11"/>
  <c r="G2347" i="11" s="1"/>
  <c r="E2335" i="11"/>
  <c r="G2335" i="11" s="1"/>
  <c r="E2323" i="11"/>
  <c r="G2323" i="11" s="1"/>
  <c r="E2311" i="11"/>
  <c r="G2311" i="11" s="1"/>
  <c r="E2299" i="11"/>
  <c r="G2299" i="11" s="1"/>
  <c r="E2287" i="11"/>
  <c r="G2287" i="11" s="1"/>
  <c r="E2275" i="11"/>
  <c r="G2275" i="11" s="1"/>
  <c r="E2263" i="11"/>
  <c r="G2263" i="11" s="1"/>
  <c r="E2251" i="11"/>
  <c r="G2251" i="11" s="1"/>
  <c r="E2239" i="11"/>
  <c r="G2239" i="11" s="1"/>
  <c r="E2227" i="11"/>
  <c r="G2227" i="11" s="1"/>
  <c r="E2215" i="11"/>
  <c r="G2215" i="11" s="1"/>
  <c r="E2203" i="11"/>
  <c r="G2203" i="11" s="1"/>
  <c r="E2191" i="11"/>
  <c r="G2191" i="11" s="1"/>
  <c r="E2179" i="11"/>
  <c r="G2179" i="11" s="1"/>
  <c r="E2167" i="11"/>
  <c r="G2167" i="11" s="1"/>
  <c r="E2155" i="11"/>
  <c r="G2155" i="11" s="1"/>
  <c r="E2143" i="11"/>
  <c r="G2143" i="11" s="1"/>
  <c r="E2131" i="11"/>
  <c r="G2131" i="11" s="1"/>
  <c r="E2119" i="11"/>
  <c r="G2119" i="11" s="1"/>
  <c r="E2107" i="11"/>
  <c r="G2107" i="11" s="1"/>
  <c r="E2095" i="11"/>
  <c r="G2095" i="11" s="1"/>
  <c r="E2083" i="11"/>
  <c r="G2083" i="11" s="1"/>
  <c r="E2071" i="11"/>
  <c r="G2071" i="11" s="1"/>
  <c r="E2059" i="11"/>
  <c r="G2059" i="11" s="1"/>
  <c r="E2047" i="11"/>
  <c r="G2047" i="11" s="1"/>
  <c r="E2035" i="11"/>
  <c r="G2035" i="11" s="1"/>
  <c r="E2023" i="11"/>
  <c r="G2023" i="11" s="1"/>
  <c r="E2011" i="11"/>
  <c r="G2011" i="11" s="1"/>
  <c r="E1999" i="11"/>
  <c r="G1999" i="11" s="1"/>
  <c r="E1987" i="11"/>
  <c r="G1987" i="11" s="1"/>
  <c r="E1975" i="11"/>
  <c r="G1975" i="11" s="1"/>
  <c r="E1963" i="11"/>
  <c r="G1963" i="11" s="1"/>
  <c r="E1951" i="11"/>
  <c r="G1951" i="11" s="1"/>
  <c r="E1939" i="11"/>
  <c r="G1939" i="11" s="1"/>
  <c r="E1927" i="11"/>
  <c r="G1927" i="11" s="1"/>
  <c r="E1915" i="11"/>
  <c r="G1915" i="11" s="1"/>
  <c r="E1903" i="11"/>
  <c r="G1903" i="11" s="1"/>
  <c r="E1891" i="11"/>
  <c r="G1891" i="11" s="1"/>
  <c r="E1879" i="11"/>
  <c r="G1879" i="11" s="1"/>
  <c r="E1867" i="11"/>
  <c r="G1867" i="11" s="1"/>
  <c r="E1855" i="11"/>
  <c r="G1855" i="11" s="1"/>
  <c r="E1843" i="11"/>
  <c r="G1843" i="11" s="1"/>
  <c r="E1831" i="11"/>
  <c r="G1831" i="11" s="1"/>
  <c r="E1819" i="11"/>
  <c r="G1819" i="11" s="1"/>
  <c r="E1807" i="11"/>
  <c r="G1807" i="11" s="1"/>
  <c r="E1795" i="11"/>
  <c r="G1795" i="11" s="1"/>
  <c r="E1783" i="11"/>
  <c r="G1783" i="11" s="1"/>
  <c r="E1771" i="11"/>
  <c r="G1771" i="11" s="1"/>
  <c r="E1759" i="11"/>
  <c r="G1759" i="11" s="1"/>
  <c r="E1747" i="11"/>
  <c r="G1747" i="11" s="1"/>
  <c r="E1735" i="11"/>
  <c r="G1735" i="11" s="1"/>
  <c r="E1675" i="11"/>
  <c r="G1675" i="11" s="1"/>
  <c r="E1663" i="11"/>
  <c r="G1663" i="11" s="1"/>
  <c r="E1651" i="11"/>
  <c r="G1651" i="11" s="1"/>
  <c r="E1639" i="11"/>
  <c r="G1639" i="11" s="1"/>
  <c r="E1627" i="11"/>
  <c r="G1627" i="11" s="1"/>
  <c r="E1615" i="11"/>
  <c r="G1615" i="11" s="1"/>
  <c r="E1603" i="11"/>
  <c r="G1603" i="11" s="1"/>
  <c r="E1591" i="11"/>
  <c r="G1591" i="11" s="1"/>
  <c r="E1579" i="11"/>
  <c r="G1579" i="11" s="1"/>
  <c r="E1567" i="11"/>
  <c r="G1567" i="11" s="1"/>
  <c r="E1555" i="11"/>
  <c r="G1555" i="11" s="1"/>
  <c r="E1543" i="11"/>
  <c r="G1543" i="11" s="1"/>
  <c r="E1531" i="11"/>
  <c r="G1531" i="11" s="1"/>
  <c r="E1519" i="11"/>
  <c r="G1519" i="11" s="1"/>
  <c r="E1507" i="11"/>
  <c r="G1507" i="11" s="1"/>
  <c r="E1495" i="11"/>
  <c r="G1495" i="11" s="1"/>
  <c r="E1483" i="11"/>
  <c r="G1483" i="11" s="1"/>
  <c r="E1471" i="11"/>
  <c r="G1471" i="11" s="1"/>
  <c r="E1459" i="11"/>
  <c r="G1459" i="11" s="1"/>
  <c r="E1447" i="11"/>
  <c r="G1447" i="11" s="1"/>
  <c r="E1435" i="11"/>
  <c r="G1435" i="11" s="1"/>
  <c r="E1423" i="11"/>
  <c r="G1423" i="11" s="1"/>
  <c r="E1411" i="11"/>
  <c r="G1411" i="11" s="1"/>
  <c r="E1530" i="11"/>
  <c r="G1530" i="11" s="1"/>
  <c r="E1518" i="11"/>
  <c r="G1518" i="11" s="1"/>
  <c r="E1512" i="11"/>
  <c r="G1512" i="11" s="1"/>
  <c r="E1506" i="11"/>
  <c r="G1506" i="11" s="1"/>
  <c r="E1500" i="11"/>
  <c r="G1500" i="11" s="1"/>
  <c r="E1494" i="11"/>
  <c r="G1494" i="11" s="1"/>
  <c r="E1488" i="11"/>
  <c r="G1488" i="11" s="1"/>
  <c r="E1470" i="11"/>
  <c r="G1470" i="11" s="1"/>
  <c r="E1464" i="11"/>
  <c r="G1464" i="11" s="1"/>
  <c r="E1458" i="11"/>
  <c r="G1458" i="11" s="1"/>
  <c r="E1452" i="11"/>
  <c r="G1452" i="11" s="1"/>
  <c r="E1446" i="11"/>
  <c r="G1446" i="11" s="1"/>
  <c r="E1440" i="11"/>
  <c r="G1440" i="11" s="1"/>
  <c r="E1434" i="11"/>
  <c r="G1434" i="11" s="1"/>
  <c r="E1428" i="11"/>
  <c r="G1428" i="11" s="1"/>
  <c r="E1422" i="11"/>
  <c r="G1422" i="11" s="1"/>
  <c r="E1398" i="11"/>
  <c r="G1398" i="11" s="1"/>
  <c r="E1392" i="11"/>
  <c r="G1392" i="11" s="1"/>
  <c r="E1386" i="11"/>
  <c r="G1386" i="11" s="1"/>
  <c r="E1374" i="11"/>
  <c r="G1374" i="11" s="1"/>
  <c r="E1362" i="11"/>
  <c r="G1362" i="11" s="1"/>
  <c r="E1356" i="11"/>
  <c r="G1356" i="11" s="1"/>
  <c r="E1344" i="11"/>
  <c r="G1344" i="11" s="1"/>
  <c r="E1338" i="11"/>
  <c r="G1338" i="11" s="1"/>
  <c r="E1332" i="11"/>
  <c r="G1332" i="11" s="1"/>
  <c r="E1326" i="11"/>
  <c r="G1326" i="11" s="1"/>
  <c r="E1320" i="11"/>
  <c r="G1320" i="11" s="1"/>
  <c r="E1308" i="11"/>
  <c r="G1308" i="11" s="1"/>
  <c r="E1302" i="11"/>
  <c r="G1302" i="11" s="1"/>
  <c r="E1296" i="11"/>
  <c r="G1296" i="11" s="1"/>
  <c r="E1284" i="11"/>
  <c r="G1284" i="11" s="1"/>
  <c r="E1278" i="11"/>
  <c r="G1278" i="11" s="1"/>
  <c r="E1272" i="11"/>
  <c r="G1272" i="11" s="1"/>
  <c r="E1260" i="11"/>
  <c r="G1260" i="11" s="1"/>
  <c r="E1254" i="11"/>
  <c r="G1254" i="11" s="1"/>
  <c r="E1248" i="11"/>
  <c r="G1248" i="11" s="1"/>
  <c r="E1242" i="11"/>
  <c r="G1242" i="11" s="1"/>
  <c r="E1236" i="11"/>
  <c r="G1236" i="11" s="1"/>
  <c r="E1230" i="11"/>
  <c r="G1230" i="11" s="1"/>
  <c r="E1218" i="11"/>
  <c r="G1218" i="11" s="1"/>
  <c r="E1212" i="11"/>
  <c r="G1212" i="11" s="1"/>
  <c r="E1206" i="11"/>
  <c r="G1206" i="11" s="1"/>
  <c r="E1200" i="11"/>
  <c r="G1200" i="11" s="1"/>
  <c r="E1194" i="11"/>
  <c r="G1194" i="11" s="1"/>
  <c r="E1188" i="11"/>
  <c r="G1188" i="11" s="1"/>
  <c r="E1176" i="11"/>
  <c r="G1176" i="11" s="1"/>
  <c r="E1170" i="11"/>
  <c r="G1170" i="11" s="1"/>
  <c r="E1158" i="11"/>
  <c r="G1158" i="11" s="1"/>
  <c r="E1152" i="11"/>
  <c r="G1152" i="11" s="1"/>
  <c r="E1146" i="11"/>
  <c r="G1146" i="11" s="1"/>
  <c r="E1128" i="11"/>
  <c r="G1128" i="11" s="1"/>
  <c r="E1122" i="11"/>
  <c r="G1122" i="11" s="1"/>
  <c r="E1104" i="11"/>
  <c r="G1104" i="11" s="1"/>
  <c r="E1092" i="11"/>
  <c r="G1092" i="11" s="1"/>
  <c r="E1086" i="11"/>
  <c r="G1086" i="11" s="1"/>
  <c r="E1074" i="11"/>
  <c r="G1074" i="11" s="1"/>
  <c r="E1068" i="11"/>
  <c r="G1068" i="11" s="1"/>
  <c r="E1062" i="11"/>
  <c r="G1062" i="11" s="1"/>
  <c r="E1056" i="11"/>
  <c r="G1056" i="11" s="1"/>
  <c r="E1050" i="11"/>
  <c r="G1050" i="11" s="1"/>
  <c r="E1044" i="11"/>
  <c r="G1044" i="11" s="1"/>
  <c r="E1032" i="11"/>
  <c r="G1032" i="11" s="1"/>
  <c r="E1026" i="11"/>
  <c r="G1026" i="11" s="1"/>
  <c r="E1020" i="11"/>
  <c r="G1020" i="11" s="1"/>
  <c r="E1008" i="11"/>
  <c r="G1008" i="11" s="1"/>
  <c r="E1002" i="11"/>
  <c r="G1002" i="11" s="1"/>
  <c r="E996" i="11"/>
  <c r="G996" i="11" s="1"/>
  <c r="E990" i="11"/>
  <c r="G990" i="11" s="1"/>
  <c r="E984" i="11"/>
  <c r="G984" i="11" s="1"/>
  <c r="E978" i="11"/>
  <c r="G978" i="11" s="1"/>
  <c r="E972" i="11"/>
  <c r="G972" i="11" s="1"/>
  <c r="E966" i="11"/>
  <c r="G966" i="11" s="1"/>
  <c r="E960" i="11"/>
  <c r="G960" i="11" s="1"/>
  <c r="E954" i="11"/>
  <c r="G954" i="11" s="1"/>
  <c r="E948" i="11"/>
  <c r="G948" i="11" s="1"/>
  <c r="E942" i="11"/>
  <c r="G942" i="11" s="1"/>
  <c r="E930" i="11"/>
  <c r="G930" i="11" s="1"/>
  <c r="E924" i="11"/>
  <c r="G924" i="11" s="1"/>
  <c r="E918" i="11"/>
  <c r="G918" i="11" s="1"/>
  <c r="E912" i="11"/>
  <c r="G912" i="11" s="1"/>
  <c r="E906" i="11"/>
  <c r="G906" i="11" s="1"/>
  <c r="E900" i="11"/>
  <c r="G900" i="11" s="1"/>
  <c r="E894" i="11"/>
  <c r="G894" i="11" s="1"/>
  <c r="E882" i="11"/>
  <c r="G882" i="11" s="1"/>
  <c r="E864" i="11"/>
  <c r="G864" i="11" s="1"/>
  <c r="E1533" i="11"/>
  <c r="G1533" i="11" s="1"/>
  <c r="E1509" i="11"/>
  <c r="G1509" i="11" s="1"/>
  <c r="E1485" i="11"/>
  <c r="G1485" i="11" s="1"/>
  <c r="E1473" i="11"/>
  <c r="G1473" i="11" s="1"/>
  <c r="E1449" i="11"/>
  <c r="G1449" i="11" s="1"/>
  <c r="E1425" i="11"/>
  <c r="G1425" i="11" s="1"/>
  <c r="E1401" i="11"/>
  <c r="G1401" i="11" s="1"/>
  <c r="E1389" i="11"/>
  <c r="G1389" i="11" s="1"/>
  <c r="E1377" i="11"/>
  <c r="G1377" i="11" s="1"/>
  <c r="E1365" i="11"/>
  <c r="G1365" i="11" s="1"/>
  <c r="E1341" i="11"/>
  <c r="G1341" i="11" s="1"/>
  <c r="E1399" i="11"/>
  <c r="G1399" i="11" s="1"/>
  <c r="E1387" i="11"/>
  <c r="G1387" i="11" s="1"/>
  <c r="E1375" i="11"/>
  <c r="G1375" i="11" s="1"/>
  <c r="E1363" i="11"/>
  <c r="G1363" i="11" s="1"/>
  <c r="E1351" i="11"/>
  <c r="G1351" i="11" s="1"/>
  <c r="E1339" i="11"/>
  <c r="G1339" i="11" s="1"/>
  <c r="E1327" i="11"/>
  <c r="G1327" i="11" s="1"/>
  <c r="E1315" i="11"/>
  <c r="G1315" i="11" s="1"/>
  <c r="E1303" i="11"/>
  <c r="G1303" i="11" s="1"/>
  <c r="E1291" i="11"/>
  <c r="G1291" i="11" s="1"/>
  <c r="E1279" i="11"/>
  <c r="G1279" i="11" s="1"/>
  <c r="E1267" i="11"/>
  <c r="G1267" i="11" s="1"/>
  <c r="E1255" i="11"/>
  <c r="G1255" i="11" s="1"/>
  <c r="E1243" i="11"/>
  <c r="G1243" i="11" s="1"/>
  <c r="E1231" i="11"/>
  <c r="G1231" i="11" s="1"/>
  <c r="E1219" i="11"/>
  <c r="G1219" i="11" s="1"/>
  <c r="E1207" i="11"/>
  <c r="G1207" i="11" s="1"/>
  <c r="E1195" i="11"/>
  <c r="G1195" i="11" s="1"/>
  <c r="E1183" i="11"/>
  <c r="G1183" i="11" s="1"/>
  <c r="E1171" i="11"/>
  <c r="G1171" i="11" s="1"/>
  <c r="E1159" i="11"/>
  <c r="G1159" i="11" s="1"/>
  <c r="E1147" i="11"/>
  <c r="G1147" i="11" s="1"/>
  <c r="E1135" i="11"/>
  <c r="G1135" i="11" s="1"/>
  <c r="E1123" i="11"/>
  <c r="G1123" i="11" s="1"/>
  <c r="E1111" i="11"/>
  <c r="G1111" i="11" s="1"/>
  <c r="E1099" i="11"/>
  <c r="G1099" i="11" s="1"/>
  <c r="E1087" i="11"/>
  <c r="G1087" i="11" s="1"/>
  <c r="E1075" i="11"/>
  <c r="G1075" i="11" s="1"/>
  <c r="E1063" i="11"/>
  <c r="G1063" i="11" s="1"/>
  <c r="E1051" i="11"/>
  <c r="G1051" i="11" s="1"/>
  <c r="E1039" i="11"/>
  <c r="G1039" i="11" s="1"/>
  <c r="E1027" i="11"/>
  <c r="G1027" i="11" s="1"/>
  <c r="E1015" i="11"/>
  <c r="G1015" i="11" s="1"/>
  <c r="E1003" i="11"/>
  <c r="G1003" i="11" s="1"/>
  <c r="E991" i="11"/>
  <c r="G991" i="11" s="1"/>
  <c r="E979" i="11"/>
  <c r="G979" i="11" s="1"/>
  <c r="E967" i="11"/>
  <c r="G967" i="11" s="1"/>
  <c r="E955" i="11"/>
  <c r="G955" i="11" s="1"/>
  <c r="E943" i="11"/>
  <c r="G943" i="11" s="1"/>
  <c r="E931" i="11"/>
  <c r="G931" i="11" s="1"/>
  <c r="E919" i="11"/>
  <c r="G919" i="11" s="1"/>
  <c r="E907" i="11"/>
  <c r="G907" i="11" s="1"/>
  <c r="E895" i="11"/>
  <c r="G895" i="11" s="1"/>
  <c r="E883" i="11"/>
  <c r="G883" i="11" s="1"/>
  <c r="E871" i="11"/>
  <c r="G871" i="11" s="1"/>
  <c r="E859" i="11"/>
  <c r="G859" i="11" s="1"/>
  <c r="E847" i="11"/>
  <c r="G847" i="11" s="1"/>
  <c r="E835" i="11"/>
  <c r="G835" i="11" s="1"/>
  <c r="E823" i="11"/>
  <c r="G823" i="11" s="1"/>
  <c r="E811" i="11"/>
  <c r="G811" i="11" s="1"/>
  <c r="E799" i="11"/>
  <c r="G799" i="11" s="1"/>
  <c r="E787" i="11"/>
  <c r="G787" i="11" s="1"/>
  <c r="E775" i="11"/>
  <c r="G775" i="11" s="1"/>
  <c r="E763" i="11"/>
  <c r="G763" i="11" s="1"/>
  <c r="E751" i="11"/>
  <c r="G751" i="11" s="1"/>
  <c r="E739" i="11"/>
  <c r="G739" i="11" s="1"/>
  <c r="E727" i="11"/>
  <c r="G727" i="11" s="1"/>
  <c r="E715" i="11"/>
  <c r="G715" i="11" s="1"/>
  <c r="E703" i="11"/>
  <c r="G703" i="11" s="1"/>
  <c r="E691" i="11"/>
  <c r="G691" i="11" s="1"/>
  <c r="E679" i="11"/>
  <c r="G679" i="11" s="1"/>
  <c r="E667" i="11"/>
  <c r="G667" i="11" s="1"/>
  <c r="E655" i="11"/>
  <c r="G655" i="11" s="1"/>
  <c r="E643" i="11"/>
  <c r="G643" i="11" s="1"/>
  <c r="E631" i="11"/>
  <c r="G631" i="11" s="1"/>
  <c r="E619" i="11"/>
  <c r="G619" i="11" s="1"/>
  <c r="E607" i="11"/>
  <c r="G607" i="11" s="1"/>
  <c r="E595" i="11"/>
  <c r="G595" i="11" s="1"/>
  <c r="E583" i="11"/>
  <c r="G583" i="11" s="1"/>
  <c r="E571" i="11"/>
  <c r="G571" i="11" s="1"/>
  <c r="E559" i="11"/>
  <c r="G559" i="11" s="1"/>
  <c r="E547" i="11"/>
  <c r="G547" i="11" s="1"/>
  <c r="E535" i="11"/>
  <c r="G535" i="11" s="1"/>
  <c r="E523" i="11"/>
  <c r="G523" i="11" s="1"/>
  <c r="E511" i="11"/>
  <c r="G511" i="11" s="1"/>
  <c r="E487" i="11"/>
  <c r="G487" i="11" s="1"/>
  <c r="E475" i="11"/>
  <c r="G475" i="11" s="1"/>
  <c r="E463" i="11"/>
  <c r="G463" i="11" s="1"/>
  <c r="E451" i="11"/>
  <c r="G451" i="11" s="1"/>
  <c r="E439" i="11"/>
  <c r="G439" i="11" s="1"/>
  <c r="E427" i="11"/>
  <c r="G427" i="11" s="1"/>
  <c r="E415" i="11"/>
  <c r="G415" i="11" s="1"/>
  <c r="E403" i="11"/>
  <c r="G403" i="11" s="1"/>
  <c r="E391" i="11"/>
  <c r="G391" i="11" s="1"/>
  <c r="E379" i="11"/>
  <c r="G379" i="11" s="1"/>
  <c r="E858" i="11"/>
  <c r="G858" i="11" s="1"/>
  <c r="E852" i="11"/>
  <c r="G852" i="11" s="1"/>
  <c r="E846" i="11"/>
  <c r="G846" i="11" s="1"/>
  <c r="E822" i="11"/>
  <c r="G822" i="11" s="1"/>
  <c r="E810" i="11"/>
  <c r="G810" i="11" s="1"/>
  <c r="E804" i="11"/>
  <c r="G804" i="11" s="1"/>
  <c r="E798" i="11"/>
  <c r="G798" i="11" s="1"/>
  <c r="E792" i="11"/>
  <c r="G792" i="11" s="1"/>
  <c r="E786" i="11"/>
  <c r="G786" i="11" s="1"/>
  <c r="E774" i="11"/>
  <c r="G774" i="11" s="1"/>
  <c r="E750" i="11"/>
  <c r="G750" i="11" s="1"/>
  <c r="E738" i="11"/>
  <c r="G738" i="11" s="1"/>
  <c r="E726" i="11"/>
  <c r="G726" i="11" s="1"/>
  <c r="E720" i="11"/>
  <c r="G720" i="11" s="1"/>
  <c r="E714" i="11"/>
  <c r="G714" i="11" s="1"/>
  <c r="E702" i="11"/>
  <c r="G702" i="11" s="1"/>
  <c r="E690" i="11"/>
  <c r="G690" i="11" s="1"/>
  <c r="E678" i="11"/>
  <c r="G678" i="11" s="1"/>
  <c r="E672" i="11"/>
  <c r="G672" i="11" s="1"/>
  <c r="E666" i="11"/>
  <c r="G666" i="11" s="1"/>
  <c r="E660" i="11"/>
  <c r="G660" i="11" s="1"/>
  <c r="E642" i="11"/>
  <c r="G642" i="11" s="1"/>
  <c r="E630" i="11"/>
  <c r="G630" i="11" s="1"/>
  <c r="E618" i="11"/>
  <c r="G618" i="11" s="1"/>
  <c r="E594" i="11"/>
  <c r="G594" i="11" s="1"/>
  <c r="E582" i="11"/>
  <c r="G582" i="11" s="1"/>
  <c r="E570" i="11"/>
  <c r="G570" i="11" s="1"/>
  <c r="E558" i="11"/>
  <c r="G558" i="11" s="1"/>
  <c r="E552" i="11"/>
  <c r="G552" i="11" s="1"/>
  <c r="E546" i="11"/>
  <c r="G546" i="11" s="1"/>
  <c r="E534" i="11"/>
  <c r="G534" i="11" s="1"/>
  <c r="E522" i="11"/>
  <c r="G522" i="11" s="1"/>
  <c r="E510" i="11"/>
  <c r="G510" i="11" s="1"/>
  <c r="E498" i="11"/>
  <c r="G498" i="11" s="1"/>
  <c r="E492" i="11"/>
  <c r="G492" i="11" s="1"/>
  <c r="E486" i="11"/>
  <c r="G486" i="11" s="1"/>
  <c r="E474" i="11"/>
  <c r="G474" i="11" s="1"/>
  <c r="E462" i="11"/>
  <c r="G462" i="11" s="1"/>
  <c r="E450" i="11"/>
  <c r="G450" i="11" s="1"/>
  <c r="E438" i="11"/>
  <c r="G438" i="11" s="1"/>
  <c r="E426" i="11"/>
  <c r="G426" i="11" s="1"/>
  <c r="E414" i="11"/>
  <c r="G414" i="11" s="1"/>
  <c r="E402" i="11"/>
  <c r="G402" i="11" s="1"/>
  <c r="E390" i="11"/>
  <c r="G390" i="11" s="1"/>
  <c r="E378" i="11"/>
  <c r="G378" i="11" s="1"/>
  <c r="E366" i="11"/>
  <c r="G366" i="11" s="1"/>
  <c r="E354" i="11"/>
  <c r="G354" i="11" s="1"/>
  <c r="E342" i="11"/>
  <c r="G342" i="11" s="1"/>
  <c r="E330" i="11"/>
  <c r="G330" i="11" s="1"/>
  <c r="E306" i="11"/>
  <c r="G306" i="11" s="1"/>
  <c r="E294" i="11"/>
  <c r="G294" i="11" s="1"/>
  <c r="E282" i="11"/>
  <c r="G282" i="11" s="1"/>
  <c r="E270" i="11"/>
  <c r="G270" i="11" s="1"/>
  <c r="E258" i="11"/>
  <c r="G258" i="11" s="1"/>
  <c r="E246" i="11"/>
  <c r="G246" i="11" s="1"/>
  <c r="E234" i="11"/>
  <c r="G234" i="11" s="1"/>
  <c r="E222" i="11"/>
  <c r="G222" i="11" s="1"/>
  <c r="E210" i="11"/>
  <c r="G210" i="11" s="1"/>
  <c r="E198" i="11"/>
  <c r="G198" i="11" s="1"/>
  <c r="E186" i="11"/>
  <c r="G186" i="11" s="1"/>
  <c r="E174" i="11"/>
  <c r="G174" i="11" s="1"/>
  <c r="E150" i="11"/>
  <c r="G150" i="11" s="1"/>
  <c r="E138" i="11"/>
  <c r="G138" i="11" s="1"/>
  <c r="E126" i="11"/>
  <c r="G126" i="11" s="1"/>
  <c r="E114" i="11"/>
  <c r="G114" i="11" s="1"/>
  <c r="E102" i="11"/>
  <c r="G102" i="11" s="1"/>
  <c r="E78" i="11"/>
  <c r="G78" i="11" s="1"/>
  <c r="E66" i="11"/>
  <c r="G66" i="11" s="1"/>
  <c r="E54" i="11"/>
  <c r="G54" i="11" s="1"/>
  <c r="E42" i="11"/>
  <c r="G42" i="11" s="1"/>
  <c r="E30" i="11"/>
  <c r="G30" i="11" s="1"/>
  <c r="E18" i="11"/>
  <c r="G18" i="11" s="1"/>
  <c r="E1065" i="11"/>
  <c r="G1065" i="11" s="1"/>
  <c r="E1053" i="11"/>
  <c r="G1053" i="11" s="1"/>
  <c r="E1041" i="11"/>
  <c r="G1041" i="11" s="1"/>
  <c r="E1029" i="11"/>
  <c r="G1029" i="11" s="1"/>
  <c r="E1017" i="11"/>
  <c r="G1017" i="11" s="1"/>
  <c r="E1005" i="11"/>
  <c r="G1005" i="11" s="1"/>
  <c r="E993" i="11"/>
  <c r="G993" i="11" s="1"/>
  <c r="E981" i="11"/>
  <c r="G981" i="11" s="1"/>
  <c r="E969" i="11"/>
  <c r="G969" i="11" s="1"/>
  <c r="E945" i="11"/>
  <c r="G945" i="11" s="1"/>
  <c r="E921" i="11"/>
  <c r="G921" i="11" s="1"/>
  <c r="E897" i="11"/>
  <c r="G897" i="11" s="1"/>
  <c r="E885" i="11"/>
  <c r="G885" i="11" s="1"/>
  <c r="E861" i="11"/>
  <c r="G861" i="11" s="1"/>
  <c r="E849" i="11"/>
  <c r="G849" i="11" s="1"/>
  <c r="E837" i="11"/>
  <c r="G837" i="11" s="1"/>
  <c r="E825" i="11"/>
  <c r="G825" i="11" s="1"/>
  <c r="E813" i="11"/>
  <c r="G813" i="11" s="1"/>
  <c r="E801" i="11"/>
  <c r="G801" i="11" s="1"/>
  <c r="E789" i="11"/>
  <c r="G789" i="11" s="1"/>
  <c r="E777" i="11"/>
  <c r="G777" i="11" s="1"/>
  <c r="E765" i="11"/>
  <c r="G765" i="11" s="1"/>
  <c r="E753" i="11"/>
  <c r="G753" i="11" s="1"/>
  <c r="E741" i="11"/>
  <c r="G741" i="11" s="1"/>
  <c r="E717" i="11"/>
  <c r="G717" i="11" s="1"/>
  <c r="E705" i="11"/>
  <c r="G705" i="11" s="1"/>
  <c r="E693" i="11"/>
  <c r="G693" i="11" s="1"/>
  <c r="E681" i="11"/>
  <c r="G681" i="11" s="1"/>
  <c r="E669" i="11"/>
  <c r="G669" i="11" s="1"/>
  <c r="E657" i="11"/>
  <c r="G657" i="11" s="1"/>
  <c r="E645" i="11"/>
  <c r="G645" i="11" s="1"/>
  <c r="E633" i="11"/>
  <c r="G633" i="11" s="1"/>
  <c r="E621" i="11"/>
  <c r="G621" i="11" s="1"/>
  <c r="E609" i="11"/>
  <c r="G609" i="11" s="1"/>
  <c r="E597" i="11"/>
  <c r="G597" i="11" s="1"/>
  <c r="E585" i="11"/>
  <c r="G585" i="11" s="1"/>
  <c r="E573" i="11"/>
  <c r="G573" i="11" s="1"/>
  <c r="E2288" i="11"/>
  <c r="G2288" i="11" s="1"/>
  <c r="E2377" i="11"/>
  <c r="G2377" i="11" s="1"/>
  <c r="E2365" i="11"/>
  <c r="G2365" i="11" s="1"/>
  <c r="E2353" i="11"/>
  <c r="G2353" i="11" s="1"/>
  <c r="E2341" i="11"/>
  <c r="G2341" i="11" s="1"/>
  <c r="E2317" i="11"/>
  <c r="G2317" i="11" s="1"/>
  <c r="E2305" i="11"/>
  <c r="G2305" i="11" s="1"/>
  <c r="E2281" i="11"/>
  <c r="G2281" i="11" s="1"/>
  <c r="E2269" i="11"/>
  <c r="G2269" i="11" s="1"/>
  <c r="E2245" i="11"/>
  <c r="G2245" i="11" s="1"/>
  <c r="E2233" i="11"/>
  <c r="G2233" i="11" s="1"/>
  <c r="E2221" i="11"/>
  <c r="G2221" i="11" s="1"/>
  <c r="E2209" i="11"/>
  <c r="G2209" i="11" s="1"/>
  <c r="E2197" i="11"/>
  <c r="G2197" i="11" s="1"/>
  <c r="E2185" i="11"/>
  <c r="G2185" i="11" s="1"/>
  <c r="E2173" i="11"/>
  <c r="G2173" i="11" s="1"/>
  <c r="E2149" i="11"/>
  <c r="G2149" i="11" s="1"/>
  <c r="E2137" i="11"/>
  <c r="G2137" i="11" s="1"/>
  <c r="E2113" i="11"/>
  <c r="G2113" i="11" s="1"/>
  <c r="E2101" i="11"/>
  <c r="G2101" i="11" s="1"/>
  <c r="E2077" i="11"/>
  <c r="G2077" i="11" s="1"/>
  <c r="E2065" i="11"/>
  <c r="G2065" i="11" s="1"/>
  <c r="E2053" i="11"/>
  <c r="G2053" i="11" s="1"/>
  <c r="E2041" i="11"/>
  <c r="G2041" i="11" s="1"/>
  <c r="E2029" i="11"/>
  <c r="G2029" i="11" s="1"/>
  <c r="E2017" i="11"/>
  <c r="G2017" i="11" s="1"/>
  <c r="E1993" i="11"/>
  <c r="G1993" i="11" s="1"/>
  <c r="E1969" i="11"/>
  <c r="G1969" i="11" s="1"/>
  <c r="E1957" i="11"/>
  <c r="G1957" i="11" s="1"/>
  <c r="E1945" i="11"/>
  <c r="G1945" i="11" s="1"/>
  <c r="E1933" i="11"/>
  <c r="G1933" i="11" s="1"/>
  <c r="E1909" i="11"/>
  <c r="G1909" i="11" s="1"/>
  <c r="E1897" i="11"/>
  <c r="G1897" i="11" s="1"/>
  <c r="E1885" i="11"/>
  <c r="G1885" i="11" s="1"/>
  <c r="E1861" i="11"/>
  <c r="G1861" i="11" s="1"/>
  <c r="E1837" i="11"/>
  <c r="G1837" i="11" s="1"/>
  <c r="E1825" i="11"/>
  <c r="G1825" i="11" s="1"/>
  <c r="E1813" i="11"/>
  <c r="G1813" i="11" s="1"/>
  <c r="E1801" i="11"/>
  <c r="G1801" i="11" s="1"/>
  <c r="E1789" i="11"/>
  <c r="G1789" i="11" s="1"/>
  <c r="E1741" i="11"/>
  <c r="G1741" i="11" s="1"/>
  <c r="E1729" i="11"/>
  <c r="G1729" i="11" s="1"/>
  <c r="E1723" i="11"/>
  <c r="G1723" i="11" s="1"/>
  <c r="E1711" i="11"/>
  <c r="G1711" i="11" s="1"/>
  <c r="E1699" i="11"/>
  <c r="G1699" i="11" s="1"/>
  <c r="E1687" i="11"/>
  <c r="G1687" i="11" s="1"/>
  <c r="E2381" i="11"/>
  <c r="G2381" i="11" s="1"/>
  <c r="E2369" i="11"/>
  <c r="G2369" i="11" s="1"/>
  <c r="E2333" i="11"/>
  <c r="G2333" i="11" s="1"/>
  <c r="E2321" i="11"/>
  <c r="G2321" i="11" s="1"/>
  <c r="E2309" i="11"/>
  <c r="G2309" i="11" s="1"/>
  <c r="E2297" i="11"/>
  <c r="G2297" i="11" s="1"/>
  <c r="E2285" i="11"/>
  <c r="G2285" i="11" s="1"/>
  <c r="E2273" i="11"/>
  <c r="G2273" i="11" s="1"/>
  <c r="E2261" i="11"/>
  <c r="G2261" i="11" s="1"/>
  <c r="E2249" i="11"/>
  <c r="G2249" i="11" s="1"/>
  <c r="E2237" i="11"/>
  <c r="G2237" i="11" s="1"/>
  <c r="E2213" i="11"/>
  <c r="G2213" i="11" s="1"/>
  <c r="E2201" i="11"/>
  <c r="G2201" i="11" s="1"/>
  <c r="E2189" i="11"/>
  <c r="G2189" i="11" s="1"/>
  <c r="E2177" i="11"/>
  <c r="G2177" i="11" s="1"/>
  <c r="E2153" i="11"/>
  <c r="G2153" i="11" s="1"/>
  <c r="E2141" i="11"/>
  <c r="G2141" i="11" s="1"/>
  <c r="E2129" i="11"/>
  <c r="G2129" i="11" s="1"/>
  <c r="E2117" i="11"/>
  <c r="G2117" i="11" s="1"/>
  <c r="E2105" i="11"/>
  <c r="G2105" i="11" s="1"/>
  <c r="E2093" i="11"/>
  <c r="G2093" i="11" s="1"/>
  <c r="E2081" i="11"/>
  <c r="G2081" i="11" s="1"/>
  <c r="E2057" i="11"/>
  <c r="G2057" i="11" s="1"/>
  <c r="E2045" i="11"/>
  <c r="G2045" i="11" s="1"/>
  <c r="E2021" i="11"/>
  <c r="G2021" i="11" s="1"/>
  <c r="E2009" i="11"/>
  <c r="G2009" i="11" s="1"/>
  <c r="E1997" i="11"/>
  <c r="G1997" i="11" s="1"/>
  <c r="E1985" i="11"/>
  <c r="G1985" i="11" s="1"/>
  <c r="E1973" i="11"/>
  <c r="G1973" i="11" s="1"/>
  <c r="E1961" i="11"/>
  <c r="G1961" i="11" s="1"/>
  <c r="E1937" i="11"/>
  <c r="G1937" i="11" s="1"/>
  <c r="E1925" i="11"/>
  <c r="G1925" i="11" s="1"/>
  <c r="E1913" i="11"/>
  <c r="G1913" i="11" s="1"/>
  <c r="E1901" i="11"/>
  <c r="G1901" i="11" s="1"/>
  <c r="E1889" i="11"/>
  <c r="G1889" i="11" s="1"/>
  <c r="E1877" i="11"/>
  <c r="G1877" i="11" s="1"/>
  <c r="E1853" i="11"/>
  <c r="G1853" i="11" s="1"/>
  <c r="E1841" i="11"/>
  <c r="G1841" i="11" s="1"/>
  <c r="E1829" i="11"/>
  <c r="G1829" i="11" s="1"/>
  <c r="E1817" i="11"/>
  <c r="G1817" i="11" s="1"/>
  <c r="E1805" i="11"/>
  <c r="G1805" i="11" s="1"/>
  <c r="E1793" i="11"/>
  <c r="G1793" i="11" s="1"/>
  <c r="E1781" i="11"/>
  <c r="G1781" i="11" s="1"/>
  <c r="E1769" i="11"/>
  <c r="G1769" i="11" s="1"/>
  <c r="E1745" i="11"/>
  <c r="G1745" i="11" s="1"/>
  <c r="E1733" i="11"/>
  <c r="G1733" i="11" s="1"/>
  <c r="E1721" i="11"/>
  <c r="G1721" i="11" s="1"/>
  <c r="E1709" i="11"/>
  <c r="G1709" i="11" s="1"/>
  <c r="E1697" i="11"/>
  <c r="G1697" i="11" s="1"/>
  <c r="E1685" i="11"/>
  <c r="G1685" i="11" s="1"/>
  <c r="E1673" i="11"/>
  <c r="G1673" i="11" s="1"/>
  <c r="E1661" i="11"/>
  <c r="G1661" i="11" s="1"/>
  <c r="E1649" i="11"/>
  <c r="G1649" i="11" s="1"/>
  <c r="E1637" i="11"/>
  <c r="G1637" i="11" s="1"/>
  <c r="E1625" i="11"/>
  <c r="G1625" i="11" s="1"/>
  <c r="E1613" i="11"/>
  <c r="G1613" i="11" s="1"/>
  <c r="E1589" i="11"/>
  <c r="G1589" i="11" s="1"/>
  <c r="E1577" i="11"/>
  <c r="G1577" i="11" s="1"/>
  <c r="E1565" i="11"/>
  <c r="G1565" i="11" s="1"/>
  <c r="E1553" i="11"/>
  <c r="G1553" i="11" s="1"/>
  <c r="E1541" i="11"/>
  <c r="G1541" i="11" s="1"/>
  <c r="E1529" i="11"/>
  <c r="G1529" i="11" s="1"/>
  <c r="E1517" i="11"/>
  <c r="G1517" i="11" s="1"/>
  <c r="E1505" i="11"/>
  <c r="G1505" i="11" s="1"/>
  <c r="E1493" i="11"/>
  <c r="G1493" i="11" s="1"/>
  <c r="E2379" i="11"/>
  <c r="G2379" i="11" s="1"/>
  <c r="E2367" i="11"/>
  <c r="G2367" i="11" s="1"/>
  <c r="E2355" i="11"/>
  <c r="G2355" i="11" s="1"/>
  <c r="E2343" i="11"/>
  <c r="G2343" i="11" s="1"/>
  <c r="E2331" i="11"/>
  <c r="G2331" i="11" s="1"/>
  <c r="E2319" i="11"/>
  <c r="G2319" i="11" s="1"/>
  <c r="E2307" i="11"/>
  <c r="G2307" i="11" s="1"/>
  <c r="E2295" i="11"/>
  <c r="G2295" i="11" s="1"/>
  <c r="E2283" i="11"/>
  <c r="G2283" i="11" s="1"/>
  <c r="E2271" i="11"/>
  <c r="G2271" i="11" s="1"/>
  <c r="E2259" i="11"/>
  <c r="G2259" i="11" s="1"/>
  <c r="E2247" i="11"/>
  <c r="G2247" i="11" s="1"/>
  <c r="E2235" i="11"/>
  <c r="G2235" i="11" s="1"/>
  <c r="E2223" i="11"/>
  <c r="G2223" i="11" s="1"/>
  <c r="E2211" i="11"/>
  <c r="G2211" i="11" s="1"/>
  <c r="E2199" i="11"/>
  <c r="G2199" i="11" s="1"/>
  <c r="E2187" i="11"/>
  <c r="G2187" i="11" s="1"/>
  <c r="E2175" i="11"/>
  <c r="G2175" i="11" s="1"/>
  <c r="E2163" i="11"/>
  <c r="G2163" i="11" s="1"/>
  <c r="E2151" i="11"/>
  <c r="G2151" i="11" s="1"/>
  <c r="E2139" i="11"/>
  <c r="G2139" i="11" s="1"/>
  <c r="E2127" i="11"/>
  <c r="G2127" i="11" s="1"/>
  <c r="E2115" i="11"/>
  <c r="G2115" i="11" s="1"/>
  <c r="E2103" i="11"/>
  <c r="G2103" i="11" s="1"/>
  <c r="E2091" i="11"/>
  <c r="G2091" i="11" s="1"/>
  <c r="E2079" i="11"/>
  <c r="G2079" i="11" s="1"/>
  <c r="E2067" i="11"/>
  <c r="G2067" i="11" s="1"/>
  <c r="E2055" i="11"/>
  <c r="G2055" i="11" s="1"/>
  <c r="E2043" i="11"/>
  <c r="G2043" i="11" s="1"/>
  <c r="E2031" i="11"/>
  <c r="G2031" i="11" s="1"/>
  <c r="E2019" i="11"/>
  <c r="G2019" i="11" s="1"/>
  <c r="E2007" i="11"/>
  <c r="G2007" i="11" s="1"/>
  <c r="E1995" i="11"/>
  <c r="G1995" i="11" s="1"/>
  <c r="E1983" i="11"/>
  <c r="G1983" i="11" s="1"/>
  <c r="E1971" i="11"/>
  <c r="G1971" i="11" s="1"/>
  <c r="E1959" i="11"/>
  <c r="G1959" i="11" s="1"/>
  <c r="E1947" i="11"/>
  <c r="G1947" i="11" s="1"/>
  <c r="E1935" i="11"/>
  <c r="G1935" i="11" s="1"/>
  <c r="E1923" i="11"/>
  <c r="G1923" i="11" s="1"/>
  <c r="E1911" i="11"/>
  <c r="G1911" i="11" s="1"/>
  <c r="E1899" i="11"/>
  <c r="G1899" i="11" s="1"/>
  <c r="E1887" i="11"/>
  <c r="G1887" i="11" s="1"/>
  <c r="E1875" i="11"/>
  <c r="G1875" i="11" s="1"/>
  <c r="E1863" i="11"/>
  <c r="G1863" i="11" s="1"/>
  <c r="E1851" i="11"/>
  <c r="G1851" i="11" s="1"/>
  <c r="E1839" i="11"/>
  <c r="G1839" i="11" s="1"/>
  <c r="E1827" i="11"/>
  <c r="G1827" i="11" s="1"/>
  <c r="E1815" i="11"/>
  <c r="G1815" i="11" s="1"/>
  <c r="E1803" i="11"/>
  <c r="G1803" i="11" s="1"/>
  <c r="E1791" i="11"/>
  <c r="G1791" i="11" s="1"/>
  <c r="E1779" i="11"/>
  <c r="G1779" i="11" s="1"/>
  <c r="E1767" i="11"/>
  <c r="G1767" i="11" s="1"/>
  <c r="E1755" i="11"/>
  <c r="G1755" i="11" s="1"/>
  <c r="E1743" i="11"/>
  <c r="G1743" i="11" s="1"/>
  <c r="E1731" i="11"/>
  <c r="G1731" i="11" s="1"/>
  <c r="E1719" i="11"/>
  <c r="G1719" i="11" s="1"/>
  <c r="E1707" i="11"/>
  <c r="G1707" i="11" s="1"/>
  <c r="E1695" i="11"/>
  <c r="G1695" i="11" s="1"/>
  <c r="E1683" i="11"/>
  <c r="G1683" i="11" s="1"/>
  <c r="E1671" i="11"/>
  <c r="G1671" i="11" s="1"/>
  <c r="E1659" i="11"/>
  <c r="G1659" i="11" s="1"/>
  <c r="E1647" i="11"/>
  <c r="G1647" i="11" s="1"/>
  <c r="E1635" i="11"/>
  <c r="G1635" i="11" s="1"/>
  <c r="E1623" i="11"/>
  <c r="G1623" i="11" s="1"/>
  <c r="E1611" i="11"/>
  <c r="G1611" i="11" s="1"/>
  <c r="E1599" i="11"/>
  <c r="G1599" i="11" s="1"/>
  <c r="E1587" i="11"/>
  <c r="G1587" i="11" s="1"/>
  <c r="E1481" i="11"/>
  <c r="G1481" i="11" s="1"/>
  <c r="E1469" i="11"/>
  <c r="G1469" i="11" s="1"/>
  <c r="E1457" i="11"/>
  <c r="G1457" i="11" s="1"/>
  <c r="E1445" i="11"/>
  <c r="G1445" i="11" s="1"/>
  <c r="E1421" i="11"/>
  <c r="G1421" i="11" s="1"/>
  <c r="E1409" i="11"/>
  <c r="G1409" i="11" s="1"/>
  <c r="E1397" i="11"/>
  <c r="G1397" i="11" s="1"/>
  <c r="E1385" i="11"/>
  <c r="G1385" i="11" s="1"/>
  <c r="E1373" i="11"/>
  <c r="G1373" i="11" s="1"/>
  <c r="E1361" i="11"/>
  <c r="G1361" i="11" s="1"/>
  <c r="E1337" i="11"/>
  <c r="G1337" i="11" s="1"/>
  <c r="E1325" i="11"/>
  <c r="G1325" i="11" s="1"/>
  <c r="E1313" i="11"/>
  <c r="G1313" i="11" s="1"/>
  <c r="E1301" i="11"/>
  <c r="G1301" i="11" s="1"/>
  <c r="E1277" i="11"/>
  <c r="G1277" i="11" s="1"/>
  <c r="E1265" i="11"/>
  <c r="G1265" i="11" s="1"/>
  <c r="E1253" i="11"/>
  <c r="G1253" i="11" s="1"/>
  <c r="E1241" i="11"/>
  <c r="G1241" i="11" s="1"/>
  <c r="E1229" i="11"/>
  <c r="G1229" i="11" s="1"/>
  <c r="E1217" i="11"/>
  <c r="G1217" i="11" s="1"/>
  <c r="E1193" i="11"/>
  <c r="G1193" i="11" s="1"/>
  <c r="E1181" i="11"/>
  <c r="G1181" i="11" s="1"/>
  <c r="E1169" i="11"/>
  <c r="G1169" i="11" s="1"/>
  <c r="E1157" i="11"/>
  <c r="G1157" i="11" s="1"/>
  <c r="E1145" i="11"/>
  <c r="G1145" i="11" s="1"/>
  <c r="E1133" i="11"/>
  <c r="G1133" i="11" s="1"/>
  <c r="E1121" i="11"/>
  <c r="G1121" i="11" s="1"/>
  <c r="E1109" i="11"/>
  <c r="G1109" i="11" s="1"/>
  <c r="E1085" i="11"/>
  <c r="G1085" i="11" s="1"/>
  <c r="E1073" i="11"/>
  <c r="G1073" i="11" s="1"/>
  <c r="E1061" i="11"/>
  <c r="G1061" i="11" s="1"/>
  <c r="E1049" i="11"/>
  <c r="G1049" i="11" s="1"/>
  <c r="E1037" i="11"/>
  <c r="G1037" i="11" s="1"/>
  <c r="E1013" i="11"/>
  <c r="G1013" i="11" s="1"/>
  <c r="E1001" i="11"/>
  <c r="G1001" i="11" s="1"/>
  <c r="E989" i="11"/>
  <c r="G989" i="11" s="1"/>
  <c r="E977" i="11"/>
  <c r="G977" i="11" s="1"/>
  <c r="E965" i="11"/>
  <c r="G965" i="11" s="1"/>
  <c r="E953" i="11"/>
  <c r="G953" i="11" s="1"/>
  <c r="E941" i="11"/>
  <c r="G941" i="11" s="1"/>
  <c r="E929" i="11"/>
  <c r="G929" i="11" s="1"/>
  <c r="E917" i="11"/>
  <c r="G917" i="11" s="1"/>
  <c r="E905" i="11"/>
  <c r="G905" i="11" s="1"/>
  <c r="E893" i="11"/>
  <c r="G893" i="11" s="1"/>
  <c r="E869" i="11"/>
  <c r="G869" i="11" s="1"/>
  <c r="E857" i="11"/>
  <c r="G857" i="11" s="1"/>
  <c r="E845" i="11"/>
  <c r="G845" i="11" s="1"/>
  <c r="E833" i="11"/>
  <c r="G833" i="11" s="1"/>
  <c r="E797" i="11"/>
  <c r="G797" i="11" s="1"/>
  <c r="E785" i="11"/>
  <c r="G785" i="11" s="1"/>
  <c r="E773" i="11"/>
  <c r="G773" i="11" s="1"/>
  <c r="E761" i="11"/>
  <c r="G761" i="11" s="1"/>
  <c r="E749" i="11"/>
  <c r="G749" i="11" s="1"/>
  <c r="E737" i="11"/>
  <c r="G737" i="11" s="1"/>
  <c r="E713" i="11"/>
  <c r="G713" i="11" s="1"/>
  <c r="E701" i="11"/>
  <c r="G701" i="11" s="1"/>
  <c r="E689" i="11"/>
  <c r="G689" i="11" s="1"/>
  <c r="E677" i="11"/>
  <c r="G677" i="11" s="1"/>
  <c r="E665" i="11"/>
  <c r="G665" i="11" s="1"/>
  <c r="E653" i="11"/>
  <c r="G653" i="11" s="1"/>
  <c r="E641" i="11"/>
  <c r="G641" i="11" s="1"/>
  <c r="E629" i="11"/>
  <c r="G629" i="11" s="1"/>
  <c r="E617" i="11"/>
  <c r="G617" i="11" s="1"/>
  <c r="E605" i="11"/>
  <c r="G605" i="11" s="1"/>
  <c r="E593" i="11"/>
  <c r="G593" i="11" s="1"/>
  <c r="E581" i="11"/>
  <c r="G581" i="11" s="1"/>
  <c r="E569" i="11"/>
  <c r="G569" i="11" s="1"/>
  <c r="E2260" i="11"/>
  <c r="G2260" i="11" s="1"/>
  <c r="E1575" i="11"/>
  <c r="G1575" i="11" s="1"/>
  <c r="E1563" i="11"/>
  <c r="G1563" i="11" s="1"/>
  <c r="E1551" i="11"/>
  <c r="G1551" i="11" s="1"/>
  <c r="E1539" i="11"/>
  <c r="G1539" i="11" s="1"/>
  <c r="E1527" i="11"/>
  <c r="G1527" i="11" s="1"/>
  <c r="E1515" i="11"/>
  <c r="G1515" i="11" s="1"/>
  <c r="E1503" i="11"/>
  <c r="G1503" i="11" s="1"/>
  <c r="E1491" i="11"/>
  <c r="G1491" i="11" s="1"/>
  <c r="E1479" i="11"/>
  <c r="G1479" i="11" s="1"/>
  <c r="E1467" i="11"/>
  <c r="G1467" i="11" s="1"/>
  <c r="E1455" i="11"/>
  <c r="G1455" i="11" s="1"/>
  <c r="E1443" i="11"/>
  <c r="G1443" i="11" s="1"/>
  <c r="E1431" i="11"/>
  <c r="G1431" i="11" s="1"/>
  <c r="E1419" i="11"/>
  <c r="G1419" i="11" s="1"/>
  <c r="E1407" i="11"/>
  <c r="G1407" i="11" s="1"/>
  <c r="E1395" i="11"/>
  <c r="G1395" i="11" s="1"/>
  <c r="E1383" i="11"/>
  <c r="G1383" i="11" s="1"/>
  <c r="E1371" i="11"/>
  <c r="G1371" i="11" s="1"/>
  <c r="E1359" i="11"/>
  <c r="G1359" i="11" s="1"/>
  <c r="E1347" i="11"/>
  <c r="G1347" i="11" s="1"/>
  <c r="E1335" i="11"/>
  <c r="G1335" i="11" s="1"/>
  <c r="E1323" i="11"/>
  <c r="G1323" i="11" s="1"/>
  <c r="E1311" i="11"/>
  <c r="G1311" i="11" s="1"/>
  <c r="E1299" i="11"/>
  <c r="G1299" i="11" s="1"/>
  <c r="E1287" i="11"/>
  <c r="G1287" i="11" s="1"/>
  <c r="E1275" i="11"/>
  <c r="G1275" i="11" s="1"/>
  <c r="E1251" i="11"/>
  <c r="G1251" i="11" s="1"/>
  <c r="E1239" i="11"/>
  <c r="G1239" i="11" s="1"/>
  <c r="E1227" i="11"/>
  <c r="G1227" i="11" s="1"/>
  <c r="E1215" i="11"/>
  <c r="G1215" i="11" s="1"/>
  <c r="E1203" i="11"/>
  <c r="G1203" i="11" s="1"/>
  <c r="E1191" i="11"/>
  <c r="G1191" i="11" s="1"/>
  <c r="E1179" i="11"/>
  <c r="G1179" i="11" s="1"/>
  <c r="E1167" i="11"/>
  <c r="G1167" i="11" s="1"/>
  <c r="E1155" i="11"/>
  <c r="G1155" i="11" s="1"/>
  <c r="E1143" i="11"/>
  <c r="G1143" i="11" s="1"/>
  <c r="E1131" i="11"/>
  <c r="G1131" i="11" s="1"/>
  <c r="E1119" i="11"/>
  <c r="G1119" i="11" s="1"/>
  <c r="E1107" i="11"/>
  <c r="G1107" i="11" s="1"/>
  <c r="E1095" i="11"/>
  <c r="G1095" i="11" s="1"/>
  <c r="E1083" i="11"/>
  <c r="G1083" i="11" s="1"/>
  <c r="E1071" i="11"/>
  <c r="G1071" i="11" s="1"/>
  <c r="E1059" i="11"/>
  <c r="G1059" i="11" s="1"/>
  <c r="E1047" i="11"/>
  <c r="G1047" i="11" s="1"/>
  <c r="E1035" i="11"/>
  <c r="G1035" i="11" s="1"/>
  <c r="E1023" i="11"/>
  <c r="G1023" i="11" s="1"/>
  <c r="E1011" i="11"/>
  <c r="G1011" i="11" s="1"/>
  <c r="E999" i="11"/>
  <c r="G999" i="11" s="1"/>
  <c r="E987" i="11"/>
  <c r="G987" i="11" s="1"/>
  <c r="E975" i="11"/>
  <c r="G975" i="11" s="1"/>
  <c r="E963" i="11"/>
  <c r="G963" i="11" s="1"/>
  <c r="E951" i="11"/>
  <c r="G951" i="11" s="1"/>
  <c r="E939" i="11"/>
  <c r="G939" i="11" s="1"/>
  <c r="E927" i="11"/>
  <c r="G927" i="11" s="1"/>
  <c r="E915" i="11"/>
  <c r="G915" i="11" s="1"/>
  <c r="E903" i="11"/>
  <c r="G903" i="11" s="1"/>
  <c r="E891" i="11"/>
  <c r="G891" i="11" s="1"/>
  <c r="E879" i="11"/>
  <c r="G879" i="11" s="1"/>
  <c r="E867" i="11"/>
  <c r="G867" i="11" s="1"/>
  <c r="E855" i="11"/>
  <c r="G855" i="11" s="1"/>
  <c r="E843" i="11"/>
  <c r="G843" i="11" s="1"/>
  <c r="E831" i="11"/>
  <c r="G831" i="11" s="1"/>
  <c r="E819" i="11"/>
  <c r="G819" i="11" s="1"/>
  <c r="E807" i="11"/>
  <c r="G807" i="11" s="1"/>
  <c r="E795" i="11"/>
  <c r="G795" i="11" s="1"/>
  <c r="E783" i="11"/>
  <c r="G783" i="11" s="1"/>
  <c r="E771" i="11"/>
  <c r="G771" i="11" s="1"/>
  <c r="E759" i="11"/>
  <c r="G759" i="11" s="1"/>
  <c r="E1681" i="11"/>
  <c r="G1681" i="11" s="1"/>
  <c r="E1669" i="11"/>
  <c r="G1669" i="11" s="1"/>
  <c r="E1645" i="11"/>
  <c r="G1645" i="11" s="1"/>
  <c r="E1621" i="11"/>
  <c r="G1621" i="11" s="1"/>
  <c r="E1609" i="11"/>
  <c r="G1609" i="11" s="1"/>
  <c r="E1597" i="11"/>
  <c r="G1597" i="11" s="1"/>
  <c r="E1585" i="11"/>
  <c r="G1585" i="11" s="1"/>
  <c r="E1549" i="11"/>
  <c r="G1549" i="11" s="1"/>
  <c r="E1537" i="11"/>
  <c r="G1537" i="11" s="1"/>
  <c r="E1525" i="11"/>
  <c r="G1525" i="11" s="1"/>
  <c r="E1501" i="11"/>
  <c r="G1501" i="11" s="1"/>
  <c r="E1489" i="11"/>
  <c r="G1489" i="11" s="1"/>
  <c r="E1477" i="11"/>
  <c r="G1477" i="11" s="1"/>
  <c r="E1465" i="11"/>
  <c r="G1465" i="11" s="1"/>
  <c r="E1453" i="11"/>
  <c r="G1453" i="11" s="1"/>
  <c r="E1417" i="11"/>
  <c r="G1417" i="11" s="1"/>
  <c r="E1405" i="11"/>
  <c r="G1405" i="11" s="1"/>
  <c r="E1381" i="11"/>
  <c r="G1381" i="11" s="1"/>
  <c r="E1369" i="11"/>
  <c r="G1369" i="11" s="1"/>
  <c r="E1357" i="11"/>
  <c r="G1357" i="11" s="1"/>
  <c r="E1345" i="11"/>
  <c r="G1345" i="11" s="1"/>
  <c r="E1333" i="11"/>
  <c r="G1333" i="11" s="1"/>
  <c r="E1321" i="11"/>
  <c r="G1321" i="11" s="1"/>
  <c r="E1309" i="11"/>
  <c r="G1309" i="11" s="1"/>
  <c r="E1273" i="11"/>
  <c r="G1273" i="11" s="1"/>
  <c r="E1261" i="11"/>
  <c r="G1261" i="11" s="1"/>
  <c r="E1249" i="11"/>
  <c r="G1249" i="11" s="1"/>
  <c r="E1225" i="11"/>
  <c r="G1225" i="11" s="1"/>
  <c r="E1213" i="11"/>
  <c r="G1213" i="11" s="1"/>
  <c r="E1201" i="11"/>
  <c r="G1201" i="11" s="1"/>
  <c r="E1177" i="11"/>
  <c r="G1177" i="11" s="1"/>
  <c r="E1141" i="11"/>
  <c r="G1141" i="11" s="1"/>
  <c r="E1129" i="11"/>
  <c r="G1129" i="11" s="1"/>
  <c r="E1117" i="11"/>
  <c r="G1117" i="11" s="1"/>
  <c r="E1093" i="11"/>
  <c r="G1093" i="11" s="1"/>
  <c r="E1081" i="11"/>
  <c r="G1081" i="11" s="1"/>
  <c r="E1069" i="11"/>
  <c r="G1069" i="11" s="1"/>
  <c r="E1045" i="11"/>
  <c r="G1045" i="11" s="1"/>
  <c r="E1033" i="11"/>
  <c r="G1033" i="11" s="1"/>
  <c r="E1021" i="11"/>
  <c r="G1021" i="11" s="1"/>
  <c r="E1009" i="11"/>
  <c r="G1009" i="11" s="1"/>
  <c r="E997" i="11"/>
  <c r="G997" i="11" s="1"/>
  <c r="E985" i="11"/>
  <c r="G985" i="11" s="1"/>
  <c r="E973" i="11"/>
  <c r="G973" i="11" s="1"/>
  <c r="E961" i="11"/>
  <c r="G961" i="11" s="1"/>
  <c r="E949" i="11"/>
  <c r="G949" i="11" s="1"/>
  <c r="E937" i="11"/>
  <c r="G937" i="11" s="1"/>
  <c r="E925" i="11"/>
  <c r="G925" i="11" s="1"/>
  <c r="E913" i="11"/>
  <c r="G913" i="11" s="1"/>
  <c r="E889" i="11"/>
  <c r="G889" i="11" s="1"/>
  <c r="E877" i="11"/>
  <c r="G877" i="11" s="1"/>
  <c r="E865" i="11"/>
  <c r="G865" i="11" s="1"/>
  <c r="E841" i="11"/>
  <c r="G841" i="11" s="1"/>
  <c r="E829" i="11"/>
  <c r="G829" i="11" s="1"/>
  <c r="E817" i="11"/>
  <c r="G817" i="11" s="1"/>
  <c r="E805" i="11"/>
  <c r="G805" i="11" s="1"/>
  <c r="E781" i="11"/>
  <c r="G781" i="11" s="1"/>
  <c r="E769" i="11"/>
  <c r="G769" i="11" s="1"/>
  <c r="E757" i="11"/>
  <c r="G757" i="11" s="1"/>
  <c r="E733" i="11"/>
  <c r="G733" i="11" s="1"/>
  <c r="E721" i="11"/>
  <c r="G721" i="11" s="1"/>
  <c r="E709" i="11"/>
  <c r="G709" i="11" s="1"/>
  <c r="E697" i="11"/>
  <c r="G697" i="11" s="1"/>
  <c r="E685" i="11"/>
  <c r="G685" i="11" s="1"/>
  <c r="E673" i="11"/>
  <c r="G673" i="11" s="1"/>
  <c r="E661" i="11"/>
  <c r="G661" i="11" s="1"/>
  <c r="E649" i="11"/>
  <c r="G649" i="11" s="1"/>
  <c r="E637" i="11"/>
  <c r="G637" i="11" s="1"/>
  <c r="E625" i="11"/>
  <c r="G625" i="11" s="1"/>
  <c r="E613" i="11"/>
  <c r="G613" i="11" s="1"/>
  <c r="E601" i="11"/>
  <c r="G601" i="11" s="1"/>
  <c r="E589" i="11"/>
  <c r="G589" i="11" s="1"/>
  <c r="E577" i="11"/>
  <c r="G577" i="11" s="1"/>
  <c r="E747" i="11"/>
  <c r="G747" i="11" s="1"/>
  <c r="E735" i="11"/>
  <c r="G735" i="11" s="1"/>
  <c r="E723" i="11"/>
  <c r="G723" i="11" s="1"/>
  <c r="E711" i="11"/>
  <c r="G711" i="11" s="1"/>
  <c r="E699" i="11"/>
  <c r="G699" i="11" s="1"/>
  <c r="E687" i="11"/>
  <c r="G687" i="11" s="1"/>
  <c r="E675" i="11"/>
  <c r="G675" i="11" s="1"/>
  <c r="E663" i="11"/>
  <c r="G663" i="11" s="1"/>
  <c r="E651" i="11"/>
  <c r="G651" i="11" s="1"/>
  <c r="E639" i="11"/>
  <c r="G639" i="11" s="1"/>
  <c r="E627" i="11"/>
  <c r="G627" i="11" s="1"/>
  <c r="E603" i="11"/>
  <c r="G603" i="11" s="1"/>
  <c r="E591" i="11"/>
  <c r="G591" i="11" s="1"/>
  <c r="E579" i="11"/>
  <c r="G579" i="11" s="1"/>
  <c r="E567" i="11"/>
  <c r="G567" i="11" s="1"/>
  <c r="E555" i="11"/>
  <c r="G555" i="11" s="1"/>
  <c r="E543" i="11"/>
  <c r="G543" i="11" s="1"/>
  <c r="E531" i="11"/>
  <c r="G531" i="11" s="1"/>
  <c r="E519" i="11"/>
  <c r="G519" i="11" s="1"/>
  <c r="E507" i="11"/>
  <c r="G507" i="11" s="1"/>
  <c r="E495" i="11"/>
  <c r="G495" i="11" s="1"/>
  <c r="E483" i="11"/>
  <c r="G483" i="11" s="1"/>
  <c r="E471" i="11"/>
  <c r="G471" i="11" s="1"/>
  <c r="E447" i="11"/>
  <c r="G447" i="11" s="1"/>
  <c r="E435" i="11"/>
  <c r="G435" i="11" s="1"/>
  <c r="E423" i="11"/>
  <c r="G423" i="11" s="1"/>
  <c r="E411" i="11"/>
  <c r="G411" i="11" s="1"/>
  <c r="E399" i="11"/>
  <c r="G399" i="11" s="1"/>
  <c r="E387" i="11"/>
  <c r="G387" i="11" s="1"/>
  <c r="E375" i="11"/>
  <c r="G375" i="11" s="1"/>
  <c r="E363" i="11"/>
  <c r="G363" i="11" s="1"/>
  <c r="E565" i="11"/>
  <c r="G565" i="11" s="1"/>
  <c r="E561" i="11"/>
  <c r="G561" i="11" s="1"/>
  <c r="E553" i="11"/>
  <c r="G553" i="11" s="1"/>
  <c r="E549" i="11"/>
  <c r="G549" i="11" s="1"/>
  <c r="E545" i="11"/>
  <c r="G545" i="11" s="1"/>
  <c r="E541" i="11"/>
  <c r="G541" i="11" s="1"/>
  <c r="E537" i="11"/>
  <c r="G537" i="11" s="1"/>
  <c r="E533" i="11"/>
  <c r="G533" i="11" s="1"/>
  <c r="E529" i="11"/>
  <c r="G529" i="11" s="1"/>
  <c r="E525" i="11"/>
  <c r="G525" i="11" s="1"/>
  <c r="E521" i="11"/>
  <c r="G521" i="11" s="1"/>
  <c r="E2345" i="11"/>
  <c r="G2345" i="11" s="1"/>
  <c r="E2161" i="11"/>
  <c r="G2161" i="11" s="1"/>
  <c r="E1765" i="11"/>
  <c r="G1765" i="11" s="1"/>
  <c r="E2384" i="11"/>
  <c r="G2384" i="11" s="1"/>
  <c r="E2340" i="11"/>
  <c r="G2340" i="11" s="1"/>
  <c r="E2332" i="11"/>
  <c r="G2332" i="11" s="1"/>
  <c r="E2320" i="11"/>
  <c r="G2320" i="11" s="1"/>
  <c r="E2316" i="11"/>
  <c r="G2316" i="11" s="1"/>
  <c r="E2308" i="11"/>
  <c r="G2308" i="11" s="1"/>
  <c r="E2280" i="11"/>
  <c r="G2280" i="11" s="1"/>
  <c r="E2268" i="11"/>
  <c r="G2268" i="11" s="1"/>
  <c r="E2256" i="11"/>
  <c r="G2256" i="11" s="1"/>
  <c r="E2252" i="11"/>
  <c r="G2252" i="11" s="1"/>
  <c r="E2220" i="11"/>
  <c r="G2220" i="11" s="1"/>
  <c r="E2204" i="11"/>
  <c r="G2204" i="11" s="1"/>
  <c r="E2184" i="11"/>
  <c r="G2184" i="11" s="1"/>
  <c r="E2172" i="11"/>
  <c r="G2172" i="11" s="1"/>
  <c r="E2100" i="11"/>
  <c r="G2100" i="11" s="1"/>
  <c r="E2080" i="11"/>
  <c r="G2080" i="11" s="1"/>
  <c r="E1980" i="11"/>
  <c r="G1980" i="11" s="1"/>
  <c r="E1960" i="11"/>
  <c r="G1960" i="11" s="1"/>
  <c r="E1808" i="11"/>
  <c r="G1808" i="11" s="1"/>
  <c r="E1800" i="11"/>
  <c r="G1800" i="11" s="1"/>
  <c r="E517" i="11"/>
  <c r="G517" i="11" s="1"/>
  <c r="E513" i="11"/>
  <c r="G513" i="11" s="1"/>
  <c r="E509" i="11"/>
  <c r="G509" i="11" s="1"/>
  <c r="E505" i="11"/>
  <c r="G505" i="11" s="1"/>
  <c r="E501" i="11"/>
  <c r="G501" i="11" s="1"/>
  <c r="E497" i="11"/>
  <c r="G497" i="11" s="1"/>
  <c r="E493" i="11"/>
  <c r="G493" i="11" s="1"/>
  <c r="E485" i="11"/>
  <c r="G485" i="11" s="1"/>
  <c r="E481" i="11"/>
  <c r="G481" i="11" s="1"/>
  <c r="E477" i="11"/>
  <c r="G477" i="11" s="1"/>
  <c r="E473" i="11"/>
  <c r="G473" i="11" s="1"/>
  <c r="E469" i="11"/>
  <c r="G469" i="11" s="1"/>
  <c r="E465" i="11"/>
  <c r="G465" i="11" s="1"/>
  <c r="E461" i="11"/>
  <c r="G461" i="11" s="1"/>
  <c r="E457" i="11"/>
  <c r="G457" i="11" s="1"/>
  <c r="E453" i="11"/>
  <c r="G453" i="11" s="1"/>
  <c r="E449" i="11"/>
  <c r="G449" i="11" s="1"/>
  <c r="E441" i="11"/>
  <c r="G441" i="11" s="1"/>
  <c r="E437" i="11"/>
  <c r="G437" i="11" s="1"/>
  <c r="E433" i="11"/>
  <c r="G433" i="11" s="1"/>
  <c r="E429" i="11"/>
  <c r="G429" i="11" s="1"/>
  <c r="E425" i="11"/>
  <c r="G425" i="11" s="1"/>
  <c r="E421" i="11"/>
  <c r="G421" i="11" s="1"/>
  <c r="E417" i="11"/>
  <c r="G417" i="11" s="1"/>
  <c r="E409" i="11"/>
  <c r="G409" i="11" s="1"/>
  <c r="E405" i="11"/>
  <c r="G405" i="11" s="1"/>
  <c r="E401" i="11"/>
  <c r="G401" i="11" s="1"/>
  <c r="E397" i="11"/>
  <c r="G397" i="11" s="1"/>
  <c r="E393" i="11"/>
  <c r="G393" i="11" s="1"/>
  <c r="E385" i="11"/>
  <c r="G385" i="11" s="1"/>
  <c r="E381" i="11"/>
  <c r="G381" i="11" s="1"/>
  <c r="E377" i="11"/>
  <c r="G377" i="11" s="1"/>
  <c r="E373" i="11"/>
  <c r="G373" i="11" s="1"/>
  <c r="E369" i="11"/>
  <c r="G369" i="11" s="1"/>
  <c r="E365" i="11"/>
  <c r="G365" i="11" s="1"/>
  <c r="E361" i="11"/>
  <c r="G361" i="11" s="1"/>
  <c r="E357" i="11"/>
  <c r="G357" i="11" s="1"/>
  <c r="E353" i="11"/>
  <c r="G353" i="11" s="1"/>
  <c r="E349" i="11"/>
  <c r="G349" i="11" s="1"/>
  <c r="E345" i="11"/>
  <c r="G345" i="11" s="1"/>
  <c r="E341" i="11"/>
  <c r="G341" i="11" s="1"/>
  <c r="E337" i="11"/>
  <c r="G337" i="11" s="1"/>
  <c r="E333" i="11"/>
  <c r="G333" i="11" s="1"/>
  <c r="E329" i="11"/>
  <c r="G329" i="11" s="1"/>
  <c r="E325" i="11"/>
  <c r="G325" i="11" s="1"/>
  <c r="E321" i="11"/>
  <c r="G321" i="11" s="1"/>
  <c r="E317" i="11"/>
  <c r="G317" i="11" s="1"/>
  <c r="E313" i="11"/>
  <c r="G313" i="11" s="1"/>
  <c r="E309" i="11"/>
  <c r="G309" i="11" s="1"/>
  <c r="E305" i="11"/>
  <c r="G305" i="11" s="1"/>
  <c r="E301" i="11"/>
  <c r="G301" i="11" s="1"/>
  <c r="E297" i="11"/>
  <c r="G297" i="11" s="1"/>
  <c r="E293" i="11"/>
  <c r="G293" i="11" s="1"/>
  <c r="E289" i="11"/>
  <c r="G289" i="11" s="1"/>
  <c r="E285" i="11"/>
  <c r="G285" i="11" s="1"/>
  <c r="E277" i="11"/>
  <c r="G277" i="11" s="1"/>
  <c r="E273" i="11"/>
  <c r="G273" i="11" s="1"/>
  <c r="E269" i="11"/>
  <c r="G269" i="11" s="1"/>
  <c r="E265" i="11"/>
  <c r="G265" i="11" s="1"/>
  <c r="E257" i="11"/>
  <c r="G257" i="11" s="1"/>
  <c r="E253" i="11"/>
  <c r="G253" i="11" s="1"/>
  <c r="E249" i="11"/>
  <c r="G249" i="11" s="1"/>
  <c r="E245" i="11"/>
  <c r="G245" i="11" s="1"/>
  <c r="E241" i="11"/>
  <c r="G241" i="11" s="1"/>
  <c r="E237" i="11"/>
  <c r="G237" i="11" s="1"/>
  <c r="E233" i="11"/>
  <c r="G233" i="11" s="1"/>
  <c r="E229" i="11"/>
  <c r="G229" i="11" s="1"/>
  <c r="E225" i="11"/>
  <c r="G225" i="11" s="1"/>
  <c r="E221" i="11"/>
  <c r="G221" i="11" s="1"/>
  <c r="E217" i="11"/>
  <c r="G217" i="11" s="1"/>
  <c r="E213" i="11"/>
  <c r="G213" i="11" s="1"/>
  <c r="E209" i="11"/>
  <c r="G209" i="11" s="1"/>
  <c r="E205" i="11"/>
  <c r="G205" i="11" s="1"/>
  <c r="E201" i="11"/>
  <c r="G201" i="11" s="1"/>
  <c r="E197" i="11"/>
  <c r="G197" i="11" s="1"/>
  <c r="E193" i="11"/>
  <c r="G193" i="11" s="1"/>
  <c r="E189" i="11"/>
  <c r="G189" i="11" s="1"/>
  <c r="E185" i="11"/>
  <c r="G185" i="11" s="1"/>
  <c r="E181" i="11"/>
  <c r="G181" i="11" s="1"/>
  <c r="E177" i="11"/>
  <c r="G177" i="11" s="1"/>
  <c r="E173" i="11"/>
  <c r="G173" i="11" s="1"/>
  <c r="E169" i="11"/>
  <c r="G169" i="11" s="1"/>
  <c r="E165" i="11"/>
  <c r="G165" i="11" s="1"/>
  <c r="E161" i="11"/>
  <c r="G161" i="11" s="1"/>
  <c r="E157" i="11"/>
  <c r="G157" i="11" s="1"/>
  <c r="E149" i="11"/>
  <c r="G149" i="11" s="1"/>
  <c r="E145" i="11"/>
  <c r="G145" i="11" s="1"/>
  <c r="E141" i="11"/>
  <c r="G141" i="11" s="1"/>
  <c r="E137" i="11"/>
  <c r="G137" i="11" s="1"/>
  <c r="E133" i="11"/>
  <c r="G133" i="11" s="1"/>
  <c r="E125" i="11"/>
  <c r="G125" i="11" s="1"/>
  <c r="E121" i="11"/>
  <c r="G121" i="11" s="1"/>
  <c r="E117" i="11"/>
  <c r="G117" i="11" s="1"/>
  <c r="E113" i="11"/>
  <c r="G113" i="11" s="1"/>
  <c r="E109" i="11"/>
  <c r="G109" i="11" s="1"/>
  <c r="E105" i="11"/>
  <c r="G105" i="11" s="1"/>
  <c r="E101" i="11"/>
  <c r="G101" i="11" s="1"/>
  <c r="E97" i="11"/>
  <c r="G97" i="11" s="1"/>
  <c r="E93" i="11"/>
  <c r="G93" i="11" s="1"/>
  <c r="E89" i="11"/>
  <c r="G89" i="11" s="1"/>
  <c r="E85" i="11"/>
  <c r="G85" i="11" s="1"/>
  <c r="E81" i="11"/>
  <c r="G81" i="11" s="1"/>
  <c r="E77" i="11"/>
  <c r="G77" i="11" s="1"/>
  <c r="E73" i="11"/>
  <c r="G73" i="11" s="1"/>
  <c r="E65" i="11"/>
  <c r="G65" i="11" s="1"/>
  <c r="E61" i="11"/>
  <c r="G61" i="11" s="1"/>
  <c r="E57" i="11"/>
  <c r="G57" i="11" s="1"/>
  <c r="E49" i="11"/>
  <c r="G49" i="11" s="1"/>
  <c r="E45" i="11"/>
  <c r="G45" i="11" s="1"/>
  <c r="E41" i="11"/>
  <c r="G41" i="11" s="1"/>
  <c r="E33" i="11"/>
  <c r="G33" i="11" s="1"/>
  <c r="E29" i="11"/>
  <c r="G29" i="11" s="1"/>
  <c r="E25" i="11"/>
  <c r="G25" i="11" s="1"/>
  <c r="E21" i="11"/>
  <c r="G21" i="11" s="1"/>
  <c r="E17" i="11"/>
  <c r="G17" i="11" s="1"/>
  <c r="E13" i="11"/>
  <c r="G13" i="11" s="1"/>
  <c r="E9" i="11"/>
  <c r="G9" i="11" s="1"/>
  <c r="E2349" i="11"/>
  <c r="G2349" i="11" s="1"/>
  <c r="E2293" i="11"/>
  <c r="G2293" i="11" s="1"/>
  <c r="E2125" i="11"/>
  <c r="G2125" i="11" s="1"/>
  <c r="E2033" i="11"/>
  <c r="G2033" i="11" s="1"/>
  <c r="E2013" i="11"/>
  <c r="G2013" i="11" s="1"/>
  <c r="E2001" i="11"/>
  <c r="G2001" i="11" s="1"/>
  <c r="E1981" i="11"/>
  <c r="G1981" i="11" s="1"/>
  <c r="E1965" i="11"/>
  <c r="G1965" i="11" s="1"/>
  <c r="E1949" i="11"/>
  <c r="G1949" i="11" s="1"/>
  <c r="E1921" i="11"/>
  <c r="G1921" i="11" s="1"/>
  <c r="E1905" i="11"/>
  <c r="G1905" i="11" s="1"/>
  <c r="E1893" i="11"/>
  <c r="G1893" i="11" s="1"/>
  <c r="E1857" i="11"/>
  <c r="G1857" i="11" s="1"/>
  <c r="E1849" i="11"/>
  <c r="G1849" i="11" s="1"/>
  <c r="E1809" i="11"/>
  <c r="G1809" i="11" s="1"/>
  <c r="E1777" i="11"/>
  <c r="G1777" i="11" s="1"/>
  <c r="E1753" i="11"/>
  <c r="G1753" i="11" s="1"/>
  <c r="E1705" i="11"/>
  <c r="G1705" i="11" s="1"/>
  <c r="E1693" i="11"/>
  <c r="G1693" i="11" s="1"/>
  <c r="E1657" i="11"/>
  <c r="G1657" i="11" s="1"/>
  <c r="E1633" i="11"/>
  <c r="G1633" i="11" s="1"/>
  <c r="E1629" i="11"/>
  <c r="G1629" i="11" s="1"/>
  <c r="E1573" i="11"/>
  <c r="G1573" i="11" s="1"/>
  <c r="E1545" i="11"/>
  <c r="G1545" i="11" s="1"/>
  <c r="E1521" i="11"/>
  <c r="G1521" i="11" s="1"/>
  <c r="E1513" i="11"/>
  <c r="G1513" i="11" s="1"/>
  <c r="E1497" i="11"/>
  <c r="G1497" i="11" s="1"/>
  <c r="E1461" i="11"/>
  <c r="G1461" i="11" s="1"/>
  <c r="E1441" i="11"/>
  <c r="G1441" i="11" s="1"/>
  <c r="E1437" i="11"/>
  <c r="G1437" i="11" s="1"/>
  <c r="E1433" i="11"/>
  <c r="G1433" i="11" s="1"/>
  <c r="E1429" i="11"/>
  <c r="G1429" i="11" s="1"/>
  <c r="E1413" i="11"/>
  <c r="G1413" i="11" s="1"/>
  <c r="E1393" i="11"/>
  <c r="G1393" i="11" s="1"/>
  <c r="E1353" i="11"/>
  <c r="G1353" i="11" s="1"/>
  <c r="E1349" i="11"/>
  <c r="G1349" i="11" s="1"/>
  <c r="E1297" i="11"/>
  <c r="G1297" i="11" s="1"/>
  <c r="E1289" i="11"/>
  <c r="G1289" i="11" s="1"/>
  <c r="E1285" i="11"/>
  <c r="G1285" i="11" s="1"/>
  <c r="E1257" i="11"/>
  <c r="G1257" i="11" s="1"/>
  <c r="E1245" i="11"/>
  <c r="G1245" i="11" s="1"/>
  <c r="E1237" i="11"/>
  <c r="G1237" i="11" s="1"/>
  <c r="E1233" i="11"/>
  <c r="G1233" i="11" s="1"/>
  <c r="E1221" i="11"/>
  <c r="G1221" i="11" s="1"/>
  <c r="E1205" i="11"/>
  <c r="G1205" i="11" s="1"/>
  <c r="E1189" i="11"/>
  <c r="G1189" i="11" s="1"/>
  <c r="E1161" i="11"/>
  <c r="G1161" i="11" s="1"/>
  <c r="E1153" i="11"/>
  <c r="G1153" i="11" s="1"/>
  <c r="E1105" i="11"/>
  <c r="G1105" i="11" s="1"/>
  <c r="E1089" i="11"/>
  <c r="G1089" i="11" s="1"/>
  <c r="E1057" i="11"/>
  <c r="G1057" i="11" s="1"/>
  <c r="E1025" i="11"/>
  <c r="G1025" i="11" s="1"/>
  <c r="E957" i="11"/>
  <c r="G957" i="11" s="1"/>
  <c r="E933" i="11"/>
  <c r="G933" i="11" s="1"/>
  <c r="E909" i="11"/>
  <c r="G909" i="11" s="1"/>
  <c r="E901" i="11"/>
  <c r="G901" i="11" s="1"/>
  <c r="E881" i="11"/>
  <c r="G881" i="11" s="1"/>
  <c r="E873" i="11"/>
  <c r="G873" i="11" s="1"/>
  <c r="E853" i="11"/>
  <c r="G853" i="11" s="1"/>
  <c r="E821" i="11"/>
  <c r="G821" i="11" s="1"/>
  <c r="E809" i="11"/>
  <c r="G809" i="11" s="1"/>
  <c r="E793" i="11"/>
  <c r="G793" i="11" s="1"/>
  <c r="E745" i="11"/>
  <c r="G745" i="11" s="1"/>
  <c r="E489" i="11"/>
  <c r="G489" i="11" s="1"/>
  <c r="E445" i="11"/>
  <c r="G445" i="11" s="1"/>
  <c r="E1900" i="11"/>
  <c r="G1900" i="11" s="1"/>
  <c r="E1780" i="11"/>
  <c r="G1780" i="11" s="1"/>
  <c r="E1660" i="11"/>
  <c r="G1660" i="11" s="1"/>
  <c r="E339" i="11"/>
  <c r="G339" i="11" s="1"/>
  <c r="E335" i="11"/>
  <c r="G335" i="11" s="1"/>
  <c r="E319" i="11"/>
  <c r="G319" i="11" s="1"/>
  <c r="E315" i="11"/>
  <c r="G315" i="11" s="1"/>
  <c r="E295" i="11"/>
  <c r="G295" i="11" s="1"/>
  <c r="E263" i="11"/>
  <c r="G263" i="11" s="1"/>
  <c r="E259" i="11"/>
  <c r="G259" i="11" s="1"/>
  <c r="E231" i="11"/>
  <c r="G231" i="11" s="1"/>
  <c r="E227" i="11"/>
  <c r="G227" i="11" s="1"/>
  <c r="E219" i="11"/>
  <c r="G219" i="11" s="1"/>
  <c r="E203" i="11"/>
  <c r="G203" i="11" s="1"/>
  <c r="E191" i="11"/>
  <c r="G191" i="11" s="1"/>
  <c r="E183" i="11"/>
  <c r="G183" i="11" s="1"/>
  <c r="E179" i="11"/>
  <c r="G179" i="11" s="1"/>
  <c r="E2357" i="11"/>
  <c r="G2357" i="11" s="1"/>
  <c r="E2225" i="11"/>
  <c r="G2225" i="11" s="1"/>
  <c r="E2165" i="11"/>
  <c r="G2165" i="11" s="1"/>
  <c r="E2089" i="11"/>
  <c r="G2089" i="11" s="1"/>
  <c r="E2073" i="11"/>
  <c r="G2073" i="11" s="1"/>
  <c r="E2069" i="11"/>
  <c r="G2069" i="11" s="1"/>
  <c r="E2005" i="11"/>
  <c r="G2005" i="11" s="1"/>
  <c r="E1929" i="11"/>
  <c r="G1929" i="11" s="1"/>
  <c r="E1873" i="11"/>
  <c r="G1873" i="11" s="1"/>
  <c r="E1865" i="11"/>
  <c r="G1865" i="11" s="1"/>
  <c r="E1833" i="11"/>
  <c r="G1833" i="11" s="1"/>
  <c r="E1821" i="11"/>
  <c r="G1821" i="11" s="1"/>
  <c r="E1785" i="11"/>
  <c r="G1785" i="11" s="1"/>
  <c r="E1757" i="11"/>
  <c r="G1757" i="11" s="1"/>
  <c r="E1749" i="11"/>
  <c r="G1749" i="11" s="1"/>
  <c r="E1701" i="11"/>
  <c r="G1701" i="11" s="1"/>
  <c r="E1653" i="11"/>
  <c r="G1653" i="11" s="1"/>
  <c r="E1601" i="11"/>
  <c r="G1601" i="11" s="1"/>
  <c r="E1561" i="11"/>
  <c r="G1561" i="11" s="1"/>
  <c r="E2329" i="11"/>
  <c r="G2329" i="11" s="1"/>
  <c r="E2257" i="11"/>
  <c r="G2257" i="11" s="1"/>
  <c r="E2356" i="11"/>
  <c r="G2356" i="11" s="1"/>
  <c r="E2352" i="11"/>
  <c r="G2352" i="11" s="1"/>
  <c r="E2344" i="11"/>
  <c r="G2344" i="11" s="1"/>
  <c r="E2324" i="11"/>
  <c r="G2324" i="11" s="1"/>
  <c r="E2312" i="11"/>
  <c r="G2312" i="11" s="1"/>
  <c r="E2300" i="11"/>
  <c r="G2300" i="11" s="1"/>
  <c r="E2284" i="11"/>
  <c r="G2284" i="11" s="1"/>
  <c r="E2272" i="11"/>
  <c r="G2272" i="11" s="1"/>
  <c r="E159" i="11"/>
  <c r="G159" i="11" s="1"/>
  <c r="E155" i="11"/>
  <c r="G155" i="11" s="1"/>
  <c r="E151" i="11"/>
  <c r="G151" i="11" s="1"/>
  <c r="E135" i="11"/>
  <c r="G135" i="11" s="1"/>
  <c r="E107" i="11"/>
  <c r="G107" i="11" s="1"/>
  <c r="E91" i="11"/>
  <c r="G91" i="11" s="1"/>
  <c r="E75" i="11"/>
  <c r="G75" i="11" s="1"/>
  <c r="E55" i="11"/>
  <c r="G55" i="11" s="1"/>
  <c r="E51" i="11"/>
  <c r="G51" i="11" s="1"/>
  <c r="E27" i="11"/>
  <c r="G27" i="11" s="1"/>
  <c r="E8" i="11"/>
  <c r="G8" i="11" s="1"/>
  <c r="E2378" i="11"/>
  <c r="G2378" i="11" s="1"/>
  <c r="E2370" i="11"/>
  <c r="G2370" i="11" s="1"/>
  <c r="E2358" i="11"/>
  <c r="G2358" i="11" s="1"/>
  <c r="E2346" i="11"/>
  <c r="G2346" i="11" s="1"/>
  <c r="E2334" i="11"/>
  <c r="G2334" i="11" s="1"/>
  <c r="E2322" i="11"/>
  <c r="G2322" i="11" s="1"/>
  <c r="E2302" i="11"/>
  <c r="G2302" i="11" s="1"/>
  <c r="E2282" i="11"/>
  <c r="G2282" i="11" s="1"/>
  <c r="E2270" i="11"/>
  <c r="G2270" i="11" s="1"/>
  <c r="E2262" i="11"/>
  <c r="G2262" i="11" s="1"/>
  <c r="E2258" i="11"/>
  <c r="G2258" i="11" s="1"/>
  <c r="E2254" i="11"/>
  <c r="G2254" i="11" s="1"/>
  <c r="E2250" i="11"/>
  <c r="G2250" i="11" s="1"/>
  <c r="E2238" i="11"/>
  <c r="G2238" i="11" s="1"/>
  <c r="E2226" i="11"/>
  <c r="G2226" i="11" s="1"/>
  <c r="E2210" i="11"/>
  <c r="G2210" i="11" s="1"/>
  <c r="E2202" i="11"/>
  <c r="G2202" i="11" s="1"/>
  <c r="E2198" i="11"/>
  <c r="G2198" i="11" s="1"/>
  <c r="E2190" i="11"/>
  <c r="G2190" i="11" s="1"/>
  <c r="E2186" i="11"/>
  <c r="G2186" i="11" s="1"/>
  <c r="E2178" i="11"/>
  <c r="G2178" i="11" s="1"/>
  <c r="E2170" i="11"/>
  <c r="G2170" i="11" s="1"/>
  <c r="E2162" i="11"/>
  <c r="G2162" i="11" s="1"/>
  <c r="E2130" i="11"/>
  <c r="G2130" i="11" s="1"/>
  <c r="E2110" i="11"/>
  <c r="G2110" i="11" s="1"/>
  <c r="E2050" i="11"/>
  <c r="G2050" i="11" s="1"/>
  <c r="E1986" i="11"/>
  <c r="G1986" i="11" s="1"/>
  <c r="E1934" i="11"/>
  <c r="G1934" i="11" s="1"/>
  <c r="E1926" i="11"/>
  <c r="G1926" i="11" s="1"/>
  <c r="E1918" i="11"/>
  <c r="G1918" i="11" s="1"/>
  <c r="E1902" i="11"/>
  <c r="G1902" i="11" s="1"/>
  <c r="E1834" i="11"/>
  <c r="G1834" i="11" s="1"/>
  <c r="E1830" i="11"/>
  <c r="G1830" i="11" s="1"/>
  <c r="E1806" i="11"/>
  <c r="G1806" i="11" s="1"/>
  <c r="E1790" i="11"/>
  <c r="G1790" i="11" s="1"/>
  <c r="E1750" i="11"/>
  <c r="G1750" i="11" s="1"/>
  <c r="E1742" i="11"/>
  <c r="G1742" i="11" s="1"/>
  <c r="E1718" i="11"/>
  <c r="G1718" i="11" s="1"/>
  <c r="E1694" i="11"/>
  <c r="G1694" i="11" s="1"/>
  <c r="E1686" i="11"/>
  <c r="G1686" i="11" s="1"/>
  <c r="E1634" i="11"/>
  <c r="G1634" i="11" s="1"/>
  <c r="E1610" i="11"/>
  <c r="G1610" i="11" s="1"/>
  <c r="E1546" i="11"/>
  <c r="G1546" i="11" s="1"/>
  <c r="E1534" i="11"/>
  <c r="G1534" i="11" s="1"/>
  <c r="E1514" i="11"/>
  <c r="G1514" i="11" s="1"/>
  <c r="E1478" i="11"/>
  <c r="G1478" i="11" s="1"/>
  <c r="E1442" i="11"/>
  <c r="G1442" i="11" s="1"/>
  <c r="E1438" i="11"/>
  <c r="G1438" i="11" s="1"/>
  <c r="E1414" i="11"/>
  <c r="G1414" i="11" s="1"/>
  <c r="E1390" i="11"/>
  <c r="G1390" i="11" s="1"/>
  <c r="E1382" i="11"/>
  <c r="G1382" i="11" s="1"/>
  <c r="E1378" i="11"/>
  <c r="G1378" i="11" s="1"/>
  <c r="E1358" i="11"/>
  <c r="G1358" i="11" s="1"/>
  <c r="E1350" i="11"/>
  <c r="G1350" i="11" s="1"/>
  <c r="E1342" i="11"/>
  <c r="G1342" i="11" s="1"/>
  <c r="E1290" i="11"/>
  <c r="G1290" i="11" s="1"/>
  <c r="E1250" i="11"/>
  <c r="G1250" i="11" s="1"/>
  <c r="E1238" i="11"/>
  <c r="G1238" i="11" s="1"/>
  <c r="E1174" i="11"/>
  <c r="G1174" i="11" s="1"/>
  <c r="E1134" i="11"/>
  <c r="G1134" i="11" s="1"/>
  <c r="E1118" i="11"/>
  <c r="G1118" i="11" s="1"/>
  <c r="E1110" i="11"/>
  <c r="G1110" i="11" s="1"/>
  <c r="E1102" i="11"/>
  <c r="G1102" i="11" s="1"/>
  <c r="E1098" i="11"/>
  <c r="G1098" i="11" s="1"/>
  <c r="E1082" i="11"/>
  <c r="G1082" i="11" s="1"/>
  <c r="E1078" i="11"/>
  <c r="G1078" i="11" s="1"/>
  <c r="E1046" i="11"/>
  <c r="G1046" i="11" s="1"/>
  <c r="E1038" i="11"/>
  <c r="G1038" i="11" s="1"/>
  <c r="E1014" i="11"/>
  <c r="G1014" i="11" s="1"/>
  <c r="E958" i="11"/>
  <c r="G958" i="11" s="1"/>
  <c r="E890" i="11"/>
  <c r="G890" i="11" s="1"/>
  <c r="E870" i="11"/>
  <c r="G870" i="11" s="1"/>
  <c r="E818" i="11"/>
  <c r="G818" i="11" s="1"/>
  <c r="E806" i="11"/>
  <c r="G806" i="11" s="1"/>
  <c r="E770" i="11"/>
  <c r="G770" i="11" s="1"/>
  <c r="E742" i="11"/>
  <c r="G742" i="11" s="1"/>
  <c r="E722" i="11"/>
  <c r="G722" i="11" s="1"/>
  <c r="E654" i="11"/>
  <c r="G654" i="11" s="1"/>
  <c r="E606" i="11"/>
  <c r="G606" i="11" s="1"/>
  <c r="E598" i="11"/>
  <c r="G598" i="11" s="1"/>
  <c r="E590" i="11"/>
  <c r="G590" i="11" s="1"/>
  <c r="E586" i="11"/>
  <c r="G586" i="11" s="1"/>
  <c r="E406" i="11"/>
  <c r="G406" i="11" s="1"/>
  <c r="E318" i="11"/>
  <c r="G318" i="11" s="1"/>
  <c r="E266" i="11"/>
  <c r="G266" i="11" s="1"/>
  <c r="E214" i="11"/>
  <c r="G214" i="11" s="1"/>
  <c r="E162" i="11"/>
  <c r="G162" i="11" s="1"/>
  <c r="E130" i="11"/>
  <c r="G130" i="11" s="1"/>
  <c r="E90" i="11"/>
  <c r="G90" i="11" s="1"/>
  <c r="E2206" i="11"/>
  <c r="G2206" i="11" s="1"/>
  <c r="E2382" i="11"/>
  <c r="G2382" i="11" s="1"/>
  <c r="E2374" i="11"/>
  <c r="G2374" i="11" s="1"/>
  <c r="E2366" i="11"/>
  <c r="G2366" i="11" s="1"/>
  <c r="E2362" i="11"/>
  <c r="G2362" i="11" s="1"/>
  <c r="E2354" i="11"/>
  <c r="G2354" i="11" s="1"/>
  <c r="E2350" i="11"/>
  <c r="G2350" i="11" s="1"/>
  <c r="E2342" i="11"/>
  <c r="G2342" i="11" s="1"/>
  <c r="E2338" i="11"/>
  <c r="G2338" i="11" s="1"/>
  <c r="E2326" i="11"/>
  <c r="G2326" i="11" s="1"/>
  <c r="E2318" i="11"/>
  <c r="G2318" i="11" s="1"/>
  <c r="E2314" i="11"/>
  <c r="G2314" i="11" s="1"/>
  <c r="E2310" i="11"/>
  <c r="G2310" i="11" s="1"/>
  <c r="E2306" i="11"/>
  <c r="G2306" i="11" s="1"/>
  <c r="E2266" i="11"/>
  <c r="G2266" i="11" s="1"/>
  <c r="E2246" i="11"/>
  <c r="G2246" i="11" s="1"/>
  <c r="E2242" i="11"/>
  <c r="G2242" i="11" s="1"/>
  <c r="E2222" i="11"/>
  <c r="G2222" i="11" s="1"/>
  <c r="E2218" i="11"/>
  <c r="G2218" i="11" s="1"/>
  <c r="E2214" i="11"/>
  <c r="G2214" i="11" s="1"/>
  <c r="E2194" i="11"/>
  <c r="G2194" i="11" s="1"/>
  <c r="E2174" i="11"/>
  <c r="G2174" i="11" s="1"/>
  <c r="E2166" i="11"/>
  <c r="G2166" i="11" s="1"/>
  <c r="E2066" i="11"/>
  <c r="G2066" i="11" s="1"/>
  <c r="E2062" i="11"/>
  <c r="G2062" i="11" s="1"/>
  <c r="E2038" i="11"/>
  <c r="G2038" i="11" s="1"/>
  <c r="E2022" i="11"/>
  <c r="G2022" i="11" s="1"/>
  <c r="E2006" i="11"/>
  <c r="G2006" i="11" s="1"/>
  <c r="E1978" i="11"/>
  <c r="G1978" i="11" s="1"/>
  <c r="E1974" i="11"/>
  <c r="G1974" i="11" s="1"/>
  <c r="E1970" i="11"/>
  <c r="G1970" i="11" s="1"/>
  <c r="E1966" i="11"/>
  <c r="G1966" i="11" s="1"/>
  <c r="E1930" i="11"/>
  <c r="G1930" i="11" s="1"/>
  <c r="E1922" i="11"/>
  <c r="G1922" i="11" s="1"/>
  <c r="E1882" i="11"/>
  <c r="G1882" i="11" s="1"/>
  <c r="E1878" i="11"/>
  <c r="G1878" i="11" s="1"/>
  <c r="E1874" i="11"/>
  <c r="G1874" i="11" s="1"/>
  <c r="E1870" i="11"/>
  <c r="G1870" i="11" s="1"/>
  <c r="E1846" i="11"/>
  <c r="G1846" i="11" s="1"/>
  <c r="E1822" i="11"/>
  <c r="G1822" i="11" s="1"/>
  <c r="E1818" i="11"/>
  <c r="G1818" i="11" s="1"/>
  <c r="E1814" i="11"/>
  <c r="G1814" i="11" s="1"/>
  <c r="E1746" i="11"/>
  <c r="G1746" i="11" s="1"/>
  <c r="E1566" i="11"/>
  <c r="G1566" i="11" s="1"/>
  <c r="E1562" i="11"/>
  <c r="G1562" i="11" s="1"/>
  <c r="E1482" i="11"/>
  <c r="G1482" i="11" s="1"/>
  <c r="E1802" i="11"/>
  <c r="G1802" i="11" s="1"/>
  <c r="E1786" i="11"/>
  <c r="G1786" i="11" s="1"/>
  <c r="E1766" i="11"/>
  <c r="G1766" i="11" s="1"/>
  <c r="E1762" i="11"/>
  <c r="G1762" i="11" s="1"/>
  <c r="E1758" i="11"/>
  <c r="G1758" i="11" s="1"/>
  <c r="E1734" i="11"/>
  <c r="G1734" i="11" s="1"/>
  <c r="E1714" i="11"/>
  <c r="G1714" i="11" s="1"/>
  <c r="E1706" i="11"/>
  <c r="G1706" i="11" s="1"/>
  <c r="E1678" i="11"/>
  <c r="G1678" i="11" s="1"/>
  <c r="E1674" i="11"/>
  <c r="G1674" i="11" s="1"/>
  <c r="E1646" i="11"/>
  <c r="G1646" i="11" s="1"/>
  <c r="E1622" i="11"/>
  <c r="G1622" i="11" s="1"/>
  <c r="E1606" i="11"/>
  <c r="G1606" i="11" s="1"/>
  <c r="E1574" i="11"/>
  <c r="G1574" i="11" s="1"/>
  <c r="E1538" i="11"/>
  <c r="G1538" i="11" s="1"/>
  <c r="E1502" i="11"/>
  <c r="G1502" i="11" s="1"/>
  <c r="E1474" i="11"/>
  <c r="G1474" i="11" s="1"/>
  <c r="E1430" i="11"/>
  <c r="G1430" i="11" s="1"/>
  <c r="E1426" i="11"/>
  <c r="G1426" i="11" s="1"/>
  <c r="E1410" i="11"/>
  <c r="G1410" i="11" s="1"/>
  <c r="E1406" i="11"/>
  <c r="G1406" i="11" s="1"/>
  <c r="E1370" i="11"/>
  <c r="G1370" i="11" s="1"/>
  <c r="E1366" i="11"/>
  <c r="G1366" i="11" s="1"/>
  <c r="E1354" i="11"/>
  <c r="G1354" i="11" s="1"/>
  <c r="E1314" i="11"/>
  <c r="G1314" i="11" s="1"/>
  <c r="E1306" i="11"/>
  <c r="G1306" i="11" s="1"/>
  <c r="E1266" i="11"/>
  <c r="G1266" i="11" s="1"/>
  <c r="E1226" i="11"/>
  <c r="G1226" i="11" s="1"/>
  <c r="E1182" i="11"/>
  <c r="G1182" i="11" s="1"/>
  <c r="E1138" i="11"/>
  <c r="G1138" i="11" s="1"/>
  <c r="E1130" i="11"/>
  <c r="G1130" i="11" s="1"/>
  <c r="E1126" i="11"/>
  <c r="G1126" i="11" s="1"/>
  <c r="E926" i="11"/>
  <c r="G926" i="11" s="1"/>
  <c r="E1262" i="11"/>
  <c r="G1262" i="11" s="1"/>
  <c r="E834" i="11"/>
  <c r="G834" i="11" s="1"/>
  <c r="E826" i="11"/>
  <c r="G826" i="11" s="1"/>
  <c r="E782" i="11"/>
  <c r="G782" i="11" s="1"/>
  <c r="E762" i="11"/>
  <c r="G762" i="1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tc={392656BE-4FD0-4B35-AE86-435D27C3B2D5}</author>
  </authors>
  <commentList>
    <comment ref="J6" authorId="0" shapeId="0" xr:uid="{392656BE-4FD0-4B35-AE86-435D27C3B2D5}">
      <text>
        <t>[Threaded comment]
Your version of Excel allows you to read this threaded comment; however, any edits to it will get removed if the file is opened in a newer version of Excel. Learn more: https://go.microsoft.com/fwlink/?linkid=870924
Comment:
    Empty cells imply pump models are only built as 1 construction code.</t>
      </text>
    </comment>
  </commentList>
</comments>
</file>

<file path=xl/sharedStrings.xml><?xml version="1.0" encoding="utf-8"?>
<sst xmlns="http://schemas.openxmlformats.org/spreadsheetml/2006/main" count="123135" uniqueCount="14333">
  <si>
    <t xml:space="preserve">Cells colored red are NOT to be imported.  </t>
  </si>
  <si>
    <t>RTE = Refer To Engineering, indicating this is a valid selection but bom number does not exist</t>
  </si>
  <si>
    <t>NA = Not Available, indicating that this selection is not acceptable</t>
  </si>
  <si>
    <t>BOMS tab is being used by Paco to generate SAP material numbers &amp; not used for CKB</t>
  </si>
  <si>
    <t>Changes made to workbook are shaded per revision indicated below.</t>
  </si>
  <si>
    <t>REVISION LOG</t>
  </si>
  <si>
    <t>REV</t>
  </si>
  <si>
    <t>ITEM</t>
  </si>
  <si>
    <t>BY</t>
  </si>
  <si>
    <t>DATE</t>
  </si>
  <si>
    <t>DESCRIPTION OF CHANGES/ALTERATIONS  (LIST ALL)</t>
  </si>
  <si>
    <t>CJZ</t>
  </si>
  <si>
    <t>ADDED 316, 416 AND 17-4 STAINLESS STEEL SHAFT OPTIONS FOR ALL PUMPS (PER TOMMYS SHEET)</t>
  </si>
  <si>
    <t>DELETED ALL C30 MATERIAL OPTIONS FOR CASES</t>
  </si>
  <si>
    <t>ADDED PRICE ID, PRICE, PRICE DESCRIPTION, PRICE:COST FORMULA COLUMNS TO EVERY WORKSHEET</t>
  </si>
  <si>
    <t>ADDED B1-PRICING WORKSHEET TO SUMMARIZE ALL PRICING CONTAINED IN OTHER WORKSHEETS</t>
  </si>
  <si>
    <t>CONVERTED SLEEVE SPREADSHEET TO FLAT FILE FORMAT</t>
  </si>
  <si>
    <t>FBT</t>
  </si>
  <si>
    <t>Changed SS Hardware description</t>
  </si>
  <si>
    <t>Added "None/Standard" to drip pan option for bases</t>
  </si>
  <si>
    <t>Marked the column "f" as not to be imported</t>
  </si>
  <si>
    <t>Removed bases where coupling size is not known, but is not a special</t>
  </si>
  <si>
    <t>Added drip pans, bearing housing accessories and recirc lines</t>
  </si>
  <si>
    <t>Added Oil Lube to Insert tab</t>
  </si>
  <si>
    <t>Added Brg Housing Acc tab</t>
  </si>
  <si>
    <t>Renamed file Kpbom-04z2.xls</t>
  </si>
  <si>
    <t>Obsoleted unused price Indexes, as deleted by FBT (revision item 9)</t>
  </si>
  <si>
    <t>Corrected missing price indices for 1015 sleeves</t>
  </si>
  <si>
    <t>Flattened format and priced all the new options provided by Fred on his revisions</t>
  </si>
  <si>
    <t>TCH</t>
  </si>
  <si>
    <t xml:space="preserve"> April 3, 2007</t>
  </si>
  <si>
    <t xml:space="preserve">Added Special/Other option row to each material offered. Assigned Price ID 105000 to all. </t>
  </si>
  <si>
    <t>?</t>
  </si>
  <si>
    <t>Skipped to revision 9 to match workbook name</t>
  </si>
  <si>
    <t>Added rows 3963-3974 to Bases tab for 5012-7/8 CI base</t>
  </si>
  <si>
    <t>Removed shading of cells indicating changes that have been made per DHH request</t>
  </si>
  <si>
    <t>fbt</t>
  </si>
  <si>
    <t>Checked out and added rev 10 ? note above</t>
  </si>
  <si>
    <t>Moved redundent data from Sheet1 tab to BOM tab, deleted Sheet1 tab</t>
  </si>
  <si>
    <t>Revised material descriptions for hardware and added 316SS</t>
  </si>
  <si>
    <t>Moved End mark if found in Column A and new data rows were added.</t>
  </si>
  <si>
    <t>Deleted Impeller material CD4MCu (Duplex SS), ASTM I52A890</t>
  </si>
  <si>
    <t>Added H174 Case wear ring material</t>
  </si>
  <si>
    <t>Added 4140 steel shafts</t>
  </si>
  <si>
    <t>Added Monel shafts</t>
  </si>
  <si>
    <t>Added 304 SS sleeves</t>
  </si>
  <si>
    <t>Added Al-Bronze sleeves</t>
  </si>
  <si>
    <t>Added PkgGland tab</t>
  </si>
  <si>
    <t>Added LanternRing tab</t>
  </si>
  <si>
    <t>Checked in, still need bom numbers and pricing</t>
  </si>
  <si>
    <t>Bases tab-  Moved End mark if found in Column A and added more rows for 5012-7/8 with CI base</t>
  </si>
  <si>
    <t>B1Pricing tab-  Moved End mark and added records at bottom for pricing for 5012-7/8 with CI base</t>
  </si>
  <si>
    <t>B1Pricing tab-  Corrected "Steel Base" call out to "Fabricated Steel Base" to match proper terminolgy.</t>
  </si>
  <si>
    <t>Hardware Tab-  Added pricing for 316 SS hardware added on rev item 26</t>
  </si>
  <si>
    <t>B1Pricing tab-  Added pricing for 316 SS hardware</t>
  </si>
  <si>
    <t>Wear Rings Tab-  Added pricing for 17-4 SS case rings added on rev item 29</t>
  </si>
  <si>
    <t>B1Pricing tab-  Added pricing for 17-4 case wear rings</t>
  </si>
  <si>
    <t>Shaft Tab-  Added pricing for 4140 and monel added on rev item 30 &amp; 31</t>
  </si>
  <si>
    <t>B1Pricing tab-  Added pricing for 4140 and monel shafts</t>
  </si>
  <si>
    <t>Sleeve Tab-  Added pricing for 304SS and Al-Br added on rev item 32 &amp; 33</t>
  </si>
  <si>
    <t>B1Pricing tab-  Added pricing for 304SS and Al-Br sleeves</t>
  </si>
  <si>
    <t>BrgHsgAcc &amp; B1Pricing tab-  Added pricing for 1024 Labrynth Seal</t>
  </si>
  <si>
    <t>PackingGland &amp; B1Pricing tab-  Added pricing for ductile gland for packing, special and n/a for mech seal</t>
  </si>
  <si>
    <t>LanternRing &amp; B1Pricing tab-  Added pricing for lantern Ring for packing, special and n/a for mech seal</t>
  </si>
  <si>
    <t>DHH</t>
  </si>
  <si>
    <t>Returned and marked up by DHH, this note added by FBT</t>
  </si>
  <si>
    <t>Removed all shading for previous revisions</t>
  </si>
  <si>
    <t>Added hardware for 8015KP, rows 145-150</t>
  </si>
  <si>
    <t>Added weights to bases, column V</t>
  </si>
  <si>
    <t>Added bom numbers for Steel,Grade 8 hardware</t>
  </si>
  <si>
    <t>Added PriceIDs to new hardware per Rev15, added also to B1-Pricing Table</t>
  </si>
  <si>
    <t>Skipped this revision level</t>
  </si>
  <si>
    <t>Request Don H to remove all KPV reference from Recirc tab, under Model column</t>
  </si>
  <si>
    <t>same as revision 17 &amp; added case ring for 1020</t>
  </si>
  <si>
    <t>Synchronicity</t>
  </si>
  <si>
    <t>Updated bare shaft pump pricing for 3095XE, and pumps with 19" and 20" impellers.</t>
  </si>
  <si>
    <t>Added H174 wear rings to 1020, added 1015 double wear rings, priced all new options on wear ring tab</t>
  </si>
  <si>
    <t>Added new prices to the B1-Pricing tab</t>
  </si>
  <si>
    <t>Added shaft dia to shaft tab, DHH had added to CKB.</t>
  </si>
  <si>
    <t>Added pricing for lab seals.</t>
  </si>
  <si>
    <t>Added boms for lip seals to insert, tab.  BrgHsgAcc tab to be eliminated</t>
  </si>
  <si>
    <t>TCh</t>
  </si>
  <si>
    <t>2nd attempt to price lab seals. Added from Price ID B104692 to B105009</t>
  </si>
  <si>
    <t>Added impeller key column to impeller tab</t>
  </si>
  <si>
    <t>Corrected bom number, Hardware tab cell J145</t>
  </si>
  <si>
    <t>Changed shaft part numbers to new SAP numbers</t>
  </si>
  <si>
    <t>Added weights to BareShaftPumps (ColG)</t>
  </si>
  <si>
    <t>Changes lost</t>
  </si>
  <si>
    <t>jim</t>
  </si>
  <si>
    <t>Returned from Don Haynes</t>
  </si>
  <si>
    <t>Cleared all formatting colors and deleted redundant columns to prepare adding lost changes back in</t>
  </si>
  <si>
    <t>Shaded items on B1-Pricing that I could not find any change info, TCH to fix</t>
  </si>
  <si>
    <t>Found duplicate B1-Pricing cells B4680-4683</t>
  </si>
  <si>
    <t>Shaded items on Base pricing cells R3962-3995 that I could not find any change info</t>
  </si>
  <si>
    <t>Need pricing ID on Insert P431-589</t>
  </si>
  <si>
    <t xml:space="preserve">Replaced Insert boms, 96699124 is now 96699122 (cell O115), 96699125 is now 96699123 (Cell O119) </t>
  </si>
  <si>
    <t>Changed Insert seal descriptions from Unblanced to :Unbalanced:Balanced: (all except X2 and X3)</t>
  </si>
  <si>
    <t>Several base boms changed to RTF (fbt can provide list if it would help)</t>
  </si>
  <si>
    <t>Changed base bom cell N2429 from 96700882 to 96700881</t>
  </si>
  <si>
    <t>Changed base bom cell N2451 from 96700883 to 96700882</t>
  </si>
  <si>
    <t>Added ConstCode column to Hardware for 6016 X5 &amp; X6 differences, new boms entries are rows 151-156</t>
  </si>
  <si>
    <t>Passed to TCH for pricing</t>
  </si>
  <si>
    <t>DELETED ROW-DUPLICATE PRICING OF B104673-B104672</t>
  </si>
  <si>
    <t>Std</t>
  </si>
  <si>
    <t>Display blank</t>
  </si>
  <si>
    <t>Price Adder for Steel, Grade 5 hardware for 8015-3_4-KP</t>
  </si>
  <si>
    <t>DELETED ROW-DUPLICATE PRICING OF B104674-B104673</t>
  </si>
  <si>
    <t>Priced</t>
  </si>
  <si>
    <t>Price Adder for Steel, Grade 8 hardware for 8015-3_4-KP</t>
  </si>
  <si>
    <t>Added pricing -B105010-B105032</t>
  </si>
  <si>
    <r>
      <t>B105010-B1050</t>
    </r>
    <r>
      <rPr>
        <b/>
        <sz val="10"/>
        <color indexed="10"/>
        <rFont val="Arial"/>
        <family val="2"/>
      </rPr>
      <t>4</t>
    </r>
    <r>
      <rPr>
        <sz val="10"/>
        <rFont val="Arial"/>
        <family val="2"/>
      </rPr>
      <t>2</t>
    </r>
  </si>
  <si>
    <t xml:space="preserve">orange shading done by TCH. </t>
  </si>
  <si>
    <t>Assign price ID B105032-B105042 in hardware tab</t>
  </si>
  <si>
    <r>
      <t>B10503</t>
    </r>
    <r>
      <rPr>
        <b/>
        <sz val="10"/>
        <color indexed="10"/>
        <rFont val="Arial"/>
        <family val="2"/>
      </rPr>
      <t>7</t>
    </r>
    <r>
      <rPr>
        <sz val="10"/>
        <rFont val="Arial"/>
        <family val="2"/>
      </rPr>
      <t>-B105042</t>
    </r>
  </si>
  <si>
    <t>change bom description on B1-Pricing from bom to RTF in reference to fred's change in bases bill :b101717</t>
  </si>
  <si>
    <t>Delete rows B104102-B104145, B1 PRICING-these IDs were for BrgHsgAcc*</t>
  </si>
  <si>
    <r>
      <t xml:space="preserve">Delete rows </t>
    </r>
    <r>
      <rPr>
        <sz val="10"/>
        <color indexed="10"/>
        <rFont val="Arial"/>
        <family val="2"/>
      </rPr>
      <t>4670-4672, PriceID 104664</t>
    </r>
    <r>
      <rPr>
        <sz val="10"/>
        <rFont val="Arial"/>
        <family val="2"/>
      </rPr>
      <t xml:space="preserve">, B1 PRICING-these IDs were for BrgHsgAcc*  </t>
    </r>
    <r>
      <rPr>
        <b/>
        <sz val="10"/>
        <color indexed="10"/>
        <rFont val="Arial"/>
        <family val="2"/>
      </rPr>
      <t>Corrected this note - DHH</t>
    </r>
  </si>
  <si>
    <t>*Don, you can delete these anytime you want</t>
  </si>
  <si>
    <t>JIM</t>
  </si>
  <si>
    <t>Returned from Don Haynes. Rev'd to version 33. ready for lead times</t>
  </si>
  <si>
    <t>Added lead times</t>
  </si>
  <si>
    <t>Repair PACO mat'l code, WR tab, H column, added codes i.e.  B18, N5 to their respective specs.</t>
  </si>
  <si>
    <t>Final return from Don</t>
  </si>
  <si>
    <t>Added 1024-3 to sleeves, CKB fixed manually</t>
  </si>
  <si>
    <t>Marked sleeves to delete, note text is in red!, items removed from CKB</t>
  </si>
  <si>
    <t>Added extended drip pan and required base boms to 4015, CKB updated</t>
  </si>
  <si>
    <t>Added colons to Extended Drip Pan ID</t>
  </si>
  <si>
    <t xml:space="preserve">Updated pricing tab with CJZ Price master update. </t>
  </si>
  <si>
    <t>Changed 5015 base part numbers</t>
  </si>
  <si>
    <t>Added B22 Case rings</t>
  </si>
  <si>
    <t>Removed some bases due to field problems</t>
  </si>
  <si>
    <t>Changed double wear ring descriptions</t>
  </si>
  <si>
    <t>No changes</t>
  </si>
  <si>
    <t>Changed recirc boms ECO</t>
  </si>
  <si>
    <t>Add XE inserts, impellers, shafts, pkg gland, lantern ring</t>
  </si>
  <si>
    <t>Corrected lip &amp; lab seal terminology in insert tab</t>
  </si>
  <si>
    <t>Corrected lip seal availability</t>
  </si>
  <si>
    <t>Added base and drip pan pn for 8012-5 400T spcr ext pan</t>
  </si>
  <si>
    <t>45(1)</t>
  </si>
  <si>
    <t>Corrected ConTab_BOM_KP_WearRings_2 bom to RTF (was ')</t>
  </si>
  <si>
    <t>Added bom # ConTab_BOM_KP_DripPans_240 thru 246</t>
  </si>
  <si>
    <t>Checked out by mistake, sorry</t>
  </si>
  <si>
    <t>Fix XE insert, shafts and glands</t>
  </si>
  <si>
    <t>change price type for b105043 to b105046 from RFQ to Display blank.</t>
  </si>
  <si>
    <t>added balanced seal to shafts except X2</t>
  </si>
  <si>
    <t>Removed colons from model in recirc tab</t>
  </si>
  <si>
    <t xml:space="preserve">update to accommodate KPV sleeve brg design. Sleeve new from ConTab_BOM_KP_Sleeves477. Balanced seal with all TOP sleeve mat'l options vs SS 416 slv bottom. </t>
  </si>
  <si>
    <t>Unbalanced Seal with all TOP sleeve mat'l option vs SS 416 slv bottom</t>
  </si>
  <si>
    <t xml:space="preserve">change knowledge format by introducing @IQ contain knowledge instead. </t>
  </si>
  <si>
    <t>Shaft tab: added Bottom Sleeve option to distinguish option with Sleeve brg or standard. Insert Bill handled in KPVbom</t>
  </si>
  <si>
    <t>Added sleeve boms for sleeve bearing</t>
  </si>
  <si>
    <t>Added Price ID for slv brg shafts</t>
  </si>
  <si>
    <t xml:space="preserve">Duplicated Instances in sleeve bom. Copy and repaste the entire section added for Column ID, SlvMatl_SS_AISI-416_Hardened_SleeveBrg and changed them to all available materials. This is to ensure that Top sleeve still produce a price. BOM for these are those from SlvMatl_SS_AISI-416_Hardened_SleeveBrg because only Top sleeve Subcategory is set up to output BOM. Price is however those from Standard. Basically, we want Standard top sleeve prices, New sleeve brg lower sleeve prices and New sleeve brg lower sleeve BOM. If you can figure out how to do it differently, feel free. I only have 2 more hours to spare. </t>
  </si>
  <si>
    <t>Checked out by mistake, sorry, no changes made to KPV boms</t>
  </si>
  <si>
    <t>56(1)</t>
  </si>
  <si>
    <t>Added bom 97657995 ConTab_BOM_KP_Baseplates_1459 &amp;1460</t>
  </si>
  <si>
    <t>56(2)</t>
  </si>
  <si>
    <t>Added bom 97714477 to ConTab_BOM_KP_Baseplates_1734</t>
  </si>
  <si>
    <t>Fixed bal seal option on shafts</t>
  </si>
  <si>
    <t>Started to add B18 wear rings, checked in as incomplete while on vacation</t>
  </si>
  <si>
    <t>Added B18 wear rings</t>
  </si>
  <si>
    <t>Tried to add B22 impellers, but VOC is more important so I checked back in.</t>
  </si>
  <si>
    <t xml:space="preserve">Added base support for 4015 404 405T. Price based on 1015 404 405T for both woods and Falk. </t>
  </si>
  <si>
    <t>Added base support for 60203 444/5T 447T 449T</t>
  </si>
  <si>
    <t>Added B22 impellers</t>
  </si>
  <si>
    <t>No changes made</t>
  </si>
  <si>
    <t xml:space="preserve">Added options for KPV sleeve brg X7 in sleeve and shaft tab. </t>
  </si>
  <si>
    <t>Cleaned up some formatting, deleted BrgHsgAcc tab, fixed duplicate bases instances</t>
  </si>
  <si>
    <t>Corrected bom number for ConTab_BOM_KP_Shaft_152</t>
  </si>
  <si>
    <t>Changed SS shaft for 8020</t>
  </si>
  <si>
    <t>Fixed 6020-3/4 insert boms, changes done in SAP, removed bom tab, fixed 6020 shafts, fixed recirc none boms</t>
  </si>
  <si>
    <t>Setting up new 3014-7/8 and 4015-9/0</t>
  </si>
  <si>
    <t>Adding new 6015-3/4, changed boms on 1012-9 and add coating boms</t>
  </si>
  <si>
    <t>68a</t>
  </si>
  <si>
    <t>Changed hw bom for 4015-9</t>
  </si>
  <si>
    <t>Adding new 1012-1/2 and reverted 1012-9/0 back to original spec</t>
  </si>
  <si>
    <t>Added new 60123 imp and wr</t>
  </si>
  <si>
    <t>Removed ConTab_BOM_KP_DripPans_11,23,39,49,63,77,93,105,117,129,141,155,194,206,220,238,565,581,621,647 (drip pan option for CI bases)</t>
  </si>
  <si>
    <t>Removed 1220 KP shafts ConTab_BOM_KP_Shaft_205, 208, 285,286,367,358,501,502,573,574 (Matl NA)</t>
  </si>
  <si>
    <t>Added bom to 1220 KP 17-4 shafts, ConTab_BOM_KP_Shaft_429 &amp; 430</t>
  </si>
  <si>
    <t xml:space="preserve">Added Top sleeve description to all SS AISI-416 (hard) sleeves </t>
  </si>
  <si>
    <t>Removed 304SS Sleeves per Issue #22459</t>
  </si>
  <si>
    <t>74a</t>
  </si>
  <si>
    <t>Price_BOM_KP_PackingGland_5 &amp; 6 corrected 1012-1/2 model</t>
  </si>
  <si>
    <t>Added hard 416 to top sleeve for packing and blank shafts (trying to get packing to work)</t>
  </si>
  <si>
    <t>Added lantern ring boms</t>
  </si>
  <si>
    <t>Corrected bom ConTab_BOM_KP_Impeller_358</t>
  </si>
  <si>
    <t>Added bronze sleeves back as an option for packing ConTab_BOM_KP_Sleeves1481 - 1504</t>
  </si>
  <si>
    <t>Revise some recirc lines per DRP email, 3/20/12</t>
  </si>
  <si>
    <t>Added base bom 98245926 1479 and 1480</t>
  </si>
  <si>
    <t>removed ConTab_BOM_KP_Baseplates_1663, 1664, 1681, 1682</t>
  </si>
  <si>
    <t>Added 8020 444/445 T falk base instances</t>
  </si>
  <si>
    <t>Added ConTab_BOM_KP_Sleeves1505 to support brz sleeves for packing on the 3014-7/8</t>
  </si>
  <si>
    <t>changed 4015-7 to -9 and 6015-3 to -1 for brz sleeves with packing, updated to xlsx format</t>
  </si>
  <si>
    <t>Added bom 98256073 ConTab_BOM_KP_Baseplates_1469 &amp; 1470</t>
  </si>
  <si>
    <t>Removed CI bases with motor frames larger that 447</t>
  </si>
  <si>
    <t>Removed CI bases with 8015 444-445T</t>
  </si>
  <si>
    <t>80a</t>
  </si>
  <si>
    <t>ConTab_BOM_KP_Sleeves228  91866728</t>
  </si>
  <si>
    <t>ConTab_BOM_KP_Sleeves253  96693864</t>
  </si>
  <si>
    <t>No changes, was waiting for Stephanie to update priceing</t>
  </si>
  <si>
    <t>Add PSD for Quick Price</t>
  </si>
  <si>
    <t>Added 5015 coated case boms Issue 23342</t>
  </si>
  <si>
    <t>Added 4012 CW packing shaft bom Issue 22989</t>
  </si>
  <si>
    <t>Fixed weight import issue, sort of</t>
  </si>
  <si>
    <t>Added KP base boms to _1463 and _1464</t>
  </si>
  <si>
    <t>JGG</t>
  </si>
  <si>
    <t>Revised dbl wr imp boms for 50127, 50159, 60123, 60153, 60197, 80205, 10121, 10153, 10203, 10243, 12205 &amp; 14151</t>
  </si>
  <si>
    <t>added 3 week leadtime to some KP pumps</t>
  </si>
  <si>
    <t>adding 11 new models from KPL project</t>
  </si>
  <si>
    <t>Completed initial import of data</t>
  </si>
  <si>
    <t>More KPL fixes, SS imp, 420SS shafts, no sleeves, DI and 250# flanges</t>
  </si>
  <si>
    <t>Added bom numbers 98832967 and 98832719</t>
  </si>
  <si>
    <t>Added packing to 303SS sleeves</t>
  </si>
  <si>
    <t>Removed X2 lab seal inserts</t>
  </si>
  <si>
    <t>BOM was 91903210 ConTab_BOM_KP_DripPans_111</t>
  </si>
  <si>
    <t>Changed B22 impellers to LT250</t>
  </si>
  <si>
    <t>Changed coating boms to LT250 per Sherizad</t>
  </si>
  <si>
    <t>Removed bronze 2013 KP impellers and added boms for 304SS</t>
  </si>
  <si>
    <t>use this sheet to support KPVS</t>
  </si>
  <si>
    <t>RKN</t>
  </si>
  <si>
    <t>Added KPVS Hardware BOMs</t>
  </si>
  <si>
    <t>jlk</t>
  </si>
  <si>
    <t>replaced sleeves page with update from IQ</t>
  </si>
  <si>
    <t>rkn</t>
  </si>
  <si>
    <t>Added KPVS to case BOM for 6012-3/4, 6015-3/4, 6019-7/8</t>
  </si>
  <si>
    <t>Fixed case import issue for 8015 KP with Standard Coating</t>
  </si>
  <si>
    <t>Added several Sleeve BOMs for balanced seal options in X4</t>
  </si>
  <si>
    <t>LEVEL 1</t>
  </si>
  <si>
    <t>LEVEL 2</t>
  </si>
  <si>
    <t>KP BOM</t>
  </si>
  <si>
    <t>CASE</t>
  </si>
  <si>
    <t>CASE,ASSY,KP,80205,H/V,125# C35</t>
  </si>
  <si>
    <t>CASE,UPPER,KP,80205</t>
  </si>
  <si>
    <t>CASE,LOWER,KP,80205,HRZ,BLIND</t>
  </si>
  <si>
    <t>Pin Spring  3/8"DIA x 2.25"LG F</t>
  </si>
  <si>
    <t>CAPSCREW,3/4"-10,2.75"L,HEX 5F</t>
  </si>
  <si>
    <t>PLUG,PIPE, 0.25",SQ HD FG</t>
  </si>
  <si>
    <t>PLUG,PIPE, 0.50",SQ HD FG</t>
  </si>
  <si>
    <t>GASKET CASE 300-200-489 X006</t>
  </si>
  <si>
    <t>NAMEPLATE,STD PUMP AA</t>
  </si>
  <si>
    <t>DRIVE SCREW,#6,0.25"L RDH FA</t>
  </si>
  <si>
    <t>HARDWARE</t>
  </si>
  <si>
    <t>CAPSCREW,3/4"-10,2.50"L,HEX 8</t>
  </si>
  <si>
    <t>Hex head cap screw 3/4"-10,3.25"L,HEX 8</t>
  </si>
  <si>
    <t>CAPSCREW,3/8"-16,1.25"L,HEX 8</t>
  </si>
  <si>
    <t>CAPSCREW,3/8"-16,2.00"L,HEX 8 F</t>
  </si>
  <si>
    <t>KEY 3/8"x3/8"x2.25" F</t>
  </si>
  <si>
    <t>IMPELLER</t>
  </si>
  <si>
    <t>IMPELLER HS 300-250-305 B21</t>
  </si>
  <si>
    <t>KEY 1/2"x1/2x4.50" F</t>
  </si>
  <si>
    <t>WEAR RING</t>
  </si>
  <si>
    <t>Wear ring,9.25"x9.88"x1.00"B18</t>
  </si>
  <si>
    <t>Pin Spring Dia1/4"x1.00" F</t>
  </si>
  <si>
    <t>KPVS</t>
  </si>
  <si>
    <t>DRIVE CODE</t>
  </si>
  <si>
    <t>Sheet 20GAx.375"SQ Aluminium</t>
  </si>
  <si>
    <t>SQF</t>
  </si>
  <si>
    <t>CAPSCREW,5/8"-11,1.50"L,HEX 5 F</t>
  </si>
  <si>
    <t>PC</t>
  </si>
  <si>
    <t>BRACKET,KPV,X4,182-286TC Tall</t>
  </si>
  <si>
    <t>ADAPTER PLATE,VLS X4/XA, 284/286TC MTR</t>
  </si>
  <si>
    <t>Need pricing for the following</t>
  </si>
  <si>
    <t>ConTab_Price_KP_BarePump_34</t>
  </si>
  <si>
    <t>1213-5_6-KP</t>
  </si>
  <si>
    <t>XK</t>
  </si>
  <si>
    <t>B100434</t>
  </si>
  <si>
    <t>ConTab_Price_KP_BarePump_35</t>
  </si>
  <si>
    <t>1220-7_8-KP</t>
  </si>
  <si>
    <t>XV</t>
  </si>
  <si>
    <t>B100435</t>
  </si>
  <si>
    <t>ConTab_Price_KP_BarePump_36</t>
  </si>
  <si>
    <t>XH</t>
  </si>
  <si>
    <t>B100436</t>
  </si>
  <si>
    <t>ConTab_Price_KP_BarePump_37</t>
  </si>
  <si>
    <t>1415-3_4-KP</t>
  </si>
  <si>
    <t>B100441</t>
  </si>
  <si>
    <t>ConTab_Price_KP_BarePump_38</t>
  </si>
  <si>
    <t>1617-5_6-KP</t>
  </si>
  <si>
    <t>B100444</t>
  </si>
  <si>
    <t>ConTab_Price_KP_BarePump_39</t>
  </si>
  <si>
    <t>1620-3_4-KP</t>
  </si>
  <si>
    <t>B100445</t>
  </si>
  <si>
    <t>ConTab_Price_KP_BarePump_40</t>
  </si>
  <si>
    <t>2018-1_2-KP</t>
  </si>
  <si>
    <t>B100446</t>
  </si>
  <si>
    <t>ConTab_Price_KP_BarePump_41</t>
  </si>
  <si>
    <t>2023-3_4-KP</t>
  </si>
  <si>
    <t>XB</t>
  </si>
  <si>
    <t>B100451</t>
  </si>
  <si>
    <t>ConTab_Price_KP_BarePump_42</t>
  </si>
  <si>
    <t>2025-7_8-KP</t>
  </si>
  <si>
    <t>B100454</t>
  </si>
  <si>
    <t>ConTab_Price_KP_BarePump_43</t>
  </si>
  <si>
    <t>2427-3_4-KP</t>
  </si>
  <si>
    <t>B100455</t>
  </si>
  <si>
    <t>ConTab_Price_KP_BarePump_44</t>
  </si>
  <si>
    <t>2832-5_6-KP</t>
  </si>
  <si>
    <t>XN</t>
  </si>
  <si>
    <t>B100456</t>
  </si>
  <si>
    <t>Size of XH, XB and XN sleeve dia</t>
  </si>
  <si>
    <t>Need seals to support those sizes</t>
  </si>
  <si>
    <t>Suction size</t>
  </si>
  <si>
    <t>MATKL (some kind of routing deal)</t>
  </si>
  <si>
    <t>Need priceID for cases</t>
  </si>
  <si>
    <t>Export Set-up</t>
  </si>
  <si>
    <t>Price_KP_BarePump</t>
  </si>
  <si>
    <t>ID</t>
  </si>
  <si>
    <t>PriceID</t>
  </si>
  <si>
    <t>Weight</t>
  </si>
  <si>
    <t>LeadtimeID</t>
  </si>
  <si>
    <t>Product</t>
  </si>
  <si>
    <t>PriceList</t>
  </si>
  <si>
    <t>[Attribute type]</t>
  </si>
  <si>
    <t>pointer</t>
  </si>
  <si>
    <t>double</t>
  </si>
  <si>
    <t>[END]</t>
  </si>
  <si>
    <t>[Attribute width]</t>
  </si>
  <si>
    <t>Full Data</t>
  </si>
  <si>
    <t>Pump Size</t>
  </si>
  <si>
    <t>Construction Code</t>
  </si>
  <si>
    <t>Price ID</t>
  </si>
  <si>
    <t>LeadTimeID</t>
  </si>
  <si>
    <t>Days</t>
  </si>
  <si>
    <t>[START]</t>
  </si>
  <si>
    <t>ConTab_Price_KP_BarePump_1</t>
  </si>
  <si>
    <t>2095-1_2-KP</t>
  </si>
  <si>
    <t>20951_KP</t>
  </si>
  <si>
    <t>20952_KP</t>
  </si>
  <si>
    <t>X2</t>
  </si>
  <si>
    <t>B100001</t>
  </si>
  <si>
    <t>ConTab_Price_KP_BarePump_2</t>
  </si>
  <si>
    <t>3</t>
  </si>
  <si>
    <t>X3</t>
  </si>
  <si>
    <t>B100002</t>
  </si>
  <si>
    <t>ConTab_Price_KP_BarePump_3</t>
  </si>
  <si>
    <t>2013-5_6-KP</t>
  </si>
  <si>
    <t>20135_KP</t>
  </si>
  <si>
    <t>20136_KP</t>
  </si>
  <si>
    <t>2</t>
  </si>
  <si>
    <t>B100003</t>
  </si>
  <si>
    <t>ConTab_Price_KP_BarePump_4</t>
  </si>
  <si>
    <t>B100004</t>
  </si>
  <si>
    <t>ConTab_Price_KP_BarePump_5</t>
  </si>
  <si>
    <t>3095-7_8-KP</t>
  </si>
  <si>
    <t>30957_KP</t>
  </si>
  <si>
    <t>30958_KP</t>
  </si>
  <si>
    <t>B100005</t>
  </si>
  <si>
    <t>ConTab_Price_KP_BarePump_6</t>
  </si>
  <si>
    <t>B100006</t>
  </si>
  <si>
    <t>ConTab_Price_KP_BarePump_7</t>
  </si>
  <si>
    <t>E</t>
  </si>
  <si>
    <t>XE</t>
  </si>
  <si>
    <t>B100007</t>
  </si>
  <si>
    <t>LT008</t>
  </si>
  <si>
    <t>ConTab_Price_KP_BarePump_8</t>
  </si>
  <si>
    <t>3014-5_6-KP</t>
  </si>
  <si>
    <t>30145_KP</t>
  </si>
  <si>
    <t>30146_KP</t>
  </si>
  <si>
    <t>4</t>
  </si>
  <si>
    <t>X4</t>
  </si>
  <si>
    <t>B100008</t>
  </si>
  <si>
    <t>ConTab_Price_KP_BarePump_9</t>
  </si>
  <si>
    <t>4012-1_2-KP</t>
  </si>
  <si>
    <t>40121_KP</t>
  </si>
  <si>
    <t>40122_KP</t>
  </si>
  <si>
    <t>B100009</t>
  </si>
  <si>
    <t>ConTab_Price_KP_BarePump_10</t>
  </si>
  <si>
    <t>4012-7_8-KP</t>
  </si>
  <si>
    <t>40127_KP</t>
  </si>
  <si>
    <t>40128_KP</t>
  </si>
  <si>
    <t>B100010</t>
  </si>
  <si>
    <t>ConTab_Price_KP_BarePump_11</t>
  </si>
  <si>
    <t>4015-7_8-KP</t>
  </si>
  <si>
    <t>40157_KP</t>
  </si>
  <si>
    <t>40158_KP</t>
  </si>
  <si>
    <t>B100011</t>
  </si>
  <si>
    <t>ConTab_Price_KP_BarePump_12</t>
  </si>
  <si>
    <t>5012-7_8-KP</t>
  </si>
  <si>
    <t>50127_KP</t>
  </si>
  <si>
    <t>50128_KP</t>
  </si>
  <si>
    <t>B100012</t>
  </si>
  <si>
    <t>ConTab_Price_KP_BarePump_13</t>
  </si>
  <si>
    <t>5015-9_0-KP</t>
  </si>
  <si>
    <t>50159_KP</t>
  </si>
  <si>
    <t>50150_KP</t>
  </si>
  <si>
    <t>B100013</t>
  </si>
  <si>
    <t>ConTab_Price_KP_BarePump_14</t>
  </si>
  <si>
    <t>6012-1_2-KP</t>
  </si>
  <si>
    <t>60121_KP</t>
  </si>
  <si>
    <t>60122_KP</t>
  </si>
  <si>
    <t>B100014</t>
  </si>
  <si>
    <t>ConTab_Price_KP_BarePump_15</t>
  </si>
  <si>
    <t>6012-3_4-KP</t>
  </si>
  <si>
    <t>60123_KP</t>
  </si>
  <si>
    <t>60124_KP</t>
  </si>
  <si>
    <t>B100015</t>
  </si>
  <si>
    <t>ConTab_Price_KP_BarePump_16</t>
  </si>
  <si>
    <t>6015-1_2-KP</t>
  </si>
  <si>
    <t>60151_KP</t>
  </si>
  <si>
    <t>60152_KP</t>
  </si>
  <si>
    <t>5</t>
  </si>
  <si>
    <t>X5</t>
  </si>
  <si>
    <t>B100016</t>
  </si>
  <si>
    <t>ConTab_Price_KP_BarePump_17</t>
  </si>
  <si>
    <t>6019-7_8-KP</t>
  </si>
  <si>
    <t>60197_KP</t>
  </si>
  <si>
    <t>60198_KP</t>
  </si>
  <si>
    <t>B100017</t>
  </si>
  <si>
    <t>ConTab_Price_KP_BarePump_18</t>
  </si>
  <si>
    <t>6</t>
  </si>
  <si>
    <t>X6</t>
  </si>
  <si>
    <t>B100018</t>
  </si>
  <si>
    <t>ConTab_Price_KP_BarePump_19</t>
  </si>
  <si>
    <t>6020-3_4-KP</t>
  </si>
  <si>
    <t>60203_KP</t>
  </si>
  <si>
    <t>60204_KP</t>
  </si>
  <si>
    <t>B100019</t>
  </si>
  <si>
    <t>ConTab_Price_KP_BarePump_20</t>
  </si>
  <si>
    <t>8012-5_6-KP</t>
  </si>
  <si>
    <t>80125_KP</t>
  </si>
  <si>
    <t>80126_KP</t>
  </si>
  <si>
    <t>B100020</t>
  </si>
  <si>
    <t>ConTab_Price_KP_BarePump_21</t>
  </si>
  <si>
    <t>8015-3_4-KP</t>
  </si>
  <si>
    <t>80153_KP</t>
  </si>
  <si>
    <t>80154_KP</t>
  </si>
  <si>
    <t>B100021</t>
  </si>
  <si>
    <t>ConTab_Price_KP_BarePump_22</t>
  </si>
  <si>
    <t>8020-5_6-KP</t>
  </si>
  <si>
    <t>80205_KP</t>
  </si>
  <si>
    <t>80206_KP</t>
  </si>
  <si>
    <t>K</t>
  </si>
  <si>
    <t>B100022</t>
  </si>
  <si>
    <t>ConTab_Price_KP_BarePump_23</t>
  </si>
  <si>
    <t>1012-9_0-KP</t>
  </si>
  <si>
    <t>10129_KP</t>
  </si>
  <si>
    <t>10120_KP</t>
  </si>
  <si>
    <t>B100023</t>
  </si>
  <si>
    <t>ConTab_Price_KP_BarePump_24</t>
  </si>
  <si>
    <t>1015-3_4-KP</t>
  </si>
  <si>
    <t>10153_KP</t>
  </si>
  <si>
    <t>10154_KP</t>
  </si>
  <si>
    <t>7</t>
  </si>
  <si>
    <t>X7</t>
  </si>
  <si>
    <t>B100024</t>
  </si>
  <si>
    <t>ConTab_Price_KP_BarePump_25</t>
  </si>
  <si>
    <t>1020-3_4-KP</t>
  </si>
  <si>
    <t>10203_KP</t>
  </si>
  <si>
    <t>10204_KP</t>
  </si>
  <si>
    <t>V</t>
  </si>
  <si>
    <t>B100025</t>
  </si>
  <si>
    <t>ConTab_Price_KP_BarePump_26</t>
  </si>
  <si>
    <t>1024-1_2-KP</t>
  </si>
  <si>
    <t>10241_KP</t>
  </si>
  <si>
    <t>10242_KP</t>
  </si>
  <si>
    <t>B100026</t>
  </si>
  <si>
    <t>ConTab_Price_KP_BarePump_27</t>
  </si>
  <si>
    <t>1024-3_4-KP</t>
  </si>
  <si>
    <t>10243_KP</t>
  </si>
  <si>
    <t>10244_KP</t>
  </si>
  <si>
    <t>B100027</t>
  </si>
  <si>
    <t>ConTab_Price_KP_BarePump_28</t>
  </si>
  <si>
    <t>1220-5_6-KP</t>
  </si>
  <si>
    <t>12205_KP</t>
  </si>
  <si>
    <t>12206_KP</t>
  </si>
  <si>
    <t>B100028</t>
  </si>
  <si>
    <t>ConTab_Price_KP_BarePump_29</t>
  </si>
  <si>
    <t>1415-1_2-KP</t>
  </si>
  <si>
    <t>14151_KP</t>
  </si>
  <si>
    <t>14152_KP</t>
  </si>
  <si>
    <t>B100029</t>
  </si>
  <si>
    <t>ConTab_Price_KP_BarePump_30</t>
  </si>
  <si>
    <t>3014-7_8-KP</t>
  </si>
  <si>
    <t>30147_KP</t>
  </si>
  <si>
    <t>30148_KP</t>
  </si>
  <si>
    <t>ConTab_Price_KP_BarePump_31</t>
  </si>
  <si>
    <t>4015-9_0-KP</t>
  </si>
  <si>
    <t>40159_KP</t>
  </si>
  <si>
    <t>40150_KP</t>
  </si>
  <si>
    <t>ConTab_Price_KP_BarePump_32</t>
  </si>
  <si>
    <t>6015-3_4-KP</t>
  </si>
  <si>
    <t>60153_KP</t>
  </si>
  <si>
    <t>60154_KP</t>
  </si>
  <si>
    <t>ConTab_Price_KP_BarePump_33</t>
  </si>
  <si>
    <t>1012-1_2-KP</t>
  </si>
  <si>
    <t>10121_KP</t>
  </si>
  <si>
    <t>10122_KP</t>
  </si>
  <si>
    <t>1213-5_KP</t>
  </si>
  <si>
    <t>1213-6_KP</t>
  </si>
  <si>
    <t>LT025</t>
  </si>
  <si>
    <t>1220-7_KP</t>
  </si>
  <si>
    <t>1220-8_KP</t>
  </si>
  <si>
    <t>1228-3_4-KP</t>
  </si>
  <si>
    <t>1228-3_KP</t>
  </si>
  <si>
    <t>1228-4_KP</t>
  </si>
  <si>
    <t>H</t>
  </si>
  <si>
    <t>1415-3_KP</t>
  </si>
  <si>
    <t>1415-4_KP</t>
  </si>
  <si>
    <t>1617-5_KP</t>
  </si>
  <si>
    <t>1617-6_KP</t>
  </si>
  <si>
    <t>1620-3_KP</t>
  </si>
  <si>
    <t>1620-4_KP</t>
  </si>
  <si>
    <t>2018-1_KP</t>
  </si>
  <si>
    <t>2018-2_KP</t>
  </si>
  <si>
    <t>2023-3_KP</t>
  </si>
  <si>
    <t>2023-4_KP</t>
  </si>
  <si>
    <t>B</t>
  </si>
  <si>
    <t>2025-7_KP</t>
  </si>
  <si>
    <t>2025-8_KP</t>
  </si>
  <si>
    <t>2427-3_KP</t>
  </si>
  <si>
    <t>2427-4_KP</t>
  </si>
  <si>
    <t>2832-5_KP</t>
  </si>
  <si>
    <t>2832-6_KP</t>
  </si>
  <si>
    <t>N</t>
  </si>
  <si>
    <t>Product is listed Twice and ID is listed twice on Full Data.  This is done to allow export on Quick Price.</t>
  </si>
  <si>
    <t>Z:\KP_Case.xml</t>
  </si>
  <si>
    <t>\\Hssql01\pacoexpresssuite_published_ckb_data\myexport.xml</t>
  </si>
  <si>
    <t>PSD v1.2</t>
  </si>
  <si>
    <t>Price_BOM_KP_Case</t>
  </si>
  <si>
    <t>Model</t>
  </si>
  <si>
    <t>BOM</t>
  </si>
  <si>
    <t>text</t>
  </si>
  <si>
    <t>QP</t>
  </si>
  <si>
    <t>Nozzle Configuration</t>
  </si>
  <si>
    <t>Option ID</t>
  </si>
  <si>
    <t>Case Material</t>
  </si>
  <si>
    <t>Paco Matl Code</t>
  </si>
  <si>
    <t>Max. Case Work Press</t>
  </si>
  <si>
    <t>Coating</t>
  </si>
  <si>
    <t>ConTab_BOM_KP_Case_0001</t>
  </si>
  <si>
    <t>:2095-1_2-KP:2095-1_2-KPV:2095-1_2-KPVS:</t>
  </si>
  <si>
    <t>125# ANSI Flange</t>
  </si>
  <si>
    <t>CaseMatl_Cast_Iron_ASTM-A48_CL35</t>
  </si>
  <si>
    <t>Cast Iron, ASTM-A48, CL 35</t>
  </si>
  <si>
    <t>C35</t>
  </si>
  <si>
    <t>Coating_Standard</t>
  </si>
  <si>
    <t>96698885</t>
  </si>
  <si>
    <t>B100030</t>
  </si>
  <si>
    <t>LT027</t>
  </si>
  <si>
    <t>ConTab_BOM_KP_Case_0002</t>
  </si>
  <si>
    <t>CaseMatl_Ductile_Iron_ASTM-A536-80</t>
  </si>
  <si>
    <t>Ductile Iron, ASTM-A536-65</t>
  </si>
  <si>
    <t>J</t>
  </si>
  <si>
    <t>RTF</t>
  </si>
  <si>
    <t>B100031</t>
  </si>
  <si>
    <t>LT034</t>
  </si>
  <si>
    <t>ConTab_BOM_KP_Case_0003</t>
  </si>
  <si>
    <t>CaseMatl_Special</t>
  </si>
  <si>
    <t>Special/Other</t>
  </si>
  <si>
    <t>X</t>
  </si>
  <si>
    <t>B100033</t>
  </si>
  <si>
    <t>LT029</t>
  </si>
  <si>
    <t>ConTab_BOM_KP_Case_0004</t>
  </si>
  <si>
    <t>250# ANSI Flange</t>
  </si>
  <si>
    <t>96698886</t>
  </si>
  <si>
    <t>B100034</t>
  </si>
  <si>
    <t>ConTab_BOM_KP_Case_0005</t>
  </si>
  <si>
    <t>CaseMatl_Ductile_Iron_ASTM-A536-65</t>
  </si>
  <si>
    <t>96698887</t>
  </si>
  <si>
    <t>B100035</t>
  </si>
  <si>
    <t>ConTab_BOM_KP_Case_0006</t>
  </si>
  <si>
    <t>B100037</t>
  </si>
  <si>
    <t>ConTab_BOM_KP_Case_0007</t>
  </si>
  <si>
    <t>B100038</t>
  </si>
  <si>
    <t>ConTab_BOM_KP_Case_0008</t>
  </si>
  <si>
    <t>B100039</t>
  </si>
  <si>
    <t>ConTab_BOM_KP_Case_0009</t>
  </si>
  <si>
    <t>B100041</t>
  </si>
  <si>
    <t>ConTab_BOM_KP_Case_0010</t>
  </si>
  <si>
    <t>:2013-5_6-KP:2013-5_6-KPV:2013-5_6-KPVS:</t>
  </si>
  <si>
    <t>96698888</t>
  </si>
  <si>
    <t>B100042</t>
  </si>
  <si>
    <t>ConTab_BOM_KP_Case_0011</t>
  </si>
  <si>
    <t>B100043</t>
  </si>
  <si>
    <t>ConTab_BOM_KP_Case_0012</t>
  </si>
  <si>
    <t>B100045</t>
  </si>
  <si>
    <t>ConTab_BOM_KP_Case_0013</t>
  </si>
  <si>
    <t>96698889</t>
  </si>
  <si>
    <t>B100046</t>
  </si>
  <si>
    <t>ConTab_BOM_KP_Case_0014</t>
  </si>
  <si>
    <t>96698890</t>
  </si>
  <si>
    <t>B100047</t>
  </si>
  <si>
    <t>ConTab_BOM_KP_Case_0015</t>
  </si>
  <si>
    <t>B100049</t>
  </si>
  <si>
    <t>ConTab_BOM_KP_Case_0016</t>
  </si>
  <si>
    <t>B100050</t>
  </si>
  <si>
    <t>ConTab_BOM_KP_Case_0017</t>
  </si>
  <si>
    <t>B100051</t>
  </si>
  <si>
    <t>ConTab_BOM_KP_Case_0018</t>
  </si>
  <si>
    <t>B100053</t>
  </si>
  <si>
    <t>ConTab_BOM_KP_Case_0019</t>
  </si>
  <si>
    <t>:3095-7_8-KP:3095-7_8-KPV:3095-7_8-KPVS:</t>
  </si>
  <si>
    <t>96698891</t>
  </si>
  <si>
    <t>B100054</t>
  </si>
  <si>
    <t>ConTab_BOM_KP_Case_0020</t>
  </si>
  <si>
    <t>B100055</t>
  </si>
  <si>
    <t>ConTab_BOM_KP_Case_0021</t>
  </si>
  <si>
    <t>B100057</t>
  </si>
  <si>
    <t>ConTab_BOM_KP_Case_0022</t>
  </si>
  <si>
    <t>96698892</t>
  </si>
  <si>
    <t>B100058</t>
  </si>
  <si>
    <t>ConTab_BOM_KP_Case_0023</t>
  </si>
  <si>
    <t>96698893</t>
  </si>
  <si>
    <t>B100059</t>
  </si>
  <si>
    <t>ConTab_BOM_KP_Case_0024</t>
  </si>
  <si>
    <t>B100061</t>
  </si>
  <si>
    <t>ConTab_BOM_KP_Case_0025</t>
  </si>
  <si>
    <t>B100062</t>
  </si>
  <si>
    <t>ConTab_BOM_KP_Case_0026</t>
  </si>
  <si>
    <t>B100063</t>
  </si>
  <si>
    <t>ConTab_BOM_KP_Case_0027</t>
  </si>
  <si>
    <t>B100065</t>
  </si>
  <si>
    <t>ConTab_BOM_KP_Case_0028</t>
  </si>
  <si>
    <t>:3014-5_6-KP:3014-5_6-KPV:</t>
  </si>
  <si>
    <t>96698894</t>
  </si>
  <si>
    <t>B100066</t>
  </si>
  <si>
    <t>ConTab_BOM_KP_Case_0029</t>
  </si>
  <si>
    <t>B100067</t>
  </si>
  <si>
    <t>ConTab_BOM_KP_Case_0030</t>
  </si>
  <si>
    <t>B100069</t>
  </si>
  <si>
    <t>ConTab_BOM_KP_Case_0031</t>
  </si>
  <si>
    <t>96698895</t>
  </si>
  <si>
    <t>B100070</t>
  </si>
  <si>
    <t>ConTab_BOM_KP_Case_0032</t>
  </si>
  <si>
    <t>96698896</t>
  </si>
  <si>
    <t>B100071</t>
  </si>
  <si>
    <t>ConTab_BOM_KP_Case_0033</t>
  </si>
  <si>
    <t>B100073</t>
  </si>
  <si>
    <t>ConTab_BOM_KP_Case_0034</t>
  </si>
  <si>
    <t>B100074</t>
  </si>
  <si>
    <t>ConTab_BOM_KP_Case_0035</t>
  </si>
  <si>
    <t>B100075</t>
  </si>
  <si>
    <t>ConTab_BOM_KP_Case_0036</t>
  </si>
  <si>
    <t>B100077</t>
  </si>
  <si>
    <t>ConTab_BOM_KP_Case_0037</t>
  </si>
  <si>
    <t>:4012-1_2-KP:4012-1_2-KPV:4012-1_2-KPVS:</t>
  </si>
  <si>
    <t>96698897</t>
  </si>
  <si>
    <t>B100078</t>
  </si>
  <si>
    <t>ConTab_BOM_KP_Case_0038</t>
  </si>
  <si>
    <t>B100079</t>
  </si>
  <si>
    <t>ConTab_BOM_KP_Case_0039</t>
  </si>
  <si>
    <t>B100081</t>
  </si>
  <si>
    <t>ConTab_BOM_KP_Case_0040</t>
  </si>
  <si>
    <t>96698898</t>
  </si>
  <si>
    <t>B100082</t>
  </si>
  <si>
    <t>ConTab_BOM_KP_Case_0041</t>
  </si>
  <si>
    <t>96698899</t>
  </si>
  <si>
    <t>B100083</t>
  </si>
  <si>
    <t>ConTab_BOM_KP_Case_0042</t>
  </si>
  <si>
    <t>B100085</t>
  </si>
  <si>
    <t>ConTab_BOM_KP_Case_0043</t>
  </si>
  <si>
    <t>B100086</t>
  </si>
  <si>
    <t>ConTab_BOM_KP_Case_0044</t>
  </si>
  <si>
    <t>B100087</t>
  </si>
  <si>
    <t>ConTab_BOM_KP_Case_0045</t>
  </si>
  <si>
    <t>B100089</t>
  </si>
  <si>
    <t>ConTab_BOM_KP_Case_0046</t>
  </si>
  <si>
    <t>:4012-7_8-KP:4012-7_8-KPV:4012-7_8-KPVS:</t>
  </si>
  <si>
    <t>B100090</t>
  </si>
  <si>
    <t>ConTab_BOM_KP_Case_0047</t>
  </si>
  <si>
    <t>B100091</t>
  </si>
  <si>
    <t>ConTab_BOM_KP_Case_0048</t>
  </si>
  <si>
    <t>B100093</t>
  </si>
  <si>
    <t>ConTab_BOM_KP_Case_0049</t>
  </si>
  <si>
    <t>B100094</t>
  </si>
  <si>
    <t>ConTab_BOM_KP_Case_0050</t>
  </si>
  <si>
    <t>B100095</t>
  </si>
  <si>
    <t>ConTab_BOM_KP_Case_0051</t>
  </si>
  <si>
    <t>B100097</t>
  </si>
  <si>
    <t>ConTab_BOM_KP_Case_0052</t>
  </si>
  <si>
    <t>B100098</t>
  </si>
  <si>
    <t>ConTab_BOM_KP_Case_0053</t>
  </si>
  <si>
    <t>B100099</t>
  </si>
  <si>
    <t>ConTab_BOM_KP_Case_0054</t>
  </si>
  <si>
    <t>B100101</t>
  </si>
  <si>
    <t>ConTab_BOM_KP_Case_0055</t>
  </si>
  <si>
    <t>:4015-7_8-KP:4015-7_8-KPV:</t>
  </si>
  <si>
    <t>96698900</t>
  </si>
  <si>
    <t>B100102</t>
  </si>
  <si>
    <t>ConTab_BOM_KP_Case_0056</t>
  </si>
  <si>
    <t>B100103</t>
  </si>
  <si>
    <t>ConTab_BOM_KP_Case_0057</t>
  </si>
  <si>
    <t>B100105</t>
  </si>
  <si>
    <t>ConTab_BOM_KP_Case_0058</t>
  </si>
  <si>
    <t>96698901</t>
  </si>
  <si>
    <t>B100106</t>
  </si>
  <si>
    <t>ConTab_BOM_KP_Case_0059</t>
  </si>
  <si>
    <t>96698902</t>
  </si>
  <si>
    <t>B100107</t>
  </si>
  <si>
    <t>ConTab_BOM_KP_Case_0060</t>
  </si>
  <si>
    <t>B100109</t>
  </si>
  <si>
    <t>ConTab_BOM_KP_Case_0061</t>
  </si>
  <si>
    <t>B100110</t>
  </si>
  <si>
    <t>ConTab_BOM_KP_Case_0062</t>
  </si>
  <si>
    <t>B100111</t>
  </si>
  <si>
    <t>ConTab_BOM_KP_Case_0063</t>
  </si>
  <si>
    <t>B100113</t>
  </si>
  <si>
    <t>ConTab_BOM_KP_Case_0064</t>
  </si>
  <si>
    <t>:5012-7_8-KP:5012-7_8-KPV:5012-7_8-KPVS:</t>
  </si>
  <si>
    <t>96698903</t>
  </si>
  <si>
    <t>B100114</t>
  </si>
  <si>
    <t>ConTab_BOM_KP_Case_0065</t>
  </si>
  <si>
    <t>B100115</t>
  </si>
  <si>
    <t>ConTab_BOM_KP_Case_0066</t>
  </si>
  <si>
    <t>B100117</t>
  </si>
  <si>
    <t>ConTab_BOM_KP_Case_0067</t>
  </si>
  <si>
    <t>96698904</t>
  </si>
  <si>
    <t>B100118</t>
  </si>
  <si>
    <t>ConTab_BOM_KP_Case_0068</t>
  </si>
  <si>
    <t>96698905</t>
  </si>
  <si>
    <t>B100119</t>
  </si>
  <si>
    <t>ConTab_BOM_KP_Case_0069</t>
  </si>
  <si>
    <t>B100121</t>
  </si>
  <si>
    <t>ConTab_BOM_KP_Case_0070</t>
  </si>
  <si>
    <t>B100122</t>
  </si>
  <si>
    <t>ConTab_BOM_KP_Case_0071</t>
  </si>
  <si>
    <t>B100123</t>
  </si>
  <si>
    <t>ConTab_BOM_KP_Case_0072</t>
  </si>
  <si>
    <t>B100125</t>
  </si>
  <si>
    <t>ConTab_BOM_KP_Case_0073</t>
  </si>
  <si>
    <t>:5015-9_0-KP:5015-9_0-KPV:5015-9_0-KPVS:</t>
  </si>
  <si>
    <t>96698906</t>
  </si>
  <si>
    <t>B100126</t>
  </si>
  <si>
    <t>ConTab_BOM_KP_Case_0074</t>
  </si>
  <si>
    <t>B100127</t>
  </si>
  <si>
    <t>ConTab_BOM_KP_Case_0075</t>
  </si>
  <si>
    <t>B100129</t>
  </si>
  <si>
    <t>ConTab_BOM_KP_Case_0076</t>
  </si>
  <si>
    <t>96698907</t>
  </si>
  <si>
    <t>B100130</t>
  </si>
  <si>
    <t>ConTab_BOM_KP_Case_0077</t>
  </si>
  <si>
    <t>96698908</t>
  </si>
  <si>
    <t>B100131</t>
  </si>
  <si>
    <t>ConTab_BOM_KP_Case_0078</t>
  </si>
  <si>
    <t>B100133</t>
  </si>
  <si>
    <t>ConTab_BOM_KP_Case_0079</t>
  </si>
  <si>
    <t>B100134</t>
  </si>
  <si>
    <t>ConTab_BOM_KP_Case_0080</t>
  </si>
  <si>
    <t>B100135</t>
  </si>
  <si>
    <t>ConTab_BOM_KP_Case_0081</t>
  </si>
  <si>
    <t>B100137</t>
  </si>
  <si>
    <t>ConTab_BOM_KP_Case_0082</t>
  </si>
  <si>
    <t>:6012-1_2-KP:6012-1_2-KPV:</t>
  </si>
  <si>
    <t>96698909</t>
  </si>
  <si>
    <t>B100138</t>
  </si>
  <si>
    <t>ConTab_BOM_KP_Case_0083</t>
  </si>
  <si>
    <t>B100139</t>
  </si>
  <si>
    <t>ConTab_BOM_KP_Case_0084</t>
  </si>
  <si>
    <t>B100141</t>
  </si>
  <si>
    <t>ConTab_BOM_KP_Case_0085</t>
  </si>
  <si>
    <t>96698910</t>
  </si>
  <si>
    <t>B100142</t>
  </si>
  <si>
    <t>ConTab_BOM_KP_Case_0086</t>
  </si>
  <si>
    <t>96698911</t>
  </si>
  <si>
    <t>B100143</t>
  </si>
  <si>
    <t>ConTab_BOM_KP_Case_0087</t>
  </si>
  <si>
    <t>B100145</t>
  </si>
  <si>
    <t>ConTab_BOM_KP_Case_0088</t>
  </si>
  <si>
    <t>B100146</t>
  </si>
  <si>
    <t>ConTab_BOM_KP_Case_0089</t>
  </si>
  <si>
    <t>B100147</t>
  </si>
  <si>
    <t>ConTab_BOM_KP_Case_0090</t>
  </si>
  <si>
    <t>B100149</t>
  </si>
  <si>
    <t>ConTab_BOM_KP_Case_0091</t>
  </si>
  <si>
    <t>:6012-3_4-KP:6012-3_4-KPV:6012-3_4-KPVS:</t>
  </si>
  <si>
    <t>96698912</t>
  </si>
  <si>
    <t>B100150</t>
  </si>
  <si>
    <t>ConTab_BOM_KP_Case_0092</t>
  </si>
  <si>
    <t>B100151</t>
  </si>
  <si>
    <t>ConTab_BOM_KP_Case_0093</t>
  </si>
  <si>
    <t>B100153</t>
  </si>
  <si>
    <t>ConTab_BOM_KP_Case_0094</t>
  </si>
  <si>
    <t>96698913</t>
  </si>
  <si>
    <t>B100154</t>
  </si>
  <si>
    <t>ConTab_BOM_KP_Case_0095</t>
  </si>
  <si>
    <t>96698914</t>
  </si>
  <si>
    <t>B100155</t>
  </si>
  <si>
    <t>ConTab_BOM_KP_Case_0096</t>
  </si>
  <si>
    <t>B100157</t>
  </si>
  <si>
    <t>ConTab_BOM_KP_Case_0097</t>
  </si>
  <si>
    <t>B100158</t>
  </si>
  <si>
    <t>ConTab_BOM_KP_Case_0098</t>
  </si>
  <si>
    <t>B100159</t>
  </si>
  <si>
    <t>ConTab_BOM_KP_Case_0099</t>
  </si>
  <si>
    <t>B100161</t>
  </si>
  <si>
    <t>ConTab_BOM_KP_Case_0100</t>
  </si>
  <si>
    <t>:6015-1_2-KP:6015-1_2-KPV:</t>
  </si>
  <si>
    <t>96698915</t>
  </si>
  <si>
    <t>B100162</t>
  </si>
  <si>
    <t>ConTab_BOM_KP_Case_0101</t>
  </si>
  <si>
    <t>B100163</t>
  </si>
  <si>
    <t>ConTab_BOM_KP_Case_0102</t>
  </si>
  <si>
    <t>B100165</t>
  </si>
  <si>
    <t>ConTab_BOM_KP_Case_0103</t>
  </si>
  <si>
    <t>96698916</t>
  </si>
  <si>
    <t>B100166</t>
  </si>
  <si>
    <t>ConTab_BOM_KP_Case_0104</t>
  </si>
  <si>
    <t>96698917</t>
  </si>
  <si>
    <t>B100167</t>
  </si>
  <si>
    <t>ConTab_BOM_KP_Case_0105</t>
  </si>
  <si>
    <t>B100169</t>
  </si>
  <si>
    <t>ConTab_BOM_KP_Case_0106</t>
  </si>
  <si>
    <t>B100170</t>
  </si>
  <si>
    <t>ConTab_BOM_KP_Case_0107</t>
  </si>
  <si>
    <t>B100171</t>
  </si>
  <si>
    <t>ConTab_BOM_KP_Case_0108</t>
  </si>
  <si>
    <t>B100173</t>
  </si>
  <si>
    <t>ConTab_BOM_KP_Case_0109</t>
  </si>
  <si>
    <t>:6019-7_8-KP:6019-7_8-KPV:6019-7_8-KPVS:</t>
  </si>
  <si>
    <t>96698918</t>
  </si>
  <si>
    <t>B100174</t>
  </si>
  <si>
    <t>ConTab_BOM_KP_Case_0110</t>
  </si>
  <si>
    <t>B100175</t>
  </si>
  <si>
    <t>ConTab_BOM_KP_Case_0111</t>
  </si>
  <si>
    <t>B100177</t>
  </si>
  <si>
    <t>ConTab_BOM_KP_Case_0112</t>
  </si>
  <si>
    <t>96698919</t>
  </si>
  <si>
    <t>B100178</t>
  </si>
  <si>
    <t>ConTab_BOM_KP_Case_0113</t>
  </si>
  <si>
    <t>96698920</t>
  </si>
  <si>
    <t>B100179</t>
  </si>
  <si>
    <t>ConTab_BOM_KP_Case_0114</t>
  </si>
  <si>
    <t>B100181</t>
  </si>
  <si>
    <t>ConTab_BOM_KP_Case_0115</t>
  </si>
  <si>
    <t>B100182</t>
  </si>
  <si>
    <t>ConTab_BOM_KP_Case_0116</t>
  </si>
  <si>
    <t>B100183</t>
  </si>
  <si>
    <t>ConTab_BOM_KP_Case_0117</t>
  </si>
  <si>
    <t>B100185</t>
  </si>
  <si>
    <t>ConTab_BOM_KP_Case_0118</t>
  </si>
  <si>
    <t>:6020-3_4-KP:6020-3_4-KPV:</t>
  </si>
  <si>
    <t>96698921</t>
  </si>
  <si>
    <t>B100186</t>
  </si>
  <si>
    <t>ConTab_BOM_KP_Case_0119</t>
  </si>
  <si>
    <t>B100187</t>
  </si>
  <si>
    <t>ConTab_BOM_KP_Case_0120</t>
  </si>
  <si>
    <t>B100189</t>
  </si>
  <si>
    <t>ConTab_BOM_KP_Case_0121</t>
  </si>
  <si>
    <t>96698922</t>
  </si>
  <si>
    <t>B100190</t>
  </si>
  <si>
    <t>ConTab_BOM_KP_Case_0122</t>
  </si>
  <si>
    <t>96698923</t>
  </si>
  <si>
    <t>B100191</t>
  </si>
  <si>
    <t>ConTab_BOM_KP_Case_0123</t>
  </si>
  <si>
    <t>B100193</t>
  </si>
  <si>
    <t>ConTab_BOM_KP_Case_0124</t>
  </si>
  <si>
    <t>B100194</t>
  </si>
  <si>
    <t>ConTab_BOM_KP_Case_0125</t>
  </si>
  <si>
    <t>B100195</t>
  </si>
  <si>
    <t>ConTab_BOM_KP_Case_0126</t>
  </si>
  <si>
    <t>B100197</t>
  </si>
  <si>
    <t>ConTab_BOM_KP_Case_0127</t>
  </si>
  <si>
    <t>:8012-5_6-KP:8012-5_6-KPV:8012-5_6-KPVS:</t>
  </si>
  <si>
    <t>96698924</t>
  </si>
  <si>
    <t>B100198</t>
  </si>
  <si>
    <t>ConTab_BOM_KP_Case_0128</t>
  </si>
  <si>
    <t>B100199</t>
  </si>
  <si>
    <t>ConTab_BOM_KP_Case_0129</t>
  </si>
  <si>
    <t>B100201</t>
  </si>
  <si>
    <t>ConTab_BOM_KP_Case_0130</t>
  </si>
  <si>
    <t>96698925</t>
  </si>
  <si>
    <t>B100202</t>
  </si>
  <si>
    <t>ConTab_BOM_KP_Case_0131</t>
  </si>
  <si>
    <t>96698926</t>
  </si>
  <si>
    <t>B100203</t>
  </si>
  <si>
    <t>ConTab_BOM_KP_Case_0132</t>
  </si>
  <si>
    <t>B100205</t>
  </si>
  <si>
    <t>ConTab_BOM_KP_Case_0133</t>
  </si>
  <si>
    <t>B100206</t>
  </si>
  <si>
    <t>ConTab_BOM_KP_Case_0134</t>
  </si>
  <si>
    <t>B100207</t>
  </si>
  <si>
    <t>ConTab_BOM_KP_Case_0135</t>
  </si>
  <si>
    <t>B100209</t>
  </si>
  <si>
    <t>ConTab_BOM_KP_Case_0136</t>
  </si>
  <si>
    <r>
      <t>:8015-3_4-KP:8015-3_4-KPV:</t>
    </r>
    <r>
      <rPr>
        <sz val="10"/>
        <rFont val="Arial"/>
        <family val="2"/>
      </rPr>
      <t>8015-3_4-KPVS:</t>
    </r>
  </si>
  <si>
    <t>96698927</t>
  </si>
  <si>
    <t>B100210</t>
  </si>
  <si>
    <t>ConTab_BOM_KP_Case_0137</t>
  </si>
  <si>
    <t>B100211</t>
  </si>
  <si>
    <t>ConTab_BOM_KP_Case_0138</t>
  </si>
  <si>
    <t>B100213</t>
  </si>
  <si>
    <t>ConTab_BOM_KP_Case_0139</t>
  </si>
  <si>
    <t>96698928</t>
  </si>
  <si>
    <t>B100214</t>
  </si>
  <si>
    <t>ConTab_BOM_KP_Case_0140</t>
  </si>
  <si>
    <t>96698929</t>
  </si>
  <si>
    <t>B100215</t>
  </si>
  <si>
    <t>ConTab_BOM_KP_Case_0141</t>
  </si>
  <si>
    <t>B100217</t>
  </si>
  <si>
    <t>ConTab_BOM_KP_Case_0142</t>
  </si>
  <si>
    <t>B100218</t>
  </si>
  <si>
    <t>ConTab_BOM_KP_Case_0143</t>
  </si>
  <si>
    <t>B100219</t>
  </si>
  <si>
    <t>ConTab_BOM_KP_Case_0144</t>
  </si>
  <si>
    <t>B100221</t>
  </si>
  <si>
    <t>ConTab_BOM_KP_Case_0145</t>
  </si>
  <si>
    <t>:8020-5_6-KP::8020-5_6-KPV::8020-5_6-KPVS:</t>
  </si>
  <si>
    <t>96698930</t>
  </si>
  <si>
    <t>B100222</t>
  </si>
  <si>
    <t>ConTab_BOM_KP_Case_0146</t>
  </si>
  <si>
    <t>B100223</t>
  </si>
  <si>
    <t>ConTab_BOM_KP_Case_0147</t>
  </si>
  <si>
    <t>B100225</t>
  </si>
  <si>
    <t>ConTab_BOM_KP_Case_0148</t>
  </si>
  <si>
    <t>96698931</t>
  </si>
  <si>
    <t>B100226</t>
  </si>
  <si>
    <t>ConTab_BOM_KP_Case_0149</t>
  </si>
  <si>
    <t>96698932</t>
  </si>
  <si>
    <t>B100227</t>
  </si>
  <si>
    <t>ConTab_BOM_KP_Case_0150</t>
  </si>
  <si>
    <t>B100229</t>
  </si>
  <si>
    <t>ConTab_BOM_KP_Case_0151</t>
  </si>
  <si>
    <t>B100230</t>
  </si>
  <si>
    <t>ConTab_BOM_KP_Case_0152</t>
  </si>
  <si>
    <t>B100231</t>
  </si>
  <si>
    <t>ConTab_BOM_KP_Case_0153</t>
  </si>
  <si>
    <t>B100233</t>
  </si>
  <si>
    <t>ConTab_BOM_KP_Case_0154</t>
  </si>
  <si>
    <t>:1012-9_0-KP:1012-9_0-KPV:1012-1_2-KP:1012-1_2-KPV:1012-1_2-KPVS:</t>
  </si>
  <si>
    <t>96698933</t>
  </si>
  <si>
    <t>B100234</t>
  </si>
  <si>
    <t>ConTab_BOM_KP_Case_0155</t>
  </si>
  <si>
    <t>B100235</t>
  </si>
  <si>
    <t>ConTab_BOM_KP_Case_0156</t>
  </si>
  <si>
    <t>B100237</t>
  </si>
  <si>
    <t>ConTab_BOM_KP_Case_0157</t>
  </si>
  <si>
    <t>96698934</t>
  </si>
  <si>
    <t>B100238</t>
  </si>
  <si>
    <t>ConTab_BOM_KP_Case_0158</t>
  </si>
  <si>
    <t>96698935</t>
  </si>
  <si>
    <t>B100239</t>
  </si>
  <si>
    <t>ConTab_BOM_KP_Case_0159</t>
  </si>
  <si>
    <t>B100241</t>
  </si>
  <si>
    <t>ConTab_BOM_KP_Case_0160</t>
  </si>
  <si>
    <t>B100242</t>
  </si>
  <si>
    <t>ConTab_BOM_KP_Case_0161</t>
  </si>
  <si>
    <t>B100243</t>
  </si>
  <si>
    <t>ConTab_BOM_KP_Case_0162</t>
  </si>
  <si>
    <t>B100245</t>
  </si>
  <si>
    <t>ConTab_BOM_KP_Case_0163</t>
  </si>
  <si>
    <t>:1015-3_4-KP:1015-3_4-KPV:1015-3_4-KPVS:</t>
  </si>
  <si>
    <t>96698936</t>
  </si>
  <si>
    <t>B100246</t>
  </si>
  <si>
    <t>ConTab_BOM_KP_Case_0164</t>
  </si>
  <si>
    <t>B100247</t>
  </si>
  <si>
    <t>ConTab_BOM_KP_Case_0165</t>
  </si>
  <si>
    <t>B100249</t>
  </si>
  <si>
    <t>ConTab_BOM_KP_Case_0166</t>
  </si>
  <si>
    <t>96698937</t>
  </si>
  <si>
    <t>B100250</t>
  </si>
  <si>
    <t>ConTab_BOM_KP_Case_0167</t>
  </si>
  <si>
    <t>96698938</t>
  </si>
  <si>
    <t>B100251</t>
  </si>
  <si>
    <t>ConTab_BOM_KP_Case_0168</t>
  </si>
  <si>
    <t>B100253</t>
  </si>
  <si>
    <t>ConTab_BOM_KP_Case_0169</t>
  </si>
  <si>
    <t>B100254</t>
  </si>
  <si>
    <t>ConTab_BOM_KP_Case_0170</t>
  </si>
  <si>
    <t>B100255</t>
  </si>
  <si>
    <t>ConTab_BOM_KP_Case_0171</t>
  </si>
  <si>
    <t>B100257</t>
  </si>
  <si>
    <t>ConTab_BOM_KP_Case_0172</t>
  </si>
  <si>
    <t>:1020-3_4-KP:</t>
  </si>
  <si>
    <t>96698939</t>
  </si>
  <si>
    <t>B100258</t>
  </si>
  <si>
    <t>ConTab_BOM_KP_Case_0173</t>
  </si>
  <si>
    <t>B100259</t>
  </si>
  <si>
    <t>ConTab_BOM_KP_Case_0174</t>
  </si>
  <si>
    <t>B100261</t>
  </si>
  <si>
    <t>ConTab_BOM_KP_Case_0175</t>
  </si>
  <si>
    <t>96698940</t>
  </si>
  <si>
    <t>B100262</t>
  </si>
  <si>
    <t>ConTab_BOM_KP_Case_0176</t>
  </si>
  <si>
    <t>96698941</t>
  </si>
  <si>
    <t>B100263</t>
  </si>
  <si>
    <t>ConTab_BOM_KP_Case_0177</t>
  </si>
  <si>
    <t>B100265</t>
  </si>
  <si>
    <t>ConTab_BOM_KP_Case_0178</t>
  </si>
  <si>
    <t>B100266</t>
  </si>
  <si>
    <t>ConTab_BOM_KP_Case_0179</t>
  </si>
  <si>
    <t>B100267</t>
  </si>
  <si>
    <t>ConTab_BOM_KP_Case_0180</t>
  </si>
  <si>
    <t>B100269</t>
  </si>
  <si>
    <t>ConTab_BOM_KP_Case_0181</t>
  </si>
  <si>
    <t>:1024-1_2-KP:</t>
  </si>
  <si>
    <t>96698942</t>
  </si>
  <si>
    <t>B100270</t>
  </si>
  <si>
    <t>ConTab_BOM_KP_Case_0182</t>
  </si>
  <si>
    <t>B100271</t>
  </si>
  <si>
    <t>ConTab_BOM_KP_Case_0183</t>
  </si>
  <si>
    <t>B100273</t>
  </si>
  <si>
    <t>ConTab_BOM_KP_Case_0184</t>
  </si>
  <si>
    <t>96698943</t>
  </si>
  <si>
    <t>B100274</t>
  </si>
  <si>
    <t>ConTab_BOM_KP_Case_0185</t>
  </si>
  <si>
    <t>96698944</t>
  </si>
  <si>
    <t>B100275</t>
  </si>
  <si>
    <t>ConTab_BOM_KP_Case_0186</t>
  </si>
  <si>
    <t>B100277</t>
  </si>
  <si>
    <t>ConTab_BOM_KP_Case_0187</t>
  </si>
  <si>
    <t>B100278</t>
  </si>
  <si>
    <t>ConTab_BOM_KP_Case_0188</t>
  </si>
  <si>
    <t>B100279</t>
  </si>
  <si>
    <t>ConTab_BOM_KP_Case_0189</t>
  </si>
  <si>
    <t>B100281</t>
  </si>
  <si>
    <t>ConTab_BOM_KP_Case_0190</t>
  </si>
  <si>
    <t>:1024-3_4-KP:</t>
  </si>
  <si>
    <t>B100282</t>
  </si>
  <si>
    <t>ConTab_BOM_KP_Case_0191</t>
  </si>
  <si>
    <t>B100283</t>
  </si>
  <si>
    <t>ConTab_BOM_KP_Case_0192</t>
  </si>
  <si>
    <t>B100285</t>
  </si>
  <si>
    <t>ConTab_BOM_KP_Case_0193</t>
  </si>
  <si>
    <t>B100286</t>
  </si>
  <si>
    <t>ConTab_BOM_KP_Case_0194</t>
  </si>
  <si>
    <t>B100287</t>
  </si>
  <si>
    <t>ConTab_BOM_KP_Case_0195</t>
  </si>
  <si>
    <t>B100289</t>
  </si>
  <si>
    <t>ConTab_BOM_KP_Case_0196</t>
  </si>
  <si>
    <t>B100290</t>
  </si>
  <si>
    <t>ConTab_BOM_KP_Case_0197</t>
  </si>
  <si>
    <t>B100291</t>
  </si>
  <si>
    <t>ConTab_BOM_KP_Case_0198</t>
  </si>
  <si>
    <t>B100293</t>
  </si>
  <si>
    <t>ConTab_BOM_KP_Case_0199</t>
  </si>
  <si>
    <t>:1220-5_6-KP:1220-5_6-KPV:1220-5_6-KPVS:</t>
  </si>
  <si>
    <t>96698945</t>
  </si>
  <si>
    <t>B100294</t>
  </si>
  <si>
    <t>ConTab_BOM_KP_Case_0200</t>
  </si>
  <si>
    <t>B100295</t>
  </si>
  <si>
    <t>ConTab_BOM_KP_Case_0201</t>
  </si>
  <si>
    <t>B100297</t>
  </si>
  <si>
    <t>ConTab_BOM_KP_Case_0202</t>
  </si>
  <si>
    <t>96690855</t>
  </si>
  <si>
    <t>B100298</t>
  </si>
  <si>
    <t>ConTab_BOM_KP_Case_0203</t>
  </si>
  <si>
    <t>B100299</t>
  </si>
  <si>
    <t>ConTab_BOM_KP_Case_0204</t>
  </si>
  <si>
    <t>B100301</t>
  </si>
  <si>
    <t>ConTab_BOM_KP_Case_0205</t>
  </si>
  <si>
    <t>B100302</t>
  </si>
  <si>
    <t>ConTab_BOM_KP_Case_0206</t>
  </si>
  <si>
    <t>B100303</t>
  </si>
  <si>
    <t>ConTab_BOM_KP_Case_0207</t>
  </si>
  <si>
    <t>B100305</t>
  </si>
  <si>
    <t>ConTab_BOM_KP_Case_0208</t>
  </si>
  <si>
    <t>:1415-1_2-KP:1415-1_2-KPV:1415-1_2-KPVS:</t>
  </si>
  <si>
    <t>96698947</t>
  </si>
  <si>
    <t>B100306</t>
  </si>
  <si>
    <t>ConTab_BOM_KP_Case_0209</t>
  </si>
  <si>
    <t>B100307</t>
  </si>
  <si>
    <t>ConTab_BOM_KP_Case_0210</t>
  </si>
  <si>
    <t>B100309</t>
  </si>
  <si>
    <t>ConTab_BOM_KP_Case_0211</t>
  </si>
  <si>
    <t>96698949</t>
  </si>
  <si>
    <t>B100311</t>
  </si>
  <si>
    <t>ConTab_BOM_KP_Case_0212</t>
  </si>
  <si>
    <t>ConTab_BOM_KP_Case_0213</t>
  </si>
  <si>
    <t>B100313</t>
  </si>
  <si>
    <t>ConTab_BOM_KP_Case_0214</t>
  </si>
  <si>
    <t>B100314</t>
  </si>
  <si>
    <t>ConTab_BOM_KP_Case_0215</t>
  </si>
  <si>
    <t>B100315</t>
  </si>
  <si>
    <t>ConTab_BOM_KP_Case_0216</t>
  </si>
  <si>
    <t>B100317</t>
  </si>
  <si>
    <t>ConTab_BOM_KP_Case_0217</t>
  </si>
  <si>
    <t>:3014-7_8-KP:3014-7_8-KPV:3014-7_8-KPVS:</t>
  </si>
  <si>
    <t>ConTab_BOM_KP_Case_0218</t>
  </si>
  <si>
    <t>ConTab_BOM_KP_Case_0219</t>
  </si>
  <si>
    <t>ConTab_BOM_KP_Case_0220</t>
  </si>
  <si>
    <t>ConTab_BOM_KP_Case_0221</t>
  </si>
  <si>
    <t>ConTab_BOM_KP_Case_0222</t>
  </si>
  <si>
    <t>ConTab_BOM_KP_Case_0223</t>
  </si>
  <si>
    <t>ConTab_BOM_KP_Case_0224</t>
  </si>
  <si>
    <t>ConTab_BOM_KP_Case_0225</t>
  </si>
  <si>
    <t>ConTab_BOM_KP_Case_0226</t>
  </si>
  <si>
    <t>:4015-9_0-KP:4015-9_0-KPV:4015-9_0-KPVS:</t>
  </si>
  <si>
    <t>ConTab_BOM_KP_Case_0227</t>
  </si>
  <si>
    <t>ConTab_BOM_KP_Case_0228</t>
  </si>
  <si>
    <t>ConTab_BOM_KP_Case_0229</t>
  </si>
  <si>
    <t>ConTab_BOM_KP_Case_0230</t>
  </si>
  <si>
    <t>ConTab_BOM_KP_Case_0231</t>
  </si>
  <si>
    <t>ConTab_BOM_KP_Case_0232</t>
  </si>
  <si>
    <t>ConTab_BOM_KP_Case_0233</t>
  </si>
  <si>
    <t>ConTab_BOM_KP_Case_0234</t>
  </si>
  <si>
    <t>ConTab_BOM_KP_Case_0235</t>
  </si>
  <si>
    <t>:6015-3_4-KP:6015-3_4-KPV:6015-3_4-KPVS:</t>
  </si>
  <si>
    <t>ConTab_BOM_KP_Case_0236</t>
  </si>
  <si>
    <t>ConTab_BOM_KP_Case_0237</t>
  </si>
  <si>
    <t>ConTab_BOM_KP_Case_0238</t>
  </si>
  <si>
    <t>ConTab_BOM_KP_Case_0239</t>
  </si>
  <si>
    <t>ConTab_BOM_KP_Case_0240</t>
  </si>
  <si>
    <t>ConTab_BOM_KP_Case_0241</t>
  </si>
  <si>
    <t>Coating_Scotchkote134_interior</t>
  </si>
  <si>
    <t>LT250</t>
  </si>
  <si>
    <t>ConTab_BOM_KP_Case_0242</t>
  </si>
  <si>
    <t>ConTab_BOM_KP_Case_0243</t>
  </si>
  <si>
    <t>ConTab_BOM_KP_Case_0244</t>
  </si>
  <si>
    <t>ConTab_BOM_KP_Case_0245</t>
  </si>
  <si>
    <t>ConTab_BOM_KP_Case_0246</t>
  </si>
  <si>
    <t>ConTab_BOM_KP_Case_0247</t>
  </si>
  <si>
    <t>ConTab_BOM_KP_Case_0248</t>
  </si>
  <si>
    <t>ConTab_BOM_KP_Case_0261</t>
  </si>
  <si>
    <t>ConTab_BOM_KP_Case_0262</t>
  </si>
  <si>
    <t>ConTab_BOM_KP_Case_0263</t>
  </si>
  <si>
    <t>ConTab_BOM_KP_Case_0264</t>
  </si>
  <si>
    <t>ConTab_BOM_KP_Case_0265</t>
  </si>
  <si>
    <t>ConTab_BOM_KP_Case_0266</t>
  </si>
  <si>
    <t>ConTab_BOM_KP_Case_0267</t>
  </si>
  <si>
    <t>B100310</t>
  </si>
  <si>
    <t>ConTab_BOM_KP_Case_0268</t>
  </si>
  <si>
    <t>ConTab_BOM_KP_Case_0337</t>
  </si>
  <si>
    <t>ConTab_BOM_KP_Case_0338</t>
  </si>
  <si>
    <t>ConTab_BOM_KP_Case_0339</t>
  </si>
  <si>
    <t>ConTab_BOM_KP_Case_0340</t>
  </si>
  <si>
    <t>ConTab_BOM_KP_Case_0341</t>
  </si>
  <si>
    <t>ConTab_BOM_KP_Case_0342</t>
  </si>
  <si>
    <t>ConTab_BOM_KP_Case_0343</t>
  </si>
  <si>
    <t>ConTab_BOM_KP_Case_0344</t>
  </si>
  <si>
    <t>ConTab_BOM_KP_Case_0345</t>
  </si>
  <si>
    <t>ConTab_BOM_KP_Case_0346</t>
  </si>
  <si>
    <t>ConTab_BOM_KP_Case_0347</t>
  </si>
  <si>
    <t>ConTab_BOM_KP_Case_0348</t>
  </si>
  <si>
    <t>ConTab_BOM_KP_Case_0349</t>
  </si>
  <si>
    <t>Coating_Scotchkote134_interior_exterior</t>
  </si>
  <si>
    <t>ConTab_BOM_KP_Case_0350</t>
  </si>
  <si>
    <t>ConTab_BOM_KP_Case_0351</t>
  </si>
  <si>
    <t>ConTab_BOM_KP_Case_0352</t>
  </si>
  <si>
    <t>ConTab_BOM_KP_Case_0353</t>
  </si>
  <si>
    <t>ConTab_BOM_KP_Case_0354</t>
  </si>
  <si>
    <t>ConTab_BOM_KP_Case_0355</t>
  </si>
  <si>
    <t>ConTab_BOM_KP_Case_0356</t>
  </si>
  <si>
    <t>ConTab_BOM_KP_Case_0357</t>
  </si>
  <si>
    <t>ConTab_BOM_KP_Case_0358</t>
  </si>
  <si>
    <t>ConTab_BOM_KP_Case_0359</t>
  </si>
  <si>
    <t>ConTab_BOM_KP_Case_0360</t>
  </si>
  <si>
    <t>ConTab_BOM_KP_Case_0361</t>
  </si>
  <si>
    <t>ConTab_BOM_KP_Case_0362</t>
  </si>
  <si>
    <t>ConTab_BOM_KP_Case_0363</t>
  </si>
  <si>
    <t>ConTab_BOM_KP_Case_0364</t>
  </si>
  <si>
    <t>ConTab_BOM_KP_Case_0365</t>
  </si>
  <si>
    <t>ConTab_BOM_KP_Case_0366</t>
  </si>
  <si>
    <t>ConTab_BOM_KP_Case_0367</t>
  </si>
  <si>
    <t>ConTab_BOM_KP_Case_0368</t>
  </si>
  <si>
    <t>ConTab_BOM_KP_Case_0369</t>
  </si>
  <si>
    <t>ConTab_BOM_KP_Case_0370</t>
  </si>
  <si>
    <t>ConTab_BOM_KP_Case_0371</t>
  </si>
  <si>
    <t>ConTab_BOM_KP_Case_0372</t>
  </si>
  <si>
    <t>ConTab_BOM_KP_Case_0373</t>
  </si>
  <si>
    <t>ConTab_BOM_KP_Case_0374</t>
  </si>
  <si>
    <t>ConTab_BOM_KP_Case_0375</t>
  </si>
  <si>
    <t>ConTab_BOM_KP_Case_0376</t>
  </si>
  <si>
    <t>ConTab_BOM_KP_Case_0377</t>
  </si>
  <si>
    <t>ConTab_BOM_KP_Case_0378</t>
  </si>
  <si>
    <t>ConTab_BOM_KP_Case_0379</t>
  </si>
  <si>
    <t>ConTab_BOM_KP_Case_0380</t>
  </si>
  <si>
    <t>ConTab_BOM_KP_Case_0381</t>
  </si>
  <si>
    <t>ConTab_BOM_KP_Case_0382</t>
  </si>
  <si>
    <t>ConTab_BOM_KP_Case_0383</t>
  </si>
  <si>
    <t>ConTab_BOM_KP_Case_0384</t>
  </si>
  <si>
    <t>ConTab_BOM_KP_Case_0385</t>
  </si>
  <si>
    <t>ConTab_BOM_KP_Case_0386</t>
  </si>
  <si>
    <t>ConTab_BOM_KP_Case_0387</t>
  </si>
  <si>
    <t>ConTab_BOM_KP_Case_0388</t>
  </si>
  <si>
    <t>ConTab_BOM_KP_Case_0389</t>
  </si>
  <si>
    <t>ConTab_BOM_KP_Case_0390</t>
  </si>
  <si>
    <t>ConTab_BOM_KP_Case_0391</t>
  </si>
  <si>
    <t>ConTab_BOM_KP_Case_0392</t>
  </si>
  <si>
    <t>ConTab_BOM_KP_Case_0393</t>
  </si>
  <si>
    <t>ConTab_BOM_KP_Case_0394</t>
  </si>
  <si>
    <t>ConTab_BOM_KP_Case_0395</t>
  </si>
  <si>
    <t>ConTab_BOM_KP_Case_0396</t>
  </si>
  <si>
    <t>ConTab_BOM_KP_Case_0397</t>
  </si>
  <si>
    <t>ConTab_BOM_KP_Case_0398</t>
  </si>
  <si>
    <t>ConTab_BOM_KP_Case_0399</t>
  </si>
  <si>
    <t>ConTab_BOM_KP_Case_0400</t>
  </si>
  <si>
    <t>ConTab_BOM_KP_Case_0401</t>
  </si>
  <si>
    <t>ConTab_BOM_KP_Case_0402</t>
  </si>
  <si>
    <t>ConTab_BOM_KP_Case_0403</t>
  </si>
  <si>
    <t>ConTab_BOM_KP_Case_0404</t>
  </si>
  <si>
    <t>ConTab_BOM_KP_Case_0405</t>
  </si>
  <si>
    <t>ConTab_BOM_KP_Case_0406</t>
  </si>
  <si>
    <t>ConTab_BOM_KP_Case_0407</t>
  </si>
  <si>
    <t>ConTab_BOM_KP_Case_0408</t>
  </si>
  <si>
    <t>ConTab_BOM_KP_Case_0409</t>
  </si>
  <si>
    <t>ConTab_BOM_KP_Case_0410</t>
  </si>
  <si>
    <t>ConTab_BOM_KP_Case_0411</t>
  </si>
  <si>
    <t>ConTab_BOM_KP_Case_0412</t>
  </si>
  <si>
    <t>ConTab_BOM_KP_Case_0413</t>
  </si>
  <si>
    <t>ConTab_BOM_KP_Case_0414</t>
  </si>
  <si>
    <t>ConTab_BOM_KP_Case_0415</t>
  </si>
  <si>
    <t>ConTab_BOM_KP_Case_0416</t>
  </si>
  <si>
    <t>ConTab_BOM_KP_Case_0417</t>
  </si>
  <si>
    <t>ConTab_BOM_KP_Case_0418</t>
  </si>
  <si>
    <t>ConTab_BOM_KP_Case_0419</t>
  </si>
  <si>
    <t>ConTab_BOM_KP_Case_0420</t>
  </si>
  <si>
    <t>ConTab_BOM_KP_Case_0421</t>
  </si>
  <si>
    <t>ConTab_BOM_KP_Case_0422</t>
  </si>
  <si>
    <t>ConTab_BOM_KP_Case_0423</t>
  </si>
  <si>
    <t>ConTab_BOM_KP_Case_0424</t>
  </si>
  <si>
    <t>ConTab_BOM_KP_Case_0425</t>
  </si>
  <si>
    <t>ConTab_BOM_KP_Case_0426</t>
  </si>
  <si>
    <t>ConTab_BOM_KP_Case_0427</t>
  </si>
  <si>
    <t>ConTab_BOM_KP_Case_0428</t>
  </si>
  <si>
    <t>ConTab_BOM_KP_Case_0429</t>
  </si>
  <si>
    <t>ConTab_BOM_KP_Case_0430</t>
  </si>
  <si>
    <t>ConTab_BOM_KP_Case_0431</t>
  </si>
  <si>
    <t>ConTab_BOM_KP_Case_0432</t>
  </si>
  <si>
    <t>ConTab_BOM_KP_Case_0433</t>
  </si>
  <si>
    <t>ConTab_BOM_KP_Case_0434</t>
  </si>
  <si>
    <t>ConTab_BOM_KP_Case_0435</t>
  </si>
  <si>
    <t>ConTab_BOM_KP_Case_0436</t>
  </si>
  <si>
    <t>ConTab_BOM_KP_Case_0437</t>
  </si>
  <si>
    <t>ConTab_BOM_KP_Case_0438</t>
  </si>
  <si>
    <t>ConTab_BOM_KP_Case_0439</t>
  </si>
  <si>
    <t>ConTab_BOM_KP_Case_0440</t>
  </si>
  <si>
    <t>ConTab_BOM_KP_Case_0441</t>
  </si>
  <si>
    <t>ConTab_BOM_KP_Case_0442</t>
  </si>
  <si>
    <t>ConTab_BOM_KP_Case_0443</t>
  </si>
  <si>
    <t>ConTab_BOM_KP_Case_0444</t>
  </si>
  <si>
    <t>ConTab_BOM_KP_Case_0445</t>
  </si>
  <si>
    <t>ConTab_BOM_KP_Case_0446</t>
  </si>
  <si>
    <t>ConTab_BOM_KP_Case_0447</t>
  </si>
  <si>
    <t>ConTab_BOM_KP_Case_0448</t>
  </si>
  <si>
    <t>ConTab_BOM_KP_Case_0449</t>
  </si>
  <si>
    <t>:8015-3_4-KP:8015-3_4-KPV:8015-3_4-KPVS:</t>
  </si>
  <si>
    <t>ConTab_BOM_KP_Case_0450</t>
  </si>
  <si>
    <t>ConTab_BOM_KP_Case_0451</t>
  </si>
  <si>
    <t>ConTab_BOM_KP_Case_0452</t>
  </si>
  <si>
    <t>ConTab_BOM_KP_Case_0453</t>
  </si>
  <si>
    <t>ConTab_BOM_KP_Case_0454</t>
  </si>
  <si>
    <t>ConTab_BOM_KP_Case_0455</t>
  </si>
  <si>
    <t>ConTab_BOM_KP_Case_0456</t>
  </si>
  <si>
    <t>ConTab_BOM_KP_Case_0457</t>
  </si>
  <si>
    <t>Coating_Scotchkote134_interior_exterior_IncludeImpeller</t>
  </si>
  <si>
    <t>ConTab_BOM_KP_Case_0458</t>
  </si>
  <si>
    <t>ConTab_BOM_KP_Case_0459</t>
  </si>
  <si>
    <t>ConTab_BOM_KP_Case_0460</t>
  </si>
  <si>
    <t>ConTab_BOM_KP_Case_0461</t>
  </si>
  <si>
    <t>ConTab_BOM_KP_Case_0462</t>
  </si>
  <si>
    <t>ConTab_BOM_KP_Case_0463</t>
  </si>
  <si>
    <t>ConTab_BOM_KP_Case_0464</t>
  </si>
  <si>
    <t>ConTab_BOM_KP_Case_0465</t>
  </si>
  <si>
    <t>ConTab_BOM_KP_Case_0466</t>
  </si>
  <si>
    <t>ConTab_BOM_KP_Case_0467</t>
  </si>
  <si>
    <t>ConTab_BOM_KP_Case_0468</t>
  </si>
  <si>
    <t>ConTab_BOM_KP_Case_0469</t>
  </si>
  <si>
    <t>ConTab_BOM_KP_Case_0470</t>
  </si>
  <si>
    <t>ConTab_BOM_KP_Case_0471</t>
  </si>
  <si>
    <t>ConTab_BOM_KP_Case_0472</t>
  </si>
  <si>
    <t>ConTab_BOM_KP_Case_0473</t>
  </si>
  <si>
    <t>ConTab_BOM_KP_Case_0474</t>
  </si>
  <si>
    <t>ConTab_BOM_KP_Case_0475</t>
  </si>
  <si>
    <t>ConTab_BOM_KP_Case_0476</t>
  </si>
  <si>
    <t>ConTab_BOM_KP_Case_0477</t>
  </si>
  <si>
    <t>ConTab_BOM_KP_Case_0478</t>
  </si>
  <si>
    <t>ConTab_BOM_KP_Case_0479</t>
  </si>
  <si>
    <t>ConTab_BOM_KP_Case_0480</t>
  </si>
  <si>
    <t>ConTab_BOM_KP_Case_0481</t>
  </si>
  <si>
    <t>ConTab_BOM_KP_Case_0482</t>
  </si>
  <si>
    <t>ConTab_BOM_KP_Case_0483</t>
  </si>
  <si>
    <t>ConTab_BOM_KP_Case_0484</t>
  </si>
  <si>
    <t>ConTab_BOM_KP_Case_0485</t>
  </si>
  <si>
    <t>ConTab_BOM_KP_Case_0486</t>
  </si>
  <si>
    <t>ConTab_BOM_KP_Case_0487</t>
  </si>
  <si>
    <t>ConTab_BOM_KP_Case_0488</t>
  </si>
  <si>
    <t>ConTab_BOM_KP_Case_0489</t>
  </si>
  <si>
    <t>ConTab_BOM_KP_Case_0490</t>
  </si>
  <si>
    <t>ConTab_BOM_KP_Case_0491</t>
  </si>
  <si>
    <t>ConTab_BOM_KP_Case_0492</t>
  </si>
  <si>
    <t>ConTab_BOM_KP_Case_0493</t>
  </si>
  <si>
    <t>ConTab_BOM_KP_Case_0494</t>
  </si>
  <si>
    <t>ConTab_BOM_KP_Case_0495</t>
  </si>
  <si>
    <t>ConTab_BOM_KP_Case_0496</t>
  </si>
  <si>
    <t>ConTab_BOM_KP_Case_0497</t>
  </si>
  <si>
    <t>ConTab_BOM_KP_Case_0498</t>
  </si>
  <si>
    <t>ConTab_BOM_KP_Case_0499</t>
  </si>
  <si>
    <t>ConTab_BOM_KP_Case_0500</t>
  </si>
  <si>
    <t>ConTab_BOM_KP_Case_0501</t>
  </si>
  <si>
    <t>ConTab_BOM_KP_Case_0502</t>
  </si>
  <si>
    <t>ConTab_BOM_KP_Case_0503</t>
  </si>
  <si>
    <t>ConTab_BOM_KP_Case_0504</t>
  </si>
  <si>
    <t>ConTab_BOM_KP_Case_0505</t>
  </si>
  <si>
    <t>ConTab_BOM_KP_Case_0506</t>
  </si>
  <si>
    <t>ConTab_BOM_KP_Case_0507</t>
  </si>
  <si>
    <t>ConTab_BOM_KP_Case_0508</t>
  </si>
  <si>
    <t>ConTab_BOM_KP_Case_0509</t>
  </si>
  <si>
    <t>ConTab_BOM_KP_Case_0510</t>
  </si>
  <si>
    <t>ConTab_BOM_KP_Case_0511</t>
  </si>
  <si>
    <t>ConTab_BOM_KP_Case_0512</t>
  </si>
  <si>
    <t>ConTab_BOM_KP_Case_0513</t>
  </si>
  <si>
    <t>ConTab_BOM_KP_Case_0514</t>
  </si>
  <si>
    <t>ConTab_BOM_KP_Case_0515</t>
  </si>
  <si>
    <t>ConTab_BOM_KP_Case_0516</t>
  </si>
  <si>
    <t>ConTab_BOM_KP_Case_0517</t>
  </si>
  <si>
    <t>ConTab_BOM_KP_Case_0518</t>
  </si>
  <si>
    <t>ConTab_BOM_KP_Case_0519</t>
  </si>
  <si>
    <t>ConTab_BOM_KP_Case_0520</t>
  </si>
  <si>
    <t>ConTab_BOM_KP_Case_0521</t>
  </si>
  <si>
    <t>ConTab_BOM_KP_Case_0522</t>
  </si>
  <si>
    <t>ConTab_BOM_KP_Case_0523</t>
  </si>
  <si>
    <t>ConTab_BOM_KP_Case_0524</t>
  </si>
  <si>
    <t>ConTab_BOM_KP_Case_0525</t>
  </si>
  <si>
    <t>ConTab_BOM_KP_Case_0526</t>
  </si>
  <si>
    <t>ConTab_BOM_KP_Case_0527</t>
  </si>
  <si>
    <t>ConTab_BOM_KP_Case_0528</t>
  </si>
  <si>
    <t>ConTab_BOM_KP_Case_0529</t>
  </si>
  <si>
    <t>ConTab_BOM_KP_Case_0530</t>
  </si>
  <si>
    <t>ConTab_BOM_KP_Case_0531</t>
  </si>
  <si>
    <t>ConTab_BOM_KP_Case_0532</t>
  </si>
  <si>
    <t>ConTab_BOM_KP_Case_0533</t>
  </si>
  <si>
    <t>ConTab_BOM_KP_Case_0534</t>
  </si>
  <si>
    <t>ConTab_BOM_KP_Case_0535</t>
  </si>
  <si>
    <t>ConTab_BOM_KP_Case_0536</t>
  </si>
  <si>
    <t>ConTab_BOM_KP_Case_0537</t>
  </si>
  <si>
    <t>ConTab_BOM_KP_Case_0538</t>
  </si>
  <si>
    <t>ConTab_BOM_KP_Case_0539</t>
  </si>
  <si>
    <t>ConTab_BOM_KP_Case_0540</t>
  </si>
  <si>
    <t>ConTab_BOM_KP_Case_0541</t>
  </si>
  <si>
    <t>ConTab_BOM_KP_Case_0542</t>
  </si>
  <si>
    <t>ConTab_BOM_KP_Case_0543</t>
  </si>
  <si>
    <t>ConTab_BOM_KP_Case_0544</t>
  </si>
  <si>
    <t>ConTab_BOM_KP_Case_0545</t>
  </si>
  <si>
    <t>ConTab_BOM_KP_Case_0546</t>
  </si>
  <si>
    <t>ConTab_BOM_KP_Case_0547</t>
  </si>
  <si>
    <t>ConTab_BOM_KP_Case_0548</t>
  </si>
  <si>
    <t>ConTab_BOM_KP_Case_0549</t>
  </si>
  <si>
    <t>ConTab_BOM_KP_Case_0550</t>
  </si>
  <si>
    <t>ConTab_BOM_KP_Case_0551</t>
  </si>
  <si>
    <t>ConTab_BOM_KP_Case_0552</t>
  </si>
  <si>
    <t>ConTab_BOM_KP_Case_0553</t>
  </si>
  <si>
    <t>ConTab_BOM_KP_Case_0554</t>
  </si>
  <si>
    <t>ConTab_BOM_KP_Case_0555</t>
  </si>
  <si>
    <t>ConTab_BOM_KP_Case_0556</t>
  </si>
  <si>
    <t>ConTab_BOM_KP_Case_0557</t>
  </si>
  <si>
    <t>ConTab_BOM_KP_Case_0558</t>
  </si>
  <si>
    <t>ConTab_BOM_KP_Case_0559</t>
  </si>
  <si>
    <t>ConTab_BOM_KP_Case_0560</t>
  </si>
  <si>
    <t>ConTab_BOM_KP_Case_0561</t>
  </si>
  <si>
    <t>ConTab_BOM_KP_Case_0562</t>
  </si>
  <si>
    <t>ConTab_BOM_KP_Case_0563</t>
  </si>
  <si>
    <t>ConTab_BOM_KP_Case_0564</t>
  </si>
  <si>
    <t>ConTab_BOM_KP_Case_0565</t>
  </si>
  <si>
    <t>Coating_Scotchkote134_interior_IncludeImpeller</t>
  </si>
  <si>
    <t>ConTab_BOM_KP_Case_0566</t>
  </si>
  <si>
    <t>ConTab_BOM_KP_Case_0567</t>
  </si>
  <si>
    <t>ConTab_BOM_KP_Case_0568</t>
  </si>
  <si>
    <t>ConTab_BOM_KP_Case_0569</t>
  </si>
  <si>
    <t>ConTab_BOM_KP_Case_0570</t>
  </si>
  <si>
    <t>ConTab_BOM_KP_Case_0571</t>
  </si>
  <si>
    <t>ConTab_BOM_KP_Case_0572</t>
  </si>
  <si>
    <t>ConTab_BOM_KP_Case_0585</t>
  </si>
  <si>
    <t>ConTab_BOM_KP_Case_0586</t>
  </si>
  <si>
    <t>ConTab_BOM_KP_Case_0587</t>
  </si>
  <si>
    <t>ConTab_BOM_KP_Case_0588</t>
  </si>
  <si>
    <t>ConTab_BOM_KP_Case_0589</t>
  </si>
  <si>
    <t>ConTab_BOM_KP_Case_0590</t>
  </si>
  <si>
    <t>ConTab_BOM_KP_Case_0591</t>
  </si>
  <si>
    <t>ConTab_BOM_KP_Case_0592</t>
  </si>
  <si>
    <t>ConTab_BOM_KP_Case_0661</t>
  </si>
  <si>
    <t>ConTab_BOM_KP_Case_0662</t>
  </si>
  <si>
    <t>ConTab_BOM_KP_Case_0663</t>
  </si>
  <si>
    <t>ConTab_BOM_KP_Case_0664</t>
  </si>
  <si>
    <t>ConTab_BOM_KP_Case_0665</t>
  </si>
  <si>
    <t>ConTab_BOM_KP_Case_0666</t>
  </si>
  <si>
    <t>ConTab_BOM_KP_Case_0667</t>
  </si>
  <si>
    <t>ConTab_BOM_KP_Case_0668</t>
  </si>
  <si>
    <t>ConTab_BOM_KP_Case_0669</t>
  </si>
  <si>
    <t>ConTab_BOM_KP_Case_0670</t>
  </si>
  <si>
    <t>ConTab_BOM_KP_Case_0671</t>
  </si>
  <si>
    <t>ConTab_BOM_KP_Case_0672</t>
  </si>
  <si>
    <t>ConTab_BOM_KP_Case_0673</t>
  </si>
  <si>
    <t>Coating_Special</t>
  </si>
  <si>
    <t>ConTab_BOM_KP_Case_0674</t>
  </si>
  <si>
    <t>ConTab_BOM_KP_Case_0675</t>
  </si>
  <si>
    <t>ConTab_BOM_KP_Case_0676</t>
  </si>
  <si>
    <t>ConTab_BOM_KP_Case_0677</t>
  </si>
  <si>
    <t>ConTab_BOM_KP_Case_0678</t>
  </si>
  <si>
    <t>ConTab_BOM_KP_Case_0679</t>
  </si>
  <si>
    <t>ConTab_BOM_KP_Case_0680</t>
  </si>
  <si>
    <t>ConTab_BOM_KP_Case_0693</t>
  </si>
  <si>
    <t>ConTab_BOM_KP_Case_0694</t>
  </si>
  <si>
    <t>ConTab_BOM_KP_Case_0695</t>
  </si>
  <si>
    <t>ConTab_BOM_KP_Case_0696</t>
  </si>
  <si>
    <t>ConTab_BOM_KP_Case_0697</t>
  </si>
  <si>
    <t>ConTab_BOM_KP_Case_0698</t>
  </si>
  <si>
    <t>ConTab_BOM_KP_Case_0699</t>
  </si>
  <si>
    <t>ConTab_BOM_KP_Case_0700</t>
  </si>
  <si>
    <t>ConTab_BOM_KP_Case_0769</t>
  </si>
  <si>
    <t>ConTab_BOM_KP_Case_0770</t>
  </si>
  <si>
    <t>ConTab_BOM_KP_Case_0771</t>
  </si>
  <si>
    <t>ConTab_BOM_KP_Case_0772</t>
  </si>
  <si>
    <t>ConTab_BOM_KP_Case_0773</t>
  </si>
  <si>
    <t>ConTab_BOM_KP_Case_0774</t>
  </si>
  <si>
    <t>ConTab_BOM_KP_Case_0775</t>
  </si>
  <si>
    <t>ConTab_BOM_KP_Case_0776</t>
  </si>
  <si>
    <t>ConTab_BOM_KP_Case_0777</t>
  </si>
  <si>
    <t>ConTab_BOM_KP_Case_0778</t>
  </si>
  <si>
    <t>ConTab_BOM_KP_Case_0779</t>
  </si>
  <si>
    <t>ConTab_BOM_KP_Case_0780</t>
  </si>
  <si>
    <t>ConTab_BOM_KP_Case_0781</t>
  </si>
  <si>
    <t>Coating_Epoxy</t>
  </si>
  <si>
    <t>ConTab_BOM_KP_Case_0782</t>
  </si>
  <si>
    <t>ConTab_BOM_KP_Case_0783</t>
  </si>
  <si>
    <t>ConTab_BOM_KP_Case_0784</t>
  </si>
  <si>
    <t>ConTab_BOM_KP_Case_0785</t>
  </si>
  <si>
    <t>ConTab_BOM_KP_Case_0786</t>
  </si>
  <si>
    <t>ConTab_BOM_KP_Case_0787</t>
  </si>
  <si>
    <t>ConTab_BOM_KP_Case_0788</t>
  </si>
  <si>
    <t>ConTab_BOM_KP_Case_0801</t>
  </si>
  <si>
    <t>ConTab_BOM_KP_Case_0802</t>
  </si>
  <si>
    <t>ConTab_BOM_KP_Case_0803</t>
  </si>
  <si>
    <t>ConTab_BOM_KP_Case_0804</t>
  </si>
  <si>
    <t>ConTab_BOM_KP_Case_0805</t>
  </si>
  <si>
    <t>ConTab_BOM_KP_Case_0806</t>
  </si>
  <si>
    <t>ConTab_BOM_KP_Case_0807</t>
  </si>
  <si>
    <t>ConTab_BOM_KP_Case_0808</t>
  </si>
  <si>
    <t>ConTab_BOM_KP_Case_0877</t>
  </si>
  <si>
    <t>ConTab_BOM_KP_Case_0878</t>
  </si>
  <si>
    <t>ConTab_BOM_KP_Case_0879</t>
  </si>
  <si>
    <t>ConTab_BOM_KP_Case_0880</t>
  </si>
  <si>
    <t>ConTab_BOM_KP_Case_0881</t>
  </si>
  <si>
    <t>ConTab_BOM_KP_Case_0882</t>
  </si>
  <si>
    <t>ConTab_BOM_KP_Case_0883</t>
  </si>
  <si>
    <t>ConTab_BOM_KP_Case_0884</t>
  </si>
  <si>
    <t>ConTab_BOM_KP_Case_0885</t>
  </si>
  <si>
    <t>ConTab_BOM_KP_Case_0886</t>
  </si>
  <si>
    <t>ConTab_BOM_KP_Case_0887</t>
  </si>
  <si>
    <t>ConTab_BOM_KP_Case_0888</t>
  </si>
  <si>
    <t>ConTab_BOM_KP_Case_0889</t>
  </si>
  <si>
    <t>ConTab_BOM_KP_Case_0897</t>
  </si>
  <si>
    <t>ConTab_BOM_KP_Case_0898</t>
  </si>
  <si>
    <t>ConTab_BOM_KP_Case_0899</t>
  </si>
  <si>
    <t>ConTab_BOM_KP_Case_0900</t>
  </si>
  <si>
    <t>ConTab_BOM_KP_Case_0901</t>
  </si>
  <si>
    <t>ConTab_BOM_KP_Case_0902</t>
  </si>
  <si>
    <t>ConTab_BOM_KP_Case_0903</t>
  </si>
  <si>
    <t>ConTab_BOM_KP_Case_0904</t>
  </si>
  <si>
    <t>ConTab_BOM_KP_Case_0905</t>
  </si>
  <si>
    <t>ConTab_BOM_KP_Case_0906</t>
  </si>
  <si>
    <t>ConTab_BOM_KP_Case_0907</t>
  </si>
  <si>
    <t>ConTab_BOM_KP_Case_0908</t>
  </si>
  <si>
    <t>ConTab_BOM_KP_Case_0909</t>
  </si>
  <si>
    <t>ConTab_BOM_KP_Case_0910</t>
  </si>
  <si>
    <t>:1213-5_6-KP:</t>
  </si>
  <si>
    <t>ConTab_BOM_KP_Case_0911</t>
  </si>
  <si>
    <t>B100228</t>
  </si>
  <si>
    <t>ConTab_BOM_KP_Case_0912</t>
  </si>
  <si>
    <t>ConTab_BOM_KP_Case_0913</t>
  </si>
  <si>
    <t>ConTab_BOM_KP_Case_0914</t>
  </si>
  <si>
    <t>ConTab_BOM_KP_Case_0915</t>
  </si>
  <si>
    <t>ConTab_BOM_KP_Case_0918</t>
  </si>
  <si>
    <t>ConTab_BOM_KP_Case_0919</t>
  </si>
  <si>
    <t>ConTab_BOM_KP_Case_0920</t>
  </si>
  <si>
    <t>ConTab_BOM_KP_Case_0921</t>
  </si>
  <si>
    <t>ConTab_BOM_KP_Case_0928</t>
  </si>
  <si>
    <t>:1220-7_8-KP:1220-7_8-KPV:1220-7_8-KPVS:</t>
  </si>
  <si>
    <t>ConTab_BOM_KP_Case_0929</t>
  </si>
  <si>
    <t>ConTab_BOM_KP_Case_0930</t>
  </si>
  <si>
    <t>ConTab_BOM_KP_Case_0931</t>
  </si>
  <si>
    <t>ConTab_BOM_KP_Case_0932</t>
  </si>
  <si>
    <t>ConTab_BOM_KP_Case_0933</t>
  </si>
  <si>
    <t>ConTab_BOM_KP_Case_0934</t>
  </si>
  <si>
    <t>ConTab_BOM_KP_Case_0935</t>
  </si>
  <si>
    <t>ConTab_BOM_KP_Case_0936</t>
  </si>
  <si>
    <t>ConTab_BOM_KP_Case_0937</t>
  </si>
  <si>
    <t>ConTab_BOM_KP_Case_0938</t>
  </si>
  <si>
    <t>ConTab_BOM_KP_Case_0939</t>
  </si>
  <si>
    <t>ConTab_BOM_KP_Case_0940</t>
  </si>
  <si>
    <t>ConTab_BOM_KP_Case_0941</t>
  </si>
  <si>
    <t>ConTab_BOM_KP_Case_0942</t>
  </si>
  <si>
    <t>ConTab_BOM_KP_Case_0943</t>
  </si>
  <si>
    <t>ConTab_BOM_KP_Case_0944</t>
  </si>
  <si>
    <t>ConTab_BOM_KP_Case_0945</t>
  </si>
  <si>
    <t>ConTab_BOM_KP_Case_0946</t>
  </si>
  <si>
    <t>ConTab_BOM_KP_Case_0947</t>
  </si>
  <si>
    <t>ConTab_BOM_KP_Case_0948</t>
  </si>
  <si>
    <t>ConTab_BOM_KP_Case_0949</t>
  </si>
  <si>
    <t>ConTab_BOM_KP_Case_0950</t>
  </si>
  <si>
    <t>ConTab_BOM_KP_Case_0951</t>
  </si>
  <si>
    <t>ConTab_BOM_KP_Case_0952</t>
  </si>
  <si>
    <t>ConTab_BOM_KP_Case_0953</t>
  </si>
  <si>
    <t>ConTab_BOM_KP_Case_0954</t>
  </si>
  <si>
    <t>ConTab_BOM_KP_Case_0955</t>
  </si>
  <si>
    <t>ConTab_BOM_KP_Case_0956</t>
  </si>
  <si>
    <t>ConTab_BOM_KP_Case_0957</t>
  </si>
  <si>
    <t>ConTab_BOM_KP_Case_0958</t>
  </si>
  <si>
    <t>ConTab_BOM_KP_Case_0959</t>
  </si>
  <si>
    <t>ConTab_BOM_KP_Case_0960</t>
  </si>
  <si>
    <t>ConTab_BOM_KP_Case_0961</t>
  </si>
  <si>
    <t>:1228-3_4-KP:</t>
  </si>
  <si>
    <t>ConTab_BOM_KP_Case_0962</t>
  </si>
  <si>
    <t>ConTab_BOM_KP_Case_0963</t>
  </si>
  <si>
    <t>ConTab_BOM_KP_Case_0964</t>
  </si>
  <si>
    <t>ConTab_BOM_KP_Case_0965</t>
  </si>
  <si>
    <t>ConTab_BOM_KP_Case_0966</t>
  </si>
  <si>
    <t>ConTab_BOM_KP_Case_0967</t>
  </si>
  <si>
    <t>ConTab_BOM_KP_Case_0968</t>
  </si>
  <si>
    <t>ConTab_BOM_KP_Case_0969</t>
  </si>
  <si>
    <t>ConTab_BOM_KP_Case_0974</t>
  </si>
  <si>
    <t>ConTab_BOM_KP_Case_0975</t>
  </si>
  <si>
    <t>ConTab_BOM_KP_Case_0976</t>
  </si>
  <si>
    <t>ConTab_BOM_KP_Case_0977</t>
  </si>
  <si>
    <t>ConTab_BOM_KP_Case_0978</t>
  </si>
  <si>
    <t>ConTab_BOM_KP_Case_0979</t>
  </si>
  <si>
    <t>ConTab_BOM_KP_Case_0980</t>
  </si>
  <si>
    <t>ConTab_BOM_KP_Case_0981</t>
  </si>
  <si>
    <t>ConTab_BOM_KP_Case_0994</t>
  </si>
  <si>
    <t>:1415-3_4-KP::1415-3_4-KPV::1415-3_4-KPVS:</t>
  </si>
  <si>
    <t>ConTab_BOM_KP_Case_0995</t>
  </si>
  <si>
    <t>ConTab_BOM_KP_Case_0996</t>
  </si>
  <si>
    <t>ConTab_BOM_KP_Case_0997</t>
  </si>
  <si>
    <t>ConTab_BOM_KP_Case_0998</t>
  </si>
  <si>
    <t>ConTab_BOM_KP_Case_0999</t>
  </si>
  <si>
    <t>ConTab_BOM_KP_Case_1000</t>
  </si>
  <si>
    <t>ConTab_BOM_KP_Case_1001</t>
  </si>
  <si>
    <t>ConTab_BOM_KP_Case_1002</t>
  </si>
  <si>
    <t>ConTab_BOM_KP_Case_1003</t>
  </si>
  <si>
    <t>ConTab_BOM_KP_Case_1004</t>
  </si>
  <si>
    <t>ConTab_BOM_KP_Case_1005</t>
  </si>
  <si>
    <t>ConTab_BOM_KP_Case_1006</t>
  </si>
  <si>
    <t>ConTab_BOM_KP_Case_1007</t>
  </si>
  <si>
    <t>ConTab_BOM_KP_Case_1008</t>
  </si>
  <si>
    <t>ConTab_BOM_KP_Case_1009</t>
  </si>
  <si>
    <t>ConTab_BOM_KP_Case_1010</t>
  </si>
  <si>
    <t>ConTab_BOM_KP_Case_1011</t>
  </si>
  <si>
    <t>ConTab_BOM_KP_Case_1012</t>
  </si>
  <si>
    <t>:1617-5_6-KP:</t>
  </si>
  <si>
    <t>ConTab_BOM_KP_Case_1013</t>
  </si>
  <si>
    <t>ConTab_BOM_KP_Case_1014</t>
  </si>
  <si>
    <t>ConTab_BOM_KP_Case_1015</t>
  </si>
  <si>
    <t>ConTab_BOM_KP_Case_1016</t>
  </si>
  <si>
    <t>ConTab_BOM_KP_Case_1017</t>
  </si>
  <si>
    <t>ConTab_BOM_KP_Case_1018</t>
  </si>
  <si>
    <t>ConTab_BOM_KP_Case_1019</t>
  </si>
  <si>
    <t>ConTab_BOM_KP_Case_1020</t>
  </si>
  <si>
    <t>ConTab_BOM_KP_Case_1025</t>
  </si>
  <si>
    <t>ConTab_BOM_KP_Case_1026</t>
  </si>
  <si>
    <t>ConTab_BOM_KP_Case_1027</t>
  </si>
  <si>
    <t>ConTab_BOM_KP_Case_1028</t>
  </si>
  <si>
    <t>ConTab_BOM_KP_Case_1029</t>
  </si>
  <si>
    <t>ConTab_BOM_KP_Case_1030</t>
  </si>
  <si>
    <t>ConTab_BOM_KP_Case_1031</t>
  </si>
  <si>
    <t>ConTab_BOM_KP_Case_1032</t>
  </si>
  <si>
    <t>ConTab_BOM_KP_Case_1045</t>
  </si>
  <si>
    <t>:1620-3_4-KP:</t>
  </si>
  <si>
    <t>ConTab_BOM_KP_Case_1046</t>
  </si>
  <si>
    <t>ConTab_BOM_KP_Case_1047</t>
  </si>
  <si>
    <t>ConTab_BOM_KP_Case_1048</t>
  </si>
  <si>
    <t>ConTab_BOM_KP_Case_1049</t>
  </si>
  <si>
    <t>ConTab_BOM_KP_Case_1051</t>
  </si>
  <si>
    <t>ConTab_BOM_KP_Case_1052</t>
  </si>
  <si>
    <t>ConTab_BOM_KP_Case_1056</t>
  </si>
  <si>
    <t>:2018-1_2-KP:</t>
  </si>
  <si>
    <t>ConTab_BOM_KP_Case_1057</t>
  </si>
  <si>
    <t>ConTab_BOM_KP_Case_1058</t>
  </si>
  <si>
    <t>ConTab_BOM_KP_Case_1059</t>
  </si>
  <si>
    <t>ConTab_BOM_KP_Case_1060</t>
  </si>
  <si>
    <t>ConTab_BOM_KP_Case_1061</t>
  </si>
  <si>
    <t>ConTab_BOM_KP_Case_1064</t>
  </si>
  <si>
    <t>ConTab_BOM_KP_Case_1065</t>
  </si>
  <si>
    <t>ConTab_BOM_KP_Case_1066</t>
  </si>
  <si>
    <t>ConTab_BOM_KP_Case_1067</t>
  </si>
  <si>
    <t>ConTab_BOM_KP_Case_1074</t>
  </si>
  <si>
    <t>:2023-3_4-KP:</t>
  </si>
  <si>
    <t>ConTab_BOM_KP_Case_1075</t>
  </si>
  <si>
    <t>ConTab_BOM_KP_Case_1076</t>
  </si>
  <si>
    <t>ConTab_BOM_KP_Case_1077</t>
  </si>
  <si>
    <t>ConTab_BOM_KP_Case_1078</t>
  </si>
  <si>
    <t>ConTab_BOM_KP_Case_1079</t>
  </si>
  <si>
    <t>ConTab_BOM_KP_Case_1080</t>
  </si>
  <si>
    <t>ConTab_BOM_KP_Case_1081</t>
  </si>
  <si>
    <t>ConTab_BOM_KP_Case_1082</t>
  </si>
  <si>
    <t>ConTab_BOM_KP_Case_1087</t>
  </si>
  <si>
    <t>ConTab_BOM_KP_Case_1088</t>
  </si>
  <si>
    <t>ConTab_BOM_KP_Case_1089</t>
  </si>
  <si>
    <t>ConTab_BOM_KP_Case_1090</t>
  </si>
  <si>
    <t>ConTab_BOM_KP_Case_1091</t>
  </si>
  <si>
    <t>ConTab_BOM_KP_Case_1092</t>
  </si>
  <si>
    <t>ConTab_BOM_KP_Case_1093</t>
  </si>
  <si>
    <t>ConTab_BOM_KP_Case_1094</t>
  </si>
  <si>
    <t>ConTab_BOM_KP_Case_1107</t>
  </si>
  <si>
    <t>:2025-7_8-KP:</t>
  </si>
  <si>
    <t>ConTab_BOM_KP_Case_1108</t>
  </si>
  <si>
    <t>ConTab_BOM_KP_Case_1109</t>
  </si>
  <si>
    <t>ConTab_BOM_KP_Case_1110</t>
  </si>
  <si>
    <t>ConTab_BOM_KP_Case_1112</t>
  </si>
  <si>
    <t>ConTab_BOM_KP_Case_1113</t>
  </si>
  <si>
    <t>ConTab_BOM_KP_Case_1117</t>
  </si>
  <si>
    <t>:2427-3_4-KP:</t>
  </si>
  <si>
    <t>ConTab_BOM_KP_Case_1118</t>
  </si>
  <si>
    <t>ConTab_BOM_KP_Case_1119</t>
  </si>
  <si>
    <t>ConTab_BOM_KP_Case_1120</t>
  </si>
  <si>
    <t>ConTab_BOM_KP_Case_1122</t>
  </si>
  <si>
    <t>ConTab_BOM_KP_Case_1123</t>
  </si>
  <si>
    <t>ConTab_BOM_KP_Case_1127</t>
  </si>
  <si>
    <t>:2832-5_6-KP:</t>
  </si>
  <si>
    <t>ConTab_BOM_KP_Case_1128</t>
  </si>
  <si>
    <t>ConTab_BOM_KP_Case_1129</t>
  </si>
  <si>
    <t>ConTab_BOM_KP_Case_1130</t>
  </si>
  <si>
    <t>ConTab_BOM_KP_Case_1132</t>
  </si>
  <si>
    <t>ConTab_BOM_KP_Case_1133</t>
  </si>
  <si>
    <t>Price_BOM_KP_Hardware</t>
  </si>
  <si>
    <t>ConstrCode</t>
  </si>
  <si>
    <t>HardwareMaterial</t>
  </si>
  <si>
    <t>MaxCaseWorkPress</t>
  </si>
  <si>
    <t>PumpOptions</t>
  </si>
  <si>
    <t>pointer-merge</t>
  </si>
  <si>
    <t>ConstCode</t>
  </si>
  <si>
    <t>ConTab_BOM_KP_Hardware_1</t>
  </si>
  <si>
    <t>Hardware_Steel_Gr5</t>
  </si>
  <si>
    <t>175psig</t>
  </si>
  <si>
    <t>96698950</t>
  </si>
  <si>
    <t>B100318</t>
  </si>
  <si>
    <t>ConTab_BOM_KP_Hardware_2</t>
  </si>
  <si>
    <t>Hardware_Steel_Gr8</t>
  </si>
  <si>
    <t>300psig</t>
  </si>
  <si>
    <t>B100319</t>
  </si>
  <si>
    <t>ConTab_BOM_KP_Hardware_4</t>
  </si>
  <si>
    <t>Hardware_SS_HighStrength</t>
  </si>
  <si>
    <t>B100321</t>
  </si>
  <si>
    <t>LT147</t>
  </si>
  <si>
    <t>ConTab_BOM_KP_Hardware_6</t>
  </si>
  <si>
    <t>96698951</t>
  </si>
  <si>
    <t>B100323</t>
  </si>
  <si>
    <t>ConTab_BOM_KP_Hardware_7</t>
  </si>
  <si>
    <t>B100324</t>
  </si>
  <si>
    <t>ConTab_BOM_KP_Hardware_9</t>
  </si>
  <si>
    <t>B100326</t>
  </si>
  <si>
    <t>ConTab_BOM_KP_Hardware_11</t>
  </si>
  <si>
    <t>96698952</t>
  </si>
  <si>
    <t>B100328</t>
  </si>
  <si>
    <t>ConTab_BOM_KP_Hardware_12</t>
  </si>
  <si>
    <t>B100329</t>
  </si>
  <si>
    <t>ConTab_BOM_KP_Hardware_14</t>
  </si>
  <si>
    <t>B100331</t>
  </si>
  <si>
    <t>ConTab_BOM_KP_Hardware_16</t>
  </si>
  <si>
    <t>96698953</t>
  </si>
  <si>
    <t>B100333</t>
  </si>
  <si>
    <t>ConTab_BOM_KP_Hardware_17</t>
  </si>
  <si>
    <t>B100334</t>
  </si>
  <si>
    <t>ConTab_BOM_KP_Hardware_19</t>
  </si>
  <si>
    <t>B100336</t>
  </si>
  <si>
    <t>ConTab_BOM_KP_Hardware_21</t>
  </si>
  <si>
    <t>:4012-1_2-KP:4012-1_2-KPV:</t>
  </si>
  <si>
    <t>96698954</t>
  </si>
  <si>
    <t>B100338</t>
  </si>
  <si>
    <t>ConTab_BOM_KP_Hardware_22</t>
  </si>
  <si>
    <t>B100339</t>
  </si>
  <si>
    <t>ConTab_BOM_KP_Hardware_24</t>
  </si>
  <si>
    <t>B100341</t>
  </si>
  <si>
    <t>ConTab_BOM_KP_Hardware_26</t>
  </si>
  <si>
    <t>:4012-7_8-KP:4012-7_8-KPV:</t>
  </si>
  <si>
    <t>96698955</t>
  </si>
  <si>
    <t>B100343</t>
  </si>
  <si>
    <t>ConTab_BOM_KP_Hardware_27</t>
  </si>
  <si>
    <t>B100344</t>
  </si>
  <si>
    <t>ConTab_BOM_KP_Hardware_29</t>
  </si>
  <si>
    <t>B100346</t>
  </si>
  <si>
    <t>ConTab_BOM_KP_Hardware_31</t>
  </si>
  <si>
    <t>96698956</t>
  </si>
  <si>
    <t>B100348</t>
  </si>
  <si>
    <t>ConTab_BOM_KP_Hardware_32</t>
  </si>
  <si>
    <t>B100349</t>
  </si>
  <si>
    <t>ConTab_BOM_KP_Hardware_34</t>
  </si>
  <si>
    <t>B100351</t>
  </si>
  <si>
    <t>ConTab_BOM_KP_Hardware_36</t>
  </si>
  <si>
    <t>:5012-7_8-KP:5012-7_8-KPV:</t>
  </si>
  <si>
    <t>96698957</t>
  </si>
  <si>
    <t>B100353</t>
  </si>
  <si>
    <t>ConTab_BOM_KP_Hardware_37</t>
  </si>
  <si>
    <t>B100354</t>
  </si>
  <si>
    <t>ConTab_BOM_KP_Hardware_39</t>
  </si>
  <si>
    <t>B100356</t>
  </si>
  <si>
    <t>ConTab_BOM_KP_Hardware_41</t>
  </si>
  <si>
    <t>:5015-9_0-KP:5015-9_0-KPV:</t>
  </si>
  <si>
    <t>96698958</t>
  </si>
  <si>
    <t>B100358</t>
  </si>
  <si>
    <t>ConTab_BOM_KP_Hardware_42</t>
  </si>
  <si>
    <t>B100359</t>
  </si>
  <si>
    <t>ConTab_BOM_KP_Hardware_44</t>
  </si>
  <si>
    <t>B100361</t>
  </si>
  <si>
    <t>ConTab_BOM_KP_Hardware_46</t>
  </si>
  <si>
    <t>96698959</t>
  </si>
  <si>
    <t>B100363</t>
  </si>
  <si>
    <t>ConTab_BOM_KP_Hardware_47</t>
  </si>
  <si>
    <t>B100364</t>
  </si>
  <si>
    <t>ConTab_BOM_KP_Hardware_49</t>
  </si>
  <si>
    <t>B100366</t>
  </si>
  <si>
    <t>ConTab_BOM_KP_Hardware_51</t>
  </si>
  <si>
    <t>:6012-3_4-KP:6012-3_4-KPV:</t>
  </si>
  <si>
    <t>96698960</t>
  </si>
  <si>
    <t>B100368</t>
  </si>
  <si>
    <t>ConTab_BOM_KP_Hardware_52</t>
  </si>
  <si>
    <t>B100369</t>
  </si>
  <si>
    <t>ConTab_BOM_KP_Hardware_54</t>
  </si>
  <si>
    <t>B100371</t>
  </si>
  <si>
    <t>ConTab_BOM_KP_Hardware_56</t>
  </si>
  <si>
    <t>96698961</t>
  </si>
  <si>
    <t>B100373</t>
  </si>
  <si>
    <t>ConTab_BOM_KP_Hardware_57</t>
  </si>
  <si>
    <t>B100374</t>
  </si>
  <si>
    <t>ConTab_BOM_KP_Hardware_59</t>
  </si>
  <si>
    <t>B100376</t>
  </si>
  <si>
    <t>ConTab_BOM_KP_Hardware_61</t>
  </si>
  <si>
    <t>:6019-7_8-KP:6019-7_8-KPV:</t>
  </si>
  <si>
    <t>B100378</t>
  </si>
  <si>
    <t>ConTab_BOM_KP_Hardware_62</t>
  </si>
  <si>
    <t>B100379</t>
  </si>
  <si>
    <t>ConTab_BOM_KP_Hardware_64</t>
  </si>
  <si>
    <t>B100381</t>
  </si>
  <si>
    <t>ConTab_BOM_KP_Hardware_66</t>
  </si>
  <si>
    <t>96698963</t>
  </si>
  <si>
    <t>B100383</t>
  </si>
  <si>
    <t>ConTab_BOM_KP_Hardware_67</t>
  </si>
  <si>
    <t>B100384</t>
  </si>
  <si>
    <t>ConTab_BOM_KP_Hardware_69</t>
  </si>
  <si>
    <t>B100386</t>
  </si>
  <si>
    <t>ConTab_BOM_KP_Hardware_71</t>
  </si>
  <si>
    <t>:8012-5_6-KP:8012-5_6-KPV:</t>
  </si>
  <si>
    <t>96698964</t>
  </si>
  <si>
    <t>B100388</t>
  </si>
  <si>
    <t>ConTab_BOM_KP_Hardware_72</t>
  </si>
  <si>
    <t>B100389</t>
  </si>
  <si>
    <t>ConTab_BOM_KP_Hardware_73</t>
  </si>
  <si>
    <t>Hardware_SS_303</t>
  </si>
  <si>
    <t>B100390</t>
  </si>
  <si>
    <t>ConTab_BOM_KP_Hardware_74</t>
  </si>
  <si>
    <t>B100391</t>
  </si>
  <si>
    <t>ConTab_BOM_KP_Hardware_75</t>
  </si>
  <si>
    <t>Hardware_Special</t>
  </si>
  <si>
    <t>B100392</t>
  </si>
  <si>
    <t>LT148</t>
  </si>
  <si>
    <t>ConTab_BOM_KP_Hardware_76</t>
  </si>
  <si>
    <t>:8020-5_6-KP:8020-5_6-KPV:</t>
  </si>
  <si>
    <t>96698965</t>
  </si>
  <si>
    <t>B100393</t>
  </si>
  <si>
    <t>ConTab_BOM_KP_Hardware_77</t>
  </si>
  <si>
    <t>B100394</t>
  </si>
  <si>
    <t>ConTab_BOM_KP_Hardware_78</t>
  </si>
  <si>
    <t>B100395</t>
  </si>
  <si>
    <t>ConTab_BOM_KP_Hardware_79</t>
  </si>
  <si>
    <t>B100396</t>
  </si>
  <si>
    <t>ConTab_BOM_KP_Hardware_80</t>
  </si>
  <si>
    <t>B100397</t>
  </si>
  <si>
    <t>ConTab_BOM_KP_Hardware_81</t>
  </si>
  <si>
    <t>:1012-9_0-KP:1012-9_0-KPV:1012-1_2-KP:1012-1_2-KPV:</t>
  </si>
  <si>
    <t>96698966</t>
  </si>
  <si>
    <t>B100398</t>
  </si>
  <si>
    <t>ConTab_BOM_KP_Hardware_82</t>
  </si>
  <si>
    <t>B100399</t>
  </si>
  <si>
    <t>ConTab_BOM_KP_Hardware_83</t>
  </si>
  <si>
    <t>B100400</t>
  </si>
  <si>
    <t>ConTab_BOM_KP_Hardware_84</t>
  </si>
  <si>
    <t>B100401</t>
  </si>
  <si>
    <t>ConTab_BOM_KP_Hardware_85</t>
  </si>
  <si>
    <t>B100402</t>
  </si>
  <si>
    <t>ConTab_BOM_KP_Hardware_86</t>
  </si>
  <si>
    <t>:1015-3_4-KP:1015-3_4-KPV:</t>
  </si>
  <si>
    <t>96698967</t>
  </si>
  <si>
    <t>B100403</t>
  </si>
  <si>
    <t>ConTab_BOM_KP_Hardware_87</t>
  </si>
  <si>
    <t>B100404</t>
  </si>
  <si>
    <t>ConTab_BOM_KP_Hardware_88</t>
  </si>
  <si>
    <t>B100405</t>
  </si>
  <si>
    <t>ConTab_BOM_KP_Hardware_89</t>
  </si>
  <si>
    <t>B100406</t>
  </si>
  <si>
    <t>ConTab_BOM_KP_Hardware_90</t>
  </si>
  <si>
    <t>B100407</t>
  </si>
  <si>
    <t>ConTab_BOM_KP_Hardware_91</t>
  </si>
  <si>
    <t>96698968</t>
  </si>
  <si>
    <t>B100408</t>
  </si>
  <si>
    <t>ConTab_BOM_KP_Hardware_92</t>
  </si>
  <si>
    <t>B100409</t>
  </si>
  <si>
    <t>ConTab_BOM_KP_Hardware_94</t>
  </si>
  <si>
    <t>B100411</t>
  </si>
  <si>
    <t>ConTab_BOM_KP_Hardware_96</t>
  </si>
  <si>
    <t>96698969</t>
  </si>
  <si>
    <t>B100413</t>
  </si>
  <si>
    <t>ConTab_BOM_KP_Hardware_97</t>
  </si>
  <si>
    <t>B100414</t>
  </si>
  <si>
    <t>ConTab_BOM_KP_Hardware_99</t>
  </si>
  <si>
    <t>B100416</t>
  </si>
  <si>
    <t>ConTab_BOM_KP_Hardware_101</t>
  </si>
  <si>
    <t>96698970</t>
  </si>
  <si>
    <t>B100418</t>
  </si>
  <si>
    <t>ConTab_BOM_KP_Hardware_102</t>
  </si>
  <si>
    <t>B100419</t>
  </si>
  <si>
    <t>ConTab_BOM_KP_Hardware_104</t>
  </si>
  <si>
    <t>B100421</t>
  </si>
  <si>
    <t>ConTab_BOM_KP_Hardware_106</t>
  </si>
  <si>
    <t>:1220-5_6-KP:1220-5_6-KPV:</t>
  </si>
  <si>
    <t>96698971</t>
  </si>
  <si>
    <t>B100423</t>
  </si>
  <si>
    <t>ConTab_BOM_KP_Hardware_107</t>
  </si>
  <si>
    <t>B100424</t>
  </si>
  <si>
    <t>ConTab_BOM_KP_Hardware_108</t>
  </si>
  <si>
    <t>B100425</t>
  </si>
  <si>
    <t>ConTab_BOM_KP_Hardware_109</t>
  </si>
  <si>
    <t>B100426</t>
  </si>
  <si>
    <t>ConTab_BOM_KP_Hardware_110</t>
  </si>
  <si>
    <t>B100427</t>
  </si>
  <si>
    <t>ConTab_BOM_KP_Hardware_111</t>
  </si>
  <si>
    <t>:1415-1_2-KP:1415-1_2-KPV:</t>
  </si>
  <si>
    <t>96698972</t>
  </si>
  <si>
    <t>B100428</t>
  </si>
  <si>
    <t>ConTab_BOM_KP_Hardware_112</t>
  </si>
  <si>
    <t>B100429</t>
  </si>
  <si>
    <t>ConTab_BOM_KP_Hardware_113</t>
  </si>
  <si>
    <t>B100430</t>
  </si>
  <si>
    <t>ConTab_BOM_KP_Hardware_114</t>
  </si>
  <si>
    <t>B100431</t>
  </si>
  <si>
    <t>ConTab_BOM_KP_Hardware_115</t>
  </si>
  <si>
    <t>B100432</t>
  </si>
  <si>
    <t>ConTab_BOM_KP_Hardware_116</t>
  </si>
  <si>
    <t>Hardware_SS_316</t>
  </si>
  <si>
    <t>B104362</t>
  </si>
  <si>
    <t>ConTab_BOM_KP_Hardware_117</t>
  </si>
  <si>
    <t>B104363</t>
  </si>
  <si>
    <t>ConTab_BOM_KP_Hardware_118</t>
  </si>
  <si>
    <t>B104364</t>
  </si>
  <si>
    <t>ConTab_BOM_KP_Hardware_119</t>
  </si>
  <si>
    <t>B104365</t>
  </si>
  <si>
    <t>ConTab_BOM_KP_Hardware_120</t>
  </si>
  <si>
    <t>B104366</t>
  </si>
  <si>
    <t>ConTab_BOM_KP_Hardware_121</t>
  </si>
  <si>
    <t>B104367</t>
  </si>
  <si>
    <t>ConTab_BOM_KP_Hardware_122</t>
  </si>
  <si>
    <t>B104368</t>
  </si>
  <si>
    <t>ConTab_BOM_KP_Hardware_123</t>
  </si>
  <si>
    <t>B104369</t>
  </si>
  <si>
    <t>ConTab_BOM_KP_Hardware_124</t>
  </si>
  <si>
    <t>B104370</t>
  </si>
  <si>
    <t>ConTab_BOM_KP_Hardware_125</t>
  </si>
  <si>
    <t>B104371</t>
  </si>
  <si>
    <t>ConTab_BOM_KP_Hardware_126</t>
  </si>
  <si>
    <t>B104372</t>
  </si>
  <si>
    <t>ConTab_BOM_KP_Hardware_127</t>
  </si>
  <si>
    <t>B104373</t>
  </si>
  <si>
    <t>ConTab_BOM_KP_Hardware_128</t>
  </si>
  <si>
    <t>B104374</t>
  </si>
  <si>
    <t>ConTab_BOM_KP_Hardware_129</t>
  </si>
  <si>
    <t>B104375</t>
  </si>
  <si>
    <t>ConTab_BOM_KP_Hardware_130</t>
  </si>
  <si>
    <t>B104376</t>
  </si>
  <si>
    <t>ConTab_BOM_KP_Hardware_131</t>
  </si>
  <si>
    <t>B104377</t>
  </si>
  <si>
    <t>ConTab_BOM_KP_Hardware_132</t>
  </si>
  <si>
    <t>B104378</t>
  </si>
  <si>
    <t>ConTab_BOM_KP_Hardware_133</t>
  </si>
  <si>
    <t>B104379</t>
  </si>
  <si>
    <t>ConTab_BOM_KP_Hardware_134</t>
  </si>
  <si>
    <t>B104380</t>
  </si>
  <si>
    <t>ConTab_BOM_KP_Hardware_135</t>
  </si>
  <si>
    <t>B104381</t>
  </si>
  <si>
    <t>ConTab_BOM_KP_Hardware_136</t>
  </si>
  <si>
    <t>B104382</t>
  </si>
  <si>
    <t>ConTab_BOM_KP_Hardware_137</t>
  </si>
  <si>
    <t>B104383</t>
  </si>
  <si>
    <t>ConTab_BOM_KP_Hardware_138</t>
  </si>
  <si>
    <t>B104384</t>
  </si>
  <si>
    <t>ConTab_BOM_KP_Hardware_139</t>
  </si>
  <si>
    <t>:8015-3_4-KP:8015-3_4-KPV:</t>
  </si>
  <si>
    <t>B104673</t>
  </si>
  <si>
    <t>ConTab_BOM_KP_Hardware_140</t>
  </si>
  <si>
    <t>B104674</t>
  </si>
  <si>
    <t>ConTab_BOM_KP_Hardware_141</t>
  </si>
  <si>
    <t>B104675</t>
  </si>
  <si>
    <t>ConTab_BOM_KP_Hardware_142</t>
  </si>
  <si>
    <t>B104676</t>
  </si>
  <si>
    <t>ConTab_BOM_KP_Hardware_143</t>
  </si>
  <si>
    <t>B104677</t>
  </si>
  <si>
    <t>ConTab_BOM_KP_Hardware_144</t>
  </si>
  <si>
    <t>B104678</t>
  </si>
  <si>
    <t>ConTab_BOM_KP_Hardware_145</t>
  </si>
  <si>
    <t>B105037</t>
  </si>
  <si>
    <t>ConTab_BOM_KP_Hardware_146</t>
  </si>
  <si>
    <t>B105038</t>
  </si>
  <si>
    <t>ConTab_BOM_KP_Hardware_148</t>
  </si>
  <si>
    <t>B105040</t>
  </si>
  <si>
    <t>ConTab_BOM_KP_Hardware_150</t>
  </si>
  <si>
    <t>B105042</t>
  </si>
  <si>
    <t>ConTab_BOM_KP_Hardware_151</t>
  </si>
  <si>
    <t>:3014-7_8-KP:3014-7_8-KPV:</t>
  </si>
  <si>
    <t>ConTab_BOM_KP_Hardware_152</t>
  </si>
  <si>
    <t>ConTab_BOM_KP_Hardware_154</t>
  </si>
  <si>
    <t>ConTab_BOM_KP_Hardware_156</t>
  </si>
  <si>
    <t>:4015-9_0-KP:4015-9_0-KPV:</t>
  </si>
  <si>
    <t>ConTab_BOM_KP_Hardware_157</t>
  </si>
  <si>
    <t>ConTab_BOM_KP_Hardware_159</t>
  </si>
  <si>
    <t>ConTab_BOM_KP_Hardware_161</t>
  </si>
  <si>
    <t>ConTab_BOM_KP_Hardware_162</t>
  </si>
  <si>
    <t>ConTab_BOM_KP_Hardware_163</t>
  </si>
  <si>
    <t>:6015-3_4-KP:6015-3_4-KPV:</t>
  </si>
  <si>
    <t>ConTab_BOM_KP_Hardware_164</t>
  </si>
  <si>
    <t>ConTab_BOM_KP_Hardware_166</t>
  </si>
  <si>
    <t>ConTab_BOM_KP_Hardware_168</t>
  </si>
  <si>
    <t>ConTab_BOM_KP_Hardware_169</t>
  </si>
  <si>
    <t>:1213-5_6-KP:1213-5_6-KPV:</t>
  </si>
  <si>
    <t>ConTab_BOM_KP_Hardware_170</t>
  </si>
  <si>
    <t>B100032</t>
  </si>
  <si>
    <t>ConTab_BOM_KP_Hardware_172</t>
  </si>
  <si>
    <t>ConTab_BOM_KP_Hardware_174</t>
  </si>
  <si>
    <t>ConTab_BOM_KP_Hardware_175</t>
  </si>
  <si>
    <t>:1220-7_8-KP:1220-7_8-KPV:</t>
  </si>
  <si>
    <t>ConTab_BOM_KP_Hardware_176</t>
  </si>
  <si>
    <t>ConTab_BOM_KP_Hardware_177</t>
  </si>
  <si>
    <t>ConTab_BOM_KP_Hardware_178</t>
  </si>
  <si>
    <t>ConTab_BOM_KP_Hardware_179</t>
  </si>
  <si>
    <t>ConTab_BOM_KP_Hardware_180</t>
  </si>
  <si>
    <t>ConTab_BOM_KP_Hardware_181</t>
  </si>
  <si>
    <t>ConTab_BOM_KP_Hardware_182</t>
  </si>
  <si>
    <t>ConTab_BOM_KP_Hardware_184</t>
  </si>
  <si>
    <t>ConTab_BOM_KP_Hardware_186</t>
  </si>
  <si>
    <t>ConTab_BOM_KP_Hardware_187</t>
  </si>
  <si>
    <t>ConTab_BOM_KP_Hardware_188</t>
  </si>
  <si>
    <t>ConTab_BOM_KP_Hardware_190</t>
  </si>
  <si>
    <t>ConTab_BOM_KP_Hardware_192</t>
  </si>
  <si>
    <t>ConTab_BOM_KP_Hardware_193</t>
  </si>
  <si>
    <t>ConTab_BOM_KP_Hardware_194</t>
  </si>
  <si>
    <t>ConTab_BOM_KP_Hardware_196</t>
  </si>
  <si>
    <t>ConTab_BOM_KP_Hardware_198</t>
  </si>
  <si>
    <t>ConTab_BOM_KP_Hardware_199</t>
  </si>
  <si>
    <t>ConTab_BOM_KP_Hardware_200</t>
  </si>
  <si>
    <t>ConTab_BOM_KP_Hardware_202</t>
  </si>
  <si>
    <t>ConTab_BOM_KP_Hardware_204</t>
  </si>
  <si>
    <t>ConTab_BOM_KP_Hardware_205</t>
  </si>
  <si>
    <t>ConTab_BOM_KP_Hardware_206</t>
  </si>
  <si>
    <t>ConTab_BOM_KP_Hardware_208</t>
  </si>
  <si>
    <t>ConTab_BOM_KP_Hardware_210</t>
  </si>
  <si>
    <t>ConTab_BOM_KP_Hardware_211</t>
  </si>
  <si>
    <t>ConTab_BOM_KP_Hardware_212</t>
  </si>
  <si>
    <t>ConTab_BOM_KP_Hardware_214</t>
  </si>
  <si>
    <t>ConTab_BOM_KP_Hardware_216</t>
  </si>
  <si>
    <t>ConTab_BOM_KP_Hardware_217</t>
  </si>
  <si>
    <t>:1415-3_4-KP:1415-3_4-KPV:</t>
  </si>
  <si>
    <t>ConTab_BOM_KP_Hardware_218</t>
  </si>
  <si>
    <t>ConTab_BOM_KP_Hardware_219</t>
  </si>
  <si>
    <t>ConTab_BOM_KP_Hardware_220</t>
  </si>
  <si>
    <t>ConTab_BOM_KP_Hardware_221</t>
  </si>
  <si>
    <t>ConTab_BOM_KP_Hardware_222</t>
  </si>
  <si>
    <t>ConTab_BOM_KP_Hardware_223</t>
  </si>
  <si>
    <t>ConTab_BOM_KP_Hardware_224</t>
  </si>
  <si>
    <t>ConTab_BOM_KP_Hardware_226</t>
  </si>
  <si>
    <t>ConTab_BOM_KP_Hardware_228</t>
  </si>
  <si>
    <t>ConTab_BOM_KP_Hardware_229</t>
  </si>
  <si>
    <t>ConTab_BOM_KP_Hardware_230</t>
  </si>
  <si>
    <t>ConTab_BOM_KP_Hardware_232</t>
  </si>
  <si>
    <t>ConTab_BOM_KP_Hardware_234</t>
  </si>
  <si>
    <t>ConTab_BOM_KP_Hardware_235</t>
  </si>
  <si>
    <t>:8012-5_6-KPVS:</t>
  </si>
  <si>
    <t>ConTab_BOM_KP_Hardware_236</t>
  </si>
  <si>
    <t>:8020-5_6-KPVS:</t>
  </si>
  <si>
    <t>ConTab_BOM_KP_Hardware_237</t>
  </si>
  <si>
    <t>:1012-1_2-KPVS:</t>
  </si>
  <si>
    <t>ConTab_BOM_KP_Hardware_238</t>
  </si>
  <si>
    <t>:1015-3_4-KPVS:</t>
  </si>
  <si>
    <t>ConTab_BOM_KP_Hardware_239</t>
  </si>
  <si>
    <t>:1220-5_6-KPVS:</t>
  </si>
  <si>
    <t>ConTab_BOM_KP_Hardware_240</t>
  </si>
  <si>
    <t>:1415-1_2-KPVS:</t>
  </si>
  <si>
    <t>ConTab_BOM_KP_Hardware_241</t>
  </si>
  <si>
    <t>:8015-3_4-KPVS:</t>
  </si>
  <si>
    <t>ConTab_BOM_KP_Hardware_242</t>
  </si>
  <si>
    <t>:1220-7_8-KPVS:</t>
  </si>
  <si>
    <t>ConTab_BOM_KP_Hardware_243</t>
  </si>
  <si>
    <t>:1415-3_4-KPVS:</t>
  </si>
  <si>
    <t>ConTab_BOM_KP_Hardware_244</t>
  </si>
  <si>
    <t>:3014-7_8-KPVS:</t>
  </si>
  <si>
    <t>XC</t>
  </si>
  <si>
    <t>ConTab_BOM_KP_Hardware_245</t>
  </si>
  <si>
    <t>ConTab_BOM_KP_Hardware_246</t>
  </si>
  <si>
    <t>ConTab_BOM_KP_Hardware_247</t>
  </si>
  <si>
    <t>ConTab_BOM_KP_Hardware_248</t>
  </si>
  <si>
    <t>:4012-1_2-KPVS:4012-7_8-KPV:</t>
  </si>
  <si>
    <t>ConTab_BOM_KP_Hardware_249</t>
  </si>
  <si>
    <t>ConTab_BOM_KP_Hardware_250</t>
  </si>
  <si>
    <t>ConTab_BOM_KP_Hardware_251</t>
  </si>
  <si>
    <t>ConTab_BOM_KP_Hardware_252</t>
  </si>
  <si>
    <t>:4015-9_0-KPVS:</t>
  </si>
  <si>
    <t>ConTab_BOM_KP_Hardware_253</t>
  </si>
  <si>
    <t>ConTab_BOM_KP_Hardware_254</t>
  </si>
  <si>
    <t>ConTab_BOM_KP_Hardware_255</t>
  </si>
  <si>
    <t>ConTab_BOM_KP_Hardware_256</t>
  </si>
  <si>
    <t>:5012-7_8-KPVS:</t>
  </si>
  <si>
    <t>ConTab_BOM_KP_Hardware_257</t>
  </si>
  <si>
    <t>ConTab_BOM_KP_Hardware_258</t>
  </si>
  <si>
    <t>ConTab_BOM_KP_Hardware_259</t>
  </si>
  <si>
    <t>ConTab_BOM_KP_Hardware_260</t>
  </si>
  <si>
    <t>:6012-3_4-KPVS:</t>
  </si>
  <si>
    <t>ConTab_BOM_KP_Hardware_261</t>
  </si>
  <si>
    <t>ConTab_BOM_KP_Hardware_262</t>
  </si>
  <si>
    <t>ConTab_BOM_KP_Hardware_263</t>
  </si>
  <si>
    <t>ConTab_BOM_KP_Hardware_264</t>
  </si>
  <si>
    <t>:5015-9_0-KPVS:</t>
  </si>
  <si>
    <t>ConTab_BOM_KP_Hardware_265</t>
  </si>
  <si>
    <t>ConTab_BOM_KP_Hardware_266</t>
  </si>
  <si>
    <t>ConTab_BOM_KP_Hardware_267</t>
  </si>
  <si>
    <t>\\Hssql01\pacoexpresssuite_published_ckb_data\60123impmyexport.xml</t>
  </si>
  <si>
    <t>Price_BOM_KP_Imp</t>
  </si>
  <si>
    <t>WearRingConfiguration</t>
  </si>
  <si>
    <t>ImpellerMaterial</t>
  </si>
  <si>
    <t>ConstructionCode</t>
  </si>
  <si>
    <t>Wear Ring Configuration</t>
  </si>
  <si>
    <t>Comment1</t>
  </si>
  <si>
    <t>ConTab_BOM_KP_Impeller_0001</t>
  </si>
  <si>
    <t>:1012-1_2-KP:1012-1_2-KPV:1012-1_2-KPVS:</t>
  </si>
  <si>
    <t>Case Ring</t>
  </si>
  <si>
    <t>ImpMatl_Silicon_Bronze_ASTM-B584_C87600</t>
  </si>
  <si>
    <t>Silicon Bronze, ASTM-B584, C87600</t>
  </si>
  <si>
    <t>B21</t>
  </si>
  <si>
    <t>Steel, Cold Drawn C1018</t>
  </si>
  <si>
    <t>B100813</t>
  </si>
  <si>
    <t>Standard</t>
  </si>
  <si>
    <t>ConTab_BOM_KP_Impeller_0002</t>
  </si>
  <si>
    <t>Double Wear Ring</t>
  </si>
  <si>
    <t>B100823</t>
  </si>
  <si>
    <t>ConTab_BOM_KP_Impeller_0003</t>
  </si>
  <si>
    <t>ImpMatl_NiAl-Bronze_ASTM-B148_C95400</t>
  </si>
  <si>
    <t>Nickel Aluminum Bronze ASTM B148 UNS C95400</t>
  </si>
  <si>
    <t>B22</t>
  </si>
  <si>
    <t>B105744</t>
  </si>
  <si>
    <t>ConTab_BOM_KP_Impeller_0004</t>
  </si>
  <si>
    <t>B105745</t>
  </si>
  <si>
    <t>ConTab_BOM_KP_Impeller_0005</t>
  </si>
  <si>
    <t>ImpMatl_Cast_Iron_ASTM-A48_Cl30</t>
  </si>
  <si>
    <t>Cast Iron, ASTM-A48, CL 30</t>
  </si>
  <si>
    <t>C30</t>
  </si>
  <si>
    <t>B100817</t>
  </si>
  <si>
    <t>LT040</t>
  </si>
  <si>
    <t>ConTab_BOM_KP_Impeller_0006</t>
  </si>
  <si>
    <t>B100827</t>
  </si>
  <si>
    <t>ConTab_BOM_KP_Impeller_0007</t>
  </si>
  <si>
    <t>ImpMatl_SS_AISI-303</t>
  </si>
  <si>
    <t>Stainless Steel, AISI-303</t>
  </si>
  <si>
    <t>H303</t>
  </si>
  <si>
    <t>Stainless Steel, AISI 316</t>
  </si>
  <si>
    <t>B100818</t>
  </si>
  <si>
    <t>LT043</t>
  </si>
  <si>
    <t>ConTab_BOM_KP_Impeller_0008</t>
  </si>
  <si>
    <t>B100828</t>
  </si>
  <si>
    <t>ConTab_BOM_KP_Impeller_0009</t>
  </si>
  <si>
    <t>ImpMatl_SS_AISI-304</t>
  </si>
  <si>
    <t>Stainless Steel, AISI-304</t>
  </si>
  <si>
    <t>H304</t>
  </si>
  <si>
    <t>B100819</t>
  </si>
  <si>
    <t>ConTab_BOM_KP_Impeller_0010</t>
  </si>
  <si>
    <t>B100829</t>
  </si>
  <si>
    <t>ConTab_BOM_KP_Impeller_0011</t>
  </si>
  <si>
    <t>ImpMatl_SS_AISI-316</t>
  </si>
  <si>
    <t>Stainless Steel, AISI-316</t>
  </si>
  <si>
    <t>H316</t>
  </si>
  <si>
    <t>B100820</t>
  </si>
  <si>
    <t>LT041</t>
  </si>
  <si>
    <t>ConTab_BOM_KP_Impeller_0012</t>
  </si>
  <si>
    <t>B100830</t>
  </si>
  <si>
    <t>ConTab_BOM_KP_Impeller_0013</t>
  </si>
  <si>
    <t>ImpMatl_Special</t>
  </si>
  <si>
    <t>B100822</t>
  </si>
  <si>
    <t>ConTab_BOM_KP_Impeller_0014</t>
  </si>
  <si>
    <t>B100832</t>
  </si>
  <si>
    <t>ConTab_BOM_KP_Impeller_0015</t>
  </si>
  <si>
    <t>ConTab_BOM_KP_Impeller_0016</t>
  </si>
  <si>
    <t>ConTab_BOM_KP_Impeller_0017</t>
  </si>
  <si>
    <t>ConTab_BOM_KP_Impeller_0018</t>
  </si>
  <si>
    <t>ConTab_BOM_KP_Impeller_0019</t>
  </si>
  <si>
    <t>ConTab_BOM_KP_Impeller_0020</t>
  </si>
  <si>
    <t>ConTab_BOM_KP_Impeller_0021</t>
  </si>
  <si>
    <t>ConTab_BOM_KP_Impeller_0022</t>
  </si>
  <si>
    <t>ConTab_BOM_KP_Impeller_0023</t>
  </si>
  <si>
    <t>ConTab_BOM_KP_Impeller_0024</t>
  </si>
  <si>
    <t>ConTab_BOM_KP_Impeller_0025</t>
  </si>
  <si>
    <t>ConTab_BOM_KP_Impeller_0026</t>
  </si>
  <si>
    <t>ConTab_BOM_KP_Impeller_0027</t>
  </si>
  <si>
    <t>ConTab_BOM_KP_Impeller_0028</t>
  </si>
  <si>
    <t>ConTab_BOM_KP_Impeller_0029</t>
  </si>
  <si>
    <t>ConTab_BOM_KP_Impeller_0030</t>
  </si>
  <si>
    <t>ConTab_BOM_KP_Impeller_0031</t>
  </si>
  <si>
    <t>ConTab_BOM_KP_Impeller_0032</t>
  </si>
  <si>
    <t>ConTab_BOM_KP_Impeller_0033</t>
  </si>
  <si>
    <t>ConTab_BOM_KP_Impeller_0034</t>
  </si>
  <si>
    <t>ConTab_BOM_KP_Impeller_0035</t>
  </si>
  <si>
    <t>ConTab_BOM_KP_Impeller_0036</t>
  </si>
  <si>
    <t>ConTab_BOM_KP_Impeller_0037</t>
  </si>
  <si>
    <t>ConTab_BOM_KP_Impeller_0038</t>
  </si>
  <si>
    <t>ConTab_BOM_KP_Impeller_0039</t>
  </si>
  <si>
    <t>ConTab_BOM_KP_Impeller_0040</t>
  </si>
  <si>
    <t>ConTab_BOM_KP_Impeller_0041</t>
  </si>
  <si>
    <t>ConTab_BOM_KP_Impeller_0042</t>
  </si>
  <si>
    <t>ConTab_BOM_KP_Impeller_0043</t>
  </si>
  <si>
    <t>ConTab_BOM_KP_Impeller_0044</t>
  </si>
  <si>
    <t>ConTab_BOM_KP_Impeller_0045</t>
  </si>
  <si>
    <t>ConTab_BOM_KP_Impeller_0046</t>
  </si>
  <si>
    <t>ConTab_BOM_KP_Impeller_0047</t>
  </si>
  <si>
    <t>ConTab_BOM_KP_Impeller_0048</t>
  </si>
  <si>
    <t>ConTab_BOM_KP_Impeller_0049</t>
  </si>
  <si>
    <t>ConTab_BOM_KP_Impeller_0050</t>
  </si>
  <si>
    <t>ConTab_BOM_KP_Impeller_0051</t>
  </si>
  <si>
    <t>:1012-9_0-KP:1012-9_0-KPV:</t>
  </si>
  <si>
    <t>96699045</t>
  </si>
  <si>
    <t>ConTab_BOM_KP_Impeller_0052</t>
  </si>
  <si>
    <t>ConTab_BOM_KP_Impeller_0053</t>
  </si>
  <si>
    <t>ConTab_BOM_KP_Impeller_0054</t>
  </si>
  <si>
    <t>ConTab_BOM_KP_Impeller_0059</t>
  </si>
  <si>
    <t>ConTab_BOM_KP_Impeller_0060</t>
  </si>
  <si>
    <t>ConTab_BOM_KP_Impeller_0065</t>
  </si>
  <si>
    <t>ConTab_BOM_KP_Impeller_0066</t>
  </si>
  <si>
    <t>ConTab_BOM_KP_Impeller_0067</t>
  </si>
  <si>
    <t>ConTab_BOM_KP_Impeller_0068</t>
  </si>
  <si>
    <t>ConTab_BOM_KP_Impeller_0071</t>
  </si>
  <si>
    <t>ConTab_BOM_KP_Impeller_0072</t>
  </si>
  <si>
    <t>ConTab_BOM_KP_Impeller_0073</t>
  </si>
  <si>
    <t>ConTab_BOM_KP_Impeller_0074</t>
  </si>
  <si>
    <t>ConTab_BOM_KP_Impeller_0077</t>
  </si>
  <si>
    <t>ConTab_BOM_KP_Impeller_0078</t>
  </si>
  <si>
    <t>ConTab_BOM_KP_Impeller_0079</t>
  </si>
  <si>
    <t>ConTab_BOM_KP_Impeller_0080</t>
  </si>
  <si>
    <t>ConTab_BOM_KP_Impeller_0083</t>
  </si>
  <si>
    <t>ConTab_BOM_KP_Impeller_0084</t>
  </si>
  <si>
    <t>ConTab_BOM_KP_Impeller_0085</t>
  </si>
  <si>
    <t>ConTab_BOM_KP_Impeller_0086</t>
  </si>
  <si>
    <t>ConTab_BOM_KP_Impeller_0089</t>
  </si>
  <si>
    <t>ConTab_BOM_KP_Impeller_0090</t>
  </si>
  <si>
    <t>ConTab_BOM_KP_Impeller_0091</t>
  </si>
  <si>
    <t>ConTab_BOM_KP_Impeller_0092</t>
  </si>
  <si>
    <t>ConTab_BOM_KP_Impeller_0095</t>
  </si>
  <si>
    <t>ConTab_BOM_KP_Impeller_0096</t>
  </si>
  <si>
    <t>ConTab_BOM_KP_Impeller_0097</t>
  </si>
  <si>
    <t>ConTab_BOM_KP_Impeller_0098</t>
  </si>
  <si>
    <t>ConTab_BOM_KP_Impeller_0101</t>
  </si>
  <si>
    <t>96699049</t>
  </si>
  <si>
    <t>B100833</t>
  </si>
  <si>
    <t>ConTab_BOM_KP_Impeller_0102</t>
  </si>
  <si>
    <t>B100843</t>
  </si>
  <si>
    <t>ConTab_BOM_KP_Impeller_0103</t>
  </si>
  <si>
    <t>B105746</t>
  </si>
  <si>
    <t>ConTab_BOM_KP_Impeller_0104</t>
  </si>
  <si>
    <t>B105747</t>
  </si>
  <si>
    <t>ConTab_BOM_KP_Impeller_0105</t>
  </si>
  <si>
    <t>B100837</t>
  </si>
  <si>
    <t>ConTab_BOM_KP_Impeller_0106</t>
  </si>
  <si>
    <t>B100847</t>
  </si>
  <si>
    <t>ConTab_BOM_KP_Impeller_0107</t>
  </si>
  <si>
    <t>B100838</t>
  </si>
  <si>
    <t>ConTab_BOM_KP_Impeller_0108</t>
  </si>
  <si>
    <t>B100848</t>
  </si>
  <si>
    <t>ConTab_BOM_KP_Impeller_0109</t>
  </si>
  <si>
    <t>B100839</t>
  </si>
  <si>
    <t>ConTab_BOM_KP_Impeller_0110</t>
  </si>
  <si>
    <t>B100849</t>
  </si>
  <si>
    <t>ConTab_BOM_KP_Impeller_0111</t>
  </si>
  <si>
    <t>B100840</t>
  </si>
  <si>
    <t>ConTab_BOM_KP_Impeller_0112</t>
  </si>
  <si>
    <t>B100850</t>
  </si>
  <si>
    <t>ConTab_BOM_KP_Impeller_0113</t>
  </si>
  <si>
    <t>B100842</t>
  </si>
  <si>
    <t>ConTab_BOM_KP_Impeller_0114</t>
  </si>
  <si>
    <t>B100852</t>
  </si>
  <si>
    <t>ConTab_BOM_KP_Impeller_0115</t>
  </si>
  <si>
    <t>ConTab_BOM_KP_Impeller_0116</t>
  </si>
  <si>
    <t>ConTab_BOM_KP_Impeller_0117</t>
  </si>
  <si>
    <t>ConTab_BOM_KP_Impeller_0118</t>
  </si>
  <si>
    <t>ConTab_BOM_KP_Impeller_0119</t>
  </si>
  <si>
    <t>ConTab_BOM_KP_Impeller_0120</t>
  </si>
  <si>
    <t>ConTab_BOM_KP_Impeller_0121</t>
  </si>
  <si>
    <t>ConTab_BOM_KP_Impeller_0122</t>
  </si>
  <si>
    <t>ConTab_BOM_KP_Impeller_0123</t>
  </si>
  <si>
    <t>ConTab_BOM_KP_Impeller_0124</t>
  </si>
  <si>
    <t>ConTab_BOM_KP_Impeller_0125</t>
  </si>
  <si>
    <t>ConTab_BOM_KP_Impeller_0126</t>
  </si>
  <si>
    <t>ConTab_BOM_KP_Impeller_0127</t>
  </si>
  <si>
    <t>ConTab_BOM_KP_Impeller_0128</t>
  </si>
  <si>
    <t>ConTab_BOM_KP_Impeller_0129</t>
  </si>
  <si>
    <t>ConTab_BOM_KP_Impeller_0130</t>
  </si>
  <si>
    <t>ConTab_BOM_KP_Impeller_0131</t>
  </si>
  <si>
    <t>ConTab_BOM_KP_Impeller_0132</t>
  </si>
  <si>
    <t>ConTab_BOM_KP_Impeller_0133</t>
  </si>
  <si>
    <t>ConTab_BOM_KP_Impeller_0134</t>
  </si>
  <si>
    <t>ConTab_BOM_KP_Impeller_0135</t>
  </si>
  <si>
    <t>ConTab_BOM_KP_Impeller_0136</t>
  </si>
  <si>
    <t>ConTab_BOM_KP_Impeller_0137</t>
  </si>
  <si>
    <t>ConTab_BOM_KP_Impeller_0138</t>
  </si>
  <si>
    <t>ConTab_BOM_KP_Impeller_0139</t>
  </si>
  <si>
    <t>ConTab_BOM_KP_Impeller_0140</t>
  </si>
  <si>
    <t>ConTab_BOM_KP_Impeller_0141</t>
  </si>
  <si>
    <t>ConTab_BOM_KP_Impeller_0142</t>
  </si>
  <si>
    <t>ConTab_BOM_KP_Impeller_0143</t>
  </si>
  <si>
    <t>ConTab_BOM_KP_Impeller_0144</t>
  </si>
  <si>
    <t>ConTab_BOM_KP_Impeller_0145</t>
  </si>
  <si>
    <t>ConTab_BOM_KP_Impeller_0146</t>
  </si>
  <si>
    <t>ConTab_BOM_KP_Impeller_0147</t>
  </si>
  <si>
    <t>ConTab_BOM_KP_Impeller_0148</t>
  </si>
  <si>
    <t>ConTab_BOM_KP_Impeller_0149</t>
  </si>
  <si>
    <t>ConTab_BOM_KP_Impeller_0150</t>
  </si>
  <si>
    <t>ConTab_BOM_KP_Impeller_0151</t>
  </si>
  <si>
    <t>96699053</t>
  </si>
  <si>
    <t>B100853</t>
  </si>
  <si>
    <t>ConTab_BOM_KP_Impeller_0152</t>
  </si>
  <si>
    <t>B100863</t>
  </si>
  <si>
    <t>ConTab_BOM_KP_Impeller_0153</t>
  </si>
  <si>
    <t>B105748</t>
  </si>
  <si>
    <t>ConTab_BOM_KP_Impeller_0154</t>
  </si>
  <si>
    <t>B105749</t>
  </si>
  <si>
    <t>ConTab_BOM_KP_Impeller_0159</t>
  </si>
  <si>
    <t>B100859</t>
  </si>
  <si>
    <t>ConTab_BOM_KP_Impeller_0160</t>
  </si>
  <si>
    <t>B100869</t>
  </si>
  <si>
    <t>ConTab_BOM_KP_Impeller_0165</t>
  </si>
  <si>
    <t>ConTab_BOM_KP_Impeller_0166</t>
  </si>
  <si>
    <t>ConTab_BOM_KP_Impeller_0167</t>
  </si>
  <si>
    <t>ConTab_BOM_KP_Impeller_0168</t>
  </si>
  <si>
    <t>ConTab_BOM_KP_Impeller_0171</t>
  </si>
  <si>
    <t>ConTab_BOM_KP_Impeller_0172</t>
  </si>
  <si>
    <t>ConTab_BOM_KP_Impeller_0173</t>
  </si>
  <si>
    <t>ConTab_BOM_KP_Impeller_0174</t>
  </si>
  <si>
    <t>ConTab_BOM_KP_Impeller_0177</t>
  </si>
  <si>
    <t>ConTab_BOM_KP_Impeller_0178</t>
  </si>
  <si>
    <t>ConTab_BOM_KP_Impeller_0179</t>
  </si>
  <si>
    <t>ConTab_BOM_KP_Impeller_0180</t>
  </si>
  <si>
    <t>ConTab_BOM_KP_Impeller_0183</t>
  </si>
  <si>
    <t>ConTab_BOM_KP_Impeller_0184</t>
  </si>
  <si>
    <t>ConTab_BOM_KP_Impeller_0185</t>
  </si>
  <si>
    <t>ConTab_BOM_KP_Impeller_0186</t>
  </si>
  <si>
    <t>ConTab_BOM_KP_Impeller_0189</t>
  </si>
  <si>
    <t>ConTab_BOM_KP_Impeller_0190</t>
  </si>
  <si>
    <t>ConTab_BOM_KP_Impeller_0191</t>
  </si>
  <si>
    <t>ConTab_BOM_KP_Impeller_0192</t>
  </si>
  <si>
    <t>ConTab_BOM_KP_Impeller_0195</t>
  </si>
  <si>
    <t>ConTab_BOM_KP_Impeller_0196</t>
  </si>
  <si>
    <t>ConTab_BOM_KP_Impeller_0197</t>
  </si>
  <si>
    <t>ConTab_BOM_KP_Impeller_0198</t>
  </si>
  <si>
    <t>ConTab_BOM_KP_Impeller_0201</t>
  </si>
  <si>
    <t>96699057</t>
  </si>
  <si>
    <t>B100873</t>
  </si>
  <si>
    <t>ConTab_BOM_KP_Impeller_0202</t>
  </si>
  <si>
    <t>96699059</t>
  </si>
  <si>
    <t>B100883</t>
  </si>
  <si>
    <t>ConTab_BOM_KP_Impeller_0203</t>
  </si>
  <si>
    <t>B105750</t>
  </si>
  <si>
    <t>ConTab_BOM_KP_Impeller_0204</t>
  </si>
  <si>
    <t>B105751</t>
  </si>
  <si>
    <t>ConTab_BOM_KP_Impeller_0209</t>
  </si>
  <si>
    <t>B100879</t>
  </si>
  <si>
    <t>ConTab_BOM_KP_Impeller_0210</t>
  </si>
  <si>
    <t>B100889</t>
  </si>
  <si>
    <t>ConTab_BOM_KP_Impeller_0215</t>
  </si>
  <si>
    <t>ConTab_BOM_KP_Impeller_0216</t>
  </si>
  <si>
    <t>ConTab_BOM_KP_Impeller_0217</t>
  </si>
  <si>
    <t>ConTab_BOM_KP_Impeller_0218</t>
  </si>
  <si>
    <t>ConTab_BOM_KP_Impeller_0221</t>
  </si>
  <si>
    <t>ConTab_BOM_KP_Impeller_0222</t>
  </si>
  <si>
    <t>ConTab_BOM_KP_Impeller_0223</t>
  </si>
  <si>
    <t>ConTab_BOM_KP_Impeller_0224</t>
  </si>
  <si>
    <t>ConTab_BOM_KP_Impeller_0227</t>
  </si>
  <si>
    <t>ConTab_BOM_KP_Impeller_0228</t>
  </si>
  <si>
    <t>ConTab_BOM_KP_Impeller_0229</t>
  </si>
  <si>
    <t>ConTab_BOM_KP_Impeller_0230</t>
  </si>
  <si>
    <t>ConTab_BOM_KP_Impeller_0233</t>
  </si>
  <si>
    <t>ConTab_BOM_KP_Impeller_0234</t>
  </si>
  <si>
    <t>ConTab_BOM_KP_Impeller_0235</t>
  </si>
  <si>
    <t>ConTab_BOM_KP_Impeller_0236</t>
  </si>
  <si>
    <t>ConTab_BOM_KP_Impeller_0239</t>
  </si>
  <si>
    <t>ConTab_BOM_KP_Impeller_0240</t>
  </si>
  <si>
    <t>ConTab_BOM_KP_Impeller_0241</t>
  </si>
  <si>
    <t>ConTab_BOM_KP_Impeller_0242</t>
  </si>
  <si>
    <t>ConTab_BOM_KP_Impeller_0245</t>
  </si>
  <si>
    <t>ConTab_BOM_KP_Impeller_0246</t>
  </si>
  <si>
    <t>ConTab_BOM_KP_Impeller_0247</t>
  </si>
  <si>
    <t>ConTab_BOM_KP_Impeller_0248</t>
  </si>
  <si>
    <t>ConTab_BOM_KP_Impeller_0251</t>
  </si>
  <si>
    <t>96699061</t>
  </si>
  <si>
    <t>B100893</t>
  </si>
  <si>
    <t>ConTab_BOM_KP_Impeller_0252</t>
  </si>
  <si>
    <t>B100903</t>
  </si>
  <si>
    <t>ConTab_BOM_KP_Impeller_0253</t>
  </si>
  <si>
    <t>B105752</t>
  </si>
  <si>
    <t>ConTab_BOM_KP_Impeller_0254</t>
  </si>
  <si>
    <t>B105753</t>
  </si>
  <si>
    <t>ConTab_BOM_KP_Impeller_0259</t>
  </si>
  <si>
    <t>B100899</t>
  </si>
  <si>
    <t>ConTab_BOM_KP_Impeller_0260</t>
  </si>
  <si>
    <t>B100909</t>
  </si>
  <si>
    <t>ConTab_BOM_KP_Impeller_0265</t>
  </si>
  <si>
    <t>ConTab_BOM_KP_Impeller_0266</t>
  </si>
  <si>
    <t>ConTab_BOM_KP_Impeller_0267</t>
  </si>
  <si>
    <t>ConTab_BOM_KP_Impeller_0268</t>
  </si>
  <si>
    <t>ConTab_BOM_KP_Impeller_0271</t>
  </si>
  <si>
    <t>ConTab_BOM_KP_Impeller_0272</t>
  </si>
  <si>
    <t>ConTab_BOM_KP_Impeller_0273</t>
  </si>
  <si>
    <t>ConTab_BOM_KP_Impeller_0274</t>
  </si>
  <si>
    <t>ConTab_BOM_KP_Impeller_0277</t>
  </si>
  <si>
    <t>ConTab_BOM_KP_Impeller_0278</t>
  </si>
  <si>
    <t>ConTab_BOM_KP_Impeller_0279</t>
  </si>
  <si>
    <t>ConTab_BOM_KP_Impeller_0280</t>
  </si>
  <si>
    <t>ConTab_BOM_KP_Impeller_0283</t>
  </si>
  <si>
    <t>ConTab_BOM_KP_Impeller_0284</t>
  </si>
  <si>
    <t>ConTab_BOM_KP_Impeller_0285</t>
  </si>
  <si>
    <t>ConTab_BOM_KP_Impeller_0286</t>
  </si>
  <si>
    <t>ConTab_BOM_KP_Impeller_0289</t>
  </si>
  <si>
    <t>ConTab_BOM_KP_Impeller_0290</t>
  </si>
  <si>
    <t>ConTab_BOM_KP_Impeller_0291</t>
  </si>
  <si>
    <t>ConTab_BOM_KP_Impeller_0292</t>
  </si>
  <si>
    <t>ConTab_BOM_KP_Impeller_0295</t>
  </si>
  <si>
    <t>ConTab_BOM_KP_Impeller_0296</t>
  </si>
  <si>
    <t>ConTab_BOM_KP_Impeller_0297</t>
  </si>
  <si>
    <t>ConTab_BOM_KP_Impeller_0298</t>
  </si>
  <si>
    <t>ConTab_BOM_KP_Impeller_0301</t>
  </si>
  <si>
    <t>LT042</t>
  </si>
  <si>
    <t>ConTab_BOM_KP_Impeller_0302</t>
  </si>
  <si>
    <t>B100811</t>
  </si>
  <si>
    <t>ConTab_BOM_KP_Impeller_0303</t>
  </si>
  <si>
    <t>ConTab_BOM_KP_Impeller_0304</t>
  </si>
  <si>
    <t>ConTab_BOM_KP_Impeller_0305</t>
  </si>
  <si>
    <t>ConTab_BOM_KP_Impeller_0306</t>
  </si>
  <si>
    <t>ConTab_BOM_KP_Impeller_0307</t>
  </si>
  <si>
    <t>ConTab_BOM_KP_Impeller_0308</t>
  </si>
  <si>
    <t>ConTab_BOM_KP_Impeller_0309</t>
  </si>
  <si>
    <t>ConTab_BOM_KP_Impeller_0310</t>
  </si>
  <si>
    <t>ConTab_BOM_KP_Impeller_0311</t>
  </si>
  <si>
    <t>ConTab_BOM_KP_Impeller_0312</t>
  </si>
  <si>
    <t>ConTab_BOM_KP_Impeller_0313</t>
  </si>
  <si>
    <t>ConTab_BOM_KP_Impeller_0314</t>
  </si>
  <si>
    <t>ConTab_BOM_KP_Impeller_0315</t>
  </si>
  <si>
    <t>ConTab_BOM_KP_Impeller_0316</t>
  </si>
  <si>
    <t>ConTab_BOM_KP_Impeller_0317</t>
  </si>
  <si>
    <t>ConTab_BOM_KP_Impeller_0318</t>
  </si>
  <si>
    <t>ConTab_BOM_KP_Impeller_0319</t>
  </si>
  <si>
    <t>ConTab_BOM_KP_Impeller_0320</t>
  </si>
  <si>
    <t>ConTab_BOM_KP_Impeller_0321</t>
  </si>
  <si>
    <t>ConTab_BOM_KP_Impeller_0322</t>
  </si>
  <si>
    <t>ConTab_BOM_KP_Impeller_0323</t>
  </si>
  <si>
    <t>ConTab_BOM_KP_Impeller_0324</t>
  </si>
  <si>
    <t>ConTab_BOM_KP_Impeller_0325</t>
  </si>
  <si>
    <t>ConTab_BOM_KP_Impeller_0326</t>
  </si>
  <si>
    <t>ConTab_BOM_KP_Impeller_0327</t>
  </si>
  <si>
    <t>ConTab_BOM_KP_Impeller_0328</t>
  </si>
  <si>
    <t>ConTab_BOM_KP_Impeller_0329</t>
  </si>
  <si>
    <t>ConTab_BOM_KP_Impeller_0330</t>
  </si>
  <si>
    <t>ConTab_BOM_KP_Impeller_0335</t>
  </si>
  <si>
    <t>B100913</t>
  </si>
  <si>
    <t>ConTab_BOM_KP_Impeller_0336</t>
  </si>
  <si>
    <t>B100923</t>
  </si>
  <si>
    <t>ConTab_BOM_KP_Impeller_0337</t>
  </si>
  <si>
    <t>B105754</t>
  </si>
  <si>
    <t>ConTab_BOM_KP_Impeller_0338</t>
  </si>
  <si>
    <t>B105755</t>
  </si>
  <si>
    <t>ConTab_BOM_KP_Impeller_0339</t>
  </si>
  <si>
    <t>B100917</t>
  </si>
  <si>
    <t>ConTab_BOM_KP_Impeller_0340</t>
  </si>
  <si>
    <t>B100927</t>
  </si>
  <si>
    <t>ConTab_BOM_KP_Impeller_0341</t>
  </si>
  <si>
    <t>ConTab_BOM_KP_Impeller_0342</t>
  </si>
  <si>
    <t>ConTab_BOM_KP_Impeller_0343</t>
  </si>
  <si>
    <t>ConTab_BOM_KP_Impeller_0344</t>
  </si>
  <si>
    <t>ConTab_BOM_KP_Impeller_0345</t>
  </si>
  <si>
    <t>ConTab_BOM_KP_Impeller_0346</t>
  </si>
  <si>
    <t>ConTab_BOM_KP_Impeller_0347</t>
  </si>
  <si>
    <t>ConTab_BOM_KP_Impeller_0348</t>
  </si>
  <si>
    <t>ConTab_BOM_KP_Impeller_0349</t>
  </si>
  <si>
    <t>ConTab_BOM_KP_Impeller_0350</t>
  </si>
  <si>
    <t>ConTab_BOM_KP_Impeller_0351</t>
  </si>
  <si>
    <t>ConTab_BOM_KP_Impeller_0352</t>
  </si>
  <si>
    <t>ConTab_BOM_KP_Impeller_0353</t>
  </si>
  <si>
    <t>ConTab_BOM_KP_Impeller_0354</t>
  </si>
  <si>
    <t>ConTab_BOM_KP_Impeller_0355</t>
  </si>
  <si>
    <t>ConTab_BOM_KP_Impeller_0356</t>
  </si>
  <si>
    <t>ConTab_BOM_KP_Impeller_0357</t>
  </si>
  <si>
    <t>ConTab_BOM_KP_Impeller_0358</t>
  </si>
  <si>
    <t>ConTab_BOM_KP_Impeller_0359</t>
  </si>
  <si>
    <t>ConTab_BOM_KP_Impeller_0360</t>
  </si>
  <si>
    <t>ConTab_BOM_KP_Impeller_0361</t>
  </si>
  <si>
    <t>ConTab_BOM_KP_Impeller_0362</t>
  </si>
  <si>
    <t>ConTab_BOM_KP_Impeller_0363</t>
  </si>
  <si>
    <t>ConTab_BOM_KP_Impeller_0364</t>
  </si>
  <si>
    <t>ConTab_BOM_KP_Impeller_0365</t>
  </si>
  <si>
    <t>96699065</t>
  </si>
  <si>
    <t>ConTab_BOM_KP_Impeller_0366</t>
  </si>
  <si>
    <t>ConTab_BOM_KP_Impeller_0367</t>
  </si>
  <si>
    <t>ConTab_BOM_KP_Impeller_0368</t>
  </si>
  <si>
    <t>ConTab_BOM_KP_Impeller_0369</t>
  </si>
  <si>
    <t>ConTab_BOM_KP_Impeller_0370</t>
  </si>
  <si>
    <t>ConTab_BOM_KP_Impeller_0371</t>
  </si>
  <si>
    <t>B100918</t>
  </si>
  <si>
    <t>ConTab_BOM_KP_Impeller_0372</t>
  </si>
  <si>
    <t>B100928</t>
  </si>
  <si>
    <t>ConTab_BOM_KP_Impeller_0373</t>
  </si>
  <si>
    <t>B100919</t>
  </si>
  <si>
    <t>ConTab_BOM_KP_Impeller_0374</t>
  </si>
  <si>
    <t>B100929</t>
  </si>
  <si>
    <t>ConTab_BOM_KP_Impeller_0375</t>
  </si>
  <si>
    <t>B100920</t>
  </si>
  <si>
    <t>ConTab_BOM_KP_Impeller_0376</t>
  </si>
  <si>
    <t>B100930</t>
  </si>
  <si>
    <t>ConTab_BOM_KP_Impeller_0377</t>
  </si>
  <si>
    <t>B100922</t>
  </si>
  <si>
    <t>ConTab_BOM_KP_Impeller_0378</t>
  </si>
  <si>
    <t>B100932</t>
  </si>
  <si>
    <t>ConTab_BOM_KP_Impeller_0379</t>
  </si>
  <si>
    <t>ConTab_BOM_KP_Impeller_0380</t>
  </si>
  <si>
    <t>ConTab_BOM_KP_Impeller_0381</t>
  </si>
  <si>
    <t>ConTab_BOM_KP_Impeller_0382</t>
  </si>
  <si>
    <t>ConTab_BOM_KP_Impeller_0383</t>
  </si>
  <si>
    <t>ConTab_BOM_KP_Impeller_0384</t>
  </si>
  <si>
    <t>ConTab_BOM_KP_Impeller_0385</t>
  </si>
  <si>
    <t>ConTab_BOM_KP_Impeller_0386</t>
  </si>
  <si>
    <t>ConTab_BOM_KP_Impeller_0387</t>
  </si>
  <si>
    <t>ConTab_BOM_KP_Impeller_0388</t>
  </si>
  <si>
    <t>ConTab_BOM_KP_Impeller_0389</t>
  </si>
  <si>
    <t>ConTab_BOM_KP_Impeller_0390</t>
  </si>
  <si>
    <t>ConTab_BOM_KP_Impeller_0391</t>
  </si>
  <si>
    <t>ConTab_BOM_KP_Impeller_0392</t>
  </si>
  <si>
    <t>ConTab_BOM_KP_Impeller_0393</t>
  </si>
  <si>
    <t>ConTab_BOM_KP_Impeller_0394</t>
  </si>
  <si>
    <t>ConTab_BOM_KP_Impeller_0395</t>
  </si>
  <si>
    <t>ConTab_BOM_KP_Impeller_0396</t>
  </si>
  <si>
    <t>ConTab_BOM_KP_Impeller_0397</t>
  </si>
  <si>
    <t>ConTab_BOM_KP_Impeller_0398</t>
  </si>
  <si>
    <t>ConTab_BOM_KP_Impeller_0399</t>
  </si>
  <si>
    <t>ConTab_BOM_KP_Impeller_0400</t>
  </si>
  <si>
    <t>ConTab_BOM_KP_Impeller_0401</t>
  </si>
  <si>
    <t>ConTab_BOM_KP_Impeller_0402</t>
  </si>
  <si>
    <t>ConTab_BOM_KP_Impeller_0403</t>
  </si>
  <si>
    <t>ConTab_BOM_KP_Impeller_0404</t>
  </si>
  <si>
    <t>ConTab_BOM_KP_Impeller_0405</t>
  </si>
  <si>
    <t>ConTab_BOM_KP_Impeller_0406</t>
  </si>
  <si>
    <t>ConTab_BOM_KP_Impeller_0407</t>
  </si>
  <si>
    <t>ConTab_BOM_KP_Impeller_0408</t>
  </si>
  <si>
    <t>ConTab_BOM_KP_Impeller_0409</t>
  </si>
  <si>
    <t>ConTab_BOM_KP_Impeller_0410</t>
  </si>
  <si>
    <t>ConTab_BOM_KP_Impeller_0411</t>
  </si>
  <si>
    <t>ConTab_BOM_KP_Impeller_0412</t>
  </si>
  <si>
    <t>ConTab_BOM_KP_Impeller_0413</t>
  </si>
  <si>
    <t>ConTab_BOM_KP_Impeller_0414</t>
  </si>
  <si>
    <t>ConTab_BOM_KP_Impeller_0415</t>
  </si>
  <si>
    <t>ConTab_BOM_KP_Impeller_0416</t>
  </si>
  <si>
    <t>ConTab_BOM_KP_Impeller_0417</t>
  </si>
  <si>
    <t>ConTab_BOM_KP_Impeller_0418</t>
  </si>
  <si>
    <t>ConTab_BOM_KP_Impeller_0419</t>
  </si>
  <si>
    <t>ConTab_BOM_KP_Impeller_0420</t>
  </si>
  <si>
    <t>ConTab_BOM_KP_Impeller_0421</t>
  </si>
  <si>
    <t>ConTab_BOM_KP_Impeller_0422</t>
  </si>
  <si>
    <t>ConTab_BOM_KP_Impeller_0423</t>
  </si>
  <si>
    <t>ConTab_BOM_KP_Impeller_0424</t>
  </si>
  <si>
    <t>ConTab_BOM_KP_Impeller_0425</t>
  </si>
  <si>
    <t>ConTab_BOM_KP_Impeller_0426</t>
  </si>
  <si>
    <t>ConTab_BOM_KP_Impeller_0427</t>
  </si>
  <si>
    <t>ConTab_BOM_KP_Impeller_0428</t>
  </si>
  <si>
    <t>ConTab_BOM_KP_Impeller_0429</t>
  </si>
  <si>
    <t>ConTab_BOM_KP_Impeller_0430</t>
  </si>
  <si>
    <t>ConTab_BOM_KP_Impeller_0431</t>
  </si>
  <si>
    <t>ConTab_BOM_KP_Impeller_0432</t>
  </si>
  <si>
    <t>ConTab_BOM_KP_Impeller_0433</t>
  </si>
  <si>
    <t>ConTab_BOM_KP_Impeller_0434</t>
  </si>
  <si>
    <t>ConTab_BOM_KP_Impeller_0435</t>
  </si>
  <si>
    <t>ConTab_BOM_KP_Impeller_0436</t>
  </si>
  <si>
    <t>ConTab_BOM_KP_Impeller_0437</t>
  </si>
  <si>
    <t>ConTab_BOM_KP_Impeller_0438</t>
  </si>
  <si>
    <t>ConTab_BOM_KP_Impeller_0439</t>
  </si>
  <si>
    <t>ConTab_BOM_KP_Impeller_0440</t>
  </si>
  <si>
    <t>ConTab_BOM_KP_Impeller_0441</t>
  </si>
  <si>
    <t>ConTab_BOM_KP_Impeller_0442</t>
  </si>
  <si>
    <t>ConTab_BOM_KP_Impeller_0443</t>
  </si>
  <si>
    <t>ConTab_BOM_KP_Impeller_0444</t>
  </si>
  <si>
    <t>ConTab_BOM_KP_Impeller_0445</t>
  </si>
  <si>
    <t>ConTab_BOM_KP_Impeller_0446</t>
  </si>
  <si>
    <t>ConTab_BOM_KP_Impeller_0447</t>
  </si>
  <si>
    <t>ConTab_BOM_KP_Impeller_0448</t>
  </si>
  <si>
    <t>ConTab_BOM_KP_Impeller_0453</t>
  </si>
  <si>
    <t>:1415-1_2-KP:1415-1_2-KPV:1415-3_4-KP:1415-3_4-KPV:1415-1_2-KPVS:1415-3_4-KPVS:</t>
  </si>
  <si>
    <t>B100933</t>
  </si>
  <si>
    <t>ConTab_BOM_KP_Impeller_0454</t>
  </si>
  <si>
    <t>B100943</t>
  </si>
  <si>
    <t>ConTab_BOM_KP_Impeller_0455</t>
  </si>
  <si>
    <t>B105756</t>
  </si>
  <si>
    <t>ConTab_BOM_KP_Impeller_0456</t>
  </si>
  <si>
    <t>B105757</t>
  </si>
  <si>
    <t>ConTab_BOM_KP_Impeller_0457</t>
  </si>
  <si>
    <t>B100937</t>
  </si>
  <si>
    <t>ConTab_BOM_KP_Impeller_0458</t>
  </si>
  <si>
    <t>B100947</t>
  </si>
  <si>
    <t>ConTab_BOM_KP_Impeller_0459</t>
  </si>
  <si>
    <t>ConTab_BOM_KP_Impeller_0460</t>
  </si>
  <si>
    <t>ConTab_BOM_KP_Impeller_0461</t>
  </si>
  <si>
    <t>ConTab_BOM_KP_Impeller_0462</t>
  </si>
  <si>
    <t>ConTab_BOM_KP_Impeller_0463</t>
  </si>
  <si>
    <t>ConTab_BOM_KP_Impeller_0464</t>
  </si>
  <si>
    <t>ConTab_BOM_KP_Impeller_0465</t>
  </si>
  <si>
    <t>ConTab_BOM_KP_Impeller_0466</t>
  </si>
  <si>
    <t>ConTab_BOM_KP_Impeller_0467</t>
  </si>
  <si>
    <t>ConTab_BOM_KP_Impeller_0468</t>
  </si>
  <si>
    <t>ConTab_BOM_KP_Impeller_0469</t>
  </si>
  <si>
    <t>ConTab_BOM_KP_Impeller_0470</t>
  </si>
  <si>
    <t>ConTab_BOM_KP_Impeller_0471</t>
  </si>
  <si>
    <t>ConTab_BOM_KP_Impeller_0472</t>
  </si>
  <si>
    <t>ConTab_BOM_KP_Impeller_0473</t>
  </si>
  <si>
    <t>ConTab_BOM_KP_Impeller_0474</t>
  </si>
  <si>
    <t>ConTab_BOM_KP_Impeller_0475</t>
  </si>
  <si>
    <t>ConTab_BOM_KP_Impeller_0476</t>
  </si>
  <si>
    <t>ConTab_BOM_KP_Impeller_0477</t>
  </si>
  <si>
    <t>ConTab_BOM_KP_Impeller_0478</t>
  </si>
  <si>
    <t>ConTab_BOM_KP_Impeller_0479</t>
  </si>
  <si>
    <t>ConTab_BOM_KP_Impeller_0480</t>
  </si>
  <si>
    <t>ConTab_BOM_KP_Impeller_0481</t>
  </si>
  <si>
    <t>ConTab_BOM_KP_Impeller_0482</t>
  </si>
  <si>
    <t>ConTab_BOM_KP_Impeller_0483</t>
  </si>
  <si>
    <t>96699069</t>
  </si>
  <si>
    <t>ConTab_BOM_KP_Impeller_0484</t>
  </si>
  <si>
    <t>ConTab_BOM_KP_Impeller_0485</t>
  </si>
  <si>
    <t>ConTab_BOM_KP_Impeller_0486</t>
  </si>
  <si>
    <t>ConTab_BOM_KP_Impeller_0487</t>
  </si>
  <si>
    <t>ConTab_BOM_KP_Impeller_0488</t>
  </si>
  <si>
    <t>ConTab_BOM_KP_Impeller_0489</t>
  </si>
  <si>
    <t>ConTab_BOM_KP_Impeller_0490</t>
  </si>
  <si>
    <t>ConTab_BOM_KP_Impeller_0491</t>
  </si>
  <si>
    <t>ConTab_BOM_KP_Impeller_0492</t>
  </si>
  <si>
    <t>ConTab_BOM_KP_Impeller_0493</t>
  </si>
  <si>
    <t>ConTab_BOM_KP_Impeller_0494</t>
  </si>
  <si>
    <t>ConTab_BOM_KP_Impeller_0495</t>
  </si>
  <si>
    <t>B100938</t>
  </si>
  <si>
    <t>ConTab_BOM_KP_Impeller_0496</t>
  </si>
  <si>
    <t>B100948</t>
  </si>
  <si>
    <t>ConTab_BOM_KP_Impeller_0497</t>
  </si>
  <si>
    <t>B100939</t>
  </si>
  <si>
    <t>ConTab_BOM_KP_Impeller_0498</t>
  </si>
  <si>
    <t>B100949</t>
  </si>
  <si>
    <t>ConTab_BOM_KP_Impeller_0499</t>
  </si>
  <si>
    <t>B100940</t>
  </si>
  <si>
    <t>ConTab_BOM_KP_Impeller_0500</t>
  </si>
  <si>
    <t>B100950</t>
  </si>
  <si>
    <t>ConTab_BOM_KP_Impeller_0501</t>
  </si>
  <si>
    <t>B100942</t>
  </si>
  <si>
    <t>ConTab_BOM_KP_Impeller_0502</t>
  </si>
  <si>
    <t>B100952</t>
  </si>
  <si>
    <t>ConTab_BOM_KP_Impeller_0503</t>
  </si>
  <si>
    <t>ConTab_BOM_KP_Impeller_0504</t>
  </si>
  <si>
    <t>ConTab_BOM_KP_Impeller_0505</t>
  </si>
  <si>
    <t>ConTab_BOM_KP_Impeller_0506</t>
  </si>
  <si>
    <t>ConTab_BOM_KP_Impeller_0507</t>
  </si>
  <si>
    <t>ConTab_BOM_KP_Impeller_0508</t>
  </si>
  <si>
    <t>ConTab_BOM_KP_Impeller_0509</t>
  </si>
  <si>
    <t>ConTab_BOM_KP_Impeller_0510</t>
  </si>
  <si>
    <t>ConTab_BOM_KP_Impeller_0511</t>
  </si>
  <si>
    <t>ConTab_BOM_KP_Impeller_0512</t>
  </si>
  <si>
    <t>ConTab_BOM_KP_Impeller_0513</t>
  </si>
  <si>
    <t>ConTab_BOM_KP_Impeller_0514</t>
  </si>
  <si>
    <t>ConTab_BOM_KP_Impeller_0515</t>
  </si>
  <si>
    <t>ConTab_BOM_KP_Impeller_0516</t>
  </si>
  <si>
    <t>ConTab_BOM_KP_Impeller_0517</t>
  </si>
  <si>
    <t>ConTab_BOM_KP_Impeller_0518</t>
  </si>
  <si>
    <t>ConTab_BOM_KP_Impeller_0519</t>
  </si>
  <si>
    <t>ConTab_BOM_KP_Impeller_0520</t>
  </si>
  <si>
    <t>ConTab_BOM_KP_Impeller_0521</t>
  </si>
  <si>
    <t>ConTab_BOM_KP_Impeller_0522</t>
  </si>
  <si>
    <t>ConTab_BOM_KP_Impeller_0523</t>
  </si>
  <si>
    <t>ConTab_BOM_KP_Impeller_0524</t>
  </si>
  <si>
    <t>ConTab_BOM_KP_Impeller_0525</t>
  </si>
  <si>
    <t>ConTab_BOM_KP_Impeller_0526</t>
  </si>
  <si>
    <t>ConTab_BOM_KP_Impeller_0527</t>
  </si>
  <si>
    <t>ConTab_BOM_KP_Impeller_0528</t>
  </si>
  <si>
    <t>ConTab_BOM_KP_Impeller_0529</t>
  </si>
  <si>
    <t>ConTab_BOM_KP_Impeller_0530</t>
  </si>
  <si>
    <t>ConTab_BOM_KP_Impeller_0531</t>
  </si>
  <si>
    <t>ConTab_BOM_KP_Impeller_0532</t>
  </si>
  <si>
    <t>ConTab_BOM_KP_Impeller_0537</t>
  </si>
  <si>
    <t>ConTab_BOM_KP_Impeller_0538</t>
  </si>
  <si>
    <t>ConTab_BOM_KP_Impeller_0539</t>
  </si>
  <si>
    <t>ConTab_BOM_KP_Impeller_0540</t>
  </si>
  <si>
    <t>ConTab_BOM_KP_Impeller_0541</t>
  </si>
  <si>
    <t>ConTab_BOM_KP_Impeller_0542</t>
  </si>
  <si>
    <t>ConTab_BOM_KP_Impeller_0543</t>
  </si>
  <si>
    <t>ConTab_BOM_KP_Impeller_0544</t>
  </si>
  <si>
    <t>ConTab_BOM_KP_Impeller_0545</t>
  </si>
  <si>
    <t>ConTab_BOM_KP_Impeller_0546</t>
  </si>
  <si>
    <t>ConTab_BOM_KP_Impeller_0547</t>
  </si>
  <si>
    <t>ConTab_BOM_KP_Impeller_0548</t>
  </si>
  <si>
    <t>ConTab_BOM_KP_Impeller_0549</t>
  </si>
  <si>
    <t>ConTab_BOM_KP_Impeller_0550</t>
  </si>
  <si>
    <t>ConTab_BOM_KP_Impeller_0551</t>
  </si>
  <si>
    <t>ConTab_BOM_KP_Impeller_0552</t>
  </si>
  <si>
    <t>ConTab_BOM_KP_Impeller_0553</t>
  </si>
  <si>
    <t>ConTab_BOM_KP_Impeller_0554</t>
  </si>
  <si>
    <t>ConTab_BOM_KP_Impeller_0555</t>
  </si>
  <si>
    <t>ConTab_BOM_KP_Impeller_0556</t>
  </si>
  <si>
    <t>ConTab_BOM_KP_Impeller_0557</t>
  </si>
  <si>
    <t>ConTab_BOM_KP_Impeller_0558</t>
  </si>
  <si>
    <t>ConTab_BOM_KP_Impeller_0559</t>
  </si>
  <si>
    <t>ConTab_BOM_KP_Impeller_0560</t>
  </si>
  <si>
    <t>ConTab_BOM_KP_Impeller_0561</t>
  </si>
  <si>
    <t>ConTab_BOM_KP_Impeller_0562</t>
  </si>
  <si>
    <t>ConTab_BOM_KP_Impeller_0563</t>
  </si>
  <si>
    <t>ConTab_BOM_KP_Impeller_0564</t>
  </si>
  <si>
    <t>ConTab_BOM_KP_Impeller_0565</t>
  </si>
  <si>
    <t>ConTab_BOM_KP_Impeller_0566</t>
  </si>
  <si>
    <t>ConTab_BOM_KP_Impeller_0584</t>
  </si>
  <si>
    <t>B100453</t>
  </si>
  <si>
    <t>LT031</t>
  </si>
  <si>
    <t>ConTab_BOM_KP_Impeller_0585</t>
  </si>
  <si>
    <t>B100463</t>
  </si>
  <si>
    <t>ConTab_BOM_KP_Impeller_0621</t>
  </si>
  <si>
    <t>B100036</t>
  </si>
  <si>
    <t>ConTab_BOM_KP_Impeller_0622</t>
  </si>
  <si>
    <t>ConTab_BOM_KP_Impeller_0627</t>
  </si>
  <si>
    <t>ConTab_BOM_KP_Impeller_0628</t>
  </si>
  <si>
    <t>ConTab_BOM_KP_Impeller_0633</t>
  </si>
  <si>
    <t>ConTab_BOM_KP_Impeller_0634</t>
  </si>
  <si>
    <t>ConTab_BOM_KP_Impeller_0639</t>
  </si>
  <si>
    <t>B100433</t>
  </si>
  <si>
    <t>ConTab_BOM_KP_Impeller_0640</t>
  </si>
  <si>
    <t>B100443</t>
  </si>
  <si>
    <t>ConTab_BOM_KP_Impeller_0641</t>
  </si>
  <si>
    <t>B105706</t>
  </si>
  <si>
    <t>ConTab_BOM_KP_Impeller_0642</t>
  </si>
  <si>
    <t>B105707</t>
  </si>
  <si>
    <t>ConTab_BOM_KP_Impeller_0645</t>
  </si>
  <si>
    <t>ConTab_BOM_KP_Impeller_0646</t>
  </si>
  <si>
    <t>ConTab_BOM_KP_Impeller_0647</t>
  </si>
  <si>
    <t>ConTab_BOM_KP_Impeller_0648</t>
  </si>
  <si>
    <t>ConTab_BOM_KP_Impeller_0651</t>
  </si>
  <si>
    <t>ConTab_BOM_KP_Impeller_0652</t>
  </si>
  <si>
    <t>ConTab_BOM_KP_Impeller_0653</t>
  </si>
  <si>
    <t>ConTab_BOM_KP_Impeller_0654</t>
  </si>
  <si>
    <t>ConTab_BOM_KP_Impeller_0657</t>
  </si>
  <si>
    <t>96698973</t>
  </si>
  <si>
    <t>ConTab_BOM_KP_Impeller_0658</t>
  </si>
  <si>
    <t>96698975</t>
  </si>
  <si>
    <t>ConTab_BOM_KP_Impeller_0659</t>
  </si>
  <si>
    <t>ConTab_BOM_KP_Impeller_0660</t>
  </si>
  <si>
    <t>ConTab_BOM_KP_Impeller_0665</t>
  </si>
  <si>
    <t>B100439</t>
  </si>
  <si>
    <t>ConTab_BOM_KP_Impeller_0666</t>
  </si>
  <si>
    <t>B100449</t>
  </si>
  <si>
    <t>ConTab_BOM_KP_Impeller_0671</t>
  </si>
  <si>
    <t>ConTab_BOM_KP_Impeller_0672</t>
  </si>
  <si>
    <t>ConTab_BOM_KP_Impeller_0673</t>
  </si>
  <si>
    <t>ConTab_BOM_KP_Impeller_0674</t>
  </si>
  <si>
    <t>ConTab_BOM_KP_Impeller_0677</t>
  </si>
  <si>
    <t>ConTab_BOM_KP_Impeller_0678</t>
  </si>
  <si>
    <t>ConTab_BOM_KP_Impeller_0679</t>
  </si>
  <si>
    <t>ConTab_BOM_KP_Impeller_0680</t>
  </si>
  <si>
    <t>ConTab_BOM_KP_Impeller_0683</t>
  </si>
  <si>
    <t>ConTab_BOM_KP_Impeller_0684</t>
  </si>
  <si>
    <t>ConTab_BOM_KP_Impeller_0685</t>
  </si>
  <si>
    <t>ConTab_BOM_KP_Impeller_0686</t>
  </si>
  <si>
    <t>ConTab_BOM_KP_Impeller_0689</t>
  </si>
  <si>
    <t>ConTab_BOM_KP_Impeller_0690</t>
  </si>
  <si>
    <t>ConTab_BOM_KP_Impeller_0695</t>
  </si>
  <si>
    <t>ConTab_BOM_KP_Impeller_0696</t>
  </si>
  <si>
    <t>ConTab_BOM_KP_Impeller_0701</t>
  </si>
  <si>
    <t>B100513</t>
  </si>
  <si>
    <t>ConTab_BOM_KP_Impeller_0702</t>
  </si>
  <si>
    <t>B100523</t>
  </si>
  <si>
    <t>ConTab_BOM_KP_Impeller_0703</t>
  </si>
  <si>
    <t>B105714</t>
  </si>
  <si>
    <t>ConTab_BOM_KP_Impeller_0704</t>
  </si>
  <si>
    <t>B105715</t>
  </si>
  <si>
    <t>ConTab_BOM_KP_Impeller_0707</t>
  </si>
  <si>
    <t>ConTab_BOM_KP_Impeller_0708</t>
  </si>
  <si>
    <t>ConTab_BOM_KP_Impeller_0709</t>
  </si>
  <si>
    <t>ConTab_BOM_KP_Impeller_0710</t>
  </si>
  <si>
    <t>ConTab_BOM_KP_Impeller_0713</t>
  </si>
  <si>
    <t>ConTab_BOM_KP_Impeller_0714</t>
  </si>
  <si>
    <t>ConTab_BOM_KP_Impeller_0715</t>
  </si>
  <si>
    <t>ConTab_BOM_KP_Impeller_0716</t>
  </si>
  <si>
    <t>ConTab_BOM_KP_Impeller_0719</t>
  </si>
  <si>
    <t>96698985</t>
  </si>
  <si>
    <t>ConTab_BOM_KP_Impeller_0720</t>
  </si>
  <si>
    <t>96698987</t>
  </si>
  <si>
    <t>ConTab_BOM_KP_Impeller_0721</t>
  </si>
  <si>
    <t>ConTab_BOM_KP_Impeller_0722</t>
  </si>
  <si>
    <t>ConTab_BOM_KP_Impeller_0727</t>
  </si>
  <si>
    <t>B100519</t>
  </si>
  <si>
    <t>ConTab_BOM_KP_Impeller_0728</t>
  </si>
  <si>
    <t>B100529</t>
  </si>
  <si>
    <t>ConTab_BOM_KP_Impeller_0733</t>
  </si>
  <si>
    <t>ConTab_BOM_KP_Impeller_0734</t>
  </si>
  <si>
    <t>ConTab_BOM_KP_Impeller_0735</t>
  </si>
  <si>
    <t>ConTab_BOM_KP_Impeller_0736</t>
  </si>
  <si>
    <t>ConTab_BOM_KP_Impeller_0739</t>
  </si>
  <si>
    <t>ConTab_BOM_KP_Impeller_0740</t>
  </si>
  <si>
    <t>ConTab_BOM_KP_Impeller_0741</t>
  </si>
  <si>
    <t>ConTab_BOM_KP_Impeller_0742</t>
  </si>
  <si>
    <t>ConTab_BOM_KP_Impeller_0745</t>
  </si>
  <si>
    <t>ConTab_BOM_KP_Impeller_0746</t>
  </si>
  <si>
    <t>ConTab_BOM_KP_Impeller_0747</t>
  </si>
  <si>
    <t>ConTab_BOM_KP_Impeller_0748</t>
  </si>
  <si>
    <t>ConTab_BOM_KP_Impeller_0751</t>
  </si>
  <si>
    <t>ConTab_BOM_KP_Impeller_0752</t>
  </si>
  <si>
    <t>ConTab_BOM_KP_Impeller_0753</t>
  </si>
  <si>
    <t>ConTab_BOM_KP_Impeller_0754</t>
  </si>
  <si>
    <t>ConTab_BOM_KP_Impeller_0757</t>
  </si>
  <si>
    <t>ConTab_BOM_KP_Impeller_0758</t>
  </si>
  <si>
    <t>ConTab_BOM_KP_Impeller_0759</t>
  </si>
  <si>
    <t>ConTab_BOM_KP_Impeller_0760</t>
  </si>
  <si>
    <t>ConTab_BOM_KP_Impeller_0763</t>
  </si>
  <si>
    <t>ConTab_BOM_KP_Impeller_0764</t>
  </si>
  <si>
    <t>ConTab_BOM_KP_Impeller_0765</t>
  </si>
  <si>
    <t>ConTab_BOM_KP_Impeller_0766</t>
  </si>
  <si>
    <t>ConTab_BOM_KP_Impeller_0769</t>
  </si>
  <si>
    <t>ConTab_BOM_KP_Impeller_0770</t>
  </si>
  <si>
    <t>ConTab_BOM_KP_Impeller_0771</t>
  </si>
  <si>
    <t>ConTab_BOM_KP_Impeller_0772</t>
  </si>
  <si>
    <t>ConTab_BOM_KP_Impeller_0775</t>
  </si>
  <si>
    <t>ConTab_BOM_KP_Impeller_0776</t>
  </si>
  <si>
    <t>ConTab_BOM_KP_Impeller_0781</t>
  </si>
  <si>
    <t>ConTab_BOM_KP_Impeller_0782</t>
  </si>
  <si>
    <t>ConTab_BOM_KP_Impeller_0783</t>
  </si>
  <si>
    <t>ConTab_BOM_KP_Impeller_0784</t>
  </si>
  <si>
    <t>ConTab_BOM_KP_Impeller_0787</t>
  </si>
  <si>
    <t>ConTab_BOM_KP_Impeller_0788</t>
  </si>
  <si>
    <t>ConTab_BOM_KP_Impeller_0789</t>
  </si>
  <si>
    <t>ConTab_BOM_KP_Impeller_0790</t>
  </si>
  <si>
    <t>ConTab_BOM_KP_Impeller_0793</t>
  </si>
  <si>
    <t>ConTab_BOM_KP_Impeller_0794</t>
  </si>
  <si>
    <t>ConTab_BOM_KP_Impeller_0795</t>
  </si>
  <si>
    <t>ConTab_BOM_KP_Impeller_0796</t>
  </si>
  <si>
    <t>ConTab_BOM_KP_Impeller_0799</t>
  </si>
  <si>
    <t>:2:3:</t>
  </si>
  <si>
    <t>B100473</t>
  </si>
  <si>
    <t>ConTab_BOM_KP_Impeller_0800</t>
  </si>
  <si>
    <t>B100483</t>
  </si>
  <si>
    <t>ConTab_BOM_KP_Impeller_0801</t>
  </si>
  <si>
    <t>:E:</t>
  </si>
  <si>
    <t>B100493</t>
  </si>
  <si>
    <t>ConTab_BOM_KP_Impeller_0802</t>
  </si>
  <si>
    <t>B100503</t>
  </si>
  <si>
    <t>ConTab_BOM_KP_Impeller_0803</t>
  </si>
  <si>
    <t>B105710</t>
  </si>
  <si>
    <t>ConTab_BOM_KP_Impeller_0804</t>
  </si>
  <si>
    <t>B105711</t>
  </si>
  <si>
    <t>ConTab_BOM_KP_Impeller_0805</t>
  </si>
  <si>
    <t>B105712</t>
  </si>
  <si>
    <t>ConTab_BOM_KP_Impeller_0806</t>
  </si>
  <si>
    <t>B105713</t>
  </si>
  <si>
    <t>ConTab_BOM_KP_Impeller_0811</t>
  </si>
  <si>
    <t>ConTab_BOM_KP_Impeller_0812</t>
  </si>
  <si>
    <t>ConTab_BOM_KP_Impeller_0813</t>
  </si>
  <si>
    <t>ConTab_BOM_KP_Impeller_0814</t>
  </si>
  <si>
    <t>ConTab_BOM_KP_Impeller_0815</t>
  </si>
  <si>
    <t>ConTab_BOM_KP_Impeller_0816</t>
  </si>
  <si>
    <t>ConTab_BOM_KP_Impeller_0817</t>
  </si>
  <si>
    <t>ConTab_BOM_KP_Impeller_0818</t>
  </si>
  <si>
    <t>ConTab_BOM_KP_Impeller_0823</t>
  </si>
  <si>
    <t>ConTab_BOM_KP_Impeller_0824</t>
  </si>
  <si>
    <t>ConTab_BOM_KP_Impeller_0825</t>
  </si>
  <si>
    <t>ConTab_BOM_KP_Impeller_0826</t>
  </si>
  <si>
    <t>ConTab_BOM_KP_Impeller_0827</t>
  </si>
  <si>
    <t>ConTab_BOM_KP_Impeller_0828</t>
  </si>
  <si>
    <t>ConTab_BOM_KP_Impeller_0829</t>
  </si>
  <si>
    <t>ConTab_BOM_KP_Impeller_0830</t>
  </si>
  <si>
    <t>ConTab_BOM_KP_Impeller_0835</t>
  </si>
  <si>
    <t>96698981</t>
  </si>
  <si>
    <t>ConTab_BOM_KP_Impeller_0836</t>
  </si>
  <si>
    <t>96698983</t>
  </si>
  <si>
    <t>ConTab_BOM_KP_Impeller_0837</t>
  </si>
  <si>
    <t>ConTab_BOM_KP_Impeller_0838</t>
  </si>
  <si>
    <t>ConTab_BOM_KP_Impeller_0839</t>
  </si>
  <si>
    <t>ConTab_BOM_KP_Impeller_0840</t>
  </si>
  <si>
    <t>ConTab_BOM_KP_Impeller_0841</t>
  </si>
  <si>
    <t>ConTab_BOM_KP_Impeller_0842</t>
  </si>
  <si>
    <t>ConTab_BOM_KP_Impeller_0851</t>
  </si>
  <si>
    <t>B100479</t>
  </si>
  <si>
    <t>ConTab_BOM_KP_Impeller_0852</t>
  </si>
  <si>
    <t>B100489</t>
  </si>
  <si>
    <t>ConTab_BOM_KP_Impeller_0853</t>
  </si>
  <si>
    <t>B100499</t>
  </si>
  <si>
    <t>ConTab_BOM_KP_Impeller_0854</t>
  </si>
  <si>
    <t>B100509</t>
  </si>
  <si>
    <t>ConTab_BOM_KP_Impeller_0863</t>
  </si>
  <si>
    <t>ConTab_BOM_KP_Impeller_0864</t>
  </si>
  <si>
    <t>ConTab_BOM_KP_Impeller_0865</t>
  </si>
  <si>
    <t>ConTab_BOM_KP_Impeller_0866</t>
  </si>
  <si>
    <t>ConTab_BOM_KP_Impeller_0867</t>
  </si>
  <si>
    <t>ConTab_BOM_KP_Impeller_0868</t>
  </si>
  <si>
    <t>ConTab_BOM_KP_Impeller_0869</t>
  </si>
  <si>
    <t>ConTab_BOM_KP_Impeller_0870</t>
  </si>
  <si>
    <t>ConTab_BOM_KP_Impeller_0875</t>
  </si>
  <si>
    <t>ConTab_BOM_KP_Impeller_0876</t>
  </si>
  <si>
    <t>ConTab_BOM_KP_Impeller_0877</t>
  </si>
  <si>
    <t>ConTab_BOM_KP_Impeller_0878</t>
  </si>
  <si>
    <t>ConTab_BOM_KP_Impeller_0879</t>
  </si>
  <si>
    <t>ConTab_BOM_KP_Impeller_0880</t>
  </si>
  <si>
    <t>ConTab_BOM_KP_Impeller_0881</t>
  </si>
  <si>
    <t>ConTab_BOM_KP_Impeller_0882</t>
  </si>
  <si>
    <t>ConTab_BOM_KP_Impeller_0887</t>
  </si>
  <si>
    <t>ConTab_BOM_KP_Impeller_0888</t>
  </si>
  <si>
    <t>ConTab_BOM_KP_Impeller_0889</t>
  </si>
  <si>
    <t>ConTab_BOM_KP_Impeller_0890</t>
  </si>
  <si>
    <t>ConTab_BOM_KP_Impeller_0891</t>
  </si>
  <si>
    <t>ConTab_BOM_KP_Impeller_0892</t>
  </si>
  <si>
    <t>ConTab_BOM_KP_Impeller_0893</t>
  </si>
  <si>
    <t>ConTab_BOM_KP_Impeller_0894</t>
  </si>
  <si>
    <t>ConTab_BOM_KP_Impeller_0899</t>
  </si>
  <si>
    <t>B100533</t>
  </si>
  <si>
    <t>ConTab_BOM_KP_Impeller_0900</t>
  </si>
  <si>
    <t>B100543</t>
  </si>
  <si>
    <t>ConTab_BOM_KP_Impeller_0901</t>
  </si>
  <si>
    <t>B105716</t>
  </si>
  <si>
    <t>ConTab_BOM_KP_Impeller_0902</t>
  </si>
  <si>
    <t>B105717</t>
  </si>
  <si>
    <t>ConTab_BOM_KP_Impeller_0905</t>
  </si>
  <si>
    <t>ConTab_BOM_KP_Impeller_0906</t>
  </si>
  <si>
    <t>ConTab_BOM_KP_Impeller_0907</t>
  </si>
  <si>
    <t>ConTab_BOM_KP_Impeller_0908</t>
  </si>
  <si>
    <t>ConTab_BOM_KP_Impeller_0911</t>
  </si>
  <si>
    <t>ConTab_BOM_KP_Impeller_0912</t>
  </si>
  <si>
    <t>ConTab_BOM_KP_Impeller_0913</t>
  </si>
  <si>
    <t>ConTab_BOM_KP_Impeller_0914</t>
  </si>
  <si>
    <t>ConTab_BOM_KP_Impeller_0917</t>
  </si>
  <si>
    <t>96698989</t>
  </si>
  <si>
    <t>ConTab_BOM_KP_Impeller_0918</t>
  </si>
  <si>
    <t>96698991</t>
  </si>
  <si>
    <t>ConTab_BOM_KP_Impeller_0919</t>
  </si>
  <si>
    <t>ConTab_BOM_KP_Impeller_0920</t>
  </si>
  <si>
    <t>ConTab_BOM_KP_Impeller_0925</t>
  </si>
  <si>
    <t>B100539</t>
  </si>
  <si>
    <t>ConTab_BOM_KP_Impeller_0926</t>
  </si>
  <si>
    <t>B100549</t>
  </si>
  <si>
    <t>ConTab_BOM_KP_Impeller_0931</t>
  </si>
  <si>
    <t>ConTab_BOM_KP_Impeller_0932</t>
  </si>
  <si>
    <t>ConTab_BOM_KP_Impeller_0933</t>
  </si>
  <si>
    <t>ConTab_BOM_KP_Impeller_0934</t>
  </si>
  <si>
    <t>ConTab_BOM_KP_Impeller_0937</t>
  </si>
  <si>
    <t>ConTab_BOM_KP_Impeller_0938</t>
  </si>
  <si>
    <t>ConTab_BOM_KP_Impeller_0939</t>
  </si>
  <si>
    <t>ConTab_BOM_KP_Impeller_0940</t>
  </si>
  <si>
    <t>ConTab_BOM_KP_Impeller_0943</t>
  </si>
  <si>
    <t>ConTab_BOM_KP_Impeller_0944</t>
  </si>
  <si>
    <t>ConTab_BOM_KP_Impeller_0945</t>
  </si>
  <si>
    <t>ConTab_BOM_KP_Impeller_0946</t>
  </si>
  <si>
    <t>ConTab_BOM_KP_Impeller_0949</t>
  </si>
  <si>
    <t>B100553</t>
  </si>
  <si>
    <t>ConTab_BOM_KP_Impeller_0950</t>
  </si>
  <si>
    <t>B100563</t>
  </si>
  <si>
    <t>ConTab_BOM_KP_Impeller_0951</t>
  </si>
  <si>
    <t>B105718</t>
  </si>
  <si>
    <t>ConTab_BOM_KP_Impeller_0952</t>
  </si>
  <si>
    <t>B105719</t>
  </si>
  <si>
    <t>ConTab_BOM_KP_Impeller_0955</t>
  </si>
  <si>
    <t>ConTab_BOM_KP_Impeller_0956</t>
  </si>
  <si>
    <t>ConTab_BOM_KP_Impeller_0957</t>
  </si>
  <si>
    <t>ConTab_BOM_KP_Impeller_0958</t>
  </si>
  <si>
    <t>ConTab_BOM_KP_Impeller_0961</t>
  </si>
  <si>
    <t>ConTab_BOM_KP_Impeller_0962</t>
  </si>
  <si>
    <t>ConTab_BOM_KP_Impeller_0963</t>
  </si>
  <si>
    <t>ConTab_BOM_KP_Impeller_0964</t>
  </si>
  <si>
    <t>ConTab_BOM_KP_Impeller_0967</t>
  </si>
  <si>
    <t>96698993</t>
  </si>
  <si>
    <t>ConTab_BOM_KP_Impeller_0968</t>
  </si>
  <si>
    <t>96698995</t>
  </si>
  <si>
    <t>ConTab_BOM_KP_Impeller_0969</t>
  </si>
  <si>
    <t>ConTab_BOM_KP_Impeller_0970</t>
  </si>
  <si>
    <t>ConTab_BOM_KP_Impeller_0975</t>
  </si>
  <si>
    <t>B100559</t>
  </si>
  <si>
    <t>ConTab_BOM_KP_Impeller_0976</t>
  </si>
  <si>
    <t>B100569</t>
  </si>
  <si>
    <t>ConTab_BOM_KP_Impeller_0981</t>
  </si>
  <si>
    <t>ConTab_BOM_KP_Impeller_0982</t>
  </si>
  <si>
    <t>ConTab_BOM_KP_Impeller_0983</t>
  </si>
  <si>
    <t>ConTab_BOM_KP_Impeller_0984</t>
  </si>
  <si>
    <t>ConTab_BOM_KP_Impeller_0987</t>
  </si>
  <si>
    <t>ConTab_BOM_KP_Impeller_0988</t>
  </si>
  <si>
    <t>ConTab_BOM_KP_Impeller_0989</t>
  </si>
  <si>
    <t>ConTab_BOM_KP_Impeller_0990</t>
  </si>
  <si>
    <t>ConTab_BOM_KP_Impeller_0993</t>
  </si>
  <si>
    <t>ConTab_BOM_KP_Impeller_0994</t>
  </si>
  <si>
    <t>ConTab_BOM_KP_Impeller_0995</t>
  </si>
  <si>
    <t>ConTab_BOM_KP_Impeller_0996</t>
  </si>
  <si>
    <t>ConTab_BOM_KP_Impeller_0999</t>
  </si>
  <si>
    <t>B100573</t>
  </si>
  <si>
    <t>ConTab_BOM_KP_Impeller_1000</t>
  </si>
  <si>
    <t>B100583</t>
  </si>
  <si>
    <t>ConTab_BOM_KP_Impeller_1001</t>
  </si>
  <si>
    <t>B105720</t>
  </si>
  <si>
    <t>ConTab_BOM_KP_Impeller_1002</t>
  </si>
  <si>
    <t>B105721</t>
  </si>
  <si>
    <t>ConTab_BOM_KP_Impeller_1005</t>
  </si>
  <si>
    <t>ConTab_BOM_KP_Impeller_1006</t>
  </si>
  <si>
    <t>ConTab_BOM_KP_Impeller_1007</t>
  </si>
  <si>
    <t>ConTab_BOM_KP_Impeller_1008</t>
  </si>
  <si>
    <t>ConTab_BOM_KP_Impeller_1011</t>
  </si>
  <si>
    <t>ConTab_BOM_KP_Impeller_1012</t>
  </si>
  <si>
    <t>ConTab_BOM_KP_Impeller_1013</t>
  </si>
  <si>
    <t>ConTab_BOM_KP_Impeller_1014</t>
  </si>
  <si>
    <t>ConTab_BOM_KP_Impeller_1017</t>
  </si>
  <si>
    <t>96698997</t>
  </si>
  <si>
    <t>ConTab_BOM_KP_Impeller_1018</t>
  </si>
  <si>
    <t>96698999</t>
  </si>
  <si>
    <t>ConTab_BOM_KP_Impeller_1019</t>
  </si>
  <si>
    <t>ConTab_BOM_KP_Impeller_1020</t>
  </si>
  <si>
    <t>ConTab_BOM_KP_Impeller_1025</t>
  </si>
  <si>
    <t>B100579</t>
  </si>
  <si>
    <t>ConTab_BOM_KP_Impeller_1026</t>
  </si>
  <si>
    <t>B100589</t>
  </si>
  <si>
    <t>ConTab_BOM_KP_Impeller_1031</t>
  </si>
  <si>
    <t>ConTab_BOM_KP_Impeller_1032</t>
  </si>
  <si>
    <t>ConTab_BOM_KP_Impeller_1033</t>
  </si>
  <si>
    <t>ConTab_BOM_KP_Impeller_1034</t>
  </si>
  <si>
    <t>ConTab_BOM_KP_Impeller_1037</t>
  </si>
  <si>
    <t>ConTab_BOM_KP_Impeller_1038</t>
  </si>
  <si>
    <t>ConTab_BOM_KP_Impeller_1039</t>
  </si>
  <si>
    <t>ConTab_BOM_KP_Impeller_1040</t>
  </si>
  <si>
    <t>ConTab_BOM_KP_Impeller_1043</t>
  </si>
  <si>
    <t>ConTab_BOM_KP_Impeller_1044</t>
  </si>
  <si>
    <t>ConTab_BOM_KP_Impeller_1045</t>
  </si>
  <si>
    <t>ConTab_BOM_KP_Impeller_1046</t>
  </si>
  <si>
    <t>ConTab_BOM_KP_Impeller_1049</t>
  </si>
  <si>
    <t>ConTab_BOM_KP_Impeller_1050</t>
  </si>
  <si>
    <t>ConTab_BOM_KP_Impeller_1051</t>
  </si>
  <si>
    <t>ConTab_BOM_KP_Impeller_1052</t>
  </si>
  <si>
    <t>ConTab_BOM_KP_Impeller_1055</t>
  </si>
  <si>
    <t>ConTab_BOM_KP_Impeller_1056</t>
  </si>
  <si>
    <t>ConTab_BOM_KP_Impeller_1057</t>
  </si>
  <si>
    <t>ConTab_BOM_KP_Impeller_1058</t>
  </si>
  <si>
    <t>ConTab_BOM_KP_Impeller_1061</t>
  </si>
  <si>
    <t>ConTab_BOM_KP_Impeller_1062</t>
  </si>
  <si>
    <t>ConTab_BOM_KP_Impeller_1063</t>
  </si>
  <si>
    <t>ConTab_BOM_KP_Impeller_1064</t>
  </si>
  <si>
    <t>ConTab_BOM_KP_Impeller_1067</t>
  </si>
  <si>
    <t>ConTab_BOM_KP_Impeller_1068</t>
  </si>
  <si>
    <t>ConTab_BOM_KP_Impeller_1069</t>
  </si>
  <si>
    <t>ConTab_BOM_KP_Impeller_1070</t>
  </si>
  <si>
    <t>ConTab_BOM_KP_Impeller_1073</t>
  </si>
  <si>
    <t>ConTab_BOM_KP_Impeller_1074</t>
  </si>
  <si>
    <t>ConTab_BOM_KP_Impeller_1079</t>
  </si>
  <si>
    <t>ConTab_BOM_KP_Impeller_1080</t>
  </si>
  <si>
    <t>ConTab_BOM_KP_Impeller_1081</t>
  </si>
  <si>
    <t>ConTab_BOM_KP_Impeller_1082</t>
  </si>
  <si>
    <t>ConTab_BOM_KP_Impeller_1085</t>
  </si>
  <si>
    <t>ConTab_BOM_KP_Impeller_1086</t>
  </si>
  <si>
    <t>ConTab_BOM_KP_Impeller_1087</t>
  </si>
  <si>
    <t>ConTab_BOM_KP_Impeller_1088</t>
  </si>
  <si>
    <t>ConTab_BOM_KP_Impeller_1091</t>
  </si>
  <si>
    <t>ConTab_BOM_KP_Impeller_1092</t>
  </si>
  <si>
    <t>ConTab_BOM_KP_Impeller_1093</t>
  </si>
  <si>
    <t>ConTab_BOM_KP_Impeller_1094</t>
  </si>
  <si>
    <t>ConTab_BOM_KP_Impeller_1097</t>
  </si>
  <si>
    <t>B100593</t>
  </si>
  <si>
    <t>ConTab_BOM_KP_Impeller_1098</t>
  </si>
  <si>
    <t>B100603</t>
  </si>
  <si>
    <t>ConTab_BOM_KP_Impeller_1099</t>
  </si>
  <si>
    <t>B105722</t>
  </si>
  <si>
    <t>ConTab_BOM_KP_Impeller_1100</t>
  </si>
  <si>
    <t>B105723</t>
  </si>
  <si>
    <t>ConTab_BOM_KP_Impeller_1103</t>
  </si>
  <si>
    <t>ConTab_BOM_KP_Impeller_1104</t>
  </si>
  <si>
    <t>ConTab_BOM_KP_Impeller_1105</t>
  </si>
  <si>
    <t>ConTab_BOM_KP_Impeller_1106</t>
  </si>
  <si>
    <t>ConTab_BOM_KP_Impeller_1109</t>
  </si>
  <si>
    <t>ConTab_BOM_KP_Impeller_1110</t>
  </si>
  <si>
    <t>ConTab_BOM_KP_Impeller_1111</t>
  </si>
  <si>
    <t>ConTab_BOM_KP_Impeller_1112</t>
  </si>
  <si>
    <t>ConTab_BOM_KP_Impeller_1115</t>
  </si>
  <si>
    <t>96699001</t>
  </si>
  <si>
    <t>ConTab_BOM_KP_Impeller_1116</t>
  </si>
  <si>
    <t>ConTab_BOM_KP_Impeller_1117</t>
  </si>
  <si>
    <t>ConTab_BOM_KP_Impeller_1118</t>
  </si>
  <si>
    <t>ConTab_BOM_KP_Impeller_1123</t>
  </si>
  <si>
    <t>B100599</t>
  </si>
  <si>
    <t>ConTab_BOM_KP_Impeller_1124</t>
  </si>
  <si>
    <t>B100609</t>
  </si>
  <si>
    <t>ConTab_BOM_KP_Impeller_1129</t>
  </si>
  <si>
    <t>ConTab_BOM_KP_Impeller_1130</t>
  </si>
  <si>
    <t>ConTab_BOM_KP_Impeller_1131</t>
  </si>
  <si>
    <t>ConTab_BOM_KP_Impeller_1132</t>
  </si>
  <si>
    <t>ConTab_BOM_KP_Impeller_1135</t>
  </si>
  <si>
    <t>ConTab_BOM_KP_Impeller_1136</t>
  </si>
  <si>
    <t>ConTab_BOM_KP_Impeller_1137</t>
  </si>
  <si>
    <t>ConTab_BOM_KP_Impeller_1138</t>
  </si>
  <si>
    <t>ConTab_BOM_KP_Impeller_1141</t>
  </si>
  <si>
    <t>ConTab_BOM_KP_Impeller_1142</t>
  </si>
  <si>
    <t>ConTab_BOM_KP_Impeller_1143</t>
  </si>
  <si>
    <t>ConTab_BOM_KP_Impeller_1144</t>
  </si>
  <si>
    <t>ConTab_BOM_KP_Impeller_1147</t>
  </si>
  <si>
    <t>B100613</t>
  </si>
  <si>
    <t>ConTab_BOM_KP_Impeller_1148</t>
  </si>
  <si>
    <t>B100623</t>
  </si>
  <si>
    <t>ConTab_BOM_KP_Impeller_1149</t>
  </si>
  <si>
    <t>B105724</t>
  </si>
  <si>
    <t>ConTab_BOM_KP_Impeller_1150</t>
  </si>
  <si>
    <t>B105725</t>
  </si>
  <si>
    <t>ConTab_BOM_KP_Impeller_1153</t>
  </si>
  <si>
    <t>ConTab_BOM_KP_Impeller_1154</t>
  </si>
  <si>
    <t>ConTab_BOM_KP_Impeller_1155</t>
  </si>
  <si>
    <t>ConTab_BOM_KP_Impeller_1156</t>
  </si>
  <si>
    <t>ConTab_BOM_KP_Impeller_1159</t>
  </si>
  <si>
    <t>ConTab_BOM_KP_Impeller_1160</t>
  </si>
  <si>
    <t>ConTab_BOM_KP_Impeller_1161</t>
  </si>
  <si>
    <t>ConTab_BOM_KP_Impeller_1162</t>
  </si>
  <si>
    <t>ConTab_BOM_KP_Impeller_1165</t>
  </si>
  <si>
    <t>96699005</t>
  </si>
  <si>
    <t>ConTab_BOM_KP_Impeller_1166</t>
  </si>
  <si>
    <t>ConTab_BOM_KP_Impeller_1167</t>
  </si>
  <si>
    <t>ConTab_BOM_KP_Impeller_1168</t>
  </si>
  <si>
    <t>ConTab_BOM_KP_Impeller_1173</t>
  </si>
  <si>
    <t>B100619</t>
  </si>
  <si>
    <t>ConTab_BOM_KP_Impeller_1174</t>
  </si>
  <si>
    <t>B100629</t>
  </si>
  <si>
    <t>ConTab_BOM_KP_Impeller_1179</t>
  </si>
  <si>
    <t>ConTab_BOM_KP_Impeller_1180</t>
  </si>
  <si>
    <t>ConTab_BOM_KP_Impeller_1181</t>
  </si>
  <si>
    <t>ConTab_BOM_KP_Impeller_1182</t>
  </si>
  <si>
    <t>ConTab_BOM_KP_Impeller_1185</t>
  </si>
  <si>
    <t>ConTab_BOM_KP_Impeller_1186</t>
  </si>
  <si>
    <t>ConTab_BOM_KP_Impeller_1187</t>
  </si>
  <si>
    <t>ConTab_BOM_KP_Impeller_1188</t>
  </si>
  <si>
    <t>ConTab_BOM_KP_Impeller_1191</t>
  </si>
  <si>
    <t>ConTab_BOM_KP_Impeller_1192</t>
  </si>
  <si>
    <t>ConTab_BOM_KP_Impeller_1193</t>
  </si>
  <si>
    <t>ConTab_BOM_KP_Impeller_1194</t>
  </si>
  <si>
    <t>ConTab_BOM_KP_Impeller_1197</t>
  </si>
  <si>
    <t>B100633</t>
  </si>
  <si>
    <t>ConTab_BOM_KP_Impeller_1198</t>
  </si>
  <si>
    <t>B100643</t>
  </si>
  <si>
    <t>ConTab_BOM_KP_Impeller_1199</t>
  </si>
  <si>
    <t>B105726</t>
  </si>
  <si>
    <t>ConTab_BOM_KP_Impeller_1200</t>
  </si>
  <si>
    <t>B105727</t>
  </si>
  <si>
    <t>ConTab_BOM_KP_Impeller_1203</t>
  </si>
  <si>
    <t>ConTab_BOM_KP_Impeller_1204</t>
  </si>
  <si>
    <t>ConTab_BOM_KP_Impeller_1205</t>
  </si>
  <si>
    <t>ConTab_BOM_KP_Impeller_1206</t>
  </si>
  <si>
    <t>ConTab_BOM_KP_Impeller_1209</t>
  </si>
  <si>
    <t>ConTab_BOM_KP_Impeller_1210</t>
  </si>
  <si>
    <t>ConTab_BOM_KP_Impeller_1211</t>
  </si>
  <si>
    <t>ConTab_BOM_KP_Impeller_1212</t>
  </si>
  <si>
    <t>ConTab_BOM_KP_Impeller_1215</t>
  </si>
  <si>
    <t>ConTab_BOM_KP_Impeller_1216</t>
  </si>
  <si>
    <t>96699011</t>
  </si>
  <si>
    <t>ConTab_BOM_KP_Impeller_1217</t>
  </si>
  <si>
    <t>ConTab_BOM_KP_Impeller_1218</t>
  </si>
  <si>
    <t>ConTab_BOM_KP_Impeller_1223</t>
  </si>
  <si>
    <t>B100639</t>
  </si>
  <si>
    <t>ConTab_BOM_KP_Impeller_1224</t>
  </si>
  <si>
    <t>B100649</t>
  </si>
  <si>
    <t>ConTab_BOM_KP_Impeller_1229</t>
  </si>
  <si>
    <t>ConTab_BOM_KP_Impeller_1230</t>
  </si>
  <si>
    <t>ConTab_BOM_KP_Impeller_1231</t>
  </si>
  <si>
    <t>ConTab_BOM_KP_Impeller_1232</t>
  </si>
  <si>
    <t>ConTab_BOM_KP_Impeller_1235</t>
  </si>
  <si>
    <t>ConTab_BOM_KP_Impeller_1236</t>
  </si>
  <si>
    <t>ConTab_BOM_KP_Impeller_1237</t>
  </si>
  <si>
    <t>ConTab_BOM_KP_Impeller_1238</t>
  </si>
  <si>
    <t>ConTab_BOM_KP_Impeller_1241</t>
  </si>
  <si>
    <t>ConTab_BOM_KP_Impeller_1242</t>
  </si>
  <si>
    <t>ConTab_BOM_KP_Impeller_1243</t>
  </si>
  <si>
    <t>ConTab_BOM_KP_Impeller_1244</t>
  </si>
  <si>
    <t>ConTab_BOM_KP_Impeller_1247</t>
  </si>
  <si>
    <t>B100653</t>
  </si>
  <si>
    <t>ConTab_BOM_KP_Impeller_1248</t>
  </si>
  <si>
    <t>B100663</t>
  </si>
  <si>
    <t>ConTab_BOM_KP_Impeller_1249</t>
  </si>
  <si>
    <t>B105728</t>
  </si>
  <si>
    <t>ConTab_BOM_KP_Impeller_1250</t>
  </si>
  <si>
    <t>B105729</t>
  </si>
  <si>
    <t>ConTab_BOM_KP_Impeller_1253</t>
  </si>
  <si>
    <t>ConTab_BOM_KP_Impeller_1254</t>
  </si>
  <si>
    <t>ConTab_BOM_KP_Impeller_1255</t>
  </si>
  <si>
    <t>ConTab_BOM_KP_Impeller_1256</t>
  </si>
  <si>
    <t>ConTab_BOM_KP_Impeller_1259</t>
  </si>
  <si>
    <t>ConTab_BOM_KP_Impeller_1260</t>
  </si>
  <si>
    <t>ConTab_BOM_KP_Impeller_1261</t>
  </si>
  <si>
    <t>ConTab_BOM_KP_Impeller_1262</t>
  </si>
  <si>
    <t>ConTab_BOM_KP_Impeller_1265</t>
  </si>
  <si>
    <t>ConTab_BOM_KP_Impeller_1266</t>
  </si>
  <si>
    <t>ConTab_BOM_KP_Impeller_1267</t>
  </si>
  <si>
    <t>ConTab_BOM_KP_Impeller_1268</t>
  </si>
  <si>
    <t>ConTab_BOM_KP_Impeller_1273</t>
  </si>
  <si>
    <t>B100659</t>
  </si>
  <si>
    <t>ConTab_BOM_KP_Impeller_1274</t>
  </si>
  <si>
    <t>B100669</t>
  </si>
  <si>
    <t>ConTab_BOM_KP_Impeller_1279</t>
  </si>
  <si>
    <t>ConTab_BOM_KP_Impeller_1280</t>
  </si>
  <si>
    <t>ConTab_BOM_KP_Impeller_1281</t>
  </si>
  <si>
    <t>ConTab_BOM_KP_Impeller_1282</t>
  </si>
  <si>
    <t>ConTab_BOM_KP_Impeller_1285</t>
  </si>
  <si>
    <t>ConTab_BOM_KP_Impeller_1286</t>
  </si>
  <si>
    <t>ConTab_BOM_KP_Impeller_1287</t>
  </si>
  <si>
    <t>ConTab_BOM_KP_Impeller_1288</t>
  </si>
  <si>
    <t>ConTab_BOM_KP_Impeller_1291</t>
  </si>
  <si>
    <t>ConTab_BOM_KP_Impeller_1292</t>
  </si>
  <si>
    <t>ConTab_BOM_KP_Impeller_1293</t>
  </si>
  <si>
    <t>ConTab_BOM_KP_Impeller_1294</t>
  </si>
  <si>
    <t>ConTab_BOM_KP_Impeller_1297</t>
  </si>
  <si>
    <t>B100673</t>
  </si>
  <si>
    <t>ConTab_BOM_KP_Impeller_1298</t>
  </si>
  <si>
    <t>B100683</t>
  </si>
  <si>
    <t>ConTab_BOM_KP_Impeller_1299</t>
  </si>
  <si>
    <t>B105730</t>
  </si>
  <si>
    <t>ConTab_BOM_KP_Impeller_1300</t>
  </si>
  <si>
    <t>B105731</t>
  </si>
  <si>
    <t>ConTab_BOM_KP_Impeller_1303</t>
  </si>
  <si>
    <t>ConTab_BOM_KP_Impeller_1304</t>
  </si>
  <si>
    <t>ConTab_BOM_KP_Impeller_1305</t>
  </si>
  <si>
    <t>ConTab_BOM_KP_Impeller_1306</t>
  </si>
  <si>
    <t>ConTab_BOM_KP_Impeller_1309</t>
  </si>
  <si>
    <t>ConTab_BOM_KP_Impeller_1310</t>
  </si>
  <si>
    <t>ConTab_BOM_KP_Impeller_1311</t>
  </si>
  <si>
    <t>ConTab_BOM_KP_Impeller_1312</t>
  </si>
  <si>
    <t>ConTab_BOM_KP_Impeller_1315</t>
  </si>
  <si>
    <t>96699017</t>
  </si>
  <si>
    <t>ConTab_BOM_KP_Impeller_1316</t>
  </si>
  <si>
    <t>96699019</t>
  </si>
  <si>
    <t>ConTab_BOM_KP_Impeller_1317</t>
  </si>
  <si>
    <t>ConTab_BOM_KP_Impeller_1318</t>
  </si>
  <si>
    <t>ConTab_BOM_KP_Impeller_1323</t>
  </si>
  <si>
    <t>B100679</t>
  </si>
  <si>
    <t>ConTab_BOM_KP_Impeller_1324</t>
  </si>
  <si>
    <t>B100689</t>
  </si>
  <si>
    <t>ConTab_BOM_KP_Impeller_1329</t>
  </si>
  <si>
    <t>ConTab_BOM_KP_Impeller_1330</t>
  </si>
  <si>
    <t>ConTab_BOM_KP_Impeller_1331</t>
  </si>
  <si>
    <t>ConTab_BOM_KP_Impeller_1332</t>
  </si>
  <si>
    <t>ConTab_BOM_KP_Impeller_1335</t>
  </si>
  <si>
    <t>ConTab_BOM_KP_Impeller_1336</t>
  </si>
  <si>
    <t>ConTab_BOM_KP_Impeller_1337</t>
  </si>
  <si>
    <t>ConTab_BOM_KP_Impeller_1338</t>
  </si>
  <si>
    <t>ConTab_BOM_KP_Impeller_1341</t>
  </si>
  <si>
    <t>ConTab_BOM_KP_Impeller_1342</t>
  </si>
  <si>
    <t>ConTab_BOM_KP_Impeller_1343</t>
  </si>
  <si>
    <t>ConTab_BOM_KP_Impeller_1344</t>
  </si>
  <si>
    <t>ConTab_BOM_KP_Impeller_1347</t>
  </si>
  <si>
    <t>ConTab_BOM_KP_Impeller_1348</t>
  </si>
  <si>
    <t>ConTab_BOM_KP_Impeller_1349</t>
  </si>
  <si>
    <t>ConTab_BOM_KP_Impeller_1350</t>
  </si>
  <si>
    <t>ConTab_BOM_KP_Impeller_1353</t>
  </si>
  <si>
    <t>ConTab_BOM_KP_Impeller_1354</t>
  </si>
  <si>
    <t>ConTab_BOM_KP_Impeller_1355</t>
  </si>
  <si>
    <t>ConTab_BOM_KP_Impeller_1356</t>
  </si>
  <si>
    <t>ConTab_BOM_KP_Impeller_1359</t>
  </si>
  <si>
    <t>ConTab_BOM_KP_Impeller_1360</t>
  </si>
  <si>
    <t>ConTab_BOM_KP_Impeller_1361</t>
  </si>
  <si>
    <t>ConTab_BOM_KP_Impeller_1362</t>
  </si>
  <si>
    <t>ConTab_BOM_KP_Impeller_1365</t>
  </si>
  <si>
    <t>ConTab_BOM_KP_Impeller_1366</t>
  </si>
  <si>
    <t>ConTab_BOM_KP_Impeller_1367</t>
  </si>
  <si>
    <t>ConTab_BOM_KP_Impeller_1368</t>
  </si>
  <si>
    <t>ConTab_BOM_KP_Impeller_1371</t>
  </si>
  <si>
    <t>ConTab_BOM_KP_Impeller_1372</t>
  </si>
  <si>
    <t>ConTab_BOM_KP_Impeller_1377</t>
  </si>
  <si>
    <t>ConTab_BOM_KP_Impeller_1378</t>
  </si>
  <si>
    <t>ConTab_BOM_KP_Impeller_1379</t>
  </si>
  <si>
    <t>ConTab_BOM_KP_Impeller_1380</t>
  </si>
  <si>
    <t>ConTab_BOM_KP_Impeller_1383</t>
  </si>
  <si>
    <t>ConTab_BOM_KP_Impeller_1384</t>
  </si>
  <si>
    <t>ConTab_BOM_KP_Impeller_1385</t>
  </si>
  <si>
    <t>ConTab_BOM_KP_Impeller_1386</t>
  </si>
  <si>
    <t>ConTab_BOM_KP_Impeller_1389</t>
  </si>
  <si>
    <t>ConTab_BOM_KP_Impeller_1390</t>
  </si>
  <si>
    <t>ConTab_BOM_KP_Impeller_1391</t>
  </si>
  <si>
    <t>ConTab_BOM_KP_Impeller_1392</t>
  </si>
  <si>
    <t>ConTab_BOM_KP_Impeller_1395</t>
  </si>
  <si>
    <t>:5:</t>
  </si>
  <si>
    <t>B100693</t>
  </si>
  <si>
    <t>ConTab_BOM_KP_Impeller_1396</t>
  </si>
  <si>
    <t>B100703</t>
  </si>
  <si>
    <t>ConTab_BOM_KP_Impeller_1397</t>
  </si>
  <si>
    <t>:6:</t>
  </si>
  <si>
    <t>B100713</t>
  </si>
  <si>
    <t>ConTab_BOM_KP_Impeller_1398</t>
  </si>
  <si>
    <t>B100723</t>
  </si>
  <si>
    <t>ConTab_BOM_KP_Impeller_1399</t>
  </si>
  <si>
    <t>B105732</t>
  </si>
  <si>
    <t>ConTab_BOM_KP_Impeller_1400</t>
  </si>
  <si>
    <t>B105733</t>
  </si>
  <si>
    <t>ConTab_BOM_KP_Impeller_1401</t>
  </si>
  <si>
    <t>B105734</t>
  </si>
  <si>
    <t>ConTab_BOM_KP_Impeller_1402</t>
  </si>
  <si>
    <t>B105735</t>
  </si>
  <si>
    <t>ConTab_BOM_KP_Impeller_1407</t>
  </si>
  <si>
    <t>ConTab_BOM_KP_Impeller_1408</t>
  </si>
  <si>
    <t>ConTab_BOM_KP_Impeller_1409</t>
  </si>
  <si>
    <t>ConTab_BOM_KP_Impeller_1410</t>
  </si>
  <si>
    <t>ConTab_BOM_KP_Impeller_1411</t>
  </si>
  <si>
    <t>ConTab_BOM_KP_Impeller_1412</t>
  </si>
  <si>
    <t>ConTab_BOM_KP_Impeller_1413</t>
  </si>
  <si>
    <t>ConTab_BOM_KP_Impeller_1414</t>
  </si>
  <si>
    <t>ConTab_BOM_KP_Impeller_1419</t>
  </si>
  <si>
    <t>ConTab_BOM_KP_Impeller_1420</t>
  </si>
  <si>
    <t>ConTab_BOM_KP_Impeller_1421</t>
  </si>
  <si>
    <t>ConTab_BOM_KP_Impeller_1422</t>
  </si>
  <si>
    <t>ConTab_BOM_KP_Impeller_1423</t>
  </si>
  <si>
    <t>ConTab_BOM_KP_Impeller_1424</t>
  </si>
  <si>
    <t>ConTab_BOM_KP_Impeller_1425</t>
  </si>
  <si>
    <t>ConTab_BOM_KP_Impeller_1426</t>
  </si>
  <si>
    <t>ConTab_BOM_KP_Impeller_1431</t>
  </si>
  <si>
    <t>96699021</t>
  </si>
  <si>
    <t>ConTab_BOM_KP_Impeller_1432</t>
  </si>
  <si>
    <t>ConTab_BOM_KP_Impeller_1433</t>
  </si>
  <si>
    <t>96699025</t>
  </si>
  <si>
    <t>ConTab_BOM_KP_Impeller_1434</t>
  </si>
  <si>
    <t>ConTab_BOM_KP_Impeller_1435</t>
  </si>
  <si>
    <t>ConTab_BOM_KP_Impeller_1436</t>
  </si>
  <si>
    <t>ConTab_BOM_KP_Impeller_1437</t>
  </si>
  <si>
    <t>ConTab_BOM_KP_Impeller_1438</t>
  </si>
  <si>
    <t>ConTab_BOM_KP_Impeller_1447</t>
  </si>
  <si>
    <t>B100699</t>
  </si>
  <si>
    <t>ConTab_BOM_KP_Impeller_1448</t>
  </si>
  <si>
    <t>B100709</t>
  </si>
  <si>
    <t>ConTab_BOM_KP_Impeller_1449</t>
  </si>
  <si>
    <t>B100719</t>
  </si>
  <si>
    <t>ConTab_BOM_KP_Impeller_1450</t>
  </si>
  <si>
    <t>B100729</t>
  </si>
  <si>
    <t>ConTab_BOM_KP_Impeller_1459</t>
  </si>
  <si>
    <t>ConTab_BOM_KP_Impeller_1460</t>
  </si>
  <si>
    <t>ConTab_BOM_KP_Impeller_1461</t>
  </si>
  <si>
    <t>ConTab_BOM_KP_Impeller_1462</t>
  </si>
  <si>
    <t>ConTab_BOM_KP_Impeller_1463</t>
  </si>
  <si>
    <t>ConTab_BOM_KP_Impeller_1464</t>
  </si>
  <si>
    <t>ConTab_BOM_KP_Impeller_1465</t>
  </si>
  <si>
    <t>ConTab_BOM_KP_Impeller_1466</t>
  </si>
  <si>
    <t>ConTab_BOM_KP_Impeller_1471</t>
  </si>
  <si>
    <t>ConTab_BOM_KP_Impeller_1472</t>
  </si>
  <si>
    <t>ConTab_BOM_KP_Impeller_1473</t>
  </si>
  <si>
    <t>ConTab_BOM_KP_Impeller_1474</t>
  </si>
  <si>
    <t>ConTab_BOM_KP_Impeller_1475</t>
  </si>
  <si>
    <t>ConTab_BOM_KP_Impeller_1476</t>
  </si>
  <si>
    <t>ConTab_BOM_KP_Impeller_1477</t>
  </si>
  <si>
    <t>ConTab_BOM_KP_Impeller_1478</t>
  </si>
  <si>
    <t>ConTab_BOM_KP_Impeller_1483</t>
  </si>
  <si>
    <t>ConTab_BOM_KP_Impeller_1484</t>
  </si>
  <si>
    <t>ConTab_BOM_KP_Impeller_1485</t>
  </si>
  <si>
    <t>ConTab_BOM_KP_Impeller_1486</t>
  </si>
  <si>
    <t>ConTab_BOM_KP_Impeller_1487</t>
  </si>
  <si>
    <t>ConTab_BOM_KP_Impeller_1488</t>
  </si>
  <si>
    <t>ConTab_BOM_KP_Impeller_1489</t>
  </si>
  <si>
    <t>ConTab_BOM_KP_Impeller_1490</t>
  </si>
  <si>
    <t>ConTab_BOM_KP_Impeller_1495</t>
  </si>
  <si>
    <t>B100733</t>
  </si>
  <si>
    <t>ConTab_BOM_KP_Impeller_1496</t>
  </si>
  <si>
    <t>B100743</t>
  </si>
  <si>
    <t>ConTab_BOM_KP_Impeller_1497</t>
  </si>
  <si>
    <t>B105736</t>
  </si>
  <si>
    <t>ConTab_BOM_KP_Impeller_1498</t>
  </si>
  <si>
    <t>B105737</t>
  </si>
  <si>
    <t>ConTab_BOM_KP_Impeller_1501</t>
  </si>
  <si>
    <t>ConTab_BOM_KP_Impeller_1502</t>
  </si>
  <si>
    <t>ConTab_BOM_KP_Impeller_1503</t>
  </si>
  <si>
    <t>ConTab_BOM_KP_Impeller_1504</t>
  </si>
  <si>
    <t>ConTab_BOM_KP_Impeller_1507</t>
  </si>
  <si>
    <t>ConTab_BOM_KP_Impeller_1508</t>
  </si>
  <si>
    <t>ConTab_BOM_KP_Impeller_1509</t>
  </si>
  <si>
    <t>ConTab_BOM_KP_Impeller_1510</t>
  </si>
  <si>
    <t>ConTab_BOM_KP_Impeller_1513</t>
  </si>
  <si>
    <t>96699026</t>
  </si>
  <si>
    <t>ConTab_BOM_KP_Impeller_1514</t>
  </si>
  <si>
    <t>96699030</t>
  </si>
  <si>
    <t>ConTab_BOM_KP_Impeller_1515</t>
  </si>
  <si>
    <t>ConTab_BOM_KP_Impeller_1516</t>
  </si>
  <si>
    <t>ConTab_BOM_KP_Impeller_1521</t>
  </si>
  <si>
    <t>B100739</t>
  </si>
  <si>
    <t>ConTab_BOM_KP_Impeller_1522</t>
  </si>
  <si>
    <t>B100749</t>
  </si>
  <si>
    <t>ConTab_BOM_KP_Impeller_1527</t>
  </si>
  <si>
    <t>ConTab_BOM_KP_Impeller_1528</t>
  </si>
  <si>
    <t>ConTab_BOM_KP_Impeller_1529</t>
  </si>
  <si>
    <t>ConTab_BOM_KP_Impeller_1530</t>
  </si>
  <si>
    <t>ConTab_BOM_KP_Impeller_1533</t>
  </si>
  <si>
    <t>ConTab_BOM_KP_Impeller_1534</t>
  </si>
  <si>
    <t>ConTab_BOM_KP_Impeller_1535</t>
  </si>
  <si>
    <t>ConTab_BOM_KP_Impeller_1536</t>
  </si>
  <si>
    <t>ConTab_BOM_KP_Impeller_1539</t>
  </si>
  <si>
    <t>ConTab_BOM_KP_Impeller_1540</t>
  </si>
  <si>
    <t>ConTab_BOM_KP_Impeller_1541</t>
  </si>
  <si>
    <t>ConTab_BOM_KP_Impeller_1542</t>
  </si>
  <si>
    <t>ConTab_BOM_KP_Impeller_1545</t>
  </si>
  <si>
    <t>B100757</t>
  </si>
  <si>
    <t>ConTab_BOM_KP_Impeller_1546</t>
  </si>
  <si>
    <t>B100767</t>
  </si>
  <si>
    <t>ConTab_BOM_KP_Impeller_1547</t>
  </si>
  <si>
    <t>B100753</t>
  </si>
  <si>
    <t>ConTab_BOM_KP_Impeller_1548</t>
  </si>
  <si>
    <t>B100763</t>
  </si>
  <si>
    <t>ConTab_BOM_KP_Impeller_1549</t>
  </si>
  <si>
    <t>B105738</t>
  </si>
  <si>
    <t>ConTab_BOM_KP_Impeller_1550</t>
  </si>
  <si>
    <t>B105739</t>
  </si>
  <si>
    <t>ConTab_BOM_KP_Impeller_1551</t>
  </si>
  <si>
    <t>ConTab_BOM_KP_Impeller_1552</t>
  </si>
  <si>
    <t>ConTab_BOM_KP_Impeller_1553</t>
  </si>
  <si>
    <t>ConTab_BOM_KP_Impeller_1554</t>
  </si>
  <si>
    <t>ConTab_BOM_KP_Impeller_1555</t>
  </si>
  <si>
    <t>ConTab_BOM_KP_Impeller_1556</t>
  </si>
  <si>
    <t>ConTab_BOM_KP_Impeller_1557</t>
  </si>
  <si>
    <t>ConTab_BOM_KP_Impeller_1558</t>
  </si>
  <si>
    <t>ConTab_BOM_KP_Impeller_1559</t>
  </si>
  <si>
    <t>ConTab_BOM_KP_Impeller_1560</t>
  </si>
  <si>
    <t>ConTab_BOM_KP_Impeller_1561</t>
  </si>
  <si>
    <t>ConTab_BOM_KP_Impeller_1562</t>
  </si>
  <si>
    <t>ConTab_BOM_KP_Impeller_1563</t>
  </si>
  <si>
    <t>ConTab_BOM_KP_Impeller_1564</t>
  </si>
  <si>
    <t>ConTab_BOM_KP_Impeller_1565</t>
  </si>
  <si>
    <t>ConTab_BOM_KP_Impeller_1566</t>
  </si>
  <si>
    <t>ConTab_BOM_KP_Impeller_1567</t>
  </si>
  <si>
    <t>ConTab_BOM_KP_Impeller_1568</t>
  </si>
  <si>
    <t>ConTab_BOM_KP_Impeller_1569</t>
  </si>
  <si>
    <t>ConTab_BOM_KP_Impeller_1570</t>
  </si>
  <si>
    <t>ConTab_BOM_KP_Impeller_1571</t>
  </si>
  <si>
    <t>B100759</t>
  </si>
  <si>
    <t>ConTab_BOM_KP_Impeller_1572</t>
  </si>
  <si>
    <t>B100769</t>
  </si>
  <si>
    <t>ConTab_BOM_KP_Impeller_1573</t>
  </si>
  <si>
    <t>B100760</t>
  </si>
  <si>
    <t>ConTab_BOM_KP_Impeller_1574</t>
  </si>
  <si>
    <t>B100770</t>
  </si>
  <si>
    <t>ConTab_BOM_KP_Impeller_1575</t>
  </si>
  <si>
    <t>B100762</t>
  </si>
  <si>
    <t>ConTab_BOM_KP_Impeller_1576</t>
  </si>
  <si>
    <t>B100772</t>
  </si>
  <si>
    <t>ConTab_BOM_KP_Impeller_1577</t>
  </si>
  <si>
    <t>ConTab_BOM_KP_Impeller_1578</t>
  </si>
  <si>
    <t>ConTab_BOM_KP_Impeller_1579</t>
  </si>
  <si>
    <t>ConTab_BOM_KP_Impeller_1580</t>
  </si>
  <si>
    <t>ConTab_BOM_KP_Impeller_1581</t>
  </si>
  <si>
    <t>ConTab_BOM_KP_Impeller_1582</t>
  </si>
  <si>
    <t>ConTab_BOM_KP_Impeller_1583</t>
  </si>
  <si>
    <t>ConTab_BOM_KP_Impeller_1584</t>
  </si>
  <si>
    <t>ConTab_BOM_KP_Impeller_1585</t>
  </si>
  <si>
    <t>ConTab_BOM_KP_Impeller_1586</t>
  </si>
  <si>
    <t>ConTab_BOM_KP_Impeller_1587</t>
  </si>
  <si>
    <t>ConTab_BOM_KP_Impeller_1588</t>
  </si>
  <si>
    <t>ConTab_BOM_KP_Impeller_1589</t>
  </si>
  <si>
    <t>ConTab_BOM_KP_Impeller_1590</t>
  </si>
  <si>
    <t>ConTab_BOM_KP_Impeller_1591</t>
  </si>
  <si>
    <t>ConTab_BOM_KP_Impeller_1592</t>
  </si>
  <si>
    <t>ConTab_BOM_KP_Impeller_1593</t>
  </si>
  <si>
    <t>B100773</t>
  </si>
  <si>
    <t>ConTab_BOM_KP_Impeller_1594</t>
  </si>
  <si>
    <t>B100783</t>
  </si>
  <si>
    <t>ConTab_BOM_KP_Impeller_1595</t>
  </si>
  <si>
    <t>B105740</t>
  </si>
  <si>
    <t>ConTab_BOM_KP_Impeller_1596</t>
  </si>
  <si>
    <t>B105741</t>
  </si>
  <si>
    <t>ConTab_BOM_KP_Impeller_1597</t>
  </si>
  <si>
    <t>B100777</t>
  </si>
  <si>
    <t>ConTab_BOM_KP_Impeller_1598</t>
  </si>
  <si>
    <t>B100787</t>
  </si>
  <si>
    <t>ConTab_BOM_KP_Impeller_1599</t>
  </si>
  <si>
    <t>ConTab_BOM_KP_Impeller_1600</t>
  </si>
  <si>
    <t>ConTab_BOM_KP_Impeller_1601</t>
  </si>
  <si>
    <t>ConTab_BOM_KP_Impeller_1602</t>
  </si>
  <si>
    <t>ConTab_BOM_KP_Impeller_1603</t>
  </si>
  <si>
    <t>ConTab_BOM_KP_Impeller_1604</t>
  </si>
  <si>
    <t>ConTab_BOM_KP_Impeller_1605</t>
  </si>
  <si>
    <t>ConTab_BOM_KP_Impeller_1606</t>
  </si>
  <si>
    <t>ConTab_BOM_KP_Impeller_1607</t>
  </si>
  <si>
    <t>ConTab_BOM_KP_Impeller_1608</t>
  </si>
  <si>
    <t>ConTab_BOM_KP_Impeller_1609</t>
  </si>
  <si>
    <t>ConTab_BOM_KP_Impeller_1610</t>
  </si>
  <si>
    <t>ConTab_BOM_KP_Impeller_1611</t>
  </si>
  <si>
    <t>ConTab_BOM_KP_Impeller_1612</t>
  </si>
  <si>
    <t>ConTab_BOM_KP_Impeller_1613</t>
  </si>
  <si>
    <t>ConTab_BOM_KP_Impeller_1614</t>
  </si>
  <si>
    <t>ConTab_BOM_KP_Impeller_1615</t>
  </si>
  <si>
    <t>ConTab_BOM_KP_Impeller_1616</t>
  </si>
  <si>
    <t>ConTab_BOM_KP_Impeller_1617</t>
  </si>
  <si>
    <t>ConTab_BOM_KP_Impeller_1618</t>
  </si>
  <si>
    <t>ConTab_BOM_KP_Impeller_1619</t>
  </si>
  <si>
    <t>ConTab_BOM_KP_Impeller_1620</t>
  </si>
  <si>
    <t>ConTab_BOM_KP_Impeller_1621</t>
  </si>
  <si>
    <t>ConTab_BOM_KP_Impeller_1622</t>
  </si>
  <si>
    <t>ConTab_BOM_KP_Impeller_1623</t>
  </si>
  <si>
    <t>B100779</t>
  </si>
  <si>
    <t>ConTab_BOM_KP_Impeller_1624</t>
  </si>
  <si>
    <t>B100789</t>
  </si>
  <si>
    <t>ConTab_BOM_KP_Impeller_1625</t>
  </si>
  <si>
    <t>B100780</t>
  </si>
  <si>
    <t>ConTab_BOM_KP_Impeller_1626</t>
  </si>
  <si>
    <t>B100790</t>
  </si>
  <si>
    <t>ConTab_BOM_KP_Impeller_1627</t>
  </si>
  <si>
    <t>B100782</t>
  </si>
  <si>
    <t>ConTab_BOM_KP_Impeller_1628</t>
  </si>
  <si>
    <t>B100792</t>
  </si>
  <si>
    <t>ConTab_BOM_KP_Impeller_1629</t>
  </si>
  <si>
    <t>ConTab_BOM_KP_Impeller_1630</t>
  </si>
  <si>
    <t>ConTab_BOM_KP_Impeller_1631</t>
  </si>
  <si>
    <t>ConTab_BOM_KP_Impeller_1632</t>
  </si>
  <si>
    <t>ConTab_BOM_KP_Impeller_1633</t>
  </si>
  <si>
    <t>ConTab_BOM_KP_Impeller_1634</t>
  </si>
  <si>
    <t>ConTab_BOM_KP_Impeller_1635</t>
  </si>
  <si>
    <t>ConTab_BOM_KP_Impeller_1636</t>
  </si>
  <si>
    <t>ConTab_BOM_KP_Impeller_1637</t>
  </si>
  <si>
    <t>ConTab_BOM_KP_Impeller_1638</t>
  </si>
  <si>
    <t>ConTab_BOM_KP_Impeller_1639</t>
  </si>
  <si>
    <t>ConTab_BOM_KP_Impeller_1640</t>
  </si>
  <si>
    <t>ConTab_BOM_KP_Impeller_1641</t>
  </si>
  <si>
    <t>:8020-5_6-KP:8020-5_6-KPV:8020-5_6-KPVS:</t>
  </si>
  <si>
    <t>96699041</t>
  </si>
  <si>
    <t>B100793</t>
  </si>
  <si>
    <t>ConTab_BOM_KP_Impeller_1642</t>
  </si>
  <si>
    <t>B100803</t>
  </si>
  <si>
    <t>ConTab_BOM_KP_Impeller_1643</t>
  </si>
  <si>
    <t>B105742</t>
  </si>
  <si>
    <t>ConTab_BOM_KP_Impeller_1644</t>
  </si>
  <si>
    <t>B105743</t>
  </si>
  <si>
    <t>ConTab_BOM_KP_Impeller_1645</t>
  </si>
  <si>
    <t>B100797</t>
  </si>
  <si>
    <t>ConTab_BOM_KP_Impeller_1646</t>
  </si>
  <si>
    <t>B100807</t>
  </si>
  <si>
    <t>ConTab_BOM_KP_Impeller_1647</t>
  </si>
  <si>
    <t>B100798</t>
  </si>
  <si>
    <t>ConTab_BOM_KP_Impeller_1648</t>
  </si>
  <si>
    <t>B100808</t>
  </si>
  <si>
    <t>ConTab_BOM_KP_Impeller_1649</t>
  </si>
  <si>
    <t>B100799</t>
  </si>
  <si>
    <t>ConTab_BOM_KP_Impeller_1650</t>
  </si>
  <si>
    <t>B100809</t>
  </si>
  <si>
    <t>ConTab_BOM_KP_Impeller_1651</t>
  </si>
  <si>
    <t>B100800</t>
  </si>
  <si>
    <t>ConTab_BOM_KP_Impeller_1652</t>
  </si>
  <si>
    <t>B100810</t>
  </si>
  <si>
    <t>ConTab_BOM_KP_Impeller_1653</t>
  </si>
  <si>
    <t>B100802</t>
  </si>
  <si>
    <t>ConTab_BOM_KP_Impeller_1654</t>
  </si>
  <si>
    <t>B100812</t>
  </si>
  <si>
    <t>ConTab_BOM_KP_Impeller_1655</t>
  </si>
  <si>
    <t>ConTab_BOM_KP_Impeller_1656</t>
  </si>
  <si>
    <t>ConTab_BOM_KP_Impeller_1657</t>
  </si>
  <si>
    <t>ConTab_BOM_KP_Impeller_1658</t>
  </si>
  <si>
    <t>ConTab_BOM_KP_Impeller_1659</t>
  </si>
  <si>
    <t>ConTab_BOM_KP_Impeller_1660</t>
  </si>
  <si>
    <t>ConTab_BOM_KP_Impeller_1661</t>
  </si>
  <si>
    <t>ConTab_BOM_KP_Impeller_1662</t>
  </si>
  <si>
    <t>ConTab_BOM_KP_Impeller_1663</t>
  </si>
  <si>
    <t>ConTab_BOM_KP_Impeller_1664</t>
  </si>
  <si>
    <t>ConTab_BOM_KP_Impeller_1665</t>
  </si>
  <si>
    <t>ConTab_BOM_KP_Impeller_1666</t>
  </si>
  <si>
    <t>ConTab_BOM_KP_Impeller_1667</t>
  </si>
  <si>
    <t>ConTab_BOM_KP_Impeller_1668</t>
  </si>
  <si>
    <t>ConTab_BOM_KP_Impeller_1669</t>
  </si>
  <si>
    <t>ConTab_BOM_KP_Impeller_1670</t>
  </si>
  <si>
    <t>ConTab_BOM_KP_Impeller_1671</t>
  </si>
  <si>
    <t>ConTab_BOM_KP_Impeller_1672</t>
  </si>
  <si>
    <t>ConTab_BOM_KP_Impeller_1673</t>
  </si>
  <si>
    <t>ConTab_BOM_KP_Impeller_1674</t>
  </si>
  <si>
    <t>ConTab_BOM_KP_Impeller_1675</t>
  </si>
  <si>
    <t>ConTab_BOM_KP_Impeller_1676</t>
  </si>
  <si>
    <t>ConTab_BOM_KP_Impeller_1677</t>
  </si>
  <si>
    <t>ConTab_BOM_KP_Impeller_1678</t>
  </si>
  <si>
    <t>ConTab_BOM_KP_Impeller_1679</t>
  </si>
  <si>
    <t>ConTab_BOM_KP_Impeller_1680</t>
  </si>
  <si>
    <t>ConTab_BOM_KP_Impeller_1681</t>
  </si>
  <si>
    <t>ConTab_BOM_KP_Impeller_1682</t>
  </si>
  <si>
    <t>ConTab_BOM_KP_Impeller_1683</t>
  </si>
  <si>
    <t>ConTab_BOM_KP_Impeller_1684</t>
  </si>
  <si>
    <t>ConTab_BOM_KP_Impeller_1685</t>
  </si>
  <si>
    <t>ConTab_BOM_KP_Impeller_1686</t>
  </si>
  <si>
    <t>ConTab_BOM_KP_Impeller_1687</t>
  </si>
  <si>
    <t>ConTab_BOM_KP_Impeller_1688</t>
  </si>
  <si>
    <t>ConTab_BOM_KP_Impeller_1689</t>
  </si>
  <si>
    <t>ConTab_BOM_KP_Impeller_1690</t>
  </si>
  <si>
    <t>Price_BOM_KP_WearRings</t>
  </si>
  <si>
    <t>CaseRingMatl</t>
  </si>
  <si>
    <t>ImpellerRingMatl</t>
  </si>
  <si>
    <t>PacoMatlCode</t>
  </si>
  <si>
    <t>Item</t>
  </si>
  <si>
    <t>Case Ring Matl</t>
  </si>
  <si>
    <t>Impeller Ring Matl</t>
  </si>
  <si>
    <t>Price</t>
  </si>
  <si>
    <t>ConTab_BOM_KP_WearRings_1</t>
  </si>
  <si>
    <t>WRMatl_Bronze_CDA90500</t>
  </si>
  <si>
    <t>Bronze, ASTM B584, C90500</t>
  </si>
  <si>
    <t>na</t>
  </si>
  <si>
    <t>B18</t>
  </si>
  <si>
    <t>B105677</t>
  </si>
  <si>
    <t>LT057</t>
  </si>
  <si>
    <t>ConTab_BOM_KP_WearRings_3</t>
  </si>
  <si>
    <t>WRMatl_B22_B18</t>
  </si>
  <si>
    <t xml:space="preserve">Ni-Al Bronze ASTM B148 C95400 </t>
  </si>
  <si>
    <t>B22/B18</t>
  </si>
  <si>
    <t>B105699</t>
  </si>
  <si>
    <t>ConTab_BOM_KP_WearRings_4</t>
  </si>
  <si>
    <t>WRMatl_Cast_Iron_ASTM-A48_Cl30</t>
  </si>
  <si>
    <t>B101146</t>
  </si>
  <si>
    <t>LT058</t>
  </si>
  <si>
    <t>ConTab_BOM_KP_WearRings_6</t>
  </si>
  <si>
    <t>WRMatl_Nitronic_60_ASTM_A276_XM-19_UNS_21800</t>
  </si>
  <si>
    <t>Nitronic 60, ASTM A276 XM-19 UNS 21800</t>
  </si>
  <si>
    <t>N5</t>
  </si>
  <si>
    <t>B101150</t>
  </si>
  <si>
    <t>LT059</t>
  </si>
  <si>
    <t>ConTab_BOM_KP_WearRings_7</t>
  </si>
  <si>
    <t>WRMatl_Nitronic_60_316SS</t>
  </si>
  <si>
    <t>N5/H316</t>
  </si>
  <si>
    <t>B101155</t>
  </si>
  <si>
    <t>ConTab_BOM_KP_WearRings_10</t>
  </si>
  <si>
    <t>B105678</t>
  </si>
  <si>
    <t>LT018</t>
  </si>
  <si>
    <t>ConTab_BOM_KP_WearRings_11</t>
  </si>
  <si>
    <t>WRMatl_NiAl-Bronze_ASTM-B148_C95400</t>
  </si>
  <si>
    <t>B105061</t>
  </si>
  <si>
    <t>ConTab_BOM_KP_WearRings_12</t>
  </si>
  <si>
    <t>B105700</t>
  </si>
  <si>
    <t>ConTab_BOM_KP_WearRings_13</t>
  </si>
  <si>
    <t>B101158</t>
  </si>
  <si>
    <t>ConTab_BOM_KP_WearRings_14</t>
  </si>
  <si>
    <t>WRMatl_CI_CI</t>
  </si>
  <si>
    <t>Cast Iron, ASTM-A48, Class 30</t>
  </si>
  <si>
    <t>C30/C30</t>
  </si>
  <si>
    <t>B104689</t>
  </si>
  <si>
    <t>ConTab_BOM_KP_WearRings_15</t>
  </si>
  <si>
    <t>B101162</t>
  </si>
  <si>
    <t>ConTab_BOM_KP_WearRings_16</t>
  </si>
  <si>
    <t>B104690</t>
  </si>
  <si>
    <t>ConTab_BOM_KP_WearRings_17</t>
  </si>
  <si>
    <t>WRMatl_Special</t>
  </si>
  <si>
    <t>B101163</t>
  </si>
  <si>
    <t>ConTab_BOM_KP_WearRings_18</t>
  </si>
  <si>
    <t>B104691</t>
  </si>
  <si>
    <t>ConTab_BOM_KP_WearRings_19</t>
  </si>
  <si>
    <t>B105682</t>
  </si>
  <si>
    <t>ConTab_BOM_KP_WearRings_21</t>
  </si>
  <si>
    <t>B105704</t>
  </si>
  <si>
    <t>ConTab_BOM_KP_WearRings_22</t>
  </si>
  <si>
    <t>B104680</t>
  </si>
  <si>
    <t>ConTab_BOM_KP_WearRings_24</t>
  </si>
  <si>
    <t>B104684</t>
  </si>
  <si>
    <t>ConTab_BOM_KP_WearRings_25</t>
  </si>
  <si>
    <t>B101167</t>
  </si>
  <si>
    <t>ConTab_BOM_KP_WearRings_28</t>
  </si>
  <si>
    <t>B105679</t>
  </si>
  <si>
    <t>ConTab_BOM_KP_WearRings_30</t>
  </si>
  <si>
    <t>B105701</t>
  </si>
  <si>
    <t>ConTab_BOM_KP_WearRings_31</t>
  </si>
  <si>
    <t>B101170</t>
  </si>
  <si>
    <t>ConTab_BOM_KP_WearRings_33</t>
  </si>
  <si>
    <t>B101174</t>
  </si>
  <si>
    <t>ConTab_BOM_KP_WearRings_34</t>
  </si>
  <si>
    <t>B101179</t>
  </si>
  <si>
    <t>ConTab_BOM_KP_WearRings_37</t>
  </si>
  <si>
    <t>ConTab_BOM_KP_WearRings_39</t>
  </si>
  <si>
    <t>ConTab_BOM_KP_WearRings_40</t>
  </si>
  <si>
    <t>B101182</t>
  </si>
  <si>
    <t>ConTab_BOM_KP_WearRings_42</t>
  </si>
  <si>
    <t>B101186</t>
  </si>
  <si>
    <t>ConTab_BOM_KP_WearRings_43</t>
  </si>
  <si>
    <t>B101191</t>
  </si>
  <si>
    <t>ConTab_BOM_KP_WearRings_46</t>
  </si>
  <si>
    <t>:1220-5_6-KP:1220-7_8-KP:1220-5_6-KPV:1220-7_8-KPV:1220-5_6-KPVS:1220-7_8-KPVS:</t>
  </si>
  <si>
    <t>B105680</t>
  </si>
  <si>
    <t>ConTab_BOM_KP_WearRings_47</t>
  </si>
  <si>
    <t>B105064</t>
  </si>
  <si>
    <t>ConTab_BOM_KP_WearRings_48</t>
  </si>
  <si>
    <t>B105702</t>
  </si>
  <si>
    <t>ConTab_BOM_KP_WearRings_49</t>
  </si>
  <si>
    <t>B101194</t>
  </si>
  <si>
    <t>ConTab_BOM_KP_WearRings_50</t>
  </si>
  <si>
    <t>B101202</t>
  </si>
  <si>
    <t>ConTab_BOM_KP_WearRings_51</t>
  </si>
  <si>
    <t>B101198</t>
  </si>
  <si>
    <t>ConTab_BOM_KP_WearRings_52</t>
  </si>
  <si>
    <t>B101203</t>
  </si>
  <si>
    <t>ConTab_BOM_KP_WearRings_53</t>
  </si>
  <si>
    <t>B101199</t>
  </si>
  <si>
    <t>ConTab_BOM_KP_WearRings_54</t>
  </si>
  <si>
    <t>B101204</t>
  </si>
  <si>
    <t>ConTab_BOM_KP_WearRings_55</t>
  </si>
  <si>
    <t>B105681</t>
  </si>
  <si>
    <t>ConTab_BOM_KP_WearRings_56</t>
  </si>
  <si>
    <t>B105065</t>
  </si>
  <si>
    <t>ConTab_BOM_KP_WearRings_57</t>
  </si>
  <si>
    <t>B105703</t>
  </si>
  <si>
    <t>ConTab_BOM_KP_WearRings_58</t>
  </si>
  <si>
    <t>B101206</t>
  </si>
  <si>
    <t>ConTab_BOM_KP_WearRings_59</t>
  </si>
  <si>
    <t>B101214</t>
  </si>
  <si>
    <t>ConTab_BOM_KP_WearRings_60</t>
  </si>
  <si>
    <t>B101210</t>
  </si>
  <si>
    <t>ConTab_BOM_KP_WearRings_61</t>
  </si>
  <si>
    <t>B101215</t>
  </si>
  <si>
    <t>ConTab_BOM_KP_WearRings_62</t>
  </si>
  <si>
    <t>B101211</t>
  </si>
  <si>
    <t>ConTab_BOM_KP_WearRings_63</t>
  </si>
  <si>
    <t>B101216</t>
  </si>
  <si>
    <t>ConTab_BOM_KP_WearRings_64</t>
  </si>
  <si>
    <t>B105663</t>
  </si>
  <si>
    <t>ConTab_BOM_KP_WearRings_66</t>
  </si>
  <si>
    <t>B105684</t>
  </si>
  <si>
    <t>ConTab_BOM_KP_WearRings_67</t>
  </si>
  <si>
    <t>B100966</t>
  </si>
  <si>
    <t>ConTab_BOM_KP_WearRings_69</t>
  </si>
  <si>
    <t>B100970</t>
  </si>
  <si>
    <t>ConTab_BOM_KP_WearRings_70</t>
  </si>
  <si>
    <t>B100975</t>
  </si>
  <si>
    <t>ConTab_BOM_KP_WearRings_73</t>
  </si>
  <si>
    <t>B105662</t>
  </si>
  <si>
    <t>ConTab_BOM_KP_WearRings_75</t>
  </si>
  <si>
    <t>B105683</t>
  </si>
  <si>
    <t>ConTab_BOM_KP_WearRings_76</t>
  </si>
  <si>
    <t>B100954</t>
  </si>
  <si>
    <t>ConTab_BOM_KP_WearRings_78</t>
  </si>
  <si>
    <t>B100958</t>
  </si>
  <si>
    <t>ConTab_BOM_KP_WearRings_79</t>
  </si>
  <si>
    <t>B100963</t>
  </si>
  <si>
    <t>ConTab_BOM_KP_WearRings_82</t>
  </si>
  <si>
    <t>B105665</t>
  </si>
  <si>
    <t>ConTab_BOM_KP_WearRings_84</t>
  </si>
  <si>
    <t>B105686</t>
  </si>
  <si>
    <t>ConTab_BOM_KP_WearRings_85</t>
  </si>
  <si>
    <t>B100990</t>
  </si>
  <si>
    <t>ConTab_BOM_KP_WearRings_87</t>
  </si>
  <si>
    <t>B100994</t>
  </si>
  <si>
    <t>ConTab_BOM_KP_WearRings_88</t>
  </si>
  <si>
    <t>B100999</t>
  </si>
  <si>
    <t>ConTab_BOM_KP_WearRings_91</t>
  </si>
  <si>
    <t>ConTab_BOM_KP_WearRings_92</t>
  </si>
  <si>
    <t>ConTab_BOM_KP_WearRings_93</t>
  </si>
  <si>
    <t>ConTab_BOM_KP_WearRings_95</t>
  </si>
  <si>
    <t>ConTab_BOM_KP_WearRings_96</t>
  </si>
  <si>
    <t>ConTab_BOM_KP_WearRings_99</t>
  </si>
  <si>
    <t>B105664</t>
  </si>
  <si>
    <t>ConTab_BOM_KP_WearRings_101</t>
  </si>
  <si>
    <t>B105685</t>
  </si>
  <si>
    <t>ConTab_BOM_KP_WearRings_102</t>
  </si>
  <si>
    <t>B100978</t>
  </si>
  <si>
    <t>ConTab_BOM_KP_WearRings_104</t>
  </si>
  <si>
    <t>B100982</t>
  </si>
  <si>
    <t>ConTab_BOM_KP_WearRings_105</t>
  </si>
  <si>
    <t>B100987</t>
  </si>
  <si>
    <t>ConTab_BOM_KP_WearRings_108</t>
  </si>
  <si>
    <t>B105666</t>
  </si>
  <si>
    <t>ConTab_BOM_KP_WearRings_110</t>
  </si>
  <si>
    <t>B105687</t>
  </si>
  <si>
    <t>ConTab_BOM_KP_WearRings_111</t>
  </si>
  <si>
    <t>B101002</t>
  </si>
  <si>
    <t>ConTab_BOM_KP_WearRings_113</t>
  </si>
  <si>
    <t>B101006</t>
  </si>
  <si>
    <t>ConTab_BOM_KP_WearRings_114</t>
  </si>
  <si>
    <t>B101011</t>
  </si>
  <si>
    <t>ConTab_BOM_KP_WearRings_117</t>
  </si>
  <si>
    <t>ConTab_BOM_KP_WearRings_119</t>
  </si>
  <si>
    <t>ConTab_BOM_KP_WearRings_120</t>
  </si>
  <si>
    <t>ConTab_BOM_KP_WearRings_122</t>
  </si>
  <si>
    <t>ConTab_BOM_KP_WearRings_123</t>
  </si>
  <si>
    <t>ConTab_BOM_KP_WearRings_126</t>
  </si>
  <si>
    <t>B105667</t>
  </si>
  <si>
    <t>ConTab_BOM_KP_WearRings_128</t>
  </si>
  <si>
    <t>B105688</t>
  </si>
  <si>
    <t>ConTab_BOM_KP_WearRings_129</t>
  </si>
  <si>
    <t>B101014</t>
  </si>
  <si>
    <t>ConTab_BOM_KP_WearRings_131</t>
  </si>
  <si>
    <t>B101018</t>
  </si>
  <si>
    <t>ConTab_BOM_KP_WearRings_132</t>
  </si>
  <si>
    <t>B101023</t>
  </si>
  <si>
    <t>ConTab_BOM_KP_WearRings_135</t>
  </si>
  <si>
    <t>ConTab_BOM_KP_WearRings_136</t>
  </si>
  <si>
    <t>ConTab_BOM_KP_WearRings_137</t>
  </si>
  <si>
    <t>ConTab_BOM_KP_WearRings_139</t>
  </si>
  <si>
    <t>ConTab_BOM_KP_WearRings_140</t>
  </si>
  <si>
    <t>ConTab_BOM_KP_WearRings_143</t>
  </si>
  <si>
    <t>B105668</t>
  </si>
  <si>
    <t>ConTab_BOM_KP_WearRings_145</t>
  </si>
  <si>
    <t>B105689</t>
  </si>
  <si>
    <t>ConTab_BOM_KP_WearRings_146</t>
  </si>
  <si>
    <t>B101026</t>
  </si>
  <si>
    <t>ConTab_BOM_KP_WearRings_148</t>
  </si>
  <si>
    <t>B101030</t>
  </si>
  <si>
    <t>ConTab_BOM_KP_WearRings_149</t>
  </si>
  <si>
    <t>B101035</t>
  </si>
  <si>
    <t>ConTab_BOM_KP_WearRings_152</t>
  </si>
  <si>
    <t>B105669</t>
  </si>
  <si>
    <t>ConTab_BOM_KP_WearRings_154</t>
  </si>
  <si>
    <t>B105690</t>
  </si>
  <si>
    <t>ConTab_BOM_KP_WearRings_155</t>
  </si>
  <si>
    <t>B101038</t>
  </si>
  <si>
    <t>ConTab_BOM_KP_WearRings_157</t>
  </si>
  <si>
    <t>B101042</t>
  </si>
  <si>
    <t>ConTab_BOM_KP_WearRings_158</t>
  </si>
  <si>
    <t>B101047</t>
  </si>
  <si>
    <t>ConTab_BOM_KP_WearRings_161</t>
  </si>
  <si>
    <t>B105705</t>
  </si>
  <si>
    <t>ConTab_BOM_KP_WearRings_163</t>
  </si>
  <si>
    <t>B105691</t>
  </si>
  <si>
    <t>ConTab_BOM_KP_WearRings_164</t>
  </si>
  <si>
    <t>B101050</t>
  </si>
  <si>
    <t>ConTab_BOM_KP_WearRings_166</t>
  </si>
  <si>
    <t>B101054</t>
  </si>
  <si>
    <t>ConTab_BOM_KP_WearRings_167</t>
  </si>
  <si>
    <t>B101059</t>
  </si>
  <si>
    <t>ConTab_BOM_KP_WearRings_170</t>
  </si>
  <si>
    <t>B105670</t>
  </si>
  <si>
    <t>ConTab_BOM_KP_WearRings_172</t>
  </si>
  <si>
    <t>B105692</t>
  </si>
  <si>
    <t>ConTab_BOM_KP_WearRings_173</t>
  </si>
  <si>
    <t>B101062</t>
  </si>
  <si>
    <t>ConTab_BOM_KP_WearRings_175</t>
  </si>
  <si>
    <t>B101066</t>
  </si>
  <si>
    <t>ConTab_BOM_KP_WearRings_176</t>
  </si>
  <si>
    <t>B101071</t>
  </si>
  <si>
    <t>ConTab_BOM_KP_WearRings_179</t>
  </si>
  <si>
    <t>B105671</t>
  </si>
  <si>
    <t>ConTab_BOM_KP_WearRings_181</t>
  </si>
  <si>
    <t>B105693</t>
  </si>
  <si>
    <t>ConTab_BOM_KP_WearRings_182</t>
  </si>
  <si>
    <t>B101074</t>
  </si>
  <si>
    <t>ConTab_BOM_KP_WearRings_184</t>
  </si>
  <si>
    <t>B101078</t>
  </si>
  <si>
    <t>ConTab_BOM_KP_WearRings_185</t>
  </si>
  <si>
    <t>B101083</t>
  </si>
  <si>
    <t>ConTab_BOM_KP_WearRings_188</t>
  </si>
  <si>
    <t>ConTab_BOM_KP_WearRings_190</t>
  </si>
  <si>
    <t>ConTab_BOM_KP_WearRings_191</t>
  </si>
  <si>
    <t>ConTab_BOM_KP_WearRings_193</t>
  </si>
  <si>
    <t>ConTab_BOM_KP_WearRings_194</t>
  </si>
  <si>
    <t>ConTab_BOM_KP_WearRings_197</t>
  </si>
  <si>
    <t>B105672</t>
  </si>
  <si>
    <t>ConTab_BOM_KP_WearRings_199</t>
  </si>
  <si>
    <t>B105694</t>
  </si>
  <si>
    <t>ConTab_BOM_KP_WearRings_200</t>
  </si>
  <si>
    <t>B101086</t>
  </si>
  <si>
    <t>ConTab_BOM_KP_WearRings_202</t>
  </si>
  <si>
    <t>B101090</t>
  </si>
  <si>
    <t>ConTab_BOM_KP_WearRings_203</t>
  </si>
  <si>
    <t>B101095</t>
  </si>
  <si>
    <t>ConTab_BOM_KP_WearRings_206</t>
  </si>
  <si>
    <t>B105673</t>
  </si>
  <si>
    <t>ConTab_BOM_KP_WearRings_208</t>
  </si>
  <si>
    <t>B105695</t>
  </si>
  <si>
    <t>ConTab_BOM_KP_WearRings_209</t>
  </si>
  <si>
    <t>B101098</t>
  </si>
  <si>
    <t>ConTab_BOM_KP_WearRings_211</t>
  </si>
  <si>
    <t>B101102</t>
  </si>
  <si>
    <t>ConTab_BOM_KP_WearRings_212</t>
  </si>
  <si>
    <t>B101107</t>
  </si>
  <si>
    <t>ConTab_BOM_KP_WearRings_215</t>
  </si>
  <si>
    <t>B105674</t>
  </si>
  <si>
    <t>ConTab_BOM_KP_WearRings_216</t>
  </si>
  <si>
    <t>B105057</t>
  </si>
  <si>
    <t>ConTab_BOM_KP_WearRings_217</t>
  </si>
  <si>
    <t>B105696</t>
  </si>
  <si>
    <t>ConTab_BOM_KP_WearRings_218</t>
  </si>
  <si>
    <t>B101110</t>
  </si>
  <si>
    <t>ConTab_BOM_KP_WearRings_219</t>
  </si>
  <si>
    <t>B101118</t>
  </si>
  <si>
    <t>ConTab_BOM_KP_WearRings_220</t>
  </si>
  <si>
    <t>B101114</t>
  </si>
  <si>
    <t>ConTab_BOM_KP_WearRings_221</t>
  </si>
  <si>
    <t>B101119</t>
  </si>
  <si>
    <t>ConTab_BOM_KP_WearRings_222</t>
  </si>
  <si>
    <t>B101115</t>
  </si>
  <si>
    <t>ConTab_BOM_KP_WearRings_223</t>
  </si>
  <si>
    <t>B101120</t>
  </si>
  <si>
    <t>ConTab_BOM_KP_WearRings_224</t>
  </si>
  <si>
    <t>B105675</t>
  </si>
  <si>
    <t>ConTab_BOM_KP_WearRings_225</t>
  </si>
  <si>
    <t>B105058</t>
  </si>
  <si>
    <t>ConTab_BOM_KP_WearRings_226</t>
  </si>
  <si>
    <t>B105697</t>
  </si>
  <si>
    <t>ConTab_BOM_KP_WearRings_227</t>
  </si>
  <si>
    <t>B101122</t>
  </si>
  <si>
    <t>ConTab_BOM_KP_WearRings_228</t>
  </si>
  <si>
    <t>B101130</t>
  </si>
  <si>
    <t>ConTab_BOM_KP_WearRings_229</t>
  </si>
  <si>
    <t>B101126</t>
  </si>
  <si>
    <t>ConTab_BOM_KP_WearRings_230</t>
  </si>
  <si>
    <t>B101131</t>
  </si>
  <si>
    <t>ConTab_BOM_KP_WearRings_231</t>
  </si>
  <si>
    <t>B101127</t>
  </si>
  <si>
    <t>ConTab_BOM_KP_WearRings_232</t>
  </si>
  <si>
    <t>B101132</t>
  </si>
  <si>
    <t>ConTab_BOM_KP_WearRings_233</t>
  </si>
  <si>
    <t>WRMatl_Bronze_Bronze</t>
  </si>
  <si>
    <t>Bronze, Comp M ASTM B548 C92200</t>
  </si>
  <si>
    <t>Bronze, Comp G ASTM B548 C90500</t>
  </si>
  <si>
    <t>B16/B18</t>
  </si>
  <si>
    <t>B101141</t>
  </si>
  <si>
    <t>ConTab_BOM_KP_WearRings_234</t>
  </si>
  <si>
    <t>B105676</t>
  </si>
  <si>
    <t>ConTab_BOM_KP_WearRings_235</t>
  </si>
  <si>
    <t>B105059</t>
  </si>
  <si>
    <t>ConTab_BOM_KP_WearRings_236</t>
  </si>
  <si>
    <t>B105698</t>
  </si>
  <si>
    <t>ConTab_BOM_KP_WearRings_237</t>
  </si>
  <si>
    <t>B101134</t>
  </si>
  <si>
    <t>ConTab_BOM_KP_WearRings_238</t>
  </si>
  <si>
    <t>B101142</t>
  </si>
  <si>
    <t>ConTab_BOM_KP_WearRings_239</t>
  </si>
  <si>
    <t>B101138</t>
  </si>
  <si>
    <t>ConTab_BOM_KP_WearRings_240</t>
  </si>
  <si>
    <t>B101143</t>
  </si>
  <si>
    <t>ConTab_BOM_KP_WearRings_241</t>
  </si>
  <si>
    <t>B101139</t>
  </si>
  <si>
    <t>ConTab_BOM_KP_WearRings_242</t>
  </si>
  <si>
    <t>B101144</t>
  </si>
  <si>
    <t>ConTab_BOM_KP_WearRings_243</t>
  </si>
  <si>
    <t>ConTab_BOM_KP_WearRings_244</t>
  </si>
  <si>
    <t>B105060</t>
  </si>
  <si>
    <t>ConTab_BOM_KP_WearRings_245</t>
  </si>
  <si>
    <t>ConTab_BOM_KP_WearRings_246</t>
  </si>
  <si>
    <t>ConTab_BOM_KP_WearRings_247</t>
  </si>
  <si>
    <t>B101154</t>
  </si>
  <si>
    <t>ConTab_BOM_KP_WearRings_248</t>
  </si>
  <si>
    <t>ConTab_BOM_KP_WearRings_249</t>
  </si>
  <si>
    <t>ConTab_BOM_KP_WearRings_250</t>
  </si>
  <si>
    <t>B101151</t>
  </si>
  <si>
    <t>ConTab_BOM_KP_WearRings_251</t>
  </si>
  <si>
    <t>B101156</t>
  </si>
  <si>
    <t>Y</t>
  </si>
  <si>
    <t>ConTab_BOM_KP_WearRings_252</t>
  </si>
  <si>
    <t>LT060</t>
  </si>
  <si>
    <t>ConTab_BOM_KP_WearRings_253</t>
  </si>
  <si>
    <t>ConTab_BOM_KP_WearRings_254</t>
  </si>
  <si>
    <t>ConTab_BOM_KP_WearRings_256</t>
  </si>
  <si>
    <t>ConTab_BOM_KP_WearRings_257</t>
  </si>
  <si>
    <t>ConTab_BOM_KP_WearRings_260</t>
  </si>
  <si>
    <t>ConTab_BOM_KP_WearRings_261</t>
  </si>
  <si>
    <t>ConTab_BOM_KP_WearRings_262</t>
  </si>
  <si>
    <t>ConTab_BOM_KP_WearRings_264</t>
  </si>
  <si>
    <t>ConTab_BOM_KP_WearRings_265</t>
  </si>
  <si>
    <t>ConTab_BOM_KP_WearRings_268</t>
  </si>
  <si>
    <t>ConTab_BOM_KP_WearRings_269</t>
  </si>
  <si>
    <t>ConTab_BOM_KP_WearRings_270</t>
  </si>
  <si>
    <t>ConTab_BOM_KP_WearRings_272</t>
  </si>
  <si>
    <t>ConTab_BOM_KP_WearRings_273</t>
  </si>
  <si>
    <t>ConTab_BOM_KP_WearRings_276</t>
  </si>
  <si>
    <t>ConTab_BOM_KP_WearRings_277</t>
  </si>
  <si>
    <t>ConTab_BOM_KP_WearRings_278</t>
  </si>
  <si>
    <t>ConTab_BOM_KP_WearRings_280</t>
  </si>
  <si>
    <t>ConTab_BOM_KP_WearRings_281</t>
  </si>
  <si>
    <t>ConTab_BOM_KP_WearRings_284</t>
  </si>
  <si>
    <t>ConTab_BOM_KP_WearRings_285</t>
  </si>
  <si>
    <t>ConTab_BOM_KP_WearRings_286</t>
  </si>
  <si>
    <t>ConTab_BOM_KP_WearRings_288</t>
  </si>
  <si>
    <t>ConTab_BOM_KP_WearRings_289</t>
  </si>
  <si>
    <t>ConTab_BOM_KP_WearRings_292</t>
  </si>
  <si>
    <t>ConTab_BOM_KP_WearRings_293</t>
  </si>
  <si>
    <t>ConTab_BOM_KP_WearRings_294</t>
  </si>
  <si>
    <t>ConTab_BOM_KP_WearRings_296</t>
  </si>
  <si>
    <t>ConTab_BOM_KP_WearRings_297</t>
  </si>
  <si>
    <t>ConTab_BOM_KP_WearRings_300</t>
  </si>
  <si>
    <t>ConTab_BOM_KP_WearRings_301</t>
  </si>
  <si>
    <t>ConTab_BOM_KP_WearRings_302</t>
  </si>
  <si>
    <t>ConTab_BOM_KP_WearRings_304</t>
  </si>
  <si>
    <t>ConTab_BOM_KP_WearRings_305</t>
  </si>
  <si>
    <t>ConTab_BOM_KP_WearRings_308</t>
  </si>
  <si>
    <t>:1415-3_4-KP:1415-3_4-KPV:1415-3_4-KPVS:</t>
  </si>
  <si>
    <t>ConTab_BOM_KP_WearRings_309</t>
  </si>
  <si>
    <t>ConTab_BOM_KP_WearRings_310</t>
  </si>
  <si>
    <t>ConTab_BOM_KP_WearRings_311</t>
  </si>
  <si>
    <t>ConTab_BOM_KP_WearRings_312</t>
  </si>
  <si>
    <t>ConTab_BOM_KP_WearRings_313</t>
  </si>
  <si>
    <t>ConTab_BOM_KP_WearRings_314</t>
  </si>
  <si>
    <t>ConTab_BOM_KP_WearRings_315</t>
  </si>
  <si>
    <t>ConTab_BOM_KP_WearRings_316</t>
  </si>
  <si>
    <t>ConTab_BOM_KP_WearRings_317</t>
  </si>
  <si>
    <t>ConTab_BOM_KP_WearRings_318</t>
  </si>
  <si>
    <t>ConTab_BOM_KP_WearRings_320</t>
  </si>
  <si>
    <t>ConTab_BOM_KP_WearRings_321</t>
  </si>
  <si>
    <t>ConTab_BOM_KP_WearRings_324</t>
  </si>
  <si>
    <t>ConTab_BOM_KP_WearRings_325</t>
  </si>
  <si>
    <t>ConTab_BOM_KP_WearRings_326</t>
  </si>
  <si>
    <t>ConTab_BOM_KP_WearRings_328</t>
  </si>
  <si>
    <t>ConTab_BOM_KP_WearRings_329</t>
  </si>
  <si>
    <t>Price_BOM_KP_Shaft</t>
  </si>
  <si>
    <t>ShaftDiameter</t>
  </si>
  <si>
    <t>Rotation</t>
  </si>
  <si>
    <t>SealType</t>
  </si>
  <si>
    <t>Seal</t>
  </si>
  <si>
    <t>ShaftMaterial</t>
  </si>
  <si>
    <t>Comments</t>
  </si>
  <si>
    <t>U Dimen</t>
  </si>
  <si>
    <t>Seal Type</t>
  </si>
  <si>
    <t>OptionID</t>
  </si>
  <si>
    <t>TopSleeveMaterial</t>
  </si>
  <si>
    <t>BottomSleeveMaterial</t>
  </si>
  <si>
    <t>Shaft Material</t>
  </si>
  <si>
    <t>Option</t>
  </si>
  <si>
    <t>ConTab_BOM_KP_Shaft_0001</t>
  </si>
  <si>
    <t>CW</t>
  </si>
  <si>
    <t>ShaftMatl_SS_AISI-303</t>
  </si>
  <si>
    <t>:Bronze, III932, C89835:NiAl-Bronze, ASTM-B150 CDA95400:Al-Bronze, ASTM-B150 CDA95200:SS AISI-303:SS AISI-304:SS AISI-316:SS AISI-416:Special/Other:No Sleeve (sleeveless):SS AISI-416 (hard):</t>
  </si>
  <si>
    <t>:Bronze, III932, C89835:NiAl-Bronze, ASTM-B150 CDA95400:Al-Bronze, ASTM-B150 CDA95200:SS AISI-303:SS AISI-304:SS AISI-316:SS AISI-416:Special/Other:No Sleeve (sleeveless):</t>
  </si>
  <si>
    <t>B101242</t>
  </si>
  <si>
    <t>ConTab_BOM_KP_Shaft_0002</t>
  </si>
  <si>
    <t>ShaftMatl_StressproofSteel_AISI-1144</t>
  </si>
  <si>
    <t>B101241</t>
  </si>
  <si>
    <t>ConTab_BOM_KP_Shaft_0003</t>
  </si>
  <si>
    <t>ShaftMatl_Special</t>
  </si>
  <si>
    <t>B150248</t>
  </si>
  <si>
    <t>ConTab_BOM_KP_Shaft_0004</t>
  </si>
  <si>
    <t>CCW</t>
  </si>
  <si>
    <t>ConTab_BOM_KP_Shaft_0005</t>
  </si>
  <si>
    <t>ConTab_BOM_KP_Shaft_0006</t>
  </si>
  <si>
    <t>ConTab_BOM_KP_Shaft_0007</t>
  </si>
  <si>
    <t>ShaftMatl_SS_AISI-316</t>
  </si>
  <si>
    <t>B103954</t>
  </si>
  <si>
    <t>LT076</t>
  </si>
  <si>
    <t>ConTab_BOM_KP_Shaft_0008</t>
  </si>
  <si>
    <t>ConTab_BOM_KP_Shaft_0009</t>
  </si>
  <si>
    <t>ShaftMatl_SS_AISI-416</t>
  </si>
  <si>
    <t>B103974</t>
  </si>
  <si>
    <t>ConTab_BOM_KP_Shaft_0010</t>
  </si>
  <si>
    <t>ConTab_BOM_KP_Shaft_0015</t>
  </si>
  <si>
    <t>:1012-9_0-KPV:1012-1_2-KPV:</t>
  </si>
  <si>
    <t>:SS AISI-416 (hard)-SlvBrg:</t>
  </si>
  <si>
    <t>B105642</t>
  </si>
  <si>
    <t>ConTab_BOM_KP_Shaft_0016</t>
  </si>
  <si>
    <t>B105647</t>
  </si>
  <si>
    <t>ConTab_BOM_KP_Shaft_0017</t>
  </si>
  <si>
    <t>B101248</t>
  </si>
  <si>
    <t>ConTab_BOM_KP_Shaft_0018</t>
  </si>
  <si>
    <t>B101247</t>
  </si>
  <si>
    <t>ConTab_BOM_KP_Shaft_0019</t>
  </si>
  <si>
    <t>ConTab_BOM_KP_Shaft_0020</t>
  </si>
  <si>
    <t>ConTab_BOM_KP_Shaft_0021</t>
  </si>
  <si>
    <t>ConTab_BOM_KP_Shaft_0022</t>
  </si>
  <si>
    <t>ConTab_BOM_KP_Shaft_0023</t>
  </si>
  <si>
    <t>B103957</t>
  </si>
  <si>
    <t>ConTab_BOM_KP_Shaft_0024</t>
  </si>
  <si>
    <t>ConTab_BOM_KP_Shaft_0025</t>
  </si>
  <si>
    <t>B103977</t>
  </si>
  <si>
    <t>ConTab_BOM_KP_Shaft_0026</t>
  </si>
  <si>
    <t>ConTab_BOM_KP_Shaft_0031</t>
  </si>
  <si>
    <t>:1015-3_4-KPV:</t>
  </si>
  <si>
    <t>B150316</t>
  </si>
  <si>
    <t>ConTab_BOM_KP_Shaft_0032</t>
  </si>
  <si>
    <t>B150317</t>
  </si>
  <si>
    <t>ConTab_BOM_KP_Shaft_0033</t>
  </si>
  <si>
    <t>B101254</t>
  </si>
  <si>
    <t>ConTab_BOM_KP_Shaft_0034</t>
  </si>
  <si>
    <t>B101253</t>
  </si>
  <si>
    <t>ConTab_BOM_KP_Shaft_0035</t>
  </si>
  <si>
    <t>ConTab_BOM_KP_Shaft_0036</t>
  </si>
  <si>
    <t>ConTab_BOM_KP_Shaft_0037</t>
  </si>
  <si>
    <t>ConTab_BOM_KP_Shaft_0038</t>
  </si>
  <si>
    <t>ConTab_BOM_KP_Shaft_0039</t>
  </si>
  <si>
    <t>B103960</t>
  </si>
  <si>
    <t>ConTab_BOM_KP_Shaft_0040</t>
  </si>
  <si>
    <t>ConTab_BOM_KP_Shaft_0041</t>
  </si>
  <si>
    <t>B103980</t>
  </si>
  <si>
    <t>ConTab_BOM_KP_Shaft_0042</t>
  </si>
  <si>
    <t>ConTab_BOM_KP_Shaft_0047</t>
  </si>
  <si>
    <t>B101256</t>
  </si>
  <si>
    <t>ConTab_BOM_KP_Shaft_0048</t>
  </si>
  <si>
    <t>B101255</t>
  </si>
  <si>
    <t>ConTab_BOM_KP_Shaft_0049</t>
  </si>
  <si>
    <t>ConTab_BOM_KP_Shaft_0050</t>
  </si>
  <si>
    <t>ConTab_BOM_KP_Shaft_0051</t>
  </si>
  <si>
    <t>ConTab_BOM_KP_Shaft_0052</t>
  </si>
  <si>
    <t>ConTab_BOM_KP_Shaft_0053</t>
  </si>
  <si>
    <t>B103961</t>
  </si>
  <si>
    <t>ConTab_BOM_KP_Shaft_0054</t>
  </si>
  <si>
    <t>ConTab_BOM_KP_Shaft_0055</t>
  </si>
  <si>
    <t>B103981</t>
  </si>
  <si>
    <t>ConTab_BOM_KP_Shaft_0056</t>
  </si>
  <si>
    <t>ConTab_BOM_KP_Shaft_0061</t>
  </si>
  <si>
    <t>ConTab_BOM_KP_Shaft_0062</t>
  </si>
  <si>
    <t>ConTab_BOM_KP_Shaft_0063</t>
  </si>
  <si>
    <t>ConTab_BOM_KP_Shaft_0064</t>
  </si>
  <si>
    <t>ConTab_BOM_KP_Shaft_0065</t>
  </si>
  <si>
    <t>ConTab_BOM_KP_Shaft_0066</t>
  </si>
  <si>
    <t>ConTab_BOM_KP_Shaft_0067</t>
  </si>
  <si>
    <t>ConTab_BOM_KP_Shaft_0068</t>
  </si>
  <si>
    <t>ConTab_BOM_KP_Shaft_0069</t>
  </si>
  <si>
    <t>ConTab_BOM_KP_Shaft_0070</t>
  </si>
  <si>
    <t>ConTab_BOM_KP_Shaft_0075</t>
  </si>
  <si>
    <t>Mechanical Seal</t>
  </si>
  <si>
    <t>ShaftMatl_SS_AISI-420</t>
  </si>
  <si>
    <t>B104584</t>
  </si>
  <si>
    <t>LT078</t>
  </si>
  <si>
    <t>ConTab_BOM_KP_Shaft_0076</t>
  </si>
  <si>
    <t>Packing</t>
  </si>
  <si>
    <t>:Opt_Packing:</t>
  </si>
  <si>
    <t>ConTab_BOM_KP_Shaft_0077</t>
  </si>
  <si>
    <t>B104549</t>
  </si>
  <si>
    <t>LT079</t>
  </si>
  <si>
    <t>ConTab_BOM_KP_Shaft_0078</t>
  </si>
  <si>
    <t>ConTab_BOM_KP_Shaft_0081</t>
  </si>
  <si>
    <t>ConTab_BOM_KP_Shaft_0082</t>
  </si>
  <si>
    <t>ConTab_BOM_KP_Shaft_0083</t>
  </si>
  <si>
    <t>ConTab_BOM_KP_Shaft_0084</t>
  </si>
  <si>
    <t>ConTab_BOM_KP_Shaft_0087</t>
  </si>
  <si>
    <t>:1220-5_6-KP:</t>
  </si>
  <si>
    <t>B101249</t>
  </si>
  <si>
    <t>ConTab_BOM_KP_Shaft_0088</t>
  </si>
  <si>
    <t>ConTab_BOM_KP_Shaft_0089</t>
  </si>
  <si>
    <t>ConTab_BOM_KP_Shaft_0090</t>
  </si>
  <si>
    <t>ConTab_BOM_KP_Shaft_0093</t>
  </si>
  <si>
    <t>:1220-7_8-KP:</t>
  </si>
  <si>
    <t>ConTab_BOM_KP_Shaft_0094</t>
  </si>
  <si>
    <t>ConTab_BOM_KP_Shaft_0095</t>
  </si>
  <si>
    <t>ConTab_BOM_KP_Shaft_0096</t>
  </si>
  <si>
    <t>ConTab_BOM_KP_Shaft_0097</t>
  </si>
  <si>
    <t>ConTab_BOM_KP_Shaft_0098</t>
  </si>
  <si>
    <t>ConTab_BOM_KP_Shaft_0099</t>
  </si>
  <si>
    <t>ConTab_BOM_KP_Shaft_0100</t>
  </si>
  <si>
    <t>ConTab_BOM_KP_Shaft_0101</t>
  </si>
  <si>
    <t>:MechSealType8B:</t>
  </si>
  <si>
    <t>ConTab_BOM_KP_Shaft_0102</t>
  </si>
  <si>
    <t>ConTab_BOM_KP_Shaft_0103</t>
  </si>
  <si>
    <t>ConTab_BOM_KP_Shaft_0104</t>
  </si>
  <si>
    <t>ConTab_BOM_KP_Shaft_0105</t>
  </si>
  <si>
    <t>ConTab_BOM_KP_Shaft_0106</t>
  </si>
  <si>
    <t>ConTab_BOM_KP_Shaft_0107</t>
  </si>
  <si>
    <t>ConTab_BOM_KP_Shaft_0108</t>
  </si>
  <si>
    <t>ConTab_BOM_KP_Shaft_0109</t>
  </si>
  <si>
    <t>:1415-1_2-KP:</t>
  </si>
  <si>
    <t>B101251</t>
  </si>
  <si>
    <t>ConTab_BOM_KP_Shaft_0110</t>
  </si>
  <si>
    <t>ConTab_BOM_KP_Shaft_0111</t>
  </si>
  <si>
    <t>ConTab_BOM_KP_Shaft_0112</t>
  </si>
  <si>
    <t>ConTab_BOM_KP_Shaft_0113</t>
  </si>
  <si>
    <t>ConTab_BOM_KP_Shaft_0114</t>
  </si>
  <si>
    <t>ConTab_BOM_KP_Shaft_0115</t>
  </si>
  <si>
    <t>B103959</t>
  </si>
  <si>
    <t>ConTab_BOM_KP_Shaft_0116</t>
  </si>
  <si>
    <t>ConTab_BOM_KP_Shaft_0117</t>
  </si>
  <si>
    <t>B103979</t>
  </si>
  <si>
    <t>ConTab_BOM_KP_Shaft_0118</t>
  </si>
  <si>
    <t>ConTab_BOM_KP_Shaft_0123</t>
  </si>
  <si>
    <t>:1415-3_4-KP:</t>
  </si>
  <si>
    <t>ConTab_BOM_KP_Shaft_0124</t>
  </si>
  <si>
    <t>ConTab_BOM_KP_Shaft_0125</t>
  </si>
  <si>
    <t>ConTab_BOM_KP_Shaft_0126</t>
  </si>
  <si>
    <t>ConTab_BOM_KP_Shaft_0127</t>
  </si>
  <si>
    <t>ConTab_BOM_KP_Shaft_0128</t>
  </si>
  <si>
    <t>ConTab_BOM_KP_Shaft_0129</t>
  </si>
  <si>
    <t>ConTab_BOM_KP_Shaft_0130</t>
  </si>
  <si>
    <t>ConTab_BOM_KP_Shaft_0131</t>
  </si>
  <si>
    <t>ConTab_BOM_KP_Shaft_0132</t>
  </si>
  <si>
    <t>ConTab_BOM_KP_Shaft_0133</t>
  </si>
  <si>
    <t>ConTab_BOM_KP_Shaft_0134</t>
  </si>
  <si>
    <t>ConTab_BOM_KP_Shaft_0135</t>
  </si>
  <si>
    <t>ConTab_BOM_KP_Shaft_0136</t>
  </si>
  <si>
    <t>ConTab_BOM_KP_Shaft_0137</t>
  </si>
  <si>
    <t>ConTab_BOM_KP_Shaft_0138</t>
  </si>
  <si>
    <t>ConTab_BOM_KP_Shaft_0139</t>
  </si>
  <si>
    <t>ConTab_BOM_KP_Shaft_0140</t>
  </si>
  <si>
    <t>ConTab_BOM_KP_Shaft_0141</t>
  </si>
  <si>
    <t>ConTab_BOM_KP_Shaft_0142</t>
  </si>
  <si>
    <t>ConTab_BOM_KP_Shaft_0143</t>
  </si>
  <si>
    <t>ConTab_BOM_KP_Shaft_0144</t>
  </si>
  <si>
    <t>ConTab_BOM_KP_Shaft_0145</t>
  </si>
  <si>
    <t>ConTab_BOM_KP_Shaft_0146</t>
  </si>
  <si>
    <t>ConTab_BOM_KP_Shaft_0147</t>
  </si>
  <si>
    <t>:2013-5_6-KP:2013-5_6-KPV:</t>
  </si>
  <si>
    <t>:MechSealType1Unbal:MechSealType21S:</t>
  </si>
  <si>
    <t>B101217</t>
  </si>
  <si>
    <t>ConTab_BOM_KP_Shaft_0148</t>
  </si>
  <si>
    <t>B101218</t>
  </si>
  <si>
    <t>ConTab_BOM_KP_Shaft_0149</t>
  </si>
  <si>
    <t>ConTab_BOM_KP_Shaft_0150</t>
  </si>
  <si>
    <t>ConTab_BOM_KP_Shaft_0151</t>
  </si>
  <si>
    <t>B104002</t>
  </si>
  <si>
    <t>ConTab_BOM_KP_Shaft_0152</t>
  </si>
  <si>
    <t>ConTab_BOM_KP_Shaft_0153</t>
  </si>
  <si>
    <t>B103943</t>
  </si>
  <si>
    <t>ConTab_BOM_KP_Shaft_0154</t>
  </si>
  <si>
    <t>ConTab_BOM_KP_Shaft_0155</t>
  </si>
  <si>
    <t>ConTab_BOM_KP_Shaft_0156</t>
  </si>
  <si>
    <t>ConTab_BOM_KP_Shaft_0157</t>
  </si>
  <si>
    <t>ConTab_BOM_KP_Shaft_0158</t>
  </si>
  <si>
    <t>ConTab_BOM_KP_Shaft_0159</t>
  </si>
  <si>
    <t>B101220</t>
  </si>
  <si>
    <t>ConTab_BOM_KP_Shaft_0160</t>
  </si>
  <si>
    <t>B101219</t>
  </si>
  <si>
    <t>ConTab_BOM_KP_Shaft_0161</t>
  </si>
  <si>
    <t>ConTab_BOM_KP_Shaft_0162</t>
  </si>
  <si>
    <t>ConTab_BOM_KP_Shaft_0163</t>
  </si>
  <si>
    <t>ConTab_BOM_KP_Shaft_0164</t>
  </si>
  <si>
    <t>B103962</t>
  </si>
  <si>
    <t>ConTab_BOM_KP_Shaft_0165</t>
  </si>
  <si>
    <t>ConTab_BOM_KP_Shaft_0166</t>
  </si>
  <si>
    <t>B103963</t>
  </si>
  <si>
    <t>ConTab_BOM_KP_Shaft_0167</t>
  </si>
  <si>
    <t>ConTab_BOM_KP_Shaft_0168</t>
  </si>
  <si>
    <t>ConTab_BOM_KP_Shaft_0169</t>
  </si>
  <si>
    <t>ConTab_BOM_KP_Shaft_0170</t>
  </si>
  <si>
    <t>ConTab_BOM_KP_Shaft_0171</t>
  </si>
  <si>
    <t>ConTab_BOM_KP_Shaft_0172</t>
  </si>
  <si>
    <t>ConTab_BOM_KP_Shaft_0173</t>
  </si>
  <si>
    <t>ConTab_BOM_KP_Shaft_0174</t>
  </si>
  <si>
    <t>ConTab_BOM_KP_Shaft_0175</t>
  </si>
  <si>
    <t>ConTab_BOM_KP_Shaft_0176</t>
  </si>
  <si>
    <t>ConTab_BOM_KP_Shaft_0189</t>
  </si>
  <si>
    <t>:2013-5_6-KPV:</t>
  </si>
  <si>
    <t>B105649</t>
  </si>
  <si>
    <t>ConTab_BOM_KP_Shaft_0190</t>
  </si>
  <si>
    <t>B105655</t>
  </si>
  <si>
    <t>ConTab_BOM_KP_Shaft_0191</t>
  </si>
  <si>
    <t>ConTab_BOM_KP_Shaft_0192</t>
  </si>
  <si>
    <t>ConTab_BOM_KP_Shaft_0193</t>
  </si>
  <si>
    <t>ConTab_BOM_KP_Shaft_0194</t>
  </si>
  <si>
    <t>ConTab_BOM_KP_Shaft_0195</t>
  </si>
  <si>
    <t>ConTab_BOM_KP_Shaft_0196</t>
  </si>
  <si>
    <t>ConTab_BOM_KP_Shaft_0197</t>
  </si>
  <si>
    <t>ConTab_BOM_KP_Shaft_0198</t>
  </si>
  <si>
    <t>ConTab_BOM_KP_Shaft_0199</t>
  </si>
  <si>
    <t>ConTab_BOM_KP_Shaft_0200</t>
  </si>
  <si>
    <t>ConTab_BOM_KP_Shaft_0201</t>
  </si>
  <si>
    <t>ConTab_BOM_KP_Shaft_0202</t>
  </si>
  <si>
    <t>ConTab_BOM_KP_Shaft_0203</t>
  </si>
  <si>
    <t>ConTab_BOM_KP_Shaft_0204</t>
  </si>
  <si>
    <t>ConTab_BOM_KP_Shaft_0205</t>
  </si>
  <si>
    <t>ConTab_BOM_KP_Shaft_0206</t>
  </si>
  <si>
    <t>ConTab_BOM_KP_Shaft_0207</t>
  </si>
  <si>
    <t>ConTab_BOM_KP_Shaft_0208</t>
  </si>
  <si>
    <t>ConTab_BOM_KP_Shaft_0209</t>
  </si>
  <si>
    <t>ConTab_BOM_KP_Shaft_0210</t>
  </si>
  <si>
    <t>ConTab_BOM_KP_Shaft_0211</t>
  </si>
  <si>
    <t>ConTab_BOM_KP_Shaft_0212</t>
  </si>
  <si>
    <t>ConTab_BOM_KP_Shaft_0213</t>
  </si>
  <si>
    <t>ConTab_BOM_KP_Shaft_0214</t>
  </si>
  <si>
    <t>ConTab_BOM_KP_Shaft_0215</t>
  </si>
  <si>
    <t>:2095-1_2-KP:2095-1_2-KPV:</t>
  </si>
  <si>
    <t>ConTab_BOM_KP_Shaft_0216</t>
  </si>
  <si>
    <t>ConTab_BOM_KP_Shaft_0217</t>
  </si>
  <si>
    <t>ConTab_BOM_KP_Shaft_0218</t>
  </si>
  <si>
    <t>ConTab_BOM_KP_Shaft_0219</t>
  </si>
  <si>
    <t>ConTab_BOM_KP_Shaft_0220</t>
  </si>
  <si>
    <t>ConTab_BOM_KP_Shaft_0221</t>
  </si>
  <si>
    <t>ConTab_BOM_KP_Shaft_0222</t>
  </si>
  <si>
    <t>ConTab_BOM_KP_Shaft_0223</t>
  </si>
  <si>
    <t>ConTab_BOM_KP_Shaft_0224</t>
  </si>
  <si>
    <t>ConTab_BOM_KP_Shaft_0225</t>
  </si>
  <si>
    <t>ConTab_BOM_KP_Shaft_0226</t>
  </si>
  <si>
    <t>ConTab_BOM_KP_Shaft_0227</t>
  </si>
  <si>
    <t>ConTab_BOM_KP_Shaft_0228</t>
  </si>
  <si>
    <t>ConTab_BOM_KP_Shaft_0229</t>
  </si>
  <si>
    <t>ConTab_BOM_KP_Shaft_0230</t>
  </si>
  <si>
    <t>ConTab_BOM_KP_Shaft_0231</t>
  </si>
  <si>
    <t>ConTab_BOM_KP_Shaft_0232</t>
  </si>
  <si>
    <t>ConTab_BOM_KP_Shaft_0233</t>
  </si>
  <si>
    <t>B103942</t>
  </si>
  <si>
    <t>ConTab_BOM_KP_Shaft_0234</t>
  </si>
  <si>
    <t>ConTab_BOM_KP_Shaft_0235</t>
  </si>
  <si>
    <t>ConTab_BOM_KP_Shaft_0236</t>
  </si>
  <si>
    <t>ConTab_BOM_KP_Shaft_0237</t>
  </si>
  <si>
    <t>ConTab_BOM_KP_Shaft_0238</t>
  </si>
  <si>
    <t>ConTab_BOM_KP_Shaft_0239</t>
  </si>
  <si>
    <t>ConTab_BOM_KP_Shaft_0240</t>
  </si>
  <si>
    <t>ConTab_BOM_KP_Shaft_0241</t>
  </si>
  <si>
    <t>ConTab_BOM_KP_Shaft_0242</t>
  </si>
  <si>
    <t>ConTab_BOM_KP_Shaft_0243</t>
  </si>
  <si>
    <t>ConTab_BOM_KP_Shaft_0244</t>
  </si>
  <si>
    <t>ConTab_BOM_KP_Shaft_0257</t>
  </si>
  <si>
    <t>:2095-1_2-KPV:</t>
  </si>
  <si>
    <t>B105648</t>
  </si>
  <si>
    <t>ConTab_BOM_KP_Shaft_0258</t>
  </si>
  <si>
    <t>B105654</t>
  </si>
  <si>
    <t>ConTab_BOM_KP_Shaft_0259</t>
  </si>
  <si>
    <t>ConTab_BOM_KP_Shaft_0260</t>
  </si>
  <si>
    <t>ConTab_BOM_KP_Shaft_0261</t>
  </si>
  <si>
    <t>ConTab_BOM_KP_Shaft_0262</t>
  </si>
  <si>
    <t>ConTab_BOM_KP_Shaft_0263</t>
  </si>
  <si>
    <t>ConTab_BOM_KP_Shaft_0264</t>
  </si>
  <si>
    <t>ConTab_BOM_KP_Shaft_0265</t>
  </si>
  <si>
    <t>ConTab_BOM_KP_Shaft_0266</t>
  </si>
  <si>
    <t>ConTab_BOM_KP_Shaft_0267</t>
  </si>
  <si>
    <t>ConTab_BOM_KP_Shaft_0268</t>
  </si>
  <si>
    <t>ConTab_BOM_KP_Shaft_0269</t>
  </si>
  <si>
    <t>ConTab_BOM_KP_Shaft_0270</t>
  </si>
  <si>
    <t>ConTab_BOM_KP_Shaft_0271</t>
  </si>
  <si>
    <t>ConTab_BOM_KP_Shaft_0272</t>
  </si>
  <si>
    <t>ConTab_BOM_KP_Shaft_0273</t>
  </si>
  <si>
    <t>ConTab_BOM_KP_Shaft_0274</t>
  </si>
  <si>
    <t>ConTab_BOM_KP_Shaft_0275</t>
  </si>
  <si>
    <t>B103945</t>
  </si>
  <si>
    <t>ConTab_BOM_KP_Shaft_0276</t>
  </si>
  <si>
    <t>B103944</t>
  </si>
  <si>
    <t>ConTab_BOM_KP_Shaft_0277</t>
  </si>
  <si>
    <t>ConTab_BOM_KP_Shaft_0278</t>
  </si>
  <si>
    <t>ConTab_BOM_KP_Shaft_0279</t>
  </si>
  <si>
    <t>B103964</t>
  </si>
  <si>
    <t>ConTab_BOM_KP_Shaft_0280</t>
  </si>
  <si>
    <t>B103965</t>
  </si>
  <si>
    <t>ConTab_BOM_KP_Shaft_0281</t>
  </si>
  <si>
    <t>ConTab_BOM_KP_Shaft_0282</t>
  </si>
  <si>
    <t>ConTab_BOM_KP_Shaft_0291</t>
  </si>
  <si>
    <t>B101224</t>
  </si>
  <si>
    <t>ConTab_BOM_KP_Shaft_0292</t>
  </si>
  <si>
    <t>B101221</t>
  </si>
  <si>
    <t>ConTab_BOM_KP_Shaft_0293</t>
  </si>
  <si>
    <t>ConTab_BOM_KP_Shaft_0294</t>
  </si>
  <si>
    <t>B101223</t>
  </si>
  <si>
    <t>ConTab_BOM_KP_Shaft_0295</t>
  </si>
  <si>
    <t>B101222</t>
  </si>
  <si>
    <t>ConTab_BOM_KP_Shaft_0296</t>
  </si>
  <si>
    <t>ConTab_BOM_KP_Shaft_0297</t>
  </si>
  <si>
    <t>ConTab_BOM_KP_Shaft_0298</t>
  </si>
  <si>
    <t>ConTab_BOM_KP_Shaft_0299</t>
  </si>
  <si>
    <t>ConTab_BOM_KP_Shaft_0300</t>
  </si>
  <si>
    <t>ConTab_BOM_KP_Shaft_0301</t>
  </si>
  <si>
    <t>ConTab_BOM_KP_Shaft_0302</t>
  </si>
  <si>
    <t>ConTab_BOM_KP_Shaft_0303</t>
  </si>
  <si>
    <t>:3014-5_6-KPV:</t>
  </si>
  <si>
    <t>B105622</t>
  </si>
  <si>
    <t>ConTab_BOM_KP_Shaft_0304</t>
  </si>
  <si>
    <t>B105630</t>
  </si>
  <si>
    <t>ConTab_BOM_KP_Shaft_0305</t>
  </si>
  <si>
    <t>ConTab_BOM_KP_Shaft_0306</t>
  </si>
  <si>
    <t>ConTab_BOM_KP_Shaft_0307</t>
  </si>
  <si>
    <t>ConTab_BOM_KP_Shaft_0308</t>
  </si>
  <si>
    <t>ConTab_BOM_KP_Shaft_0309</t>
  </si>
  <si>
    <t>ConTab_BOM_KP_Shaft_0310</t>
  </si>
  <si>
    <t>ConTab_BOM_KP_Shaft_0311</t>
  </si>
  <si>
    <t>ConTab_BOM_KP_Shaft_0312</t>
  </si>
  <si>
    <t>ConTab_BOM_KP_Shaft_0313</t>
  </si>
  <si>
    <t>ConTab_BOM_KP_Shaft_0314</t>
  </si>
  <si>
    <t>ConTab_BOM_KP_Shaft_0315</t>
  </si>
  <si>
    <t>ConTab_BOM_KP_Shaft_0316</t>
  </si>
  <si>
    <t>ConTab_BOM_KP_Shaft_0317</t>
  </si>
  <si>
    <t>ConTab_BOM_KP_Shaft_0318</t>
  </si>
  <si>
    <t>ConTab_BOM_KP_Shaft_0319</t>
  </si>
  <si>
    <t>ConTab_BOM_KP_Shaft_0320</t>
  </si>
  <si>
    <t>ConTab_BOM_KP_Shaft_0321</t>
  </si>
  <si>
    <t>ConTab_BOM_KP_Shaft_0322</t>
  </si>
  <si>
    <t>ConTab_BOM_KP_Shaft_0323</t>
  </si>
  <si>
    <t>ConTab_BOM_KP_Shaft_0324</t>
  </si>
  <si>
    <t>ConTab_BOM_KP_Shaft_0333</t>
  </si>
  <si>
    <t>:3014-7_8-KPV:</t>
  </si>
  <si>
    <t>ConTab_BOM_KP_Shaft_0334</t>
  </si>
  <si>
    <t>ConTab_BOM_KP_Shaft_0335</t>
  </si>
  <si>
    <t>:3095-7_8-KP:3095-7_8-KPV:</t>
  </si>
  <si>
    <t>B104003</t>
  </si>
  <si>
    <t>ConTab_BOM_KP_Shaft_0336</t>
  </si>
  <si>
    <t>ConTab_BOM_KP_Shaft_0337</t>
  </si>
  <si>
    <t>ConTab_BOM_KP_Shaft_0338</t>
  </si>
  <si>
    <t>ConTab_BOM_KP_Shaft_0339</t>
  </si>
  <si>
    <t>ConTab_BOM_KP_Shaft_0340</t>
  </si>
  <si>
    <t>ConTab_BOM_KP_Shaft_0341</t>
  </si>
  <si>
    <t>ConTab_BOM_KP_Shaft_0342</t>
  </si>
  <si>
    <t>ConTab_BOM_KP_Shaft_0343</t>
  </si>
  <si>
    <t>ConTab_BOM_KP_Shaft_0344</t>
  </si>
  <si>
    <t>ConTab_BOM_KP_Shaft_0345</t>
  </si>
  <si>
    <t>ConTab_BOM_KP_Shaft_0346</t>
  </si>
  <si>
    <t>ConTab_BOM_KP_Shaft_0350</t>
  </si>
  <si>
    <t>ConTab_BOM_KP_Shaft_0354</t>
  </si>
  <si>
    <t>ConTab_BOM_KP_Shaft_0355</t>
  </si>
  <si>
    <t>ConTab_BOM_KP_Shaft_0356</t>
  </si>
  <si>
    <t>ConTab_BOM_KP_Shaft_0357</t>
  </si>
  <si>
    <t>ConTab_BOM_KP_Shaft_0358</t>
  </si>
  <si>
    <t>ConTab_BOM_KP_Shaft_0359</t>
  </si>
  <si>
    <t>ConTab_BOM_KP_Shaft_0361</t>
  </si>
  <si>
    <t>ConTab_BOM_KP_Shaft_0367</t>
  </si>
  <si>
    <t>ConTab_BOM_KP_Shaft_0368</t>
  </si>
  <si>
    <t>ConTab_BOM_KP_Shaft_0369</t>
  </si>
  <si>
    <t>LT077</t>
  </si>
  <si>
    <t>ConTab_BOM_KP_Shaft_0370</t>
  </si>
  <si>
    <t>ConTab_BOM_KP_Shaft_0371</t>
  </si>
  <si>
    <t>ConTab_BOM_KP_Shaft_0372</t>
  </si>
  <si>
    <t>ConTab_BOM_KP_Shaft_0373</t>
  </si>
  <si>
    <t>ConTab_BOM_KP_Shaft_0374</t>
  </si>
  <si>
    <t>ConTab_BOM_KP_Shaft_0375</t>
  </si>
  <si>
    <t>ConTab_BOM_KP_Shaft_0376</t>
  </si>
  <si>
    <t>ConTab_BOM_KP_Shaft_0377</t>
  </si>
  <si>
    <t>B150249</t>
  </si>
  <si>
    <t>ConTab_BOM_KP_Shaft_0378</t>
  </si>
  <si>
    <t>B150251</t>
  </si>
  <si>
    <t>ConTab_BOM_KP_Shaft_0379</t>
  </si>
  <si>
    <t>B150250</t>
  </si>
  <si>
    <t>ConTab_BOM_KP_Shaft_0380</t>
  </si>
  <si>
    <t>B150252</t>
  </si>
  <si>
    <t>ConTab_BOM_KP_Shaft_0381</t>
  </si>
  <si>
    <t>B105047</t>
  </si>
  <si>
    <t>ConTab_BOM_KP_Shaft_0382</t>
  </si>
  <si>
    <t>B105048</t>
  </si>
  <si>
    <t>ConTab_BOM_KP_Shaft_0383</t>
  </si>
  <si>
    <t>B105049</t>
  </si>
  <si>
    <t>ConTab_BOM_KP_Shaft_0384</t>
  </si>
  <si>
    <t>B105050</t>
  </si>
  <si>
    <t>ConTab_BOM_KP_Shaft_0385</t>
  </si>
  <si>
    <t>:3095-7_8-KPV:</t>
  </si>
  <si>
    <t>B105650</t>
  </si>
  <si>
    <t>ConTab_BOM_KP_Shaft_0386</t>
  </si>
  <si>
    <t>B105656</t>
  </si>
  <si>
    <t>ConTab_BOM_KP_Shaft_0387</t>
  </si>
  <si>
    <t>B105660</t>
  </si>
  <si>
    <t>ConTab_BOM_KP_Shaft_0388</t>
  </si>
  <si>
    <t>B105661</t>
  </si>
  <si>
    <t>ConTab_BOM_KP_Shaft_0389</t>
  </si>
  <si>
    <t>ConTab_BOM_KP_Shaft_0390</t>
  </si>
  <si>
    <t>ConTab_BOM_KP_Shaft_0391</t>
  </si>
  <si>
    <t>ConTab_BOM_KP_Shaft_0392</t>
  </si>
  <si>
    <t>ConTab_BOM_KP_Shaft_0393</t>
  </si>
  <si>
    <t>ConTab_BOM_KP_Shaft_0394</t>
  </si>
  <si>
    <t>ConTab_BOM_KP_Shaft_0395</t>
  </si>
  <si>
    <t>ConTab_BOM_KP_Shaft_0396</t>
  </si>
  <si>
    <t>ConTab_BOM_KP_Shaft_0405</t>
  </si>
  <si>
    <t>ConTab_BOM_KP_Shaft_0406</t>
  </si>
  <si>
    <t>ConTab_BOM_KP_Shaft_0407</t>
  </si>
  <si>
    <t>ConTab_BOM_KP_Shaft_0408</t>
  </si>
  <si>
    <t>ConTab_BOM_KP_Shaft_0409</t>
  </si>
  <si>
    <t>ConTab_BOM_KP_Shaft_0410</t>
  </si>
  <si>
    <t>ConTab_BOM_KP_Shaft_0411</t>
  </si>
  <si>
    <t>ConTab_BOM_KP_Shaft_0412</t>
  </si>
  <si>
    <t>ConTab_BOM_KP_Shaft_0413</t>
  </si>
  <si>
    <t>ConTab_BOM_KP_Shaft_0414</t>
  </si>
  <si>
    <t>ConTab_BOM_KP_Shaft_0415</t>
  </si>
  <si>
    <t>ConTab_BOM_KP_Shaft_0416</t>
  </si>
  <si>
    <t>ConTab_BOM_KP_Shaft_0417</t>
  </si>
  <si>
    <t>:4012-1_2-KPV:</t>
  </si>
  <si>
    <t>B105623</t>
  </si>
  <si>
    <t>ConTab_BOM_KP_Shaft_0418</t>
  </si>
  <si>
    <t>B105631</t>
  </si>
  <si>
    <t>ConTab_BOM_KP_Shaft_0419</t>
  </si>
  <si>
    <t>ConTab_BOM_KP_Shaft_0420</t>
  </si>
  <si>
    <t>ConTab_BOM_KP_Shaft_0421</t>
  </si>
  <si>
    <t>ConTab_BOM_KP_Shaft_0422</t>
  </si>
  <si>
    <t>ConTab_BOM_KP_Shaft_0423</t>
  </si>
  <si>
    <t>ConTab_BOM_KP_Shaft_0424</t>
  </si>
  <si>
    <t>ConTab_BOM_KP_Shaft_0425</t>
  </si>
  <si>
    <t>ConTab_BOM_KP_Shaft_0426</t>
  </si>
  <si>
    <t>ConTab_BOM_KP_Shaft_0435</t>
  </si>
  <si>
    <t>ConTab_BOM_KP_Shaft_0436</t>
  </si>
  <si>
    <t>ConTab_BOM_KP_Shaft_0437</t>
  </si>
  <si>
    <t>ConTab_BOM_KP_Shaft_0438</t>
  </si>
  <si>
    <t>ConTab_BOM_KP_Shaft_0439</t>
  </si>
  <si>
    <t>ConTab_BOM_KP_Shaft_0440</t>
  </si>
  <si>
    <t>ConTab_BOM_KP_Shaft_0441</t>
  </si>
  <si>
    <t>ConTab_BOM_KP_Shaft_0442</t>
  </si>
  <si>
    <t>ConTab_BOM_KP_Shaft_0443</t>
  </si>
  <si>
    <t>ConTab_BOM_KP_Shaft_0444</t>
  </si>
  <si>
    <t>ConTab_BOM_KP_Shaft_0445</t>
  </si>
  <si>
    <t>ConTab_BOM_KP_Shaft_0446</t>
  </si>
  <si>
    <t>ConTab_BOM_KP_Shaft_0447</t>
  </si>
  <si>
    <t>:4012-7_8-KPV:</t>
  </si>
  <si>
    <t>B105624</t>
  </si>
  <si>
    <t>ConTab_BOM_KP_Shaft_0448</t>
  </si>
  <si>
    <t>B105632</t>
  </si>
  <si>
    <t>ConTab_BOM_KP_Shaft_0449</t>
  </si>
  <si>
    <t>ConTab_BOM_KP_Shaft_0450</t>
  </si>
  <si>
    <t>ConTab_BOM_KP_Shaft_0451</t>
  </si>
  <si>
    <t>ConTab_BOM_KP_Shaft_0452</t>
  </si>
  <si>
    <t>ConTab_BOM_KP_Shaft_0453</t>
  </si>
  <si>
    <t>ConTab_BOM_KP_Shaft_0454</t>
  </si>
  <si>
    <t>ConTab_BOM_KP_Shaft_0455</t>
  </si>
  <si>
    <t>ConTab_BOM_KP_Shaft_0456</t>
  </si>
  <si>
    <t>ConTab_BOM_KP_Shaft_0457</t>
  </si>
  <si>
    <t>ConTab_BOM_KP_Shaft_0458</t>
  </si>
  <si>
    <t>ConTab_BOM_KP_Shaft_0459</t>
  </si>
  <si>
    <t>ConTab_BOM_KP_Shaft_0468</t>
  </si>
  <si>
    <t>ConTab_BOM_KP_Shaft_0469</t>
  </si>
  <si>
    <t>ConTab_BOM_KP_Shaft_0470</t>
  </si>
  <si>
    <t>ConTab_BOM_KP_Shaft_0471</t>
  </si>
  <si>
    <t>ConTab_BOM_KP_Shaft_0472</t>
  </si>
  <si>
    <t>ConTab_BOM_KP_Shaft_0473</t>
  </si>
  <si>
    <t>ConTab_BOM_KP_Shaft_0474</t>
  </si>
  <si>
    <t>ConTab_BOM_KP_Shaft_0475</t>
  </si>
  <si>
    <t>ConTab_BOM_KP_Shaft_0476</t>
  </si>
  <si>
    <t>ConTab_BOM_KP_Shaft_0477</t>
  </si>
  <si>
    <t>:4015-7_8-KPV:</t>
  </si>
  <si>
    <t>B105625</t>
  </si>
  <si>
    <t>ConTab_BOM_KP_Shaft_0478</t>
  </si>
  <si>
    <t>B105633</t>
  </si>
  <si>
    <t>ConTab_BOM_KP_Shaft_0479</t>
  </si>
  <si>
    <t>ConTab_BOM_KP_Shaft_0480</t>
  </si>
  <si>
    <t>ConTab_BOM_KP_Shaft_0481</t>
  </si>
  <si>
    <t>ConTab_BOM_KP_Shaft_0482</t>
  </si>
  <si>
    <t>ConTab_BOM_KP_Shaft_0483</t>
  </si>
  <si>
    <t>ConTab_BOM_KP_Shaft_0484</t>
  </si>
  <si>
    <t>ConTab_BOM_KP_Shaft_0485</t>
  </si>
  <si>
    <t>ConTab_BOM_KP_Shaft_0486</t>
  </si>
  <si>
    <t>ConTab_BOM_KP_Shaft_0487</t>
  </si>
  <si>
    <t>ConTab_BOM_KP_Shaft_0488</t>
  </si>
  <si>
    <t>ConTab_BOM_KP_Shaft_0489</t>
  </si>
  <si>
    <t>ConTab_BOM_KP_Shaft_0490</t>
  </si>
  <si>
    <t>ConTab_BOM_KP_Shaft_0491</t>
  </si>
  <si>
    <t>ConTab_BOM_KP_Shaft_0492</t>
  </si>
  <si>
    <t>ConTab_BOM_KP_Shaft_0493</t>
  </si>
  <si>
    <t>ConTab_BOM_KP_Shaft_0494</t>
  </si>
  <si>
    <t>ConTab_BOM_KP_Shaft_0495</t>
  </si>
  <si>
    <t>ConTab_BOM_KP_Shaft_0496</t>
  </si>
  <si>
    <t>ConTab_BOM_KP_Shaft_0497</t>
  </si>
  <si>
    <t>ConTab_BOM_KP_Shaft_0498</t>
  </si>
  <si>
    <t>ConTab_BOM_KP_Shaft_0507</t>
  </si>
  <si>
    <t>:4015-9_0-KPV:</t>
  </si>
  <si>
    <t>ConTab_BOM_KP_Shaft_0508</t>
  </si>
  <si>
    <t>ConTab_BOM_KP_Shaft_0509</t>
  </si>
  <si>
    <t>B101226</t>
  </si>
  <si>
    <t>ConTab_BOM_KP_Shaft_0510</t>
  </si>
  <si>
    <t>B101225</t>
  </si>
  <si>
    <t>ConTab_BOM_KP_Shaft_0511</t>
  </si>
  <si>
    <t>ConTab_BOM_KP_Shaft_0512</t>
  </si>
  <si>
    <t>ConTab_BOM_KP_Shaft_0513</t>
  </si>
  <si>
    <t>ConTab_BOM_KP_Shaft_0514</t>
  </si>
  <si>
    <t>ConTab_BOM_KP_Shaft_0515</t>
  </si>
  <si>
    <t>B103946</t>
  </si>
  <si>
    <t>ConTab_BOM_KP_Shaft_0516</t>
  </si>
  <si>
    <t>ConTab_BOM_KP_Shaft_0517</t>
  </si>
  <si>
    <t>B103966</t>
  </si>
  <si>
    <t>ConTab_BOM_KP_Shaft_0518</t>
  </si>
  <si>
    <t>ConTab_BOM_KP_Shaft_0523</t>
  </si>
  <si>
    <t>:5012-7_8-KPV:</t>
  </si>
  <si>
    <t>B105626</t>
  </si>
  <si>
    <t>ConTab_BOM_KP_Shaft_0524</t>
  </si>
  <si>
    <t>B105634</t>
  </si>
  <si>
    <t>ConTab_BOM_KP_Shaft_0525</t>
  </si>
  <si>
    <t>B101228</t>
  </si>
  <si>
    <t>ConTab_BOM_KP_Shaft_0526</t>
  </si>
  <si>
    <t>B101227</t>
  </si>
  <si>
    <t>ConTab_BOM_KP_Shaft_0527</t>
  </si>
  <si>
    <t>ConTab_BOM_KP_Shaft_0528</t>
  </si>
  <si>
    <t>ConTab_BOM_KP_Shaft_0529</t>
  </si>
  <si>
    <t>ConTab_BOM_KP_Shaft_0530</t>
  </si>
  <si>
    <t>ConTab_BOM_KP_Shaft_0531</t>
  </si>
  <si>
    <t>B103947</t>
  </si>
  <si>
    <t>ConTab_BOM_KP_Shaft_0532</t>
  </si>
  <si>
    <t>ConTab_BOM_KP_Shaft_0533</t>
  </si>
  <si>
    <t>B103967</t>
  </si>
  <si>
    <t>ConTab_BOM_KP_Shaft_0534</t>
  </si>
  <si>
    <t>ConTab_BOM_KP_Shaft_0539</t>
  </si>
  <si>
    <t>:5015-9_0-KPV:</t>
  </si>
  <si>
    <t>B105627</t>
  </si>
  <si>
    <t>ConTab_BOM_KP_Shaft_0540</t>
  </si>
  <si>
    <t>B105635</t>
  </si>
  <si>
    <t>ConTab_BOM_KP_Shaft_0541</t>
  </si>
  <si>
    <t>B101232</t>
  </si>
  <si>
    <t>ConTab_BOM_KP_Shaft_0542</t>
  </si>
  <si>
    <t>B101229</t>
  </si>
  <si>
    <t>ConTab_BOM_KP_Shaft_0543</t>
  </si>
  <si>
    <t>ConTab_BOM_KP_Shaft_0544</t>
  </si>
  <si>
    <t>B101231</t>
  </si>
  <si>
    <t>ConTab_BOM_KP_Shaft_0545</t>
  </si>
  <si>
    <t>B101230</t>
  </si>
  <si>
    <t>ConTab_BOM_KP_Shaft_0546</t>
  </si>
  <si>
    <t>ConTab_BOM_KP_Shaft_0547</t>
  </si>
  <si>
    <t>ConTab_BOM_KP_Shaft_0548</t>
  </si>
  <si>
    <t>ConTab_BOM_KP_Shaft_0549</t>
  </si>
  <si>
    <t>ConTab_BOM_KP_Shaft_0550</t>
  </si>
  <si>
    <t>ConTab_BOM_KP_Shaft_0551</t>
  </si>
  <si>
    <t>ConTab_BOM_KP_Shaft_0552</t>
  </si>
  <si>
    <t>ConTab_BOM_KP_Shaft_0553</t>
  </si>
  <si>
    <t>B103949</t>
  </si>
  <si>
    <t>ConTab_BOM_KP_Shaft_0554</t>
  </si>
  <si>
    <t>B103948</t>
  </si>
  <si>
    <t>ConTab_BOM_KP_Shaft_0555</t>
  </si>
  <si>
    <t>ConTab_BOM_KP_Shaft_0556</t>
  </si>
  <si>
    <t>ConTab_BOM_KP_Shaft_0557</t>
  </si>
  <si>
    <t>B103968</t>
  </si>
  <si>
    <t>ConTab_BOM_KP_Shaft_0558</t>
  </si>
  <si>
    <t>B103969</t>
  </si>
  <si>
    <t>ConTab_BOM_KP_Shaft_0559</t>
  </si>
  <si>
    <t>ConTab_BOM_KP_Shaft_0560</t>
  </si>
  <si>
    <t>ConTab_BOM_KP_Shaft_0569</t>
  </si>
  <si>
    <t>:6012-1_2-KPV:</t>
  </si>
  <si>
    <t>B105628</t>
  </si>
  <si>
    <t>ConTab_BOM_KP_Shaft_0570</t>
  </si>
  <si>
    <t>B105636</t>
  </si>
  <si>
    <t>ConTab_BOM_KP_Shaft_0571</t>
  </si>
  <si>
    <t>B101234</t>
  </si>
  <si>
    <t>ConTab_BOM_KP_Shaft_0572</t>
  </si>
  <si>
    <t>B101233</t>
  </si>
  <si>
    <t>ConTab_BOM_KP_Shaft_0573</t>
  </si>
  <si>
    <t>ConTab_BOM_KP_Shaft_0574</t>
  </si>
  <si>
    <t>ConTab_BOM_KP_Shaft_0575</t>
  </si>
  <si>
    <t>ConTab_BOM_KP_Shaft_0576</t>
  </si>
  <si>
    <t>ConTab_BOM_KP_Shaft_0577</t>
  </si>
  <si>
    <t>B103950</t>
  </si>
  <si>
    <t>ConTab_BOM_KP_Shaft_0578</t>
  </si>
  <si>
    <t>ConTab_BOM_KP_Shaft_0579</t>
  </si>
  <si>
    <t>B103970</t>
  </si>
  <si>
    <t>ConTab_BOM_KP_Shaft_0580</t>
  </si>
  <si>
    <t>ConTab_BOM_KP_Shaft_0585</t>
  </si>
  <si>
    <t>:6012-3_4-KPV:</t>
  </si>
  <si>
    <t>B105629</t>
  </si>
  <si>
    <t>ConTab_BOM_KP_Shaft_0586</t>
  </si>
  <si>
    <t>B105637</t>
  </si>
  <si>
    <t>ConTab_BOM_KP_Shaft_0587</t>
  </si>
  <si>
    <t>:6015-1_2-KP:6015-1_2-KPV:6015-3_4-KP:6015-3_4-KPV:</t>
  </si>
  <si>
    <t>B101236</t>
  </si>
  <si>
    <t>ConTab_BOM_KP_Shaft_0588</t>
  </si>
  <si>
    <t>B101235</t>
  </si>
  <si>
    <t>ConTab_BOM_KP_Shaft_0589</t>
  </si>
  <si>
    <t>ConTab_BOM_KP_Shaft_0590</t>
  </si>
  <si>
    <t>ConTab_BOM_KP_Shaft_0591</t>
  </si>
  <si>
    <t>ConTab_BOM_KP_Shaft_0592</t>
  </si>
  <si>
    <t>ConTab_BOM_KP_Shaft_0593</t>
  </si>
  <si>
    <t>B103951</t>
  </si>
  <si>
    <t>ConTab_BOM_KP_Shaft_0594</t>
  </si>
  <si>
    <t>ConTab_BOM_KP_Shaft_0595</t>
  </si>
  <si>
    <t>B103971</t>
  </si>
  <si>
    <t>ConTab_BOM_KP_Shaft_0596</t>
  </si>
  <si>
    <t>ConTab_BOM_KP_Shaft_0601</t>
  </si>
  <si>
    <t>:6015-1_2-KPV:6015-3_4-KPV:</t>
  </si>
  <si>
    <t>B105638</t>
  </si>
  <si>
    <t>ConTab_BOM_KP_Shaft_0602</t>
  </si>
  <si>
    <t>B105643</t>
  </si>
  <si>
    <t>ConTab_BOM_KP_Shaft_0603</t>
  </si>
  <si>
    <t>B101238</t>
  </si>
  <si>
    <t>ConTab_BOM_KP_Shaft_0604</t>
  </si>
  <si>
    <t>B101237</t>
  </si>
  <si>
    <t>ConTab_BOM_KP_Shaft_0605</t>
  </si>
  <si>
    <t>ConTab_BOM_KP_Shaft_0606</t>
  </si>
  <si>
    <t>ConTab_BOM_KP_Shaft_0607</t>
  </si>
  <si>
    <t>ConTab_BOM_KP_Shaft_0608</t>
  </si>
  <si>
    <t>ConTab_BOM_KP_Shaft_0609</t>
  </si>
  <si>
    <t>B101244</t>
  </si>
  <si>
    <t>ConTab_BOM_KP_Shaft_0610</t>
  </si>
  <si>
    <t>B101243</t>
  </si>
  <si>
    <t>ConTab_BOM_KP_Shaft_0611</t>
  </si>
  <si>
    <t>ConTab_BOM_KP_Shaft_0612</t>
  </si>
  <si>
    <t>ConTab_BOM_KP_Shaft_0613</t>
  </si>
  <si>
    <t>ConTab_BOM_KP_Shaft_0614</t>
  </si>
  <si>
    <t>ConTab_BOM_KP_Shaft_0615</t>
  </si>
  <si>
    <t>B103952</t>
  </si>
  <si>
    <t>ConTab_BOM_KP_Shaft_0616</t>
  </si>
  <si>
    <t>ConTab_BOM_KP_Shaft_0617</t>
  </si>
  <si>
    <t>B103955</t>
  </si>
  <si>
    <t>ConTab_BOM_KP_Shaft_0618</t>
  </si>
  <si>
    <t>ConTab_BOM_KP_Shaft_0619</t>
  </si>
  <si>
    <t>B103972</t>
  </si>
  <si>
    <t>ConTab_BOM_KP_Shaft_0620</t>
  </si>
  <si>
    <t>ConTab_BOM_KP_Shaft_0621</t>
  </si>
  <si>
    <t>B103975</t>
  </si>
  <si>
    <t>ConTab_BOM_KP_Shaft_0622</t>
  </si>
  <si>
    <t>ConTab_BOM_KP_Shaft_0631</t>
  </si>
  <si>
    <t>:6019-7_8-KPV:</t>
  </si>
  <si>
    <t>B105639</t>
  </si>
  <si>
    <t>ConTab_BOM_KP_Shaft_0632</t>
  </si>
  <si>
    <t>B105644</t>
  </si>
  <si>
    <t>ConTab_BOM_KP_Shaft_0633</t>
  </si>
  <si>
    <t>B101246</t>
  </si>
  <si>
    <t>ConTab_BOM_KP_Shaft_0634</t>
  </si>
  <si>
    <t>B101245</t>
  </si>
  <si>
    <t>ConTab_BOM_KP_Shaft_0635</t>
  </si>
  <si>
    <t>ConTab_BOM_KP_Shaft_0636</t>
  </si>
  <si>
    <t>ConTab_BOM_KP_Shaft_0637</t>
  </si>
  <si>
    <t>ConTab_BOM_KP_Shaft_0638</t>
  </si>
  <si>
    <t>ConTab_BOM_KP_Shaft_0639</t>
  </si>
  <si>
    <t>B103956</t>
  </si>
  <si>
    <t>ConTab_BOM_KP_Shaft_0640</t>
  </si>
  <si>
    <t>ConTab_BOM_KP_Shaft_0641</t>
  </si>
  <si>
    <t>B103976</t>
  </si>
  <si>
    <t>ConTab_BOM_KP_Shaft_0642</t>
  </si>
  <si>
    <t>ConTab_BOM_KP_Shaft_0647</t>
  </si>
  <si>
    <t>ConTab_BOM_KP_Shaft_0648</t>
  </si>
  <si>
    <t>ConTab_BOM_KP_Shaft_0649</t>
  </si>
  <si>
    <t>ConTab_BOM_KP_Shaft_0650</t>
  </si>
  <si>
    <t>ConTab_BOM_KP_Shaft_0651</t>
  </si>
  <si>
    <t>ConTab_BOM_KP_Shaft_0652</t>
  </si>
  <si>
    <t>ConTab_BOM_KP_Shaft_0653</t>
  </si>
  <si>
    <t>ConTab_BOM_KP_Shaft_0654</t>
  </si>
  <si>
    <t>ConTab_BOM_KP_Shaft_0655</t>
  </si>
  <si>
    <t>ConTab_BOM_KP_Shaft_0656</t>
  </si>
  <si>
    <t>ConTab_BOM_KP_Shaft_0661</t>
  </si>
  <si>
    <t>:8012-5_6-KPV:</t>
  </si>
  <si>
    <t>B105640</t>
  </si>
  <si>
    <t>ConTab_BOM_KP_Shaft_0662</t>
  </si>
  <si>
    <t>B105645</t>
  </si>
  <si>
    <t>ConTab_BOM_KP_Shaft_0663</t>
  </si>
  <si>
    <t>B101240</t>
  </si>
  <si>
    <t>ConTab_BOM_KP_Shaft_0664</t>
  </si>
  <si>
    <t>B101239</t>
  </si>
  <si>
    <t>ConTab_BOM_KP_Shaft_0665</t>
  </si>
  <si>
    <t>ConTab_BOM_KP_Shaft_0666</t>
  </si>
  <si>
    <t>ConTab_BOM_KP_Shaft_0667</t>
  </si>
  <si>
    <t>ConTab_BOM_KP_Shaft_0668</t>
  </si>
  <si>
    <t>ConTab_BOM_KP_Shaft_0669</t>
  </si>
  <si>
    <t>B103953</t>
  </si>
  <si>
    <t>ConTab_BOM_KP_Shaft_0670</t>
  </si>
  <si>
    <t>ConTab_BOM_KP_Shaft_0671</t>
  </si>
  <si>
    <t>B103973</t>
  </si>
  <si>
    <t>ConTab_BOM_KP_Shaft_0672</t>
  </si>
  <si>
    <t>ConTab_BOM_KP_Shaft_0677</t>
  </si>
  <si>
    <t>:8015-3_4-KPV:</t>
  </si>
  <si>
    <t>B105641</t>
  </si>
  <si>
    <t>ConTab_BOM_KP_Shaft_0678</t>
  </si>
  <si>
    <t>B105646</t>
  </si>
  <si>
    <t>ConTab_BOM_KP_Shaft_0679</t>
  </si>
  <si>
    <t>:8020-5_6-KP:</t>
  </si>
  <si>
    <t>ConTab_BOM_KP_Shaft_0680</t>
  </si>
  <si>
    <t>ConTab_BOM_KP_Shaft_0681</t>
  </si>
  <si>
    <t>ConTab_BOM_KP_Shaft_0682</t>
  </si>
  <si>
    <t>ConTab_BOM_KP_Shaft_0683</t>
  </si>
  <si>
    <t>ConTab_BOM_KP_Shaft_0684</t>
  </si>
  <si>
    <t>ConTab_BOM_KP_Shaft_0685</t>
  </si>
  <si>
    <t>ConTab_BOM_KP_Shaft_0686</t>
  </si>
  <si>
    <t>Removed KPL shafts and monel</t>
  </si>
  <si>
    <t>ShaftMatl_Steel_4140</t>
  </si>
  <si>
    <t>ShaftMatl_17-4PH</t>
  </si>
  <si>
    <t>ShaftMatl_Monel_ASTM-164</t>
  </si>
  <si>
    <t>B104480</t>
  </si>
  <si>
    <t>B104481</t>
  </si>
  <si>
    <t>B104482</t>
  </si>
  <si>
    <t>B104483</t>
  </si>
  <si>
    <t>B104484</t>
  </si>
  <si>
    <t>B104485</t>
  </si>
  <si>
    <t>B104486</t>
  </si>
  <si>
    <t>B104487</t>
  </si>
  <si>
    <t>B104488</t>
  </si>
  <si>
    <t>B104489</t>
  </si>
  <si>
    <t>B104490</t>
  </si>
  <si>
    <t>B104491</t>
  </si>
  <si>
    <t>B104492</t>
  </si>
  <si>
    <t>B104493</t>
  </si>
  <si>
    <t>B104494</t>
  </si>
  <si>
    <t>B104495</t>
  </si>
  <si>
    <t>B104496</t>
  </si>
  <si>
    <t>B104497</t>
  </si>
  <si>
    <t>B104498</t>
  </si>
  <si>
    <t>B104499</t>
  </si>
  <si>
    <t>B104500</t>
  </si>
  <si>
    <t>B104501</t>
  </si>
  <si>
    <t>B104502</t>
  </si>
  <si>
    <t>B104503</t>
  </si>
  <si>
    <t>B104504</t>
  </si>
  <si>
    <t>B104505</t>
  </si>
  <si>
    <t>B104506</t>
  </si>
  <si>
    <t>B104507</t>
  </si>
  <si>
    <t>B104508</t>
  </si>
  <si>
    <t>B104509</t>
  </si>
  <si>
    <t>B104510</t>
  </si>
  <si>
    <t>B104511</t>
  </si>
  <si>
    <t>B104512</t>
  </si>
  <si>
    <t>B104513</t>
  </si>
  <si>
    <t>B104514</t>
  </si>
  <si>
    <t>B104515</t>
  </si>
  <si>
    <t>B104516</t>
  </si>
  <si>
    <t>B104517</t>
  </si>
  <si>
    <t>B104518</t>
  </si>
  <si>
    <t>B104519</t>
  </si>
  <si>
    <t>B104520</t>
  </si>
  <si>
    <t>B104521</t>
  </si>
  <si>
    <t>B104522</t>
  </si>
  <si>
    <t>B104523</t>
  </si>
  <si>
    <t>B104524</t>
  </si>
  <si>
    <t>B104525</t>
  </si>
  <si>
    <t>B104526</t>
  </si>
  <si>
    <t>B104527</t>
  </si>
  <si>
    <t>B104528</t>
  </si>
  <si>
    <t>B104529</t>
  </si>
  <si>
    <t>B104530</t>
  </si>
  <si>
    <t>B104531</t>
  </si>
  <si>
    <t>B104532</t>
  </si>
  <si>
    <t>B104533</t>
  </si>
  <si>
    <t>B104534</t>
  </si>
  <si>
    <t>B104535</t>
  </si>
  <si>
    <t>B104536</t>
  </si>
  <si>
    <t>B104537</t>
  </si>
  <si>
    <t>B104538</t>
  </si>
  <si>
    <t>B104539</t>
  </si>
  <si>
    <t>B104540</t>
  </si>
  <si>
    <t>B104541</t>
  </si>
  <si>
    <t>B104542</t>
  </si>
  <si>
    <t>B104543</t>
  </si>
  <si>
    <t>B104544</t>
  </si>
  <si>
    <t>B104545</t>
  </si>
  <si>
    <t>B104546</t>
  </si>
  <si>
    <t>B104547</t>
  </si>
  <si>
    <t>B104550</t>
  </si>
  <si>
    <t>B104551</t>
  </si>
  <si>
    <t>C:\Users\Willie\Desktop\Grundfos PSDs\KP-Insert.xml</t>
  </si>
  <si>
    <t>Price_BOM_KP_Insert</t>
  </si>
  <si>
    <t>SealConstruction</t>
  </si>
  <si>
    <t>Balance</t>
  </si>
  <si>
    <t>Lubrication</t>
  </si>
  <si>
    <t>model</t>
  </si>
  <si>
    <t>code</t>
  </si>
  <si>
    <t>seal type</t>
  </si>
  <si>
    <t>Construction</t>
  </si>
  <si>
    <t>Bearing Lubrication</t>
  </si>
  <si>
    <t>Bearing Housing Accessory</t>
  </si>
  <si>
    <t>bom</t>
  </si>
  <si>
    <t>ConTab_BOM_KP_Insert_0001</t>
  </si>
  <si>
    <t>Opt_Insert</t>
  </si>
  <si>
    <t>Single</t>
  </si>
  <si>
    <t>Unbalanced</t>
  </si>
  <si>
    <t>Regreasable</t>
  </si>
  <si>
    <t>No Lip seals or labrynth seals</t>
  </si>
  <si>
    <t>96699115</t>
  </si>
  <si>
    <t>B104672</t>
  </si>
  <si>
    <t>ConTab_BOM_KP_Insert_0002</t>
  </si>
  <si>
    <t>B101258</t>
  </si>
  <si>
    <t>LT105</t>
  </si>
  <si>
    <t>ConTab_BOM_KP_Insert_0003</t>
  </si>
  <si>
    <t>B101259</t>
  </si>
  <si>
    <t>ConTab_BOM_KP_Insert_0004</t>
  </si>
  <si>
    <t>96699116</t>
  </si>
  <si>
    <t>B101260</t>
  </si>
  <si>
    <t>ConTab_BOM_KP_Insert_0005</t>
  </si>
  <si>
    <t>B101262</t>
  </si>
  <si>
    <t>ConTab_BOM_KP_Insert_0006</t>
  </si>
  <si>
    <t>B101263</t>
  </si>
  <si>
    <t>ConTab_BOM_KP_Insert_0007</t>
  </si>
  <si>
    <t>Balanced</t>
  </si>
  <si>
    <t>96699117</t>
  </si>
  <si>
    <t>B101264</t>
  </si>
  <si>
    <t>ConTab_BOM_KP_Insert_0008</t>
  </si>
  <si>
    <t>B101266</t>
  </si>
  <si>
    <t>ConTab_BOM_KP_Insert_0009</t>
  </si>
  <si>
    <t>B101267</t>
  </si>
  <si>
    <t>ConTab_BOM_KP_Insert_0010</t>
  </si>
  <si>
    <t>ConTab_BOM_KP_Insert_0011</t>
  </si>
  <si>
    <t>ConTab_BOM_KP_Insert_0012</t>
  </si>
  <si>
    <t>ConTab_BOM_KP_Insert_0013</t>
  </si>
  <si>
    <t>ConTab_BOM_KP_Insert_0014</t>
  </si>
  <si>
    <t>ConTab_BOM_KP_Insert_0015</t>
  </si>
  <si>
    <t>ConTab_BOM_KP_Insert_0016</t>
  </si>
  <si>
    <t>ConTab_BOM_KP_Insert_0017</t>
  </si>
  <si>
    <t>ConTab_BOM_KP_Insert_0018</t>
  </si>
  <si>
    <t>ConTab_BOM_KP_Insert_0019</t>
  </si>
  <si>
    <t>ConTab_BOM_KP_Insert_0020</t>
  </si>
  <si>
    <t>ConTab_BOM_KP_Insert_0021</t>
  </si>
  <si>
    <t>ConTab_BOM_KP_Insert_0022</t>
  </si>
  <si>
    <t>ConTab_BOM_KP_Insert_0023</t>
  </si>
  <si>
    <t>ConTab_BOM_KP_Insert_0024</t>
  </si>
  <si>
    <t>ConTab_BOM_KP_Insert_0025</t>
  </si>
  <si>
    <t>ConTab_BOM_KP_Insert_0026</t>
  </si>
  <si>
    <t>ConTab_BOM_KP_Insert_0027</t>
  </si>
  <si>
    <t>ConTab_BOM_KP_Insert_0028</t>
  </si>
  <si>
    <t>96699118</t>
  </si>
  <si>
    <t>B101268</t>
  </si>
  <si>
    <t>ConTab_BOM_KP_Insert_0029</t>
  </si>
  <si>
    <t>B101270</t>
  </si>
  <si>
    <t>ConTab_BOM_KP_Insert_0030</t>
  </si>
  <si>
    <t>B104671</t>
  </si>
  <si>
    <t>ConTab_BOM_KP_Insert_0031</t>
  </si>
  <si>
    <t>96699119</t>
  </si>
  <si>
    <t>B101272</t>
  </si>
  <si>
    <t>ConTab_BOM_KP_Insert_0032</t>
  </si>
  <si>
    <t>B101274</t>
  </si>
  <si>
    <t>ConTab_BOM_KP_Insert_0033</t>
  </si>
  <si>
    <t>B101275</t>
  </si>
  <si>
    <t>ConTab_BOM_KP_Insert_0034</t>
  </si>
  <si>
    <t>ConTab_BOM_KP_Insert_0035</t>
  </si>
  <si>
    <t>ConTab_BOM_KP_Insert_0036</t>
  </si>
  <si>
    <t>ConTab_BOM_KP_Insert_0037</t>
  </si>
  <si>
    <t>ConTab_BOM_KP_Insert_0038</t>
  </si>
  <si>
    <t>ConTab_BOM_KP_Insert_0039</t>
  </si>
  <si>
    <t>ConTab_BOM_KP_Insert_0040</t>
  </si>
  <si>
    <t>ConTab_BOM_KP_Insert_0041</t>
  </si>
  <si>
    <t>ConTab_BOM_KP_Insert_0042</t>
  </si>
  <si>
    <t>ConTab_BOM_KP_Insert_0043</t>
  </si>
  <si>
    <t>ConTab_BOM_KP_Insert_0044</t>
  </si>
  <si>
    <t>ConTab_BOM_KP_Insert_0045</t>
  </si>
  <si>
    <t>ConTab_BOM_KP_Insert_0046</t>
  </si>
  <si>
    <t>ConTab_BOM_KP_Insert_0047</t>
  </si>
  <si>
    <t>ConTab_BOM_KP_Insert_0048</t>
  </si>
  <si>
    <t>ConTab_BOM_KP_Insert_0049</t>
  </si>
  <si>
    <t>ConTab_BOM_KP_Insert_0050</t>
  </si>
  <si>
    <t>ConTab_BOM_KP_Insert_0051</t>
  </si>
  <si>
    <t>ConTab_BOM_KP_Insert_0052</t>
  </si>
  <si>
    <t>96699120</t>
  </si>
  <si>
    <t>B101276</t>
  </si>
  <si>
    <t>ConTab_BOM_KP_Insert_0053</t>
  </si>
  <si>
    <t>B101278</t>
  </si>
  <si>
    <t>ConTab_BOM_KP_Insert_0054</t>
  </si>
  <si>
    <t>B101279</t>
  </si>
  <si>
    <t>ConTab_BOM_KP_Insert_0055</t>
  </si>
  <si>
    <t>96699121</t>
  </si>
  <si>
    <t>B101280</t>
  </si>
  <si>
    <t>ConTab_BOM_KP_Insert_0056</t>
  </si>
  <si>
    <t>B101282</t>
  </si>
  <si>
    <t>ConTab_BOM_KP_Insert_0057</t>
  </si>
  <si>
    <t>B101283</t>
  </si>
  <si>
    <t>ConTab_BOM_KP_Insert_0058</t>
  </si>
  <si>
    <t>ConTab_BOM_KP_Insert_0059</t>
  </si>
  <si>
    <t>ConTab_BOM_KP_Insert_0060</t>
  </si>
  <si>
    <t>ConTab_BOM_KP_Insert_0061</t>
  </si>
  <si>
    <t>ConTab_BOM_KP_Insert_0062</t>
  </si>
  <si>
    <t>ConTab_BOM_KP_Insert_0063</t>
  </si>
  <si>
    <t>ConTab_BOM_KP_Insert_0064</t>
  </si>
  <si>
    <t>ConTab_BOM_KP_Insert_0065</t>
  </si>
  <si>
    <t>ConTab_BOM_KP_Insert_0066</t>
  </si>
  <si>
    <t>ConTab_BOM_KP_Insert_0067</t>
  </si>
  <si>
    <t>ConTab_BOM_KP_Insert_0068</t>
  </si>
  <si>
    <t>ConTab_BOM_KP_Insert_0069</t>
  </si>
  <si>
    <t>ConTab_BOM_KP_Insert_0070</t>
  </si>
  <si>
    <t>ConTab_BOM_KP_Insert_0071</t>
  </si>
  <si>
    <t>ConTab_BOM_KP_Insert_0072</t>
  </si>
  <si>
    <t>ConTab_BOM_KP_Insert_0073</t>
  </si>
  <si>
    <t>ConTab_BOM_KP_Insert_0074</t>
  </si>
  <si>
    <t>ConTab_BOM_KP_Insert_0075</t>
  </si>
  <si>
    <t>ConTab_BOM_KP_Insert_0076</t>
  </si>
  <si>
    <t>96699122</t>
  </si>
  <si>
    <t>B101284</t>
  </si>
  <si>
    <t>ConTab_BOM_KP_Insert_0077</t>
  </si>
  <si>
    <t>B101286</t>
  </si>
  <si>
    <t>ConTab_BOM_KP_Insert_0078</t>
  </si>
  <si>
    <t>B101287</t>
  </si>
  <si>
    <t>ConTab_BOM_KP_Insert_0079</t>
  </si>
  <si>
    <t>96699123</t>
  </si>
  <si>
    <t>B101288</t>
  </si>
  <si>
    <t>ConTab_BOM_KP_Insert_0080</t>
  </si>
  <si>
    <t>B101290</t>
  </si>
  <si>
    <t>ConTab_BOM_KP_Insert_0081</t>
  </si>
  <si>
    <t>B101291</t>
  </si>
  <si>
    <t>ConTab_BOM_KP_Insert_0082</t>
  </si>
  <si>
    <t>B101324</t>
  </si>
  <si>
    <t>ConTab_BOM_KP_Insert_0083</t>
  </si>
  <si>
    <t>B101326</t>
  </si>
  <si>
    <t>ConTab_BOM_KP_Insert_0084</t>
  </si>
  <si>
    <t>B101327</t>
  </si>
  <si>
    <t>ConTab_BOM_KP_Insert_0085</t>
  </si>
  <si>
    <t>B101328</t>
  </si>
  <si>
    <t>ConTab_BOM_KP_Insert_0086</t>
  </si>
  <si>
    <t>B101330</t>
  </si>
  <si>
    <t>ConTab_BOM_KP_Insert_0087</t>
  </si>
  <si>
    <t>B101331</t>
  </si>
  <si>
    <t>ConTab_BOM_KP_Insert_0088</t>
  </si>
  <si>
    <t>96699126</t>
  </si>
  <si>
    <t>B101332</t>
  </si>
  <si>
    <t>ConTab_BOM_KP_Insert_0089</t>
  </si>
  <si>
    <t>B101334</t>
  </si>
  <si>
    <t>ConTab_BOM_KP_Insert_0090</t>
  </si>
  <si>
    <t>B101335</t>
  </si>
  <si>
    <t>ConTab_BOM_KP_Insert_0091</t>
  </si>
  <si>
    <t>96699127</t>
  </si>
  <si>
    <t>B101336</t>
  </si>
  <si>
    <t>ConTab_BOM_KP_Insert_0092</t>
  </si>
  <si>
    <t>B101338</t>
  </si>
  <si>
    <t>ConTab_BOM_KP_Insert_0093</t>
  </si>
  <si>
    <t>B101339</t>
  </si>
  <si>
    <t>ConTab_BOM_KP_Insert_0094</t>
  </si>
  <si>
    <t>96699128</t>
  </si>
  <si>
    <t>B101292</t>
  </si>
  <si>
    <t>ConTab_BOM_KP_Insert_0095</t>
  </si>
  <si>
    <t>B101294</t>
  </si>
  <si>
    <t>ConTab_BOM_KP_Insert_0096</t>
  </si>
  <si>
    <t>B101295</t>
  </si>
  <si>
    <t>ConTab_BOM_KP_Insert_0097</t>
  </si>
  <si>
    <t>96699129</t>
  </si>
  <si>
    <t>B101296</t>
  </si>
  <si>
    <t>ConTab_BOM_KP_Insert_0098</t>
  </si>
  <si>
    <t>B101298</t>
  </si>
  <si>
    <t>ConTab_BOM_KP_Insert_0099</t>
  </si>
  <si>
    <t>B101299</t>
  </si>
  <si>
    <t>ConTab_BOM_KP_Insert_0100</t>
  </si>
  <si>
    <t>ConTab_BOM_KP_Insert_0101</t>
  </si>
  <si>
    <t>ConTab_BOM_KP_Insert_0102</t>
  </si>
  <si>
    <t>ConTab_BOM_KP_Insert_0103</t>
  </si>
  <si>
    <t>ConTab_BOM_KP_Insert_0104</t>
  </si>
  <si>
    <t>ConTab_BOM_KP_Insert_0105</t>
  </si>
  <si>
    <t>ConTab_BOM_KP_Insert_0106</t>
  </si>
  <si>
    <t>ConTab_BOM_KP_Insert_0107</t>
  </si>
  <si>
    <t>ConTab_BOM_KP_Insert_0108</t>
  </si>
  <si>
    <t>ConTab_BOM_KP_Insert_0109</t>
  </si>
  <si>
    <t>ConTab_BOM_KP_Insert_0110</t>
  </si>
  <si>
    <t>ConTab_BOM_KP_Insert_0111</t>
  </si>
  <si>
    <t>ConTab_BOM_KP_Insert_0112</t>
  </si>
  <si>
    <t>B101311</t>
  </si>
  <si>
    <t>ConTab_BOM_KP_Insert_0113</t>
  </si>
  <si>
    <t>B101315</t>
  </si>
  <si>
    <t>ConTab_BOM_KP_Insert_0114</t>
  </si>
  <si>
    <t>ConTab_BOM_KP_Insert_0115</t>
  </si>
  <si>
    <t>ConTab_BOM_KP_Insert_0116</t>
  </si>
  <si>
    <t>ConTab_BOM_KP_Insert_0117</t>
  </si>
  <si>
    <t>ConTab_BOM_KP_Insert_0118</t>
  </si>
  <si>
    <t>ConTab_BOM_KP_Insert_0119</t>
  </si>
  <si>
    <t>ConTab_BOM_KP_Insert_0120</t>
  </si>
  <si>
    <t>96699132</t>
  </si>
  <si>
    <t>B101300</t>
  </si>
  <si>
    <t>ConTab_BOM_KP_Insert_0121</t>
  </si>
  <si>
    <t>B101302</t>
  </si>
  <si>
    <t>ConTab_BOM_KP_Insert_0122</t>
  </si>
  <si>
    <t>B101303</t>
  </si>
  <si>
    <t>ConTab_BOM_KP_Insert_0123</t>
  </si>
  <si>
    <t>96699133</t>
  </si>
  <si>
    <t>B101304</t>
  </si>
  <si>
    <t>ConTab_BOM_KP_Insert_0124</t>
  </si>
  <si>
    <t>B101306</t>
  </si>
  <si>
    <t>ConTab_BOM_KP_Insert_0125</t>
  </si>
  <si>
    <t>B101307</t>
  </si>
  <si>
    <t>ConTab_BOM_KP_Insert_0126</t>
  </si>
  <si>
    <t>B101319</t>
  </si>
  <si>
    <t>ConTab_BOM_KP_Insert_0127</t>
  </si>
  <si>
    <t>B101323</t>
  </si>
  <si>
    <t>ConTab_BOM_KP_Insert_0128</t>
  </si>
  <si>
    <t>ConTab_BOM_KP_Insert_0129</t>
  </si>
  <si>
    <t>ConTab_BOM_KP_Insert_0130</t>
  </si>
  <si>
    <t>ConTab_BOM_KP_Insert_0131</t>
  </si>
  <si>
    <t>ConTab_BOM_KP_Insert_0132</t>
  </si>
  <si>
    <t>ConTab_BOM_KP_Insert_0133</t>
  </si>
  <si>
    <t>ConTab_BOM_KP_Insert_0134</t>
  </si>
  <si>
    <t>ConTab_BOM_KP_Insert_0135</t>
  </si>
  <si>
    <t>ConTab_BOM_KP_Insert_0136</t>
  </si>
  <si>
    <t>Oil Lubricated Bath</t>
  </si>
  <si>
    <t>Lip Seal</t>
  </si>
  <si>
    <t>B104088</t>
  </si>
  <si>
    <t>ConTab_BOM_KP_Insert_0137</t>
  </si>
  <si>
    <t>B104005</t>
  </si>
  <si>
    <t>ConTab_BOM_KP_Insert_0138</t>
  </si>
  <si>
    <t>B104006</t>
  </si>
  <si>
    <t>ConTab_BOM_KP_Insert_0139</t>
  </si>
  <si>
    <t>B104007</t>
  </si>
  <si>
    <t>ConTab_BOM_KP_Insert_0140</t>
  </si>
  <si>
    <t>B104009</t>
  </si>
  <si>
    <t>ConTab_BOM_KP_Insert_0141</t>
  </si>
  <si>
    <t>B104010</t>
  </si>
  <si>
    <t>ConTab_BOM_KP_Insert_0142</t>
  </si>
  <si>
    <t>B104011</t>
  </si>
  <si>
    <t>ConTab_BOM_KP_Insert_0143</t>
  </si>
  <si>
    <t>B104013</t>
  </si>
  <si>
    <t>ConTab_BOM_KP_Insert_0144</t>
  </si>
  <si>
    <t>B104014</t>
  </si>
  <si>
    <t>ConTab_BOM_KP_Insert_0145</t>
  </si>
  <si>
    <t>ConTab_BOM_KP_Insert_0146</t>
  </si>
  <si>
    <t>ConTab_BOM_KP_Insert_0147</t>
  </si>
  <si>
    <t>ConTab_BOM_KP_Insert_0148</t>
  </si>
  <si>
    <t>ConTab_BOM_KP_Insert_0149</t>
  </si>
  <si>
    <t>ConTab_BOM_KP_Insert_0150</t>
  </si>
  <si>
    <t>ConTab_BOM_KP_Insert_0151</t>
  </si>
  <si>
    <t>ConTab_BOM_KP_Insert_0152</t>
  </si>
  <si>
    <t>ConTab_BOM_KP_Insert_0153</t>
  </si>
  <si>
    <t>ConTab_BOM_KP_Insert_0154</t>
  </si>
  <si>
    <t>ConTab_BOM_KP_Insert_0155</t>
  </si>
  <si>
    <t>ConTab_BOM_KP_Insert_0156</t>
  </si>
  <si>
    <t>ConTab_BOM_KP_Insert_0157</t>
  </si>
  <si>
    <t>ConTab_BOM_KP_Insert_0158</t>
  </si>
  <si>
    <t>ConTab_BOM_KP_Insert_0159</t>
  </si>
  <si>
    <t>ConTab_BOM_KP_Insert_0160</t>
  </si>
  <si>
    <t>ConTab_BOM_KP_Insert_0161</t>
  </si>
  <si>
    <t>ConTab_BOM_KP_Insert_0162</t>
  </si>
  <si>
    <t>ConTab_BOM_KP_Insert_0163</t>
  </si>
  <si>
    <t>B104015</t>
  </si>
  <si>
    <t>ConTab_BOM_KP_Insert_0164</t>
  </si>
  <si>
    <t>B104017</t>
  </si>
  <si>
    <t>ConTab_BOM_KP_Insert_0165</t>
  </si>
  <si>
    <t>B104018</t>
  </si>
  <si>
    <t>ConTab_BOM_KP_Insert_0166</t>
  </si>
  <si>
    <t>B104020</t>
  </si>
  <si>
    <t>ConTab_BOM_KP_Insert_0167</t>
  </si>
  <si>
    <t>B104022</t>
  </si>
  <si>
    <t>ConTab_BOM_KP_Insert_0168</t>
  </si>
  <si>
    <t>B104023</t>
  </si>
  <si>
    <t>ConTab_BOM_KP_Insert_0169</t>
  </si>
  <si>
    <t>ConTab_BOM_KP_Insert_0170</t>
  </si>
  <si>
    <t>ConTab_BOM_KP_Insert_0171</t>
  </si>
  <si>
    <t>ConTab_BOM_KP_Insert_0172</t>
  </si>
  <si>
    <t>ConTab_BOM_KP_Insert_0173</t>
  </si>
  <si>
    <t>ConTab_BOM_KP_Insert_0174</t>
  </si>
  <si>
    <t>ConTab_BOM_KP_Insert_0175</t>
  </si>
  <si>
    <t>ConTab_BOM_KP_Insert_0176</t>
  </si>
  <si>
    <t>ConTab_BOM_KP_Insert_0177</t>
  </si>
  <si>
    <t>ConTab_BOM_KP_Insert_0178</t>
  </si>
  <si>
    <t>ConTab_BOM_KP_Insert_0179</t>
  </si>
  <si>
    <t>ConTab_BOM_KP_Insert_0180</t>
  </si>
  <si>
    <t>ConTab_BOM_KP_Insert_0181</t>
  </si>
  <si>
    <t>ConTab_BOM_KP_Insert_0182</t>
  </si>
  <si>
    <t>ConTab_BOM_KP_Insert_0183</t>
  </si>
  <si>
    <t>ConTab_BOM_KP_Insert_0184</t>
  </si>
  <si>
    <t>ConTab_BOM_KP_Insert_0185</t>
  </si>
  <si>
    <t>ConTab_BOM_KP_Insert_0186</t>
  </si>
  <si>
    <t>ConTab_BOM_KP_Insert_0187</t>
  </si>
  <si>
    <t>B104024</t>
  </si>
  <si>
    <t>ConTab_BOM_KP_Insert_0188</t>
  </si>
  <si>
    <t>B104026</t>
  </si>
  <si>
    <t>ConTab_BOM_KP_Insert_0189</t>
  </si>
  <si>
    <t>B104027</t>
  </si>
  <si>
    <t>ConTab_BOM_KP_Insert_0190</t>
  </si>
  <si>
    <t>B104028</t>
  </si>
  <si>
    <t>ConTab_BOM_KP_Insert_0191</t>
  </si>
  <si>
    <t>B104030</t>
  </si>
  <si>
    <t>ConTab_BOM_KP_Insert_0192</t>
  </si>
  <si>
    <t>B104031</t>
  </si>
  <si>
    <t>ConTab_BOM_KP_Insert_0193</t>
  </si>
  <si>
    <t>ConTab_BOM_KP_Insert_0194</t>
  </si>
  <si>
    <t>ConTab_BOM_KP_Insert_0195</t>
  </si>
  <si>
    <t>ConTab_BOM_KP_Insert_0196</t>
  </si>
  <si>
    <t>ConTab_BOM_KP_Insert_0197</t>
  </si>
  <si>
    <t>ConTab_BOM_KP_Insert_0198</t>
  </si>
  <si>
    <t>ConTab_BOM_KP_Insert_0199</t>
  </si>
  <si>
    <t>ConTab_BOM_KP_Insert_0200</t>
  </si>
  <si>
    <t>ConTab_BOM_KP_Insert_0201</t>
  </si>
  <si>
    <t>ConTab_BOM_KP_Insert_0202</t>
  </si>
  <si>
    <t>ConTab_BOM_KP_Insert_0203</t>
  </si>
  <si>
    <t>ConTab_BOM_KP_Insert_0204</t>
  </si>
  <si>
    <t>ConTab_BOM_KP_Insert_0205</t>
  </si>
  <si>
    <t>ConTab_BOM_KP_Insert_0206</t>
  </si>
  <si>
    <t>ConTab_BOM_KP_Insert_0207</t>
  </si>
  <si>
    <t>ConTab_BOM_KP_Insert_0208</t>
  </si>
  <si>
    <t>ConTab_BOM_KP_Insert_0209</t>
  </si>
  <si>
    <t>ConTab_BOM_KP_Insert_0210</t>
  </si>
  <si>
    <t>ConTab_BOM_KP_Insert_0211</t>
  </si>
  <si>
    <t>B104036</t>
  </si>
  <si>
    <t>ConTab_BOM_KP_Insert_0212</t>
  </si>
  <si>
    <t>B104038</t>
  </si>
  <si>
    <t>ConTab_BOM_KP_Insert_0213</t>
  </si>
  <si>
    <t>B104039</t>
  </si>
  <si>
    <t>ConTab_BOM_KP_Insert_0214</t>
  </si>
  <si>
    <t>ConTab_BOM_KP_Insert_0215</t>
  </si>
  <si>
    <t>ConTab_BOM_KP_Insert_0216</t>
  </si>
  <si>
    <t>ConTab_BOM_KP_Insert_0217</t>
  </si>
  <si>
    <t>B104072</t>
  </si>
  <si>
    <t>ConTab_BOM_KP_Insert_0218</t>
  </si>
  <si>
    <t>B104074</t>
  </si>
  <si>
    <t>ConTab_BOM_KP_Insert_0219</t>
  </si>
  <si>
    <t>B104075</t>
  </si>
  <si>
    <t>ConTab_BOM_KP_Insert_0220</t>
  </si>
  <si>
    <t>B104076</t>
  </si>
  <si>
    <t>ConTab_BOM_KP_Insert_0221</t>
  </si>
  <si>
    <t>B104078</t>
  </si>
  <si>
    <t>ConTab_BOM_KP_Insert_0222</t>
  </si>
  <si>
    <t>B104079</t>
  </si>
  <si>
    <t>ConTab_BOM_KP_Insert_0223</t>
  </si>
  <si>
    <t>B104080</t>
  </si>
  <si>
    <t>ConTab_BOM_KP_Insert_0224</t>
  </si>
  <si>
    <t>B104082</t>
  </si>
  <si>
    <t>ConTab_BOM_KP_Insert_0225</t>
  </si>
  <si>
    <t>B104083</t>
  </si>
  <si>
    <t>ConTab_BOM_KP_Insert_0226</t>
  </si>
  <si>
    <t>B104084</t>
  </si>
  <si>
    <t>ConTab_BOM_KP_Insert_0227</t>
  </si>
  <si>
    <t>B104086</t>
  </si>
  <si>
    <t>ConTab_BOM_KP_Insert_0228</t>
  </si>
  <si>
    <t>B104087</t>
  </si>
  <si>
    <t>ConTab_BOM_KP_Insert_0229</t>
  </si>
  <si>
    <t>B104040</t>
  </si>
  <si>
    <t>ConTab_BOM_KP_Insert_0230</t>
  </si>
  <si>
    <t>B104042</t>
  </si>
  <si>
    <t>ConTab_BOM_KP_Insert_0231</t>
  </si>
  <si>
    <t>B104043</t>
  </si>
  <si>
    <t>ConTab_BOM_KP_Insert_0232</t>
  </si>
  <si>
    <t>B104044</t>
  </si>
  <si>
    <t>ConTab_BOM_KP_Insert_0233</t>
  </si>
  <si>
    <t>B104046</t>
  </si>
  <si>
    <t>ConTab_BOM_KP_Insert_0234</t>
  </si>
  <si>
    <t>B104047</t>
  </si>
  <si>
    <t>ConTab_BOM_KP_Insert_0235</t>
  </si>
  <si>
    <t>ConTab_BOM_KP_Insert_0236</t>
  </si>
  <si>
    <t>ConTab_BOM_KP_Insert_0237</t>
  </si>
  <si>
    <t>ConTab_BOM_KP_Insert_0238</t>
  </si>
  <si>
    <t>ConTab_BOM_KP_Insert_0239</t>
  </si>
  <si>
    <t>ConTab_BOM_KP_Insert_0240</t>
  </si>
  <si>
    <t>ConTab_BOM_KP_Insert_0241</t>
  </si>
  <si>
    <t>ConTab_BOM_KP_Insert_0242</t>
  </si>
  <si>
    <t>ConTab_BOM_KP_Insert_0243</t>
  </si>
  <si>
    <t>ConTab_BOM_KP_Insert_0244</t>
  </si>
  <si>
    <t>ConTab_BOM_KP_Insert_0245</t>
  </si>
  <si>
    <t>ConTab_BOM_KP_Insert_0246</t>
  </si>
  <si>
    <t>ConTab_BOM_KP_Insert_0247</t>
  </si>
  <si>
    <t>B104056</t>
  </si>
  <si>
    <t>ConTab_BOM_KP_Insert_0248</t>
  </si>
  <si>
    <t>B104058</t>
  </si>
  <si>
    <t>ConTab_BOM_KP_Insert_0249</t>
  </si>
  <si>
    <t>B104059</t>
  </si>
  <si>
    <t>ConTab_BOM_KP_Insert_0250</t>
  </si>
  <si>
    <t>B104060</t>
  </si>
  <si>
    <t>ConTab_BOM_KP_Insert_0251</t>
  </si>
  <si>
    <t>B104062</t>
  </si>
  <si>
    <t>ConTab_BOM_KP_Insert_0252</t>
  </si>
  <si>
    <t>B104063</t>
  </si>
  <si>
    <t>ConTab_BOM_KP_Insert_0253</t>
  </si>
  <si>
    <t>ConTab_BOM_KP_Insert_0254</t>
  </si>
  <si>
    <t>ConTab_BOM_KP_Insert_0255</t>
  </si>
  <si>
    <t>ConTab_BOM_KP_Insert_0256</t>
  </si>
  <si>
    <t>ConTab_BOM_KP_Insert_0257</t>
  </si>
  <si>
    <t>ConTab_BOM_KP_Insert_0258</t>
  </si>
  <si>
    <t>ConTab_BOM_KP_Insert_0259</t>
  </si>
  <si>
    <t>B104048</t>
  </si>
  <si>
    <t>ConTab_BOM_KP_Insert_0260</t>
  </si>
  <si>
    <t>B104050</t>
  </si>
  <si>
    <t>ConTab_BOM_KP_Insert_0261</t>
  </si>
  <si>
    <t>B104051</t>
  </si>
  <si>
    <t>ConTab_BOM_KP_Insert_0262</t>
  </si>
  <si>
    <t>B104052</t>
  </si>
  <si>
    <t>ConTab_BOM_KP_Insert_0263</t>
  </si>
  <si>
    <t>B104054</t>
  </si>
  <si>
    <t>ConTab_BOM_KP_Insert_0264</t>
  </si>
  <si>
    <t>B104055</t>
  </si>
  <si>
    <t>ConTab_BOM_KP_Insert_0265</t>
  </si>
  <si>
    <t>B104064</t>
  </si>
  <si>
    <t>ConTab_BOM_KP_Insert_0266</t>
  </si>
  <si>
    <t>B104066</t>
  </si>
  <si>
    <t>ConTab_BOM_KP_Insert_0267</t>
  </si>
  <si>
    <t>B104067</t>
  </si>
  <si>
    <t>ConTab_BOM_KP_Insert_0268</t>
  </si>
  <si>
    <t>B104068</t>
  </si>
  <si>
    <t>ConTab_BOM_KP_Insert_0269</t>
  </si>
  <si>
    <t>B104070</t>
  </si>
  <si>
    <t>ConTab_BOM_KP_Insert_0270</t>
  </si>
  <si>
    <t>B104071</t>
  </si>
  <si>
    <t>ConTab_BOM_KP_Insert_0271</t>
  </si>
  <si>
    <t>ConTab_BOM_KP_Insert_0272</t>
  </si>
  <si>
    <t>ConTab_BOM_KP_Insert_0273</t>
  </si>
  <si>
    <t>ConTab_BOM_KP_Insert_0274</t>
  </si>
  <si>
    <t>ConTab_BOM_KP_Insert_0275</t>
  </si>
  <si>
    <t>ConTab_BOM_KP_Insert_0276</t>
  </si>
  <si>
    <t>ConTab_BOM_KP_Insert_0277</t>
  </si>
  <si>
    <t>ConTab_BOM_KP_Insert_0278</t>
  </si>
  <si>
    <t>ConTab_BOM_KP_Insert_0279</t>
  </si>
  <si>
    <t>ConTab_BOM_KP_Insert_0280</t>
  </si>
  <si>
    <t>ConTab_BOM_KP_Insert_0281</t>
  </si>
  <si>
    <t>ConTab_BOM_KP_Insert_0282</t>
  </si>
  <si>
    <t>ConTab_BOM_KP_Insert_0283</t>
  </si>
  <si>
    <t>ConTab_BOM_KP_Insert_0284</t>
  </si>
  <si>
    <t>ConTab_BOM_KP_Insert_0285</t>
  </si>
  <si>
    <t>ConTab_BOM_KP_Insert_0286</t>
  </si>
  <si>
    <t>ConTab_BOM_KP_Insert_0287</t>
  </si>
  <si>
    <t>ConTab_BOM_KP_Insert_0288</t>
  </si>
  <si>
    <t>ConTab_BOM_KP_Insert_0289</t>
  </si>
  <si>
    <t>ConTab_BOM_KP_Insert_0290</t>
  </si>
  <si>
    <t>ConTab_BOM_KP_Insert_0291</t>
  </si>
  <si>
    <t>ConTab_BOM_KP_Insert_0292</t>
  </si>
  <si>
    <t>ConTab_BOM_KP_Insert_0293</t>
  </si>
  <si>
    <t>ConTab_BOM_KP_Insert_0294</t>
  </si>
  <si>
    <t>ConTab_BOM_KP_Insert_0295</t>
  </si>
  <si>
    <t>B105011</t>
  </si>
  <si>
    <t>ConTab_BOM_KP_Insert_0296</t>
  </si>
  <si>
    <t>B105012</t>
  </si>
  <si>
    <t>ConTab_BOM_KP_Insert_0297</t>
  </si>
  <si>
    <t>B105013</t>
  </si>
  <si>
    <t>ConTab_BOM_KP_Insert_0298</t>
  </si>
  <si>
    <t>B105014</t>
  </si>
  <si>
    <t>ConTab_BOM_KP_Insert_0299</t>
  </si>
  <si>
    <t>B105016</t>
  </si>
  <si>
    <t>ConTab_BOM_KP_Insert_0300</t>
  </si>
  <si>
    <t>B105017</t>
  </si>
  <si>
    <t>ConTab_BOM_KP_Insert_0301</t>
  </si>
  <si>
    <t>ConTab_BOM_KP_Insert_0302</t>
  </si>
  <si>
    <t>ConTab_BOM_KP_Insert_0303</t>
  </si>
  <si>
    <t>ConTab_BOM_KP_Insert_0304</t>
  </si>
  <si>
    <t>ConTab_BOM_KP_Insert_0305</t>
  </si>
  <si>
    <t>ConTab_BOM_KP_Insert_0306</t>
  </si>
  <si>
    <t>ConTab_BOM_KP_Insert_0307</t>
  </si>
  <si>
    <t>ConTab_BOM_KP_Insert_0308</t>
  </si>
  <si>
    <t>ConTab_BOM_KP_Insert_0309</t>
  </si>
  <si>
    <t>ConTab_BOM_KP_Insert_0310</t>
  </si>
  <si>
    <t>ConTab_BOM_KP_Insert_0311</t>
  </si>
  <si>
    <t>ConTab_BOM_KP_Insert_0312</t>
  </si>
  <si>
    <t>ConTab_BOM_KP_Insert_0313</t>
  </si>
  <si>
    <t>B105019</t>
  </si>
  <si>
    <t>ConTab_BOM_KP_Insert_0314</t>
  </si>
  <si>
    <t>B105020</t>
  </si>
  <si>
    <t>ConTab_BOM_KP_Insert_0315</t>
  </si>
  <si>
    <t>B101312</t>
  </si>
  <si>
    <t>ConTab_BOM_KP_Insert_0316</t>
  </si>
  <si>
    <t>ConTab_BOM_KP_Insert_0317</t>
  </si>
  <si>
    <t>ConTab_BOM_KP_Insert_0318</t>
  </si>
  <si>
    <t>ConTab_BOM_KP_Insert_0319</t>
  </si>
  <si>
    <t>ConTab_BOM_KP_Insert_0320</t>
  </si>
  <si>
    <t>ConTab_BOM_KP_Insert_0321</t>
  </si>
  <si>
    <t>ConTab_BOM_KP_Insert_0322</t>
  </si>
  <si>
    <t>ConTab_BOM_KP_Insert_0323</t>
  </si>
  <si>
    <t>ConTab_BOM_KP_Insert_0324</t>
  </si>
  <si>
    <t>ConTab_BOM_KP_Insert_0325</t>
  </si>
  <si>
    <t>ConTab_BOM_KP_Insert_0326</t>
  </si>
  <si>
    <t>ConTab_BOM_KP_Insert_0327</t>
  </si>
  <si>
    <t>ConTab_BOM_KP_Insert_0328</t>
  </si>
  <si>
    <t>ConTab_BOM_KP_Insert_0329</t>
  </si>
  <si>
    <t>ConTab_BOM_KP_Insert_0330</t>
  </si>
  <si>
    <t>ConTab_BOM_KP_Insert_0331</t>
  </si>
  <si>
    <t>ConTab_BOM_KP_Insert_0332</t>
  </si>
  <si>
    <t>ConTab_BOM_KP_Insert_0333</t>
  </si>
  <si>
    <t>ConTab_BOM_KP_Insert_0334</t>
  </si>
  <si>
    <t>ConTab_BOM_KP_Insert_0335</t>
  </si>
  <si>
    <t>ConTab_BOM_KP_Insert_0336</t>
  </si>
  <si>
    <t>ConTab_BOM_KP_Insert_0337</t>
  </si>
  <si>
    <t>ConTab_BOM_KP_Insert_0338</t>
  </si>
  <si>
    <t>ConTab_BOM_KP_Insert_0339</t>
  </si>
  <si>
    <t>ConTab_BOM_KP_Insert_0340</t>
  </si>
  <si>
    <t>ConTab_BOM_KP_Insert_0341</t>
  </si>
  <si>
    <t>ConTab_BOM_KP_Insert_0342</t>
  </si>
  <si>
    <t>ConTab_BOM_KP_Insert_0343</t>
  </si>
  <si>
    <t>ConTab_BOM_KP_Insert_0344</t>
  </si>
  <si>
    <t>ConTab_BOM_KP_Insert_0345</t>
  </si>
  <si>
    <t>B105021</t>
  </si>
  <si>
    <t>ConTab_BOM_KP_Insert_0346</t>
  </si>
  <si>
    <t>B105022</t>
  </si>
  <si>
    <t>ConTab_BOM_KP_Insert_0347</t>
  </si>
  <si>
    <t>ConTab_BOM_KP_Insert_0348</t>
  </si>
  <si>
    <t>ConTab_BOM_KP_Insert_0349</t>
  </si>
  <si>
    <t>ConTab_BOM_KP_Insert_0350</t>
  </si>
  <si>
    <t>ConTab_BOM_KP_Insert_0351</t>
  </si>
  <si>
    <t>ConTab_BOM_KP_Insert_0352</t>
  </si>
  <si>
    <t>ConTab_BOM_KP_Insert_0353</t>
  </si>
  <si>
    <t>B105024</t>
  </si>
  <si>
    <t>ConTab_BOM_KP_Insert_0354</t>
  </si>
  <si>
    <t>B105025</t>
  </si>
  <si>
    <t>ConTab_BOM_KP_Insert_0355</t>
  </si>
  <si>
    <t>ConTab_BOM_KP_Insert_0356</t>
  </si>
  <si>
    <t>ConTab_BOM_KP_Insert_0357</t>
  </si>
  <si>
    <t>ConTab_BOM_KP_Insert_0358</t>
  </si>
  <si>
    <t>ConTab_BOM_KP_Insert_0359</t>
  </si>
  <si>
    <t>ConTab_BOM_KP_Insert_0360</t>
  </si>
  <si>
    <t>ConTab_BOM_KP_Insert_0361</t>
  </si>
  <si>
    <t>ConTab_BOM_KP_Insert_0362</t>
  </si>
  <si>
    <t>ConTab_BOM_KP_Insert_0363</t>
  </si>
  <si>
    <t>ConTab_BOM_KP_Insert_0364</t>
  </si>
  <si>
    <t>ConTab_BOM_KP_Insert_0365</t>
  </si>
  <si>
    <t>ConTab_BOM_KP_Insert_0366</t>
  </si>
  <si>
    <t>ConTab_BOM_KP_Insert_0367</t>
  </si>
  <si>
    <t>ConTab_BOM_KP_Insert_0368</t>
  </si>
  <si>
    <t>ConTab_BOM_KP_Insert_0369</t>
  </si>
  <si>
    <t>96699130</t>
  </si>
  <si>
    <t>B101308</t>
  </si>
  <si>
    <t>ConTab_BOM_KP_Insert_0370</t>
  </si>
  <si>
    <t>B105031</t>
  </si>
  <si>
    <t>ConTab_BOM_KP_Insert_0371</t>
  </si>
  <si>
    <t>96699131</t>
  </si>
  <si>
    <t>ConTab_BOM_KP_Insert_0372</t>
  </si>
  <si>
    <t>ConTab_BOM_KP_Insert_0373</t>
  </si>
  <si>
    <t>ConTab_BOM_KP_Insert_0374</t>
  </si>
  <si>
    <t>ConTab_BOM_KP_Insert_0375</t>
  </si>
  <si>
    <t>ConTab_BOM_KP_Insert_0376</t>
  </si>
  <si>
    <t>ConTab_BOM_KP_Insert_0377</t>
  </si>
  <si>
    <t>B105027</t>
  </si>
  <si>
    <t>ConTab_BOM_KP_Insert_0378</t>
  </si>
  <si>
    <t>B105028</t>
  </si>
  <si>
    <t>ConTab_BOM_KP_Insert_0379</t>
  </si>
  <si>
    <t>ConTab_BOM_KP_Insert_0380</t>
  </si>
  <si>
    <t>ConTab_BOM_KP_Insert_0381</t>
  </si>
  <si>
    <t>96699134</t>
  </si>
  <si>
    <t>B101316</t>
  </si>
  <si>
    <t>ConTab_BOM_KP_Insert_0382</t>
  </si>
  <si>
    <t>B105033</t>
  </si>
  <si>
    <t>ConTab_BOM_KP_Insert_0383</t>
  </si>
  <si>
    <t>96699135</t>
  </si>
  <si>
    <t>B101320</t>
  </si>
  <si>
    <t>ConTab_BOM_KP_Insert_0384</t>
  </si>
  <si>
    <t>ConTab_BOM_KP_Insert_0385</t>
  </si>
  <si>
    <t>ConTab_BOM_KP_Insert_0386</t>
  </si>
  <si>
    <t>ConTab_BOM_KP_Insert_0387</t>
  </si>
  <si>
    <t>ConTab_BOM_KP_Insert_0388</t>
  </si>
  <si>
    <t>ConTab_BOM_KP_Insert_0389</t>
  </si>
  <si>
    <t>ConTab_BOM_KP_Insert_0390</t>
  </si>
  <si>
    <t>ConTab_BOM_KP_Insert_0391</t>
  </si>
  <si>
    <t>ConTab_BOM_KP_Insert_0392</t>
  </si>
  <si>
    <t>ConTab_BOM_KP_Insert_0393</t>
  </si>
  <si>
    <t>ConTab_BOM_KP_Insert_0394</t>
  </si>
  <si>
    <t>ConTab_BOM_KP_Insert_0395</t>
  </si>
  <si>
    <t>ConTab_BOM_KP_Insert_0396</t>
  </si>
  <si>
    <t>ConTab_BOM_KP_Insert_0397</t>
  </si>
  <si>
    <t>ConTab_BOM_KP_Insert_0398</t>
  </si>
  <si>
    <t>ConTab_BOM_KP_Insert_0399</t>
  </si>
  <si>
    <t>ConTab_BOM_KP_Insert_0400</t>
  </si>
  <si>
    <t>ConTab_BOM_KP_Insert_0403</t>
  </si>
  <si>
    <t>Labrynth Lip Seal</t>
  </si>
  <si>
    <t>B104695</t>
  </si>
  <si>
    <t>ConTab_BOM_KP_Insert_0404</t>
  </si>
  <si>
    <t>B104696</t>
  </si>
  <si>
    <t>ConTab_BOM_KP_Insert_0405</t>
  </si>
  <si>
    <t>B104698</t>
  </si>
  <si>
    <t>ConTab_BOM_KP_Insert_0406</t>
  </si>
  <si>
    <t>B104699</t>
  </si>
  <si>
    <t>ConTab_BOM_KP_Insert_0409</t>
  </si>
  <si>
    <t>B104704</t>
  </si>
  <si>
    <t>ConTab_BOM_KP_Insert_0410</t>
  </si>
  <si>
    <t>B104705</t>
  </si>
  <si>
    <t>ConTab_BOM_KP_Insert_0411</t>
  </si>
  <si>
    <t>B104707</t>
  </si>
  <si>
    <t>ConTab_BOM_KP_Insert_0412</t>
  </si>
  <si>
    <t>B104708</t>
  </si>
  <si>
    <t>ConTab_BOM_KP_Insert_0415</t>
  </si>
  <si>
    <t>B104713</t>
  </si>
  <si>
    <t>ConTab_BOM_KP_Insert_0416</t>
  </si>
  <si>
    <t>B104714</t>
  </si>
  <si>
    <t>ConTab_BOM_KP_Insert_0417</t>
  </si>
  <si>
    <t>B104716</t>
  </si>
  <si>
    <t>ConTab_BOM_KP_Insert_0418</t>
  </si>
  <si>
    <t>B104717</t>
  </si>
  <si>
    <t>ConTab_BOM_KP_Insert_0419</t>
  </si>
  <si>
    <t>B104719</t>
  </si>
  <si>
    <t>ConTab_BOM_KP_Insert_0420</t>
  </si>
  <si>
    <t>B104720</t>
  </si>
  <si>
    <t>ConTab_BOM_KP_Insert_0421</t>
  </si>
  <si>
    <t>B104722</t>
  </si>
  <si>
    <t>ConTab_BOM_KP_Insert_0422</t>
  </si>
  <si>
    <t>B104723</t>
  </si>
  <si>
    <t>ConTab_BOM_KP_Insert_0423</t>
  </si>
  <si>
    <t>B104725</t>
  </si>
  <si>
    <t>ConTab_BOM_KP_Insert_0424</t>
  </si>
  <si>
    <t>B104726</t>
  </si>
  <si>
    <t>ConTab_BOM_KP_Insert_0425</t>
  </si>
  <si>
    <t>B104728</t>
  </si>
  <si>
    <t>ConTab_BOM_KP_Insert_0426</t>
  </si>
  <si>
    <t>B104729</t>
  </si>
  <si>
    <t>ConTab_BOM_KP_Insert_0427</t>
  </si>
  <si>
    <t>B104731</t>
  </si>
  <si>
    <t>ConTab_BOM_KP_Insert_0428</t>
  </si>
  <si>
    <t>B104732</t>
  </si>
  <si>
    <t>ConTab_BOM_KP_Insert_0429</t>
  </si>
  <si>
    <t>B104734</t>
  </si>
  <si>
    <t>ConTab_BOM_KP_Insert_0430</t>
  </si>
  <si>
    <t>B104735</t>
  </si>
  <si>
    <t>ConTab_BOM_KP_Insert_0431</t>
  </si>
  <si>
    <t>B104737</t>
  </si>
  <si>
    <t>ConTab_BOM_KP_Insert_0432</t>
  </si>
  <si>
    <t>B104738</t>
  </si>
  <si>
    <t>ConTab_BOM_KP_Insert_0433</t>
  </si>
  <si>
    <t>B104740</t>
  </si>
  <si>
    <t>ConTab_BOM_KP_Insert_0434</t>
  </si>
  <si>
    <t>B104741</t>
  </si>
  <si>
    <t>ConTab_BOM_KP_Insert_0435</t>
  </si>
  <si>
    <t>B104743</t>
  </si>
  <si>
    <t>ConTab_BOM_KP_Insert_0436</t>
  </si>
  <si>
    <t>B104744</t>
  </si>
  <si>
    <t>ConTab_BOM_KP_Insert_0437</t>
  </si>
  <si>
    <t>B104746</t>
  </si>
  <si>
    <t>ConTab_BOM_KP_Insert_0438</t>
  </si>
  <si>
    <t>B104747</t>
  </si>
  <si>
    <t>ConTab_BOM_KP_Insert_0439</t>
  </si>
  <si>
    <t>B104749</t>
  </si>
  <si>
    <t>ConTab_BOM_KP_Insert_0440</t>
  </si>
  <si>
    <t>B104750</t>
  </si>
  <si>
    <t>ConTab_BOM_KP_Insert_0441</t>
  </si>
  <si>
    <t>B104752</t>
  </si>
  <si>
    <t>ConTab_BOM_KP_Insert_0442</t>
  </si>
  <si>
    <t>B104753</t>
  </si>
  <si>
    <t>ConTab_BOM_KP_Insert_0443</t>
  </si>
  <si>
    <t>B104755</t>
  </si>
  <si>
    <t>ConTab_BOM_KP_Insert_0444</t>
  </si>
  <si>
    <t>B104756</t>
  </si>
  <si>
    <t>ConTab_BOM_KP_Insert_0445</t>
  </si>
  <si>
    <t>B104758</t>
  </si>
  <si>
    <t>ConTab_BOM_KP_Insert_0446</t>
  </si>
  <si>
    <t>B104759</t>
  </si>
  <si>
    <t>ConTab_BOM_KP_Insert_0447</t>
  </si>
  <si>
    <t>B104761</t>
  </si>
  <si>
    <t>ConTab_BOM_KP_Insert_0448</t>
  </si>
  <si>
    <t>B104762</t>
  </si>
  <si>
    <t>ConTab_BOM_KP_Insert_0449</t>
  </si>
  <si>
    <t>B104764</t>
  </si>
  <si>
    <t>ConTab_BOM_KP_Insert_0450</t>
  </si>
  <si>
    <t>B104765</t>
  </si>
  <si>
    <t>ConTab_BOM_KP_Insert_0451</t>
  </si>
  <si>
    <t>B104767</t>
  </si>
  <si>
    <t>ConTab_BOM_KP_Insert_0452</t>
  </si>
  <si>
    <t>B104768</t>
  </si>
  <si>
    <t>ConTab_BOM_KP_Insert_0453</t>
  </si>
  <si>
    <t>B104770</t>
  </si>
  <si>
    <t>ConTab_BOM_KP_Insert_0454</t>
  </si>
  <si>
    <t>B104771</t>
  </si>
  <si>
    <t>ConTab_BOM_KP_Insert_0455</t>
  </si>
  <si>
    <t>B104773</t>
  </si>
  <si>
    <t>ConTab_BOM_KP_Insert_0456</t>
  </si>
  <si>
    <t>B104774</t>
  </si>
  <si>
    <t>ConTab_BOM_KP_Insert_0457</t>
  </si>
  <si>
    <t>B104776</t>
  </si>
  <si>
    <t>ConTab_BOM_KP_Insert_0458</t>
  </si>
  <si>
    <t>B104777</t>
  </si>
  <si>
    <t>ConTab_BOM_KP_Insert_0459</t>
  </si>
  <si>
    <t>B104779</t>
  </si>
  <si>
    <t>ConTab_BOM_KP_Insert_0460</t>
  </si>
  <si>
    <t>B104780</t>
  </si>
  <si>
    <t>ConTab_BOM_KP_Insert_0461</t>
  </si>
  <si>
    <t>B104782</t>
  </si>
  <si>
    <t>ConTab_BOM_KP_Insert_0462</t>
  </si>
  <si>
    <t>B104783</t>
  </si>
  <si>
    <t>ConTab_BOM_KP_Insert_0463</t>
  </si>
  <si>
    <t>B104785</t>
  </si>
  <si>
    <t>ConTab_BOM_KP_Insert_0464</t>
  </si>
  <si>
    <t>B104786</t>
  </si>
  <si>
    <t>ConTab_BOM_KP_Insert_0465</t>
  </si>
  <si>
    <t>B104788</t>
  </si>
  <si>
    <t>ConTab_BOM_KP_Insert_0466</t>
  </si>
  <si>
    <t>B104789</t>
  </si>
  <si>
    <t>ConTab_BOM_KP_Insert_0467</t>
  </si>
  <si>
    <t>B104791</t>
  </si>
  <si>
    <t>ConTab_BOM_KP_Insert_0468</t>
  </si>
  <si>
    <t>B104792</t>
  </si>
  <si>
    <t>ConTab_BOM_KP_Insert_0469</t>
  </si>
  <si>
    <t>B104794</t>
  </si>
  <si>
    <t>ConTab_BOM_KP_Insert_0470</t>
  </si>
  <si>
    <t>B104795</t>
  </si>
  <si>
    <t>ConTab_BOM_KP_Insert_0471</t>
  </si>
  <si>
    <t>B104797</t>
  </si>
  <si>
    <t>ConTab_BOM_KP_Insert_0472</t>
  </si>
  <si>
    <t>B104798</t>
  </si>
  <si>
    <t>ConTab_BOM_KP_Insert_0473</t>
  </si>
  <si>
    <t>B104800</t>
  </si>
  <si>
    <t>ConTab_BOM_KP_Insert_0474</t>
  </si>
  <si>
    <t>B104801</t>
  </si>
  <si>
    <t>ConTab_BOM_KP_Insert_0475</t>
  </si>
  <si>
    <t>B104803</t>
  </si>
  <si>
    <t>ConTab_BOM_KP_Insert_0476</t>
  </si>
  <si>
    <t>B104804</t>
  </si>
  <si>
    <t>ConTab_BOM_KP_Insert_0477</t>
  </si>
  <si>
    <t>B104806</t>
  </si>
  <si>
    <t>ConTab_BOM_KP_Insert_0478</t>
  </si>
  <si>
    <t>B104807</t>
  </si>
  <si>
    <t>ConTab_BOM_KP_Insert_0479</t>
  </si>
  <si>
    <t>B104809</t>
  </si>
  <si>
    <t>ConTab_BOM_KP_Insert_0480</t>
  </si>
  <si>
    <t>B104810</t>
  </si>
  <si>
    <t>ConTab_BOM_KP_Insert_0481</t>
  </si>
  <si>
    <t>B104812</t>
  </si>
  <si>
    <t>ConTab_BOM_KP_Insert_0482</t>
  </si>
  <si>
    <t>B104813</t>
  </si>
  <si>
    <t>ConTab_BOM_KP_Insert_0483</t>
  </si>
  <si>
    <t>B104815</t>
  </si>
  <si>
    <t>ConTab_BOM_KP_Insert_0484</t>
  </si>
  <si>
    <t>B104816</t>
  </si>
  <si>
    <t>ConTab_BOM_KP_Insert_0485</t>
  </si>
  <si>
    <t>B104818</t>
  </si>
  <si>
    <t>ConTab_BOM_KP_Insert_0486</t>
  </si>
  <si>
    <t>B104819</t>
  </si>
  <si>
    <t>ConTab_BOM_KP_Insert_0487</t>
  </si>
  <si>
    <t>B104821</t>
  </si>
  <si>
    <t>ConTab_BOM_KP_Insert_0488</t>
  </si>
  <si>
    <t>B104822</t>
  </si>
  <si>
    <t>ConTab_BOM_KP_Insert_0489</t>
  </si>
  <si>
    <t>B104824</t>
  </si>
  <si>
    <t>ConTab_BOM_KP_Insert_0490</t>
  </si>
  <si>
    <t>B104825</t>
  </si>
  <si>
    <t>ConTab_BOM_KP_Insert_0491</t>
  </si>
  <si>
    <t>B104827</t>
  </si>
  <si>
    <t>ConTab_BOM_KP_Insert_0492</t>
  </si>
  <si>
    <t>B104828</t>
  </si>
  <si>
    <t>ConTab_BOM_KP_Insert_0493</t>
  </si>
  <si>
    <t>B104830</t>
  </si>
  <si>
    <t>ConTab_BOM_KP_Insert_0494</t>
  </si>
  <si>
    <t>B104831</t>
  </si>
  <si>
    <t>ConTab_BOM_KP_Insert_0495</t>
  </si>
  <si>
    <t>B104833</t>
  </si>
  <si>
    <t>ConTab_BOM_KP_Insert_0496</t>
  </si>
  <si>
    <t>B104834</t>
  </si>
  <si>
    <t>ConTab_BOM_KP_Insert_0497</t>
  </si>
  <si>
    <t>B104836</t>
  </si>
  <si>
    <t>ConTab_BOM_KP_Insert_0498</t>
  </si>
  <si>
    <t>B104837</t>
  </si>
  <si>
    <t>ConTab_BOM_KP_Insert_0499</t>
  </si>
  <si>
    <t>B104839</t>
  </si>
  <si>
    <t>ConTab_BOM_KP_Insert_0500</t>
  </si>
  <si>
    <t>B104840</t>
  </si>
  <si>
    <t>ConTab_BOM_KP_Insert_0501</t>
  </si>
  <si>
    <t>B104842</t>
  </si>
  <si>
    <t>ConTab_BOM_KP_Insert_0502</t>
  </si>
  <si>
    <t>B104843</t>
  </si>
  <si>
    <t>ConTab_BOM_KP_Insert_0503</t>
  </si>
  <si>
    <t>B104845</t>
  </si>
  <si>
    <t>ConTab_BOM_KP_Insert_0504</t>
  </si>
  <si>
    <t>B104846</t>
  </si>
  <si>
    <t>ConTab_BOM_KP_Insert_0505</t>
  </si>
  <si>
    <t>B104848</t>
  </si>
  <si>
    <t>ConTab_BOM_KP_Insert_0506</t>
  </si>
  <si>
    <t>B104849</t>
  </si>
  <si>
    <t>ConTab_BOM_KP_Insert_0509</t>
  </si>
  <si>
    <t>B104854</t>
  </si>
  <si>
    <t>ConTab_BOM_KP_Insert_0510</t>
  </si>
  <si>
    <t>B104855</t>
  </si>
  <si>
    <t>ConTab_BOM_KP_Insert_0511</t>
  </si>
  <si>
    <t>B104857</t>
  </si>
  <si>
    <t>ConTab_BOM_KP_Insert_0512</t>
  </si>
  <si>
    <t>B104858</t>
  </si>
  <si>
    <t>ConTab_BOM_KP_Insert_0515</t>
  </si>
  <si>
    <t>B104863</t>
  </si>
  <si>
    <t>ConTab_BOM_KP_Insert_0516</t>
  </si>
  <si>
    <t>B104864</t>
  </si>
  <si>
    <t>ConTab_BOM_KP_Insert_0517</t>
  </si>
  <si>
    <t>B104866</t>
  </si>
  <si>
    <t>ConTab_BOM_KP_Insert_0518</t>
  </si>
  <si>
    <t>B104867</t>
  </si>
  <si>
    <t>ConTab_BOM_KP_Insert_0521</t>
  </si>
  <si>
    <t>B104872</t>
  </si>
  <si>
    <t>ConTab_BOM_KP_Insert_0522</t>
  </si>
  <si>
    <t>B104873</t>
  </si>
  <si>
    <t>ConTab_BOM_KP_Insert_0523</t>
  </si>
  <si>
    <t>B104875</t>
  </si>
  <si>
    <t>ConTab_BOM_KP_Insert_0524</t>
  </si>
  <si>
    <t>B104876</t>
  </si>
  <si>
    <t>ConTab_BOM_KP_Insert_0525</t>
  </si>
  <si>
    <t>B104878</t>
  </si>
  <si>
    <t>ConTab_BOM_KP_Insert_0526</t>
  </si>
  <si>
    <t>B104879</t>
  </si>
  <si>
    <t>ConTab_BOM_KP_Insert_0527</t>
  </si>
  <si>
    <t>B104881</t>
  </si>
  <si>
    <t>ConTab_BOM_KP_Insert_0528</t>
  </si>
  <si>
    <t>B104882</t>
  </si>
  <si>
    <t>ConTab_BOM_KP_Insert_0529</t>
  </si>
  <si>
    <t>B104884</t>
  </si>
  <si>
    <t>ConTab_BOM_KP_Insert_0530</t>
  </si>
  <si>
    <t>B104885</t>
  </si>
  <si>
    <t>ConTab_BOM_KP_Insert_0531</t>
  </si>
  <si>
    <t>B104887</t>
  </si>
  <si>
    <t>ConTab_BOM_KP_Insert_0532</t>
  </si>
  <si>
    <t>B104888</t>
  </si>
  <si>
    <t>ConTab_BOM_KP_Insert_0533</t>
  </si>
  <si>
    <t>B104890</t>
  </si>
  <si>
    <t>ConTab_BOM_KP_Insert_0534</t>
  </si>
  <si>
    <t>B104891</t>
  </si>
  <si>
    <t>ConTab_BOM_KP_Insert_0535</t>
  </si>
  <si>
    <t>B104893</t>
  </si>
  <si>
    <t>ConTab_BOM_KP_Insert_0536</t>
  </si>
  <si>
    <t>B104894</t>
  </si>
  <si>
    <t>ConTab_BOM_KP_Insert_0537</t>
  </si>
  <si>
    <t>B104896</t>
  </si>
  <si>
    <t>ConTab_BOM_KP_Insert_0538</t>
  </si>
  <si>
    <t>B104897</t>
  </si>
  <si>
    <t>ConTab_BOM_KP_Insert_0539</t>
  </si>
  <si>
    <t>B104899</t>
  </si>
  <si>
    <t>ConTab_BOM_KP_Insert_0540</t>
  </si>
  <si>
    <t>B104900</t>
  </si>
  <si>
    <t>ConTab_BOM_KP_Insert_0541</t>
  </si>
  <si>
    <t>B104902</t>
  </si>
  <si>
    <t>ConTab_BOM_KP_Insert_0542</t>
  </si>
  <si>
    <t>B104903</t>
  </si>
  <si>
    <t>ConTab_BOM_KP_Insert_0543</t>
  </si>
  <si>
    <t>B104905</t>
  </si>
  <si>
    <t>ConTab_BOM_KP_Insert_0544</t>
  </si>
  <si>
    <t>B104906</t>
  </si>
  <si>
    <t>ConTab_BOM_KP_Insert_0545</t>
  </si>
  <si>
    <t>B104908</t>
  </si>
  <si>
    <t>ConTab_BOM_KP_Insert_0546</t>
  </si>
  <si>
    <t>B104909</t>
  </si>
  <si>
    <t>ConTab_BOM_KP_Insert_0547</t>
  </si>
  <si>
    <t>B104911</t>
  </si>
  <si>
    <t>ConTab_BOM_KP_Insert_0548</t>
  </si>
  <si>
    <t>B104912</t>
  </si>
  <si>
    <t>ConTab_BOM_KP_Insert_0549</t>
  </si>
  <si>
    <t>B104914</t>
  </si>
  <si>
    <t>ConTab_BOM_KP_Insert_0550</t>
  </si>
  <si>
    <t>B104915</t>
  </si>
  <si>
    <t>ConTab_BOM_KP_Insert_0551</t>
  </si>
  <si>
    <t>B104917</t>
  </si>
  <si>
    <t>ConTab_BOM_KP_Insert_0552</t>
  </si>
  <si>
    <t>B104918</t>
  </si>
  <si>
    <t>ConTab_BOM_KP_Insert_0553</t>
  </si>
  <si>
    <t>B104920</t>
  </si>
  <si>
    <t>ConTab_BOM_KP_Insert_0554</t>
  </si>
  <si>
    <t>B104921</t>
  </si>
  <si>
    <t>ConTab_BOM_KP_Insert_0555</t>
  </si>
  <si>
    <t>B104923</t>
  </si>
  <si>
    <t>ConTab_BOM_KP_Insert_0556</t>
  </si>
  <si>
    <t>B104924</t>
  </si>
  <si>
    <t>ConTab_BOM_KP_Insert_0557</t>
  </si>
  <si>
    <t>B104926</t>
  </si>
  <si>
    <t>ConTab_BOM_KP_Insert_0558</t>
  </si>
  <si>
    <t>B104927</t>
  </si>
  <si>
    <t>ConTab_BOM_KP_Insert_0559</t>
  </si>
  <si>
    <t>B104929</t>
  </si>
  <si>
    <t>ConTab_BOM_KP_Insert_0560</t>
  </si>
  <si>
    <t>B104930</t>
  </si>
  <si>
    <t>ConTab_BOM_KP_Insert_0561</t>
  </si>
  <si>
    <t>B104932</t>
  </si>
  <si>
    <t>ConTab_BOM_KP_Insert_0562</t>
  </si>
  <si>
    <t>B104933</t>
  </si>
  <si>
    <t>ConTab_BOM_KP_Insert_0563</t>
  </si>
  <si>
    <t>B104935</t>
  </si>
  <si>
    <t>ConTab_BOM_KP_Insert_0564</t>
  </si>
  <si>
    <t>B104936</t>
  </si>
  <si>
    <t>ConTab_BOM_KP_Insert_0565</t>
  </si>
  <si>
    <t>B104938</t>
  </si>
  <si>
    <t>ConTab_BOM_KP_Insert_0566</t>
  </si>
  <si>
    <t>B104939</t>
  </si>
  <si>
    <t>ConTab_BOM_KP_Insert_0567</t>
  </si>
  <si>
    <t>B104941</t>
  </si>
  <si>
    <t>ConTab_BOM_KP_Insert_0568</t>
  </si>
  <si>
    <t>B104942</t>
  </si>
  <si>
    <t>ConTab_BOM_KP_Insert_0569</t>
  </si>
  <si>
    <t>B104944</t>
  </si>
  <si>
    <t>ConTab_BOM_KP_Insert_0570</t>
  </si>
  <si>
    <t>B104945</t>
  </si>
  <si>
    <t>ConTab_BOM_KP_Insert_0571</t>
  </si>
  <si>
    <t>B104947</t>
  </si>
  <si>
    <t>ConTab_BOM_KP_Insert_0572</t>
  </si>
  <si>
    <t>B104948</t>
  </si>
  <si>
    <t>ConTab_BOM_KP_Insert_0573</t>
  </si>
  <si>
    <t>B104950</t>
  </si>
  <si>
    <t>ConTab_BOM_KP_Insert_0574</t>
  </si>
  <si>
    <t>B104951</t>
  </si>
  <si>
    <t>ConTab_BOM_KP_Insert_0575</t>
  </si>
  <si>
    <t>B104953</t>
  </si>
  <si>
    <t>ConTab_BOM_KP_Insert_0576</t>
  </si>
  <si>
    <t>B104954</t>
  </si>
  <si>
    <t>ConTab_BOM_KP_Insert_0577</t>
  </si>
  <si>
    <t>B104956</t>
  </si>
  <si>
    <t>ConTab_BOM_KP_Insert_0578</t>
  </si>
  <si>
    <t>B104957</t>
  </si>
  <si>
    <t>ConTab_BOM_KP_Insert_0579</t>
  </si>
  <si>
    <t>B104959</t>
  </si>
  <si>
    <t>ConTab_BOM_KP_Insert_0580</t>
  </si>
  <si>
    <t>B104960</t>
  </si>
  <si>
    <t>ConTab_BOM_KP_Insert_0581</t>
  </si>
  <si>
    <t>B104962</t>
  </si>
  <si>
    <t>ConTab_BOM_KP_Insert_0582</t>
  </si>
  <si>
    <t>B104963</t>
  </si>
  <si>
    <t>ConTab_BOM_KP_Insert_0583</t>
  </si>
  <si>
    <t>B104965</t>
  </si>
  <si>
    <t>ConTab_BOM_KP_Insert_0584</t>
  </si>
  <si>
    <t>B104966</t>
  </si>
  <si>
    <t>ConTab_BOM_KP_Insert_0585</t>
  </si>
  <si>
    <t>B104968</t>
  </si>
  <si>
    <t>ConTab_BOM_KP_Insert_0586</t>
  </si>
  <si>
    <t>B104969</t>
  </si>
  <si>
    <t>ConTab_BOM_KP_Insert_0587</t>
  </si>
  <si>
    <t>B104971</t>
  </si>
  <si>
    <t>ConTab_BOM_KP_Insert_0588</t>
  </si>
  <si>
    <t>B104972</t>
  </si>
  <si>
    <t>ConTab_BOM_KP_Insert_0589</t>
  </si>
  <si>
    <t>B104974</t>
  </si>
  <si>
    <t>ConTab_BOM_KP_Insert_0590</t>
  </si>
  <si>
    <t>B104975</t>
  </si>
  <si>
    <t>ConTab_BOM_KP_Insert_0591</t>
  </si>
  <si>
    <t>B104977</t>
  </si>
  <si>
    <t>ConTab_BOM_KP_Insert_0592</t>
  </si>
  <si>
    <t>B104978</t>
  </si>
  <si>
    <t>ConTab_BOM_KP_Insert_0593</t>
  </si>
  <si>
    <t>B104980</t>
  </si>
  <si>
    <t>ConTab_BOM_KP_Insert_0594</t>
  </si>
  <si>
    <t>B104981</t>
  </si>
  <si>
    <t>ConTab_BOM_KP_Insert_0595</t>
  </si>
  <si>
    <t>B104983</t>
  </si>
  <si>
    <t>ConTab_BOM_KP_Insert_0596</t>
  </si>
  <si>
    <t>B104984</t>
  </si>
  <si>
    <t>ConTab_BOM_KP_Insert_0597</t>
  </si>
  <si>
    <t>B104986</t>
  </si>
  <si>
    <t>ConTab_BOM_KP_Insert_0598</t>
  </si>
  <si>
    <t>B104987</t>
  </si>
  <si>
    <t>ConTab_BOM_KP_Insert_0599</t>
  </si>
  <si>
    <t>B104989</t>
  </si>
  <si>
    <t>ConTab_BOM_KP_Insert_0600</t>
  </si>
  <si>
    <t>B104990</t>
  </si>
  <si>
    <t>ConTab_BOM_KP_Insert_0601</t>
  </si>
  <si>
    <t>B104992</t>
  </si>
  <si>
    <t>ConTab_BOM_KP_Insert_0602</t>
  </si>
  <si>
    <t>B104993</t>
  </si>
  <si>
    <t>ConTab_BOM_KP_Insert_0603</t>
  </si>
  <si>
    <t>B104995</t>
  </si>
  <si>
    <t>ConTab_BOM_KP_Insert_0604</t>
  </si>
  <si>
    <t>B104996</t>
  </si>
  <si>
    <t>ConTab_BOM_KP_Insert_0605</t>
  </si>
  <si>
    <t>B104998</t>
  </si>
  <si>
    <t>ConTab_BOM_KP_Insert_0606</t>
  </si>
  <si>
    <t>B104999</t>
  </si>
  <si>
    <t>ConTab_BOM_KP_Insert_0607</t>
  </si>
  <si>
    <t>B105001</t>
  </si>
  <si>
    <t>ConTab_BOM_KP_Insert_0608</t>
  </si>
  <si>
    <t>B105002</t>
  </si>
  <si>
    <t>ConTab_BOM_KP_Insert_0609</t>
  </si>
  <si>
    <t>B105004</t>
  </si>
  <si>
    <t>ConTab_BOM_KP_Insert_0610</t>
  </si>
  <si>
    <t>B105005</t>
  </si>
  <si>
    <t>ConTab_BOM_KP_Insert_0611</t>
  </si>
  <si>
    <t>B105007</t>
  </si>
  <si>
    <t>ConTab_BOM_KP_Insert_0612</t>
  </si>
  <si>
    <t>B105008</t>
  </si>
  <si>
    <t>ConTab_BOM_KP_Insert_0613</t>
  </si>
  <si>
    <t>B150239</t>
  </si>
  <si>
    <t>ConTab_BOM_KP_Insert_0614</t>
  </si>
  <si>
    <t>B150241</t>
  </si>
  <si>
    <t>ConTab_BOM_KP_Insert_0615</t>
  </si>
  <si>
    <t>B150242</t>
  </si>
  <si>
    <t>ConTab_BOM_KP_Insert_0616</t>
  </si>
  <si>
    <t>B150240</t>
  </si>
  <si>
    <t>ConTab_BOM_KP_Insert_0617</t>
  </si>
  <si>
    <t>B150243</t>
  </si>
  <si>
    <t>ConTab_BOM_KP_Insert_0618</t>
  </si>
  <si>
    <t>B150244</t>
  </si>
  <si>
    <t>ConTab_BOM_KP_Insert_0619</t>
  </si>
  <si>
    <t>B150245</t>
  </si>
  <si>
    <t>ConTab_BOM_KP_Insert_0620</t>
  </si>
  <si>
    <t>B150246</t>
  </si>
  <si>
    <t>ConTab_BOM_KP_Insert_0621</t>
  </si>
  <si>
    <t>B150247</t>
  </si>
  <si>
    <t>ConTab_BOM_KP_Insert_0622</t>
  </si>
  <si>
    <t>ConTab_BOM_KP_Insert_0623</t>
  </si>
  <si>
    <t>ConTab_BOM_KP_Insert_0624</t>
  </si>
  <si>
    <t>ConTab_BOM_KP_Insert_0625</t>
  </si>
  <si>
    <t>ConTab_BOM_KP_Insert_0626</t>
  </si>
  <si>
    <t>ConTab_BOM_KP_Insert_0627</t>
  </si>
  <si>
    <t>ConTab_BOM_KP_Insert_0628</t>
  </si>
  <si>
    <t>ConTab_BOM_KP_Insert_0629</t>
  </si>
  <si>
    <t>ConTab_BOM_KP_Insert_0630</t>
  </si>
  <si>
    <t>ConTab_BOM_KP_Insert_0631</t>
  </si>
  <si>
    <t>ConTab_BOM_KP_Insert_0632</t>
  </si>
  <si>
    <t>ConTab_BOM_KP_Insert_0633</t>
  </si>
  <si>
    <t>ConTab_BOM_KP_Insert_0634</t>
  </si>
  <si>
    <t>ConTab_BOM_KP_Insert_0635</t>
  </si>
  <si>
    <t>ConTab_BOM_KP_Insert_0636</t>
  </si>
  <si>
    <t>ConTab_BOM_KP_Insert_0637</t>
  </si>
  <si>
    <t>ConTab_BOM_KP_Insert_0638</t>
  </si>
  <si>
    <t>ConTab_BOM_KP_Insert_0639</t>
  </si>
  <si>
    <t>ConTab_BOM_KP_Insert_0640</t>
  </si>
  <si>
    <t>ConTab_BOM_KP_Insert_0641</t>
  </si>
  <si>
    <t>ConTab_BOM_KP_Insert_0642</t>
  </si>
  <si>
    <t>ConTab_BOM_KP_Insert_0643</t>
  </si>
  <si>
    <t>ConTab_BOM_KP_Insert_0644</t>
  </si>
  <si>
    <t>ConTab_BOM_KP_Insert_0645</t>
  </si>
  <si>
    <t>ConTab_BOM_KP_Insert_0646</t>
  </si>
  <si>
    <t>ConTab_BOM_KP_Insert_0647</t>
  </si>
  <si>
    <t>ConTab_BOM_KP_Insert_0648</t>
  </si>
  <si>
    <t>ConTab_BOM_KP_Insert_0649</t>
  </si>
  <si>
    <t>ConTab_BOM_KP_Insert_0650</t>
  </si>
  <si>
    <t>ConTab_BOM_KP_Insert_0651</t>
  </si>
  <si>
    <t>ConTab_BOM_KP_Insert_0652</t>
  </si>
  <si>
    <t>ConTab_BOM_KP_Insert_0653</t>
  </si>
  <si>
    <t>ConTab_BOM_KP_Insert_0654</t>
  </si>
  <si>
    <t>ConTab_BOM_KP_Insert_0655</t>
  </si>
  <si>
    <t>ConTab_BOM_KP_Insert_0656</t>
  </si>
  <si>
    <t>ConTab_BOM_KP_Insert_0657</t>
  </si>
  <si>
    <t>ConTab_BOM_KP_Insert_0658</t>
  </si>
  <si>
    <t>ConTab_BOM_KP_Insert_0659</t>
  </si>
  <si>
    <t>ConTab_BOM_KP_Insert_0660</t>
  </si>
  <si>
    <t>ConTab_BOM_KP_Insert_0661</t>
  </si>
  <si>
    <t>ConTab_BOM_KP_Insert_0662</t>
  </si>
  <si>
    <t>ConTab_BOM_KP_Insert_0663</t>
  </si>
  <si>
    <t>ConTab_BOM_KP_Insert_0664</t>
  </si>
  <si>
    <t>ConTab_BOM_KP_Insert_0665</t>
  </si>
  <si>
    <t>ConTab_BOM_KP_Insert_0666</t>
  </si>
  <si>
    <t>ConTab_BOM_KP_Insert_0667</t>
  </si>
  <si>
    <t>ConTab_BOM_KP_Insert_0668</t>
  </si>
  <si>
    <t>ConTab_BOM_KP_Insert_0669</t>
  </si>
  <si>
    <t>ConTab_BOM_KP_Insert_0670</t>
  </si>
  <si>
    <t>ConTab_BOM_KP_Insert_0671</t>
  </si>
  <si>
    <t>ConTab_BOM_KP_Insert_0672</t>
  </si>
  <si>
    <t>ConTab_BOM_KP_Insert_0673</t>
  </si>
  <si>
    <t>ConTab_BOM_KP_Insert_0674</t>
  </si>
  <si>
    <t>ConTab_BOM_KP_Insert_0675</t>
  </si>
  <si>
    <t>ConTab_BOM_KP_Insert_0676</t>
  </si>
  <si>
    <t>ConTab_BOM_KP_Insert_0677</t>
  </si>
  <si>
    <t>ConTab_BOM_KP_Insert_0678</t>
  </si>
  <si>
    <t>ConTab_BOM_KP_Insert_0679</t>
  </si>
  <si>
    <t>ConTab_BOM_KP_Insert_0680</t>
  </si>
  <si>
    <t>ConTab_BOM_KP_Insert_0681</t>
  </si>
  <si>
    <t>ConTab_BOM_KP_Insert_0682</t>
  </si>
  <si>
    <t>ConTab_BOM_KP_Insert_0683</t>
  </si>
  <si>
    <t>ConTab_BOM_KP_Insert_0684</t>
  </si>
  <si>
    <t>ConTab_BOM_KP_Insert_0685</t>
  </si>
  <si>
    <t>ConTab_BOM_KP_Insert_0686</t>
  </si>
  <si>
    <t>ConTab_BOM_KP_Insert_0687</t>
  </si>
  <si>
    <t>ConTab_BOM_KP_Insert_0688</t>
  </si>
  <si>
    <t>ConTab_BOM_KP_Insert_0689</t>
  </si>
  <si>
    <t>ConTab_BOM_KP_Insert_0690</t>
  </si>
  <si>
    <t>ConTab_BOM_KP_Insert_0691</t>
  </si>
  <si>
    <t>ConTab_BOM_KP_Insert_0692</t>
  </si>
  <si>
    <t>ConTab_BOM_KP_Insert_0693</t>
  </si>
  <si>
    <t>ConTab_BOM_KP_Insert_1387</t>
  </si>
  <si>
    <t>ConTab_BOM_KP_Insert_1388</t>
  </si>
  <si>
    <t>ConTab_BOM_KP_Insert_1389</t>
  </si>
  <si>
    <t>ConTab_BOM_KP_Insert_1390</t>
  </si>
  <si>
    <t>ConTab_BOM_KP_Insert_1391</t>
  </si>
  <si>
    <t>ConTab_BOM_KP_Insert_1392</t>
  </si>
  <si>
    <t>ConTab_BOM_KP_Insert_1393</t>
  </si>
  <si>
    <t>ConTab_BOM_KP_Insert_1394</t>
  </si>
  <si>
    <t>ConTab_BOM_KP_Insert_1395</t>
  </si>
  <si>
    <t>ConTab_BOM_KP_Insert_1396</t>
  </si>
  <si>
    <t>ConTab_BOM_KP_Insert_1397</t>
  </si>
  <si>
    <t>ConTab_BOM_KP_Insert_1398</t>
  </si>
  <si>
    <t>ConTab_BOM_KP_Insert_1399</t>
  </si>
  <si>
    <t>ConTab_BOM_KP_Insert_1400</t>
  </si>
  <si>
    <t>ConTab_BOM_KP_Insert_1401</t>
  </si>
  <si>
    <t>ConTab_BOM_KP_Insert_1402</t>
  </si>
  <si>
    <t>ConTab_BOM_KP_Insert_1403</t>
  </si>
  <si>
    <t>ConTab_BOM_KP_Insert_1404</t>
  </si>
  <si>
    <t>ConTab_BOM_KP_Insert_1405</t>
  </si>
  <si>
    <t>ConTab_BOM_KP_Insert_1406</t>
  </si>
  <si>
    <t>ConTab_BOM_KP_Insert_1407</t>
  </si>
  <si>
    <t>ConTab_BOM_KP_Insert_1408</t>
  </si>
  <si>
    <t>ConTab_BOM_KP_Insert_1409</t>
  </si>
  <si>
    <t>ConTab_BOM_KP_Insert_1410</t>
  </si>
  <si>
    <t>ConTab_BOM_KP_Insert_1411</t>
  </si>
  <si>
    <t>ConTab_BOM_KP_Insert_1412</t>
  </si>
  <si>
    <t>ConTab_BOM_KP_Insert_1413</t>
  </si>
  <si>
    <t>ConTab_BOM_KP_Insert_1414</t>
  </si>
  <si>
    <t>ConTab_BOM_KP_Insert_1415</t>
  </si>
  <si>
    <t>ConTab_BOM_KP_Insert_1416</t>
  </si>
  <si>
    <t>ConTab_BOM_KP_Insert_1417</t>
  </si>
  <si>
    <t>ConTab_BOM_KP_Insert_1418</t>
  </si>
  <si>
    <t>ConTab_BOM_KP_Insert_1419</t>
  </si>
  <si>
    <t>ConTab_BOM_KP_Insert_1420</t>
  </si>
  <si>
    <t>ConTab_BOM_KP_Insert_1421</t>
  </si>
  <si>
    <t>ConTab_BOM_KP_Insert_1422</t>
  </si>
  <si>
    <t>ConTab_BOM_KP_Insert_1423</t>
  </si>
  <si>
    <t>ConTab_BOM_KP_Insert_1424</t>
  </si>
  <si>
    <t>ConTab_BOM_KP_Insert_1425</t>
  </si>
  <si>
    <t>ConTab_BOM_KP_Insert_1426</t>
  </si>
  <si>
    <t>ConTab_BOM_KP_Insert_1427</t>
  </si>
  <si>
    <t>ConTab_BOM_KP_Insert_1428</t>
  </si>
  <si>
    <t>ConTab_BOM_KP_Insert_1429</t>
  </si>
  <si>
    <t>ConTab_BOM_KP_Insert_1430</t>
  </si>
  <si>
    <t>ConTab_BOM_KP_Insert_1431</t>
  </si>
  <si>
    <t>ConTab_BOM_KP_Insert_1432</t>
  </si>
  <si>
    <t>ConTab_BOM_KP_Insert_1433</t>
  </si>
  <si>
    <t>ConTab_BOM_KP_Insert_1434</t>
  </si>
  <si>
    <t>ConTab_BOM_KP_Insert_1435</t>
  </si>
  <si>
    <t>ConTab_BOM_KP_Insert_1436</t>
  </si>
  <si>
    <t>ConTab_BOM_KP_Insert_1437</t>
  </si>
  <si>
    <t>ConTab_BOM_KP_Insert_1438</t>
  </si>
  <si>
    <t>ConTab_BOM_KP_Insert_1439</t>
  </si>
  <si>
    <t>ConTab_BOM_KP_Insert_1440</t>
  </si>
  <si>
    <t>ConTab_BOM_KP_Insert_1441</t>
  </si>
  <si>
    <t>ConTab_BOM_KP_Insert_1442</t>
  </si>
  <si>
    <t>ConTab_BOM_KP_Insert_1443</t>
  </si>
  <si>
    <t>ConTab_BOM_KP_Insert_1444</t>
  </si>
  <si>
    <t>ConTab_BOM_KP_Insert_1445</t>
  </si>
  <si>
    <t>ConTab_BOM_KP_Insert_1446</t>
  </si>
  <si>
    <t>ConTab_BOM_KP_Insert_1447</t>
  </si>
  <si>
    <t>ConTab_BOM_KP_Insert_1448</t>
  </si>
  <si>
    <t>ConTab_BOM_KP_Insert_1449</t>
  </si>
  <si>
    <t>ConTab_BOM_KP_Insert_1450</t>
  </si>
  <si>
    <t>ConTab_BOM_KP_Insert_1451</t>
  </si>
  <si>
    <t>ConTab_BOM_KP_Insert_1452</t>
  </si>
  <si>
    <t>ConTab_BOM_KP_Insert_1453</t>
  </si>
  <si>
    <t>ConTab_BOM_KP_Insert_1454</t>
  </si>
  <si>
    <t>ConTab_BOM_KP_Insert_1455</t>
  </si>
  <si>
    <t>ConTab_BOM_KP_Insert_1456</t>
  </si>
  <si>
    <t>ConTab_BOM_KP_Insert_1457</t>
  </si>
  <si>
    <t>ConTab_BOM_KP_Insert_1458</t>
  </si>
  <si>
    <t>ConTab_BOM_KP_Insert_1459</t>
  </si>
  <si>
    <t>ConTab_BOM_KP_Insert_1460</t>
  </si>
  <si>
    <t>ConTab_BOM_KP_Insert_1461</t>
  </si>
  <si>
    <t>ConTab_BOM_KP_Insert_1462</t>
  </si>
  <si>
    <t>ConTab_BOM_KP_Insert_1463</t>
  </si>
  <si>
    <t>ConTab_BOM_KP_Insert_1464</t>
  </si>
  <si>
    <t>ConTab_BOM_KP_Insert_1465</t>
  </si>
  <si>
    <t>ConTab_BOM_KP_Insert_1466</t>
  </si>
  <si>
    <t>ConTab_BOM_KP_Insert_1467</t>
  </si>
  <si>
    <t>ConTab_BOM_KP_Insert_1468</t>
  </si>
  <si>
    <t>ConTab_BOM_KP_Insert_1469</t>
  </si>
  <si>
    <t>ConTab_BOM_KP_Insert_1470</t>
  </si>
  <si>
    <t>ConTab_BOM_KP_Insert_1471</t>
  </si>
  <si>
    <t>ConTab_BOM_KP_Insert_1472</t>
  </si>
  <si>
    <t>ConTab_BOM_KP_Insert_1473</t>
  </si>
  <si>
    <t>ConTab_BOM_KP_Insert_1474</t>
  </si>
  <si>
    <t>ConTab_BOM_KP_Insert_1475</t>
  </si>
  <si>
    <t>ConTab_BOM_KP_Insert_1476</t>
  </si>
  <si>
    <t>ConTab_BOM_KP_Insert_1477</t>
  </si>
  <si>
    <t>ConTab_BOM_KP_Insert_1478</t>
  </si>
  <si>
    <t>ConTab_BOM_KP_Insert_1479</t>
  </si>
  <si>
    <t>ConTab_BOM_KP_Insert_1480</t>
  </si>
  <si>
    <t>ConTab_BOM_KP_Insert_1481</t>
  </si>
  <si>
    <t>ConTab_BOM_KP_Insert_1482</t>
  </si>
  <si>
    <t>ConTab_BOM_KP_Insert_1483</t>
  </si>
  <si>
    <t>ConTab_BOM_KP_Insert_1484</t>
  </si>
  <si>
    <t>ConTab_BOM_KP_Insert_1485</t>
  </si>
  <si>
    <t>ConTab_BOM_KP_Insert_1486</t>
  </si>
  <si>
    <t>ConTab_BOM_KP_Insert_1487</t>
  </si>
  <si>
    <t>ConTab_BOM_KP_Insert_1488</t>
  </si>
  <si>
    <t>ConTab_BOM_KP_Insert_1489</t>
  </si>
  <si>
    <t>ConTab_BOM_KP_Insert_1490</t>
  </si>
  <si>
    <t>ConTab_BOM_KP_Insert_1491</t>
  </si>
  <si>
    <t>ConTab_BOM_KP_Insert_1492</t>
  </si>
  <si>
    <t>ConTab_BOM_KP_Insert_1493</t>
  </si>
  <si>
    <t>ConTab_BOM_KP_Insert_1494</t>
  </si>
  <si>
    <t>ConTab_BOM_KP_Insert_1495</t>
  </si>
  <si>
    <t>ConTab_BOM_KP_Insert_1496</t>
  </si>
  <si>
    <t>ConTab_BOM_KP_Insert_1497</t>
  </si>
  <si>
    <t>ConTab_BOM_KP_Insert_1498</t>
  </si>
  <si>
    <t>ConTab_BOM_KP_Insert_1499</t>
  </si>
  <si>
    <t>ConTab_BOM_KP_Insert_1500</t>
  </si>
  <si>
    <t>ConTab_BOM_KP_Insert_1501</t>
  </si>
  <si>
    <t>ConTab_BOM_KP_Insert_1502</t>
  </si>
  <si>
    <t>ConTab_BOM_KP_Insert_1503</t>
  </si>
  <si>
    <t>ConTab_BOM_KP_Insert_1504</t>
  </si>
  <si>
    <t>ConTab_BOM_KP_Insert_1505</t>
  </si>
  <si>
    <t>ConTab_BOM_KP_Insert_1506</t>
  </si>
  <si>
    <t>ConTab_BOM_KP_Insert_1507</t>
  </si>
  <si>
    <t>ConTab_BOM_KP_Insert_1508</t>
  </si>
  <si>
    <t>ConTab_BOM_KP_Insert_1509</t>
  </si>
  <si>
    <t>ConTab_BOM_KP_Insert_1510</t>
  </si>
  <si>
    <t>ConTab_BOM_KP_Insert_1511</t>
  </si>
  <si>
    <t>ConTab_BOM_KP_Insert_1512</t>
  </si>
  <si>
    <t>ConTab_BOM_KP_Insert_1513</t>
  </si>
  <si>
    <t>ConTab_BOM_KP_Insert_1514</t>
  </si>
  <si>
    <t>ConTab_BOM_KP_Insert_1515</t>
  </si>
  <si>
    <t>ConTab_BOM_KP_Insert_1516</t>
  </si>
  <si>
    <t>ConTab_BOM_KP_Insert_1517</t>
  </si>
  <si>
    <t>ConTab_BOM_KP_Insert_1518</t>
  </si>
  <si>
    <t>ConTab_BOM_KP_Insert_1519</t>
  </si>
  <si>
    <t>ConTab_BOM_KP_Insert_1520</t>
  </si>
  <si>
    <t>ConTab_BOM_KP_Insert_1521</t>
  </si>
  <si>
    <t>ConTab_BOM_KP_Insert_1522</t>
  </si>
  <si>
    <t>ConTab_BOM_KP_Insert_1523</t>
  </si>
  <si>
    <t>ConTab_BOM_KP_Insert_1524</t>
  </si>
  <si>
    <t>ConTab_BOM_KP_Insert_1525</t>
  </si>
  <si>
    <t>ConTab_BOM_KP_Insert_1526</t>
  </si>
  <si>
    <t>ConTab_BOM_KP_Insert_1527</t>
  </si>
  <si>
    <t>ConTab_BOM_KP_Insert_1528</t>
  </si>
  <si>
    <t>ConTab_BOM_KP_Insert_1529</t>
  </si>
  <si>
    <t>ConTab_BOM_KP_Insert_1530</t>
  </si>
  <si>
    <t>ConTab_BOM_KP_Insert_1531</t>
  </si>
  <si>
    <t>ConTab_BOM_KP_Insert_1532</t>
  </si>
  <si>
    <t>ConTab_BOM_KP_Insert_1533</t>
  </si>
  <si>
    <t>ConTab_BOM_KP_Insert_1534</t>
  </si>
  <si>
    <t>ConTab_BOM_KP_Insert_1535</t>
  </si>
  <si>
    <t>ConTab_BOM_KP_Insert_1536</t>
  </si>
  <si>
    <t>ConTab_BOM_KP_Insert_1537</t>
  </si>
  <si>
    <t>ConTab_BOM_KP_Insert_1538</t>
  </si>
  <si>
    <t>ConTab_BOM_KP_Insert_1539</t>
  </si>
  <si>
    <t>ConTab_BOM_KP_Insert_1540</t>
  </si>
  <si>
    <t>ConTab_BOM_KP_Insert_1541</t>
  </si>
  <si>
    <t>ConTab_BOM_KP_Insert_1542</t>
  </si>
  <si>
    <t>ConTab_BOM_KP_Insert_1543</t>
  </si>
  <si>
    <t>ConTab_BOM_KP_Insert_1544</t>
  </si>
  <si>
    <t>ConTab_BOM_KP_Insert_1545</t>
  </si>
  <si>
    <t>ConTab_BOM_KP_Insert_1546</t>
  </si>
  <si>
    <t>ConTab_BOM_KP_Insert_1547</t>
  </si>
  <si>
    <t>ConTab_BOM_KP_Insert_1548</t>
  </si>
  <si>
    <t>ConTab_BOM_KP_Insert_1549</t>
  </si>
  <si>
    <t>ConTab_BOM_KP_Insert_1550</t>
  </si>
  <si>
    <t>ConTab_BOM_KP_Insert_1551</t>
  </si>
  <si>
    <t>ConTab_BOM_KP_Insert_1552</t>
  </si>
  <si>
    <t>ConTab_BOM_KP_Insert_1553</t>
  </si>
  <si>
    <t>ConTab_BOM_KP_Insert_1554</t>
  </si>
  <si>
    <t>ConTab_BOM_KP_Insert_1555</t>
  </si>
  <si>
    <t>ConTab_BOM_KP_Insert_1556</t>
  </si>
  <si>
    <t>ConTab_BOM_KP_Insert_1557</t>
  </si>
  <si>
    <t>ConTab_BOM_KP_Insert_1558</t>
  </si>
  <si>
    <t>ConTab_BOM_KP_Insert_1559</t>
  </si>
  <si>
    <t>ConTab_BOM_KP_Insert_1560</t>
  </si>
  <si>
    <t>ConTab_BOM_KP_Insert_1561</t>
  </si>
  <si>
    <t>ConTab_BOM_KP_Insert_1562</t>
  </si>
  <si>
    <t>ConTab_BOM_KP_Insert_1563</t>
  </si>
  <si>
    <t>ConTab_BOM_KP_Insert_1564</t>
  </si>
  <si>
    <t>ConTab_BOM_KP_Insert_1565</t>
  </si>
  <si>
    <t>ConTab_BOM_KP_Insert_1566</t>
  </si>
  <si>
    <t>ConTab_BOM_KP_Insert_1567</t>
  </si>
  <si>
    <t>ConTab_BOM_KP_Insert_1568</t>
  </si>
  <si>
    <t>ConTab_BOM_KP_Insert_1569</t>
  </si>
  <si>
    <t>ConTab_BOM_KP_Insert_1570</t>
  </si>
  <si>
    <t>ConTab_BOM_KP_Insert_1571</t>
  </si>
  <si>
    <t>ConTab_BOM_KP_Insert_1572</t>
  </si>
  <si>
    <t>ConTab_BOM_KP_Insert_1573</t>
  </si>
  <si>
    <t>ConTab_BOM_KP_Insert_1574</t>
  </si>
  <si>
    <t>ConTab_BOM_KP_Insert_1575</t>
  </si>
  <si>
    <t>ConTab_BOM_KP_Insert_1576</t>
  </si>
  <si>
    <t>ConTab_BOM_KP_Insert_1577</t>
  </si>
  <si>
    <t>ConTab_BOM_KP_Insert_1578</t>
  </si>
  <si>
    <t>ConTab_BOM_KP_Insert_1579</t>
  </si>
  <si>
    <t>ConTab_BOM_KP_Insert_1580</t>
  </si>
  <si>
    <t>ConTab_BOM_KP_Insert_1581</t>
  </si>
  <si>
    <t>ConTab_BOM_KP_Insert_1582</t>
  </si>
  <si>
    <t>ConTab_BOM_KP_Insert_1583</t>
  </si>
  <si>
    <t>ConTab_BOM_KP_Insert_1584</t>
  </si>
  <si>
    <t>ConTab_BOM_KP_Insert_1585</t>
  </si>
  <si>
    <t>ConTab_BOM_KP_Insert_1586</t>
  </si>
  <si>
    <t>ConTab_BOM_KP_Insert_1587</t>
  </si>
  <si>
    <t>ConTab_BOM_KP_Insert_1588</t>
  </si>
  <si>
    <t>ConTab_BOM_KP_Insert_1589</t>
  </si>
  <si>
    <t>ConTab_BOM_KP_Insert_1590</t>
  </si>
  <si>
    <t>ConTab_BOM_KP_Insert_1591</t>
  </si>
  <si>
    <t>ConTab_BOM_KP_Insert_1592</t>
  </si>
  <si>
    <t>ConTab_BOM_KP_Insert_1593</t>
  </si>
  <si>
    <t>ConTab_BOM_KP_Insert_1594</t>
  </si>
  <si>
    <t>ConTab_BOM_KP_Insert_1595</t>
  </si>
  <si>
    <t>ConTab_BOM_KP_Insert_1596</t>
  </si>
  <si>
    <t>ConTab_BOM_KP_Insert_1597</t>
  </si>
  <si>
    <t>ConTab_BOM_KP_Insert_1598</t>
  </si>
  <si>
    <t>ConTab_BOM_KP_Insert_1599</t>
  </si>
  <si>
    <t>ConTab_BOM_KP_Insert_1600</t>
  </si>
  <si>
    <t>ConTab_BOM_KP_Insert_1601</t>
  </si>
  <si>
    <t>ConTab_BOM_KP_Insert_1602</t>
  </si>
  <si>
    <t>ConTab_BOM_KP_Insert_1603</t>
  </si>
  <si>
    <t>ConTab_BOM_KP_Insert_1604</t>
  </si>
  <si>
    <t>ConTab_BOM_KP_Insert_1605</t>
  </si>
  <si>
    <t>ConTab_BOM_KP_Insert_1606</t>
  </si>
  <si>
    <t>ConTab_BOM_KP_Insert_1607</t>
  </si>
  <si>
    <t>ConTab_BOM_KP_Insert_1608</t>
  </si>
  <si>
    <t>ConTab_BOM_KP_Insert_1609</t>
  </si>
  <si>
    <t>ConTab_BOM_KP_Insert_1610</t>
  </si>
  <si>
    <t>ConTab_BOM_KP_Insert_1611</t>
  </si>
  <si>
    <t>ConTab_BOM_KP_Insert_1612</t>
  </si>
  <si>
    <t>ConTab_BOM_KP_Insert_1613</t>
  </si>
  <si>
    <t>ConTab_BOM_KP_Insert_1614</t>
  </si>
  <si>
    <t>ConTab_BOM_KP_Insert_1615</t>
  </si>
  <si>
    <t>ConTab_BOM_KP_Insert_1616</t>
  </si>
  <si>
    <t>ConTab_BOM_KP_Insert_1617</t>
  </si>
  <si>
    <t>ConTab_BOM_KP_Insert_1618</t>
  </si>
  <si>
    <t>ConTab_BOM_KP_Insert_1619</t>
  </si>
  <si>
    <t>ConTab_BOM_KP_Insert_1620</t>
  </si>
  <si>
    <t>ConTab_BOM_KP_Insert_1621</t>
  </si>
  <si>
    <t>ConTab_BOM_KP_Insert_1622</t>
  </si>
  <si>
    <t>ConTab_BOM_KP_Insert_1623</t>
  </si>
  <si>
    <t>ConTab_BOM_KP_Insert_1624</t>
  </si>
  <si>
    <t>ConTab_BOM_KP_Insert_1625</t>
  </si>
  <si>
    <t>ConTab_BOM_KP_Insert_1626</t>
  </si>
  <si>
    <t>ConTab_BOM_KP_Insert_1627</t>
  </si>
  <si>
    <t>ConTab_BOM_KP_Insert_1628</t>
  </si>
  <si>
    <t>ConTab_BOM_KP_Insert_1629</t>
  </si>
  <si>
    <t>ConTab_BOM_KP_Insert_1630</t>
  </si>
  <si>
    <t>ConTab_BOM_KP_Insert_1631</t>
  </si>
  <si>
    <t>ConTab_BOM_KP_Insert_1632</t>
  </si>
  <si>
    <t>ConTab_BOM_KP_Insert_1633</t>
  </si>
  <si>
    <t>ConTab_BOM_KP_Insert_1634</t>
  </si>
  <si>
    <t>ConTab_BOM_KP_Insert_1635</t>
  </si>
  <si>
    <t>ConTab_BOM_KP_Insert_1636</t>
  </si>
  <si>
    <t>ConTab_BOM_KP_Insert_1637</t>
  </si>
  <si>
    <t>ConTab_BOM_KP_Insert_1638</t>
  </si>
  <si>
    <t>ConTab_BOM_KP_Insert_1639</t>
  </si>
  <si>
    <t>ConTab_BOM_KP_Insert_1640</t>
  </si>
  <si>
    <t>ConTab_BOM_KP_Insert_1641</t>
  </si>
  <si>
    <t>ConTab_BOM_KP_Insert_1642</t>
  </si>
  <si>
    <t>ConTab_BOM_KP_Insert_1643</t>
  </si>
  <si>
    <t>ConTab_BOM_KP_Insert_1644</t>
  </si>
  <si>
    <t>ConTab_BOM_KP_Insert_1645</t>
  </si>
  <si>
    <t>ConTab_BOM_KP_Insert_1646</t>
  </si>
  <si>
    <t>ConTab_BOM_KP_Insert_1647</t>
  </si>
  <si>
    <t>ConTab_BOM_KP_Insert_1648</t>
  </si>
  <si>
    <t>ConTab_BOM_KP_Insert_1649</t>
  </si>
  <si>
    <t>ConTab_BOM_KP_Insert_1650</t>
  </si>
  <si>
    <t>ConTab_BOM_KP_Insert_1651</t>
  </si>
  <si>
    <t>ConTab_BOM_KP_Insert_1652</t>
  </si>
  <si>
    <t>ConTab_BOM_KP_Insert_1653</t>
  </si>
  <si>
    <t>ConTab_BOM_KP_Insert_1654</t>
  </si>
  <si>
    <t>ConTab_BOM_KP_Insert_1655</t>
  </si>
  <si>
    <t>ConTab_BOM_KP_Insert_1656</t>
  </si>
  <si>
    <t>ConTab_BOM_KP_Insert_1657</t>
  </si>
  <si>
    <t>ConTab_BOM_KP_Insert_1658</t>
  </si>
  <si>
    <t>ConTab_BOM_KP_Insert_1659</t>
  </si>
  <si>
    <t>ConTab_BOM_KP_Insert_1660</t>
  </si>
  <si>
    <t>ConTab_BOM_KP_Insert_1661</t>
  </si>
  <si>
    <t>ConTab_BOM_KP_Insert_1662</t>
  </si>
  <si>
    <t>ConTab_BOM_KP_Insert_1663</t>
  </si>
  <si>
    <t>ConTab_BOM_KP_Insert_1664</t>
  </si>
  <si>
    <t>ConTab_BOM_KP_Insert_1665</t>
  </si>
  <si>
    <t>ConTab_BOM_KP_Insert_1666</t>
  </si>
  <si>
    <t>ConTab_BOM_KP_Insert_1667</t>
  </si>
  <si>
    <t>ConTab_BOM_KP_Insert_1668</t>
  </si>
  <si>
    <t>ConTab_BOM_KP_Insert_1669</t>
  </si>
  <si>
    <t>ConTab_BOM_KP_Insert_1670</t>
  </si>
  <si>
    <t>ConTab_BOM_KP_Insert_1671</t>
  </si>
  <si>
    <t>ConTab_BOM_KP_Insert_1672</t>
  </si>
  <si>
    <t>ConTab_BOM_KP_Insert_1673</t>
  </si>
  <si>
    <t>ConTab_BOM_KP_Insert_1674</t>
  </si>
  <si>
    <t>ConTab_BOM_KP_Insert_1675</t>
  </si>
  <si>
    <t>ConTab_BOM_KP_Insert_1676</t>
  </si>
  <si>
    <t>ConTab_BOM_KP_Insert_1677</t>
  </si>
  <si>
    <t>ConTab_BOM_KP_Insert_1678</t>
  </si>
  <si>
    <t>ConTab_BOM_KP_Insert_1679</t>
  </si>
  <si>
    <t>ConTab_BOM_KP_Insert_1680</t>
  </si>
  <si>
    <t>ConTab_BOM_KP_Insert_1681</t>
  </si>
  <si>
    <t>ConTab_BOM_KP_Insert_1682</t>
  </si>
  <si>
    <t>ConTab_BOM_KP_Insert_1683</t>
  </si>
  <si>
    <t>ConTab_BOM_KP_Insert_1684</t>
  </si>
  <si>
    <t>ConTab_BOM_KP_Insert_1685</t>
  </si>
  <si>
    <t>ConTab_BOM_KP_Insert_1686</t>
  </si>
  <si>
    <t>ConTab_BOM_KP_Insert_1687</t>
  </si>
  <si>
    <t>ConTab_BOM_KP_Insert_1688</t>
  </si>
  <si>
    <t>ConTab_BOM_KP_Insert_1689</t>
  </si>
  <si>
    <t>ConTab_BOM_KP_Insert_1690</t>
  </si>
  <si>
    <t>ConTab_BOM_KP_Insert_1691</t>
  </si>
  <si>
    <t>ConTab_BOM_KP_Insert_1692</t>
  </si>
  <si>
    <t>ConTab_BOM_KP_Insert_1693</t>
  </si>
  <si>
    <t>ConTab_BOM_KP_Insert_1694</t>
  </si>
  <si>
    <t>ConTab_BOM_KP_Insert_1695</t>
  </si>
  <si>
    <t>ConTab_BOM_KP_Insert_1696</t>
  </si>
  <si>
    <t>ConTab_BOM_KP_Insert_1697</t>
  </si>
  <si>
    <t>ConTab_BOM_KP_Insert_1698</t>
  </si>
  <si>
    <t>ConTab_BOM_KP_Insert_1699</t>
  </si>
  <si>
    <t>ConTab_BOM_KP_Insert_1700</t>
  </si>
  <si>
    <t>ConTab_BOM_KP_Insert_1701</t>
  </si>
  <si>
    <t>ConTab_BOM_KP_Insert_1702</t>
  </si>
  <si>
    <t>ConTab_BOM_KP_Insert_1703</t>
  </si>
  <si>
    <t>ConTab_BOM_KP_Insert_1704</t>
  </si>
  <si>
    <t>ConTab_BOM_KP_Insert_1705</t>
  </si>
  <si>
    <t>ConTab_BOM_KP_Insert_1706</t>
  </si>
  <si>
    <t>ConTab_BOM_KP_Insert_1707</t>
  </si>
  <si>
    <t>ConTab_BOM_KP_Insert_1708</t>
  </si>
  <si>
    <t>ConTab_BOM_KP_Insert_1709</t>
  </si>
  <si>
    <t>ConTab_BOM_KP_Insert_1710</t>
  </si>
  <si>
    <t>ConTab_BOM_KP_Insert_1711</t>
  </si>
  <si>
    <t>ConTab_BOM_KP_Insert_1712</t>
  </si>
  <si>
    <t>ConTab_BOM_KP_Insert_1713</t>
  </si>
  <si>
    <t>ConTab_BOM_KP_Insert_1714</t>
  </si>
  <si>
    <t>ConTab_BOM_KP_Insert_1715</t>
  </si>
  <si>
    <t>ConTab_BOM_KP_Insert_1716</t>
  </si>
  <si>
    <t>ConTab_BOM_KP_Insert_1717</t>
  </si>
  <si>
    <t>ConTab_BOM_KP_Insert_1718</t>
  </si>
  <si>
    <t>ConTab_BOM_KP_Insert_1719</t>
  </si>
  <si>
    <t>ConTab_BOM_KP_Insert_1720</t>
  </si>
  <si>
    <t>ConTab_BOM_KP_Insert_1721</t>
  </si>
  <si>
    <t>ConTab_BOM_KP_Insert_1722</t>
  </si>
  <si>
    <t>ConTab_BOM_KP_Insert_1723</t>
  </si>
  <si>
    <t>ConTab_BOM_KP_Insert_1724</t>
  </si>
  <si>
    <t>ConTab_BOM_KP_Insert_1725</t>
  </si>
  <si>
    <t>ConTab_BOM_KP_Insert_1726</t>
  </si>
  <si>
    <t>ConTab_BOM_KP_Insert_1727</t>
  </si>
  <si>
    <t>ConTab_BOM_KP_Insert_1728</t>
  </si>
  <si>
    <t>ConTab_BOM_KP_Insert_1729</t>
  </si>
  <si>
    <t>ConTab_BOM_KP_Insert_1730</t>
  </si>
  <si>
    <t>ConTab_BOM_KP_Insert_1731</t>
  </si>
  <si>
    <t>ConTab_BOM_KP_Insert_1732</t>
  </si>
  <si>
    <t>ConTab_BOM_KP_Insert_1733</t>
  </si>
  <si>
    <t>ConTab_BOM_KP_Insert_1734</t>
  </si>
  <si>
    <t>ConTab_BOM_KP_Insert_1735</t>
  </si>
  <si>
    <t>ConTab_BOM_KP_Insert_1736</t>
  </si>
  <si>
    <t>ConTab_BOM_KP_Insert_1737</t>
  </si>
  <si>
    <t>ConTab_BOM_KP_Insert_1738</t>
  </si>
  <si>
    <t>ConTab_BOM_KP_Insert_1739</t>
  </si>
  <si>
    <t>ConTab_BOM_KP_Insert_1740</t>
  </si>
  <si>
    <t>ConTab_BOM_KP_Insert_1741</t>
  </si>
  <si>
    <t>ConTab_BOM_KP_Insert_1742</t>
  </si>
  <si>
    <t>ConTab_BOM_KP_Insert_1743</t>
  </si>
  <si>
    <t>ConTab_BOM_KP_Insert_1744</t>
  </si>
  <si>
    <t>ConTab_BOM_KP_Insert_1745</t>
  </si>
  <si>
    <t>ConTab_BOM_KP_Insert_1746</t>
  </si>
  <si>
    <t>ConTab_BOM_KP_Insert_1747</t>
  </si>
  <si>
    <t>ConTab_BOM_KP_Insert_1748</t>
  </si>
  <si>
    <t>ConTab_BOM_KP_Insert_1749</t>
  </si>
  <si>
    <t>ConTab_BOM_KP_Insert_1750</t>
  </si>
  <si>
    <t>ConTab_BOM_KP_Insert_1751</t>
  </si>
  <si>
    <t>ConTab_BOM_KP_Insert_1752</t>
  </si>
  <si>
    <t>ConTab_BOM_KP_Insert_1753</t>
  </si>
  <si>
    <t>ConTab_BOM_KP_Insert_1754</t>
  </si>
  <si>
    <t>ConTab_BOM_KP_Insert_1755</t>
  </si>
  <si>
    <t>ConTab_BOM_KP_Insert_1756</t>
  </si>
  <si>
    <t>ConTab_BOM_KP_Insert_1757</t>
  </si>
  <si>
    <t>ConTab_BOM_KP_Insert_1758</t>
  </si>
  <si>
    <t>ConTab_BOM_KP_Insert_1759</t>
  </si>
  <si>
    <t>ConTab_BOM_KP_Insert_1760</t>
  </si>
  <si>
    <t>ConTab_BOM_KP_Insert_1761</t>
  </si>
  <si>
    <t>ConTab_BOM_KP_Insert_1762</t>
  </si>
  <si>
    <t>ConTab_BOM_KP_Insert_1763</t>
  </si>
  <si>
    <t>ConTab_BOM_KP_Insert_1764</t>
  </si>
  <si>
    <t>ConTab_BOM_KP_Insert_1765</t>
  </si>
  <si>
    <t>ConTab_BOM_KP_Insert_1766</t>
  </si>
  <si>
    <t>ConTab_BOM_KP_Insert_1767</t>
  </si>
  <si>
    <t>ConTab_BOM_KP_Insert_1768</t>
  </si>
  <si>
    <t>ConTab_BOM_KP_Insert_1769</t>
  </si>
  <si>
    <t>ConTab_BOM_KP_Insert_1770</t>
  </si>
  <si>
    <t>ConTab_BOM_KP_Insert_1771</t>
  </si>
  <si>
    <t>ConTab_BOM_KP_Insert_1772</t>
  </si>
  <si>
    <t>ConTab_BOM_KP_Insert_1773</t>
  </si>
  <si>
    <t>ConTab_BOM_KP_Insert_1774</t>
  </si>
  <si>
    <t>ConTab_BOM_KP_Insert_1775</t>
  </si>
  <si>
    <t>ConTab_BOM_KP_Insert_1776</t>
  </si>
  <si>
    <t>ConTab_BOM_KP_Insert_1777</t>
  </si>
  <si>
    <t>ConTab_BOM_KP_Insert_1778</t>
  </si>
  <si>
    <t>ConTab_BOM_KP_Insert_1779</t>
  </si>
  <si>
    <t>ConTab_BOM_KP_Insert_1780</t>
  </si>
  <si>
    <t>ConTab_BOM_KP_Insert_1781</t>
  </si>
  <si>
    <t>ConTab_BOM_KP_Insert_1782</t>
  </si>
  <si>
    <t>ConTab_BOM_KP_Insert_1783</t>
  </si>
  <si>
    <t>ConTab_BOM_KP_Insert_1784</t>
  </si>
  <si>
    <t>ConTab_BOM_KP_Insert_1785</t>
  </si>
  <si>
    <t>ConTab_BOM_KP_Insert_1786</t>
  </si>
  <si>
    <t>ConTab_BOM_KP_Insert_1789</t>
  </si>
  <si>
    <t>ConTab_BOM_KP_Insert_1790</t>
  </si>
  <si>
    <t>ConTab_BOM_KP_Insert_1791</t>
  </si>
  <si>
    <t>ConTab_BOM_KP_Insert_1792</t>
  </si>
  <si>
    <t>ConTab_BOM_KP_Insert_1795</t>
  </si>
  <si>
    <t>ConTab_BOM_KP_Insert_1796</t>
  </si>
  <si>
    <t>ConTab_BOM_KP_Insert_1797</t>
  </si>
  <si>
    <t>ConTab_BOM_KP_Insert_1798</t>
  </si>
  <si>
    <t>ConTab_BOM_KP_Insert_1801</t>
  </si>
  <si>
    <t>ConTab_BOM_KP_Insert_1802</t>
  </si>
  <si>
    <t>ConTab_BOM_KP_Insert_1803</t>
  </si>
  <si>
    <t>ConTab_BOM_KP_Insert_1804</t>
  </si>
  <si>
    <t>ConTab_BOM_KP_Insert_1805</t>
  </si>
  <si>
    <t>ConTab_BOM_KP_Insert_1806</t>
  </si>
  <si>
    <t>ConTab_BOM_KP_Insert_1807</t>
  </si>
  <si>
    <t>ConTab_BOM_KP_Insert_1808</t>
  </si>
  <si>
    <t>ConTab_BOM_KP_Insert_1809</t>
  </si>
  <si>
    <t>ConTab_BOM_KP_Insert_1810</t>
  </si>
  <si>
    <t>ConTab_BOM_KP_Insert_1811</t>
  </si>
  <si>
    <t>ConTab_BOM_KP_Insert_1812</t>
  </si>
  <si>
    <t>ConTab_BOM_KP_Insert_1813</t>
  </si>
  <si>
    <t>ConTab_BOM_KP_Insert_1814</t>
  </si>
  <si>
    <t>ConTab_BOM_KP_Insert_1815</t>
  </si>
  <si>
    <t>ConTab_BOM_KP_Insert_1816</t>
  </si>
  <si>
    <t>ConTab_BOM_KP_Insert_1817</t>
  </si>
  <si>
    <t>ConTab_BOM_KP_Insert_1818</t>
  </si>
  <si>
    <t>ConTab_BOM_KP_Insert_1819</t>
  </si>
  <si>
    <t>ConTab_BOM_KP_Insert_1820</t>
  </si>
  <si>
    <t>ConTab_BOM_KP_Insert_1821</t>
  </si>
  <si>
    <t>ConTab_BOM_KP_Insert_1822</t>
  </si>
  <si>
    <t>ConTab_BOM_KP_Insert_1823</t>
  </si>
  <si>
    <t>ConTab_BOM_KP_Insert_1824</t>
  </si>
  <si>
    <t>ConTab_BOM_KP_Insert_1825</t>
  </si>
  <si>
    <t>ConTab_BOM_KP_Insert_1826</t>
  </si>
  <si>
    <t>ConTab_BOM_KP_Insert_1827</t>
  </si>
  <si>
    <t>ConTab_BOM_KP_Insert_1828</t>
  </si>
  <si>
    <t>ConTab_BOM_KP_Insert_1829</t>
  </si>
  <si>
    <t>ConTab_BOM_KP_Insert_1830</t>
  </si>
  <si>
    <t>ConTab_BOM_KP_Insert_1831</t>
  </si>
  <si>
    <t>ConTab_BOM_KP_Insert_1832</t>
  </si>
  <si>
    <t>ConTab_BOM_KP_Insert_1833</t>
  </si>
  <si>
    <t>ConTab_BOM_KP_Insert_1834</t>
  </si>
  <si>
    <t>ConTab_BOM_KP_Insert_1835</t>
  </si>
  <si>
    <t>ConTab_BOM_KP_Insert_1836</t>
  </si>
  <si>
    <t>ConTab_BOM_KP_Insert_1837</t>
  </si>
  <si>
    <t>ConTab_BOM_KP_Insert_1838</t>
  </si>
  <si>
    <t>ConTab_BOM_KP_Insert_1839</t>
  </si>
  <si>
    <t>ConTab_BOM_KP_Insert_1840</t>
  </si>
  <si>
    <t>ConTab_BOM_KP_Insert_1841</t>
  </si>
  <si>
    <t>ConTab_BOM_KP_Insert_1842</t>
  </si>
  <si>
    <t>ConTab_BOM_KP_Insert_1843</t>
  </si>
  <si>
    <t>ConTab_BOM_KP_Insert_1844</t>
  </si>
  <si>
    <t>ConTab_BOM_KP_Insert_1845</t>
  </si>
  <si>
    <t>ConTab_BOM_KP_Insert_1846</t>
  </si>
  <si>
    <t>ConTab_BOM_KP_Insert_1847</t>
  </si>
  <si>
    <t>ConTab_BOM_KP_Insert_1848</t>
  </si>
  <si>
    <t>ConTab_BOM_KP_Insert_1849</t>
  </si>
  <si>
    <t>ConTab_BOM_KP_Insert_1850</t>
  </si>
  <si>
    <t>ConTab_BOM_KP_Insert_1851</t>
  </si>
  <si>
    <t>ConTab_BOM_KP_Insert_1852</t>
  </si>
  <si>
    <t>ConTab_BOM_KP_Insert_1853</t>
  </si>
  <si>
    <t>ConTab_BOM_KP_Insert_1854</t>
  </si>
  <si>
    <t>ConTab_BOM_KP_Insert_1855</t>
  </si>
  <si>
    <t>ConTab_BOM_KP_Insert_1856</t>
  </si>
  <si>
    <t>ConTab_BOM_KP_Insert_1857</t>
  </si>
  <si>
    <t>ConTab_BOM_KP_Insert_1858</t>
  </si>
  <si>
    <t>ConTab_BOM_KP_Insert_1859</t>
  </si>
  <si>
    <t>ConTab_BOM_KP_Insert_1860</t>
  </si>
  <si>
    <t>ConTab_BOM_KP_Insert_1861</t>
  </si>
  <si>
    <t>ConTab_BOM_KP_Insert_1862</t>
  </si>
  <si>
    <t>ConTab_BOM_KP_Insert_1863</t>
  </si>
  <si>
    <t>ConTab_BOM_KP_Insert_1864</t>
  </si>
  <si>
    <t>ConTab_BOM_KP_Insert_1865</t>
  </si>
  <si>
    <t>ConTab_BOM_KP_Insert_1866</t>
  </si>
  <si>
    <t>ConTab_BOM_KP_Insert_1867</t>
  </si>
  <si>
    <t>ConTab_BOM_KP_Insert_1868</t>
  </si>
  <si>
    <t>ConTab_BOM_KP_Insert_1869</t>
  </si>
  <si>
    <t>ConTab_BOM_KP_Insert_1870</t>
  </si>
  <si>
    <t>ConTab_BOM_KP_Insert_1871</t>
  </si>
  <si>
    <t>ConTab_BOM_KP_Insert_1872</t>
  </si>
  <si>
    <t>ConTab_BOM_KP_Insert_1873</t>
  </si>
  <si>
    <t>ConTab_BOM_KP_Insert_1874</t>
  </si>
  <si>
    <t>ConTab_BOM_KP_Insert_1875</t>
  </si>
  <si>
    <t>ConTab_BOM_KP_Insert_1876</t>
  </si>
  <si>
    <t>ConTab_BOM_KP_Insert_1877</t>
  </si>
  <si>
    <t>ConTab_BOM_KP_Insert_1878</t>
  </si>
  <si>
    <t>ConTab_BOM_KP_Insert_1879</t>
  </si>
  <si>
    <t>ConTab_BOM_KP_Insert_1880</t>
  </si>
  <si>
    <t>ConTab_BOM_KP_Insert_1881</t>
  </si>
  <si>
    <t>ConTab_BOM_KP_Insert_1882</t>
  </si>
  <si>
    <t>ConTab_BOM_KP_Insert_1883</t>
  </si>
  <si>
    <t>ConTab_BOM_KP_Insert_1884</t>
  </si>
  <si>
    <t>ConTab_BOM_KP_Insert_1885</t>
  </si>
  <si>
    <t>ConTab_BOM_KP_Insert_1886</t>
  </si>
  <si>
    <t>ConTab_BOM_KP_Insert_1887</t>
  </si>
  <si>
    <t>ConTab_BOM_KP_Insert_1888</t>
  </si>
  <si>
    <t>ConTab_BOM_KP_Insert_1889</t>
  </si>
  <si>
    <t>ConTab_BOM_KP_Insert_1890</t>
  </si>
  <si>
    <t>ConTab_BOM_KP_Insert_1891</t>
  </si>
  <si>
    <t>ConTab_BOM_KP_Insert_1892</t>
  </si>
  <si>
    <t>ConTab_BOM_KP_Insert_1895</t>
  </si>
  <si>
    <t>ConTab_BOM_KP_Insert_1896</t>
  </si>
  <si>
    <t>ConTab_BOM_KP_Insert_1897</t>
  </si>
  <si>
    <t>ConTab_BOM_KP_Insert_1898</t>
  </si>
  <si>
    <t>ConTab_BOM_KP_Insert_1901</t>
  </si>
  <si>
    <t>ConTab_BOM_KP_Insert_1902</t>
  </si>
  <si>
    <t>ConTab_BOM_KP_Insert_1903</t>
  </si>
  <si>
    <t>ConTab_BOM_KP_Insert_1904</t>
  </si>
  <si>
    <t>ConTab_BOM_KP_Insert_1907</t>
  </si>
  <si>
    <t>ConTab_BOM_KP_Insert_1908</t>
  </si>
  <si>
    <t>ConTab_BOM_KP_Insert_1909</t>
  </si>
  <si>
    <t>ConTab_BOM_KP_Insert_1910</t>
  </si>
  <si>
    <t>ConTab_BOM_KP_Insert_1911</t>
  </si>
  <si>
    <t>ConTab_BOM_KP_Insert_1912</t>
  </si>
  <si>
    <t>ConTab_BOM_KP_Insert_1913</t>
  </si>
  <si>
    <t>ConTab_BOM_KP_Insert_1914</t>
  </si>
  <si>
    <t>ConTab_BOM_KP_Insert_1915</t>
  </si>
  <si>
    <t>ConTab_BOM_KP_Insert_1916</t>
  </si>
  <si>
    <t>ConTab_BOM_KP_Insert_1917</t>
  </si>
  <si>
    <t>ConTab_BOM_KP_Insert_1918</t>
  </si>
  <si>
    <t>ConTab_BOM_KP_Insert_1919</t>
  </si>
  <si>
    <t>ConTab_BOM_KP_Insert_1920</t>
  </si>
  <si>
    <t>ConTab_BOM_KP_Insert_1921</t>
  </si>
  <si>
    <t>ConTab_BOM_KP_Insert_1922</t>
  </si>
  <si>
    <t>ConTab_BOM_KP_Insert_1923</t>
  </si>
  <si>
    <t>ConTab_BOM_KP_Insert_1924</t>
  </si>
  <si>
    <t>ConTab_BOM_KP_Insert_1925</t>
  </si>
  <si>
    <t>ConTab_BOM_KP_Insert_1926</t>
  </si>
  <si>
    <t>ConTab_BOM_KP_Insert_1927</t>
  </si>
  <si>
    <t>ConTab_BOM_KP_Insert_1928</t>
  </si>
  <si>
    <t>ConTab_BOM_KP_Insert_1929</t>
  </si>
  <si>
    <t>ConTab_BOM_KP_Insert_1930</t>
  </si>
  <si>
    <t>ConTab_BOM_KP_Insert_1931</t>
  </si>
  <si>
    <t>ConTab_BOM_KP_Insert_1932</t>
  </si>
  <si>
    <t>ConTab_BOM_KP_Insert_1933</t>
  </si>
  <si>
    <t>ConTab_BOM_KP_Insert_1934</t>
  </si>
  <si>
    <t>ConTab_BOM_KP_Insert_1935</t>
  </si>
  <si>
    <t>ConTab_BOM_KP_Insert_1936</t>
  </si>
  <si>
    <t>ConTab_BOM_KP_Insert_1937</t>
  </si>
  <si>
    <t>ConTab_BOM_KP_Insert_1938</t>
  </si>
  <si>
    <t>ConTab_BOM_KP_Insert_1939</t>
  </si>
  <si>
    <t>ConTab_BOM_KP_Insert_1940</t>
  </si>
  <si>
    <t>ConTab_BOM_KP_Insert_1941</t>
  </si>
  <si>
    <t>ConTab_BOM_KP_Insert_1942</t>
  </si>
  <si>
    <t>ConTab_BOM_KP_Insert_1943</t>
  </si>
  <si>
    <t>ConTab_BOM_KP_Insert_1944</t>
  </si>
  <si>
    <t>ConTab_BOM_KP_Insert_1945</t>
  </si>
  <si>
    <t>ConTab_BOM_KP_Insert_1946</t>
  </si>
  <si>
    <t>ConTab_BOM_KP_Insert_1947</t>
  </si>
  <si>
    <t>ConTab_BOM_KP_Insert_1948</t>
  </si>
  <si>
    <t>ConTab_BOM_KP_Insert_1949</t>
  </si>
  <si>
    <t>ConTab_BOM_KP_Insert_1950</t>
  </si>
  <si>
    <t>ConTab_BOM_KP_Insert_1951</t>
  </si>
  <si>
    <t>ConTab_BOM_KP_Insert_1952</t>
  </si>
  <si>
    <t>ConTab_BOM_KP_Insert_1953</t>
  </si>
  <si>
    <t>ConTab_BOM_KP_Insert_1954</t>
  </si>
  <si>
    <t>ConTab_BOM_KP_Insert_1955</t>
  </si>
  <si>
    <t>ConTab_BOM_KP_Insert_1956</t>
  </si>
  <si>
    <t>ConTab_BOM_KP_Insert_1957</t>
  </si>
  <si>
    <t>ConTab_BOM_KP_Insert_1958</t>
  </si>
  <si>
    <t>ConTab_BOM_KP_Insert_1959</t>
  </si>
  <si>
    <t>ConTab_BOM_KP_Insert_1960</t>
  </si>
  <si>
    <t>ConTab_BOM_KP_Insert_1961</t>
  </si>
  <si>
    <t>ConTab_BOM_KP_Insert_1962</t>
  </si>
  <si>
    <t>ConTab_BOM_KP_Insert_1963</t>
  </si>
  <si>
    <t>ConTab_BOM_KP_Insert_1964</t>
  </si>
  <si>
    <t>ConTab_BOM_KP_Insert_1965</t>
  </si>
  <si>
    <t>ConTab_BOM_KP_Insert_1966</t>
  </si>
  <si>
    <t>ConTab_BOM_KP_Insert_1967</t>
  </si>
  <si>
    <t>ConTab_BOM_KP_Insert_1968</t>
  </si>
  <si>
    <t>ConTab_BOM_KP_Insert_1969</t>
  </si>
  <si>
    <t>ConTab_BOM_KP_Insert_1970</t>
  </si>
  <si>
    <t>ConTab_BOM_KP_Insert_1971</t>
  </si>
  <si>
    <t>ConTab_BOM_KP_Insert_1972</t>
  </si>
  <si>
    <t>ConTab_BOM_KP_Insert_1973</t>
  </si>
  <si>
    <t>ConTab_BOM_KP_Insert_1974</t>
  </si>
  <si>
    <t>ConTab_BOM_KP_Insert_1975</t>
  </si>
  <si>
    <t>ConTab_BOM_KP_Insert_1976</t>
  </si>
  <si>
    <t>ConTab_BOM_KP_Insert_1977</t>
  </si>
  <si>
    <t>ConTab_BOM_KP_Insert_1978</t>
  </si>
  <si>
    <t>ConTab_BOM_KP_Insert_1979</t>
  </si>
  <si>
    <t>ConTab_BOM_KP_Insert_1980</t>
  </si>
  <si>
    <t>ConTab_BOM_KP_Insert_1981</t>
  </si>
  <si>
    <t>ConTab_BOM_KP_Insert_1982</t>
  </si>
  <si>
    <t>ConTab_BOM_KP_Insert_1983</t>
  </si>
  <si>
    <t>ConTab_BOM_KP_Insert_1984</t>
  </si>
  <si>
    <t>ConTab_BOM_KP_Insert_1985</t>
  </si>
  <si>
    <t>ConTab_BOM_KP_Insert_1986</t>
  </si>
  <si>
    <t>ConTab_BOM_KP_Insert_1987</t>
  </si>
  <si>
    <t>ConTab_BOM_KP_Insert_1988</t>
  </si>
  <si>
    <t>ConTab_BOM_KP_Insert_1989</t>
  </si>
  <si>
    <t>ConTab_BOM_KP_Insert_1990</t>
  </si>
  <si>
    <t>ConTab_BOM_KP_Insert_1991</t>
  </si>
  <si>
    <t>ConTab_BOM_KP_Insert_1992</t>
  </si>
  <si>
    <t>ConTab_BOM_KP_Insert_1993</t>
  </si>
  <si>
    <t>ConTab_BOM_KP_Insert_1994</t>
  </si>
  <si>
    <t>ConTab_BOM_KP_Insert_1995</t>
  </si>
  <si>
    <t>ConTab_BOM_KP_Insert_1996</t>
  </si>
  <si>
    <t>ConTab_BOM_KP_Insert_1997</t>
  </si>
  <si>
    <t>ConTab_BOM_KP_Insert_1998</t>
  </si>
  <si>
    <t>ConTab_BOM_KP_Insert_1999</t>
  </si>
  <si>
    <t>ConTab_BOM_KP_Insert_2000</t>
  </si>
  <si>
    <t>ConTab_BOM_KP_Insert_2001</t>
  </si>
  <si>
    <t>ConTab_BOM_KP_Insert_2002</t>
  </si>
  <si>
    <t>ConTab_BOM_KP_Insert_2003</t>
  </si>
  <si>
    <t>ConTab_BOM_KP_Insert_2004</t>
  </si>
  <si>
    <t>ConTab_BOM_KP_Insert_2005</t>
  </si>
  <si>
    <t>ConTab_BOM_KP_Insert_2006</t>
  </si>
  <si>
    <t>ConTab_BOM_KP_Insert_2007</t>
  </si>
  <si>
    <t>ConTab_BOM_KP_Insert_2008</t>
  </si>
  <si>
    <t>ConTab_BOM_KP_Insert_2009</t>
  </si>
  <si>
    <t>ConTab_BOM_KP_Insert_2010</t>
  </si>
  <si>
    <t>ConTab_BOM_KP_Insert_2011</t>
  </si>
  <si>
    <t>ConTab_BOM_KP_Insert_2012</t>
  </si>
  <si>
    <t>ConTab_BOM_KP_Insert_2013</t>
  </si>
  <si>
    <t>ConTab_BOM_KP_Insert_2014</t>
  </si>
  <si>
    <t>ConTab_BOM_KP_Insert_2015</t>
  </si>
  <si>
    <t>ConTab_BOM_KP_Insert_2016</t>
  </si>
  <si>
    <t>ConTab_BOM_KP_Insert_2017</t>
  </si>
  <si>
    <t>ConTab_BOM_KP_Insert_2018</t>
  </si>
  <si>
    <t>ConTab_BOM_KP_Insert_2019</t>
  </si>
  <si>
    <t>ConTab_BOM_KP_Insert_2020</t>
  </si>
  <si>
    <t>ConTab_BOM_KP_Insert_2021</t>
  </si>
  <si>
    <t>ConTab_BOM_KP_Insert_2022</t>
  </si>
  <si>
    <t>ConTab_BOM_KP_Insert_2023</t>
  </si>
  <si>
    <t>ConTab_BOM_KP_Insert_2024</t>
  </si>
  <si>
    <t>ConTab_BOM_KP_Insert_2025</t>
  </si>
  <si>
    <t>ConTab_BOM_KP_Insert_2026</t>
  </si>
  <si>
    <t>ConTab_BOM_KP_Insert_2027</t>
  </si>
  <si>
    <t>ConTab_BOM_KP_Insert_2028</t>
  </si>
  <si>
    <t>ConTab_BOM_KP_Insert_2029</t>
  </si>
  <si>
    <t>ConTab_BOM_KP_Insert_2030</t>
  </si>
  <si>
    <t>ConTab_BOM_KP_Insert_2031</t>
  </si>
  <si>
    <t>ConTab_BOM_KP_Insert_2032</t>
  </si>
  <si>
    <t>ConTab_BOM_KP_Insert_2033</t>
  </si>
  <si>
    <t>ConTab_BOM_KP_Insert_2034</t>
  </si>
  <si>
    <t>ConTab_BOM_KP_Insert_2035</t>
  </si>
  <si>
    <t>ConTab_BOM_KP_Insert_2036</t>
  </si>
  <si>
    <t>ConTab_BOM_KP_Insert_2037</t>
  </si>
  <si>
    <t>ConTab_BOM_KP_Insert_2038</t>
  </si>
  <si>
    <t>ConTab_BOM_KP_Insert_2039</t>
  </si>
  <si>
    <t>ConTab_BOM_KP_Insert_2040</t>
  </si>
  <si>
    <t>ConTab_BOM_KP_Insert_2041</t>
  </si>
  <si>
    <t>ConTab_BOM_KP_Insert_2042</t>
  </si>
  <si>
    <t>ConTab_BOM_KP_Insert_2043</t>
  </si>
  <si>
    <t>ConTab_BOM_KP_Insert_2044</t>
  </si>
  <si>
    <t>ConTab_BOM_KP_Insert_2045</t>
  </si>
  <si>
    <t>ConTab_BOM_KP_Insert_2046</t>
  </si>
  <si>
    <t>ConTab_BOM_KP_Insert_2047</t>
  </si>
  <si>
    <t>ConTab_BOM_KP_Insert_2048</t>
  </si>
  <si>
    <t>ConTab_BOM_KP_Insert_2049</t>
  </si>
  <si>
    <t>ConTab_BOM_KP_Insert_2050</t>
  </si>
  <si>
    <t>ConTab_BOM_KP_Insert_2051</t>
  </si>
  <si>
    <t>ConTab_BOM_KP_Insert_2052</t>
  </si>
  <si>
    <t>ConTab_BOM_KP_Insert_2053</t>
  </si>
  <si>
    <t>ConTab_BOM_KP_Insert_2054</t>
  </si>
  <si>
    <t>ConTab_BOM_KP_Insert_2055</t>
  </si>
  <si>
    <t>ConTab_BOM_KP_Insert_2056</t>
  </si>
  <si>
    <t>ConTab_BOM_KP_Insert_2057</t>
  </si>
  <si>
    <t>ConTab_BOM_KP_Insert_2058</t>
  </si>
  <si>
    <t>ConTab_BOM_KP_Insert_2059</t>
  </si>
  <si>
    <t>ConTab_BOM_KP_Insert_2060</t>
  </si>
  <si>
    <t>ConTab_BOM_KP_Insert_2061</t>
  </si>
  <si>
    <t>ConTab_BOM_KP_Insert_2062</t>
  </si>
  <si>
    <t>ConTab_BOM_KP_Insert_2063</t>
  </si>
  <si>
    <t>ConTab_BOM_KP_Insert_2064</t>
  </si>
  <si>
    <t>ConTab_BOM_KP_Insert_2065</t>
  </si>
  <si>
    <t>ConTab_BOM_KP_Insert_2066</t>
  </si>
  <si>
    <t>ConTab_BOM_KP_Insert_2067</t>
  </si>
  <si>
    <t>ConTab_BOM_KP_Insert_2068</t>
  </si>
  <si>
    <t>ConTab_BOM_KP_Insert_2069</t>
  </si>
  <si>
    <t>ConTab_BOM_KP_Insert_2070</t>
  </si>
  <si>
    <t>ConTab_BOM_KP_Insert_2071</t>
  </si>
  <si>
    <t>ConTab_BOM_KP_Insert_2072</t>
  </si>
  <si>
    <t>ConTab_BOM_KP_Insert_2073</t>
  </si>
  <si>
    <t>ConTab_BOM_KP_Insert_2074</t>
  </si>
  <si>
    <t>ConTab_BOM_KP_Insert_2075</t>
  </si>
  <si>
    <t>ConTab_BOM_KP_Insert_2076</t>
  </si>
  <si>
    <t>ConTab_BOM_KP_Insert_2077</t>
  </si>
  <si>
    <t>ConTab_BOM_KP_Insert_2078</t>
  </si>
  <si>
    <t>ConTab_BOM_KP_Insert_2079</t>
  </si>
  <si>
    <t>ConTab_BOM_KP_Insert_2080</t>
  </si>
  <si>
    <t>ConTab_BOM_KP_Insert_2081</t>
  </si>
  <si>
    <t>ConTab_BOM_KP_Insert_2082</t>
  </si>
  <si>
    <t>ConTab_BOM_KP_Insert_2083</t>
  </si>
  <si>
    <t>ConTab_BOM_KP_Insert_2084</t>
  </si>
  <si>
    <t>ConTab_BOM_KP_Insert_2085</t>
  </si>
  <si>
    <t>ConTab_BOM_KP_Insert_2086</t>
  </si>
  <si>
    <t>ConTab_BOM_KP_Insert_2087</t>
  </si>
  <si>
    <t>ConTab_BOM_KP_Insert_2088</t>
  </si>
  <si>
    <t>ConTab_BOM_KP_Insert_2089</t>
  </si>
  <si>
    <t>ConTab_BOM_KP_Insert_2090</t>
  </si>
  <si>
    <t>ConTab_BOM_KP_Insert_2091</t>
  </si>
  <si>
    <t>ConTab_BOM_KP_Insert_2092</t>
  </si>
  <si>
    <t>ConTab_BOM_KP_Insert_2093</t>
  </si>
  <si>
    <t>ConTab_BOM_KP_Insert_2094</t>
  </si>
  <si>
    <t>ConTab_BOM_KP_Insert_2095</t>
  </si>
  <si>
    <t>ConTab_BOM_KP_Insert_2096</t>
  </si>
  <si>
    <t>ConTab_BOM_KP_Insert_2097</t>
  </si>
  <si>
    <t>ConTab_BOM_KP_Insert_2098</t>
  </si>
  <si>
    <t>ConTab_BOM_KP_Insert_2099</t>
  </si>
  <si>
    <t>ConTab_BOM_KP_Insert_2100</t>
  </si>
  <si>
    <t>ConTab_BOM_KP_Insert_2101</t>
  </si>
  <si>
    <t>ConTab_BOM_KP_Insert_2102</t>
  </si>
  <si>
    <t>ConTab_BOM_KP_Insert_2103</t>
  </si>
  <si>
    <t>ConTab_BOM_KP_Insert_2104</t>
  </si>
  <si>
    <t>ConTab_BOM_KP_Insert_2105</t>
  </si>
  <si>
    <t>ConTab_BOM_KP_Insert_2106</t>
  </si>
  <si>
    <t>ConTab_BOM_KP_Insert_2107</t>
  </si>
  <si>
    <t>ConTab_BOM_KP_Insert_2108</t>
  </si>
  <si>
    <t>ConTab_BOM_KP_Insert_2109</t>
  </si>
  <si>
    <t>ConTab_BOM_KP_Insert_2110</t>
  </si>
  <si>
    <t>ConTab_BOM_KP_Insert_2111</t>
  </si>
  <si>
    <t>ConTab_BOM_KP_Insert_2112</t>
  </si>
  <si>
    <t>ConTab_BOM_KP_Insert_2113</t>
  </si>
  <si>
    <t>ConTab_BOM_KP_Insert_2114</t>
  </si>
  <si>
    <t>ConTab_BOM_KP_Insert_2115</t>
  </si>
  <si>
    <t>ConTab_BOM_KP_Insert_2116</t>
  </si>
  <si>
    <t>ConTab_BOM_KP_Insert_2117</t>
  </si>
  <si>
    <t>ConTab_BOM_KP_Insert_2118</t>
  </si>
  <si>
    <t>ConTab_BOM_KP_Insert_2119</t>
  </si>
  <si>
    <t>ConTab_BOM_KP_Insert_2120</t>
  </si>
  <si>
    <t>ConTab_BOM_KP_Insert_2121</t>
  </si>
  <si>
    <t>ConTab_BOM_KP_Insert_2122</t>
  </si>
  <si>
    <t>ConTab_BOM_KP_Insert_2123</t>
  </si>
  <si>
    <t>ConTab_BOM_KP_Insert_2124</t>
  </si>
  <si>
    <t>ConTab_BOM_KP_Insert_2125</t>
  </si>
  <si>
    <t>ConTab_BOM_KP_Insert_2126</t>
  </si>
  <si>
    <t>ConTab_BOM_KP_Insert_2127</t>
  </si>
  <si>
    <t>ConTab_BOM_KP_Insert_2128</t>
  </si>
  <si>
    <t>ConTab_BOM_KP_Insert_2129</t>
  </si>
  <si>
    <t>ConTab_BOM_KP_Insert_2130</t>
  </si>
  <si>
    <t>ConTab_BOM_KP_Insert_2131</t>
  </si>
  <si>
    <t>ConTab_BOM_KP_Insert_2132</t>
  </si>
  <si>
    <t>ConTab_BOM_KP_Insert_2133</t>
  </si>
  <si>
    <t>ConTab_BOM_KP_Insert_2134</t>
  </si>
  <si>
    <t>ConTab_BOM_KP_Insert_2135</t>
  </si>
  <si>
    <t>ConTab_BOM_KP_Insert_2136</t>
  </si>
  <si>
    <t>ConTab_BOM_KP_Insert_2137</t>
  </si>
  <si>
    <t>ConTab_BOM_KP_Insert_2138</t>
  </si>
  <si>
    <t>ConTab_BOM_KP_Insert_2139</t>
  </si>
  <si>
    <t>ConTab_BOM_KP_Insert_2140</t>
  </si>
  <si>
    <t>ConTab_BOM_KP_Insert_2141</t>
  </si>
  <si>
    <t>ConTab_BOM_KP_Insert_2142</t>
  </si>
  <si>
    <t>ConTab_BOM_KP_Insert_2143</t>
  </si>
  <si>
    <t>ConTab_BOM_KP_Insert_2144</t>
  </si>
  <si>
    <t>ConTab_BOM_KP_Insert_2145</t>
  </si>
  <si>
    <t>ConTab_BOM_KP_Insert_2146</t>
  </si>
  <si>
    <t>ConTab_BOM_KP_Insert_2147</t>
  </si>
  <si>
    <t>ConTab_BOM_KP_Insert_2148</t>
  </si>
  <si>
    <t>ConTab_BOM_KP_Insert_2149</t>
  </si>
  <si>
    <t>ConTab_BOM_KP_Insert_2150</t>
  </si>
  <si>
    <t>ConTab_BOM_KP_Insert_2151</t>
  </si>
  <si>
    <t>ConTab_BOM_KP_Insert_2152</t>
  </si>
  <si>
    <t>ConTab_BOM_KP_Insert_2153</t>
  </si>
  <si>
    <t>ConTab_BOM_KP_Insert_2154</t>
  </si>
  <si>
    <t>ConTab_BOM_KP_Insert_2155</t>
  </si>
  <si>
    <t>ConTab_BOM_KP_Insert_2156</t>
  </si>
  <si>
    <t>ConTab_BOM_KP_Insert_2157</t>
  </si>
  <si>
    <t>ConTab_BOM_KP_Insert_2158</t>
  </si>
  <si>
    <t>ConTab_BOM_KP_Insert_2159</t>
  </si>
  <si>
    <t>ConTab_BOM_KP_Insert_2160</t>
  </si>
  <si>
    <t>ConTab_BOM_KP_Insert_2161</t>
  </si>
  <si>
    <t>ConTab_BOM_KP_Insert_2162</t>
  </si>
  <si>
    <t>ConTab_BOM_KP_Insert_2163</t>
  </si>
  <si>
    <t>ConTab_BOM_KP_Insert_2164</t>
  </si>
  <si>
    <t>ConTab_BOM_KP_Insert_2165</t>
  </si>
  <si>
    <t>ConTab_BOM_KP_Insert_2166</t>
  </si>
  <si>
    <t>ConTab_BOM_KP_Insert_2167</t>
  </si>
  <si>
    <t>ConTab_BOM_KP_Insert_2168</t>
  </si>
  <si>
    <t>ConTab_BOM_KP_Insert_2169</t>
  </si>
  <si>
    <t>ConTab_BOM_KP_Insert_2170</t>
  </si>
  <si>
    <t>ConTab_BOM_KP_Insert_2171</t>
  </si>
  <si>
    <t>ConTab_BOM_KP_Insert_2172</t>
  </si>
  <si>
    <t>ConTab_BOM_KP_Insert_2173</t>
  </si>
  <si>
    <t>ConTab_BOM_KP_Insert_2174</t>
  </si>
  <si>
    <t>ConTab_BOM_KP_Insert_2175</t>
  </si>
  <si>
    <t>ConTab_BOM_KP_Insert_2176</t>
  </si>
  <si>
    <t>ConTab_BOM_KP_Insert_2177</t>
  </si>
  <si>
    <t>ConTab_BOM_KP_Insert_2178</t>
  </si>
  <si>
    <t>ConTab_BOM_KP_Insert_2179</t>
  </si>
  <si>
    <t>ConTab_BOM_KP_Insert_2180</t>
  </si>
  <si>
    <t>ConTab_BOM_KP_Insert_2181</t>
  </si>
  <si>
    <t>ConTab_BOM_KP_Insert_2182</t>
  </si>
  <si>
    <t>ConTab_BOM_KP_Insert_2183</t>
  </si>
  <si>
    <t>ConTab_BOM_KP_Insert_2184</t>
  </si>
  <si>
    <t>ConTab_BOM_KP_Insert_2185</t>
  </si>
  <si>
    <t>ConTab_BOM_KP_Insert_2186</t>
  </si>
  <si>
    <t>ConTab_BOM_KP_Insert_2187</t>
  </si>
  <si>
    <t>ConTab_BOM_KP_Insert_2188</t>
  </si>
  <si>
    <t>ConTab_BOM_KP_Insert_2189</t>
  </si>
  <si>
    <t>ConTab_BOM_KP_Insert_2190</t>
  </si>
  <si>
    <t>ConTab_BOM_KP_Insert_2191</t>
  </si>
  <si>
    <t>ConTab_BOM_KP_Insert_2192</t>
  </si>
  <si>
    <t>ConTab_BOM_KP_Insert_2193</t>
  </si>
  <si>
    <t>ConTab_BOM_KP_Insert_2194</t>
  </si>
  <si>
    <t>ConTab_BOM_KP_Insert_2195</t>
  </si>
  <si>
    <t>ConTab_BOM_KP_Insert_2196</t>
  </si>
  <si>
    <t>ConTab_BOM_KP_Insert_2197</t>
  </si>
  <si>
    <t>ConTab_BOM_KP_Insert_2198</t>
  </si>
  <si>
    <t>ConTab_BOM_KP_Insert_2199</t>
  </si>
  <si>
    <t>ConTab_BOM_KP_Insert_2200</t>
  </si>
  <si>
    <t>ConTab_BOM_KP_Insert_2201</t>
  </si>
  <si>
    <t>ConTab_BOM_KP_Insert_2202</t>
  </si>
  <si>
    <t>ConTab_BOM_KP_Insert_2203</t>
  </si>
  <si>
    <t>ConTab_BOM_KP_Insert_2204</t>
  </si>
  <si>
    <t>ConTab_BOM_KP_Insert_2205</t>
  </si>
  <si>
    <t>ConTab_BOM_KP_Insert_2206</t>
  </si>
  <si>
    <t>ConTab_BOM_KP_Insert_2207</t>
  </si>
  <si>
    <t>ConTab_BOM_KP_Insert_2208</t>
  </si>
  <si>
    <t>ConTab_BOM_KP_Insert_2209</t>
  </si>
  <si>
    <t>ConTab_BOM_KP_Insert_2210</t>
  </si>
  <si>
    <t>ConTab_BOM_KP_Insert_2211</t>
  </si>
  <si>
    <t>ConTab_BOM_KP_Insert_2212</t>
  </si>
  <si>
    <t>ConTab_BOM_KP_Insert_2213</t>
  </si>
  <si>
    <t>ConTab_BOM_KP_Insert_2214</t>
  </si>
  <si>
    <t>ConTab_BOM_KP_Insert_2215</t>
  </si>
  <si>
    <t>ConTab_BOM_KP_Insert_2216</t>
  </si>
  <si>
    <t>ConTab_BOM_KP_Insert_2217</t>
  </si>
  <si>
    <t>ConTab_BOM_KP_Insert_2218</t>
  </si>
  <si>
    <t>ConTab_BOM_KP_Insert_2219</t>
  </si>
  <si>
    <t>ConTab_BOM_KP_Insert_2220</t>
  </si>
  <si>
    <t>ConTab_BOM_KP_Insert_2221</t>
  </si>
  <si>
    <t>ConTab_BOM_KP_Insert_2222</t>
  </si>
  <si>
    <t>ConTab_BOM_KP_Insert_2223</t>
  </si>
  <si>
    <t>ConTab_BOM_KP_Insert_2224</t>
  </si>
  <si>
    <t>ConTab_BOM_KP_Insert_2225</t>
  </si>
  <si>
    <t>ConTab_BOM_KP_Insert_2226</t>
  </si>
  <si>
    <t>ConTab_BOM_KP_Insert_2227</t>
  </si>
  <si>
    <t>ConTab_BOM_KP_Insert_2228</t>
  </si>
  <si>
    <t>ConTab_BOM_KP_Insert_2229</t>
  </si>
  <si>
    <t>ConTab_BOM_KP_Insert_2230</t>
  </si>
  <si>
    <t>ConTab_BOM_KP_Insert_2231</t>
  </si>
  <si>
    <t>ConTab_BOM_KP_Insert_2232</t>
  </si>
  <si>
    <t>ConTab_BOM_KP_Insert_2233</t>
  </si>
  <si>
    <t>ConTab_BOM_KP_Insert_2234</t>
  </si>
  <si>
    <t>ConTab_BOM_KP_Insert_2235</t>
  </si>
  <si>
    <t>ConTab_BOM_KP_Insert_2236</t>
  </si>
  <si>
    <t>ConTab_BOM_KP_Insert_2237</t>
  </si>
  <si>
    <t>ConTab_BOM_KP_Insert_2238</t>
  </si>
  <si>
    <t>ConTab_BOM_KP_Insert_2239</t>
  </si>
  <si>
    <t>ConTab_BOM_KP_Insert_2240</t>
  </si>
  <si>
    <t>ConTab_BOM_KP_Insert_2241</t>
  </si>
  <si>
    <t>ConTab_BOM_KP_Insert_2242</t>
  </si>
  <si>
    <t>ConTab_BOM_KP_Insert_2243</t>
  </si>
  <si>
    <t>ConTab_BOM_KP_Insert_2244</t>
  </si>
  <si>
    <t>ConTab_BOM_KP_Insert_2245</t>
  </si>
  <si>
    <t>ConTab_BOM_KP_Insert_2246</t>
  </si>
  <si>
    <t>ConTab_BOM_KP_Insert_2247</t>
  </si>
  <si>
    <t>ConTab_BOM_KP_Insert_2248</t>
  </si>
  <si>
    <t>ConTab_BOM_KP_Insert_2249</t>
  </si>
  <si>
    <t>ConTab_BOM_KP_Insert_2250</t>
  </si>
  <si>
    <t>ConTab_BOM_KP_Insert_2251</t>
  </si>
  <si>
    <t>ConTab_BOM_KP_Insert_2252</t>
  </si>
  <si>
    <t>ConTab_BOM_KP_Insert_2253</t>
  </si>
  <si>
    <t>ConTab_BOM_KP_Insert_2254</t>
  </si>
  <si>
    <t>ConTab_BOM_KP_Insert_2255</t>
  </si>
  <si>
    <t>ConTab_BOM_KP_Insert_2256</t>
  </si>
  <si>
    <t>ConTab_BOM_KP_Insert_2257</t>
  </si>
  <si>
    <t>ConTab_BOM_KP_Insert_2258</t>
  </si>
  <si>
    <t>ConTab_BOM_KP_Insert_2259</t>
  </si>
  <si>
    <t>ConTab_BOM_KP_Insert_2260</t>
  </si>
  <si>
    <t>ConTab_BOM_KP_Insert_2261</t>
  </si>
  <si>
    <t>ConTab_BOM_KP_Insert_2262</t>
  </si>
  <si>
    <t>ConTab_BOM_KP_Insert_2263</t>
  </si>
  <si>
    <t>ConTab_BOM_KP_Insert_2264</t>
  </si>
  <si>
    <t>ConTab_BOM_KP_Insert_2265</t>
  </si>
  <si>
    <t>ConTab_BOM_KP_Insert_2266</t>
  </si>
  <si>
    <t>ConTab_BOM_KP_Insert_2267</t>
  </si>
  <si>
    <t>ConTab_BOM_KP_Insert_2268</t>
  </si>
  <si>
    <t>ConTab_BOM_KP_Insert_2269</t>
  </si>
  <si>
    <t>ConTab_BOM_KP_Insert_2270</t>
  </si>
  <si>
    <t>ConTab_BOM_KP_Insert_2271</t>
  </si>
  <si>
    <t>ConTab_BOM_KP_Insert_2272</t>
  </si>
  <si>
    <t>ConTab_BOM_KP_Insert_2273</t>
  </si>
  <si>
    <t>ConTab_BOM_KP_Insert_2274</t>
  </si>
  <si>
    <t>ConTab_BOM_KP_Insert_2275</t>
  </si>
  <si>
    <t>ConTab_BOM_KP_Insert_2276</t>
  </si>
  <si>
    <t>ConTab_BOM_KP_Insert_2277</t>
  </si>
  <si>
    <t>ConTab_BOM_KP_Insert_2278</t>
  </si>
  <si>
    <t>ConTab_BOM_KP_Insert_2279</t>
  </si>
  <si>
    <t>ConTab_BOM_KP_Insert_2280</t>
  </si>
  <si>
    <t>ConTab_BOM_KP_Insert_2281</t>
  </si>
  <si>
    <t>ConTab_BOM_KP_Insert_2282</t>
  </si>
  <si>
    <t>ConTab_BOM_KP_Insert_2283</t>
  </si>
  <si>
    <t>ConTab_BOM_KP_Insert_2284</t>
  </si>
  <si>
    <t>ConTab_BOM_KP_Insert_2285</t>
  </si>
  <si>
    <t>ConTab_BOM_KP_Insert_2286</t>
  </si>
  <si>
    <t>ConTab_BOM_KP_Insert_2287</t>
  </si>
  <si>
    <t>ConTab_BOM_KP_Insert_2288</t>
  </si>
  <si>
    <t>ConTab_BOM_KP_Insert_2289</t>
  </si>
  <si>
    <t>ConTab_BOM_KP_Insert_2290</t>
  </si>
  <si>
    <t>ConTab_BOM_KP_Insert_2291</t>
  </si>
  <si>
    <t>ConTab_BOM_KP_Insert_2292</t>
  </si>
  <si>
    <t>ConTab_BOM_KP_Insert_2293</t>
  </si>
  <si>
    <t>ConTab_BOM_KP_Insert_2294</t>
  </si>
  <si>
    <t>ConTab_BOM_KP_Insert_2295</t>
  </si>
  <si>
    <t>ConTab_BOM_KP_Insert_2296</t>
  </si>
  <si>
    <t>ConTab_BOM_KP_Insert_2297</t>
  </si>
  <si>
    <t>ConTab_BOM_KP_Insert_2298</t>
  </si>
  <si>
    <t>ConTab_BOM_KP_Insert_2299</t>
  </si>
  <si>
    <t>ConTab_BOM_KP_Insert_2300</t>
  </si>
  <si>
    <t>ConTab_BOM_KP_Insert_2301</t>
  </si>
  <si>
    <t>ConTab_BOM_KP_Insert_2302</t>
  </si>
  <si>
    <t>ConTab_BOM_KP_Insert_2303</t>
  </si>
  <si>
    <t>ConTab_BOM_KP_Insert_2304</t>
  </si>
  <si>
    <t>ConTab_BOM_KP_Insert_2305</t>
  </si>
  <si>
    <t>ConTab_BOM_KP_Insert_2306</t>
  </si>
  <si>
    <t>ConTab_BOM_KP_Insert_2307</t>
  </si>
  <si>
    <t>ConTab_BOM_KP_Insert_2308</t>
  </si>
  <si>
    <t>ConTab_BOM_KP_Insert_2309</t>
  </si>
  <si>
    <t>ConTab_BOM_KP_Insert_2310</t>
  </si>
  <si>
    <t>ConTab_BOM_KP_Insert_2311</t>
  </si>
  <si>
    <t>ConTab_BOM_KP_Insert_2312</t>
  </si>
  <si>
    <t>ConTab_BOM_KP_Insert_2313</t>
  </si>
  <si>
    <t>ConTab_BOM_KP_Insert_2314</t>
  </si>
  <si>
    <t>ConTab_BOM_KP_Insert_2315</t>
  </si>
  <si>
    <t>ConTab_BOM_KP_Insert_2316</t>
  </si>
  <si>
    <t>ConTab_BOM_KP_Insert_2317</t>
  </si>
  <si>
    <t>ConTab_BOM_KP_Insert_2318</t>
  </si>
  <si>
    <t>ConTab_BOM_KP_Insert_2319</t>
  </si>
  <si>
    <t>ConTab_BOM_KP_Insert_2320</t>
  </si>
  <si>
    <t>ConTab_BOM_KP_Insert_2321</t>
  </si>
  <si>
    <t>ConTab_BOM_KP_Insert_2322</t>
  </si>
  <si>
    <t>ConTab_BOM_KP_Insert_2323</t>
  </si>
  <si>
    <t>ConTab_BOM_KP_Insert_2324</t>
  </si>
  <si>
    <t>ConTab_BOM_KP_Insert_2325</t>
  </si>
  <si>
    <t>ConTab_BOM_KP_Insert_2326</t>
  </si>
  <si>
    <t>ConTab_BOM_KP_Insert_2327</t>
  </si>
  <si>
    <t>ConTab_BOM_KP_Insert_2328</t>
  </si>
  <si>
    <t>ConTab_BOM_KP_Insert_2329</t>
  </si>
  <si>
    <t>ConTab_BOM_KP_Insert_2330</t>
  </si>
  <si>
    <t>ConTab_BOM_KP_Insert_2331</t>
  </si>
  <si>
    <t>ConTab_BOM_KP_Insert_2332</t>
  </si>
  <si>
    <t>ConTab_BOM_KP_Insert_2333</t>
  </si>
  <si>
    <t>ConTab_BOM_KP_Insert_2334</t>
  </si>
  <si>
    <t>ConTab_BOM_KP_Insert_2335</t>
  </si>
  <si>
    <t>ConTab_BOM_KP_Insert_2336</t>
  </si>
  <si>
    <t>ConTab_BOM_KP_Insert_2337</t>
  </si>
  <si>
    <t>ConTab_BOM_KP_Insert_2338</t>
  </si>
  <si>
    <t>ConTab_BOM_KP_Insert_2339</t>
  </si>
  <si>
    <t>ConTab_BOM_KP_Insert_2340</t>
  </si>
  <si>
    <t>ConTab_BOM_KP_Insert_2341</t>
  </si>
  <si>
    <t>ConTab_BOM_KP_Insert_2342</t>
  </si>
  <si>
    <t>ConTab_BOM_KP_Insert_2343</t>
  </si>
  <si>
    <t>ConTab_BOM_KP_Insert_2344</t>
  </si>
  <si>
    <t>ConTab_BOM_KP_Insert_2345</t>
  </si>
  <si>
    <t>ConTab_BOM_KP_Insert_2346</t>
  </si>
  <si>
    <t>ConTab_BOM_KP_Insert_2347</t>
  </si>
  <si>
    <t>ConTab_BOM_KP_Insert_2348</t>
  </si>
  <si>
    <t>ConTab_BOM_KP_Insert_2349</t>
  </si>
  <si>
    <t>ConTab_BOM_KP_Insert_2350</t>
  </si>
  <si>
    <t>ConTab_BOM_KP_Insert_2351</t>
  </si>
  <si>
    <t>ConTab_BOM_KP_Insert_2352</t>
  </si>
  <si>
    <t>ConTab_BOM_KP_Insert_2353</t>
  </si>
  <si>
    <t>ConTab_BOM_KP_Insert_2354</t>
  </si>
  <si>
    <t>ConTab_BOM_KP_Insert_2355</t>
  </si>
  <si>
    <t>ConTab_BOM_KP_Insert_2356</t>
  </si>
  <si>
    <t>ConTab_BOM_KP_Insert_2357</t>
  </si>
  <si>
    <t>ConTab_BOM_KP_Insert_2358</t>
  </si>
  <si>
    <t>ConTab_BOM_KP_Insert_2359</t>
  </si>
  <si>
    <t>ConTab_BOM_KP_Insert_2360</t>
  </si>
  <si>
    <t>ConTab_BOM_KP_Insert_2361</t>
  </si>
  <si>
    <t>ConTab_BOM_KP_Insert_2362</t>
  </si>
  <si>
    <t>ConTab_BOM_KP_Insert_2363</t>
  </si>
  <si>
    <t>ConTab_BOM_KP_Insert_2364</t>
  </si>
  <si>
    <t>ConTab_BOM_KP_Insert_2365</t>
  </si>
  <si>
    <t>ConTab_BOM_KP_Insert_2366</t>
  </si>
  <si>
    <t>ConTab_BOM_KP_Insert_2367</t>
  </si>
  <si>
    <t>ConTab_BOM_KP_Insert_2368</t>
  </si>
  <si>
    <t>ConTab_BOM_KP_Insert_2369</t>
  </si>
  <si>
    <t>ConTab_BOM_KP_Insert_2370</t>
  </si>
  <si>
    <t>ConTab_BOM_KP_Insert_2371</t>
  </si>
  <si>
    <t>ConTab_BOM_KP_Insert_2372</t>
  </si>
  <si>
    <t>ConTab_BOM_KP_Insert_2373</t>
  </si>
  <si>
    <t>ConTab_BOM_KP_Insert_2374</t>
  </si>
  <si>
    <t>ConTab_BOM_KP_Insert_2375</t>
  </si>
  <si>
    <t>ConTab_BOM_KP_Insert_2376</t>
  </si>
  <si>
    <t>ConTab_BOM_KP_Insert_2377</t>
  </si>
  <si>
    <t>ConTab_BOM_KP_Insert_2378</t>
  </si>
  <si>
    <t>ConTab_BOM_KP_Insert_2379</t>
  </si>
  <si>
    <t>ConTab_BOM_KP_Insert_2380</t>
  </si>
  <si>
    <t>ConTab_BOM_KP_Insert_2381</t>
  </si>
  <si>
    <t>ConTab_BOM_KP_Insert_2382</t>
  </si>
  <si>
    <t>ConTab_BOM_KP_Insert_2383</t>
  </si>
  <si>
    <t>ConTab_BOM_KP_Insert_2384</t>
  </si>
  <si>
    <t>ConTab_BOM_KP_Insert_2385</t>
  </si>
  <si>
    <t>ConTab_BOM_KP_Insert_2386</t>
  </si>
  <si>
    <t>ConTab_BOM_KP_Insert_2387</t>
  </si>
  <si>
    <t>ConTab_BOM_KP_Insert_2388</t>
  </si>
  <si>
    <t>ConTab_BOM_KP_Insert_2389</t>
  </si>
  <si>
    <t>ConTab_BOM_KP_Insert_2390</t>
  </si>
  <si>
    <t>ConTab_BOM_KP_Insert_2391</t>
  </si>
  <si>
    <t>ConTab_BOM_KP_Insert_2392</t>
  </si>
  <si>
    <t>ConTab_BOM_KP_Insert_2393</t>
  </si>
  <si>
    <t>ConTab_BOM_KP_Insert_2394</t>
  </si>
  <si>
    <t>ConTab_BOM_KP_Insert_2395</t>
  </si>
  <si>
    <t>ConTab_BOM_KP_Insert_2396</t>
  </si>
  <si>
    <t>ConTab_BOM_KP_Insert_2397</t>
  </si>
  <si>
    <t>ConTab_BOM_KP_Insert_2398</t>
  </si>
  <si>
    <t>ConTab_BOM_KP_Insert_2399</t>
  </si>
  <si>
    <t>ConTab_BOM_KP_Insert_2400</t>
  </si>
  <si>
    <t>ConTab_BOM_KP_Insert_2401</t>
  </si>
  <si>
    <t>ConTab_BOM_KP_Insert_2402</t>
  </si>
  <si>
    <t>ConTab_BOM_KP_Insert_2403</t>
  </si>
  <si>
    <t>ConTab_BOM_KP_Insert_2404</t>
  </si>
  <si>
    <t>ConTab_BOM_KP_Insert_2405</t>
  </si>
  <si>
    <t>ConTab_BOM_KP_Insert_2406</t>
  </si>
  <si>
    <t>ConTab_BOM_KP_Insert_2407</t>
  </si>
  <si>
    <t>ConTab_BOM_KP_Insert_2408</t>
  </si>
  <si>
    <t>ConTab_BOM_KP_Insert_2409</t>
  </si>
  <si>
    <t>ConTab_BOM_KP_Insert_2410</t>
  </si>
  <si>
    <t>ConTab_BOM_KP_Insert_2411</t>
  </si>
  <si>
    <t>ConTab_BOM_KP_Insert_2412</t>
  </si>
  <si>
    <t>ConTab_BOM_KP_Insert_2413</t>
  </si>
  <si>
    <t>ConTab_BOM_KP_Insert_2414</t>
  </si>
  <si>
    <t>ConTab_BOM_KP_Insert_2415</t>
  </si>
  <si>
    <t>ConTab_BOM_KP_Insert_2416</t>
  </si>
  <si>
    <t>ConTab_BOM_KP_Insert_2417</t>
  </si>
  <si>
    <t>ConTab_BOM_KP_Insert_2418</t>
  </si>
  <si>
    <t>ConTab_BOM_KP_Insert_2419</t>
  </si>
  <si>
    <t>ConTab_BOM_KP_Insert_2420</t>
  </si>
  <si>
    <t>ConTab_BOM_KP_Insert_2421</t>
  </si>
  <si>
    <t>ConTab_BOM_KP_Insert_2422</t>
  </si>
  <si>
    <t>ConTab_BOM_KP_Insert_2423</t>
  </si>
  <si>
    <t>ConTab_BOM_KP_Insert_2424</t>
  </si>
  <si>
    <t>ConTab_BOM_KP_Insert_2425</t>
  </si>
  <si>
    <t>ConTab_BOM_KP_Insert_2426</t>
  </si>
  <si>
    <t>ConTab_BOM_KP_Insert_2427</t>
  </si>
  <si>
    <t>ConTab_BOM_KP_Insert_2428</t>
  </si>
  <si>
    <t>ConTab_BOM_KP_Insert_2429</t>
  </si>
  <si>
    <t>ConTab_BOM_KP_Insert_2430</t>
  </si>
  <si>
    <t>ConTab_BOM_KP_Insert_2431</t>
  </si>
  <si>
    <t>ConTab_BOM_KP_Insert_2432</t>
  </si>
  <si>
    <t>ConTab_BOM_KP_Insert_2433</t>
  </si>
  <si>
    <t>ConTab_BOM_KP_Insert_2434</t>
  </si>
  <si>
    <t>ConTab_BOM_KP_Insert_2435</t>
  </si>
  <si>
    <t>ConTab_BOM_KP_Insert_2436</t>
  </si>
  <si>
    <t>ConTab_BOM_KP_Insert_2437</t>
  </si>
  <si>
    <t>ConTab_BOM_KP_Insert_2438</t>
  </si>
  <si>
    <t>ConTab_BOM_KP_Insert_2439</t>
  </si>
  <si>
    <t>ConTab_BOM_KP_Insert_2440</t>
  </si>
  <si>
    <t>ConTab_BOM_KP_Insert_2441</t>
  </si>
  <si>
    <t>ConTab_BOM_KP_Insert_2442</t>
  </si>
  <si>
    <t>ConTab_BOM_KP_Insert_2443</t>
  </si>
  <si>
    <t>ConTab_BOM_KP_Insert_2444</t>
  </si>
  <si>
    <t>ConTab_BOM_KP_Insert_2445</t>
  </si>
  <si>
    <t>ConTab_BOM_KP_Insert_2446</t>
  </si>
  <si>
    <t>ConTab_BOM_KP_Insert_2447</t>
  </si>
  <si>
    <t>ConTab_BOM_KP_Insert_2448</t>
  </si>
  <si>
    <t>ConTab_BOM_KP_Insert_2449</t>
  </si>
  <si>
    <t>ConTab_BOM_KP_Insert_2450</t>
  </si>
  <si>
    <t>ConTab_BOM_KP_Insert_2451</t>
  </si>
  <si>
    <t>ConTab_BOM_KP_Insert_2452</t>
  </si>
  <si>
    <t>ConTab_BOM_KP_Insert_2453</t>
  </si>
  <si>
    <t>ConTab_BOM_KP_Insert_2454</t>
  </si>
  <si>
    <t>ConTab_BOM_KP_Insert_2455</t>
  </si>
  <si>
    <t>ConTab_BOM_KP_Insert_2456</t>
  </si>
  <si>
    <t>ConTab_BOM_KP_Insert_2457</t>
  </si>
  <si>
    <t>ConTab_BOM_KP_Insert_2458</t>
  </si>
  <si>
    <t>ConTab_BOM_KP_Insert_2459</t>
  </si>
  <si>
    <t>ConTab_BOM_KP_Insert_2460</t>
  </si>
  <si>
    <t>ConTab_BOM_KP_Insert_2461</t>
  </si>
  <si>
    <t>ConTab_BOM_KP_Insert_2462</t>
  </si>
  <si>
    <t>ConTab_BOM_KP_Insert_2463</t>
  </si>
  <si>
    <t>ConTab_BOM_KP_Insert_2464</t>
  </si>
  <si>
    <t>ConTab_BOM_KP_Insert_2465</t>
  </si>
  <si>
    <t>ConTab_BOM_KP_Insert_2466</t>
  </si>
  <si>
    <t>ConTab_BOM_KP_Insert_2467</t>
  </si>
  <si>
    <t>ConTab_BOM_KP_Insert_2468</t>
  </si>
  <si>
    <t>ConTab_BOM_KP_Insert_2469</t>
  </si>
  <si>
    <t>ConTab_BOM_KP_Insert_2470</t>
  </si>
  <si>
    <t>ConTab_BOM_KP_Insert_2471</t>
  </si>
  <si>
    <t>ConTab_BOM_KP_Insert_2472</t>
  </si>
  <si>
    <t>ConTab_BOM_KP_Insert_2473</t>
  </si>
  <si>
    <t>ConTab_BOM_KP_Insert_2474</t>
  </si>
  <si>
    <t>ConTab_BOM_KP_Insert_2475</t>
  </si>
  <si>
    <t>ConTab_BOM_KP_Insert_2476</t>
  </si>
  <si>
    <t>ConTab_BOM_KP_Insert_2477</t>
  </si>
  <si>
    <t>ConTab_BOM_KP_Insert_2478</t>
  </si>
  <si>
    <t>ConTab_BOM_KP_Insert_2479</t>
  </si>
  <si>
    <t>ConTab_BOM_KP_Insert_2482</t>
  </si>
  <si>
    <t>ConTab_BOM_KP_Insert_2483</t>
  </si>
  <si>
    <t>ConTab_BOM_KP_Insert_2484</t>
  </si>
  <si>
    <t>ConTab_BOM_KP_Insert_2485</t>
  </si>
  <si>
    <t>ConTab_BOM_KP_Insert_2488</t>
  </si>
  <si>
    <t>ConTab_BOM_KP_Insert_2489</t>
  </si>
  <si>
    <t>ConTab_BOM_KP_Insert_2490</t>
  </si>
  <si>
    <t>ConTab_BOM_KP_Insert_2491</t>
  </si>
  <si>
    <t>ConTab_BOM_KP_Insert_2494</t>
  </si>
  <si>
    <t>ConTab_BOM_KP_Insert_2495</t>
  </si>
  <si>
    <t>ConTab_BOM_KP_Insert_2496</t>
  </si>
  <si>
    <t>ConTab_BOM_KP_Insert_2497</t>
  </si>
  <si>
    <t>ConTab_BOM_KP_Insert_2498</t>
  </si>
  <si>
    <t>ConTab_BOM_KP_Insert_2499</t>
  </si>
  <si>
    <t>ConTab_BOM_KP_Insert_2500</t>
  </si>
  <si>
    <t>ConTab_BOM_KP_Insert_2501</t>
  </si>
  <si>
    <t>ConTab_BOM_KP_Insert_2502</t>
  </si>
  <si>
    <t>ConTab_BOM_KP_Insert_2503</t>
  </si>
  <si>
    <t>ConTab_BOM_KP_Insert_2504</t>
  </si>
  <si>
    <t>ConTab_BOM_KP_Insert_2505</t>
  </si>
  <si>
    <t>ConTab_BOM_KP_Insert_2506</t>
  </si>
  <si>
    <t>ConTab_BOM_KP_Insert_2507</t>
  </si>
  <si>
    <t>ConTab_BOM_KP_Insert_2508</t>
  </si>
  <si>
    <t>ConTab_BOM_KP_Insert_2509</t>
  </si>
  <si>
    <t>ConTab_BOM_KP_Insert_2510</t>
  </si>
  <si>
    <t>ConTab_BOM_KP_Insert_2511</t>
  </si>
  <si>
    <t>ConTab_BOM_KP_Insert_2512</t>
  </si>
  <si>
    <t>ConTab_BOM_KP_Insert_2513</t>
  </si>
  <si>
    <t>ConTab_BOM_KP_Insert_2514</t>
  </si>
  <si>
    <t>ConTab_BOM_KP_Insert_2515</t>
  </si>
  <si>
    <t>ConTab_BOM_KP_Insert_2516</t>
  </si>
  <si>
    <t>ConTab_BOM_KP_Insert_2517</t>
  </si>
  <si>
    <t>ConTab_BOM_KP_Insert_2518</t>
  </si>
  <si>
    <t>ConTab_BOM_KP_Insert_2519</t>
  </si>
  <si>
    <t>ConTab_BOM_KP_Insert_2520</t>
  </si>
  <si>
    <t>ConTab_BOM_KP_Insert_2521</t>
  </si>
  <si>
    <t>ConTab_BOM_KP_Insert_2522</t>
  </si>
  <si>
    <t>ConTab_BOM_KP_Insert_2523</t>
  </si>
  <si>
    <t>ConTab_BOM_KP_Insert_2524</t>
  </si>
  <si>
    <t>ConTab_BOM_KP_Insert_2525</t>
  </si>
  <si>
    <t>ConTab_BOM_KP_Insert_2526</t>
  </si>
  <si>
    <t>ConTab_BOM_KP_Insert_2527</t>
  </si>
  <si>
    <t>ConTab_BOM_KP_Insert_2528</t>
  </si>
  <si>
    <t>ConTab_BOM_KP_Insert_2529</t>
  </si>
  <si>
    <t>ConTab_BOM_KP_Insert_2530</t>
  </si>
  <si>
    <t>ConTab_BOM_KP_Insert_2531</t>
  </si>
  <si>
    <t>ConTab_BOM_KP_Insert_2532</t>
  </si>
  <si>
    <t>ConTab_BOM_KP_Insert_2533</t>
  </si>
  <si>
    <t>ConTab_BOM_KP_Insert_2534</t>
  </si>
  <si>
    <t>ConTab_BOM_KP_Insert_2535</t>
  </si>
  <si>
    <t>ConTab_BOM_KP_Insert_2536</t>
  </si>
  <si>
    <t>ConTab_BOM_KP_Insert_2537</t>
  </si>
  <si>
    <t>ConTab_BOM_KP_Insert_2538</t>
  </si>
  <si>
    <t>ConTab_BOM_KP_Insert_2539</t>
  </si>
  <si>
    <t>ConTab_BOM_KP_Insert_2540</t>
  </si>
  <si>
    <t>ConTab_BOM_KP_Insert_2541</t>
  </si>
  <si>
    <t>ConTab_BOM_KP_Insert_2542</t>
  </si>
  <si>
    <t>ConTab_BOM_KP_Insert_2543</t>
  </si>
  <si>
    <t>ConTab_BOM_KP_Insert_2544</t>
  </si>
  <si>
    <t>ConTab_BOM_KP_Insert_2545</t>
  </si>
  <si>
    <t>ConTab_BOM_KP_Insert_2546</t>
  </si>
  <si>
    <t>ConTab_BOM_KP_Insert_2547</t>
  </si>
  <si>
    <t>ConTab_BOM_KP_Insert_2548</t>
  </si>
  <si>
    <t>ConTab_BOM_KP_Insert_2549</t>
  </si>
  <si>
    <t>ConTab_BOM_KP_Insert_2550</t>
  </si>
  <si>
    <t>ConTab_BOM_KP_Insert_2551</t>
  </si>
  <si>
    <t>ConTab_BOM_KP_Insert_2552</t>
  </si>
  <si>
    <t>ConTab_BOM_KP_Insert_2553</t>
  </si>
  <si>
    <t>ConTab_BOM_KP_Insert_2554</t>
  </si>
  <si>
    <t>ConTab_BOM_KP_Insert_2555</t>
  </si>
  <si>
    <t>ConTab_BOM_KP_Insert_2556</t>
  </si>
  <si>
    <t>ConTab_BOM_KP_Insert_2557</t>
  </si>
  <si>
    <t>ConTab_BOM_KP_Insert_2558</t>
  </si>
  <si>
    <t>ConTab_BOM_KP_Insert_2559</t>
  </si>
  <si>
    <t>ConTab_BOM_KP_Insert_2560</t>
  </si>
  <si>
    <t>ConTab_BOM_KP_Insert_2561</t>
  </si>
  <si>
    <t>ConTab_BOM_KP_Insert_2562</t>
  </si>
  <si>
    <t>ConTab_BOM_KP_Insert_2563</t>
  </si>
  <si>
    <t>ConTab_BOM_KP_Insert_2564</t>
  </si>
  <si>
    <t>ConTab_BOM_KP_Insert_2565</t>
  </si>
  <si>
    <t>ConTab_BOM_KP_Insert_2566</t>
  </si>
  <si>
    <t>ConTab_BOM_KP_Insert_2567</t>
  </si>
  <si>
    <t>ConTab_BOM_KP_Insert_2568</t>
  </si>
  <si>
    <t>ConTab_BOM_KP_Insert_2569</t>
  </si>
  <si>
    <t>ConTab_BOM_KP_Insert_2570</t>
  </si>
  <si>
    <t>ConTab_BOM_KP_Insert_2571</t>
  </si>
  <si>
    <t>ConTab_BOM_KP_Insert_2572</t>
  </si>
  <si>
    <t>ConTab_BOM_KP_Insert_2573</t>
  </si>
  <si>
    <t>ConTab_BOM_KP_Insert_2574</t>
  </si>
  <si>
    <t>ConTab_BOM_KP_Insert_2575</t>
  </si>
  <si>
    <t>ConTab_BOM_KP_Insert_2576</t>
  </si>
  <si>
    <t>ConTab_BOM_KP_Insert_2577</t>
  </si>
  <si>
    <t>ConTab_BOM_KP_Insert_2578</t>
  </si>
  <si>
    <t>ConTab_BOM_KP_Insert_2579</t>
  </si>
  <si>
    <t>ConTab_BOM_KP_Insert_2580</t>
  </si>
  <si>
    <t>ConTab_BOM_KP_Insert_2581</t>
  </si>
  <si>
    <t>ConTab_BOM_KP_Insert_2582</t>
  </si>
  <si>
    <t>ConTab_BOM_KP_Insert_2583</t>
  </si>
  <si>
    <t>ConTab_BOM_KP_Insert_2584</t>
  </si>
  <si>
    <t>ConTab_BOM_KP_Insert_2585</t>
  </si>
  <si>
    <t>ConTab_BOM_KP_Insert_2588</t>
  </si>
  <si>
    <t>ConTab_BOM_KP_Insert_2589</t>
  </si>
  <si>
    <t>ConTab_BOM_KP_Insert_2590</t>
  </si>
  <si>
    <t>ConTab_BOM_KP_Insert_2591</t>
  </si>
  <si>
    <t>ConTab_BOM_KP_Insert_2594</t>
  </si>
  <si>
    <t>ConTab_BOM_KP_Insert_2595</t>
  </si>
  <si>
    <t>ConTab_BOM_KP_Insert_2596</t>
  </si>
  <si>
    <t>ConTab_BOM_KP_Insert_2597</t>
  </si>
  <si>
    <t>ConTab_BOM_KP_Insert_2600</t>
  </si>
  <si>
    <t>ConTab_BOM_KP_Insert_2601</t>
  </si>
  <si>
    <t>ConTab_BOM_KP_Insert_2602</t>
  </si>
  <si>
    <t>ConTab_BOM_KP_Insert_2603</t>
  </si>
  <si>
    <t>ConTab_BOM_KP_Insert_2604</t>
  </si>
  <si>
    <t>ConTab_BOM_KP_Insert_2605</t>
  </si>
  <si>
    <t>ConTab_BOM_KP_Insert_2606</t>
  </si>
  <si>
    <t>ConTab_BOM_KP_Insert_2607</t>
  </si>
  <si>
    <t>ConTab_BOM_KP_Insert_2608</t>
  </si>
  <si>
    <t>ConTab_BOM_KP_Insert_2609</t>
  </si>
  <si>
    <t>ConTab_BOM_KP_Insert_2610</t>
  </si>
  <si>
    <t>ConTab_BOM_KP_Insert_2611</t>
  </si>
  <si>
    <t>ConTab_BOM_KP_Insert_2612</t>
  </si>
  <si>
    <t>ConTab_BOM_KP_Insert_2613</t>
  </si>
  <si>
    <t>ConTab_BOM_KP_Insert_2614</t>
  </si>
  <si>
    <t>ConTab_BOM_KP_Insert_2615</t>
  </si>
  <si>
    <t>ConTab_BOM_KP_Insert_2616</t>
  </si>
  <si>
    <t>ConTab_BOM_KP_Insert_2617</t>
  </si>
  <si>
    <t>ConTab_BOM_KP_Insert_2618</t>
  </si>
  <si>
    <t>ConTab_BOM_KP_Insert_2619</t>
  </si>
  <si>
    <t>ConTab_BOM_KP_Insert_2620</t>
  </si>
  <si>
    <t>ConTab_BOM_KP_Insert_2621</t>
  </si>
  <si>
    <t>ConTab_BOM_KP_Insert_2622</t>
  </si>
  <si>
    <t>ConTab_BOM_KP_Insert_2623</t>
  </si>
  <si>
    <t>ConTab_BOM_KP_Insert_2624</t>
  </si>
  <si>
    <t>ConTab_BOM_KP_Insert_2625</t>
  </si>
  <si>
    <t>ConTab_BOM_KP_Insert_2626</t>
  </si>
  <si>
    <t>ConTab_BOM_KP_Insert_2627</t>
  </si>
  <si>
    <t>ConTab_BOM_KP_Insert_2628</t>
  </si>
  <si>
    <t>ConTab_BOM_KP_Insert_2629</t>
  </si>
  <si>
    <t>ConTab_BOM_KP_Insert_2630</t>
  </si>
  <si>
    <t>ConTab_BOM_KP_Insert_2631</t>
  </si>
  <si>
    <t>ConTab_BOM_KP_Insert_2632</t>
  </si>
  <si>
    <t>ConTab_BOM_KP_Insert_2633</t>
  </si>
  <si>
    <t>ConTab_BOM_KP_Insert_2634</t>
  </si>
  <si>
    <t>ConTab_BOM_KP_Insert_2635</t>
  </si>
  <si>
    <t>ConTab_BOM_KP_Insert_2636</t>
  </si>
  <si>
    <t>ConTab_BOM_KP_Insert_2637</t>
  </si>
  <si>
    <t>ConTab_BOM_KP_Insert_2638</t>
  </si>
  <si>
    <t>ConTab_BOM_KP_Insert_2639</t>
  </si>
  <si>
    <t>ConTab_BOM_KP_Insert_2640</t>
  </si>
  <si>
    <t>ConTab_BOM_KP_Insert_2641</t>
  </si>
  <si>
    <t>ConTab_BOM_KP_Insert_2642</t>
  </si>
  <si>
    <t>ConTab_BOM_KP_Insert_2643</t>
  </si>
  <si>
    <t>ConTab_BOM_KP_Insert_2644</t>
  </si>
  <si>
    <t>ConTab_BOM_KP_Insert_2645</t>
  </si>
  <si>
    <t>ConTab_BOM_KP_Insert_2646</t>
  </si>
  <si>
    <t>ConTab_BOM_KP_Insert_2647</t>
  </si>
  <si>
    <t>ConTab_BOM_KP_Insert_2648</t>
  </si>
  <si>
    <t>ConTab_BOM_KP_Insert_2649</t>
  </si>
  <si>
    <t>ConTab_BOM_KP_Insert_2650</t>
  </si>
  <si>
    <t>ConTab_BOM_KP_Insert_2651</t>
  </si>
  <si>
    <t>ConTab_BOM_KP_Insert_2652</t>
  </si>
  <si>
    <t>ConTab_BOM_KP_Insert_2653</t>
  </si>
  <si>
    <t>ConTab_BOM_KP_Insert_2654</t>
  </si>
  <si>
    <t>ConTab_BOM_KP_Insert_2655</t>
  </si>
  <si>
    <t>ConTab_BOM_KP_Insert_2656</t>
  </si>
  <si>
    <t>ConTab_BOM_KP_Insert_2657</t>
  </si>
  <si>
    <t>ConTab_BOM_KP_Insert_2658</t>
  </si>
  <si>
    <t>ConTab_BOM_KP_Insert_2659</t>
  </si>
  <si>
    <t>ConTab_BOM_KP_Insert_2660</t>
  </si>
  <si>
    <t>ConTab_BOM_KP_Insert_2661</t>
  </si>
  <si>
    <t>ConTab_BOM_KP_Insert_2662</t>
  </si>
  <si>
    <t>ConTab_BOM_KP_Insert_2663</t>
  </si>
  <si>
    <t>ConTab_BOM_KP_Insert_2664</t>
  </si>
  <si>
    <t>ConTab_BOM_KP_Insert_2665</t>
  </si>
  <si>
    <t>ConTab_BOM_KP_Insert_2666</t>
  </si>
  <si>
    <t>ConTab_BOM_KP_Insert_2667</t>
  </si>
  <si>
    <t>ConTab_BOM_KP_Insert_2668</t>
  </si>
  <si>
    <t>ConTab_BOM_KP_Insert_2669</t>
  </si>
  <si>
    <t>ConTab_BOM_KP_Insert_2670</t>
  </si>
  <si>
    <t>ConTab_BOM_KP_Insert_2671</t>
  </si>
  <si>
    <t>ConTab_BOM_KP_Insert_2672</t>
  </si>
  <si>
    <t>ConTab_BOM_KP_Insert_2673</t>
  </si>
  <si>
    <t>ConTab_BOM_KP_Insert_2674</t>
  </si>
  <si>
    <t>ConTab_BOM_KP_Insert_2675</t>
  </si>
  <si>
    <t>ConTab_BOM_KP_Insert_2676</t>
  </si>
  <si>
    <t>ConTab_BOM_KP_Insert_2677</t>
  </si>
  <si>
    <t>ConTab_BOM_KP_Insert_2678</t>
  </si>
  <si>
    <t>ConTab_BOM_KP_Insert_2679</t>
  </si>
  <si>
    <t>ConTab_BOM_KP_Insert_2680</t>
  </si>
  <si>
    <t>ConTab_BOM_KP_Insert_2681</t>
  </si>
  <si>
    <t>ConTab_BOM_KP_Insert_2682</t>
  </si>
  <si>
    <t>ConTab_BOM_KP_Insert_2683</t>
  </si>
  <si>
    <t>ConTab_BOM_KP_Insert_2684</t>
  </si>
  <si>
    <t>ConTab_BOM_KP_Insert_2685</t>
  </si>
  <si>
    <t>ConTab_BOM_KP_Insert_2686</t>
  </si>
  <si>
    <t>ConTab_BOM_KP_Insert_2687</t>
  </si>
  <si>
    <t>ConTab_BOM_KP_Insert_2688</t>
  </si>
  <si>
    <t>ConTab_BOM_KP_Insert_2689</t>
  </si>
  <si>
    <t>ConTab_BOM_KP_Insert_2690</t>
  </si>
  <si>
    <t>ConTab_BOM_KP_Insert_2691</t>
  </si>
  <si>
    <t>ConTab_BOM_KP_Insert_2692</t>
  </si>
  <si>
    <t>ConTab_BOM_KP_Insert_2693</t>
  </si>
  <si>
    <t>ConTab_BOM_KP_Insert_2694</t>
  </si>
  <si>
    <t>ConTab_BOM_KP_Insert_2695</t>
  </si>
  <si>
    <t>ConTab_BOM_KP_Insert_2696</t>
  </si>
  <si>
    <t>ConTab_BOM_KP_Insert_2697</t>
  </si>
  <si>
    <t>ConTab_BOM_KP_Insert_2698</t>
  </si>
  <si>
    <t>ConTab_BOM_KP_Insert_2699</t>
  </si>
  <si>
    <t>ConTab_BOM_KP_Insert_2700</t>
  </si>
  <si>
    <t>ConTab_BOM_KP_Insert_2701</t>
  </si>
  <si>
    <t>ConTab_BOM_KP_Insert_2702</t>
  </si>
  <si>
    <t>ConTab_BOM_KP_Insert_2703</t>
  </si>
  <si>
    <t>ConTab_BOM_KP_Insert_2704</t>
  </si>
  <si>
    <t>ConTab_BOM_KP_Insert_2705</t>
  </si>
  <si>
    <t>ConTab_BOM_KP_Insert_2706</t>
  </si>
  <si>
    <t>ConTab_BOM_KP_Insert_2707</t>
  </si>
  <si>
    <t>ConTab_BOM_KP_Insert_2708</t>
  </si>
  <si>
    <t>ConTab_BOM_KP_Insert_2709</t>
  </si>
  <si>
    <t>ConTab_BOM_KP_Insert_2710</t>
  </si>
  <si>
    <t>ConTab_BOM_KP_Insert_2711</t>
  </si>
  <si>
    <t>ConTab_BOM_KP_Insert_2712</t>
  </si>
  <si>
    <t>ConTab_BOM_KP_Insert_2713</t>
  </si>
  <si>
    <t>ConTab_BOM_KP_Insert_2714</t>
  </si>
  <si>
    <t>ConTab_BOM_KP_Insert_2715</t>
  </si>
  <si>
    <t>ConTab_BOM_KP_Insert_2716</t>
  </si>
  <si>
    <t>ConTab_BOM_KP_Insert_2717</t>
  </si>
  <si>
    <t>ConTab_BOM_KP_Insert_2718</t>
  </si>
  <si>
    <t>ConTab_BOM_KP_Insert_2719</t>
  </si>
  <si>
    <t>ConTab_BOM_KP_Insert_2720</t>
  </si>
  <si>
    <t>ConTab_BOM_KP_Insert_2721</t>
  </si>
  <si>
    <t>ConTab_BOM_KP_Insert_2722</t>
  </si>
  <si>
    <t>ConTab_BOM_KP_Insert_2723</t>
  </si>
  <si>
    <t>ConTab_BOM_KP_Insert_2724</t>
  </si>
  <si>
    <t>ConTab_BOM_KP_Insert_2725</t>
  </si>
  <si>
    <t>ConTab_BOM_KP_Insert_2726</t>
  </si>
  <si>
    <t>ConTab_BOM_KP_Insert_2727</t>
  </si>
  <si>
    <t>ConTab_BOM_KP_Insert_2728</t>
  </si>
  <si>
    <t>ConTab_BOM_KP_Insert_2729</t>
  </si>
  <si>
    <t>ConTab_BOM_KP_Insert_2730</t>
  </si>
  <si>
    <t>ConTab_BOM_KP_Insert_2731</t>
  </si>
  <si>
    <t>ConTab_BOM_KP_Insert_2732</t>
  </si>
  <si>
    <t>ConTab_BOM_KP_Insert_2733</t>
  </si>
  <si>
    <t>ConTab_BOM_KP_Insert_2734</t>
  </si>
  <si>
    <t>ConTab_BOM_KP_Insert_2735</t>
  </si>
  <si>
    <t>ConTab_BOM_KP_Insert_2736</t>
  </si>
  <si>
    <t>ConTab_BOM_KP_Insert_2737</t>
  </si>
  <si>
    <t>ConTab_BOM_KP_Insert_2738</t>
  </si>
  <si>
    <t>ConTab_BOM_KP_Insert_2739</t>
  </si>
  <si>
    <t>ConTab_BOM_KP_Insert_2740</t>
  </si>
  <si>
    <t>ConTab_BOM_KP_Insert_2741</t>
  </si>
  <si>
    <t>ConTab_BOM_KP_Insert_2742</t>
  </si>
  <si>
    <t>ConTab_BOM_KP_Insert_2743</t>
  </si>
  <si>
    <t>ConTab_BOM_KP_Insert_2744</t>
  </si>
  <si>
    <t>ConTab_BOM_KP_Insert_2745</t>
  </si>
  <si>
    <t>ConTab_BOM_KP_Insert_2746</t>
  </si>
  <si>
    <t>ConTab_BOM_KP_Insert_2747</t>
  </si>
  <si>
    <t>ConTab_BOM_KP_Insert_2748</t>
  </si>
  <si>
    <t>ConTab_BOM_KP_Insert_2749</t>
  </si>
  <si>
    <t>ConTab_BOM_KP_Insert_2750</t>
  </si>
  <si>
    <t>ConTab_BOM_KP_Insert_2751</t>
  </si>
  <si>
    <t>ConTab_BOM_KP_Insert_2752</t>
  </si>
  <si>
    <t>ConTab_BOM_KP_Insert_2753</t>
  </si>
  <si>
    <t>ConTab_BOM_KP_Insert_2754</t>
  </si>
  <si>
    <t>ConTab_BOM_KP_Insert_2755</t>
  </si>
  <si>
    <t>ConTab_BOM_KP_Insert_2756</t>
  </si>
  <si>
    <t>ConTab_BOM_KP_Insert_2757</t>
  </si>
  <si>
    <t>ConTab_BOM_KP_Insert_2758</t>
  </si>
  <si>
    <t>ConTab_BOM_KP_Insert_2759</t>
  </si>
  <si>
    <t>ConTab_BOM_KP_Insert_2760</t>
  </si>
  <si>
    <t>ConTab_BOM_KP_Insert_2761</t>
  </si>
  <si>
    <t>ConTab_BOM_KP_Insert_2762</t>
  </si>
  <si>
    <t>ConTab_BOM_KP_Insert_2763</t>
  </si>
  <si>
    <t>ConTab_BOM_KP_Insert_2764</t>
  </si>
  <si>
    <t>ConTab_BOM_KP_Insert_2765</t>
  </si>
  <si>
    <t>ConTab_BOM_KP_Insert_2766</t>
  </si>
  <si>
    <t>ConTab_BOM_KP_Insert_2767</t>
  </si>
  <si>
    <t>ConTab_BOM_KP_Insert_2768</t>
  </si>
  <si>
    <t>ConTab_BOM_KP_Insert_2769</t>
  </si>
  <si>
    <t>ConTab_BOM_KP_Insert_2770</t>
  </si>
  <si>
    <t>ConTab_BOM_KP_Insert_2771</t>
  </si>
  <si>
    <t>ConTab_BOM_KP_Insert_2772</t>
  </si>
  <si>
    <t>ConTab_BOM_KP_Insert_4852</t>
  </si>
  <si>
    <t>ConTab_BOM_KP_Insert_4853</t>
  </si>
  <si>
    <t>ConTab_BOM_KP_Insert_4854</t>
  </si>
  <si>
    <t>ConTab_BOM_KP_Insert_4855</t>
  </si>
  <si>
    <t>ConTab_BOM_KP_Insert_4856</t>
  </si>
  <si>
    <t>ConTab_BOM_KP_Insert_4857</t>
  </si>
  <si>
    <t>ConTab_BOM_KP_Insert_4858</t>
  </si>
  <si>
    <t>ConTab_BOM_KP_Insert_4859</t>
  </si>
  <si>
    <t>ConTab_BOM_KP_Insert_4860</t>
  </si>
  <si>
    <t>ConTab_BOM_KP_Insert_4861</t>
  </si>
  <si>
    <t>ConTab_BOM_KP_Insert_4862</t>
  </si>
  <si>
    <t>ConTab_BOM_KP_Insert_4863</t>
  </si>
  <si>
    <t>ConTab_BOM_KP_Insert_4864</t>
  </si>
  <si>
    <t>ConTab_BOM_KP_Insert_4865</t>
  </si>
  <si>
    <t>ConTab_BOM_KP_Insert_4866</t>
  </si>
  <si>
    <t>ConTab_BOM_KP_Insert_4867</t>
  </si>
  <si>
    <t>ConTab_BOM_KP_Insert_4868</t>
  </si>
  <si>
    <t>ConTab_BOM_KP_Insert_4869</t>
  </si>
  <si>
    <t>ConTab_BOM_KP_Insert_4870</t>
  </si>
  <si>
    <t>ConTab_BOM_KP_Insert_4871</t>
  </si>
  <si>
    <t>ConTab_BOM_KP_Insert_4872</t>
  </si>
  <si>
    <t>ConTab_BOM_KP_Insert_4873</t>
  </si>
  <si>
    <t>ConTab_BOM_KP_Insert_4874</t>
  </si>
  <si>
    <t>ConTab_BOM_KP_Insert_4875</t>
  </si>
  <si>
    <t>ConTab_BOM_KP_Insert_4900</t>
  </si>
  <si>
    <t>ConTab_BOM_KP_Insert_4901</t>
  </si>
  <si>
    <t>ConTab_BOM_KP_Insert_4902</t>
  </si>
  <si>
    <t>ConTab_BOM_KP_Insert_4903</t>
  </si>
  <si>
    <t>ConTab_BOM_KP_Insert_4904</t>
  </si>
  <si>
    <t>ConTab_BOM_KP_Insert_4905</t>
  </si>
  <si>
    <t>ConTab_BOM_KP_Insert_4906</t>
  </si>
  <si>
    <t>ConTab_BOM_KP_Insert_4907</t>
  </si>
  <si>
    <t>ConTab_BOM_KP_Insert_4908</t>
  </si>
  <si>
    <t>ConTab_BOM_KP_Insert_4909</t>
  </si>
  <si>
    <t>ConTab_BOM_KP_Insert_4910</t>
  </si>
  <si>
    <t>ConTab_BOM_KP_Insert_4911</t>
  </si>
  <si>
    <t>ConTab_BOM_KP_Insert_4912</t>
  </si>
  <si>
    <t>ConTab_BOM_KP_Insert_4913</t>
  </si>
  <si>
    <t>ConTab_BOM_KP_Insert_4914</t>
  </si>
  <si>
    <t>ConTab_BOM_KP_Insert_4915</t>
  </si>
  <si>
    <t>ConTab_BOM_KP_Insert_4916</t>
  </si>
  <si>
    <t>ConTab_BOM_KP_Insert_4917</t>
  </si>
  <si>
    <t>ConTab_BOM_KP_Insert_4918</t>
  </si>
  <si>
    <t>ConTab_BOM_KP_Insert_4919</t>
  </si>
  <si>
    <t>ConTab_BOM_KP_Insert_4920</t>
  </si>
  <si>
    <t>ConTab_BOM_KP_Insert_4921</t>
  </si>
  <si>
    <t>ConTab_BOM_KP_Insert_4922</t>
  </si>
  <si>
    <t>ConTab_BOM_KP_Insert_4923</t>
  </si>
  <si>
    <t>ConTab_BOM_KP_Insert_4924</t>
  </si>
  <si>
    <t>ConTab_BOM_KP_Insert_4925</t>
  </si>
  <si>
    <t>ConTab_BOM_KP_Insert_4926</t>
  </si>
  <si>
    <t>ConTab_BOM_KP_Insert_4927</t>
  </si>
  <si>
    <t>ConTab_BOM_KP_Insert_4928</t>
  </si>
  <si>
    <t>ConTab_BOM_KP_Insert_4929</t>
  </si>
  <si>
    <t>ConTab_BOM_KP_Insert_4930</t>
  </si>
  <si>
    <t>ConTab_BOM_KP_Insert_4931</t>
  </si>
  <si>
    <t>ConTab_BOM_KP_Insert_4932</t>
  </si>
  <si>
    <t>ConTab_BOM_KP_Insert_4933</t>
  </si>
  <si>
    <t>ConTab_BOM_KP_Insert_4934</t>
  </si>
  <si>
    <t>ConTab_BOM_KP_Insert_4935</t>
  </si>
  <si>
    <t>ConTab_BOM_KP_Insert_4936</t>
  </si>
  <si>
    <t>ConTab_BOM_KP_Insert_4937</t>
  </si>
  <si>
    <t>ConTab_BOM_KP_Insert_4938</t>
  </si>
  <si>
    <t>ConTab_BOM_KP_Insert_4939</t>
  </si>
  <si>
    <t>ConTab_BOM_KP_Insert_4940</t>
  </si>
  <si>
    <t>ConTab_BOM_KP_Insert_4941</t>
  </si>
  <si>
    <t>ConTab_BOM_KP_Insert_4942</t>
  </si>
  <si>
    <t>ConTab_BOM_KP_Insert_4943</t>
  </si>
  <si>
    <t>ConTab_BOM_KP_Insert_4944</t>
  </si>
  <si>
    <t>ConTab_BOM_KP_Insert_4945</t>
  </si>
  <si>
    <t>ConTab_BOM_KP_Insert_4946</t>
  </si>
  <si>
    <t>ConTab_BOM_KP_Insert_4947</t>
  </si>
  <si>
    <t>ConTab_BOM_KP_Insert_5020</t>
  </si>
  <si>
    <t>B101250</t>
  </si>
  <si>
    <t>ConTab_BOM_KP_Insert_5021</t>
  </si>
  <si>
    <t>ConTab_BOM_KP_Insert_5022</t>
  </si>
  <si>
    <t>B103120</t>
  </si>
  <si>
    <t>ConTab_BOM_KP_Insert_5023</t>
  </si>
  <si>
    <t>ConTab_BOM_KP_Insert_5024</t>
  </si>
  <si>
    <t>ConTab_BOM_KP_Insert_5025</t>
  </si>
  <si>
    <t>ConTab_BOM_KP_Insert_5026</t>
  </si>
  <si>
    <t>ConTab_BOM_KP_Insert_5027</t>
  </si>
  <si>
    <t>ConTab_BOM_KP_Insert_5028</t>
  </si>
  <si>
    <t>ConTab_BOM_KP_Insert_5029</t>
  </si>
  <si>
    <t>ConTab_BOM_KP_Insert_5030</t>
  </si>
  <si>
    <t>ConTab_BOM_KP_Insert_5031</t>
  </si>
  <si>
    <t>ConTab_BOM_KP_Insert_5032</t>
  </si>
  <si>
    <t>ConTab_BOM_KP_Insert_5033</t>
  </si>
  <si>
    <t>ConTab_BOM_KP_Insert_5034</t>
  </si>
  <si>
    <t>ConTab_BOM_KP_Insert_5035</t>
  </si>
  <si>
    <t>ConTab_BOM_KP_Insert_5036</t>
  </si>
  <si>
    <t>ConTab_BOM_KP_Insert_5037</t>
  </si>
  <si>
    <t>ConTab_BOM_KP_Insert_5038</t>
  </si>
  <si>
    <t>ConTab_BOM_KP_Insert_5039</t>
  </si>
  <si>
    <t>ConTab_BOM_KP_Insert_5060</t>
  </si>
  <si>
    <t>ConTab_BOM_KP_Insert_5061</t>
  </si>
  <si>
    <t>ConTab_BOM_KP_Insert_5062</t>
  </si>
  <si>
    <t>ConTab_BOM_KP_Insert_5063</t>
  </si>
  <si>
    <t>ConTab_BOM_KP_Insert_5064</t>
  </si>
  <si>
    <t>ConTab_BOM_KP_Insert_5065</t>
  </si>
  <si>
    <t>ConTab_BOM_KP_Insert_5066</t>
  </si>
  <si>
    <t>ConTab_BOM_KP_Insert_5067</t>
  </si>
  <si>
    <t>ConTab_BOM_KP_Insert_5068</t>
  </si>
  <si>
    <t>ConTab_BOM_KP_Insert_5069</t>
  </si>
  <si>
    <t>ConTab_BOM_KP_Insert_5070</t>
  </si>
  <si>
    <t>ConTab_BOM_KP_Insert_5071</t>
  </si>
  <si>
    <t>ConTab_BOM_KP_Insert_5072</t>
  </si>
  <si>
    <t>ConTab_BOM_KP_Insert_5073</t>
  </si>
  <si>
    <t>ConTab_BOM_KP_Insert_5074</t>
  </si>
  <si>
    <t>ConTab_BOM_KP_Insert_5075</t>
  </si>
  <si>
    <t>ConTab_BOM_KP_Insert_5076</t>
  </si>
  <si>
    <t>ConTab_BOM_KP_Insert_5077</t>
  </si>
  <si>
    <t>ConTab_BOM_KP_Insert_5078</t>
  </si>
  <si>
    <t>ConTab_BOM_KP_Insert_5079</t>
  </si>
  <si>
    <t>ConTab_BOM_KP_Insert_5080</t>
  </si>
  <si>
    <t>ConTab_BOM_KP_Insert_5081</t>
  </si>
  <si>
    <t>ConTab_BOM_KP_Insert_5082</t>
  </si>
  <si>
    <t>ConTab_BOM_KP_Insert_5083</t>
  </si>
  <si>
    <t>ConTab_BOM_KP_Insert_5084</t>
  </si>
  <si>
    <t>ConTab_BOM_KP_Insert_5085</t>
  </si>
  <si>
    <t>ConTab_BOM_KP_Insert_5086</t>
  </si>
  <si>
    <t>ConTab_BOM_KP_Insert_5087</t>
  </si>
  <si>
    <t>ConTab_BOM_KP_Insert_5088</t>
  </si>
  <si>
    <t>ConTab_BOM_KP_Insert_5089</t>
  </si>
  <si>
    <t>ConTab_BOM_KP_Insert_5090</t>
  </si>
  <si>
    <t>ConTab_BOM_KP_Insert_5091</t>
  </si>
  <si>
    <t>ConTab_BOM_KP_Insert_5092</t>
  </si>
  <si>
    <t>ConTab_BOM_KP_Insert_5093</t>
  </si>
  <si>
    <t>ConTab_BOM_KP_Insert_5094</t>
  </si>
  <si>
    <t>ConTab_BOM_KP_Insert_5095</t>
  </si>
  <si>
    <t>ConTab_BOM_KP_Insert_5096</t>
  </si>
  <si>
    <t>ConTab_BOM_KP_Insert_5097</t>
  </si>
  <si>
    <t>ConTab_BOM_KP_Insert_5098</t>
  </si>
  <si>
    <t>ConTab_BOM_KP_Insert_5099</t>
  </si>
  <si>
    <t>ConTab_BOM_KP_Insert_5160</t>
  </si>
  <si>
    <t>ConTab_BOM_KP_Insert_5161</t>
  </si>
  <si>
    <t>ConTab_BOM_KP_Insert_5162</t>
  </si>
  <si>
    <t>ConTab_BOM_KP_Insert_5163</t>
  </si>
  <si>
    <t>ConTab_BOM_KP_Insert_5164</t>
  </si>
  <si>
    <t>ConTab_BOM_KP_Insert_5165</t>
  </si>
  <si>
    <t>ConTab_BOM_KP_Insert_5166</t>
  </si>
  <si>
    <t>ConTab_BOM_KP_Insert_5167</t>
  </si>
  <si>
    <t>ConTab_BOM_KP_Insert_5168</t>
  </si>
  <si>
    <t>ConTab_BOM_KP_Insert_5169</t>
  </si>
  <si>
    <t>ConTab_BOM_KP_Insert_5170</t>
  </si>
  <si>
    <t>ConTab_BOM_KP_Insert_5171</t>
  </si>
  <si>
    <t>ConTab_BOM_KP_Insert_5172</t>
  </si>
  <si>
    <t>ConTab_BOM_KP_Insert_5173</t>
  </si>
  <si>
    <t>ConTab_BOM_KP_Insert_5174</t>
  </si>
  <si>
    <t>ConTab_BOM_KP_Insert_5175</t>
  </si>
  <si>
    <t>ConTab_BOM_KP_Insert_5176</t>
  </si>
  <si>
    <t>ConTab_BOM_KP_Insert_5177</t>
  </si>
  <si>
    <t>ConTab_BOM_KP_Insert_5178</t>
  </si>
  <si>
    <t>ConTab_BOM_KP_Insert_5179</t>
  </si>
  <si>
    <t>ConTab_BOM_KP_Insert_5200</t>
  </si>
  <si>
    <t>ConTab_BOM_KP_Insert_5201</t>
  </si>
  <si>
    <t>ConTab_BOM_KP_Insert_5202</t>
  </si>
  <si>
    <t>ConTab_BOM_KP_Insert_5203</t>
  </si>
  <si>
    <t>ConTab_BOM_KP_Insert_5204</t>
  </si>
  <si>
    <t>ConTab_BOM_KP_Insert_5205</t>
  </si>
  <si>
    <t>ConTab_BOM_KP_Insert_5206</t>
  </si>
  <si>
    <t>ConTab_BOM_KP_Insert_5207</t>
  </si>
  <si>
    <t>ConTab_BOM_KP_Insert_5208</t>
  </si>
  <si>
    <t>ConTab_BOM_KP_Insert_5209</t>
  </si>
  <si>
    <t>ConTab_BOM_KP_Insert_5210</t>
  </si>
  <si>
    <t>ConTab_BOM_KP_Insert_5211</t>
  </si>
  <si>
    <t>ConTab_BOM_KP_Insert_5212</t>
  </si>
  <si>
    <t>ConTab_BOM_KP_Insert_5213</t>
  </si>
  <si>
    <t>ConTab_BOM_KP_Insert_5214</t>
  </si>
  <si>
    <t>ConTab_BOM_KP_Insert_5215</t>
  </si>
  <si>
    <t>ConTab_BOM_KP_Insert_5216</t>
  </si>
  <si>
    <t>ConTab_BOM_KP_Insert_5217</t>
  </si>
  <si>
    <t>ConTab_BOM_KP_Insert_5218</t>
  </si>
  <si>
    <t>ConTab_BOM_KP_Insert_5219</t>
  </si>
  <si>
    <t>ConTab_BOM_KP_Insert_5220</t>
  </si>
  <si>
    <t>ConTab_BOM_KP_Insert_5221</t>
  </si>
  <si>
    <t>ConTab_BOM_KP_Insert_5222</t>
  </si>
  <si>
    <t>ConTab_BOM_KP_Insert_5223</t>
  </si>
  <si>
    <t>ConTab_BOM_KP_Insert_5224</t>
  </si>
  <si>
    <t>ConTab_BOM_KP_Insert_5225</t>
  </si>
  <si>
    <t>ConTab_BOM_KP_Insert_5226</t>
  </si>
  <si>
    <t>ConTab_BOM_KP_Insert_5227</t>
  </si>
  <si>
    <t>ConTab_BOM_KP_Insert_5228</t>
  </si>
  <si>
    <t>ConTab_BOM_KP_Insert_5229</t>
  </si>
  <si>
    <t>ConTab_BOM_KP_Insert_5230</t>
  </si>
  <si>
    <t>ConTab_BOM_KP_Insert_5231</t>
  </si>
  <si>
    <t>ConTab_BOM_KP_Insert_5232</t>
  </si>
  <si>
    <t>ConTab_BOM_KP_Insert_5233</t>
  </si>
  <si>
    <t>ConTab_BOM_KP_Insert_5234</t>
  </si>
  <si>
    <t>ConTab_BOM_KP_Insert_5235</t>
  </si>
  <si>
    <t>ConTab_BOM_KP_Insert_5236</t>
  </si>
  <si>
    <t>ConTab_BOM_KP_Insert_5237</t>
  </si>
  <si>
    <t>ConTab_BOM_KP_Insert_5238</t>
  </si>
  <si>
    <t>ConTab_BOM_KP_Insert_5239</t>
  </si>
  <si>
    <t>ConTab_BOM_KP_Insert_5300</t>
  </si>
  <si>
    <t>ConTab_BOM_KP_Insert_5301</t>
  </si>
  <si>
    <t>ConTab_BOM_KP_Insert_5302</t>
  </si>
  <si>
    <t>ConTab_BOM_KP_Insert_5303</t>
  </si>
  <si>
    <t>ConTab_BOM_KP_Insert_5304</t>
  </si>
  <si>
    <t>ConTab_BOM_KP_Insert_5305</t>
  </si>
  <si>
    <t>ConTab_BOM_KP_Insert_5306</t>
  </si>
  <si>
    <t>ConTab_BOM_KP_Insert_5307</t>
  </si>
  <si>
    <t>ConTab_BOM_KP_Insert_5308</t>
  </si>
  <si>
    <t>ConTab_BOM_KP_Insert_5309</t>
  </si>
  <si>
    <t>ConTab_BOM_KP_Insert_5310</t>
  </si>
  <si>
    <t>ConTab_BOM_KP_Insert_5311</t>
  </si>
  <si>
    <t>ConTab_BOM_KP_Insert_5312</t>
  </si>
  <si>
    <t>ConTab_BOM_KP_Insert_5313</t>
  </si>
  <si>
    <t>ConTab_BOM_KP_Insert_5314</t>
  </si>
  <si>
    <t>ConTab_BOM_KP_Insert_5315</t>
  </si>
  <si>
    <t>ConTab_BOM_KP_Insert_5316</t>
  </si>
  <si>
    <t>ConTab_BOM_KP_Insert_5317</t>
  </si>
  <si>
    <t>ConTab_BOM_KP_Insert_5318</t>
  </si>
  <si>
    <t>ConTab_BOM_KP_Insert_5319</t>
  </si>
  <si>
    <t>ConTab_BOM_KP_Insert_5340</t>
  </si>
  <si>
    <t>ConTab_BOM_KP_Insert_5341</t>
  </si>
  <si>
    <t>ConTab_BOM_KP_Insert_5342</t>
  </si>
  <si>
    <t>ConTab_BOM_KP_Insert_5343</t>
  </si>
  <si>
    <t>ConTab_BOM_KP_Insert_5344</t>
  </si>
  <si>
    <t>ConTab_BOM_KP_Insert_5345</t>
  </si>
  <si>
    <t>ConTab_BOM_KP_Insert_5346</t>
  </si>
  <si>
    <t>ConTab_BOM_KP_Insert_5347</t>
  </si>
  <si>
    <t>ConTab_BOM_KP_Insert_5348</t>
  </si>
  <si>
    <t>ConTab_BOM_KP_Insert_5349</t>
  </si>
  <si>
    <t>ConTab_BOM_KP_Insert_5350</t>
  </si>
  <si>
    <t>ConTab_BOM_KP_Insert_5351</t>
  </si>
  <si>
    <t>ConTab_BOM_KP_Insert_5352</t>
  </si>
  <si>
    <t>ConTab_BOM_KP_Insert_5353</t>
  </si>
  <si>
    <t>ConTab_BOM_KP_Insert_5354</t>
  </si>
  <si>
    <t>ConTab_BOM_KP_Insert_5355</t>
  </si>
  <si>
    <t>ConTab_BOM_KP_Insert_5356</t>
  </si>
  <si>
    <t>ConTab_BOM_KP_Insert_5357</t>
  </si>
  <si>
    <t>ConTab_BOM_KP_Insert_5358</t>
  </si>
  <si>
    <t>ConTab_BOM_KP_Insert_5359</t>
  </si>
  <si>
    <t>ConTab_BOM_KP_Insert_5360</t>
  </si>
  <si>
    <t>ConTab_BOM_KP_Insert_5361</t>
  </si>
  <si>
    <t>ConTab_BOM_KP_Insert_5362</t>
  </si>
  <si>
    <t>ConTab_BOM_KP_Insert_5363</t>
  </si>
  <si>
    <t>ConTab_BOM_KP_Insert_5364</t>
  </si>
  <si>
    <t>ConTab_BOM_KP_Insert_5365</t>
  </si>
  <si>
    <t>ConTab_BOM_KP_Insert_5366</t>
  </si>
  <si>
    <t>ConTab_BOM_KP_Insert_5367</t>
  </si>
  <si>
    <t>ConTab_BOM_KP_Insert_5368</t>
  </si>
  <si>
    <t>ConTab_BOM_KP_Insert_5369</t>
  </si>
  <si>
    <t>ConTab_BOM_KP_Insert_5370</t>
  </si>
  <si>
    <t>ConTab_BOM_KP_Insert_5371</t>
  </si>
  <si>
    <t>ConTab_BOM_KP_Insert_5372</t>
  </si>
  <si>
    <t>ConTab_BOM_KP_Insert_5373</t>
  </si>
  <si>
    <t>ConTab_BOM_KP_Insert_5374</t>
  </si>
  <si>
    <t>ConTab_BOM_KP_Insert_5375</t>
  </si>
  <si>
    <t>ConTab_BOM_KP_Insert_5376</t>
  </si>
  <si>
    <t>ConTab_BOM_KP_Insert_5377</t>
  </si>
  <si>
    <t>ConTab_BOM_KP_Insert_5378</t>
  </si>
  <si>
    <t>ConTab_BOM_KP_Insert_5379</t>
  </si>
  <si>
    <t>ConTab_BOM_KP_Insert_5440</t>
  </si>
  <si>
    <t>ConTab_BOM_KP_Insert_5441</t>
  </si>
  <si>
    <t>ConTab_BOM_KP_Insert_5442</t>
  </si>
  <si>
    <t>ConTab_BOM_KP_Insert_5443</t>
  </si>
  <si>
    <t>ConTab_BOM_KP_Insert_5444</t>
  </si>
  <si>
    <t>ConTab_BOM_KP_Insert_5445</t>
  </si>
  <si>
    <t>ConTab_BOM_KP_Insert_5446</t>
  </si>
  <si>
    <t>ConTab_BOM_KP_Insert_5447</t>
  </si>
  <si>
    <t>ConTab_BOM_KP_Insert_5448</t>
  </si>
  <si>
    <t>ConTab_BOM_KP_Insert_5449</t>
  </si>
  <si>
    <t>ConTab_BOM_KP_Insert_5450</t>
  </si>
  <si>
    <t>ConTab_BOM_KP_Insert_5451</t>
  </si>
  <si>
    <t>ConTab_BOM_KP_Insert_5464</t>
  </si>
  <si>
    <t>ConTab_BOM_KP_Insert_5465</t>
  </si>
  <si>
    <t>ConTab_BOM_KP_Insert_5466</t>
  </si>
  <si>
    <t>ConTab_BOM_KP_Insert_5467</t>
  </si>
  <si>
    <t>ConTab_BOM_KP_Insert_5468</t>
  </si>
  <si>
    <t>ConTab_BOM_KP_Insert_5469</t>
  </si>
  <si>
    <t>ConTab_BOM_KP_Insert_5470</t>
  </si>
  <si>
    <t>ConTab_BOM_KP_Insert_5471</t>
  </si>
  <si>
    <t>ConTab_BOM_KP_Insert_5472</t>
  </si>
  <si>
    <t>ConTab_BOM_KP_Insert_5473</t>
  </si>
  <si>
    <t>ConTab_BOM_KP_Insert_5474</t>
  </si>
  <si>
    <t>ConTab_BOM_KP_Insert_5475</t>
  </si>
  <si>
    <t>ConTab_BOM_KP_Insert_5476</t>
  </si>
  <si>
    <t>ConTab_BOM_KP_Insert_5477</t>
  </si>
  <si>
    <t>ConTab_BOM_KP_Insert_5478</t>
  </si>
  <si>
    <t>ConTab_BOM_KP_Insert_5479</t>
  </si>
  <si>
    <t>ConTab_BOM_KP_Insert_5480</t>
  </si>
  <si>
    <t>ConTab_BOM_KP_Insert_5481</t>
  </si>
  <si>
    <t>ConTab_BOM_KP_Insert_5482</t>
  </si>
  <si>
    <t>ConTab_BOM_KP_Insert_5483</t>
  </si>
  <si>
    <t>ConTab_BOM_KP_Insert_5484</t>
  </si>
  <si>
    <t>ConTab_BOM_KP_Insert_5485</t>
  </si>
  <si>
    <t>ConTab_BOM_KP_Insert_5486</t>
  </si>
  <si>
    <t>ConTab_BOM_KP_Insert_5487</t>
  </si>
  <si>
    <t>ConTab_BOM_KP_Insert_5524</t>
  </si>
  <si>
    <t>ConTab_BOM_KP_Insert_5525</t>
  </si>
  <si>
    <t>ConTab_BOM_KP_Insert_5526</t>
  </si>
  <si>
    <t>ConTab_BOM_KP_Insert_5527</t>
  </si>
  <si>
    <t>ConTab_BOM_KP_Insert_5528</t>
  </si>
  <si>
    <t>ConTab_BOM_KP_Insert_5529</t>
  </si>
  <si>
    <t>ConTab_BOM_KP_Insert_5530</t>
  </si>
  <si>
    <t>ConTab_BOM_KP_Insert_5531</t>
  </si>
  <si>
    <t>ConTab_BOM_KP_Insert_5532</t>
  </si>
  <si>
    <t>ConTab_BOM_KP_Insert_5533</t>
  </si>
  <si>
    <t>ConTab_BOM_KP_Insert_5534</t>
  </si>
  <si>
    <t>ConTab_BOM_KP_Insert_5535</t>
  </si>
  <si>
    <t>ConTab_BOM_KP_Insert_5536</t>
  </si>
  <si>
    <t>ConTab_BOM_KP_Insert_5537</t>
  </si>
  <si>
    <t>ConTab_BOM_KP_Insert_5538</t>
  </si>
  <si>
    <t>ConTab_BOM_KP_Insert_5539</t>
  </si>
  <si>
    <t>ConTab_BOM_KP_Insert_5540</t>
  </si>
  <si>
    <t>ConTab_BOM_KP_Insert_5541</t>
  </si>
  <si>
    <t>ConTab_BOM_KP_Insert_5542</t>
  </si>
  <si>
    <t>ConTab_BOM_KP_Insert_5543</t>
  </si>
  <si>
    <t>ConTab_BOM_KP_Insert_5564</t>
  </si>
  <si>
    <t>ConTab_BOM_KP_Insert_5565</t>
  </si>
  <si>
    <t>ConTab_BOM_KP_Insert_5566</t>
  </si>
  <si>
    <t>ConTab_BOM_KP_Insert_5567</t>
  </si>
  <si>
    <t>ConTab_BOM_KP_Insert_5568</t>
  </si>
  <si>
    <t>ConTab_BOM_KP_Insert_5569</t>
  </si>
  <si>
    <t>ConTab_BOM_KP_Insert_5570</t>
  </si>
  <si>
    <t>ConTab_BOM_KP_Insert_5571</t>
  </si>
  <si>
    <t>ConTab_BOM_KP_Insert_5572</t>
  </si>
  <si>
    <t>ConTab_BOM_KP_Insert_5573</t>
  </si>
  <si>
    <t>ConTab_BOM_KP_Insert_5574</t>
  </si>
  <si>
    <t>ConTab_BOM_KP_Insert_5575</t>
  </si>
  <si>
    <t>ConTab_BOM_KP_Insert_5576</t>
  </si>
  <si>
    <t>ConTab_BOM_KP_Insert_5577</t>
  </si>
  <si>
    <t>ConTab_BOM_KP_Insert_5578</t>
  </si>
  <si>
    <t>ConTab_BOM_KP_Insert_5579</t>
  </si>
  <si>
    <t>ConTab_BOM_KP_Insert_5580</t>
  </si>
  <si>
    <t>ConTab_BOM_KP_Insert_5581</t>
  </si>
  <si>
    <t>ConTab_BOM_KP_Insert_5582</t>
  </si>
  <si>
    <t>ConTab_BOM_KP_Insert_5583</t>
  </si>
  <si>
    <t>ConTab_BOM_KP_Insert_5584</t>
  </si>
  <si>
    <t>ConTab_BOM_KP_Insert_5585</t>
  </si>
  <si>
    <t>ConTab_BOM_KP_Insert_5586</t>
  </si>
  <si>
    <t>ConTab_BOM_KP_Insert_5587</t>
  </si>
  <si>
    <t>ConTab_BOM_KP_Insert_5588</t>
  </si>
  <si>
    <t>ConTab_BOM_KP_Insert_5589</t>
  </si>
  <si>
    <t>ConTab_BOM_KP_Insert_5590</t>
  </si>
  <si>
    <t>ConTab_BOM_KP_Insert_5591</t>
  </si>
  <si>
    <t>ConTab_BOM_KP_Insert_5592</t>
  </si>
  <si>
    <t>ConTab_BOM_KP_Insert_5593</t>
  </si>
  <si>
    <t>ConTab_BOM_KP_Insert_5594</t>
  </si>
  <si>
    <t>ConTab_BOM_KP_Insert_5595</t>
  </si>
  <si>
    <t>ConTab_BOM_KP_Insert_5596</t>
  </si>
  <si>
    <t>ConTab_BOM_KP_Insert_5597</t>
  </si>
  <si>
    <t>ConTab_BOM_KP_Insert_5598</t>
  </si>
  <si>
    <t>ConTab_BOM_KP_Insert_5599</t>
  </si>
  <si>
    <t>ConTab_BOM_KP_Insert_5600</t>
  </si>
  <si>
    <t>ConTab_BOM_KP_Insert_5601</t>
  </si>
  <si>
    <t>ConTab_BOM_KP_Insert_5602</t>
  </si>
  <si>
    <t>ConTab_BOM_KP_Insert_5603</t>
  </si>
  <si>
    <t>ConTab_BOM_KP_Insert_5664</t>
  </si>
  <si>
    <t>ConTab_BOM_KP_Insert_5665</t>
  </si>
  <si>
    <t>ConTab_BOM_KP_Insert_5666</t>
  </si>
  <si>
    <t>ConTab_BOM_KP_Insert_5667</t>
  </si>
  <si>
    <t>ConTab_BOM_KP_Insert_5668</t>
  </si>
  <si>
    <t>ConTab_BOM_KP_Insert_5669</t>
  </si>
  <si>
    <t>ConTab_BOM_KP_Insert_5670</t>
  </si>
  <si>
    <t>ConTab_BOM_KP_Insert_5671</t>
  </si>
  <si>
    <t>ConTab_BOM_KP_Insert_5672</t>
  </si>
  <si>
    <t>ConTab_BOM_KP_Insert_5673</t>
  </si>
  <si>
    <t>ConTab_BOM_KP_Insert_5674</t>
  </si>
  <si>
    <t>ConTab_BOM_KP_Insert_5675</t>
  </si>
  <si>
    <t>ConTab_BOM_KP_Insert_5688</t>
  </si>
  <si>
    <t>ConTab_BOM_KP_Insert_5689</t>
  </si>
  <si>
    <t>ConTab_BOM_KP_Insert_5690</t>
  </si>
  <si>
    <t>ConTab_BOM_KP_Insert_5691</t>
  </si>
  <si>
    <t>ConTab_BOM_KP_Insert_5692</t>
  </si>
  <si>
    <t>ConTab_BOM_KP_Insert_5693</t>
  </si>
  <si>
    <t>ConTab_BOM_KP_Insert_5694</t>
  </si>
  <si>
    <t>ConTab_BOM_KP_Insert_5695</t>
  </si>
  <si>
    <t>ConTab_BOM_KP_Insert_5696</t>
  </si>
  <si>
    <t>ConTab_BOM_KP_Insert_5697</t>
  </si>
  <si>
    <t>ConTab_BOM_KP_Insert_5698</t>
  </si>
  <si>
    <t>ConTab_BOM_KP_Insert_5699</t>
  </si>
  <si>
    <t>ConTab_BOM_KP_Insert_5700</t>
  </si>
  <si>
    <t>ConTab_BOM_KP_Insert_5701</t>
  </si>
  <si>
    <t>ConTab_BOM_KP_Insert_5702</t>
  </si>
  <si>
    <t>ConTab_BOM_KP_Insert_5703</t>
  </si>
  <si>
    <t>ConTab_BOM_KP_Insert_5704</t>
  </si>
  <si>
    <t>ConTab_BOM_KP_Insert_5705</t>
  </si>
  <si>
    <t>ConTab_BOM_KP_Insert_5706</t>
  </si>
  <si>
    <t>ConTab_BOM_KP_Insert_5707</t>
  </si>
  <si>
    <t>ConTab_BOM_KP_Insert_5708</t>
  </si>
  <si>
    <t>ConTab_BOM_KP_Insert_5709</t>
  </si>
  <si>
    <t>ConTab_BOM_KP_Insert_5710</t>
  </si>
  <si>
    <t>ConTab_BOM_KP_Insert_5711</t>
  </si>
  <si>
    <t>ConTab_BOM_KP_Insert_5748</t>
  </si>
  <si>
    <t>ConTab_BOM_KP_Insert_5749</t>
  </si>
  <si>
    <t>ConTab_BOM_KP_Insert_5750</t>
  </si>
  <si>
    <t>ConTab_BOM_KP_Insert_5751</t>
  </si>
  <si>
    <t>ConTab_BOM_KP_Insert_5752</t>
  </si>
  <si>
    <t>ConTab_BOM_KP_Insert_5753</t>
  </si>
  <si>
    <t>ConTab_BOM_KP_Insert_5754</t>
  </si>
  <si>
    <t>ConTab_BOM_KP_Insert_5755</t>
  </si>
  <si>
    <t>ConTab_BOM_KP_Insert_5756</t>
  </si>
  <si>
    <t>ConTab_BOM_KP_Insert_5757</t>
  </si>
  <si>
    <t>ConTab_BOM_KP_Insert_5758</t>
  </si>
  <si>
    <t>ConTab_BOM_KP_Insert_5759</t>
  </si>
  <si>
    <t>ConTab_BOM_KP_Insert_5760</t>
  </si>
  <si>
    <t>ConTab_BOM_KP_Insert_5761</t>
  </si>
  <si>
    <t>ConTab_BOM_KP_Insert_5762</t>
  </si>
  <si>
    <t>ConTab_BOM_KP_Insert_5763</t>
  </si>
  <si>
    <t>ConTab_BOM_KP_Insert_5764</t>
  </si>
  <si>
    <t>ConTab_BOM_KP_Insert_5765</t>
  </si>
  <si>
    <t>ConTab_BOM_KP_Insert_5766</t>
  </si>
  <si>
    <t>ConTab_BOM_KP_Insert_5767</t>
  </si>
  <si>
    <t>ConTab_BOM_KP_Insert_5788</t>
  </si>
  <si>
    <t>ConTab_BOM_KP_Insert_5789</t>
  </si>
  <si>
    <t>ConTab_BOM_KP_Insert_5790</t>
  </si>
  <si>
    <t>ConTab_BOM_KP_Insert_5791</t>
  </si>
  <si>
    <t>ConTab_BOM_KP_Insert_5792</t>
  </si>
  <si>
    <t>ConTab_BOM_KP_Insert_5793</t>
  </si>
  <si>
    <t>ConTab_BOM_KP_Insert_5794</t>
  </si>
  <si>
    <t>ConTab_BOM_KP_Insert_5795</t>
  </si>
  <si>
    <t>ConTab_BOM_KP_Insert_5796</t>
  </si>
  <si>
    <t>ConTab_BOM_KP_Insert_5797</t>
  </si>
  <si>
    <t>ConTab_BOM_KP_Insert_5798</t>
  </si>
  <si>
    <t>ConTab_BOM_KP_Insert_5799</t>
  </si>
  <si>
    <t>ConTab_BOM_KP_Insert_5800</t>
  </si>
  <si>
    <t>ConTab_BOM_KP_Insert_5801</t>
  </si>
  <si>
    <t>ConTab_BOM_KP_Insert_5802</t>
  </si>
  <si>
    <t>ConTab_BOM_KP_Insert_5803</t>
  </si>
  <si>
    <t>ConTab_BOM_KP_Insert_5804</t>
  </si>
  <si>
    <t>ConTab_BOM_KP_Insert_5805</t>
  </si>
  <si>
    <t>ConTab_BOM_KP_Insert_5806</t>
  </si>
  <si>
    <t>ConTab_BOM_KP_Insert_5807</t>
  </si>
  <si>
    <t>ConTab_BOM_KP_Insert_5808</t>
  </si>
  <si>
    <t>ConTab_BOM_KP_Insert_5809</t>
  </si>
  <si>
    <t>ConTab_BOM_KP_Insert_5810</t>
  </si>
  <si>
    <t>ConTab_BOM_KP_Insert_5811</t>
  </si>
  <si>
    <t>ConTab_BOM_KP_Insert_5812</t>
  </si>
  <si>
    <t>ConTab_BOM_KP_Insert_5813</t>
  </si>
  <si>
    <t>ConTab_BOM_KP_Insert_5814</t>
  </si>
  <si>
    <t>ConTab_BOM_KP_Insert_5815</t>
  </si>
  <si>
    <t>ConTab_BOM_KP_Insert_5816</t>
  </si>
  <si>
    <t>ConTab_BOM_KP_Insert_5817</t>
  </si>
  <si>
    <t>ConTab_BOM_KP_Insert_5818</t>
  </si>
  <si>
    <t>ConTab_BOM_KP_Insert_5819</t>
  </si>
  <si>
    <t>ConTab_BOM_KP_Insert_5820</t>
  </si>
  <si>
    <t>ConTab_BOM_KP_Insert_5821</t>
  </si>
  <si>
    <t>ConTab_BOM_KP_Insert_5822</t>
  </si>
  <si>
    <t>ConTab_BOM_KP_Insert_5823</t>
  </si>
  <si>
    <t>ConTab_BOM_KP_Insert_5824</t>
  </si>
  <si>
    <t>ConTab_BOM_KP_Insert_5825</t>
  </si>
  <si>
    <t>ConTab_BOM_KP_Insert_5826</t>
  </si>
  <si>
    <t>ConTab_BOM_KP_Insert_5827</t>
  </si>
  <si>
    <t>ConTab_BOM_KP_Insert_5888</t>
  </si>
  <si>
    <t>ConTab_BOM_KP_Insert_5889</t>
  </si>
  <si>
    <t>ConTab_BOM_KP_Insert_5890</t>
  </si>
  <si>
    <t>ConTab_BOM_KP_Insert_5891</t>
  </si>
  <si>
    <t>ConTab_BOM_KP_Insert_5892</t>
  </si>
  <si>
    <t>ConTab_BOM_KP_Insert_5893</t>
  </si>
  <si>
    <t>ConTab_BOM_KP_Insert_5894</t>
  </si>
  <si>
    <t>ConTab_BOM_KP_Insert_5895</t>
  </si>
  <si>
    <t>ConTab_BOM_KP_Insert_5896</t>
  </si>
  <si>
    <t>ConTab_BOM_KP_Insert_5897</t>
  </si>
  <si>
    <t>ConTab_BOM_KP_Insert_5898</t>
  </si>
  <si>
    <t>ConTab_BOM_KP_Insert_5899</t>
  </si>
  <si>
    <t>ConTab_BOM_KP_Insert_5912</t>
  </si>
  <si>
    <t>ConTab_BOM_KP_Insert_5913</t>
  </si>
  <si>
    <t>ConTab_BOM_KP_Insert_5914</t>
  </si>
  <si>
    <t>ConTab_BOM_KP_Insert_5915</t>
  </si>
  <si>
    <t>ConTab_BOM_KP_Insert_5916</t>
  </si>
  <si>
    <t>ConTab_BOM_KP_Insert_5917</t>
  </si>
  <si>
    <t>ConTab_BOM_KP_Insert_5918</t>
  </si>
  <si>
    <t>ConTab_BOM_KP_Insert_5919</t>
  </si>
  <si>
    <t>ConTab_BOM_KP_Insert_5920</t>
  </si>
  <si>
    <t>ConTab_BOM_KP_Insert_5921</t>
  </si>
  <si>
    <t>ConTab_BOM_KP_Insert_5922</t>
  </si>
  <si>
    <t>ConTab_BOM_KP_Insert_5923</t>
  </si>
  <si>
    <t>ConTab_BOM_KP_Insert_5924</t>
  </si>
  <si>
    <t>ConTab_BOM_KP_Insert_5925</t>
  </si>
  <si>
    <t>ConTab_BOM_KP_Insert_5926</t>
  </si>
  <si>
    <t>ConTab_BOM_KP_Insert_5927</t>
  </si>
  <si>
    <t>ConTab_BOM_KP_Insert_5928</t>
  </si>
  <si>
    <t>ConTab_BOM_KP_Insert_5929</t>
  </si>
  <si>
    <t>ConTab_BOM_KP_Insert_5930</t>
  </si>
  <si>
    <t>ConTab_BOM_KP_Insert_5931</t>
  </si>
  <si>
    <t>ConTab_BOM_KP_Insert_5932</t>
  </si>
  <si>
    <t>ConTab_BOM_KP_Insert_5933</t>
  </si>
  <si>
    <t>ConTab_BOM_KP_Insert_5934</t>
  </si>
  <si>
    <t>ConTab_BOM_KP_Insert_5935</t>
  </si>
  <si>
    <t>ConTab_BOM_KP_Insert_5972</t>
  </si>
  <si>
    <t>ConTab_BOM_KP_Insert_5973</t>
  </si>
  <si>
    <t>ConTab_BOM_KP_Insert_5974</t>
  </si>
  <si>
    <t>ConTab_BOM_KP_Insert_5975</t>
  </si>
  <si>
    <t>ConTab_BOM_KP_Insert_5976</t>
  </si>
  <si>
    <t>ConTab_BOM_KP_Insert_5977</t>
  </si>
  <si>
    <t>ConTab_BOM_KP_Insert_5978</t>
  </si>
  <si>
    <t>ConTab_BOM_KP_Insert_5979</t>
  </si>
  <si>
    <t>ConTab_BOM_KP_Insert_5980</t>
  </si>
  <si>
    <t>ConTab_BOM_KP_Insert_5981</t>
  </si>
  <si>
    <t>ConTab_BOM_KP_Insert_5982</t>
  </si>
  <si>
    <t>ConTab_BOM_KP_Insert_5983</t>
  </si>
  <si>
    <t>ConTab_BOM_KP_Insert_5996</t>
  </si>
  <si>
    <t>ConTab_BOM_KP_Insert_5997</t>
  </si>
  <si>
    <t>ConTab_BOM_KP_Insert_5998</t>
  </si>
  <si>
    <t>ConTab_BOM_KP_Insert_5999</t>
  </si>
  <si>
    <t>ConTab_BOM_KP_Insert_6000</t>
  </si>
  <si>
    <t>ConTab_BOM_KP_Insert_6001</t>
  </si>
  <si>
    <t>ConTab_BOM_KP_Insert_6002</t>
  </si>
  <si>
    <t>ConTab_BOM_KP_Insert_6003</t>
  </si>
  <si>
    <t>ConTab_BOM_KP_Insert_6004</t>
  </si>
  <si>
    <t>ConTab_BOM_KP_Insert_6005</t>
  </si>
  <si>
    <t>ConTab_BOM_KP_Insert_6006</t>
  </si>
  <si>
    <t>ConTab_BOM_KP_Insert_6007</t>
  </si>
  <si>
    <t>ConTab_BOM_KP_Insert_6008</t>
  </si>
  <si>
    <t>ConTab_BOM_KP_Insert_6009</t>
  </si>
  <si>
    <t>ConTab_BOM_KP_Insert_6010</t>
  </si>
  <si>
    <t>ConTab_BOM_KP_Insert_6011</t>
  </si>
  <si>
    <t>ConTab_BOM_KP_Insert_6012</t>
  </si>
  <si>
    <t>ConTab_BOM_KP_Insert_6013</t>
  </si>
  <si>
    <t>ConTab_BOM_KP_Insert_6014</t>
  </si>
  <si>
    <t>ConTab_BOM_KP_Insert_6015</t>
  </si>
  <si>
    <t>ConTab_BOM_KP_Insert_6016</t>
  </si>
  <si>
    <t>ConTab_BOM_KP_Insert_6017</t>
  </si>
  <si>
    <t>ConTab_BOM_KP_Insert_6018</t>
  </si>
  <si>
    <t>ConTab_BOM_KP_Insert_6019</t>
  </si>
  <si>
    <t>ConTab_BOM_KP_Insert_6056</t>
  </si>
  <si>
    <t>ConTab_BOM_KP_Insert_6057</t>
  </si>
  <si>
    <t>ConTab_BOM_KP_Insert_6058</t>
  </si>
  <si>
    <t>ConTab_BOM_KP_Insert_6059</t>
  </si>
  <si>
    <t>ConTab_BOM_KP_Insert_6060</t>
  </si>
  <si>
    <t>ConTab_BOM_KP_Insert_6061</t>
  </si>
  <si>
    <t>ConTab_BOM_KP_Insert_6062</t>
  </si>
  <si>
    <t>ConTab_BOM_KP_Insert_6063</t>
  </si>
  <si>
    <t>ConTab_BOM_KP_Insert_6064</t>
  </si>
  <si>
    <t>ConTab_BOM_KP_Insert_6065</t>
  </si>
  <si>
    <t>ConTab_BOM_KP_Insert_6066</t>
  </si>
  <si>
    <t>ConTab_BOM_KP_Insert_6067</t>
  </si>
  <si>
    <t>ConTab_BOM_KP_Insert_6080</t>
  </si>
  <si>
    <t>ConTab_BOM_KP_Insert_6081</t>
  </si>
  <si>
    <t>ConTab_BOM_KP_Insert_6082</t>
  </si>
  <si>
    <t>ConTab_BOM_KP_Insert_6083</t>
  </si>
  <si>
    <t>ConTab_BOM_KP_Insert_6084</t>
  </si>
  <si>
    <t>ConTab_BOM_KP_Insert_6085</t>
  </si>
  <si>
    <t>ConTab_BOM_KP_Insert_6086</t>
  </si>
  <si>
    <t>ConTab_BOM_KP_Insert_6087</t>
  </si>
  <si>
    <t>ConTab_BOM_KP_Insert_6088</t>
  </si>
  <si>
    <t>ConTab_BOM_KP_Insert_6089</t>
  </si>
  <si>
    <t>ConTab_BOM_KP_Insert_6090</t>
  </si>
  <si>
    <t>ConTab_BOM_KP_Insert_6091</t>
  </si>
  <si>
    <t>ConTab_BOM_KP_Insert_6092</t>
  </si>
  <si>
    <t>ConTab_BOM_KP_Insert_6093</t>
  </si>
  <si>
    <t>ConTab_BOM_KP_Insert_6094</t>
  </si>
  <si>
    <t>ConTab_BOM_KP_Insert_6095</t>
  </si>
  <si>
    <t>ConTab_BOM_KP_Insert_6096</t>
  </si>
  <si>
    <t>ConTab_BOM_KP_Insert_6097</t>
  </si>
  <si>
    <t>ConTab_BOM_KP_Insert_6098</t>
  </si>
  <si>
    <t>ConTab_BOM_KP_Insert_6099</t>
  </si>
  <si>
    <t>ConTab_BOM_KP_Insert_6100</t>
  </si>
  <si>
    <t>ConTab_BOM_KP_Insert_6101</t>
  </si>
  <si>
    <t>ConTab_BOM_KP_Insert_6102</t>
  </si>
  <si>
    <t>ConTab_BOM_KP_Insert_6103</t>
  </si>
  <si>
    <t>ConTab_BOM_KP_Insert_6140</t>
  </si>
  <si>
    <t>ConTab_BOM_KP_Insert_6141</t>
  </si>
  <si>
    <t>ConTab_BOM_KP_Insert_6142</t>
  </si>
  <si>
    <t>ConTab_BOM_KP_Insert_6143</t>
  </si>
  <si>
    <t>ConTab_BOM_KP_Insert_6144</t>
  </si>
  <si>
    <t>ConTab_BOM_KP_Insert_6145</t>
  </si>
  <si>
    <t>ConTab_BOM_KP_Insert_6146</t>
  </si>
  <si>
    <t>ConTab_BOM_KP_Insert_6147</t>
  </si>
  <si>
    <t>ConTab_BOM_KP_Insert_6148</t>
  </si>
  <si>
    <t>ConTab_BOM_KP_Insert_6149</t>
  </si>
  <si>
    <t>ConTab_BOM_KP_Insert_6150</t>
  </si>
  <si>
    <t>ConTab_BOM_KP_Insert_6151</t>
  </si>
  <si>
    <t>ConTab_BOM_KP_Insert_6152</t>
  </si>
  <si>
    <t>ConTab_BOM_KP_Insert_6153</t>
  </si>
  <si>
    <t>ConTab_BOM_KP_Insert_6154</t>
  </si>
  <si>
    <t>ConTab_BOM_KP_Insert_6155</t>
  </si>
  <si>
    <t>ConTab_BOM_KP_Insert_6156</t>
  </si>
  <si>
    <t>ConTab_BOM_KP_Insert_6157</t>
  </si>
  <si>
    <t>ConTab_BOM_KP_Insert_6158</t>
  </si>
  <si>
    <t>ConTab_BOM_KP_Insert_6159</t>
  </si>
  <si>
    <t>ConTab_BOM_KP_Insert_6180</t>
  </si>
  <si>
    <t>ConTab_BOM_KP_Insert_6181</t>
  </si>
  <si>
    <t>ConTab_BOM_KP_Insert_6182</t>
  </si>
  <si>
    <t>ConTab_BOM_KP_Insert_6183</t>
  </si>
  <si>
    <t>ConTab_BOM_KP_Insert_6184</t>
  </si>
  <si>
    <t>ConTab_BOM_KP_Insert_6185</t>
  </si>
  <si>
    <t>ConTab_BOM_KP_Insert_6186</t>
  </si>
  <si>
    <t>ConTab_BOM_KP_Insert_6187</t>
  </si>
  <si>
    <t>ConTab_BOM_KP_Insert_6188</t>
  </si>
  <si>
    <t>ConTab_BOM_KP_Insert_6189</t>
  </si>
  <si>
    <t>ConTab_BOM_KP_Insert_6190</t>
  </si>
  <si>
    <t>ConTab_BOM_KP_Insert_6191</t>
  </si>
  <si>
    <t>ConTab_BOM_KP_Insert_6192</t>
  </si>
  <si>
    <t>ConTab_BOM_KP_Insert_6193</t>
  </si>
  <si>
    <t>ConTab_BOM_KP_Insert_6194</t>
  </si>
  <si>
    <t>ConTab_BOM_KP_Insert_6195</t>
  </si>
  <si>
    <t>ConTab_BOM_KP_Insert_6196</t>
  </si>
  <si>
    <t>ConTab_BOM_KP_Insert_6197</t>
  </si>
  <si>
    <t>ConTab_BOM_KP_Insert_6198</t>
  </si>
  <si>
    <t>ConTab_BOM_KP_Insert_6199</t>
  </si>
  <si>
    <t>ConTab_BOM_KP_Insert_6200</t>
  </si>
  <si>
    <t>ConTab_BOM_KP_Insert_6201</t>
  </si>
  <si>
    <t>ConTab_BOM_KP_Insert_6202</t>
  </si>
  <si>
    <t>ConTab_BOM_KP_Insert_6203</t>
  </si>
  <si>
    <t>ConTab_BOM_KP_Insert_6204</t>
  </si>
  <si>
    <t>ConTab_BOM_KP_Insert_6205</t>
  </si>
  <si>
    <t>ConTab_BOM_KP_Insert_6206</t>
  </si>
  <si>
    <t>ConTab_BOM_KP_Insert_6207</t>
  </si>
  <si>
    <t>ConTab_BOM_KP_Insert_6208</t>
  </si>
  <si>
    <t>ConTab_BOM_KP_Insert_6209</t>
  </si>
  <si>
    <t>ConTab_BOM_KP_Insert_6210</t>
  </si>
  <si>
    <t>ConTab_BOM_KP_Insert_6211</t>
  </si>
  <si>
    <t>ConTab_BOM_KP_Insert_6212</t>
  </si>
  <si>
    <t>ConTab_BOM_KP_Insert_6213</t>
  </si>
  <si>
    <t>ConTab_BOM_KP_Insert_6214</t>
  </si>
  <si>
    <t>ConTab_BOM_KP_Insert_6215</t>
  </si>
  <si>
    <t>ConTab_BOM_KP_Insert_6216</t>
  </si>
  <si>
    <t>ConTab_BOM_KP_Insert_6217</t>
  </si>
  <si>
    <t>ConTab_BOM_KP_Insert_6218</t>
  </si>
  <si>
    <t>ConTab_BOM_KP_Insert_6219</t>
  </si>
  <si>
    <t>No lip seals</t>
  </si>
  <si>
    <t>These boms have lip seals</t>
  </si>
  <si>
    <t>Refer to Seal Master for selections</t>
  </si>
  <si>
    <t>Price_BOM_KP_Baseplates</t>
  </si>
  <si>
    <t>BaseType</t>
  </si>
  <si>
    <t>FrameSize</t>
  </si>
  <si>
    <t>DripPan</t>
  </si>
  <si>
    <t>CplgType</t>
  </si>
  <si>
    <t>QP-base check</t>
  </si>
  <si>
    <t>QP_cplg check</t>
  </si>
  <si>
    <t>QP- check of base and cplg</t>
  </si>
  <si>
    <t>Const Code</t>
  </si>
  <si>
    <t>Base Type</t>
  </si>
  <si>
    <t>Drip Pan</t>
  </si>
  <si>
    <t>Cplg Type</t>
  </si>
  <si>
    <t>Cplg Size</t>
  </si>
  <si>
    <t>ConTab_BOM_KP_Baseplates_1</t>
  </si>
  <si>
    <t>BaseplateSteel</t>
  </si>
  <si>
    <t>Baseplate_Steel</t>
  </si>
  <si>
    <t>Steel</t>
  </si>
  <si>
    <t>143T</t>
  </si>
  <si>
    <t>:No Drip Pan:Standard Drip Pan:</t>
  </si>
  <si>
    <t>Woods_Sureflex</t>
  </si>
  <si>
    <t>Woods 4S</t>
  </si>
  <si>
    <t>B101528</t>
  </si>
  <si>
    <t>LT028</t>
  </si>
  <si>
    <t>ConTab_BOM_KP_Baseplates_2</t>
  </si>
  <si>
    <t>145T</t>
  </si>
  <si>
    <t>ConTab_BOM_KP_Baseplates_3</t>
  </si>
  <si>
    <t>182T</t>
  </si>
  <si>
    <t>Woods 5S</t>
  </si>
  <si>
    <t>B101529</t>
  </si>
  <si>
    <t>ConTab_BOM_KP_Baseplates_4</t>
  </si>
  <si>
    <t>184T</t>
  </si>
  <si>
    <t>ConTab_BOM_KP_Baseplates_5</t>
  </si>
  <si>
    <t>213T</t>
  </si>
  <si>
    <t>Woods 6S</t>
  </si>
  <si>
    <t>B101530</t>
  </si>
  <si>
    <t>ConTab_BOM_KP_Baseplates_6</t>
  </si>
  <si>
    <t>215T</t>
  </si>
  <si>
    <t>ConTab_BOM_KP_Baseplates_7</t>
  </si>
  <si>
    <t>254T</t>
  </si>
  <si>
    <t>Woods 7S</t>
  </si>
  <si>
    <t>B101531</t>
  </si>
  <si>
    <t>ConTab_BOM_KP_Baseplates_8</t>
  </si>
  <si>
    <t>256T</t>
  </si>
  <si>
    <t>ConTab_BOM_KP_Baseplates_9</t>
  </si>
  <si>
    <t>284TS</t>
  </si>
  <si>
    <t>Woods 8S</t>
  </si>
  <si>
    <t>B101532</t>
  </si>
  <si>
    <t>ConTab_BOM_KP_Baseplates_10</t>
  </si>
  <si>
    <t>286TS</t>
  </si>
  <si>
    <t>ConTab_BOM_KP_Baseplates_11</t>
  </si>
  <si>
    <t>Falk_T10_Grid</t>
  </si>
  <si>
    <t>Falk 1020T10</t>
  </si>
  <si>
    <t>B101533</t>
  </si>
  <si>
    <t>ConTab_BOM_KP_Baseplates_12</t>
  </si>
  <si>
    <t>ConTab_BOM_KP_Baseplates_13</t>
  </si>
  <si>
    <t>B101534</t>
  </si>
  <si>
    <t>ConTab_BOM_KP_Baseplates_14</t>
  </si>
  <si>
    <t>ConTab_BOM_KP_Baseplates_15</t>
  </si>
  <si>
    <t>Falk 1030T10</t>
  </si>
  <si>
    <t>B101535</t>
  </si>
  <si>
    <t>ConTab_BOM_KP_Baseplates_16</t>
  </si>
  <si>
    <t>ConTab_BOM_KP_Baseplates_17</t>
  </si>
  <si>
    <t>Falk 1040T10</t>
  </si>
  <si>
    <t>B101536</t>
  </si>
  <si>
    <t>ConTab_BOM_KP_Baseplates_18</t>
  </si>
  <si>
    <t>ConTab_BOM_KP_Baseplates_19</t>
  </si>
  <si>
    <t>B101537</t>
  </si>
  <si>
    <t>ConTab_BOM_KP_Baseplates_20</t>
  </si>
  <si>
    <t>ConTab_BOM_KP_Baseplates_21</t>
  </si>
  <si>
    <t>324TS</t>
  </si>
  <si>
    <t>Falk 1050T10</t>
  </si>
  <si>
    <t>B101538</t>
  </si>
  <si>
    <t>ConTab_BOM_KP_Baseplates_22</t>
  </si>
  <si>
    <t>326TS</t>
  </si>
  <si>
    <t>ConTab_BOM_KP_Baseplates_23</t>
  </si>
  <si>
    <t>364TS</t>
  </si>
  <si>
    <t>B101539</t>
  </si>
  <si>
    <t>ConTab_BOM_KP_Baseplates_24</t>
  </si>
  <si>
    <t>365TS</t>
  </si>
  <si>
    <t>ConTab_BOM_KP_Baseplates_39</t>
  </si>
  <si>
    <t>Woods_Spacer</t>
  </si>
  <si>
    <t>Woods 4SC</t>
  </si>
  <si>
    <t>B101547</t>
  </si>
  <si>
    <t>ConTab_BOM_KP_Baseplates_40</t>
  </si>
  <si>
    <t>ConTab_BOM_KP_Baseplates_41</t>
  </si>
  <si>
    <t>Woods 5SC</t>
  </si>
  <si>
    <t>B101548</t>
  </si>
  <si>
    <t>ConTab_BOM_KP_Baseplates_42</t>
  </si>
  <si>
    <t>ConTab_BOM_KP_Baseplates_43</t>
  </si>
  <si>
    <t>Woods 6SC</t>
  </si>
  <si>
    <t>B101549</t>
  </si>
  <si>
    <t>ConTab_BOM_KP_Baseplates_44</t>
  </si>
  <si>
    <t>ConTab_BOM_KP_Baseplates_45</t>
  </si>
  <si>
    <t>Woods 7SC</t>
  </si>
  <si>
    <t>B101550</t>
  </si>
  <si>
    <t>ConTab_BOM_KP_Baseplates_46</t>
  </si>
  <si>
    <t>ConTab_BOM_KP_Baseplates_47</t>
  </si>
  <si>
    <t>Woods 8SC</t>
  </si>
  <si>
    <t>B101551</t>
  </si>
  <si>
    <t>ConTab_BOM_KP_Baseplates_48</t>
  </si>
  <si>
    <t>ConTab_BOM_KP_Baseplates_49</t>
  </si>
  <si>
    <t>Falk_Spacer</t>
  </si>
  <si>
    <t>Falk 1020T31</t>
  </si>
  <si>
    <t>B101552</t>
  </si>
  <si>
    <t>ConTab_BOM_KP_Baseplates_50</t>
  </si>
  <si>
    <t>ConTab_BOM_KP_Baseplates_51</t>
  </si>
  <si>
    <t>B101553</t>
  </si>
  <si>
    <t>ConTab_BOM_KP_Baseplates_52</t>
  </si>
  <si>
    <t>ConTab_BOM_KP_Baseplates_53</t>
  </si>
  <si>
    <t>Falk 1030T31</t>
  </si>
  <si>
    <t>B101554</t>
  </si>
  <si>
    <t>ConTab_BOM_KP_Baseplates_54</t>
  </si>
  <si>
    <t>ConTab_BOM_KP_Baseplates_55</t>
  </si>
  <si>
    <t>Falk 1040T31</t>
  </si>
  <si>
    <t>B101555</t>
  </si>
  <si>
    <t>ConTab_BOM_KP_Baseplates_56</t>
  </si>
  <si>
    <t>ConTab_BOM_KP_Baseplates_57</t>
  </si>
  <si>
    <t>B101556</t>
  </si>
  <si>
    <t>ConTab_BOM_KP_Baseplates_58</t>
  </si>
  <si>
    <t>ConTab_BOM_KP_Baseplates_59</t>
  </si>
  <si>
    <t>Falk 1050T31</t>
  </si>
  <si>
    <t>B101557</t>
  </si>
  <si>
    <t>ConTab_BOM_KP_Baseplates_60</t>
  </si>
  <si>
    <t>ConTab_BOM_KP_Baseplates_61</t>
  </si>
  <si>
    <t>B101558</t>
  </si>
  <si>
    <t>ConTab_BOM_KP_Baseplates_62</t>
  </si>
  <si>
    <t>ConTab_BOM_KP_Baseplates_77</t>
  </si>
  <si>
    <t>:Extended Drip Pan:</t>
  </si>
  <si>
    <t>B101566</t>
  </si>
  <si>
    <t>ConTab_BOM_KP_Baseplates_78</t>
  </si>
  <si>
    <t>ConTab_BOM_KP_Baseplates_79</t>
  </si>
  <si>
    <t>B101567</t>
  </si>
  <si>
    <t>ConTab_BOM_KP_Baseplates_80</t>
  </si>
  <si>
    <t>ConTab_BOM_KP_Baseplates_81</t>
  </si>
  <si>
    <t>B101568</t>
  </si>
  <si>
    <t>ConTab_BOM_KP_Baseplates_82</t>
  </si>
  <si>
    <t>ConTab_BOM_KP_Baseplates_83</t>
  </si>
  <si>
    <t>B101569</t>
  </si>
  <si>
    <t>ConTab_BOM_KP_Baseplates_84</t>
  </si>
  <si>
    <t>ConTab_BOM_KP_Baseplates_85</t>
  </si>
  <si>
    <t>B101570</t>
  </si>
  <si>
    <t>ConTab_BOM_KP_Baseplates_86</t>
  </si>
  <si>
    <t>ConTab_BOM_KP_Baseplates_87</t>
  </si>
  <si>
    <t>B101571</t>
  </si>
  <si>
    <t>ConTab_BOM_KP_Baseplates_88</t>
  </si>
  <si>
    <t>ConTab_BOM_KP_Baseplates_89</t>
  </si>
  <si>
    <t>B101572</t>
  </si>
  <si>
    <t>ConTab_BOM_KP_Baseplates_90</t>
  </si>
  <si>
    <t>ConTab_BOM_KP_Baseplates_91</t>
  </si>
  <si>
    <t>B101573</t>
  </si>
  <si>
    <t>ConTab_BOM_KP_Baseplates_92</t>
  </si>
  <si>
    <t>ConTab_BOM_KP_Baseplates_93</t>
  </si>
  <si>
    <t>B101574</t>
  </si>
  <si>
    <t>ConTab_BOM_KP_Baseplates_94</t>
  </si>
  <si>
    <t>ConTab_BOM_KP_Baseplates_95</t>
  </si>
  <si>
    <t>B101575</t>
  </si>
  <si>
    <t>ConTab_BOM_KP_Baseplates_96</t>
  </si>
  <si>
    <t>ConTab_BOM_KP_Baseplates_97</t>
  </si>
  <si>
    <t>B101576</t>
  </si>
  <si>
    <t>ConTab_BOM_KP_Baseplates_98</t>
  </si>
  <si>
    <t>ConTab_BOM_KP_Baseplates_99</t>
  </si>
  <si>
    <t>B101577</t>
  </si>
  <si>
    <t>ConTab_BOM_KP_Baseplates_100</t>
  </si>
  <si>
    <t>ConTab_BOM_KP_Baseplates_115</t>
  </si>
  <si>
    <t>B101585</t>
  </si>
  <si>
    <t>ConTab_BOM_KP_Baseplates_116</t>
  </si>
  <si>
    <t>ConTab_BOM_KP_Baseplates_117</t>
  </si>
  <si>
    <t>B101586</t>
  </si>
  <si>
    <t>ConTab_BOM_KP_Baseplates_118</t>
  </si>
  <si>
    <t>ConTab_BOM_KP_Baseplates_119</t>
  </si>
  <si>
    <t>B101587</t>
  </si>
  <si>
    <t>ConTab_BOM_KP_Baseplates_120</t>
  </si>
  <si>
    <t>ConTab_BOM_KP_Baseplates_121</t>
  </si>
  <si>
    <t>B101588</t>
  </si>
  <si>
    <t>ConTab_BOM_KP_Baseplates_122</t>
  </si>
  <si>
    <t>ConTab_BOM_KP_Baseplates_123</t>
  </si>
  <si>
    <t>B101589</t>
  </si>
  <si>
    <t>ConTab_BOM_KP_Baseplates_124</t>
  </si>
  <si>
    <t>ConTab_BOM_KP_Baseplates_125</t>
  </si>
  <si>
    <t>B101590</t>
  </si>
  <si>
    <t>ConTab_BOM_KP_Baseplates_126</t>
  </si>
  <si>
    <t>ConTab_BOM_KP_Baseplates_127</t>
  </si>
  <si>
    <t>B101591</t>
  </si>
  <si>
    <t>ConTab_BOM_KP_Baseplates_128</t>
  </si>
  <si>
    <t>ConTab_BOM_KP_Baseplates_129</t>
  </si>
  <si>
    <t>B101592</t>
  </si>
  <si>
    <t>ConTab_BOM_KP_Baseplates_130</t>
  </si>
  <si>
    <t>ConTab_BOM_KP_Baseplates_131</t>
  </si>
  <si>
    <t>B101593</t>
  </si>
  <si>
    <t>ConTab_BOM_KP_Baseplates_132</t>
  </si>
  <si>
    <t>ConTab_BOM_KP_Baseplates_133</t>
  </si>
  <si>
    <t>B101594</t>
  </si>
  <si>
    <t>ConTab_BOM_KP_Baseplates_134</t>
  </si>
  <si>
    <t>ConTab_BOM_KP_Baseplates_135</t>
  </si>
  <si>
    <t>B101595</t>
  </si>
  <si>
    <t>ConTab_BOM_KP_Baseplates_136</t>
  </si>
  <si>
    <t>ConTab_BOM_KP_Baseplates_137</t>
  </si>
  <si>
    <t>B101596</t>
  </si>
  <si>
    <t>ConTab_BOM_KP_Baseplates_138</t>
  </si>
  <si>
    <t>ConTab_BOM_KP_Baseplates_191</t>
  </si>
  <si>
    <t>Baseplate_Special</t>
  </si>
  <si>
    <t>Special</t>
  </si>
  <si>
    <t>B101504</t>
  </si>
  <si>
    <t>ConTab_BOM_KP_Baseplates_192</t>
  </si>
  <si>
    <t>B101623</t>
  </si>
  <si>
    <t>ConTab_BOM_KP_Baseplates_193</t>
  </si>
  <si>
    <t>ConTab_BOM_KP_Baseplates_194</t>
  </si>
  <si>
    <t>B101624</t>
  </si>
  <si>
    <t>ConTab_BOM_KP_Baseplates_195</t>
  </si>
  <si>
    <t>ConTab_BOM_KP_Baseplates_196</t>
  </si>
  <si>
    <t>B101625</t>
  </si>
  <si>
    <t>ConTab_BOM_KP_Baseplates_197</t>
  </si>
  <si>
    <t>ConTab_BOM_KP_Baseplates_198</t>
  </si>
  <si>
    <t>284T</t>
  </si>
  <si>
    <t>B101626</t>
  </si>
  <si>
    <t>ConTab_BOM_KP_Baseplates_199</t>
  </si>
  <si>
    <t>286T</t>
  </si>
  <si>
    <t>ConTab_BOM_KP_Baseplates_200</t>
  </si>
  <si>
    <t>B101627</t>
  </si>
  <si>
    <t>ConTab_BOM_KP_Baseplates_201</t>
  </si>
  <si>
    <t>ConTab_BOM_KP_Baseplates_202</t>
  </si>
  <si>
    <t>B101628</t>
  </si>
  <si>
    <t>ConTab_BOM_KP_Baseplates_203</t>
  </si>
  <si>
    <t>ConTab_BOM_KP_Baseplates_204</t>
  </si>
  <si>
    <t>B101629</t>
  </si>
  <si>
    <t>ConTab_BOM_KP_Baseplates_205</t>
  </si>
  <si>
    <t>ConTab_BOM_KP_Baseplates_206</t>
  </si>
  <si>
    <t>B101630</t>
  </si>
  <si>
    <t>ConTab_BOM_KP_Baseplates_207</t>
  </si>
  <si>
    <t>ConTab_BOM_KP_Baseplates_208</t>
  </si>
  <si>
    <t>B101631</t>
  </si>
  <si>
    <t>ConTab_BOM_KP_Baseplates_209</t>
  </si>
  <si>
    <t>ConTab_BOM_KP_Baseplates_210</t>
  </si>
  <si>
    <t>B101632</t>
  </si>
  <si>
    <t>ConTab_BOM_KP_Baseplates_211</t>
  </si>
  <si>
    <t>ConTab_BOM_KP_Baseplates_222</t>
  </si>
  <si>
    <t>B101638</t>
  </si>
  <si>
    <t>ConTab_BOM_KP_Baseplates_223</t>
  </si>
  <si>
    <t>ConTab_BOM_KP_Baseplates_224</t>
  </si>
  <si>
    <t>B101639</t>
  </si>
  <si>
    <t>ConTab_BOM_KP_Baseplates_225</t>
  </si>
  <si>
    <t>ConTab_BOM_KP_Baseplates_226</t>
  </si>
  <si>
    <t>B101640</t>
  </si>
  <si>
    <t>ConTab_BOM_KP_Baseplates_227</t>
  </si>
  <si>
    <t>ConTab_BOM_KP_Baseplates_228</t>
  </si>
  <si>
    <t>B101641</t>
  </si>
  <si>
    <t>ConTab_BOM_KP_Baseplates_229</t>
  </si>
  <si>
    <t>ConTab_BOM_KP_Baseplates_230</t>
  </si>
  <si>
    <t>B101642</t>
  </si>
  <si>
    <t>ConTab_BOM_KP_Baseplates_231</t>
  </si>
  <si>
    <t>ConTab_BOM_KP_Baseplates_232</t>
  </si>
  <si>
    <t>B101643</t>
  </si>
  <si>
    <t>ConTab_BOM_KP_Baseplates_233</t>
  </si>
  <si>
    <t>ConTab_BOM_KP_Baseplates_234</t>
  </si>
  <si>
    <t>B101644</t>
  </si>
  <si>
    <t>ConTab_BOM_KP_Baseplates_235</t>
  </si>
  <si>
    <t>ConTab_BOM_KP_Baseplates_236</t>
  </si>
  <si>
    <t>B101645</t>
  </si>
  <si>
    <t>ConTab_BOM_KP_Baseplates_237</t>
  </si>
  <si>
    <t>ConTab_BOM_KP_Baseplates_238</t>
  </si>
  <si>
    <t>B101646</t>
  </si>
  <si>
    <t>ConTab_BOM_KP_Baseplates_239</t>
  </si>
  <si>
    <t>ConTab_BOM_KP_Baseplates_240</t>
  </si>
  <si>
    <t>B101647</t>
  </si>
  <si>
    <t>ConTab_BOM_KP_Baseplates_241</t>
  </si>
  <si>
    <t>ConTab_BOM_KP_Baseplates_252</t>
  </si>
  <si>
    <t>B101653</t>
  </si>
  <si>
    <t>ConTab_BOM_KP_Baseplates_253</t>
  </si>
  <si>
    <t>ConTab_BOM_KP_Baseplates_254</t>
  </si>
  <si>
    <t>B101654</t>
  </si>
  <si>
    <t>ConTab_BOM_KP_Baseplates_255</t>
  </si>
  <si>
    <t>ConTab_BOM_KP_Baseplates_256</t>
  </si>
  <si>
    <t>B101655</t>
  </si>
  <si>
    <t>ConTab_BOM_KP_Baseplates_257</t>
  </si>
  <si>
    <t>ConTab_BOM_KP_Baseplates_258</t>
  </si>
  <si>
    <t>B101656</t>
  </si>
  <si>
    <t>ConTab_BOM_KP_Baseplates_259</t>
  </si>
  <si>
    <t>ConTab_BOM_KP_Baseplates_260</t>
  </si>
  <si>
    <t>B101657</t>
  </si>
  <si>
    <t>ConTab_BOM_KP_Baseplates_261</t>
  </si>
  <si>
    <t>ConTab_BOM_KP_Baseplates_262</t>
  </si>
  <si>
    <t>B101658</t>
  </si>
  <si>
    <t>ConTab_BOM_KP_Baseplates_263</t>
  </si>
  <si>
    <t>ConTab_BOM_KP_Baseplates_264</t>
  </si>
  <si>
    <t>B101659</t>
  </si>
  <si>
    <t>ConTab_BOM_KP_Baseplates_265</t>
  </si>
  <si>
    <t>ConTab_BOM_KP_Baseplates_266</t>
  </si>
  <si>
    <t>B101660</t>
  </si>
  <si>
    <t>ConTab_BOM_KP_Baseplates_267</t>
  </si>
  <si>
    <t>ConTab_BOM_KP_Baseplates_268</t>
  </si>
  <si>
    <t>B101661</t>
  </si>
  <si>
    <t>ConTab_BOM_KP_Baseplates_269</t>
  </si>
  <si>
    <t>ConTab_BOM_KP_Baseplates_270</t>
  </si>
  <si>
    <t>B101662</t>
  </si>
  <si>
    <t>ConTab_BOM_KP_Baseplates_271</t>
  </si>
  <si>
    <t>ConTab_BOM_KP_Baseplates_282</t>
  </si>
  <si>
    <t>B101668</t>
  </si>
  <si>
    <t>ConTab_BOM_KP_Baseplates_283</t>
  </si>
  <si>
    <t>ConTab_BOM_KP_Baseplates_284</t>
  </si>
  <si>
    <t>B101669</t>
  </si>
  <si>
    <t>ConTab_BOM_KP_Baseplates_285</t>
  </si>
  <si>
    <t>ConTab_BOM_KP_Baseplates_286</t>
  </si>
  <si>
    <t>B101670</t>
  </si>
  <si>
    <t>ConTab_BOM_KP_Baseplates_287</t>
  </si>
  <si>
    <t>ConTab_BOM_KP_Baseplates_288</t>
  </si>
  <si>
    <t>B101671</t>
  </si>
  <si>
    <t>ConTab_BOM_KP_Baseplates_289</t>
  </si>
  <si>
    <t>ConTab_BOM_KP_Baseplates_290</t>
  </si>
  <si>
    <t>B101672</t>
  </si>
  <si>
    <t>ConTab_BOM_KP_Baseplates_291</t>
  </si>
  <si>
    <t>ConTab_BOM_KP_Baseplates_292</t>
  </si>
  <si>
    <t>B101673</t>
  </si>
  <si>
    <t>ConTab_BOM_KP_Baseplates_293</t>
  </si>
  <si>
    <t>ConTab_BOM_KP_Baseplates_294</t>
  </si>
  <si>
    <t>B101674</t>
  </si>
  <si>
    <t>ConTab_BOM_KP_Baseplates_295</t>
  </si>
  <si>
    <t>ConTab_BOM_KP_Baseplates_296</t>
  </si>
  <si>
    <t>B101675</t>
  </si>
  <si>
    <t>ConTab_BOM_KP_Baseplates_297</t>
  </si>
  <si>
    <t>ConTab_BOM_KP_Baseplates_298</t>
  </si>
  <si>
    <t>B101676</t>
  </si>
  <si>
    <t>ConTab_BOM_KP_Baseplates_299</t>
  </si>
  <si>
    <t>ConTab_BOM_KP_Baseplates_300</t>
  </si>
  <si>
    <t>B101677</t>
  </si>
  <si>
    <t>ConTab_BOM_KP_Baseplates_301</t>
  </si>
  <si>
    <t>ConTab_BOM_KP_Baseplates_342</t>
  </si>
  <si>
    <t>B101505</t>
  </si>
  <si>
    <t>ConTab_BOM_KP_Baseplates_343</t>
  </si>
  <si>
    <t>:X2:X3:</t>
  </si>
  <si>
    <t>B101698</t>
  </si>
  <si>
    <t>ConTab_BOM_KP_Baseplates_344</t>
  </si>
  <si>
    <t>ConTab_BOM_KP_Baseplates_345</t>
  </si>
  <si>
    <t>B101699</t>
  </si>
  <si>
    <t>ConTab_BOM_KP_Baseplates_346</t>
  </si>
  <si>
    <t>ConTab_BOM_KP_Baseplates_347</t>
  </si>
  <si>
    <t>B101700</t>
  </si>
  <si>
    <t>ConTab_BOM_KP_Baseplates_348</t>
  </si>
  <si>
    <t>ConTab_BOM_KP_Baseplates_349</t>
  </si>
  <si>
    <t>B101701</t>
  </si>
  <si>
    <t>ConTab_BOM_KP_Baseplates_350</t>
  </si>
  <si>
    <t>ConTab_BOM_KP_Baseplates_351</t>
  </si>
  <si>
    <t>B101702</t>
  </si>
  <si>
    <t>ConTab_BOM_KP_Baseplates_352</t>
  </si>
  <si>
    <t>ConTab_BOM_KP_Baseplates_353</t>
  </si>
  <si>
    <t>B101703</t>
  </si>
  <si>
    <t>ConTab_BOM_KP_Baseplates_354</t>
  </si>
  <si>
    <t>ConTab_BOM_KP_Baseplates_355</t>
  </si>
  <si>
    <t>B101704</t>
  </si>
  <si>
    <t>ConTab_BOM_KP_Baseplates_356</t>
  </si>
  <si>
    <t>ConTab_BOM_KP_Baseplates_357</t>
  </si>
  <si>
    <t>B101705</t>
  </si>
  <si>
    <t>ConTab_BOM_KP_Baseplates_358</t>
  </si>
  <si>
    <t>ConTab_BOM_KP_Baseplates_359</t>
  </si>
  <si>
    <t>B101706</t>
  </si>
  <si>
    <t>ConTab_BOM_KP_Baseplates_360</t>
  </si>
  <si>
    <t>ConTab_BOM_KP_Baseplates_361</t>
  </si>
  <si>
    <t>B101707</t>
  </si>
  <si>
    <t>ConTab_BOM_KP_Baseplates_362</t>
  </si>
  <si>
    <t>ConTab_BOM_KP_Baseplates_363</t>
  </si>
  <si>
    <t>Falk 1060T10</t>
  </si>
  <si>
    <t>B101708</t>
  </si>
  <si>
    <t>ConTab_BOM_KP_Baseplates_364</t>
  </si>
  <si>
    <t>ConTab_BOM_KP_Baseplates_365</t>
  </si>
  <si>
    <t>B101709</t>
  </si>
  <si>
    <t>ConTab_BOM_KP_Baseplates_366</t>
  </si>
  <si>
    <t>ConTab_BOM_KP_Baseplates_381</t>
  </si>
  <si>
    <t>B101717</t>
  </si>
  <si>
    <t>ConTab_BOM_KP_Baseplates_382</t>
  </si>
  <si>
    <t>ConTab_BOM_KP_Baseplates_383</t>
  </si>
  <si>
    <t>B101718</t>
  </si>
  <si>
    <t>ConTab_BOM_KP_Baseplates_384</t>
  </si>
  <si>
    <t>ConTab_BOM_KP_Baseplates_385</t>
  </si>
  <si>
    <t>B101719</t>
  </si>
  <si>
    <t>ConTab_BOM_KP_Baseplates_386</t>
  </si>
  <si>
    <t>ConTab_BOM_KP_Baseplates_387</t>
  </si>
  <si>
    <t>B101720</t>
  </si>
  <si>
    <t>ConTab_BOM_KP_Baseplates_388</t>
  </si>
  <si>
    <t>ConTab_BOM_KP_Baseplates_389</t>
  </si>
  <si>
    <t>B101721</t>
  </si>
  <si>
    <t>ConTab_BOM_KP_Baseplates_390</t>
  </si>
  <si>
    <t>ConTab_BOM_KP_Baseplates_391</t>
  </si>
  <si>
    <t>B101722</t>
  </si>
  <si>
    <t>ConTab_BOM_KP_Baseplates_392</t>
  </si>
  <si>
    <t>ConTab_BOM_KP_Baseplates_393</t>
  </si>
  <si>
    <t>B101723</t>
  </si>
  <si>
    <t>ConTab_BOM_KP_Baseplates_394</t>
  </si>
  <si>
    <t>ConTab_BOM_KP_Baseplates_395</t>
  </si>
  <si>
    <t>B101724</t>
  </si>
  <si>
    <t>ConTab_BOM_KP_Baseplates_396</t>
  </si>
  <si>
    <t>ConTab_BOM_KP_Baseplates_397</t>
  </si>
  <si>
    <t>B101725</t>
  </si>
  <si>
    <t>ConTab_BOM_KP_Baseplates_398</t>
  </si>
  <si>
    <t>ConTab_BOM_KP_Baseplates_399</t>
  </si>
  <si>
    <t>B101726</t>
  </si>
  <si>
    <t>ConTab_BOM_KP_Baseplates_400</t>
  </si>
  <si>
    <t>ConTab_BOM_KP_Baseplates_401</t>
  </si>
  <si>
    <t>Falk 1060T31</t>
  </si>
  <si>
    <t>B101727</t>
  </si>
  <si>
    <t>ConTab_BOM_KP_Baseplates_402</t>
  </si>
  <si>
    <t>ConTab_BOM_KP_Baseplates_403</t>
  </si>
  <si>
    <t>B101728</t>
  </si>
  <si>
    <t>ConTab_BOM_KP_Baseplates_404</t>
  </si>
  <si>
    <t>ConTab_BOM_KP_Baseplates_419</t>
  </si>
  <si>
    <t>B101736</t>
  </si>
  <si>
    <t>ConTab_BOM_KP_Baseplates_420</t>
  </si>
  <si>
    <t>ConTab_BOM_KP_Baseplates_421</t>
  </si>
  <si>
    <t>B101737</t>
  </si>
  <si>
    <t>ConTab_BOM_KP_Baseplates_422</t>
  </si>
  <si>
    <t>ConTab_BOM_KP_Baseplates_423</t>
  </si>
  <si>
    <t>B101738</t>
  </si>
  <si>
    <t>ConTab_BOM_KP_Baseplates_424</t>
  </si>
  <si>
    <t>ConTab_BOM_KP_Baseplates_425</t>
  </si>
  <si>
    <t>B101739</t>
  </si>
  <si>
    <t>ConTab_BOM_KP_Baseplates_426</t>
  </si>
  <si>
    <t>ConTab_BOM_KP_Baseplates_427</t>
  </si>
  <si>
    <t>B101740</t>
  </si>
  <si>
    <t>ConTab_BOM_KP_Baseplates_428</t>
  </si>
  <si>
    <t>ConTab_BOM_KP_Baseplates_429</t>
  </si>
  <si>
    <t>B101741</t>
  </si>
  <si>
    <t>ConTab_BOM_KP_Baseplates_430</t>
  </si>
  <si>
    <t>ConTab_BOM_KP_Baseplates_431</t>
  </si>
  <si>
    <t>B101742</t>
  </si>
  <si>
    <t>ConTab_BOM_KP_Baseplates_432</t>
  </si>
  <si>
    <t>ConTab_BOM_KP_Baseplates_433</t>
  </si>
  <si>
    <t>B101743</t>
  </si>
  <si>
    <t>ConTab_BOM_KP_Baseplates_434</t>
  </si>
  <si>
    <t>ConTab_BOM_KP_Baseplates_435</t>
  </si>
  <si>
    <t>B101744</t>
  </si>
  <si>
    <t>ConTab_BOM_KP_Baseplates_436</t>
  </si>
  <si>
    <t>ConTab_BOM_KP_Baseplates_437</t>
  </si>
  <si>
    <t>B101745</t>
  </si>
  <si>
    <t>ConTab_BOM_KP_Baseplates_438</t>
  </si>
  <si>
    <t>ConTab_BOM_KP_Baseplates_439</t>
  </si>
  <si>
    <t>B101746</t>
  </si>
  <si>
    <t>ConTab_BOM_KP_Baseplates_440</t>
  </si>
  <si>
    <t>ConTab_BOM_KP_Baseplates_441</t>
  </si>
  <si>
    <t>B101747</t>
  </si>
  <si>
    <t>ConTab_BOM_KP_Baseplates_442</t>
  </si>
  <si>
    <t>ConTab_BOM_KP_Baseplates_457</t>
  </si>
  <si>
    <t>B101755</t>
  </si>
  <si>
    <t>ConTab_BOM_KP_Baseplates_458</t>
  </si>
  <si>
    <t>ConTab_BOM_KP_Baseplates_459</t>
  </si>
  <si>
    <t>B101756</t>
  </si>
  <si>
    <t>ConTab_BOM_KP_Baseplates_460</t>
  </si>
  <si>
    <t>ConTab_BOM_KP_Baseplates_461</t>
  </si>
  <si>
    <t>B101757</t>
  </si>
  <si>
    <t>ConTab_BOM_KP_Baseplates_462</t>
  </si>
  <si>
    <t>ConTab_BOM_KP_Baseplates_463</t>
  </si>
  <si>
    <t>B101758</t>
  </si>
  <si>
    <t>ConTab_BOM_KP_Baseplates_464</t>
  </si>
  <si>
    <t>ConTab_BOM_KP_Baseplates_465</t>
  </si>
  <si>
    <t>B101759</t>
  </si>
  <si>
    <t>ConTab_BOM_KP_Baseplates_466</t>
  </si>
  <si>
    <t>ConTab_BOM_KP_Baseplates_467</t>
  </si>
  <si>
    <t>B101760</t>
  </si>
  <si>
    <t>ConTab_BOM_KP_Baseplates_468</t>
  </si>
  <si>
    <t>ConTab_BOM_KP_Baseplates_469</t>
  </si>
  <si>
    <t>B101761</t>
  </si>
  <si>
    <t>ConTab_BOM_KP_Baseplates_470</t>
  </si>
  <si>
    <t>ConTab_BOM_KP_Baseplates_471</t>
  </si>
  <si>
    <t>B101762</t>
  </si>
  <si>
    <t>ConTab_BOM_KP_Baseplates_472</t>
  </si>
  <si>
    <t>ConTab_BOM_KP_Baseplates_473</t>
  </si>
  <si>
    <t>B101763</t>
  </si>
  <si>
    <t>ConTab_BOM_KP_Baseplates_474</t>
  </si>
  <si>
    <t>ConTab_BOM_KP_Baseplates_475</t>
  </si>
  <si>
    <t>B101764</t>
  </si>
  <si>
    <t>ConTab_BOM_KP_Baseplates_476</t>
  </si>
  <si>
    <t>ConTab_BOM_KP_Baseplates_477</t>
  </si>
  <si>
    <t>B101765</t>
  </si>
  <si>
    <t>ConTab_BOM_KP_Baseplates_478</t>
  </si>
  <si>
    <t>ConTab_BOM_KP_Baseplates_479</t>
  </si>
  <si>
    <t>B101766</t>
  </si>
  <si>
    <t>ConTab_BOM_KP_Baseplates_480</t>
  </si>
  <si>
    <t>ConTab_BOM_KP_Baseplates_533</t>
  </si>
  <si>
    <t>:XE:</t>
  </si>
  <si>
    <t>B101793</t>
  </si>
  <si>
    <t>ConTab_BOM_KP_Baseplates_534</t>
  </si>
  <si>
    <t>ConTab_BOM_KP_Baseplates_537</t>
  </si>
  <si>
    <t>B101795</t>
  </si>
  <si>
    <t>ConTab_BOM_KP_Baseplates_538</t>
  </si>
  <si>
    <t>ConTab_BOM_KP_Baseplates_541</t>
  </si>
  <si>
    <t>B101797</t>
  </si>
  <si>
    <t>ConTab_BOM_KP_Baseplates_542</t>
  </si>
  <si>
    <t>ConTab_BOM_KP_Baseplates_545</t>
  </si>
  <si>
    <t>B101799</t>
  </si>
  <si>
    <t>ConTab_BOM_KP_Baseplates_546</t>
  </si>
  <si>
    <t>ConTab_BOM_KP_Baseplates_553</t>
  </si>
  <si>
    <t>B101506</t>
  </si>
  <si>
    <t>ConTab_BOM_KP_Baseplates_554</t>
  </si>
  <si>
    <t>B101803</t>
  </si>
  <si>
    <t>ConTab_BOM_KP_Baseplates_555</t>
  </si>
  <si>
    <t>ConTab_BOM_KP_Baseplates_556</t>
  </si>
  <si>
    <t>B101804</t>
  </si>
  <si>
    <t>ConTab_BOM_KP_Baseplates_557</t>
  </si>
  <si>
    <t>ConTab_BOM_KP_Baseplates_558</t>
  </si>
  <si>
    <t>Woods 9S</t>
  </si>
  <si>
    <t>B101805</t>
  </si>
  <si>
    <t>ConTab_BOM_KP_Baseplates_559</t>
  </si>
  <si>
    <t>ConTab_BOM_KP_Baseplates_560</t>
  </si>
  <si>
    <t>324T</t>
  </si>
  <si>
    <t>Woods 10S</t>
  </si>
  <si>
    <t>B101806</t>
  </si>
  <si>
    <t>ConTab_BOM_KP_Baseplates_561</t>
  </si>
  <si>
    <t>326T</t>
  </si>
  <si>
    <t>ConTab_BOM_KP_Baseplates_562</t>
  </si>
  <si>
    <t>FALK 1040T10</t>
  </si>
  <si>
    <t>B101807</t>
  </si>
  <si>
    <t>ConTab_BOM_KP_Baseplates_563</t>
  </si>
  <si>
    <t>ConTab_BOM_KP_Baseplates_564</t>
  </si>
  <si>
    <t>B101808</t>
  </si>
  <si>
    <t>ConTab_BOM_KP_Baseplates_565</t>
  </si>
  <si>
    <t>ConTab_BOM_KP_Baseplates_566</t>
  </si>
  <si>
    <t>FALK 1050T10</t>
  </si>
  <si>
    <t>B101809</t>
  </si>
  <si>
    <t>ConTab_BOM_KP_Baseplates_567</t>
  </si>
  <si>
    <t>ConTab_BOM_KP_Baseplates_568</t>
  </si>
  <si>
    <t>FALK 1060T10</t>
  </si>
  <si>
    <t>B101810</t>
  </si>
  <si>
    <t>ConTab_BOM_KP_Baseplates_569</t>
  </si>
  <si>
    <t>ConTab_BOM_KP_Baseplates_578</t>
  </si>
  <si>
    <t>B101815</t>
  </si>
  <si>
    <t>ConTab_BOM_KP_Baseplates_579</t>
  </si>
  <si>
    <t>ConTab_BOM_KP_Baseplates_580</t>
  </si>
  <si>
    <t>B101816</t>
  </si>
  <si>
    <t>ConTab_BOM_KP_Baseplates_581</t>
  </si>
  <si>
    <t>ConTab_BOM_KP_Baseplates_582</t>
  </si>
  <si>
    <t>Woods 9SC</t>
  </si>
  <si>
    <t>B101817</t>
  </si>
  <si>
    <t>ConTab_BOM_KP_Baseplates_583</t>
  </si>
  <si>
    <t>ConTab_BOM_KP_Baseplates_584</t>
  </si>
  <si>
    <t>Woods 10SC</t>
  </si>
  <si>
    <t>B101818</t>
  </si>
  <si>
    <t>ConTab_BOM_KP_Baseplates_585</t>
  </si>
  <si>
    <t>ConTab_BOM_KP_Baseplates_586</t>
  </si>
  <si>
    <t>FALK 1040T31</t>
  </si>
  <si>
    <t>B101819</t>
  </si>
  <si>
    <t>ConTab_BOM_KP_Baseplates_587</t>
  </si>
  <si>
    <t>ConTab_BOM_KP_Baseplates_588</t>
  </si>
  <si>
    <t>B101820</t>
  </si>
  <si>
    <t>ConTab_BOM_KP_Baseplates_589</t>
  </si>
  <si>
    <t>ConTab_BOM_KP_Baseplates_590</t>
  </si>
  <si>
    <t>FALK 1050T31</t>
  </si>
  <si>
    <t>B101821</t>
  </si>
  <si>
    <t>ConTab_BOM_KP_Baseplates_591</t>
  </si>
  <si>
    <t>ConTab_BOM_KP_Baseplates_592</t>
  </si>
  <si>
    <t>FALK 1060T31</t>
  </si>
  <si>
    <t>B101822</t>
  </si>
  <si>
    <t>ConTab_BOM_KP_Baseplates_593</t>
  </si>
  <si>
    <t>ConTab_BOM_KP_Baseplates_602</t>
  </si>
  <si>
    <t>B101827</t>
  </si>
  <si>
    <t>ConTab_BOM_KP_Baseplates_603</t>
  </si>
  <si>
    <t>ConTab_BOM_KP_Baseplates_604</t>
  </si>
  <si>
    <t>B101828</t>
  </si>
  <si>
    <t>ConTab_BOM_KP_Baseplates_605</t>
  </si>
  <si>
    <t>ConTab_BOM_KP_Baseplates_606</t>
  </si>
  <si>
    <t>B101829</t>
  </si>
  <si>
    <t>ConTab_BOM_KP_Baseplates_607</t>
  </si>
  <si>
    <t>ConTab_BOM_KP_Baseplates_608</t>
  </si>
  <si>
    <t>B101830</t>
  </si>
  <si>
    <t>ConTab_BOM_KP_Baseplates_609</t>
  </si>
  <si>
    <t>ConTab_BOM_KP_Baseplates_610</t>
  </si>
  <si>
    <t>B101831</t>
  </si>
  <si>
    <t>ConTab_BOM_KP_Baseplates_611</t>
  </si>
  <si>
    <t>ConTab_BOM_KP_Baseplates_612</t>
  </si>
  <si>
    <t>B101832</t>
  </si>
  <si>
    <t>ConTab_BOM_KP_Baseplates_613</t>
  </si>
  <si>
    <t>ConTab_BOM_KP_Baseplates_614</t>
  </si>
  <si>
    <t>B101833</t>
  </si>
  <si>
    <t>ConTab_BOM_KP_Baseplates_615</t>
  </si>
  <si>
    <t>ConTab_BOM_KP_Baseplates_616</t>
  </si>
  <si>
    <t>B101834</t>
  </si>
  <si>
    <t>ConTab_BOM_KP_Baseplates_617</t>
  </si>
  <si>
    <t>ConTab_BOM_KP_Baseplates_626</t>
  </si>
  <si>
    <t>B101839</t>
  </si>
  <si>
    <t>ConTab_BOM_KP_Baseplates_627</t>
  </si>
  <si>
    <t>ConTab_BOM_KP_Baseplates_628</t>
  </si>
  <si>
    <t>B101840</t>
  </si>
  <si>
    <t>ConTab_BOM_KP_Baseplates_629</t>
  </si>
  <si>
    <t>ConTab_BOM_KP_Baseplates_630</t>
  </si>
  <si>
    <t>B101841</t>
  </si>
  <si>
    <t>ConTab_BOM_KP_Baseplates_631</t>
  </si>
  <si>
    <t>ConTab_BOM_KP_Baseplates_632</t>
  </si>
  <si>
    <t>B101842</t>
  </si>
  <si>
    <t>ConTab_BOM_KP_Baseplates_633</t>
  </si>
  <si>
    <t>ConTab_BOM_KP_Baseplates_634</t>
  </si>
  <si>
    <t>B101843</t>
  </si>
  <si>
    <t>ConTab_BOM_KP_Baseplates_635</t>
  </si>
  <si>
    <t>ConTab_BOM_KP_Baseplates_636</t>
  </si>
  <si>
    <t>B101844</t>
  </si>
  <si>
    <t>ConTab_BOM_KP_Baseplates_637</t>
  </si>
  <si>
    <t>ConTab_BOM_KP_Baseplates_638</t>
  </si>
  <si>
    <t>B101845</t>
  </si>
  <si>
    <t>ConTab_BOM_KP_Baseplates_639</t>
  </si>
  <si>
    <t>ConTab_BOM_KP_Baseplates_640</t>
  </si>
  <si>
    <t>B101846</t>
  </si>
  <si>
    <t>ConTab_BOM_KP_Baseplates_641</t>
  </si>
  <si>
    <t>ConTab_BOM_KP_Baseplates_674</t>
  </si>
  <si>
    <t>B101507</t>
  </si>
  <si>
    <t>ConTab_BOM_KP_Baseplates_675</t>
  </si>
  <si>
    <t>B101863</t>
  </si>
  <si>
    <t>ConTab_BOM_KP_Baseplates_676</t>
  </si>
  <si>
    <t>ConTab_BOM_KP_Baseplates_677</t>
  </si>
  <si>
    <t>B101864</t>
  </si>
  <si>
    <t>ConTab_BOM_KP_Baseplates_678</t>
  </si>
  <si>
    <t>ConTab_BOM_KP_Baseplates_679</t>
  </si>
  <si>
    <t>B101865</t>
  </si>
  <si>
    <t>ConTab_BOM_KP_Baseplates_680</t>
  </si>
  <si>
    <t>ConTab_BOM_KP_Baseplates_681</t>
  </si>
  <si>
    <t>B101866</t>
  </si>
  <si>
    <t>ConTab_BOM_KP_Baseplates_682</t>
  </si>
  <si>
    <t>ConTab_BOM_KP_Baseplates_683</t>
  </si>
  <si>
    <t>B101867</t>
  </si>
  <si>
    <t>ConTab_BOM_KP_Baseplates_684</t>
  </si>
  <si>
    <t>ConTab_BOM_KP_Baseplates_685</t>
  </si>
  <si>
    <t>B101868</t>
  </si>
  <si>
    <t>ConTab_BOM_KP_Baseplates_686</t>
  </si>
  <si>
    <t>ConTab_BOM_KP_Baseplates_687</t>
  </si>
  <si>
    <t>B101869</t>
  </si>
  <si>
    <t>ConTab_BOM_KP_Baseplates_688</t>
  </si>
  <si>
    <t>ConTab_BOM_KP_Baseplates_689</t>
  </si>
  <si>
    <t>B101870</t>
  </si>
  <si>
    <t>ConTab_BOM_KP_Baseplates_690</t>
  </si>
  <si>
    <t>ConTab_BOM_KP_Baseplates_691</t>
  </si>
  <si>
    <t>B101871</t>
  </si>
  <si>
    <t>ConTab_BOM_KP_Baseplates_692</t>
  </si>
  <si>
    <t>ConTab_BOM_KP_Baseplates_693</t>
  </si>
  <si>
    <t>B101872</t>
  </si>
  <si>
    <t>ConTab_BOM_KP_Baseplates_694</t>
  </si>
  <si>
    <t>ConTab_BOM_KP_Baseplates_695</t>
  </si>
  <si>
    <t>B101873</t>
  </si>
  <si>
    <t>ConTab_BOM_KP_Baseplates_696</t>
  </si>
  <si>
    <t>ConTab_BOM_KP_Baseplates_697</t>
  </si>
  <si>
    <t>B101874</t>
  </si>
  <si>
    <t>ConTab_BOM_KP_Baseplates_698</t>
  </si>
  <si>
    <t>ConTab_BOM_KP_Baseplates_699</t>
  </si>
  <si>
    <t>B101876</t>
  </si>
  <si>
    <t>ConTab_BOM_KP_Baseplates_700</t>
  </si>
  <si>
    <t>ConTab_BOM_KP_Baseplates_701</t>
  </si>
  <si>
    <t>404TS</t>
  </si>
  <si>
    <t>B101877</t>
  </si>
  <si>
    <t>ConTab_BOM_KP_Baseplates_702</t>
  </si>
  <si>
    <t>405TS</t>
  </si>
  <si>
    <t>ConTab_BOM_KP_Baseplates_703</t>
  </si>
  <si>
    <t>444TS</t>
  </si>
  <si>
    <t>Falk 1070T10</t>
  </si>
  <si>
    <t>B101878</t>
  </si>
  <si>
    <t>ConTab_BOM_KP_Baseplates_704</t>
  </si>
  <si>
    <t>445TS</t>
  </si>
  <si>
    <t>B101879</t>
  </si>
  <si>
    <t>ConTab_BOM_KP_Baseplates_705</t>
  </si>
  <si>
    <t>447TS</t>
  </si>
  <si>
    <t>B101880</t>
  </si>
  <si>
    <t>ConTab_BOM_KP_Baseplates_725</t>
  </si>
  <si>
    <t>B101892</t>
  </si>
  <si>
    <t>ConTab_BOM_KP_Baseplates_726</t>
  </si>
  <si>
    <t>ConTab_BOM_KP_Baseplates_727</t>
  </si>
  <si>
    <t>B101893</t>
  </si>
  <si>
    <t>ConTab_BOM_KP_Baseplates_728</t>
  </si>
  <si>
    <t>ConTab_BOM_KP_Baseplates_729</t>
  </si>
  <si>
    <t>B101894</t>
  </si>
  <si>
    <t>ConTab_BOM_KP_Baseplates_730</t>
  </si>
  <si>
    <t>ConTab_BOM_KP_Baseplates_731</t>
  </si>
  <si>
    <t>B101895</t>
  </si>
  <si>
    <t>ConTab_BOM_KP_Baseplates_732</t>
  </si>
  <si>
    <t>ConTab_BOM_KP_Baseplates_733</t>
  </si>
  <si>
    <t>B101896</t>
  </si>
  <si>
    <t>ConTab_BOM_KP_Baseplates_734</t>
  </si>
  <si>
    <t>ConTab_BOM_KP_Baseplates_735</t>
  </si>
  <si>
    <t>B101897</t>
  </si>
  <si>
    <t>ConTab_BOM_KP_Baseplates_736</t>
  </si>
  <si>
    <t>ConTab_BOM_KP_Baseplates_737</t>
  </si>
  <si>
    <t>B101898</t>
  </si>
  <si>
    <t>ConTab_BOM_KP_Baseplates_738</t>
  </si>
  <si>
    <t>ConTab_BOM_KP_Baseplates_739</t>
  </si>
  <si>
    <t>B101899</t>
  </si>
  <si>
    <t>ConTab_BOM_KP_Baseplates_740</t>
  </si>
  <si>
    <t>ConTab_BOM_KP_Baseplates_741</t>
  </si>
  <si>
    <t>B101900</t>
  </si>
  <si>
    <t>ConTab_BOM_KP_Baseplates_742</t>
  </si>
  <si>
    <t>ConTab_BOM_KP_Baseplates_743</t>
  </si>
  <si>
    <t>B101901</t>
  </si>
  <si>
    <t>ConTab_BOM_KP_Baseplates_744</t>
  </si>
  <si>
    <t>ConTab_BOM_KP_Baseplates_745</t>
  </si>
  <si>
    <t>B101902</t>
  </si>
  <si>
    <t>ConTab_BOM_KP_Baseplates_746</t>
  </si>
  <si>
    <t>ConTab_BOM_KP_Baseplates_747</t>
  </si>
  <si>
    <t>B101903</t>
  </si>
  <si>
    <t>ConTab_BOM_KP_Baseplates_748</t>
  </si>
  <si>
    <t>ConTab_BOM_KP_Baseplates_749</t>
  </si>
  <si>
    <t>B101904</t>
  </si>
  <si>
    <t>ConTab_BOM_KP_Baseplates_750</t>
  </si>
  <si>
    <t>ConTab_BOM_KP_Baseplates_751</t>
  </si>
  <si>
    <t>B101905</t>
  </si>
  <si>
    <t>ConTab_BOM_KP_Baseplates_752</t>
  </si>
  <si>
    <t>ConTab_BOM_KP_Baseplates_753</t>
  </si>
  <si>
    <t>Falk 1070T31</t>
  </si>
  <si>
    <t>B101906</t>
  </si>
  <si>
    <t>ConTab_BOM_KP_Baseplates_754</t>
  </si>
  <si>
    <t>B101907</t>
  </si>
  <si>
    <t>ConTab_BOM_KP_Baseplates_755</t>
  </si>
  <si>
    <t>B101908</t>
  </si>
  <si>
    <t>ConTab_BOM_KP_Baseplates_775</t>
  </si>
  <si>
    <t>B101920</t>
  </si>
  <si>
    <t>ConTab_BOM_KP_Baseplates_776</t>
  </si>
  <si>
    <t>ConTab_BOM_KP_Baseplates_777</t>
  </si>
  <si>
    <t>B101921</t>
  </si>
  <si>
    <t>ConTab_BOM_KP_Baseplates_778</t>
  </si>
  <si>
    <t>ConTab_BOM_KP_Baseplates_779</t>
  </si>
  <si>
    <t>B101922</t>
  </si>
  <si>
    <t>ConTab_BOM_KP_Baseplates_780</t>
  </si>
  <si>
    <t>ConTab_BOM_KP_Baseplates_781</t>
  </si>
  <si>
    <t>B101923</t>
  </si>
  <si>
    <t>ConTab_BOM_KP_Baseplates_782</t>
  </si>
  <si>
    <t>ConTab_BOM_KP_Baseplates_783</t>
  </si>
  <si>
    <t>B101924</t>
  </si>
  <si>
    <t>ConTab_BOM_KP_Baseplates_784</t>
  </si>
  <si>
    <t>ConTab_BOM_KP_Baseplates_785</t>
  </si>
  <si>
    <t>B101925</t>
  </si>
  <si>
    <t>ConTab_BOM_KP_Baseplates_786</t>
  </si>
  <si>
    <t>ConTab_BOM_KP_Baseplates_787</t>
  </si>
  <si>
    <t>B101926</t>
  </si>
  <si>
    <t>ConTab_BOM_KP_Baseplates_788</t>
  </si>
  <si>
    <t>ConTab_BOM_KP_Baseplates_789</t>
  </si>
  <si>
    <t>B101927</t>
  </si>
  <si>
    <t>ConTab_BOM_KP_Baseplates_790</t>
  </si>
  <si>
    <t>ConTab_BOM_KP_Baseplates_791</t>
  </si>
  <si>
    <t>B101928</t>
  </si>
  <si>
    <t>ConTab_BOM_KP_Baseplates_792</t>
  </si>
  <si>
    <t>ConTab_BOM_KP_Baseplates_793</t>
  </si>
  <si>
    <t>B101929</t>
  </si>
  <si>
    <t>ConTab_BOM_KP_Baseplates_794</t>
  </si>
  <si>
    <t>ConTab_BOM_KP_Baseplates_795</t>
  </si>
  <si>
    <t>B101930</t>
  </si>
  <si>
    <t>ConTab_BOM_KP_Baseplates_796</t>
  </si>
  <si>
    <t>ConTab_BOM_KP_Baseplates_797</t>
  </si>
  <si>
    <t>B101931</t>
  </si>
  <si>
    <t>ConTab_BOM_KP_Baseplates_798</t>
  </si>
  <si>
    <t>ConTab_BOM_KP_Baseplates_799</t>
  </si>
  <si>
    <t>B101932</t>
  </si>
  <si>
    <t>ConTab_BOM_KP_Baseplates_800</t>
  </si>
  <si>
    <t>ConTab_BOM_KP_Baseplates_801</t>
  </si>
  <si>
    <t>B101933</t>
  </si>
  <si>
    <t>ConTab_BOM_KP_Baseplates_802</t>
  </si>
  <si>
    <t>ConTab_BOM_KP_Baseplates_803</t>
  </si>
  <si>
    <t>B101934</t>
  </si>
  <si>
    <t>ConTab_BOM_KP_Baseplates_804</t>
  </si>
  <si>
    <t>B101935</t>
  </si>
  <si>
    <t>ConTab_BOM_KP_Baseplates_805</t>
  </si>
  <si>
    <t>B101936</t>
  </si>
  <si>
    <t>ConTab_BOM_KP_Baseplates_825</t>
  </si>
  <si>
    <t>B101948</t>
  </si>
  <si>
    <t>ConTab_BOM_KP_Baseplates_826</t>
  </si>
  <si>
    <t>ConTab_BOM_KP_Baseplates_827</t>
  </si>
  <si>
    <t>B101949</t>
  </si>
  <si>
    <t>ConTab_BOM_KP_Baseplates_828</t>
  </si>
  <si>
    <t>ConTab_BOM_KP_Baseplates_829</t>
  </si>
  <si>
    <t>B101950</t>
  </si>
  <si>
    <t>ConTab_BOM_KP_Baseplates_830</t>
  </si>
  <si>
    <t>ConTab_BOM_KP_Baseplates_831</t>
  </si>
  <si>
    <t>B101951</t>
  </si>
  <si>
    <t>ConTab_BOM_KP_Baseplates_832</t>
  </si>
  <si>
    <t>ConTab_BOM_KP_Baseplates_833</t>
  </si>
  <si>
    <t>B101952</t>
  </si>
  <si>
    <t>ConTab_BOM_KP_Baseplates_834</t>
  </si>
  <si>
    <t>ConTab_BOM_KP_Baseplates_835</t>
  </si>
  <si>
    <t>B101953</t>
  </si>
  <si>
    <t>ConTab_BOM_KP_Baseplates_836</t>
  </si>
  <si>
    <t>ConTab_BOM_KP_Baseplates_837</t>
  </si>
  <si>
    <t>B101954</t>
  </si>
  <si>
    <t>ConTab_BOM_KP_Baseplates_838</t>
  </si>
  <si>
    <t>ConTab_BOM_KP_Baseplates_839</t>
  </si>
  <si>
    <t>B101955</t>
  </si>
  <si>
    <t>ConTab_BOM_KP_Baseplates_840</t>
  </si>
  <si>
    <t>ConTab_BOM_KP_Baseplates_841</t>
  </si>
  <si>
    <t>B101956</t>
  </si>
  <si>
    <t>ConTab_BOM_KP_Baseplates_842</t>
  </si>
  <si>
    <t>ConTab_BOM_KP_Baseplates_843</t>
  </si>
  <si>
    <t>B101957</t>
  </si>
  <si>
    <t>ConTab_BOM_KP_Baseplates_844</t>
  </si>
  <si>
    <t>ConTab_BOM_KP_Baseplates_845</t>
  </si>
  <si>
    <t>B101958</t>
  </si>
  <si>
    <t>ConTab_BOM_KP_Baseplates_846</t>
  </si>
  <si>
    <t>ConTab_BOM_KP_Baseplates_847</t>
  </si>
  <si>
    <t>B101959</t>
  </si>
  <si>
    <t>ConTab_BOM_KP_Baseplates_848</t>
  </si>
  <si>
    <t>ConTab_BOM_KP_Baseplates_849</t>
  </si>
  <si>
    <t>B101960</t>
  </si>
  <si>
    <t>ConTab_BOM_KP_Baseplates_850</t>
  </si>
  <si>
    <t>ConTab_BOM_KP_Baseplates_851</t>
  </si>
  <si>
    <t>B101961</t>
  </si>
  <si>
    <t>ConTab_BOM_KP_Baseplates_852</t>
  </si>
  <si>
    <t>ConTab_BOM_KP_Baseplates_853</t>
  </si>
  <si>
    <t>B101962</t>
  </si>
  <si>
    <t>ConTab_BOM_KP_Baseplates_854</t>
  </si>
  <si>
    <t>B101963</t>
  </si>
  <si>
    <t>ConTab_BOM_KP_Baseplates_855</t>
  </si>
  <si>
    <t>B101964</t>
  </si>
  <si>
    <t>ConTab_BOM_KP_Baseplates_925</t>
  </si>
  <si>
    <t>B101508</t>
  </si>
  <si>
    <t>ConTab_BOM_KP_Baseplates_926</t>
  </si>
  <si>
    <t>B102004</t>
  </si>
  <si>
    <t>ConTab_BOM_KP_Baseplates_927</t>
  </si>
  <si>
    <t>ConTab_BOM_KP_Baseplates_928</t>
  </si>
  <si>
    <t>B102005</t>
  </si>
  <si>
    <t>ConTab_BOM_KP_Baseplates_929</t>
  </si>
  <si>
    <t>ConTab_BOM_KP_Baseplates_930</t>
  </si>
  <si>
    <t>B102006</t>
  </si>
  <si>
    <t>ConTab_BOM_KP_Baseplates_931</t>
  </si>
  <si>
    <t>ConTab_BOM_KP_Baseplates_932</t>
  </si>
  <si>
    <t>B102007</t>
  </si>
  <si>
    <t>ConTab_BOM_KP_Baseplates_933</t>
  </si>
  <si>
    <t>ConTab_BOM_KP_Baseplates_934</t>
  </si>
  <si>
    <t>B102008</t>
  </si>
  <si>
    <t>ConTab_BOM_KP_Baseplates_935</t>
  </si>
  <si>
    <t>ConTab_BOM_KP_Baseplates_936</t>
  </si>
  <si>
    <t>B102009</t>
  </si>
  <si>
    <t>ConTab_BOM_KP_Baseplates_937</t>
  </si>
  <si>
    <t>ConTab_BOM_KP_Baseplates_938</t>
  </si>
  <si>
    <t>B102010</t>
  </si>
  <si>
    <t>ConTab_BOM_KP_Baseplates_939</t>
  </si>
  <si>
    <t>ConTab_BOM_KP_Baseplates_940</t>
  </si>
  <si>
    <t>B102011</t>
  </si>
  <si>
    <t>ConTab_BOM_KP_Baseplates_941</t>
  </si>
  <si>
    <t>ConTab_BOM_KP_Baseplates_942</t>
  </si>
  <si>
    <t>B102012</t>
  </si>
  <si>
    <t>ConTab_BOM_KP_Baseplates_943</t>
  </si>
  <si>
    <t>ConTab_BOM_KP_Baseplates_944</t>
  </si>
  <si>
    <t>B102013</t>
  </si>
  <si>
    <t>ConTab_BOM_KP_Baseplates_945</t>
  </si>
  <si>
    <t>ConTab_BOM_KP_Baseplates_946</t>
  </si>
  <si>
    <t>B102014</t>
  </si>
  <si>
    <t>ConTab_BOM_KP_Baseplates_947</t>
  </si>
  <si>
    <t>ConTab_BOM_KP_Baseplates_948</t>
  </si>
  <si>
    <t>B102015</t>
  </si>
  <si>
    <t>ConTab_BOM_KP_Baseplates_949</t>
  </si>
  <si>
    <t>ConTab_BOM_KP_Baseplates_950</t>
  </si>
  <si>
    <t>B102016</t>
  </si>
  <si>
    <t>ConTab_BOM_KP_Baseplates_951</t>
  </si>
  <si>
    <t>ConTab_BOM_KP_Baseplates_952</t>
  </si>
  <si>
    <t>B102017</t>
  </si>
  <si>
    <t>ConTab_BOM_KP_Baseplates_953</t>
  </si>
  <si>
    <t>ConTab_BOM_KP_Baseplates_954</t>
  </si>
  <si>
    <t>B102018</t>
  </si>
  <si>
    <t>ConTab_BOM_KP_Baseplates_955</t>
  </si>
  <si>
    <t>B102019</t>
  </si>
  <si>
    <t>ConTab_BOM_KP_Baseplates_956</t>
  </si>
  <si>
    <t>B102020</t>
  </si>
  <si>
    <t>ConTab_BOM_KP_Baseplates_976</t>
  </si>
  <si>
    <t>B102032</t>
  </si>
  <si>
    <t>ConTab_BOM_KP_Baseplates_977</t>
  </si>
  <si>
    <t>ConTab_BOM_KP_Baseplates_978</t>
  </si>
  <si>
    <t>B102033</t>
  </si>
  <si>
    <t>ConTab_BOM_KP_Baseplates_979</t>
  </si>
  <si>
    <t>ConTab_BOM_KP_Baseplates_980</t>
  </si>
  <si>
    <t>B102034</t>
  </si>
  <si>
    <t>ConTab_BOM_KP_Baseplates_981</t>
  </si>
  <si>
    <t>ConTab_BOM_KP_Baseplates_982</t>
  </si>
  <si>
    <t>B102035</t>
  </si>
  <si>
    <t>ConTab_BOM_KP_Baseplates_983</t>
  </si>
  <si>
    <t>ConTab_BOM_KP_Baseplates_984</t>
  </si>
  <si>
    <t>B102036</t>
  </si>
  <si>
    <t>ConTab_BOM_KP_Baseplates_985</t>
  </si>
  <si>
    <t>ConTab_BOM_KP_Baseplates_986</t>
  </si>
  <si>
    <t>B102037</t>
  </si>
  <si>
    <t>ConTab_BOM_KP_Baseplates_987</t>
  </si>
  <si>
    <t>ConTab_BOM_KP_Baseplates_988</t>
  </si>
  <si>
    <t>B102038</t>
  </si>
  <si>
    <t>ConTab_BOM_KP_Baseplates_989</t>
  </si>
  <si>
    <t>ConTab_BOM_KP_Baseplates_990</t>
  </si>
  <si>
    <t>B102039</t>
  </si>
  <si>
    <t>ConTab_BOM_KP_Baseplates_991</t>
  </si>
  <si>
    <t>ConTab_BOM_KP_Baseplates_992</t>
  </si>
  <si>
    <t>B102040</t>
  </si>
  <si>
    <t>ConTab_BOM_KP_Baseplates_993</t>
  </si>
  <si>
    <t>ConTab_BOM_KP_Baseplates_994</t>
  </si>
  <si>
    <t>B102041</t>
  </si>
  <si>
    <t>ConTab_BOM_KP_Baseplates_995</t>
  </si>
  <si>
    <t>ConTab_BOM_KP_Baseplates_996</t>
  </si>
  <si>
    <t>B102042</t>
  </si>
  <si>
    <t>ConTab_BOM_KP_Baseplates_997</t>
  </si>
  <si>
    <t>ConTab_BOM_KP_Baseplates_998</t>
  </si>
  <si>
    <t>B102043</t>
  </si>
  <si>
    <t>ConTab_BOM_KP_Baseplates_999</t>
  </si>
  <si>
    <t>ConTab_BOM_KP_Baseplates_1000</t>
  </si>
  <si>
    <t>B102044</t>
  </si>
  <si>
    <t>ConTab_BOM_KP_Baseplates_1001</t>
  </si>
  <si>
    <t>ConTab_BOM_KP_Baseplates_1002</t>
  </si>
  <si>
    <t>B102045</t>
  </si>
  <si>
    <t>ConTab_BOM_KP_Baseplates_1003</t>
  </si>
  <si>
    <t>ConTab_BOM_KP_Baseplates_1004</t>
  </si>
  <si>
    <t>B102046</t>
  </si>
  <si>
    <t>ConTab_BOM_KP_Baseplates_1005</t>
  </si>
  <si>
    <t>B102047</t>
  </si>
  <si>
    <t>ConTab_BOM_KP_Baseplates_1006</t>
  </si>
  <si>
    <t>B102048</t>
  </si>
  <si>
    <t>ConTab_BOM_KP_Baseplates_1026</t>
  </si>
  <si>
    <t>B102060</t>
  </si>
  <si>
    <t>ConTab_BOM_KP_Baseplates_1027</t>
  </si>
  <si>
    <t>ConTab_BOM_KP_Baseplates_1028</t>
  </si>
  <si>
    <t>B102061</t>
  </si>
  <si>
    <t>ConTab_BOM_KP_Baseplates_1029</t>
  </si>
  <si>
    <t>ConTab_BOM_KP_Baseplates_1030</t>
  </si>
  <si>
    <t>B102062</t>
  </si>
  <si>
    <t>ConTab_BOM_KP_Baseplates_1031</t>
  </si>
  <si>
    <t>ConTab_BOM_KP_Baseplates_1032</t>
  </si>
  <si>
    <t>B102063</t>
  </si>
  <si>
    <t>ConTab_BOM_KP_Baseplates_1033</t>
  </si>
  <si>
    <t>ConTab_BOM_KP_Baseplates_1034</t>
  </si>
  <si>
    <t>B102064</t>
  </si>
  <si>
    <t>ConTab_BOM_KP_Baseplates_1035</t>
  </si>
  <si>
    <t>ConTab_BOM_KP_Baseplates_1036</t>
  </si>
  <si>
    <t>B102065</t>
  </si>
  <si>
    <t>ConTab_BOM_KP_Baseplates_1037</t>
  </si>
  <si>
    <t>ConTab_BOM_KP_Baseplates_1038</t>
  </si>
  <si>
    <t>B102066</t>
  </si>
  <si>
    <t>ConTab_BOM_KP_Baseplates_1039</t>
  </si>
  <si>
    <t>ConTab_BOM_KP_Baseplates_1040</t>
  </si>
  <si>
    <t>B102067</t>
  </si>
  <si>
    <t>ConTab_BOM_KP_Baseplates_1041</t>
  </si>
  <si>
    <t>ConTab_BOM_KP_Baseplates_1042</t>
  </si>
  <si>
    <t>B102068</t>
  </si>
  <si>
    <t>ConTab_BOM_KP_Baseplates_1043</t>
  </si>
  <si>
    <t>ConTab_BOM_KP_Baseplates_1044</t>
  </si>
  <si>
    <t>B102069</t>
  </si>
  <si>
    <t>ConTab_BOM_KP_Baseplates_1045</t>
  </si>
  <si>
    <t>ConTab_BOM_KP_Baseplates_1046</t>
  </si>
  <si>
    <t>B102070</t>
  </si>
  <si>
    <t>ConTab_BOM_KP_Baseplates_1047</t>
  </si>
  <si>
    <t>ConTab_BOM_KP_Baseplates_1048</t>
  </si>
  <si>
    <t>B102071</t>
  </si>
  <si>
    <t>ConTab_BOM_KP_Baseplates_1049</t>
  </si>
  <si>
    <t>ConTab_BOM_KP_Baseplates_1050</t>
  </si>
  <si>
    <t>B102072</t>
  </si>
  <si>
    <t>ConTab_BOM_KP_Baseplates_1051</t>
  </si>
  <si>
    <t>ConTab_BOM_KP_Baseplates_1052</t>
  </si>
  <si>
    <t>B102073</t>
  </si>
  <si>
    <t>ConTab_BOM_KP_Baseplates_1053</t>
  </si>
  <si>
    <t>ConTab_BOM_KP_Baseplates_1054</t>
  </si>
  <si>
    <t>B102074</t>
  </si>
  <si>
    <t>ConTab_BOM_KP_Baseplates_1055</t>
  </si>
  <si>
    <t>B102075</t>
  </si>
  <si>
    <t>ConTab_BOM_KP_Baseplates_1056</t>
  </si>
  <si>
    <t>B102076</t>
  </si>
  <si>
    <t>ConTab_BOM_KP_Baseplates_1076</t>
  </si>
  <si>
    <t>B102088</t>
  </si>
  <si>
    <t>ConTab_BOM_KP_Baseplates_1077</t>
  </si>
  <si>
    <t>ConTab_BOM_KP_Baseplates_1078</t>
  </si>
  <si>
    <t>B102089</t>
  </si>
  <si>
    <t>ConTab_BOM_KP_Baseplates_1079</t>
  </si>
  <si>
    <t>ConTab_BOM_KP_Baseplates_1080</t>
  </si>
  <si>
    <t>B102090</t>
  </si>
  <si>
    <t>ConTab_BOM_KP_Baseplates_1081</t>
  </si>
  <si>
    <t>ConTab_BOM_KP_Baseplates_1082</t>
  </si>
  <si>
    <t>B102091</t>
  </si>
  <si>
    <t>ConTab_BOM_KP_Baseplates_1083</t>
  </si>
  <si>
    <t>ConTab_BOM_KP_Baseplates_1084</t>
  </si>
  <si>
    <t>B102092</t>
  </si>
  <si>
    <t>ConTab_BOM_KP_Baseplates_1085</t>
  </si>
  <si>
    <t>ConTab_BOM_KP_Baseplates_1086</t>
  </si>
  <si>
    <t>B102093</t>
  </si>
  <si>
    <t>ConTab_BOM_KP_Baseplates_1087</t>
  </si>
  <si>
    <t>ConTab_BOM_KP_Baseplates_1088</t>
  </si>
  <si>
    <t>B102094</t>
  </si>
  <si>
    <t>ConTab_BOM_KP_Baseplates_1089</t>
  </si>
  <si>
    <t>ConTab_BOM_KP_Baseplates_1090</t>
  </si>
  <si>
    <t>B102095</t>
  </si>
  <si>
    <t>ConTab_BOM_KP_Baseplates_1091</t>
  </si>
  <si>
    <t>ConTab_BOM_KP_Baseplates_1092</t>
  </si>
  <si>
    <t>B102096</t>
  </si>
  <si>
    <t>ConTab_BOM_KP_Baseplates_1093</t>
  </si>
  <si>
    <t>ConTab_BOM_KP_Baseplates_1094</t>
  </si>
  <si>
    <t>B102097</t>
  </si>
  <si>
    <t>ConTab_BOM_KP_Baseplates_1095</t>
  </si>
  <si>
    <t>ConTab_BOM_KP_Baseplates_1096</t>
  </si>
  <si>
    <t>B102098</t>
  </si>
  <si>
    <t>ConTab_BOM_KP_Baseplates_1097</t>
  </si>
  <si>
    <t>ConTab_BOM_KP_Baseplates_1098</t>
  </si>
  <si>
    <t>B102099</t>
  </si>
  <si>
    <t>ConTab_BOM_KP_Baseplates_1099</t>
  </si>
  <si>
    <t>ConTab_BOM_KP_Baseplates_1100</t>
  </si>
  <si>
    <t>B102100</t>
  </si>
  <si>
    <t>ConTab_BOM_KP_Baseplates_1101</t>
  </si>
  <si>
    <t>ConTab_BOM_KP_Baseplates_1102</t>
  </si>
  <si>
    <t>B102101</t>
  </si>
  <si>
    <t>ConTab_BOM_KP_Baseplates_1103</t>
  </si>
  <si>
    <t>ConTab_BOM_KP_Baseplates_1104</t>
  </si>
  <si>
    <t>B102102</t>
  </si>
  <si>
    <t>ConTab_BOM_KP_Baseplates_1105</t>
  </si>
  <si>
    <t>B102103</t>
  </si>
  <si>
    <t>ConTab_BOM_KP_Baseplates_1106</t>
  </si>
  <si>
    <t>B102104</t>
  </si>
  <si>
    <t>ConTab_BOM_KP_Baseplates_1155</t>
  </si>
  <si>
    <t>B102131</t>
  </si>
  <si>
    <t>ConTab_BOM_KP_Baseplates_1156</t>
  </si>
  <si>
    <t>B102132</t>
  </si>
  <si>
    <t>ConTab_BOM_KP_Baseplates_1176</t>
  </si>
  <si>
    <t>B101509</t>
  </si>
  <si>
    <t>ConTab_BOM_KP_Baseplates_1177</t>
  </si>
  <si>
    <t>B102144</t>
  </si>
  <si>
    <t>ConTab_BOM_KP_Baseplates_1178</t>
  </si>
  <si>
    <t>ConTab_BOM_KP_Baseplates_1179</t>
  </si>
  <si>
    <t>B102145</t>
  </si>
  <si>
    <t>ConTab_BOM_KP_Baseplates_1180</t>
  </si>
  <si>
    <t>ConTab_BOM_KP_Baseplates_1181</t>
  </si>
  <si>
    <t>B102146</t>
  </si>
  <si>
    <t>ConTab_BOM_KP_Baseplates_1182</t>
  </si>
  <si>
    <t>ConTab_BOM_KP_Baseplates_1183</t>
  </si>
  <si>
    <t>364T</t>
  </si>
  <si>
    <t>Woods 11S</t>
  </si>
  <si>
    <t>B102147</t>
  </si>
  <si>
    <t>ConTab_BOM_KP_Baseplates_1184</t>
  </si>
  <si>
    <t>365T</t>
  </si>
  <si>
    <t>ConTab_BOM_KP_Baseplates_1185</t>
  </si>
  <si>
    <t>1040T10</t>
  </si>
  <si>
    <t>B102148</t>
  </si>
  <si>
    <t>ConTab_BOM_KP_Baseplates_1186</t>
  </si>
  <si>
    <t>ConTab_BOM_KP_Baseplates_1187</t>
  </si>
  <si>
    <t>1050T10</t>
  </si>
  <si>
    <t>B102149</t>
  </si>
  <si>
    <t>ConTab_BOM_KP_Baseplates_1188</t>
  </si>
  <si>
    <t>ConTab_BOM_KP_Baseplates_1189</t>
  </si>
  <si>
    <t>1060T10</t>
  </si>
  <si>
    <t>B102150</t>
  </si>
  <si>
    <t>ConTab_BOM_KP_Baseplates_1190</t>
  </si>
  <si>
    <t>ConTab_BOM_KP_Baseplates_1191</t>
  </si>
  <si>
    <t>1070T10</t>
  </si>
  <si>
    <t>B102151</t>
  </si>
  <si>
    <t>ConTab_BOM_KP_Baseplates_1192</t>
  </si>
  <si>
    <t>ConTab_BOM_KP_Baseplates_1193</t>
  </si>
  <si>
    <t>B102152</t>
  </si>
  <si>
    <t>ConTab_BOM_KP_Baseplates_1194</t>
  </si>
  <si>
    <t>ConTab_BOM_KP_Baseplates_1205</t>
  </si>
  <si>
    <t>B102158</t>
  </si>
  <si>
    <t>ConTab_BOM_KP_Baseplates_1206</t>
  </si>
  <si>
    <t>ConTab_BOM_KP_Baseplates_1207</t>
  </si>
  <si>
    <t>B102159</t>
  </si>
  <si>
    <t>ConTab_BOM_KP_Baseplates_1208</t>
  </si>
  <si>
    <t>ConTab_BOM_KP_Baseplates_1209</t>
  </si>
  <si>
    <t>B102160</t>
  </si>
  <si>
    <t>ConTab_BOM_KP_Baseplates_1210</t>
  </si>
  <si>
    <t>ConTab_BOM_KP_Baseplates_1211</t>
  </si>
  <si>
    <t>Woods 11SC</t>
  </si>
  <si>
    <t>B102161</t>
  </si>
  <si>
    <t>ConTab_BOM_KP_Baseplates_1212</t>
  </si>
  <si>
    <t>ConTab_BOM_KP_Baseplates_1213</t>
  </si>
  <si>
    <t>1040T31</t>
  </si>
  <si>
    <t>B102162</t>
  </si>
  <si>
    <t>ConTab_BOM_KP_Baseplates_1214</t>
  </si>
  <si>
    <t>ConTab_BOM_KP_Baseplates_1215</t>
  </si>
  <si>
    <t>1050T31</t>
  </si>
  <si>
    <t>B102163</t>
  </si>
  <si>
    <t>ConTab_BOM_KP_Baseplates_1216</t>
  </si>
  <si>
    <t>ConTab_BOM_KP_Baseplates_1217</t>
  </si>
  <si>
    <t>1060T31</t>
  </si>
  <si>
    <t>B102164</t>
  </si>
  <si>
    <t>ConTab_BOM_KP_Baseplates_1218</t>
  </si>
  <si>
    <t>ConTab_BOM_KP_Baseplates_1219</t>
  </si>
  <si>
    <t>1070T31</t>
  </si>
  <si>
    <t>B102165</t>
  </si>
  <si>
    <t>ConTab_BOM_KP_Baseplates_1220</t>
  </si>
  <si>
    <t>ConTab_BOM_KP_Baseplates_1221</t>
  </si>
  <si>
    <t>B102166</t>
  </si>
  <si>
    <t>ConTab_BOM_KP_Baseplates_1222</t>
  </si>
  <si>
    <t>ConTab_BOM_KP_Baseplates_1233</t>
  </si>
  <si>
    <t>B102172</t>
  </si>
  <si>
    <t>ConTab_BOM_KP_Baseplates_1234</t>
  </si>
  <si>
    <t>ConTab_BOM_KP_Baseplates_1235</t>
  </si>
  <si>
    <t>B102173</t>
  </si>
  <si>
    <t>ConTab_BOM_KP_Baseplates_1236</t>
  </si>
  <si>
    <t>ConTab_BOM_KP_Baseplates_1237</t>
  </si>
  <si>
    <t>B102174</t>
  </si>
  <si>
    <t>ConTab_BOM_KP_Baseplates_1238</t>
  </si>
  <si>
    <t>ConTab_BOM_KP_Baseplates_1239</t>
  </si>
  <si>
    <t>B102175</t>
  </si>
  <si>
    <t>ConTab_BOM_KP_Baseplates_1240</t>
  </si>
  <si>
    <t>ConTab_BOM_KP_Baseplates_1241</t>
  </si>
  <si>
    <t>B102176</t>
  </si>
  <si>
    <t>ConTab_BOM_KP_Baseplates_1242</t>
  </si>
  <si>
    <t>ConTab_BOM_KP_Baseplates_1243</t>
  </si>
  <si>
    <t>B102177</t>
  </si>
  <si>
    <t>ConTab_BOM_KP_Baseplates_1244</t>
  </si>
  <si>
    <t>ConTab_BOM_KP_Baseplates_1245</t>
  </si>
  <si>
    <t>B102178</t>
  </si>
  <si>
    <t>ConTab_BOM_KP_Baseplates_1246</t>
  </si>
  <si>
    <t>ConTab_BOM_KP_Baseplates_1247</t>
  </si>
  <si>
    <t>B102179</t>
  </si>
  <si>
    <t>ConTab_BOM_KP_Baseplates_1248</t>
  </si>
  <si>
    <t>ConTab_BOM_KP_Baseplates_1249</t>
  </si>
  <si>
    <t>B102180</t>
  </si>
  <si>
    <t>ConTab_BOM_KP_Baseplates_1250</t>
  </si>
  <si>
    <t>ConTab_BOM_KP_Baseplates_1261</t>
  </si>
  <si>
    <t>B102186</t>
  </si>
  <si>
    <t>ConTab_BOM_KP_Baseplates_1262</t>
  </si>
  <si>
    <t>ConTab_BOM_KP_Baseplates_1263</t>
  </si>
  <si>
    <t>B102187</t>
  </si>
  <si>
    <t>ConTab_BOM_KP_Baseplates_1264</t>
  </si>
  <si>
    <t>ConTab_BOM_KP_Baseplates_1265</t>
  </si>
  <si>
    <t>B102188</t>
  </si>
  <si>
    <t>ConTab_BOM_KP_Baseplates_1266</t>
  </si>
  <si>
    <t>ConTab_BOM_KP_Baseplates_1267</t>
  </si>
  <si>
    <t>B102189</t>
  </si>
  <si>
    <t>ConTab_BOM_KP_Baseplates_1268</t>
  </si>
  <si>
    <t>ConTab_BOM_KP_Baseplates_1269</t>
  </si>
  <si>
    <t>B102190</t>
  </si>
  <si>
    <t>ConTab_BOM_KP_Baseplates_1270</t>
  </si>
  <si>
    <t>ConTab_BOM_KP_Baseplates_1271</t>
  </si>
  <si>
    <t>B102191</t>
  </si>
  <si>
    <t>ConTab_BOM_KP_Baseplates_1272</t>
  </si>
  <si>
    <t>ConTab_BOM_KP_Baseplates_1273</t>
  </si>
  <si>
    <t>B102192</t>
  </si>
  <si>
    <t>ConTab_BOM_KP_Baseplates_1274</t>
  </si>
  <si>
    <t>ConTab_BOM_KP_Baseplates_1275</t>
  </si>
  <si>
    <t>B102193</t>
  </si>
  <si>
    <t>ConTab_BOM_KP_Baseplates_1276</t>
  </si>
  <si>
    <t>ConTab_BOM_KP_Baseplates_1277</t>
  </si>
  <si>
    <t>B102194</t>
  </si>
  <si>
    <t>ConTab_BOM_KP_Baseplates_1278</t>
  </si>
  <si>
    <t>ConTab_BOM_KP_Baseplates_1317</t>
  </si>
  <si>
    <t>B101510</t>
  </si>
  <si>
    <t>ConTab_BOM_KP_Baseplates_1318</t>
  </si>
  <si>
    <t>B102215</t>
  </si>
  <si>
    <t>ConTab_BOM_KP_Baseplates_1319</t>
  </si>
  <si>
    <t>ConTab_BOM_KP_Baseplates_1320</t>
  </si>
  <si>
    <t>B102216</t>
  </si>
  <si>
    <t>ConTab_BOM_KP_Baseplates_1321</t>
  </si>
  <si>
    <t>ConTab_BOM_KP_Baseplates_1322</t>
  </si>
  <si>
    <t>B102217</t>
  </si>
  <si>
    <t>ConTab_BOM_KP_Baseplates_1323</t>
  </si>
  <si>
    <t>ConTab_BOM_KP_Baseplates_1324</t>
  </si>
  <si>
    <t>B102218</t>
  </si>
  <si>
    <t>ConTab_BOM_KP_Baseplates_1325</t>
  </si>
  <si>
    <t>ConTab_BOM_KP_Baseplates_1326</t>
  </si>
  <si>
    <t>B102219</t>
  </si>
  <si>
    <t>ConTab_BOM_KP_Baseplates_1327</t>
  </si>
  <si>
    <t>ConTab_BOM_KP_Baseplates_1328</t>
  </si>
  <si>
    <t>B102220</t>
  </si>
  <si>
    <t>ConTab_BOM_KP_Baseplates_1329</t>
  </si>
  <si>
    <t>ConTab_BOM_KP_Baseplates_1330</t>
  </si>
  <si>
    <t>B102221</t>
  </si>
  <si>
    <t>ConTab_BOM_KP_Baseplates_1331</t>
  </si>
  <si>
    <t>ConTab_BOM_KP_Baseplates_1332</t>
  </si>
  <si>
    <t>B102222</t>
  </si>
  <si>
    <t>ConTab_BOM_KP_Baseplates_1333</t>
  </si>
  <si>
    <t>ConTab_BOM_KP_Baseplates_1334</t>
  </si>
  <si>
    <t>B102223</t>
  </si>
  <si>
    <t>ConTab_BOM_KP_Baseplates_1335</t>
  </si>
  <si>
    <t>ConTab_BOM_KP_Baseplates_1336</t>
  </si>
  <si>
    <t>B102224</t>
  </si>
  <si>
    <t>ConTab_BOM_KP_Baseplates_1337</t>
  </si>
  <si>
    <t>ConTab_BOM_KP_Baseplates_1338</t>
  </si>
  <si>
    <t>B102225</t>
  </si>
  <si>
    <t>ConTab_BOM_KP_Baseplates_1339</t>
  </si>
  <si>
    <t>ConTab_BOM_KP_Baseplates_1352</t>
  </si>
  <si>
    <t>B102232</t>
  </si>
  <si>
    <t>ConTab_BOM_KP_Baseplates_1353</t>
  </si>
  <si>
    <t>ConTab_BOM_KP_Baseplates_1354</t>
  </si>
  <si>
    <t>B102233</t>
  </si>
  <si>
    <t>ConTab_BOM_KP_Baseplates_1355</t>
  </si>
  <si>
    <t>ConTab_BOM_KP_Baseplates_1356</t>
  </si>
  <si>
    <t>B102234</t>
  </si>
  <si>
    <t>ConTab_BOM_KP_Baseplates_1357</t>
  </si>
  <si>
    <t>ConTab_BOM_KP_Baseplates_1358</t>
  </si>
  <si>
    <t>B102235</t>
  </si>
  <si>
    <t>ConTab_BOM_KP_Baseplates_1359</t>
  </si>
  <si>
    <t>ConTab_BOM_KP_Baseplates_1360</t>
  </si>
  <si>
    <t>B102236</t>
  </si>
  <si>
    <t>ConTab_BOM_KP_Baseplates_1361</t>
  </si>
  <si>
    <t>ConTab_BOM_KP_Baseplates_1362</t>
  </si>
  <si>
    <t>B102237</t>
  </si>
  <si>
    <t>ConTab_BOM_KP_Baseplates_1363</t>
  </si>
  <si>
    <t>ConTab_BOM_KP_Baseplates_1364</t>
  </si>
  <si>
    <t>B102238</t>
  </si>
  <si>
    <t>ConTab_BOM_KP_Baseplates_1365</t>
  </si>
  <si>
    <t>ConTab_BOM_KP_Baseplates_1366</t>
  </si>
  <si>
    <t>B102239</t>
  </si>
  <si>
    <t>ConTab_BOM_KP_Baseplates_1367</t>
  </si>
  <si>
    <t>ConTab_BOM_KP_Baseplates_1368</t>
  </si>
  <si>
    <t>B102240</t>
  </si>
  <si>
    <t>ConTab_BOM_KP_Baseplates_1369</t>
  </si>
  <si>
    <t>ConTab_BOM_KP_Baseplates_1370</t>
  </si>
  <si>
    <t>B102241</t>
  </si>
  <si>
    <t>ConTab_BOM_KP_Baseplates_1371</t>
  </si>
  <si>
    <t>ConTab_BOM_KP_Baseplates_1372</t>
  </si>
  <si>
    <t>B102242</t>
  </si>
  <si>
    <t>ConTab_BOM_KP_Baseplates_1373</t>
  </si>
  <si>
    <t>ConTab_BOM_KP_Baseplates_1386</t>
  </si>
  <si>
    <t>B102249</t>
  </si>
  <si>
    <t>ConTab_BOM_KP_Baseplates_1387</t>
  </si>
  <si>
    <t>ConTab_BOM_KP_Baseplates_1388</t>
  </si>
  <si>
    <t>B102250</t>
  </si>
  <si>
    <t>ConTab_BOM_KP_Baseplates_1389</t>
  </si>
  <si>
    <t>ConTab_BOM_KP_Baseplates_1390</t>
  </si>
  <si>
    <t>B102251</t>
  </si>
  <si>
    <t>ConTab_BOM_KP_Baseplates_1391</t>
  </si>
  <si>
    <t>ConTab_BOM_KP_Baseplates_1392</t>
  </si>
  <si>
    <t>B102253</t>
  </si>
  <si>
    <t>ConTab_BOM_KP_Baseplates_1393</t>
  </si>
  <si>
    <t>ConTab_BOM_KP_Baseplates_1394</t>
  </si>
  <si>
    <t>B102255</t>
  </si>
  <si>
    <t>ConTab_BOM_KP_Baseplates_1395</t>
  </si>
  <si>
    <t>ConTab_BOM_KP_Baseplates_1396</t>
  </si>
  <si>
    <t>B102256</t>
  </si>
  <si>
    <t>ConTab_BOM_KP_Baseplates_1397</t>
  </si>
  <si>
    <t>ConTab_BOM_KP_Baseplates_1398</t>
  </si>
  <si>
    <t>B102257</t>
  </si>
  <si>
    <t>ConTab_BOM_KP_Baseplates_1399</t>
  </si>
  <si>
    <t>ConTab_BOM_KP_Baseplates_1400</t>
  </si>
  <si>
    <t>B102258</t>
  </si>
  <si>
    <t>ConTab_BOM_KP_Baseplates_1401</t>
  </si>
  <si>
    <t>ConTab_BOM_KP_Baseplates_1402</t>
  </si>
  <si>
    <t>B102260</t>
  </si>
  <si>
    <t>ConTab_BOM_KP_Baseplates_1403</t>
  </si>
  <si>
    <t>ConTab_BOM_KP_Baseplates_1404</t>
  </si>
  <si>
    <t>B102262</t>
  </si>
  <si>
    <t>ConTab_BOM_KP_Baseplates_1405</t>
  </si>
  <si>
    <t>ConTab_BOM_KP_Baseplates_1406</t>
  </si>
  <si>
    <t>B102263</t>
  </si>
  <si>
    <t>ConTab_BOM_KP_Baseplates_1407</t>
  </si>
  <si>
    <t>ConTab_BOM_KP_Baseplates_1420</t>
  </si>
  <si>
    <t>B102270</t>
  </si>
  <si>
    <t>ConTab_BOM_KP_Baseplates_1421</t>
  </si>
  <si>
    <t>ConTab_BOM_KP_Baseplates_1422</t>
  </si>
  <si>
    <t>B102271</t>
  </si>
  <si>
    <t>ConTab_BOM_KP_Baseplates_1423</t>
  </si>
  <si>
    <t>ConTab_BOM_KP_Baseplates_1424</t>
  </si>
  <si>
    <t>B102272</t>
  </si>
  <si>
    <t>ConTab_BOM_KP_Baseplates_1425</t>
  </si>
  <si>
    <t>ConTab_BOM_KP_Baseplates_1426</t>
  </si>
  <si>
    <t>B102273</t>
  </si>
  <si>
    <t>ConTab_BOM_KP_Baseplates_1427</t>
  </si>
  <si>
    <t>ConTab_BOM_KP_Baseplates_1428</t>
  </si>
  <si>
    <t>B102274</t>
  </si>
  <si>
    <t>ConTab_BOM_KP_Baseplates_1429</t>
  </si>
  <si>
    <t>ConTab_BOM_KP_Baseplates_1430</t>
  </si>
  <si>
    <t>B102275</t>
  </si>
  <si>
    <t>ConTab_BOM_KP_Baseplates_1431</t>
  </si>
  <si>
    <t>ConTab_BOM_KP_Baseplates_1432</t>
  </si>
  <si>
    <t>B102276</t>
  </si>
  <si>
    <t>ConTab_BOM_KP_Baseplates_1433</t>
  </si>
  <si>
    <t>ConTab_BOM_KP_Baseplates_1434</t>
  </si>
  <si>
    <t>B102277</t>
  </si>
  <si>
    <t>ConTab_BOM_KP_Baseplates_1435</t>
  </si>
  <si>
    <t>ConTab_BOM_KP_Baseplates_1436</t>
  </si>
  <si>
    <t>B102278</t>
  </si>
  <si>
    <t>ConTab_BOM_KP_Baseplates_1437</t>
  </si>
  <si>
    <t>ConTab_BOM_KP_Baseplates_1438</t>
  </si>
  <si>
    <t>B102279</t>
  </si>
  <si>
    <t>ConTab_BOM_KP_Baseplates_1439</t>
  </si>
  <si>
    <t>ConTab_BOM_KP_Baseplates_1440</t>
  </si>
  <si>
    <t>B102280</t>
  </si>
  <si>
    <t>ConTab_BOM_KP_Baseplates_1441</t>
  </si>
  <si>
    <t>ConTab_BOM_KP_Baseplates_1454</t>
  </si>
  <si>
    <t>B101511</t>
  </si>
  <si>
    <t>ConTab_BOM_KP_Baseplates_1455</t>
  </si>
  <si>
    <t>B102287</t>
  </si>
  <si>
    <t>ConTab_BOM_KP_Baseplates_1456</t>
  </si>
  <si>
    <t>ConTab_BOM_KP_Baseplates_1457</t>
  </si>
  <si>
    <t>B102288</t>
  </si>
  <si>
    <t>ConTab_BOM_KP_Baseplates_1458</t>
  </si>
  <si>
    <t>ConTab_BOM_KP_Baseplates_1459</t>
  </si>
  <si>
    <t>B102289</t>
  </si>
  <si>
    <t>ConTab_BOM_KP_Baseplates_1460</t>
  </si>
  <si>
    <t>ConTab_BOM_KP_Baseplates_1461</t>
  </si>
  <si>
    <t>B102290</t>
  </si>
  <si>
    <t>ConTab_BOM_KP_Baseplates_1462</t>
  </si>
  <si>
    <t>ConTab_BOM_KP_Baseplates_1463</t>
  </si>
  <si>
    <t>404T</t>
  </si>
  <si>
    <t>Woods 12S</t>
  </si>
  <si>
    <t>B102291</t>
  </si>
  <si>
    <t>ConTab_BOM_KP_Baseplates_1464</t>
  </si>
  <si>
    <t>405T</t>
  </si>
  <si>
    <t>ConTab_BOM_KP_Baseplates_1465</t>
  </si>
  <si>
    <t>B102292</t>
  </si>
  <si>
    <t>ConTab_BOM_KP_Baseplates_1466</t>
  </si>
  <si>
    <t>ConTab_BOM_KP_Baseplates_1467</t>
  </si>
  <si>
    <t>B102293</t>
  </si>
  <si>
    <t>ConTab_BOM_KP_Baseplates_1468</t>
  </si>
  <si>
    <t>ConTab_BOM_KP_Baseplates_1469</t>
  </si>
  <si>
    <t>B102294</t>
  </si>
  <si>
    <t>ConTab_BOM_KP_Baseplates_1470</t>
  </si>
  <si>
    <t>ConTab_BOM_KP_Baseplates_1471</t>
  </si>
  <si>
    <t>B102295</t>
  </si>
  <si>
    <t>ConTab_BOM_KP_Baseplates_1472</t>
  </si>
  <si>
    <t>ConTab_BOM_KP_Baseplates_1473</t>
  </si>
  <si>
    <t>B102296</t>
  </si>
  <si>
    <t>ConTab_BOM_KP_Baseplates_1474</t>
  </si>
  <si>
    <t>ConTab_BOM_KP_Baseplates_1475</t>
  </si>
  <si>
    <t>Falk 1080T10</t>
  </si>
  <si>
    <t>B102297</t>
  </si>
  <si>
    <t>ConTab_BOM_KP_Baseplates_1476</t>
  </si>
  <si>
    <t>ConTab_BOM_KP_Baseplates_1477</t>
  </si>
  <si>
    <t>B102298</t>
  </si>
  <si>
    <t>ConTab_BOM_KP_Baseplates_1478</t>
  </si>
  <si>
    <t>ConTab_BOM_KP_Baseplates_1479</t>
  </si>
  <si>
    <t>444T</t>
  </si>
  <si>
    <t>Falk 1090T10</t>
  </si>
  <si>
    <t>B102299</t>
  </si>
  <si>
    <t>ConTab_BOM_KP_Baseplates_1480</t>
  </si>
  <si>
    <t>445T</t>
  </si>
  <si>
    <t>B102300</t>
  </si>
  <si>
    <t>ConTab_BOM_KP_Baseplates_1481</t>
  </si>
  <si>
    <t>B102301</t>
  </si>
  <si>
    <t>ConTab_BOM_KP_Baseplates_1482</t>
  </si>
  <si>
    <t>B102302</t>
  </si>
  <si>
    <t>ConTab_BOM_KP_Baseplates_1501</t>
  </si>
  <si>
    <t>B102314</t>
  </si>
  <si>
    <t>ConTab_BOM_KP_Baseplates_1502</t>
  </si>
  <si>
    <t>ConTab_BOM_KP_Baseplates_1503</t>
  </si>
  <si>
    <t>B102315</t>
  </si>
  <si>
    <t>ConTab_BOM_KP_Baseplates_1504</t>
  </si>
  <si>
    <t>ConTab_BOM_KP_Baseplates_1505</t>
  </si>
  <si>
    <t>B102317</t>
  </si>
  <si>
    <t>ConTab_BOM_KP_Baseplates_1506</t>
  </si>
  <si>
    <t>ConTab_BOM_KP_Baseplates_1507</t>
  </si>
  <si>
    <t>B102319</t>
  </si>
  <si>
    <t>ConTab_BOM_KP_Baseplates_1508</t>
  </si>
  <si>
    <t>ConTab_BOM_KP_Baseplates_1509</t>
  </si>
  <si>
    <t>Woods 12SC</t>
  </si>
  <si>
    <t>B102320</t>
  </si>
  <si>
    <t>ConTab_BOM_KP_Baseplates_1510</t>
  </si>
  <si>
    <t>ConTab_BOM_KP_Baseplates_1511</t>
  </si>
  <si>
    <t>B102321</t>
  </si>
  <si>
    <t>ConTab_BOM_KP_Baseplates_1512</t>
  </si>
  <si>
    <t>ConTab_BOM_KP_Baseplates_1513</t>
  </si>
  <si>
    <t>B102322</t>
  </si>
  <si>
    <t>ConTab_BOM_KP_Baseplates_1514</t>
  </si>
  <si>
    <t>ConTab_BOM_KP_Baseplates_1515</t>
  </si>
  <si>
    <t>B102323</t>
  </si>
  <si>
    <t>ConTab_BOM_KP_Baseplates_1516</t>
  </si>
  <si>
    <t>ConTab_BOM_KP_Baseplates_1517</t>
  </si>
  <si>
    <t>B102324</t>
  </si>
  <si>
    <t>ConTab_BOM_KP_Baseplates_1518</t>
  </si>
  <si>
    <t>ConTab_BOM_KP_Baseplates_1519</t>
  </si>
  <si>
    <t>B102325</t>
  </si>
  <si>
    <t>ConTab_BOM_KP_Baseplates_1520</t>
  </si>
  <si>
    <t>ConTab_BOM_KP_Baseplates_1521</t>
  </si>
  <si>
    <t>Falk 1080T31</t>
  </si>
  <si>
    <t>B102326</t>
  </si>
  <si>
    <t>ConTab_BOM_KP_Baseplates_1522</t>
  </si>
  <si>
    <t>ConTab_BOM_KP_Baseplates_1523</t>
  </si>
  <si>
    <t>B102327</t>
  </si>
  <si>
    <t>ConTab_BOM_KP_Baseplates_1524</t>
  </si>
  <si>
    <t>ConTab_BOM_KP_Baseplates_1525</t>
  </si>
  <si>
    <t>Falk 1090T31</t>
  </si>
  <si>
    <t>B102328</t>
  </si>
  <si>
    <t>ConTab_BOM_KP_Baseplates_1526</t>
  </si>
  <si>
    <t>B102329</t>
  </si>
  <si>
    <t>ConTab_BOM_KP_Baseplates_1527</t>
  </si>
  <si>
    <t>B102330</t>
  </si>
  <si>
    <t>ConTab_BOM_KP_Baseplates_1528</t>
  </si>
  <si>
    <t>B102331</t>
  </si>
  <si>
    <t>ConTab_BOM_KP_Baseplates_1547</t>
  </si>
  <si>
    <t>B102343</t>
  </si>
  <si>
    <t>ConTab_BOM_KP_Baseplates_1548</t>
  </si>
  <si>
    <t>ConTab_BOM_KP_Baseplates_1549</t>
  </si>
  <si>
    <t>B102344</t>
  </si>
  <si>
    <t>ConTab_BOM_KP_Baseplates_1550</t>
  </si>
  <si>
    <t>ConTab_BOM_KP_Baseplates_1551</t>
  </si>
  <si>
    <t>B102345</t>
  </si>
  <si>
    <t>ConTab_BOM_KP_Baseplates_1552</t>
  </si>
  <si>
    <t>ConTab_BOM_KP_Baseplates_1553</t>
  </si>
  <si>
    <t>B102346</t>
  </si>
  <si>
    <t>ConTab_BOM_KP_Baseplates_1554</t>
  </si>
  <si>
    <t>ConTab_BOM_KP_Baseplates_1555</t>
  </si>
  <si>
    <t>B102347</t>
  </si>
  <si>
    <t>ConTab_BOM_KP_Baseplates_1556</t>
  </si>
  <si>
    <t>ConTab_BOM_KP_Baseplates_1557</t>
  </si>
  <si>
    <t>B102348</t>
  </si>
  <si>
    <t>ConTab_BOM_KP_Baseplates_1558</t>
  </si>
  <si>
    <t>ConTab_BOM_KP_Baseplates_1559</t>
  </si>
  <si>
    <t>B102349</t>
  </si>
  <si>
    <t>ConTab_BOM_KP_Baseplates_1560</t>
  </si>
  <si>
    <t>ConTab_BOM_KP_Baseplates_1561</t>
  </si>
  <si>
    <t>B102350</t>
  </si>
  <si>
    <t>ConTab_BOM_KP_Baseplates_1562</t>
  </si>
  <si>
    <t>ConTab_BOM_KP_Baseplates_1563</t>
  </si>
  <si>
    <t>B102351</t>
  </si>
  <si>
    <t>ConTab_BOM_KP_Baseplates_1564</t>
  </si>
  <si>
    <t>ConTab_BOM_KP_Baseplates_1565</t>
  </si>
  <si>
    <t>B102352</t>
  </si>
  <si>
    <t>ConTab_BOM_KP_Baseplates_1566</t>
  </si>
  <si>
    <t>ConTab_BOM_KP_Baseplates_1567</t>
  </si>
  <si>
    <t>B102353</t>
  </si>
  <si>
    <t>ConTab_BOM_KP_Baseplates_1568</t>
  </si>
  <si>
    <t>ConTab_BOM_KP_Baseplates_1569</t>
  </si>
  <si>
    <t>B102354</t>
  </si>
  <si>
    <t>ConTab_BOM_KP_Baseplates_1570</t>
  </si>
  <si>
    <t>ConTab_BOM_KP_Baseplates_1571</t>
  </si>
  <si>
    <t>B102355</t>
  </si>
  <si>
    <t>ConTab_BOM_KP_Baseplates_1572</t>
  </si>
  <si>
    <t>B102356</t>
  </si>
  <si>
    <t>ConTab_BOM_KP_Baseplates_1573</t>
  </si>
  <si>
    <t>B102357</t>
  </si>
  <si>
    <t>ConTab_BOM_KP_Baseplates_1574</t>
  </si>
  <si>
    <t>B102358</t>
  </si>
  <si>
    <t>ConTab_BOM_KP_Baseplates_1593</t>
  </si>
  <si>
    <t>B102370</t>
  </si>
  <si>
    <t>ConTab_BOM_KP_Baseplates_1594</t>
  </si>
  <si>
    <t>ConTab_BOM_KP_Baseplates_1595</t>
  </si>
  <si>
    <t>B102371</t>
  </si>
  <si>
    <t>ConTab_BOM_KP_Baseplates_1596</t>
  </si>
  <si>
    <t>ConTab_BOM_KP_Baseplates_1597</t>
  </si>
  <si>
    <t>B102372</t>
  </si>
  <si>
    <t>ConTab_BOM_KP_Baseplates_1598</t>
  </si>
  <si>
    <t>ConTab_BOM_KP_Baseplates_1599</t>
  </si>
  <si>
    <t>B102373</t>
  </si>
  <si>
    <t>ConTab_BOM_KP_Baseplates_1600</t>
  </si>
  <si>
    <t>ConTab_BOM_KP_Baseplates_1601</t>
  </si>
  <si>
    <t>B102374</t>
  </si>
  <si>
    <t>ConTab_BOM_KP_Baseplates_1602</t>
  </si>
  <si>
    <t>ConTab_BOM_KP_Baseplates_1603</t>
  </si>
  <si>
    <t>B102375</t>
  </si>
  <si>
    <t>ConTab_BOM_KP_Baseplates_1604</t>
  </si>
  <si>
    <t>ConTab_BOM_KP_Baseplates_1605</t>
  </si>
  <si>
    <t>B102376</t>
  </si>
  <si>
    <t>ConTab_BOM_KP_Baseplates_1606</t>
  </si>
  <si>
    <t>ConTab_BOM_KP_Baseplates_1607</t>
  </si>
  <si>
    <t>B102377</t>
  </si>
  <si>
    <t>ConTab_BOM_KP_Baseplates_1608</t>
  </si>
  <si>
    <t>ConTab_BOM_KP_Baseplates_1609</t>
  </si>
  <si>
    <t>B102378</t>
  </si>
  <si>
    <t>ConTab_BOM_KP_Baseplates_1610</t>
  </si>
  <si>
    <t>ConTab_BOM_KP_Baseplates_1611</t>
  </si>
  <si>
    <t>B102379</t>
  </si>
  <si>
    <t>ConTab_BOM_KP_Baseplates_1612</t>
  </si>
  <si>
    <t>ConTab_BOM_KP_Baseplates_1613</t>
  </si>
  <si>
    <t>B102380</t>
  </si>
  <si>
    <t>ConTab_BOM_KP_Baseplates_1614</t>
  </si>
  <si>
    <t>ConTab_BOM_KP_Baseplates_1615</t>
  </si>
  <si>
    <t>B102381</t>
  </si>
  <si>
    <t>ConTab_BOM_KP_Baseplates_1616</t>
  </si>
  <si>
    <t>ConTab_BOM_KP_Baseplates_1617</t>
  </si>
  <si>
    <t>B102382</t>
  </si>
  <si>
    <t>ConTab_BOM_KP_Baseplates_1618</t>
  </si>
  <si>
    <t>B102383</t>
  </si>
  <si>
    <t>ConTab_BOM_KP_Baseplates_1619</t>
  </si>
  <si>
    <t>B102384</t>
  </si>
  <si>
    <t>ConTab_BOM_KP_Baseplates_1620</t>
  </si>
  <si>
    <t>B102385</t>
  </si>
  <si>
    <t>ConTab_BOM_KP_Baseplates_1663</t>
  </si>
  <si>
    <t>B103263</t>
  </si>
  <si>
    <t>ConTab_BOM_KP_Baseplates_1664</t>
  </si>
  <si>
    <t>B103264</t>
  </si>
  <si>
    <t>ConTab_BOM_KP_Baseplates_1681</t>
  </si>
  <si>
    <t>Fald 1090T10</t>
  </si>
  <si>
    <t>ConTab_BOM_KP_Baseplates_1682</t>
  </si>
  <si>
    <t>ConTab_BOM_KP_Baseplates_1685</t>
  </si>
  <si>
    <t>B101512</t>
  </si>
  <si>
    <t>ConTab_BOM_KP_Baseplates_1686</t>
  </si>
  <si>
    <t>B102424</t>
  </si>
  <si>
    <t>ConTab_BOM_KP_Baseplates_1687</t>
  </si>
  <si>
    <t>ConTab_BOM_KP_Baseplates_1688</t>
  </si>
  <si>
    <t>B102425</t>
  </si>
  <si>
    <t>ConTab_BOM_KP_Baseplates_1689</t>
  </si>
  <si>
    <t>ConTab_BOM_KP_Baseplates_1690</t>
  </si>
  <si>
    <t>B102426</t>
  </si>
  <si>
    <t>ConTab_BOM_KP_Baseplates_1691</t>
  </si>
  <si>
    <t>ConTab_BOM_KP_Baseplates_1692</t>
  </si>
  <si>
    <t>B102427</t>
  </si>
  <si>
    <t>ConTab_BOM_KP_Baseplates_1693</t>
  </si>
  <si>
    <t>ConTab_BOM_KP_Baseplates_1694</t>
  </si>
  <si>
    <t>B102428</t>
  </si>
  <si>
    <t>ConTab_BOM_KP_Baseplates_1695</t>
  </si>
  <si>
    <t>ConTab_BOM_KP_Baseplates_1696</t>
  </si>
  <si>
    <t>B102429</t>
  </si>
  <si>
    <t>ConTab_BOM_KP_Baseplates_1697</t>
  </si>
  <si>
    <t>ConTab_BOM_KP_Baseplates_1698</t>
  </si>
  <si>
    <t>B102430</t>
  </si>
  <si>
    <t>ConTab_BOM_KP_Baseplates_1699</t>
  </si>
  <si>
    <t>ConTab_BOM_KP_Baseplates_1700</t>
  </si>
  <si>
    <t>B102431</t>
  </si>
  <si>
    <t>ConTab_BOM_KP_Baseplates_1701</t>
  </si>
  <si>
    <t>ConTab_BOM_KP_Baseplates_1702</t>
  </si>
  <si>
    <t>B102432</t>
  </si>
  <si>
    <t>ConTab_BOM_KP_Baseplates_1703</t>
  </si>
  <si>
    <t>ConTab_BOM_KP_Baseplates_1704</t>
  </si>
  <si>
    <t>B102433</t>
  </si>
  <si>
    <t>ConTab_BOM_KP_Baseplates_1705</t>
  </si>
  <si>
    <t>ConTab_BOM_KP_Baseplates_1706</t>
  </si>
  <si>
    <t>B102434</t>
  </si>
  <si>
    <t>ConTab_BOM_KP_Baseplates_1707</t>
  </si>
  <si>
    <t>ConTab_BOM_KP_Baseplates_1720</t>
  </si>
  <si>
    <t>B102441</t>
  </si>
  <si>
    <t>ConTab_BOM_KP_Baseplates_1721</t>
  </si>
  <si>
    <t>ConTab_BOM_KP_Baseplates_1722</t>
  </si>
  <si>
    <t>B102442</t>
  </si>
  <si>
    <t>ConTab_BOM_KP_Baseplates_1723</t>
  </si>
  <si>
    <t>ConTab_BOM_KP_Baseplates_1724</t>
  </si>
  <si>
    <t>B102443</t>
  </si>
  <si>
    <t>ConTab_BOM_KP_Baseplates_1725</t>
  </si>
  <si>
    <t>ConTab_BOM_KP_Baseplates_1726</t>
  </si>
  <si>
    <t>B102444</t>
  </si>
  <si>
    <t>ConTab_BOM_KP_Baseplates_1727</t>
  </si>
  <si>
    <t>ConTab_BOM_KP_Baseplates_1728</t>
  </si>
  <si>
    <t>B102445</t>
  </si>
  <si>
    <t>ConTab_BOM_KP_Baseplates_1729</t>
  </si>
  <si>
    <t>ConTab_BOM_KP_Baseplates_1730</t>
  </si>
  <si>
    <t>B102446</t>
  </si>
  <si>
    <t>ConTab_BOM_KP_Baseplates_1731</t>
  </si>
  <si>
    <t>ConTab_BOM_KP_Baseplates_1732</t>
  </si>
  <si>
    <t>B102447</t>
  </si>
  <si>
    <t>ConTab_BOM_KP_Baseplates_1733</t>
  </si>
  <si>
    <t>ConTab_BOM_KP_Baseplates_1734</t>
  </si>
  <si>
    <t>B102448</t>
  </si>
  <si>
    <t>ConTab_BOM_KP_Baseplates_1735</t>
  </si>
  <si>
    <t>ConTab_BOM_KP_Baseplates_1736</t>
  </si>
  <si>
    <t>B102449</t>
  </si>
  <si>
    <t>ConTab_BOM_KP_Baseplates_1737</t>
  </si>
  <si>
    <t>ConTab_BOM_KP_Baseplates_1738</t>
  </si>
  <si>
    <t>B102450</t>
  </si>
  <si>
    <t>ConTab_BOM_KP_Baseplates_1739</t>
  </si>
  <si>
    <t>ConTab_BOM_KP_Baseplates_1740</t>
  </si>
  <si>
    <t>B102451</t>
  </si>
  <si>
    <t>ConTab_BOM_KP_Baseplates_1741</t>
  </si>
  <si>
    <t>ConTab_BOM_KP_Baseplates_1754</t>
  </si>
  <si>
    <t>B102458</t>
  </si>
  <si>
    <t>ConTab_BOM_KP_Baseplates_1755</t>
  </si>
  <si>
    <t>ConTab_BOM_KP_Baseplates_1756</t>
  </si>
  <si>
    <t>B102459</t>
  </si>
  <si>
    <t>ConTab_BOM_KP_Baseplates_1757</t>
  </si>
  <si>
    <t>ConTab_BOM_KP_Baseplates_1758</t>
  </si>
  <si>
    <t>B102460</t>
  </si>
  <si>
    <t>ConTab_BOM_KP_Baseplates_1759</t>
  </si>
  <si>
    <t>ConTab_BOM_KP_Baseplates_1760</t>
  </si>
  <si>
    <t>B102461</t>
  </si>
  <si>
    <t>ConTab_BOM_KP_Baseplates_1761</t>
  </si>
  <si>
    <t>ConTab_BOM_KP_Baseplates_1762</t>
  </si>
  <si>
    <t>B102462</t>
  </si>
  <si>
    <t>ConTab_BOM_KP_Baseplates_1763</t>
  </si>
  <si>
    <t>ConTab_BOM_KP_Baseplates_1764</t>
  </si>
  <si>
    <t>B102463</t>
  </si>
  <si>
    <t>ConTab_BOM_KP_Baseplates_1765</t>
  </si>
  <si>
    <t>ConTab_BOM_KP_Baseplates_1766</t>
  </si>
  <si>
    <t>B102464</t>
  </si>
  <si>
    <t>ConTab_BOM_KP_Baseplates_1767</t>
  </si>
  <si>
    <t>ConTab_BOM_KP_Baseplates_1768</t>
  </si>
  <si>
    <t>B102465</t>
  </si>
  <si>
    <t>ConTab_BOM_KP_Baseplates_1769</t>
  </si>
  <si>
    <t>ConTab_BOM_KP_Baseplates_1770</t>
  </si>
  <si>
    <t>B102466</t>
  </si>
  <si>
    <t>ConTab_BOM_KP_Baseplates_1771</t>
  </si>
  <si>
    <t>ConTab_BOM_KP_Baseplates_1772</t>
  </si>
  <si>
    <t>B102467</t>
  </si>
  <si>
    <t>ConTab_BOM_KP_Baseplates_1773</t>
  </si>
  <si>
    <t>ConTab_BOM_KP_Baseplates_1774</t>
  </si>
  <si>
    <t>B102468</t>
  </si>
  <si>
    <t>ConTab_BOM_KP_Baseplates_1775</t>
  </si>
  <si>
    <t>ConTab_BOM_KP_Baseplates_1788</t>
  </si>
  <si>
    <t>B102475</t>
  </si>
  <si>
    <t>ConTab_BOM_KP_Baseplates_1789</t>
  </si>
  <si>
    <t>ConTab_BOM_KP_Baseplates_1790</t>
  </si>
  <si>
    <t>B102476</t>
  </si>
  <si>
    <t>ConTab_BOM_KP_Baseplates_1791</t>
  </si>
  <si>
    <t>ConTab_BOM_KP_Baseplates_1792</t>
  </si>
  <si>
    <t>B102477</t>
  </si>
  <si>
    <t>ConTab_BOM_KP_Baseplates_1793</t>
  </si>
  <si>
    <t>ConTab_BOM_KP_Baseplates_1794</t>
  </si>
  <si>
    <t>B102478</t>
  </si>
  <si>
    <t>ConTab_BOM_KP_Baseplates_1795</t>
  </si>
  <si>
    <t>ConTab_BOM_KP_Baseplates_1796</t>
  </si>
  <si>
    <t>B102479</t>
  </si>
  <si>
    <t>ConTab_BOM_KP_Baseplates_1797</t>
  </si>
  <si>
    <t>ConTab_BOM_KP_Baseplates_1798</t>
  </si>
  <si>
    <t>B102480</t>
  </si>
  <si>
    <t>ConTab_BOM_KP_Baseplates_1799</t>
  </si>
  <si>
    <t>ConTab_BOM_KP_Baseplates_1800</t>
  </si>
  <si>
    <t>B102481</t>
  </si>
  <si>
    <t>ConTab_BOM_KP_Baseplates_1801</t>
  </si>
  <si>
    <t>ConTab_BOM_KP_Baseplates_1802</t>
  </si>
  <si>
    <t>B102482</t>
  </si>
  <si>
    <t>ConTab_BOM_KP_Baseplates_1803</t>
  </si>
  <si>
    <t>ConTab_BOM_KP_Baseplates_1804</t>
  </si>
  <si>
    <t>B102483</t>
  </si>
  <si>
    <t>ConTab_BOM_KP_Baseplates_1805</t>
  </si>
  <si>
    <t>ConTab_BOM_KP_Baseplates_1806</t>
  </si>
  <si>
    <t>B102484</t>
  </si>
  <si>
    <t>ConTab_BOM_KP_Baseplates_1807</t>
  </si>
  <si>
    <t>ConTab_BOM_KP_Baseplates_1808</t>
  </si>
  <si>
    <t>B102485</t>
  </si>
  <si>
    <t>ConTab_BOM_KP_Baseplates_1809</t>
  </si>
  <si>
    <t>ConTab_BOM_KP_Baseplates_1856</t>
  </si>
  <si>
    <t>B101513</t>
  </si>
  <si>
    <t>ConTab_BOM_KP_Baseplates_1857</t>
  </si>
  <si>
    <t>B102509</t>
  </si>
  <si>
    <t>ConTab_BOM_KP_Baseplates_1858</t>
  </si>
  <si>
    <t>ConTab_BOM_KP_Baseplates_1859</t>
  </si>
  <si>
    <t>B102510</t>
  </si>
  <si>
    <t>ConTab_BOM_KP_Baseplates_1860</t>
  </si>
  <si>
    <t>ConTab_BOM_KP_Baseplates_1861</t>
  </si>
  <si>
    <t>B102511</t>
  </si>
  <si>
    <t>ConTab_BOM_KP_Baseplates_1862</t>
  </si>
  <si>
    <t>ConTab_BOM_KP_Baseplates_1863</t>
  </si>
  <si>
    <t>B102512</t>
  </si>
  <si>
    <t>ConTab_BOM_KP_Baseplates_1864</t>
  </si>
  <si>
    <t>ConTab_BOM_KP_Baseplates_1865</t>
  </si>
  <si>
    <t>B102513</t>
  </si>
  <si>
    <t>ConTab_BOM_KP_Baseplates_1866</t>
  </si>
  <si>
    <t>ConTab_BOM_KP_Baseplates_1867</t>
  </si>
  <si>
    <t>B102514</t>
  </si>
  <si>
    <t>ConTab_BOM_KP_Baseplates_1868</t>
  </si>
  <si>
    <t>ConTab_BOM_KP_Baseplates_1869</t>
  </si>
  <si>
    <t>B102515</t>
  </si>
  <si>
    <t>ConTab_BOM_KP_Baseplates_1870</t>
  </si>
  <si>
    <t>ConTab_BOM_KP_Baseplates_1871</t>
  </si>
  <si>
    <t>B102516</t>
  </si>
  <si>
    <t>ConTab_BOM_KP_Baseplates_1872</t>
  </si>
  <si>
    <t>ConTab_BOM_KP_Baseplates_1873</t>
  </si>
  <si>
    <t>B102517</t>
  </si>
  <si>
    <t>ConTab_BOM_KP_Baseplates_1874</t>
  </si>
  <si>
    <t>ConTab_BOM_KP_Baseplates_1875</t>
  </si>
  <si>
    <t>B102518</t>
  </si>
  <si>
    <t>ConTab_BOM_KP_Baseplates_1876</t>
  </si>
  <si>
    <t>ConTab_BOM_KP_Baseplates_1877</t>
  </si>
  <si>
    <t>B102519</t>
  </si>
  <si>
    <t>ConTab_BOM_KP_Baseplates_1878</t>
  </si>
  <si>
    <t>ConTab_BOM_KP_Baseplates_1879</t>
  </si>
  <si>
    <t>B102520</t>
  </si>
  <si>
    <t>ConTab_BOM_KP_Baseplates_1880</t>
  </si>
  <si>
    <t>ConTab_BOM_KP_Baseplates_1895</t>
  </si>
  <si>
    <t>B102528</t>
  </si>
  <si>
    <t>ConTab_BOM_KP_Baseplates_1896</t>
  </si>
  <si>
    <t>ConTab_BOM_KP_Baseplates_1897</t>
  </si>
  <si>
    <t>B102529</t>
  </si>
  <si>
    <t>ConTab_BOM_KP_Baseplates_1898</t>
  </si>
  <si>
    <t>ConTab_BOM_KP_Baseplates_1899</t>
  </si>
  <si>
    <t>B102530</t>
  </si>
  <si>
    <t>ConTab_BOM_KP_Baseplates_1900</t>
  </si>
  <si>
    <t>ConTab_BOM_KP_Baseplates_1901</t>
  </si>
  <si>
    <t>B102531</t>
  </si>
  <si>
    <t>ConTab_BOM_KP_Baseplates_1902</t>
  </si>
  <si>
    <t>ConTab_BOM_KP_Baseplates_1903</t>
  </si>
  <si>
    <t>B102532</t>
  </si>
  <si>
    <t>ConTab_BOM_KP_Baseplates_1904</t>
  </si>
  <si>
    <t>ConTab_BOM_KP_Baseplates_1905</t>
  </si>
  <si>
    <t>B102533</t>
  </si>
  <si>
    <t>ConTab_BOM_KP_Baseplates_1906</t>
  </si>
  <si>
    <t>ConTab_BOM_KP_Baseplates_1907</t>
  </si>
  <si>
    <t>B102534</t>
  </si>
  <si>
    <t>ConTab_BOM_KP_Baseplates_1908</t>
  </si>
  <si>
    <t>ConTab_BOM_KP_Baseplates_1909</t>
  </si>
  <si>
    <t>B102535</t>
  </si>
  <si>
    <t>ConTab_BOM_KP_Baseplates_1910</t>
  </si>
  <si>
    <t>ConTab_BOM_KP_Baseplates_1911</t>
  </si>
  <si>
    <t>B102536</t>
  </si>
  <si>
    <t>ConTab_BOM_KP_Baseplates_1912</t>
  </si>
  <si>
    <t>ConTab_BOM_KP_Baseplates_1913</t>
  </si>
  <si>
    <t>B102537</t>
  </si>
  <si>
    <t>ConTab_BOM_KP_Baseplates_1914</t>
  </si>
  <si>
    <t>ConTab_BOM_KP_Baseplates_1915</t>
  </si>
  <si>
    <t>B102538</t>
  </si>
  <si>
    <t>ConTab_BOM_KP_Baseplates_1916</t>
  </si>
  <si>
    <t>ConTab_BOM_KP_Baseplates_1917</t>
  </si>
  <si>
    <t>B102539</t>
  </si>
  <si>
    <t>ConTab_BOM_KP_Baseplates_1918</t>
  </si>
  <si>
    <t>ConTab_BOM_KP_Baseplates_1933</t>
  </si>
  <si>
    <t>B102547</t>
  </si>
  <si>
    <t>ConTab_BOM_KP_Baseplates_1934</t>
  </si>
  <si>
    <t>ConTab_BOM_KP_Baseplates_1935</t>
  </si>
  <si>
    <t>B102548</t>
  </si>
  <si>
    <t>ConTab_BOM_KP_Baseplates_1936</t>
  </si>
  <si>
    <t>ConTab_BOM_KP_Baseplates_1937</t>
  </si>
  <si>
    <t>B102549</t>
  </si>
  <si>
    <t>ConTab_BOM_KP_Baseplates_1938</t>
  </si>
  <si>
    <t>ConTab_BOM_KP_Baseplates_1939</t>
  </si>
  <si>
    <t>B102550</t>
  </si>
  <si>
    <t>ConTab_BOM_KP_Baseplates_1940</t>
  </si>
  <si>
    <t>ConTab_BOM_KP_Baseplates_1941</t>
  </si>
  <si>
    <t>B102551</t>
  </si>
  <si>
    <t>ConTab_BOM_KP_Baseplates_1942</t>
  </si>
  <si>
    <t>ConTab_BOM_KP_Baseplates_1943</t>
  </si>
  <si>
    <t>B102552</t>
  </si>
  <si>
    <t>ConTab_BOM_KP_Baseplates_1944</t>
  </si>
  <si>
    <t>ConTab_BOM_KP_Baseplates_1945</t>
  </si>
  <si>
    <t>B102553</t>
  </si>
  <si>
    <t>ConTab_BOM_KP_Baseplates_1946</t>
  </si>
  <si>
    <t>ConTab_BOM_KP_Baseplates_1947</t>
  </si>
  <si>
    <t>B102554</t>
  </si>
  <si>
    <t>ConTab_BOM_KP_Baseplates_1948</t>
  </si>
  <si>
    <t>ConTab_BOM_KP_Baseplates_1949</t>
  </si>
  <si>
    <t>B102555</t>
  </si>
  <si>
    <t>ConTab_BOM_KP_Baseplates_1950</t>
  </si>
  <si>
    <t>ConTab_BOM_KP_Baseplates_1951</t>
  </si>
  <si>
    <t>B102556</t>
  </si>
  <si>
    <t>ConTab_BOM_KP_Baseplates_1952</t>
  </si>
  <si>
    <t>ConTab_BOM_KP_Baseplates_1953</t>
  </si>
  <si>
    <t>B102557</t>
  </si>
  <si>
    <t>ConTab_BOM_KP_Baseplates_1954</t>
  </si>
  <si>
    <t>ConTab_BOM_KP_Baseplates_1955</t>
  </si>
  <si>
    <t>B102558</t>
  </si>
  <si>
    <t>ConTab_BOM_KP_Baseplates_1956</t>
  </si>
  <si>
    <t>ConTab_BOM_KP_Baseplates_1971</t>
  </si>
  <si>
    <t>B102566</t>
  </si>
  <si>
    <t>ConTab_BOM_KP_Baseplates_1972</t>
  </si>
  <si>
    <t>ConTab_BOM_KP_Baseplates_1973</t>
  </si>
  <si>
    <t>B102567</t>
  </si>
  <si>
    <t>ConTab_BOM_KP_Baseplates_1974</t>
  </si>
  <si>
    <t>ConTab_BOM_KP_Baseplates_1975</t>
  </si>
  <si>
    <t>B102568</t>
  </si>
  <si>
    <t>ConTab_BOM_KP_Baseplates_1976</t>
  </si>
  <si>
    <t>ConTab_BOM_KP_Baseplates_1977</t>
  </si>
  <si>
    <t>B102569</t>
  </si>
  <si>
    <t>ConTab_BOM_KP_Baseplates_1978</t>
  </si>
  <si>
    <t>ConTab_BOM_KP_Baseplates_1979</t>
  </si>
  <si>
    <t>B102570</t>
  </si>
  <si>
    <t>ConTab_BOM_KP_Baseplates_1980</t>
  </si>
  <si>
    <t>ConTab_BOM_KP_Baseplates_1981</t>
  </si>
  <si>
    <t>B102571</t>
  </si>
  <si>
    <t>ConTab_BOM_KP_Baseplates_1982</t>
  </si>
  <si>
    <t>ConTab_BOM_KP_Baseplates_1983</t>
  </si>
  <si>
    <t>B102572</t>
  </si>
  <si>
    <t>ConTab_BOM_KP_Baseplates_1984</t>
  </si>
  <si>
    <t>ConTab_BOM_KP_Baseplates_1985</t>
  </si>
  <si>
    <t>B102573</t>
  </si>
  <si>
    <t>ConTab_BOM_KP_Baseplates_1986</t>
  </si>
  <si>
    <t>ConTab_BOM_KP_Baseplates_1987</t>
  </si>
  <si>
    <t>B102574</t>
  </si>
  <si>
    <t>ConTab_BOM_KP_Baseplates_1988</t>
  </si>
  <si>
    <t>ConTab_BOM_KP_Baseplates_1989</t>
  </si>
  <si>
    <t>B102575</t>
  </si>
  <si>
    <t>ConTab_BOM_KP_Baseplates_1990</t>
  </si>
  <si>
    <t>ConTab_BOM_KP_Baseplates_1991</t>
  </si>
  <si>
    <t>B102576</t>
  </si>
  <si>
    <t>ConTab_BOM_KP_Baseplates_1992</t>
  </si>
  <si>
    <t>ConTab_BOM_KP_Baseplates_1993</t>
  </si>
  <si>
    <t>B102577</t>
  </si>
  <si>
    <t>ConTab_BOM_KP_Baseplates_1994</t>
  </si>
  <si>
    <t>ConTab_BOM_KP_Baseplates_2047</t>
  </si>
  <si>
    <t>B101514</t>
  </si>
  <si>
    <t>ConTab_BOM_KP_Baseplates_2048</t>
  </si>
  <si>
    <t>B102604</t>
  </si>
  <si>
    <t>ConTab_BOM_KP_Baseplates_2049</t>
  </si>
  <si>
    <t>ConTab_BOM_KP_Baseplates_2050</t>
  </si>
  <si>
    <t>B102605</t>
  </si>
  <si>
    <t>ConTab_BOM_KP_Baseplates_2051</t>
  </si>
  <si>
    <t>ConTab_BOM_KP_Baseplates_2052</t>
  </si>
  <si>
    <t>B102606</t>
  </si>
  <si>
    <t>ConTab_BOM_KP_Baseplates_2053</t>
  </si>
  <si>
    <t>ConTab_BOM_KP_Baseplates_2054</t>
  </si>
  <si>
    <t>B102607</t>
  </si>
  <si>
    <t>ConTab_BOM_KP_Baseplates_2055</t>
  </si>
  <si>
    <t>ConTab_BOM_KP_Baseplates_2056</t>
  </si>
  <si>
    <t>B102608</t>
  </si>
  <si>
    <t>ConTab_BOM_KP_Baseplates_2057</t>
  </si>
  <si>
    <t>ConTab_BOM_KP_Baseplates_2058</t>
  </si>
  <si>
    <t>B102609</t>
  </si>
  <si>
    <t>ConTab_BOM_KP_Baseplates_2059</t>
  </si>
  <si>
    <t>B102610</t>
  </si>
  <si>
    <t>ConTab_BOM_KP_Baseplates_2060</t>
  </si>
  <si>
    <t>B102611</t>
  </si>
  <si>
    <t>ConTab_BOM_KP_Baseplates_2061</t>
  </si>
  <si>
    <t>ConTab_BOM_KP_Baseplates_2062</t>
  </si>
  <si>
    <t>B102612</t>
  </si>
  <si>
    <t>ConTab_BOM_KP_Baseplates_2063</t>
  </si>
  <si>
    <t>ConTab_BOM_KP_Baseplates_2064</t>
  </si>
  <si>
    <t>B102613</t>
  </si>
  <si>
    <t>ConTab_BOM_KP_Baseplates_2065</t>
  </si>
  <si>
    <t>ConTab_BOM_KP_Baseplates_2066</t>
  </si>
  <si>
    <t>B102614</t>
  </si>
  <si>
    <t>ConTab_BOM_KP_Baseplates_2067</t>
  </si>
  <si>
    <t>ConTab_BOM_KP_Baseplates_2068</t>
  </si>
  <si>
    <t>B102615</t>
  </si>
  <si>
    <t>ConTab_BOM_KP_Baseplates_2069</t>
  </si>
  <si>
    <t>ConTab_BOM_KP_Baseplates_2070</t>
  </si>
  <si>
    <t>B102616</t>
  </si>
  <si>
    <t>ConTab_BOM_KP_Baseplates_2071</t>
  </si>
  <si>
    <t>ConTab_BOM_KP_Baseplates_2072</t>
  </si>
  <si>
    <t>B102617</t>
  </si>
  <si>
    <t>ConTab_BOM_KP_Baseplates_2073</t>
  </si>
  <si>
    <t>ConTab_BOM_KP_Baseplates_2074</t>
  </si>
  <si>
    <t>B102618</t>
  </si>
  <si>
    <t>ConTab_BOM_KP_Baseplates_2075</t>
  </si>
  <si>
    <t>B102619</t>
  </si>
  <si>
    <t>ConTab_BOM_KP_Baseplates_2076</t>
  </si>
  <si>
    <t>B102620</t>
  </si>
  <si>
    <t>ConTab_BOM_KP_Baseplates_2077</t>
  </si>
  <si>
    <t>B102621</t>
  </si>
  <si>
    <t>ConTab_BOM_KP_Baseplates_2078</t>
  </si>
  <si>
    <t>447T</t>
  </si>
  <si>
    <t>B102622</t>
  </si>
  <si>
    <t>ConTab_BOM_KP_Baseplates_2098</t>
  </si>
  <si>
    <t>B102636</t>
  </si>
  <si>
    <t>ConTab_BOM_KP_Baseplates_2099</t>
  </si>
  <si>
    <t>ConTab_BOM_KP_Baseplates_2100</t>
  </si>
  <si>
    <t>B102637</t>
  </si>
  <si>
    <t>ConTab_BOM_KP_Baseplates_2101</t>
  </si>
  <si>
    <t>ConTab_BOM_KP_Baseplates_2102</t>
  </si>
  <si>
    <t>B102638</t>
  </si>
  <si>
    <t>ConTab_BOM_KP_Baseplates_2103</t>
  </si>
  <si>
    <t>ConTab_BOM_KP_Baseplates_2104</t>
  </si>
  <si>
    <t>B102639</t>
  </si>
  <si>
    <t>ConTab_BOM_KP_Baseplates_2105</t>
  </si>
  <si>
    <t>ConTab_BOM_KP_Baseplates_2106</t>
  </si>
  <si>
    <t>B102640</t>
  </si>
  <si>
    <t>ConTab_BOM_KP_Baseplates_2107</t>
  </si>
  <si>
    <t>ConTab_BOM_KP_Baseplates_2108</t>
  </si>
  <si>
    <t>B102641</t>
  </si>
  <si>
    <t>ConTab_BOM_KP_Baseplates_2109</t>
  </si>
  <si>
    <t>B102642</t>
  </si>
  <si>
    <t>ConTab_BOM_KP_Baseplates_2110</t>
  </si>
  <si>
    <t>B102645</t>
  </si>
  <si>
    <t>ConTab_BOM_KP_Baseplates_2111</t>
  </si>
  <si>
    <t>ConTab_BOM_KP_Baseplates_2112</t>
  </si>
  <si>
    <t>B102646</t>
  </si>
  <si>
    <t>ConTab_BOM_KP_Baseplates_2113</t>
  </si>
  <si>
    <t>ConTab_BOM_KP_Baseplates_2114</t>
  </si>
  <si>
    <t>B102647</t>
  </si>
  <si>
    <t>ConTab_BOM_KP_Baseplates_2115</t>
  </si>
  <si>
    <t>ConTab_BOM_KP_Baseplates_2116</t>
  </si>
  <si>
    <t>B102648</t>
  </si>
  <si>
    <t>ConTab_BOM_KP_Baseplates_2117</t>
  </si>
  <si>
    <t>ConTab_BOM_KP_Baseplates_2118</t>
  </si>
  <si>
    <t>B102649</t>
  </si>
  <si>
    <t>ConTab_BOM_KP_Baseplates_2119</t>
  </si>
  <si>
    <t>ConTab_BOM_KP_Baseplates_2120</t>
  </si>
  <si>
    <t>B102650</t>
  </si>
  <si>
    <t>ConTab_BOM_KP_Baseplates_2121</t>
  </si>
  <si>
    <t>ConTab_BOM_KP_Baseplates_2122</t>
  </si>
  <si>
    <t>B102651</t>
  </si>
  <si>
    <t>ConTab_BOM_KP_Baseplates_2123</t>
  </si>
  <si>
    <t>ConTab_BOM_KP_Baseplates_2124</t>
  </si>
  <si>
    <t>B102652</t>
  </si>
  <si>
    <t>ConTab_BOM_KP_Baseplates_2125</t>
  </si>
  <si>
    <t>B102653</t>
  </si>
  <si>
    <t>ConTab_BOM_KP_Baseplates_2126</t>
  </si>
  <si>
    <t>B102654</t>
  </si>
  <si>
    <t>ConTab_BOM_KP_Baseplates_2127</t>
  </si>
  <si>
    <t>B102655</t>
  </si>
  <si>
    <t>ConTab_BOM_KP_Baseplates_2128</t>
  </si>
  <si>
    <t>B102656</t>
  </si>
  <si>
    <t>ConTab_BOM_KP_Baseplates_2148</t>
  </si>
  <si>
    <t>B102669</t>
  </si>
  <si>
    <t>ConTab_BOM_KP_Baseplates_2149</t>
  </si>
  <si>
    <t>ConTab_BOM_KP_Baseplates_2150</t>
  </si>
  <si>
    <t>B102670</t>
  </si>
  <si>
    <t>ConTab_BOM_KP_Baseplates_2151</t>
  </si>
  <si>
    <t>ConTab_BOM_KP_Baseplates_2152</t>
  </si>
  <si>
    <t>B102671</t>
  </si>
  <si>
    <t>ConTab_BOM_KP_Baseplates_2153</t>
  </si>
  <si>
    <t>ConTab_BOM_KP_Baseplates_2154</t>
  </si>
  <si>
    <t>B102672</t>
  </si>
  <si>
    <t>ConTab_BOM_KP_Baseplates_2155</t>
  </si>
  <si>
    <t>ConTab_BOM_KP_Baseplates_2156</t>
  </si>
  <si>
    <t>B102673</t>
  </si>
  <si>
    <t>ConTab_BOM_KP_Baseplates_2157</t>
  </si>
  <si>
    <t>ConTab_BOM_KP_Baseplates_2158</t>
  </si>
  <si>
    <t>B102674</t>
  </si>
  <si>
    <t>ConTab_BOM_KP_Baseplates_2159</t>
  </si>
  <si>
    <t>B102675</t>
  </si>
  <si>
    <t>ConTab_BOM_KP_Baseplates_2160</t>
  </si>
  <si>
    <t>B102676</t>
  </si>
  <si>
    <t>ConTab_BOM_KP_Baseplates_2161</t>
  </si>
  <si>
    <t>ConTab_BOM_KP_Baseplates_2162</t>
  </si>
  <si>
    <t>B102677</t>
  </si>
  <si>
    <t>ConTab_BOM_KP_Baseplates_2163</t>
  </si>
  <si>
    <t>ConTab_BOM_KP_Baseplates_2164</t>
  </si>
  <si>
    <t>B102678</t>
  </si>
  <si>
    <t>ConTab_BOM_KP_Baseplates_2165</t>
  </si>
  <si>
    <t>ConTab_BOM_KP_Baseplates_2166</t>
  </si>
  <si>
    <t>B102679</t>
  </si>
  <si>
    <t>ConTab_BOM_KP_Baseplates_2167</t>
  </si>
  <si>
    <t>ConTab_BOM_KP_Baseplates_2168</t>
  </si>
  <si>
    <t>B102680</t>
  </si>
  <si>
    <t>ConTab_BOM_KP_Baseplates_2169</t>
  </si>
  <si>
    <t>ConTab_BOM_KP_Baseplates_2170</t>
  </si>
  <si>
    <t>B102681</t>
  </si>
  <si>
    <t>ConTab_BOM_KP_Baseplates_2171</t>
  </si>
  <si>
    <t>ConTab_BOM_KP_Baseplates_2172</t>
  </si>
  <si>
    <t>B102682</t>
  </si>
  <si>
    <t>ConTab_BOM_KP_Baseplates_2173</t>
  </si>
  <si>
    <t>ConTab_BOM_KP_Baseplates_2174</t>
  </si>
  <si>
    <t>B102683</t>
  </si>
  <si>
    <t>ConTab_BOM_KP_Baseplates_2175</t>
  </si>
  <si>
    <t>B102684</t>
  </si>
  <si>
    <t>ConTab_BOM_KP_Baseplates_2176</t>
  </si>
  <si>
    <t>B102685</t>
  </si>
  <si>
    <t>ConTab_BOM_KP_Baseplates_2177</t>
  </si>
  <si>
    <t>B102686</t>
  </si>
  <si>
    <t>ConTab_BOM_KP_Baseplates_2178</t>
  </si>
  <si>
    <t>B102687</t>
  </si>
  <si>
    <t>ConTab_BOM_KP_Baseplates_2198</t>
  </si>
  <si>
    <t>B102702</t>
  </si>
  <si>
    <t>ConTab_BOM_KP_Baseplates_2199</t>
  </si>
  <si>
    <t>ConTab_BOM_KP_Baseplates_2200</t>
  </si>
  <si>
    <t>B102703</t>
  </si>
  <si>
    <t>ConTab_BOM_KP_Baseplates_2201</t>
  </si>
  <si>
    <t>ConTab_BOM_KP_Baseplates_2202</t>
  </si>
  <si>
    <t>B102704</t>
  </si>
  <si>
    <t>ConTab_BOM_KP_Baseplates_2203</t>
  </si>
  <si>
    <t>ConTab_BOM_KP_Baseplates_2204</t>
  </si>
  <si>
    <t>B102705</t>
  </si>
  <si>
    <t>ConTab_BOM_KP_Baseplates_2205</t>
  </si>
  <si>
    <t>ConTab_BOM_KP_Baseplates_2206</t>
  </si>
  <si>
    <t>B102706</t>
  </si>
  <si>
    <t>ConTab_BOM_KP_Baseplates_2207</t>
  </si>
  <si>
    <t>ConTab_BOM_KP_Baseplates_2208</t>
  </si>
  <si>
    <t>B102707</t>
  </si>
  <si>
    <t>ConTab_BOM_KP_Baseplates_2209</t>
  </si>
  <si>
    <t>B102708</t>
  </si>
  <si>
    <t>ConTab_BOM_KP_Baseplates_2210</t>
  </si>
  <si>
    <t>B102709</t>
  </si>
  <si>
    <t>ConTab_BOM_KP_Baseplates_2211</t>
  </si>
  <si>
    <t>ConTab_BOM_KP_Baseplates_2212</t>
  </si>
  <si>
    <t>B102710</t>
  </si>
  <si>
    <t>ConTab_BOM_KP_Baseplates_2213</t>
  </si>
  <si>
    <t>ConTab_BOM_KP_Baseplates_2214</t>
  </si>
  <si>
    <t>B102711</t>
  </si>
  <si>
    <t>ConTab_BOM_KP_Baseplates_2215</t>
  </si>
  <si>
    <t>ConTab_BOM_KP_Baseplates_2216</t>
  </si>
  <si>
    <t>B102712</t>
  </si>
  <si>
    <t>ConTab_BOM_KP_Baseplates_2217</t>
  </si>
  <si>
    <t>ConTab_BOM_KP_Baseplates_2218</t>
  </si>
  <si>
    <t>B102713</t>
  </si>
  <si>
    <t>ConTab_BOM_KP_Baseplates_2219</t>
  </si>
  <si>
    <t>ConTab_BOM_KP_Baseplates_2220</t>
  </si>
  <si>
    <t>B102714</t>
  </si>
  <si>
    <t>ConTab_BOM_KP_Baseplates_2221</t>
  </si>
  <si>
    <t>ConTab_BOM_KP_Baseplates_2222</t>
  </si>
  <si>
    <t>B102715</t>
  </si>
  <si>
    <t>ConTab_BOM_KP_Baseplates_2223</t>
  </si>
  <si>
    <t>ConTab_BOM_KP_Baseplates_2224</t>
  </si>
  <si>
    <t>B102716</t>
  </si>
  <si>
    <t>ConTab_BOM_KP_Baseplates_2225</t>
  </si>
  <si>
    <t>B102717</t>
  </si>
  <si>
    <t>ConTab_BOM_KP_Baseplates_2226</t>
  </si>
  <si>
    <t>B102718</t>
  </si>
  <si>
    <t>ConTab_BOM_KP_Baseplates_2227</t>
  </si>
  <si>
    <t>B102719</t>
  </si>
  <si>
    <t>ConTab_BOM_KP_Baseplates_2228</t>
  </si>
  <si>
    <t>B102720</t>
  </si>
  <si>
    <t>ConTab_BOM_KP_Baseplates_2298</t>
  </si>
  <si>
    <t>B101515</t>
  </si>
  <si>
    <t>ConTab_BOM_KP_Baseplates_2299</t>
  </si>
  <si>
    <t>:X5:</t>
  </si>
  <si>
    <t>B102764</t>
  </si>
  <si>
    <t>ConTab_BOM_KP_Baseplates_2300</t>
  </si>
  <si>
    <t>ConTab_BOM_KP_Baseplates_2301</t>
  </si>
  <si>
    <t>B102765</t>
  </si>
  <si>
    <t>ConTab_BOM_KP_Baseplates_2302</t>
  </si>
  <si>
    <t>ConTab_BOM_KP_Baseplates_2303</t>
  </si>
  <si>
    <t>B102766</t>
  </si>
  <si>
    <t>ConTab_BOM_KP_Baseplates_2304</t>
  </si>
  <si>
    <t>ConTab_BOM_KP_Baseplates_2305</t>
  </si>
  <si>
    <t>B102767</t>
  </si>
  <si>
    <t>ConTab_BOM_KP_Baseplates_2306</t>
  </si>
  <si>
    <t>ConTab_BOM_KP_Baseplates_2307</t>
  </si>
  <si>
    <t>B102768</t>
  </si>
  <si>
    <t>ConTab_BOM_KP_Baseplates_2308</t>
  </si>
  <si>
    <t>ConTab_BOM_KP_Baseplates_2309</t>
  </si>
  <si>
    <t>B102769</t>
  </si>
  <si>
    <t>ConTab_BOM_KP_Baseplates_2310</t>
  </si>
  <si>
    <t>ConTab_BOM_KP_Baseplates_2311</t>
  </si>
  <si>
    <t>B102770</t>
  </si>
  <si>
    <t>ConTab_BOM_KP_Baseplates_2312</t>
  </si>
  <si>
    <t>B102771</t>
  </si>
  <si>
    <t>ConTab_BOM_KP_Baseplates_2313</t>
  </si>
  <si>
    <t>B102772</t>
  </si>
  <si>
    <t>ConTab_BOM_KP_Baseplates_2314</t>
  </si>
  <si>
    <t>B102773</t>
  </si>
  <si>
    <t>ConTab_BOM_KP_Baseplates_2327</t>
  </si>
  <si>
    <t>B102782</t>
  </si>
  <si>
    <t>ConTab_BOM_KP_Baseplates_2328</t>
  </si>
  <si>
    <t>ConTab_BOM_KP_Baseplates_2329</t>
  </si>
  <si>
    <t>B102783</t>
  </si>
  <si>
    <t>ConTab_BOM_KP_Baseplates_2330</t>
  </si>
  <si>
    <t>ConTab_BOM_KP_Baseplates_2331</t>
  </si>
  <si>
    <t>B102784</t>
  </si>
  <si>
    <t>ConTab_BOM_KP_Baseplates_2332</t>
  </si>
  <si>
    <t>ConTab_BOM_KP_Baseplates_2333</t>
  </si>
  <si>
    <t>B102785</t>
  </si>
  <si>
    <t>ConTab_BOM_KP_Baseplates_2334</t>
  </si>
  <si>
    <t>ConTab_BOM_KP_Baseplates_2335</t>
  </si>
  <si>
    <t>B102786</t>
  </si>
  <si>
    <t>ConTab_BOM_KP_Baseplates_2336</t>
  </si>
  <si>
    <t>ConTab_BOM_KP_Baseplates_2337</t>
  </si>
  <si>
    <t>B102787</t>
  </si>
  <si>
    <t>ConTab_BOM_KP_Baseplates_2338</t>
  </si>
  <si>
    <t>ConTab_BOM_KP_Baseplates_2339</t>
  </si>
  <si>
    <t>B102788</t>
  </si>
  <si>
    <t>ConTab_BOM_KP_Baseplates_2340</t>
  </si>
  <si>
    <t>B102789</t>
  </si>
  <si>
    <t>ConTab_BOM_KP_Baseplates_2341</t>
  </si>
  <si>
    <t>B102790</t>
  </si>
  <si>
    <t>ConTab_BOM_KP_Baseplates_2342</t>
  </si>
  <si>
    <t>B102791</t>
  </si>
  <si>
    <t>ConTab_BOM_KP_Baseplates_2355</t>
  </si>
  <si>
    <t>B102800</t>
  </si>
  <si>
    <t>ConTab_BOM_KP_Baseplates_2356</t>
  </si>
  <si>
    <t>ConTab_BOM_KP_Baseplates_2357</t>
  </si>
  <si>
    <t>B102801</t>
  </si>
  <si>
    <t>ConTab_BOM_KP_Baseplates_2358</t>
  </si>
  <si>
    <t>ConTab_BOM_KP_Baseplates_2359</t>
  </si>
  <si>
    <t>B102802</t>
  </si>
  <si>
    <t>ConTab_BOM_KP_Baseplates_2360</t>
  </si>
  <si>
    <t>ConTab_BOM_KP_Baseplates_2361</t>
  </si>
  <si>
    <t>B102803</t>
  </si>
  <si>
    <t>ConTab_BOM_KP_Baseplates_2362</t>
  </si>
  <si>
    <t>ConTab_BOM_KP_Baseplates_2363</t>
  </si>
  <si>
    <t>B102804</t>
  </si>
  <si>
    <t>ConTab_BOM_KP_Baseplates_2364</t>
  </si>
  <si>
    <t>ConTab_BOM_KP_Baseplates_2365</t>
  </si>
  <si>
    <t>B102805</t>
  </si>
  <si>
    <t>ConTab_BOM_KP_Baseplates_2366</t>
  </si>
  <si>
    <t>ConTab_BOM_KP_Baseplates_2367</t>
  </si>
  <si>
    <t>B102806</t>
  </si>
  <si>
    <t>ConTab_BOM_KP_Baseplates_2368</t>
  </si>
  <si>
    <t>B102807</t>
  </si>
  <si>
    <t>ConTab_BOM_KP_Baseplates_2369</t>
  </si>
  <si>
    <t>B102808</t>
  </si>
  <si>
    <t>ConTab_BOM_KP_Baseplates_2370</t>
  </si>
  <si>
    <t>B102809</t>
  </si>
  <si>
    <t>ConTab_BOM_KP_Baseplates_2383</t>
  </si>
  <si>
    <t>B102818</t>
  </si>
  <si>
    <t>ConTab_BOM_KP_Baseplates_2384</t>
  </si>
  <si>
    <t>ConTab_BOM_KP_Baseplates_2385</t>
  </si>
  <si>
    <t>B102819</t>
  </si>
  <si>
    <t>ConTab_BOM_KP_Baseplates_2386</t>
  </si>
  <si>
    <t>ConTab_BOM_KP_Baseplates_2387</t>
  </si>
  <si>
    <t>B102820</t>
  </si>
  <si>
    <t>ConTab_BOM_KP_Baseplates_2388</t>
  </si>
  <si>
    <t>ConTab_BOM_KP_Baseplates_2389</t>
  </si>
  <si>
    <t>B102821</t>
  </si>
  <si>
    <t>ConTab_BOM_KP_Baseplates_2390</t>
  </si>
  <si>
    <t>ConTab_BOM_KP_Baseplates_2391</t>
  </si>
  <si>
    <t>B102822</t>
  </si>
  <si>
    <t>ConTab_BOM_KP_Baseplates_2392</t>
  </si>
  <si>
    <t>ConTab_BOM_KP_Baseplates_2393</t>
  </si>
  <si>
    <t>B102823</t>
  </si>
  <si>
    <t>ConTab_BOM_KP_Baseplates_2394</t>
  </si>
  <si>
    <t>ConTab_BOM_KP_Baseplates_2395</t>
  </si>
  <si>
    <t>B102824</t>
  </si>
  <si>
    <t>ConTab_BOM_KP_Baseplates_2396</t>
  </si>
  <si>
    <t>B102825</t>
  </si>
  <si>
    <t>ConTab_BOM_KP_Baseplates_2397</t>
  </si>
  <si>
    <t>B102826</t>
  </si>
  <si>
    <t>ConTab_BOM_KP_Baseplates_2398</t>
  </si>
  <si>
    <t>B102827</t>
  </si>
  <si>
    <t>ConTab_BOM_KP_Baseplates_2439</t>
  </si>
  <si>
    <t>B101516</t>
  </si>
  <si>
    <t>ConTab_BOM_KP_Baseplates_2440</t>
  </si>
  <si>
    <t>:X6:</t>
  </si>
  <si>
    <t>B102854</t>
  </si>
  <si>
    <t>ConTab_BOM_KP_Baseplates_2441</t>
  </si>
  <si>
    <t>ConTab_BOM_KP_Baseplates_2442</t>
  </si>
  <si>
    <t>B102855</t>
  </si>
  <si>
    <t>ConTab_BOM_KP_Baseplates_2443</t>
  </si>
  <si>
    <t>B102856</t>
  </si>
  <si>
    <t>ConTab_BOM_KP_Baseplates_2444</t>
  </si>
  <si>
    <t>B102857</t>
  </si>
  <si>
    <t>ConTab_BOM_KP_Baseplates_2445</t>
  </si>
  <si>
    <t>B102858</t>
  </si>
  <si>
    <t>ConTab_BOM_KP_Baseplates_2446</t>
  </si>
  <si>
    <t>B102859</t>
  </si>
  <si>
    <t>ConTab_BOM_KP_Baseplates_2447</t>
  </si>
  <si>
    <t>B102860</t>
  </si>
  <si>
    <t>ConTab_BOM_KP_Baseplates_2448</t>
  </si>
  <si>
    <t>449T</t>
  </si>
  <si>
    <t>B102861</t>
  </si>
  <si>
    <t>ConTab_BOM_KP_Baseplates_2458</t>
  </si>
  <si>
    <t>B102870</t>
  </si>
  <si>
    <t>ConTab_BOM_KP_Baseplates_2459</t>
  </si>
  <si>
    <t>ConTab_BOM_KP_Baseplates_2460</t>
  </si>
  <si>
    <t>B102871</t>
  </si>
  <si>
    <t>ConTab_BOM_KP_Baseplates_2461</t>
  </si>
  <si>
    <t>B102872</t>
  </si>
  <si>
    <t>ConTab_BOM_KP_Baseplates_2462</t>
  </si>
  <si>
    <t>B102873</t>
  </si>
  <si>
    <t>ConTab_BOM_KP_Baseplates_2463</t>
  </si>
  <si>
    <t>B102874</t>
  </si>
  <si>
    <t>ConTab_BOM_KP_Baseplates_2464</t>
  </si>
  <si>
    <t>B102875</t>
  </si>
  <si>
    <t>ConTab_BOM_KP_Baseplates_2465</t>
  </si>
  <si>
    <t>B102876</t>
  </si>
  <si>
    <t>ConTab_BOM_KP_Baseplates_2466</t>
  </si>
  <si>
    <t>B102877</t>
  </si>
  <si>
    <t>ConTab_BOM_KP_Baseplates_2476</t>
  </si>
  <si>
    <t>B102886</t>
  </si>
  <si>
    <t>ConTab_BOM_KP_Baseplates_2477</t>
  </si>
  <si>
    <t>ConTab_BOM_KP_Baseplates_2478</t>
  </si>
  <si>
    <t>B102887</t>
  </si>
  <si>
    <t>ConTab_BOM_KP_Baseplates_2479</t>
  </si>
  <si>
    <t>B102888</t>
  </si>
  <si>
    <t>ConTab_BOM_KP_Baseplates_2480</t>
  </si>
  <si>
    <t>B102889</t>
  </si>
  <si>
    <t>ConTab_BOM_KP_Baseplates_2481</t>
  </si>
  <si>
    <t>B102890</t>
  </si>
  <si>
    <t>ConTab_BOM_KP_Baseplates_2482</t>
  </si>
  <si>
    <t>B102891</t>
  </si>
  <si>
    <t>ConTab_BOM_KP_Baseplates_2483</t>
  </si>
  <si>
    <t>B102892</t>
  </si>
  <si>
    <t>ConTab_BOM_KP_Baseplates_2484</t>
  </si>
  <si>
    <t>B102893</t>
  </si>
  <si>
    <t>ConTab_BOM_KP_Baseplates_2494</t>
  </si>
  <si>
    <t>B102902</t>
  </si>
  <si>
    <t>ConTab_BOM_KP_Baseplates_2495</t>
  </si>
  <si>
    <t>ConTab_BOM_KP_Baseplates_2496</t>
  </si>
  <si>
    <t>B102903</t>
  </si>
  <si>
    <t>ConTab_BOM_KP_Baseplates_2497</t>
  </si>
  <si>
    <t>B102904</t>
  </si>
  <si>
    <t>ConTab_BOM_KP_Baseplates_2498</t>
  </si>
  <si>
    <t>B102905</t>
  </si>
  <si>
    <t>ConTab_BOM_KP_Baseplates_2499</t>
  </si>
  <si>
    <t>B102906</t>
  </si>
  <si>
    <t>ConTab_BOM_KP_Baseplates_2500</t>
  </si>
  <si>
    <t>B102907</t>
  </si>
  <si>
    <t>ConTab_BOM_KP_Baseplates_2501</t>
  </si>
  <si>
    <t>B102908</t>
  </si>
  <si>
    <t>ConTab_BOM_KP_Baseplates_2502</t>
  </si>
  <si>
    <t>B102909</t>
  </si>
  <si>
    <t>ConTab_BOM_KP_Baseplates_2530</t>
  </si>
  <si>
    <t>ConTab_BOM_KP_Baseplates_2531</t>
  </si>
  <si>
    <t>B102934</t>
  </si>
  <si>
    <t>ConTab_BOM_KP_Baseplates_2532</t>
  </si>
  <si>
    <t>ConTab_BOM_KP_Baseplates_2533</t>
  </si>
  <si>
    <t>B102935</t>
  </si>
  <si>
    <t>ConTab_BOM_KP_Baseplates_2534</t>
  </si>
  <si>
    <t>ConTab_BOM_KP_Baseplates_2535</t>
  </si>
  <si>
    <t>B102936</t>
  </si>
  <si>
    <t>ConTab_BOM_KP_Baseplates_2536</t>
  </si>
  <si>
    <t>ConTab_BOM_KP_Baseplates_2537</t>
  </si>
  <si>
    <t>B102937</t>
  </si>
  <si>
    <t>ConTab_BOM_KP_Baseplates_2538</t>
  </si>
  <si>
    <t>B102938</t>
  </si>
  <si>
    <t>ConTab_BOM_KP_Baseplates_2539</t>
  </si>
  <si>
    <t>B102939</t>
  </si>
  <si>
    <t>ConTab_BOM_KP_Baseplates_2549</t>
  </si>
  <si>
    <t>B102946</t>
  </si>
  <si>
    <t>ConTab_BOM_KP_Baseplates_2550</t>
  </si>
  <si>
    <t>ConTab_BOM_KP_Baseplates_2551</t>
  </si>
  <si>
    <t>B102947</t>
  </si>
  <si>
    <t>ConTab_BOM_KP_Baseplates_2552</t>
  </si>
  <si>
    <t>ConTab_BOM_KP_Baseplates_2553</t>
  </si>
  <si>
    <t>B102948</t>
  </si>
  <si>
    <t>ConTab_BOM_KP_Baseplates_2554</t>
  </si>
  <si>
    <t>ConTab_BOM_KP_Baseplates_2555</t>
  </si>
  <si>
    <t>B102949</t>
  </si>
  <si>
    <t>ConTab_BOM_KP_Baseplates_2556</t>
  </si>
  <si>
    <t>B102950</t>
  </si>
  <si>
    <t>ConTab_BOM_KP_Baseplates_2557</t>
  </si>
  <si>
    <t>B102951</t>
  </si>
  <si>
    <t>ConTab_BOM_KP_Baseplates_2567</t>
  </si>
  <si>
    <t>B102958</t>
  </si>
  <si>
    <t>ConTab_BOM_KP_Baseplates_2568</t>
  </si>
  <si>
    <t>ConTab_BOM_KP_Baseplates_2569</t>
  </si>
  <si>
    <t>B102959</t>
  </si>
  <si>
    <t>ConTab_BOM_KP_Baseplates_2570</t>
  </si>
  <si>
    <t>ConTab_BOM_KP_Baseplates_2571</t>
  </si>
  <si>
    <t>B102960</t>
  </si>
  <si>
    <t>ConTab_BOM_KP_Baseplates_2572</t>
  </si>
  <si>
    <t>ConTab_BOM_KP_Baseplates_2573</t>
  </si>
  <si>
    <t>B102961</t>
  </si>
  <si>
    <t>ConTab_BOM_KP_Baseplates_2574</t>
  </si>
  <si>
    <t>B102962</t>
  </si>
  <si>
    <t>ConTab_BOM_KP_Baseplates_2575</t>
  </si>
  <si>
    <t>B102963</t>
  </si>
  <si>
    <t>ConTab_BOM_KP_Baseplates_2585</t>
  </si>
  <si>
    <t>B102970</t>
  </si>
  <si>
    <t>ConTab_BOM_KP_Baseplates_2586</t>
  </si>
  <si>
    <t>ConTab_BOM_KP_Baseplates_2587</t>
  </si>
  <si>
    <t>B102971</t>
  </si>
  <si>
    <t>ConTab_BOM_KP_Baseplates_2588</t>
  </si>
  <si>
    <t>ConTab_BOM_KP_Baseplates_2589</t>
  </si>
  <si>
    <t>B102972</t>
  </si>
  <si>
    <t>ConTab_BOM_KP_Baseplates_2590</t>
  </si>
  <si>
    <t>ConTab_BOM_KP_Baseplates_2591</t>
  </si>
  <si>
    <t>B102973</t>
  </si>
  <si>
    <t>ConTab_BOM_KP_Baseplates_2592</t>
  </si>
  <si>
    <t>B102974</t>
  </si>
  <si>
    <t>ConTab_BOM_KP_Baseplates_2593</t>
  </si>
  <si>
    <t>B102975</t>
  </si>
  <si>
    <t>ConTab_BOM_KP_Baseplates_2603</t>
  </si>
  <si>
    <t>B101517</t>
  </si>
  <si>
    <t>ConTab_BOM_KP_Baseplates_2604</t>
  </si>
  <si>
    <t>B102982</t>
  </si>
  <si>
    <t>ConTab_BOM_KP_Baseplates_2605</t>
  </si>
  <si>
    <t>ConTab_BOM_KP_Baseplates_2606</t>
  </si>
  <si>
    <t>B102983</t>
  </si>
  <si>
    <t>ConTab_BOM_KP_Baseplates_2607</t>
  </si>
  <si>
    <t>ConTab_BOM_KP_Baseplates_2608</t>
  </si>
  <si>
    <t>B102984</t>
  </si>
  <si>
    <t>ConTab_BOM_KP_Baseplates_2609</t>
  </si>
  <si>
    <t>ConTab_BOM_KP_Baseplates_2610</t>
  </si>
  <si>
    <t>B102986</t>
  </si>
  <si>
    <t>ConTab_BOM_KP_Baseplates_2611</t>
  </si>
  <si>
    <t>ConTab_BOM_KP_Baseplates_2612</t>
  </si>
  <si>
    <t>B102987</t>
  </si>
  <si>
    <t>ConTab_BOM_KP_Baseplates_2613</t>
  </si>
  <si>
    <t>ConTab_BOM_KP_Baseplates_2614</t>
  </si>
  <si>
    <t>B102988</t>
  </si>
  <si>
    <t>ConTab_BOM_KP_Baseplates_2615</t>
  </si>
  <si>
    <t>ConTab_BOM_KP_Baseplates_2616</t>
  </si>
  <si>
    <t>B102989</t>
  </si>
  <si>
    <t>ConTab_BOM_KP_Baseplates_2617</t>
  </si>
  <si>
    <t>ConTab_BOM_KP_Baseplates_2618</t>
  </si>
  <si>
    <t>B102990</t>
  </si>
  <si>
    <t>ConTab_BOM_KP_Baseplates_2619</t>
  </si>
  <si>
    <t>ConTab_BOM_KP_Baseplates_2620</t>
  </si>
  <si>
    <t>B102991</t>
  </si>
  <si>
    <t>ConTab_BOM_KP_Baseplates_2621</t>
  </si>
  <si>
    <t>ConTab_BOM_KP_Baseplates_2622</t>
  </si>
  <si>
    <t>B102992</t>
  </si>
  <si>
    <t>ConTab_BOM_KP_Baseplates_2623</t>
  </si>
  <si>
    <t>ConTab_BOM_KP_Baseplates_2624</t>
  </si>
  <si>
    <t>B102993</t>
  </si>
  <si>
    <t>ConTab_BOM_KP_Baseplates_2625</t>
  </si>
  <si>
    <t>ConTab_BOM_KP_Baseplates_2626</t>
  </si>
  <si>
    <t>B102994</t>
  </si>
  <si>
    <t>ConTab_BOM_KP_Baseplates_2627</t>
  </si>
  <si>
    <t>ConTab_BOM_KP_Baseplates_2628</t>
  </si>
  <si>
    <t>B102995</t>
  </si>
  <si>
    <t>ConTab_BOM_KP_Baseplates_2629</t>
  </si>
  <si>
    <t>B102996</t>
  </si>
  <si>
    <t>ConTab_BOM_KP_Baseplates_2646</t>
  </si>
  <si>
    <t>B103006</t>
  </si>
  <si>
    <t>ConTab_BOM_KP_Baseplates_2647</t>
  </si>
  <si>
    <t>ConTab_BOM_KP_Baseplates_2648</t>
  </si>
  <si>
    <t>B103007</t>
  </si>
  <si>
    <t>ConTab_BOM_KP_Baseplates_2649</t>
  </si>
  <si>
    <t>ConTab_BOM_KP_Baseplates_2650</t>
  </si>
  <si>
    <t>B103008</t>
  </si>
  <si>
    <t>ConTab_BOM_KP_Baseplates_2651</t>
  </si>
  <si>
    <t>ConTab_BOM_KP_Baseplates_2652</t>
  </si>
  <si>
    <t>B103009</t>
  </si>
  <si>
    <t>ConTab_BOM_KP_Baseplates_2653</t>
  </si>
  <si>
    <t>ConTab_BOM_KP_Baseplates_2654</t>
  </si>
  <si>
    <t>B103010</t>
  </si>
  <si>
    <t>ConTab_BOM_KP_Baseplates_2655</t>
  </si>
  <si>
    <t>ConTab_BOM_KP_Baseplates_2656</t>
  </si>
  <si>
    <t>B103011</t>
  </si>
  <si>
    <t>ConTab_BOM_KP_Baseplates_2657</t>
  </si>
  <si>
    <t>ConTab_BOM_KP_Baseplates_2658</t>
  </si>
  <si>
    <t>B103012</t>
  </si>
  <si>
    <t>ConTab_BOM_KP_Baseplates_2659</t>
  </si>
  <si>
    <t>ConTab_BOM_KP_Baseplates_2660</t>
  </si>
  <si>
    <t>B103013</t>
  </si>
  <si>
    <t>ConTab_BOM_KP_Baseplates_2661</t>
  </si>
  <si>
    <t>ConTab_BOM_KP_Baseplates_2662</t>
  </si>
  <si>
    <t>B103014</t>
  </si>
  <si>
    <t>ConTab_BOM_KP_Baseplates_2663</t>
  </si>
  <si>
    <t>ConTab_BOM_KP_Baseplates_2664</t>
  </si>
  <si>
    <t>B103015</t>
  </si>
  <si>
    <t>ConTab_BOM_KP_Baseplates_2665</t>
  </si>
  <si>
    <t>ConTab_BOM_KP_Baseplates_2666</t>
  </si>
  <si>
    <t>B103016</t>
  </si>
  <si>
    <t>ConTab_BOM_KP_Baseplates_2667</t>
  </si>
  <si>
    <t>ConTab_BOM_KP_Baseplates_2668</t>
  </si>
  <si>
    <t>B103017</t>
  </si>
  <si>
    <t>ConTab_BOM_KP_Baseplates_2669</t>
  </si>
  <si>
    <t>ConTab_BOM_KP_Baseplates_2670</t>
  </si>
  <si>
    <t>B103018</t>
  </si>
  <si>
    <t>ConTab_BOM_KP_Baseplates_2671</t>
  </si>
  <si>
    <t>B103019</t>
  </si>
  <si>
    <t>ConTab_BOM_KP_Baseplates_2688</t>
  </si>
  <si>
    <t>B103029</t>
  </si>
  <si>
    <t>ConTab_BOM_KP_Baseplates_2689</t>
  </si>
  <si>
    <t>ConTab_BOM_KP_Baseplates_2690</t>
  </si>
  <si>
    <t>B103030</t>
  </si>
  <si>
    <t>ConTab_BOM_KP_Baseplates_2691</t>
  </si>
  <si>
    <t>ConTab_BOM_KP_Baseplates_2692</t>
  </si>
  <si>
    <t>B103031</t>
  </si>
  <si>
    <t>ConTab_BOM_KP_Baseplates_2693</t>
  </si>
  <si>
    <t>ConTab_BOM_KP_Baseplates_2694</t>
  </si>
  <si>
    <t>B103032</t>
  </si>
  <si>
    <t>ConTab_BOM_KP_Baseplates_2695</t>
  </si>
  <si>
    <t>ConTab_BOM_KP_Baseplates_2696</t>
  </si>
  <si>
    <t>B103033</t>
  </si>
  <si>
    <t>ConTab_BOM_KP_Baseplates_2697</t>
  </si>
  <si>
    <t>ConTab_BOM_KP_Baseplates_2698</t>
  </si>
  <si>
    <t>B103034</t>
  </si>
  <si>
    <t>ConTab_BOM_KP_Baseplates_2699</t>
  </si>
  <si>
    <t>ConTab_BOM_KP_Baseplates_2700</t>
  </si>
  <si>
    <t>B103035</t>
  </si>
  <si>
    <t>ConTab_BOM_KP_Baseplates_2701</t>
  </si>
  <si>
    <t>ConTab_BOM_KP_Baseplates_2702</t>
  </si>
  <si>
    <t>B103036</t>
  </si>
  <si>
    <t>ConTab_BOM_KP_Baseplates_2703</t>
  </si>
  <si>
    <t>ConTab_BOM_KP_Baseplates_2704</t>
  </si>
  <si>
    <t>B103037</t>
  </si>
  <si>
    <t>ConTab_BOM_KP_Baseplates_2705</t>
  </si>
  <si>
    <t>ConTab_BOM_KP_Baseplates_2706</t>
  </si>
  <si>
    <t>B103038</t>
  </si>
  <si>
    <t>ConTab_BOM_KP_Baseplates_2707</t>
  </si>
  <si>
    <t>ConTab_BOM_KP_Baseplates_2708</t>
  </si>
  <si>
    <t>B103039</t>
  </si>
  <si>
    <t>ConTab_BOM_KP_Baseplates_2709</t>
  </si>
  <si>
    <t>ConTab_BOM_KP_Baseplates_2710</t>
  </si>
  <si>
    <t>B103040</t>
  </si>
  <si>
    <t>ConTab_BOM_KP_Baseplates_2711</t>
  </si>
  <si>
    <t>ConTab_BOM_KP_Baseplates_2712</t>
  </si>
  <si>
    <t>B103041</t>
  </si>
  <si>
    <t>ConTab_BOM_KP_Baseplates_2713</t>
  </si>
  <si>
    <t>B103042</t>
  </si>
  <si>
    <t>ConTab_BOM_KP_Baseplates_2730</t>
  </si>
  <si>
    <t>B103052</t>
  </si>
  <si>
    <t>ConTab_BOM_KP_Baseplates_2731</t>
  </si>
  <si>
    <t>ConTab_BOM_KP_Baseplates_2732</t>
  </si>
  <si>
    <t>B103053</t>
  </si>
  <si>
    <t>ConTab_BOM_KP_Baseplates_2733</t>
  </si>
  <si>
    <t>ConTab_BOM_KP_Baseplates_2734</t>
  </si>
  <si>
    <t>B103054</t>
  </si>
  <si>
    <t>ConTab_BOM_KP_Baseplates_2735</t>
  </si>
  <si>
    <t>ConTab_BOM_KP_Baseplates_2736</t>
  </si>
  <si>
    <t>B103055</t>
  </si>
  <si>
    <t>ConTab_BOM_KP_Baseplates_2737</t>
  </si>
  <si>
    <t>ConTab_BOM_KP_Baseplates_2738</t>
  </si>
  <si>
    <t>B103056</t>
  </si>
  <si>
    <t>ConTab_BOM_KP_Baseplates_2739</t>
  </si>
  <si>
    <t>ConTab_BOM_KP_Baseplates_2740</t>
  </si>
  <si>
    <t>B103057</t>
  </si>
  <si>
    <t>ConTab_BOM_KP_Baseplates_2741</t>
  </si>
  <si>
    <t>ConTab_BOM_KP_Baseplates_2742</t>
  </si>
  <si>
    <t>B103058</t>
  </si>
  <si>
    <t>ConTab_BOM_KP_Baseplates_2743</t>
  </si>
  <si>
    <t>ConTab_BOM_KP_Baseplates_2744</t>
  </si>
  <si>
    <t>B103059</t>
  </si>
  <si>
    <t>ConTab_BOM_KP_Baseplates_2745</t>
  </si>
  <si>
    <t>ConTab_BOM_KP_Baseplates_2746</t>
  </si>
  <si>
    <t>B103060</t>
  </si>
  <si>
    <t>ConTab_BOM_KP_Baseplates_2747</t>
  </si>
  <si>
    <t>ConTab_BOM_KP_Baseplates_2748</t>
  </si>
  <si>
    <t>B103061</t>
  </si>
  <si>
    <t>ConTab_BOM_KP_Baseplates_2749</t>
  </si>
  <si>
    <t>ConTab_BOM_KP_Baseplates_2750</t>
  </si>
  <si>
    <t>B103062</t>
  </si>
  <si>
    <t>ConTab_BOM_KP_Baseplates_2751</t>
  </si>
  <si>
    <t>ConTab_BOM_KP_Baseplates_2752</t>
  </si>
  <si>
    <t>B103063</t>
  </si>
  <si>
    <t>ConTab_BOM_KP_Baseplates_2753</t>
  </si>
  <si>
    <t>ConTab_BOM_KP_Baseplates_2754</t>
  </si>
  <si>
    <t>B103064</t>
  </si>
  <si>
    <t>ConTab_BOM_KP_Baseplates_2755</t>
  </si>
  <si>
    <t>B103065</t>
  </si>
  <si>
    <t>ConTab_BOM_KP_Baseplates_2814</t>
  </si>
  <si>
    <t>B101518</t>
  </si>
  <si>
    <t>ConTab_BOM_KP_Baseplates_2815</t>
  </si>
  <si>
    <t>B103098</t>
  </si>
  <si>
    <t>ConTab_BOM_KP_Baseplates_2816</t>
  </si>
  <si>
    <t>ConTab_BOM_KP_Baseplates_2817</t>
  </si>
  <si>
    <t>B103099</t>
  </si>
  <si>
    <t>ConTab_BOM_KP_Baseplates_2818</t>
  </si>
  <si>
    <t>ConTab_BOM_KP_Baseplates_2819</t>
  </si>
  <si>
    <t>B103100</t>
  </si>
  <si>
    <t>ConTab_BOM_KP_Baseplates_2820</t>
  </si>
  <si>
    <t>ConTab_BOM_KP_Baseplates_2821</t>
  </si>
  <si>
    <t>B103101</t>
  </si>
  <si>
    <t>ConTab_BOM_KP_Baseplates_2822</t>
  </si>
  <si>
    <t>ConTab_BOM_KP_Baseplates_2823</t>
  </si>
  <si>
    <t>B103102</t>
  </si>
  <si>
    <t>ConTab_BOM_KP_Baseplates_2824</t>
  </si>
  <si>
    <t>B103103</t>
  </si>
  <si>
    <t>ConTab_BOM_KP_Baseplates_2825</t>
  </si>
  <si>
    <t>B103105</t>
  </si>
  <si>
    <t>ConTab_BOM_KP_Baseplates_2826</t>
  </si>
  <si>
    <t>ConTab_BOM_KP_Baseplates_2827</t>
  </si>
  <si>
    <t>B103106</t>
  </si>
  <si>
    <t>ConTab_BOM_KP_Baseplates_2828</t>
  </si>
  <si>
    <t>ConTab_BOM_KP_Baseplates_2829</t>
  </si>
  <si>
    <t>B103107</t>
  </si>
  <si>
    <t>ConTab_BOM_KP_Baseplates_2830</t>
  </si>
  <si>
    <t>ConTab_BOM_KP_Baseplates_2831</t>
  </si>
  <si>
    <t>B103108</t>
  </si>
  <si>
    <t>ConTab_BOM_KP_Baseplates_2832</t>
  </si>
  <si>
    <t>ConTab_BOM_KP_Baseplates_2833</t>
  </si>
  <si>
    <t>B103109</t>
  </si>
  <si>
    <t>ConTab_BOM_KP_Baseplates_2834</t>
  </si>
  <si>
    <t>ConTab_BOM_KP_Baseplates_2835</t>
  </si>
  <si>
    <t>B103110</t>
  </si>
  <si>
    <t>ConTab_BOM_KP_Baseplates_2836</t>
  </si>
  <si>
    <t>ConTab_BOM_KP_Baseplates_2837</t>
  </si>
  <si>
    <t>B103111</t>
  </si>
  <si>
    <t>ConTab_BOM_KP_Baseplates_2838</t>
  </si>
  <si>
    <t>B103112</t>
  </si>
  <si>
    <t>ConTab_BOM_KP_Baseplates_2839</t>
  </si>
  <si>
    <t>B103113</t>
  </si>
  <si>
    <t>ConTab_BOM_KP_Baseplates_2840</t>
  </si>
  <si>
    <t>B103114</t>
  </si>
  <si>
    <t>ConTab_BOM_KP_Baseplates_2841</t>
  </si>
  <si>
    <t>B103115</t>
  </si>
  <si>
    <t>ConTab_BOM_KP_Baseplates_2842</t>
  </si>
  <si>
    <t>B103116</t>
  </si>
  <si>
    <t>ConTab_BOM_KP_Baseplates_2843</t>
  </si>
  <si>
    <t>B103117</t>
  </si>
  <si>
    <t>ConTab_BOM_KP_Baseplates_2863</t>
  </si>
  <si>
    <t>B103132</t>
  </si>
  <si>
    <t>ConTab_BOM_KP_Baseplates_2864</t>
  </si>
  <si>
    <t>ConTab_BOM_KP_Baseplates_2865</t>
  </si>
  <si>
    <t>B103133</t>
  </si>
  <si>
    <t>ConTab_BOM_KP_Baseplates_2866</t>
  </si>
  <si>
    <t>ConTab_BOM_KP_Baseplates_2867</t>
  </si>
  <si>
    <t>B103134</t>
  </si>
  <si>
    <t>ConTab_BOM_KP_Baseplates_2868</t>
  </si>
  <si>
    <t>ConTab_BOM_KP_Baseplates_2873</t>
  </si>
  <si>
    <t>B103138</t>
  </si>
  <si>
    <t>ConTab_BOM_KP_Baseplates_2874</t>
  </si>
  <si>
    <t>ConTab_BOM_KP_Baseplates_2875</t>
  </si>
  <si>
    <t>B103139</t>
  </si>
  <si>
    <t>ConTab_BOM_KP_Baseplates_2876</t>
  </si>
  <si>
    <t>ConTab_BOM_KP_Baseplates_2877</t>
  </si>
  <si>
    <t>B103140</t>
  </si>
  <si>
    <t>ConTab_BOM_KP_Baseplates_2878</t>
  </si>
  <si>
    <t>ConTab_BOM_KP_Baseplates_2879</t>
  </si>
  <si>
    <t>B103141</t>
  </si>
  <si>
    <t>ConTab_BOM_KP_Baseplates_2880</t>
  </si>
  <si>
    <t>ConTab_BOM_KP_Baseplates_2881</t>
  </si>
  <si>
    <t>B103142</t>
  </si>
  <si>
    <t>ConTab_BOM_KP_Baseplates_2882</t>
  </si>
  <si>
    <t>ConTab_BOM_KP_Baseplates_2883</t>
  </si>
  <si>
    <t>B103143</t>
  </si>
  <si>
    <t>ConTab_BOM_KP_Baseplates_2884</t>
  </si>
  <si>
    <t>ConTab_BOM_KP_Baseplates_2885</t>
  </si>
  <si>
    <t>B103144</t>
  </si>
  <si>
    <t>ConTab_BOM_KP_Baseplates_2886</t>
  </si>
  <si>
    <t>B103145</t>
  </si>
  <si>
    <t>ConTab_BOM_KP_Baseplates_2887</t>
  </si>
  <si>
    <t>B103146</t>
  </si>
  <si>
    <t>ConTab_BOM_KP_Baseplates_2888</t>
  </si>
  <si>
    <t>B103147</t>
  </si>
  <si>
    <t>ConTab_BOM_KP_Baseplates_2889</t>
  </si>
  <si>
    <t>B103148</t>
  </si>
  <si>
    <t>ConTab_BOM_KP_Baseplates_2890</t>
  </si>
  <si>
    <t>B103149</t>
  </si>
  <si>
    <t>ConTab_BOM_KP_Baseplates_2891</t>
  </si>
  <si>
    <t>B103150</t>
  </si>
  <si>
    <t>ConTab_BOM_KP_Baseplates_2911</t>
  </si>
  <si>
    <t>B103164</t>
  </si>
  <si>
    <t>ConTab_BOM_KP_Baseplates_2912</t>
  </si>
  <si>
    <t>ConTab_BOM_KP_Baseplates_2913</t>
  </si>
  <si>
    <t>B103165</t>
  </si>
  <si>
    <t>ConTab_BOM_KP_Baseplates_2914</t>
  </si>
  <si>
    <t>ConTab_BOM_KP_Baseplates_2915</t>
  </si>
  <si>
    <t>B103166</t>
  </si>
  <si>
    <t>ConTab_BOM_KP_Baseplates_2916</t>
  </si>
  <si>
    <t>ConTab_BOM_KP_Baseplates_2917</t>
  </si>
  <si>
    <t>B103167</t>
  </si>
  <si>
    <t>ConTab_BOM_KP_Baseplates_2918</t>
  </si>
  <si>
    <t>ConTab_BOM_KP_Baseplates_2919</t>
  </si>
  <si>
    <t>B103168</t>
  </si>
  <si>
    <t>ConTab_BOM_KP_Baseplates_2920</t>
  </si>
  <si>
    <t>B103169</t>
  </si>
  <si>
    <t>ConTab_BOM_KP_Baseplates_2921</t>
  </si>
  <si>
    <t>B103170</t>
  </si>
  <si>
    <t>ConTab_BOM_KP_Baseplates_2922</t>
  </si>
  <si>
    <t>ConTab_BOM_KP_Baseplates_2923</t>
  </si>
  <si>
    <t>B103171</t>
  </si>
  <si>
    <t>ConTab_BOM_KP_Baseplates_2924</t>
  </si>
  <si>
    <t>ConTab_BOM_KP_Baseplates_2925</t>
  </si>
  <si>
    <t>B103172</t>
  </si>
  <si>
    <t>ConTab_BOM_KP_Baseplates_2926</t>
  </si>
  <si>
    <t>ConTab_BOM_KP_Baseplates_2927</t>
  </si>
  <si>
    <t>B103173</t>
  </si>
  <si>
    <t>ConTab_BOM_KP_Baseplates_2928</t>
  </si>
  <si>
    <t>ConTab_BOM_KP_Baseplates_2929</t>
  </si>
  <si>
    <t>B103174</t>
  </si>
  <si>
    <t>ConTab_BOM_KP_Baseplates_2930</t>
  </si>
  <si>
    <t>ConTab_BOM_KP_Baseplates_2931</t>
  </si>
  <si>
    <t>B103175</t>
  </si>
  <si>
    <t>ConTab_BOM_KP_Baseplates_2932</t>
  </si>
  <si>
    <t>ConTab_BOM_KP_Baseplates_2933</t>
  </si>
  <si>
    <t>B103176</t>
  </si>
  <si>
    <t>ConTab_BOM_KP_Baseplates_2934</t>
  </si>
  <si>
    <t>B103177</t>
  </si>
  <si>
    <t>ConTab_BOM_KP_Baseplates_2935</t>
  </si>
  <si>
    <t>B103178</t>
  </si>
  <si>
    <t>ConTab_BOM_KP_Baseplates_2936</t>
  </si>
  <si>
    <t>B103179</t>
  </si>
  <si>
    <t>ConTab_BOM_KP_Baseplates_2937</t>
  </si>
  <si>
    <t>B103180</t>
  </si>
  <si>
    <t>ConTab_BOM_KP_Baseplates_2938</t>
  </si>
  <si>
    <t>B103181</t>
  </si>
  <si>
    <t>ConTab_BOM_KP_Baseplates_2939</t>
  </si>
  <si>
    <t>B103182</t>
  </si>
  <si>
    <t>ConTab_BOM_KP_Baseplates_2959</t>
  </si>
  <si>
    <t>B103196</t>
  </si>
  <si>
    <t>ConTab_BOM_KP_Baseplates_2960</t>
  </si>
  <si>
    <t>ConTab_BOM_KP_Baseplates_2961</t>
  </si>
  <si>
    <t>B103197</t>
  </si>
  <si>
    <t>ConTab_BOM_KP_Baseplates_2962</t>
  </si>
  <si>
    <t>ConTab_BOM_KP_Baseplates_2963</t>
  </si>
  <si>
    <t>B103198</t>
  </si>
  <si>
    <t>ConTab_BOM_KP_Baseplates_2964</t>
  </si>
  <si>
    <t>ConTab_BOM_KP_Baseplates_2969</t>
  </si>
  <si>
    <t>B103202</t>
  </si>
  <si>
    <t>ConTab_BOM_KP_Baseplates_2970</t>
  </si>
  <si>
    <t>ConTab_BOM_KP_Baseplates_2971</t>
  </si>
  <si>
    <t>B103203</t>
  </si>
  <si>
    <t>ConTab_BOM_KP_Baseplates_2972</t>
  </si>
  <si>
    <t>ConTab_BOM_KP_Baseplates_2973</t>
  </si>
  <si>
    <t>B103204</t>
  </si>
  <si>
    <t>ConTab_BOM_KP_Baseplates_2974</t>
  </si>
  <si>
    <t>ConTab_BOM_KP_Baseplates_2975</t>
  </si>
  <si>
    <t>B103205</t>
  </si>
  <si>
    <t>ConTab_BOM_KP_Baseplates_2976</t>
  </si>
  <si>
    <t>ConTab_BOM_KP_Baseplates_2977</t>
  </si>
  <si>
    <t>B103206</t>
  </si>
  <si>
    <t>ConTab_BOM_KP_Baseplates_2978</t>
  </si>
  <si>
    <t>ConTab_BOM_KP_Baseplates_2979</t>
  </si>
  <si>
    <t>B103207</t>
  </si>
  <si>
    <t>ConTab_BOM_KP_Baseplates_2980</t>
  </si>
  <si>
    <t>ConTab_BOM_KP_Baseplates_2981</t>
  </si>
  <si>
    <t>B103208</t>
  </si>
  <si>
    <t>ConTab_BOM_KP_Baseplates_2982</t>
  </si>
  <si>
    <t>B103209</t>
  </si>
  <si>
    <t>ConTab_BOM_KP_Baseplates_2983</t>
  </si>
  <si>
    <t>B103210</t>
  </si>
  <si>
    <t>ConTab_BOM_KP_Baseplates_2984</t>
  </si>
  <si>
    <t>B103211</t>
  </si>
  <si>
    <t>ConTab_BOM_KP_Baseplates_2985</t>
  </si>
  <si>
    <t>B103212</t>
  </si>
  <si>
    <t>ConTab_BOM_KP_Baseplates_2986</t>
  </si>
  <si>
    <t>B103213</t>
  </si>
  <si>
    <t>ConTab_BOM_KP_Baseplates_2987</t>
  </si>
  <si>
    <t>B103214</t>
  </si>
  <si>
    <t>ConTab_BOM_KP_Baseplates_3055</t>
  </si>
  <si>
    <t>B101519</t>
  </si>
  <si>
    <t>ConTab_BOM_KP_Baseplates_3056</t>
  </si>
  <si>
    <t>B103261</t>
  </si>
  <si>
    <t>ConTab_BOM_KP_Baseplates_3057</t>
  </si>
  <si>
    <t>ConTab_BOM_KP_Baseplates_3058</t>
  </si>
  <si>
    <t>B103262</t>
  </si>
  <si>
    <t>ConTab_BOM_KP_Baseplates_3059</t>
  </si>
  <si>
    <t>ConTab_BOM_KP_Baseplates_3060</t>
  </si>
  <si>
    <t>ConTab_BOM_KP_Baseplates_3061</t>
  </si>
  <si>
    <t>ConTab_BOM_KP_Baseplates_3062</t>
  </si>
  <si>
    <t>B103265</t>
  </si>
  <si>
    <t>ConTab_BOM_KP_Baseplates_3070</t>
  </si>
  <si>
    <t>B103271</t>
  </si>
  <si>
    <t>ConTab_BOM_KP_Baseplates_3071</t>
  </si>
  <si>
    <t>ConTab_BOM_KP_Baseplates_3072</t>
  </si>
  <si>
    <t>B103272</t>
  </si>
  <si>
    <t>ConTab_BOM_KP_Baseplates_3073</t>
  </si>
  <si>
    <t>ConTab_BOM_KP_Baseplates_3074</t>
  </si>
  <si>
    <t>B103273</t>
  </si>
  <si>
    <t>ConTab_BOM_KP_Baseplates_3075</t>
  </si>
  <si>
    <t>B103274</t>
  </si>
  <si>
    <t>ConTab_BOM_KP_Baseplates_3076</t>
  </si>
  <si>
    <t>B103275</t>
  </si>
  <si>
    <t>ConTab_BOM_KP_Baseplates_3084</t>
  </si>
  <si>
    <t>B103281</t>
  </si>
  <si>
    <t>ConTab_BOM_KP_Baseplates_3085</t>
  </si>
  <si>
    <t>ConTab_BOM_KP_Baseplates_3086</t>
  </si>
  <si>
    <t>B103282</t>
  </si>
  <si>
    <t>ConTab_BOM_KP_Baseplates_3087</t>
  </si>
  <si>
    <t>ConTab_BOM_KP_Baseplates_3088</t>
  </si>
  <si>
    <t>B103283</t>
  </si>
  <si>
    <t>ConTab_BOM_KP_Baseplates_3089</t>
  </si>
  <si>
    <t>B103284</t>
  </si>
  <si>
    <t>ConTab_BOM_KP_Baseplates_3090</t>
  </si>
  <si>
    <t>B103285</t>
  </si>
  <si>
    <t>ConTab_BOM_KP_Baseplates_3098</t>
  </si>
  <si>
    <t>B103291</t>
  </si>
  <si>
    <t>ConTab_BOM_KP_Baseplates_3099</t>
  </si>
  <si>
    <t>ConTab_BOM_KP_Baseplates_3100</t>
  </si>
  <si>
    <t>B103292</t>
  </si>
  <si>
    <t>ConTab_BOM_KP_Baseplates_3101</t>
  </si>
  <si>
    <t>ConTab_BOM_KP_Baseplates_3102</t>
  </si>
  <si>
    <t>B103293</t>
  </si>
  <si>
    <t>ConTab_BOM_KP_Baseplates_3103</t>
  </si>
  <si>
    <t>B103294</t>
  </si>
  <si>
    <t>ConTab_BOM_KP_Baseplates_3104</t>
  </si>
  <si>
    <t>B103295</t>
  </si>
  <si>
    <t>ConTab_BOM_KP_Baseplates_3112</t>
  </si>
  <si>
    <t>B101520</t>
  </si>
  <si>
    <t>ConTab_BOM_KP_Baseplates_3113</t>
  </si>
  <si>
    <t>B103301</t>
  </si>
  <si>
    <t>ConTab_BOM_KP_Baseplates_3114</t>
  </si>
  <si>
    <t>ConTab_BOM_KP_Baseplates_3115</t>
  </si>
  <si>
    <t>B103302</t>
  </si>
  <si>
    <t>ConTab_BOM_KP_Baseplates_3116</t>
  </si>
  <si>
    <t>ConTab_BOM_KP_Baseplates_3117</t>
  </si>
  <si>
    <t>B103304</t>
  </si>
  <si>
    <t>ConTab_BOM_KP_Baseplates_3118</t>
  </si>
  <si>
    <t>ConTab_BOM_KP_Baseplates_3119</t>
  </si>
  <si>
    <t>B103305</t>
  </si>
  <si>
    <t>ConTab_BOM_KP_Baseplates_3120</t>
  </si>
  <si>
    <t>ConTab_BOM_KP_Baseplates_3121</t>
  </si>
  <si>
    <t>B103306</t>
  </si>
  <si>
    <t>ConTab_BOM_KP_Baseplates_3122</t>
  </si>
  <si>
    <t>B103307</t>
  </si>
  <si>
    <t>ConTab_BOM_KP_Baseplates_3123</t>
  </si>
  <si>
    <t>B103308</t>
  </si>
  <si>
    <t>ConTab_BOM_KP_Baseplates_3124</t>
  </si>
  <si>
    <t>ConTab_BOM_KP_Baseplates_3125</t>
  </si>
  <si>
    <t>B103309</t>
  </si>
  <si>
    <t>ConTab_BOM_KP_Baseplates_3126</t>
  </si>
  <si>
    <t>ConTab_BOM_KP_Baseplates_3127</t>
  </si>
  <si>
    <t>B103310</t>
  </si>
  <si>
    <t>ConTab_BOM_KP_Baseplates_3128</t>
  </si>
  <si>
    <t>ConTab_BOM_KP_Baseplates_3129</t>
  </si>
  <si>
    <t>B103311</t>
  </si>
  <si>
    <t>ConTab_BOM_KP_Baseplates_3130</t>
  </si>
  <si>
    <t>ConTab_BOM_KP_Baseplates_3131</t>
  </si>
  <si>
    <t>B103312</t>
  </si>
  <si>
    <t>ConTab_BOM_KP_Baseplates_3132</t>
  </si>
  <si>
    <t>ConTab_BOM_KP_Baseplates_3133</t>
  </si>
  <si>
    <t>B103313</t>
  </si>
  <si>
    <t>ConTab_BOM_KP_Baseplates_3134</t>
  </si>
  <si>
    <t>ConTab_BOM_KP_Baseplates_3135</t>
  </si>
  <si>
    <t>B103314</t>
  </si>
  <si>
    <t>ConTab_BOM_KP_Baseplates_3136</t>
  </si>
  <si>
    <t>B103315</t>
  </si>
  <si>
    <t>ConTab_BOM_KP_Baseplates_3137</t>
  </si>
  <si>
    <t>B103316</t>
  </si>
  <si>
    <t>ConTab_BOM_KP_Baseplates_3138</t>
  </si>
  <si>
    <t>B103317</t>
  </si>
  <si>
    <t>ConTab_BOM_KP_Baseplates_3139</t>
  </si>
  <si>
    <t>B103318</t>
  </si>
  <si>
    <t>ConTab_BOM_KP_Baseplates_3140</t>
  </si>
  <si>
    <t>B103319</t>
  </si>
  <si>
    <t>ConTab_BOM_KP_Baseplates_3159</t>
  </si>
  <si>
    <t>B103332</t>
  </si>
  <si>
    <t>ConTab_BOM_KP_Baseplates_3160</t>
  </si>
  <si>
    <t>ConTab_BOM_KP_Baseplates_3161</t>
  </si>
  <si>
    <t>B103333</t>
  </si>
  <si>
    <t>ConTab_BOM_KP_Baseplates_3162</t>
  </si>
  <si>
    <t>ConTab_BOM_KP_Baseplates_3163</t>
  </si>
  <si>
    <t>B103334</t>
  </si>
  <si>
    <t>ConTab_BOM_KP_Baseplates_3164</t>
  </si>
  <si>
    <t>ConTab_BOM_KP_Baseplates_3165</t>
  </si>
  <si>
    <t>B103335</t>
  </si>
  <si>
    <t>ConTab_BOM_KP_Baseplates_3166</t>
  </si>
  <si>
    <t>ConTab_BOM_KP_Baseplates_3167</t>
  </si>
  <si>
    <t>B103336</t>
  </si>
  <si>
    <t>ConTab_BOM_KP_Baseplates_3168</t>
  </si>
  <si>
    <t>B103337</t>
  </si>
  <si>
    <t>ConTab_BOM_KP_Baseplates_3169</t>
  </si>
  <si>
    <t>B103338</t>
  </si>
  <si>
    <t>ConTab_BOM_KP_Baseplates_3170</t>
  </si>
  <si>
    <t>ConTab_BOM_KP_Baseplates_3171</t>
  </si>
  <si>
    <t>B103340</t>
  </si>
  <si>
    <t>ConTab_BOM_KP_Baseplates_3172</t>
  </si>
  <si>
    <t>ConTab_BOM_KP_Baseplates_3173</t>
  </si>
  <si>
    <t>B103341</t>
  </si>
  <si>
    <t>ConTab_BOM_KP_Baseplates_3174</t>
  </si>
  <si>
    <t>ConTab_BOM_KP_Baseplates_3175</t>
  </si>
  <si>
    <t>B103342</t>
  </si>
  <si>
    <t>ConTab_BOM_KP_Baseplates_3176</t>
  </si>
  <si>
    <t>ConTab_BOM_KP_Baseplates_3177</t>
  </si>
  <si>
    <t>B103343</t>
  </si>
  <si>
    <t>ConTab_BOM_KP_Baseplates_3178</t>
  </si>
  <si>
    <t>ConTab_BOM_KP_Baseplates_3179</t>
  </si>
  <si>
    <t>B103344</t>
  </si>
  <si>
    <t>ConTab_BOM_KP_Baseplates_3180</t>
  </si>
  <si>
    <t>ConTab_BOM_KP_Baseplates_3181</t>
  </si>
  <si>
    <t>B103345</t>
  </si>
  <si>
    <t>ConTab_BOM_KP_Baseplates_3182</t>
  </si>
  <si>
    <t>B103346</t>
  </si>
  <si>
    <t>ConTab_BOM_KP_Baseplates_3183</t>
  </si>
  <si>
    <t>B103347</t>
  </si>
  <si>
    <t>ConTab_BOM_KP_Baseplates_3184</t>
  </si>
  <si>
    <t>B103348</t>
  </si>
  <si>
    <t>ConTab_BOM_KP_Baseplates_3185</t>
  </si>
  <si>
    <t>B103349</t>
  </si>
  <si>
    <t>ConTab_BOM_KP_Baseplates_3186</t>
  </si>
  <si>
    <t>B103350</t>
  </si>
  <si>
    <t>ConTab_BOM_KP_Baseplates_3205</t>
  </si>
  <si>
    <t>B103365</t>
  </si>
  <si>
    <t>ConTab_BOM_KP_Baseplates_3206</t>
  </si>
  <si>
    <t>ConTab_BOM_KP_Baseplates_3207</t>
  </si>
  <si>
    <t>B103366</t>
  </si>
  <si>
    <t>ConTab_BOM_KP_Baseplates_3208</t>
  </si>
  <si>
    <t>ConTab_BOM_KP_Baseplates_3209</t>
  </si>
  <si>
    <t>B103367</t>
  </si>
  <si>
    <t>ConTab_BOM_KP_Baseplates_3210</t>
  </si>
  <si>
    <t>ConTab_BOM_KP_Baseplates_3211</t>
  </si>
  <si>
    <t>B103368</t>
  </si>
  <si>
    <t>ConTab_BOM_KP_Baseplates_3212</t>
  </si>
  <si>
    <t>ConTab_BOM_KP_Baseplates_3213</t>
  </si>
  <si>
    <t>B103369</t>
  </si>
  <si>
    <t>ConTab_BOM_KP_Baseplates_3214</t>
  </si>
  <si>
    <t>B103370</t>
  </si>
  <si>
    <t>ConTab_BOM_KP_Baseplates_3215</t>
  </si>
  <si>
    <t>B103371</t>
  </si>
  <si>
    <t>ConTab_BOM_KP_Baseplates_3216</t>
  </si>
  <si>
    <t>ConTab_BOM_KP_Baseplates_3217</t>
  </si>
  <si>
    <t>B103372</t>
  </si>
  <si>
    <t>ConTab_BOM_KP_Baseplates_3218</t>
  </si>
  <si>
    <t>ConTab_BOM_KP_Baseplates_3219</t>
  </si>
  <si>
    <t>B103373</t>
  </si>
  <si>
    <t>ConTab_BOM_KP_Baseplates_3220</t>
  </si>
  <si>
    <t>ConTab_BOM_KP_Baseplates_3221</t>
  </si>
  <si>
    <t>B103374</t>
  </si>
  <si>
    <t>ConTab_BOM_KP_Baseplates_3222</t>
  </si>
  <si>
    <t>ConTab_BOM_KP_Baseplates_3223</t>
  </si>
  <si>
    <t>B103375</t>
  </si>
  <si>
    <t>ConTab_BOM_KP_Baseplates_3224</t>
  </si>
  <si>
    <t>ConTab_BOM_KP_Baseplates_3225</t>
  </si>
  <si>
    <t>B103376</t>
  </si>
  <si>
    <t>ConTab_BOM_KP_Baseplates_3226</t>
  </si>
  <si>
    <t>ConTab_BOM_KP_Baseplates_3227</t>
  </si>
  <si>
    <t>B103377</t>
  </si>
  <si>
    <t>ConTab_BOM_KP_Baseplates_3228</t>
  </si>
  <si>
    <t>B103378</t>
  </si>
  <si>
    <t>ConTab_BOM_KP_Baseplates_3229</t>
  </si>
  <si>
    <t>B103379</t>
  </si>
  <si>
    <t>ConTab_BOM_KP_Baseplates_3230</t>
  </si>
  <si>
    <t>B103380</t>
  </si>
  <si>
    <t>ConTab_BOM_KP_Baseplates_3231</t>
  </si>
  <si>
    <t>B103381</t>
  </si>
  <si>
    <t>ConTab_BOM_KP_Baseplates_3232</t>
  </si>
  <si>
    <t>B103382</t>
  </si>
  <si>
    <t>ConTab_BOM_KP_Baseplates_3251</t>
  </si>
  <si>
    <t>B103395</t>
  </si>
  <si>
    <t>ConTab_BOM_KP_Baseplates_3252</t>
  </si>
  <si>
    <t>ConTab_BOM_KP_Baseplates_3253</t>
  </si>
  <si>
    <t>B103396</t>
  </si>
  <si>
    <t>ConTab_BOM_KP_Baseplates_3254</t>
  </si>
  <si>
    <t>ConTab_BOM_KP_Baseplates_3255</t>
  </si>
  <si>
    <t>B103397</t>
  </si>
  <si>
    <t>ConTab_BOM_KP_Baseplates_3256</t>
  </si>
  <si>
    <t>ConTab_BOM_KP_Baseplates_3257</t>
  </si>
  <si>
    <t>B103398</t>
  </si>
  <si>
    <t>ConTab_BOM_KP_Baseplates_3258</t>
  </si>
  <si>
    <t>ConTab_BOM_KP_Baseplates_3259</t>
  </si>
  <si>
    <t>B103399</t>
  </si>
  <si>
    <t>ConTab_BOM_KP_Baseplates_3260</t>
  </si>
  <si>
    <t>B103400</t>
  </si>
  <si>
    <t>ConTab_BOM_KP_Baseplates_3261</t>
  </si>
  <si>
    <t>B103401</t>
  </si>
  <si>
    <t>ConTab_BOM_KP_Baseplates_3262</t>
  </si>
  <si>
    <t>ConTab_BOM_KP_Baseplates_3263</t>
  </si>
  <si>
    <t>B103402</t>
  </si>
  <si>
    <t>ConTab_BOM_KP_Baseplates_3264</t>
  </si>
  <si>
    <t>ConTab_BOM_KP_Baseplates_3265</t>
  </si>
  <si>
    <t>B103403</t>
  </si>
  <si>
    <t>ConTab_BOM_KP_Baseplates_3266</t>
  </si>
  <si>
    <t>ConTab_BOM_KP_Baseplates_3267</t>
  </si>
  <si>
    <t>B103404</t>
  </si>
  <si>
    <t>ConTab_BOM_KP_Baseplates_3268</t>
  </si>
  <si>
    <t>ConTab_BOM_KP_Baseplates_3269</t>
  </si>
  <si>
    <t>B103405</t>
  </si>
  <si>
    <t>ConTab_BOM_KP_Baseplates_3270</t>
  </si>
  <si>
    <t>ConTab_BOM_KP_Baseplates_3271</t>
  </si>
  <si>
    <t>B103406</t>
  </si>
  <si>
    <t>ConTab_BOM_KP_Baseplates_3272</t>
  </si>
  <si>
    <t>ConTab_BOM_KP_Baseplates_3273</t>
  </si>
  <si>
    <t>B103407</t>
  </si>
  <si>
    <t>ConTab_BOM_KP_Baseplates_3274</t>
  </si>
  <si>
    <t>B103408</t>
  </si>
  <si>
    <t>ConTab_BOM_KP_Baseplates_3275</t>
  </si>
  <si>
    <t>B103409</t>
  </si>
  <si>
    <t>ConTab_BOM_KP_Baseplates_3276</t>
  </si>
  <si>
    <t>B103410</t>
  </si>
  <si>
    <t>ConTab_BOM_KP_Baseplates_3277</t>
  </si>
  <si>
    <t>B103411</t>
  </si>
  <si>
    <t>ConTab_BOM_KP_Baseplates_3278</t>
  </si>
  <si>
    <t>B103412</t>
  </si>
  <si>
    <t>ConTab_BOM_KP_Baseplates_3343</t>
  </si>
  <si>
    <t>B101521</t>
  </si>
  <si>
    <t>ConTab_BOM_KP_Baseplates_3344</t>
  </si>
  <si>
    <t>B103455</t>
  </si>
  <si>
    <t>ConTab_BOM_KP_Baseplates_3345</t>
  </si>
  <si>
    <t>ConTab_BOM_KP_Baseplates_3346</t>
  </si>
  <si>
    <t>B103456</t>
  </si>
  <si>
    <t>ConTab_BOM_KP_Baseplates_3347</t>
  </si>
  <si>
    <t>ConTab_BOM_KP_Baseplates_3348</t>
  </si>
  <si>
    <t>B103457</t>
  </si>
  <si>
    <t>ConTab_BOM_KP_Baseplates_3349</t>
  </si>
  <si>
    <t>ConTab_BOM_KP_Baseplates_3350</t>
  </si>
  <si>
    <t>B103458</t>
  </si>
  <si>
    <t>ConTab_BOM_KP_Baseplates_3351</t>
  </si>
  <si>
    <t>ConTab_BOM_KP_Baseplates_3352</t>
  </si>
  <si>
    <t>B103459</t>
  </si>
  <si>
    <t>ConTab_BOM_KP_Baseplates_3353</t>
  </si>
  <si>
    <t>ConTab_BOM_KP_Baseplates_3354</t>
  </si>
  <si>
    <t>B103460</t>
  </si>
  <si>
    <t>ConTab_BOM_KP_Baseplates_3355</t>
  </si>
  <si>
    <t>ConTab_BOM_KP_Baseplates_3356</t>
  </si>
  <si>
    <t>B103461</t>
  </si>
  <si>
    <t>ConTab_BOM_KP_Baseplates_3357</t>
  </si>
  <si>
    <t>ConTab_BOM_KP_Baseplates_3358</t>
  </si>
  <si>
    <t>B103462</t>
  </si>
  <si>
    <t>ConTab_BOM_KP_Baseplates_3359</t>
  </si>
  <si>
    <t>B103463</t>
  </si>
  <si>
    <t>ConTab_BOM_KP_Baseplates_3360</t>
  </si>
  <si>
    <t>B103464</t>
  </si>
  <si>
    <t>ConTab_BOM_KP_Baseplates_3361</t>
  </si>
  <si>
    <t>B103465</t>
  </si>
  <si>
    <t>ConTab_BOM_KP_Baseplates_3362</t>
  </si>
  <si>
    <t>B103466</t>
  </si>
  <si>
    <t>ConTab_BOM_KP_Baseplates_3363</t>
  </si>
  <si>
    <t>B103467</t>
  </si>
  <si>
    <t>ConTab_BOM_KP_Baseplates_3364</t>
  </si>
  <si>
    <t>B103468</t>
  </si>
  <si>
    <t>ConTab_BOM_KP_Baseplates_3365</t>
  </si>
  <si>
    <t>449TS</t>
  </si>
  <si>
    <t>B103469</t>
  </si>
  <si>
    <t>ConTab_BOM_KP_Baseplates_3382</t>
  </si>
  <si>
    <t>B103482</t>
  </si>
  <si>
    <t>ConTab_BOM_KP_Baseplates_3383</t>
  </si>
  <si>
    <t>ConTab_BOM_KP_Baseplates_3384</t>
  </si>
  <si>
    <t>B103483</t>
  </si>
  <si>
    <t>ConTab_BOM_KP_Baseplates_3385</t>
  </si>
  <si>
    <t>ConTab_BOM_KP_Baseplates_3386</t>
  </si>
  <si>
    <t>B103484</t>
  </si>
  <si>
    <t>ConTab_BOM_KP_Baseplates_3387</t>
  </si>
  <si>
    <t>ConTab_BOM_KP_Baseplates_3388</t>
  </si>
  <si>
    <t>B103485</t>
  </si>
  <si>
    <t>ConTab_BOM_KP_Baseplates_3389</t>
  </si>
  <si>
    <t>ConTab_BOM_KP_Baseplates_3390</t>
  </si>
  <si>
    <t>B103486</t>
  </si>
  <si>
    <t>ConTab_BOM_KP_Baseplates_3391</t>
  </si>
  <si>
    <t>ConTab_BOM_KP_Baseplates_3392</t>
  </si>
  <si>
    <t>B103487</t>
  </si>
  <si>
    <t>ConTab_BOM_KP_Baseplates_3393</t>
  </si>
  <si>
    <t>ConTab_BOM_KP_Baseplates_3394</t>
  </si>
  <si>
    <t>B103488</t>
  </si>
  <si>
    <t>ConTab_BOM_KP_Baseplates_3395</t>
  </si>
  <si>
    <t>ConTab_BOM_KP_Baseplates_3396</t>
  </si>
  <si>
    <t>B103489</t>
  </si>
  <si>
    <t>ConTab_BOM_KP_Baseplates_3397</t>
  </si>
  <si>
    <t>B103490</t>
  </si>
  <si>
    <t>ConTab_BOM_KP_Baseplates_3398</t>
  </si>
  <si>
    <t>B103491</t>
  </si>
  <si>
    <t>ConTab_BOM_KP_Baseplates_3399</t>
  </si>
  <si>
    <t>B103492</t>
  </si>
  <si>
    <t>ConTab_BOM_KP_Baseplates_3400</t>
  </si>
  <si>
    <t>B103493</t>
  </si>
  <si>
    <t>ConTab_BOM_KP_Baseplates_3401</t>
  </si>
  <si>
    <t>B103494</t>
  </si>
  <si>
    <t>ConTab_BOM_KP_Baseplates_3402</t>
  </si>
  <si>
    <t>B103495</t>
  </si>
  <si>
    <t>ConTab_BOM_KP_Baseplates_3403</t>
  </si>
  <si>
    <t>B103496</t>
  </si>
  <si>
    <t>ConTab_BOM_KP_Baseplates_3420</t>
  </si>
  <si>
    <t>B103509</t>
  </si>
  <si>
    <t>ConTab_BOM_KP_Baseplates_3421</t>
  </si>
  <si>
    <t>ConTab_BOM_KP_Baseplates_3422</t>
  </si>
  <si>
    <t>B103510</t>
  </si>
  <si>
    <t>ConTab_BOM_KP_Baseplates_3423</t>
  </si>
  <si>
    <t>ConTab_BOM_KP_Baseplates_3424</t>
  </si>
  <si>
    <t>B103511</t>
  </si>
  <si>
    <t>ConTab_BOM_KP_Baseplates_3425</t>
  </si>
  <si>
    <t>ConTab_BOM_KP_Baseplates_3426</t>
  </si>
  <si>
    <t>B103512</t>
  </si>
  <si>
    <t>ConTab_BOM_KP_Baseplates_3427</t>
  </si>
  <si>
    <t>ConTab_BOM_KP_Baseplates_3428</t>
  </si>
  <si>
    <t>B103513</t>
  </si>
  <si>
    <t>ConTab_BOM_KP_Baseplates_3429</t>
  </si>
  <si>
    <t>ConTab_BOM_KP_Baseplates_3430</t>
  </si>
  <si>
    <t>B103514</t>
  </si>
  <si>
    <t>ConTab_BOM_KP_Baseplates_3431</t>
  </si>
  <si>
    <t>ConTab_BOM_KP_Baseplates_3432</t>
  </si>
  <si>
    <t>B103515</t>
  </si>
  <si>
    <t>ConTab_BOM_KP_Baseplates_3433</t>
  </si>
  <si>
    <t>ConTab_BOM_KP_Baseplates_3434</t>
  </si>
  <si>
    <t>B103516</t>
  </si>
  <si>
    <t>ConTab_BOM_KP_Baseplates_3435</t>
  </si>
  <si>
    <t>B103517</t>
  </si>
  <si>
    <t>ConTab_BOM_KP_Baseplates_3436</t>
  </si>
  <si>
    <t>B103518</t>
  </si>
  <si>
    <t>ConTab_BOM_KP_Baseplates_3437</t>
  </si>
  <si>
    <t>B103519</t>
  </si>
  <si>
    <t>ConTab_BOM_KP_Baseplates_3438</t>
  </si>
  <si>
    <t>B103520</t>
  </si>
  <si>
    <t>ConTab_BOM_KP_Baseplates_3439</t>
  </si>
  <si>
    <t>B103521</t>
  </si>
  <si>
    <t>ConTab_BOM_KP_Baseplates_3440</t>
  </si>
  <si>
    <t>B103522</t>
  </si>
  <si>
    <t>ConTab_BOM_KP_Baseplates_3441</t>
  </si>
  <si>
    <t>B103523</t>
  </si>
  <si>
    <t>ConTab_BOM_KP_Baseplates_3458</t>
  </si>
  <si>
    <t>B103536</t>
  </si>
  <si>
    <t>ConTab_BOM_KP_Baseplates_3459</t>
  </si>
  <si>
    <t>ConTab_BOM_KP_Baseplates_3460</t>
  </si>
  <si>
    <t>B103537</t>
  </si>
  <si>
    <t>ConTab_BOM_KP_Baseplates_3461</t>
  </si>
  <si>
    <t>ConTab_BOM_KP_Baseplates_3462</t>
  </si>
  <si>
    <t>B103538</t>
  </si>
  <si>
    <t>ConTab_BOM_KP_Baseplates_3463</t>
  </si>
  <si>
    <t>ConTab_BOM_KP_Baseplates_3464</t>
  </si>
  <si>
    <t>B103539</t>
  </si>
  <si>
    <t>ConTab_BOM_KP_Baseplates_3465</t>
  </si>
  <si>
    <t>ConTab_BOM_KP_Baseplates_3466</t>
  </si>
  <si>
    <t>B103540</t>
  </si>
  <si>
    <t>ConTab_BOM_KP_Baseplates_3467</t>
  </si>
  <si>
    <t>ConTab_BOM_KP_Baseplates_3468</t>
  </si>
  <si>
    <t>B103541</t>
  </si>
  <si>
    <t>ConTab_BOM_KP_Baseplates_3469</t>
  </si>
  <si>
    <t>ConTab_BOM_KP_Baseplates_3470</t>
  </si>
  <si>
    <t>B103542</t>
  </si>
  <si>
    <t>ConTab_BOM_KP_Baseplates_3471</t>
  </si>
  <si>
    <t>ConTab_BOM_KP_Baseplates_3472</t>
  </si>
  <si>
    <t>B103543</t>
  </si>
  <si>
    <t>ConTab_BOM_KP_Baseplates_3473</t>
  </si>
  <si>
    <t>B103544</t>
  </si>
  <si>
    <t>ConTab_BOM_KP_Baseplates_3474</t>
  </si>
  <si>
    <t>B103545</t>
  </si>
  <si>
    <t>ConTab_BOM_KP_Baseplates_3475</t>
  </si>
  <si>
    <t>B103546</t>
  </si>
  <si>
    <t>ConTab_BOM_KP_Baseplates_3476</t>
  </si>
  <si>
    <t>B103547</t>
  </si>
  <si>
    <t>ConTab_BOM_KP_Baseplates_3477</t>
  </si>
  <si>
    <t>B103548</t>
  </si>
  <si>
    <t>ConTab_BOM_KP_Baseplates_3478</t>
  </si>
  <si>
    <t>B103549</t>
  </si>
  <si>
    <t>ConTab_BOM_KP_Baseplates_3479</t>
  </si>
  <si>
    <t>B103550</t>
  </si>
  <si>
    <t>ConTab_BOM_KP_Baseplates_3534</t>
  </si>
  <si>
    <t>B101522</t>
  </si>
  <si>
    <t>ConTab_BOM_KP_Baseplates_3535</t>
  </si>
  <si>
    <t>RTE</t>
  </si>
  <si>
    <t>B103590</t>
  </si>
  <si>
    <t>ConTab_BOM_KP_Baseplates_3536</t>
  </si>
  <si>
    <t>B103591</t>
  </si>
  <si>
    <t>ConTab_BOM_KP_Baseplates_3537</t>
  </si>
  <si>
    <t>B103592</t>
  </si>
  <si>
    <t>ConTab_BOM_KP_Baseplates_3538</t>
  </si>
  <si>
    <t>B103593</t>
  </si>
  <si>
    <t>ConTab_BOM_KP_Baseplates_3539</t>
  </si>
  <si>
    <t>B103594</t>
  </si>
  <si>
    <t>ConTab_BOM_KP_Baseplates_3540</t>
  </si>
  <si>
    <t>B103595</t>
  </si>
  <si>
    <t>ConTab_BOM_KP_Baseplates_3541</t>
  </si>
  <si>
    <t>B103596</t>
  </si>
  <si>
    <t>ConTab_BOM_KP_Baseplates_3542</t>
  </si>
  <si>
    <t>B103597</t>
  </si>
  <si>
    <t>ConTab_BOM_KP_Baseplates_3551</t>
  </si>
  <si>
    <t>B103606</t>
  </si>
  <si>
    <t>ConTab_BOM_KP_Baseplates_3552</t>
  </si>
  <si>
    <t>B103607</t>
  </si>
  <si>
    <t>ConTab_BOM_KP_Baseplates_3553</t>
  </si>
  <si>
    <t>B103608</t>
  </si>
  <si>
    <t>ConTab_BOM_KP_Baseplates_3554</t>
  </si>
  <si>
    <t>B103609</t>
  </si>
  <si>
    <t>ConTab_BOM_KP_Baseplates_3555</t>
  </si>
  <si>
    <t>B103610</t>
  </si>
  <si>
    <t>ConTab_BOM_KP_Baseplates_3556</t>
  </si>
  <si>
    <t>B103611</t>
  </si>
  <si>
    <t>ConTab_BOM_KP_Baseplates_3557</t>
  </si>
  <si>
    <t>B103612</t>
  </si>
  <si>
    <t>ConTab_BOM_KP_Baseplates_3558</t>
  </si>
  <si>
    <t>B103613</t>
  </si>
  <si>
    <t>ConTab_BOM_KP_Baseplates_3567</t>
  </si>
  <si>
    <t>B103622</t>
  </si>
  <si>
    <t>ConTab_BOM_KP_Baseplates_3568</t>
  </si>
  <si>
    <t>B103623</t>
  </si>
  <si>
    <t>ConTab_BOM_KP_Baseplates_3569</t>
  </si>
  <si>
    <t>B103624</t>
  </si>
  <si>
    <t>ConTab_BOM_KP_Baseplates_3570</t>
  </si>
  <si>
    <t>B103625</t>
  </si>
  <si>
    <t>ConTab_BOM_KP_Baseplates_3571</t>
  </si>
  <si>
    <t>B103626</t>
  </si>
  <si>
    <t>ConTab_BOM_KP_Baseplates_3572</t>
  </si>
  <si>
    <t>B103627</t>
  </si>
  <si>
    <t>ConTab_BOM_KP_Baseplates_3573</t>
  </si>
  <si>
    <t>B103628</t>
  </si>
  <si>
    <t>ConTab_BOM_KP_Baseplates_3574</t>
  </si>
  <si>
    <t>B103629</t>
  </si>
  <si>
    <t>ConTab_BOM_KP_Baseplates_3583</t>
  </si>
  <si>
    <t>B103638</t>
  </si>
  <si>
    <t>ConTab_BOM_KP_Baseplates_3584</t>
  </si>
  <si>
    <t>B103639</t>
  </si>
  <si>
    <t>ConTab_BOM_KP_Baseplates_3585</t>
  </si>
  <si>
    <t>B103640</t>
  </si>
  <si>
    <t>ConTab_BOM_KP_Baseplates_3586</t>
  </si>
  <si>
    <t>B103641</t>
  </si>
  <si>
    <t>ConTab_BOM_KP_Baseplates_3587</t>
  </si>
  <si>
    <t>B103642</t>
  </si>
  <si>
    <t>ConTab_BOM_KP_Baseplates_3588</t>
  </si>
  <si>
    <t>B103643</t>
  </si>
  <si>
    <t>ConTab_BOM_KP_Baseplates_3589</t>
  </si>
  <si>
    <t>B103644</t>
  </si>
  <si>
    <t>ConTab_BOM_KP_Baseplates_3590</t>
  </si>
  <si>
    <t>B103645</t>
  </si>
  <si>
    <t>ConTab_BOM_KP_Baseplates_3599</t>
  </si>
  <si>
    <t>B101523</t>
  </si>
  <si>
    <t>ConTab_BOM_KP_Baseplates_3600</t>
  </si>
  <si>
    <t>B103654</t>
  </si>
  <si>
    <t>ConTab_BOM_KP_Baseplates_3601</t>
  </si>
  <si>
    <t>ConTab_BOM_KP_Baseplates_3602</t>
  </si>
  <si>
    <t>B103655</t>
  </si>
  <si>
    <t>ConTab_BOM_KP_Baseplates_3603</t>
  </si>
  <si>
    <t>ConTab_BOM_KP_Baseplates_3604</t>
  </si>
  <si>
    <t>B103656</t>
  </si>
  <si>
    <t>ConTab_BOM_KP_Baseplates_3605</t>
  </si>
  <si>
    <t>B103657</t>
  </si>
  <si>
    <t>ConTab_BOM_KP_Baseplates_3606</t>
  </si>
  <si>
    <t>B103658</t>
  </si>
  <si>
    <t>ConTab_BOM_KP_Baseplates_3607</t>
  </si>
  <si>
    <t>B103659</t>
  </si>
  <si>
    <t>ConTab_BOM_KP_Baseplates_3608</t>
  </si>
  <si>
    <t>B103660</t>
  </si>
  <si>
    <t>ConTab_BOM_KP_Baseplates_3609</t>
  </si>
  <si>
    <t>B103661</t>
  </si>
  <si>
    <t>ConTab_BOM_KP_Baseplates_3610</t>
  </si>
  <si>
    <t>B103662</t>
  </si>
  <si>
    <t>ConTab_BOM_KP_Baseplates_3611</t>
  </si>
  <si>
    <t>B103663</t>
  </si>
  <si>
    <t>ConTab_BOM_KP_Baseplates_3624</t>
  </si>
  <si>
    <t>B103674</t>
  </si>
  <si>
    <t>ConTab_BOM_KP_Baseplates_3625</t>
  </si>
  <si>
    <t>ConTab_BOM_KP_Baseplates_3626</t>
  </si>
  <si>
    <t>B103675</t>
  </si>
  <si>
    <t>ConTab_BOM_KP_Baseplates_3627</t>
  </si>
  <si>
    <t>ConTab_BOM_KP_Baseplates_3628</t>
  </si>
  <si>
    <t>B103676</t>
  </si>
  <si>
    <t>ConTab_BOM_KP_Baseplates_3629</t>
  </si>
  <si>
    <t>B103677</t>
  </si>
  <si>
    <t>ConTab_BOM_KP_Baseplates_3630</t>
  </si>
  <si>
    <t>B103678</t>
  </si>
  <si>
    <t>ConTab_BOM_KP_Baseplates_3631</t>
  </si>
  <si>
    <t>B103679</t>
  </si>
  <si>
    <t>ConTab_BOM_KP_Baseplates_3632</t>
  </si>
  <si>
    <t>B103680</t>
  </si>
  <si>
    <t>ConTab_BOM_KP_Baseplates_3633</t>
  </si>
  <si>
    <t>B103681</t>
  </si>
  <si>
    <t>ConTab_BOM_KP_Baseplates_3634</t>
  </si>
  <si>
    <t>B103682</t>
  </si>
  <si>
    <t>ConTab_BOM_KP_Baseplates_3635</t>
  </si>
  <si>
    <t>B103683</t>
  </si>
  <si>
    <t>ConTab_BOM_KP_Baseplates_3648</t>
  </si>
  <si>
    <t>B103694</t>
  </si>
  <si>
    <t>ConTab_BOM_KP_Baseplates_3649</t>
  </si>
  <si>
    <t>ConTab_BOM_KP_Baseplates_3650</t>
  </si>
  <si>
    <t>B103695</t>
  </si>
  <si>
    <t>ConTab_BOM_KP_Baseplates_3651</t>
  </si>
  <si>
    <t>ConTab_BOM_KP_Baseplates_3652</t>
  </si>
  <si>
    <t>B103696</t>
  </si>
  <si>
    <t>ConTab_BOM_KP_Baseplates_3653</t>
  </si>
  <si>
    <t>B103697</t>
  </si>
  <si>
    <t>ConTab_BOM_KP_Baseplates_3654</t>
  </si>
  <si>
    <t>B103698</t>
  </si>
  <si>
    <t>ConTab_BOM_KP_Baseplates_3655</t>
  </si>
  <si>
    <t>B103699</t>
  </si>
  <si>
    <t>ConTab_BOM_KP_Baseplates_3656</t>
  </si>
  <si>
    <t>B103700</t>
  </si>
  <si>
    <t>ConTab_BOM_KP_Baseplates_3657</t>
  </si>
  <si>
    <t>B103701</t>
  </si>
  <si>
    <t>ConTab_BOM_KP_Baseplates_3658</t>
  </si>
  <si>
    <t>B103702</t>
  </si>
  <si>
    <t>ConTab_BOM_KP_Baseplates_3659</t>
  </si>
  <si>
    <t>B103703</t>
  </si>
  <si>
    <t>ConTab_BOM_KP_Baseplates_3672</t>
  </si>
  <si>
    <t>B103714</t>
  </si>
  <si>
    <t>ConTab_BOM_KP_Baseplates_3673</t>
  </si>
  <si>
    <t>ConTab_BOM_KP_Baseplates_3674</t>
  </si>
  <si>
    <t>B103715</t>
  </si>
  <si>
    <t>ConTab_BOM_KP_Baseplates_3675</t>
  </si>
  <si>
    <t>ConTab_BOM_KP_Baseplates_3676</t>
  </si>
  <si>
    <t>B103716</t>
  </si>
  <si>
    <t>ConTab_BOM_KP_Baseplates_3677</t>
  </si>
  <si>
    <t>B103717</t>
  </si>
  <si>
    <t>ConTab_BOM_KP_Baseplates_3678</t>
  </si>
  <si>
    <t>B103718</t>
  </si>
  <si>
    <t>ConTab_BOM_KP_Baseplates_3679</t>
  </si>
  <si>
    <t>B103719</t>
  </si>
  <si>
    <t>ConTab_BOM_KP_Baseplates_3680</t>
  </si>
  <si>
    <t>B103720</t>
  </si>
  <si>
    <t>ConTab_BOM_KP_Baseplates_3681</t>
  </si>
  <si>
    <t>B103721</t>
  </si>
  <si>
    <t>ConTab_BOM_KP_Baseplates_3682</t>
  </si>
  <si>
    <t>B103722</t>
  </si>
  <si>
    <t>ConTab_BOM_KP_Baseplates_3683</t>
  </si>
  <si>
    <t>B103723</t>
  </si>
  <si>
    <t>ConTab_BOM_KP_Baseplates_3696</t>
  </si>
  <si>
    <t>B101524</t>
  </si>
  <si>
    <t>ConTab_BOM_KP_Baseplates_3697</t>
  </si>
  <si>
    <t>B103734</t>
  </si>
  <si>
    <t>ConTab_BOM_KP_Baseplates_3698</t>
  </si>
  <si>
    <t>ConTab_BOM_KP_Baseplates_3699</t>
  </si>
  <si>
    <t>B103735</t>
  </si>
  <si>
    <t>ConTab_BOM_KP_Baseplates_3700</t>
  </si>
  <si>
    <t>ConTab_BOM_KP_Baseplates_3701</t>
  </si>
  <si>
    <t>B103736</t>
  </si>
  <si>
    <t>ConTab_BOM_KP_Baseplates_3702</t>
  </si>
  <si>
    <t>B103737</t>
  </si>
  <si>
    <t>ConTab_BOM_KP_Baseplates_3703</t>
  </si>
  <si>
    <t>B103738</t>
  </si>
  <si>
    <t>ConTab_BOM_KP_Baseplates_3704</t>
  </si>
  <si>
    <t>B103739</t>
  </si>
  <si>
    <t>ConTab_BOM_KP_Baseplates_3705</t>
  </si>
  <si>
    <t>B103740</t>
  </si>
  <si>
    <t>ConTab_BOM_KP_Baseplates_3706</t>
  </si>
  <si>
    <t>B103741</t>
  </si>
  <si>
    <t>ConTab_BOM_KP_Baseplates_3707</t>
  </si>
  <si>
    <t>B103742</t>
  </si>
  <si>
    <t>ConTab_BOM_KP_Baseplates_3708</t>
  </si>
  <si>
    <t>B103743</t>
  </si>
  <si>
    <t>ConTab_BOM_KP_Baseplates_3721</t>
  </si>
  <si>
    <t>B103754</t>
  </si>
  <si>
    <t>ConTab_BOM_KP_Baseplates_3722</t>
  </si>
  <si>
    <t>ConTab_BOM_KP_Baseplates_3723</t>
  </si>
  <si>
    <t>B103755</t>
  </si>
  <si>
    <t>ConTab_BOM_KP_Baseplates_3724</t>
  </si>
  <si>
    <t>ConTab_BOM_KP_Baseplates_3725</t>
  </si>
  <si>
    <t>B103756</t>
  </si>
  <si>
    <t>ConTab_BOM_KP_Baseplates_3726</t>
  </si>
  <si>
    <t>B103757</t>
  </si>
  <si>
    <t>ConTab_BOM_KP_Baseplates_3727</t>
  </si>
  <si>
    <t>B103758</t>
  </si>
  <si>
    <t>ConTab_BOM_KP_Baseplates_3728</t>
  </si>
  <si>
    <t>B103759</t>
  </si>
  <si>
    <t>ConTab_BOM_KP_Baseplates_3729</t>
  </si>
  <si>
    <t>B103760</t>
  </si>
  <si>
    <t>ConTab_BOM_KP_Baseplates_3730</t>
  </si>
  <si>
    <t>B103761</t>
  </si>
  <si>
    <t>ConTab_BOM_KP_Baseplates_3731</t>
  </si>
  <si>
    <t>B103762</t>
  </si>
  <si>
    <t>ConTab_BOM_KP_Baseplates_3732</t>
  </si>
  <si>
    <t>B103763</t>
  </si>
  <si>
    <t>ConTab_BOM_KP_Baseplates_3745</t>
  </si>
  <si>
    <t>B103774</t>
  </si>
  <si>
    <t>ConTab_BOM_KP_Baseplates_3746</t>
  </si>
  <si>
    <t>ConTab_BOM_KP_Baseplates_3747</t>
  </si>
  <si>
    <t>B103775</t>
  </si>
  <si>
    <t>ConTab_BOM_KP_Baseplates_3748</t>
  </si>
  <si>
    <t>ConTab_BOM_KP_Baseplates_3749</t>
  </si>
  <si>
    <t>B103776</t>
  </si>
  <si>
    <t>ConTab_BOM_KP_Baseplates_3750</t>
  </si>
  <si>
    <t>B103777</t>
  </si>
  <si>
    <t>ConTab_BOM_KP_Baseplates_3751</t>
  </si>
  <si>
    <t>B103778</t>
  </si>
  <si>
    <t>ConTab_BOM_KP_Baseplates_3752</t>
  </si>
  <si>
    <t>B103779</t>
  </si>
  <si>
    <t>ConTab_BOM_KP_Baseplates_3753</t>
  </si>
  <si>
    <t>B103780</t>
  </si>
  <si>
    <t>ConTab_BOM_KP_Baseplates_3754</t>
  </si>
  <si>
    <t>B103781</t>
  </si>
  <si>
    <t>ConTab_BOM_KP_Baseplates_3755</t>
  </si>
  <si>
    <t>B103782</t>
  </si>
  <si>
    <t>ConTab_BOM_KP_Baseplates_3756</t>
  </si>
  <si>
    <t>B103783</t>
  </si>
  <si>
    <t>ConTab_BOM_KP_Baseplates_3769</t>
  </si>
  <si>
    <t>B103794</t>
  </si>
  <si>
    <t>ConTab_BOM_KP_Baseplates_3770</t>
  </si>
  <si>
    <t>ConTab_BOM_KP_Baseplates_3771</t>
  </si>
  <si>
    <t>B103795</t>
  </si>
  <si>
    <t>ConTab_BOM_KP_Baseplates_3772</t>
  </si>
  <si>
    <t>ConTab_BOM_KP_Baseplates_3773</t>
  </si>
  <si>
    <t>B103796</t>
  </si>
  <si>
    <t>ConTab_BOM_KP_Baseplates_3774</t>
  </si>
  <si>
    <t>B103797</t>
  </si>
  <si>
    <t>ConTab_BOM_KP_Baseplates_3775</t>
  </si>
  <si>
    <t>B103798</t>
  </si>
  <si>
    <t>ConTab_BOM_KP_Baseplates_3776</t>
  </si>
  <si>
    <t>B103799</t>
  </si>
  <si>
    <t>ConTab_BOM_KP_Baseplates_3777</t>
  </si>
  <si>
    <t>B103800</t>
  </si>
  <si>
    <t>ConTab_BOM_KP_Baseplates_3778</t>
  </si>
  <si>
    <t>B103801</t>
  </si>
  <si>
    <t>ConTab_BOM_KP_Baseplates_3779</t>
  </si>
  <si>
    <t>B103802</t>
  </si>
  <si>
    <t>ConTab_BOM_KP_Baseplates_3780</t>
  </si>
  <si>
    <t>B103803</t>
  </si>
  <si>
    <t>ConTab_BOM_KP_Baseplates_3793</t>
  </si>
  <si>
    <t>B101525</t>
  </si>
  <si>
    <t>ConTab_BOM_KP_Baseplates_3794</t>
  </si>
  <si>
    <t>B103814</t>
  </si>
  <si>
    <t>ConTab_BOM_KP_Baseplates_3795</t>
  </si>
  <si>
    <t>ConTab_BOM_KP_Baseplates_3796</t>
  </si>
  <si>
    <t>B103815</t>
  </si>
  <si>
    <t>ConTab_BOM_KP_Baseplates_3797</t>
  </si>
  <si>
    <t>ConTab_BOM_KP_Baseplates_3798</t>
  </si>
  <si>
    <t>B103816</t>
  </si>
  <si>
    <t>ConTab_BOM_KP_Baseplates_3799</t>
  </si>
  <si>
    <t>B103817</t>
  </si>
  <si>
    <t>ConTab_BOM_KP_Baseplates_3800</t>
  </si>
  <si>
    <t>B103818</t>
  </si>
  <si>
    <t>ConTab_BOM_KP_Baseplates_3801</t>
  </si>
  <si>
    <t>B103819</t>
  </si>
  <si>
    <t>ConTab_BOM_KP_Baseplates_3802</t>
  </si>
  <si>
    <t>B103820</t>
  </si>
  <si>
    <t>ConTab_BOM_KP_Baseplates_3803</t>
  </si>
  <si>
    <t>B103821</t>
  </si>
  <si>
    <t>ConTab_BOM_KP_Baseplates_3804</t>
  </si>
  <si>
    <t>B103822</t>
  </si>
  <si>
    <t>ConTab_BOM_KP_Baseplates_3805</t>
  </si>
  <si>
    <t>B103823</t>
  </si>
  <si>
    <t>ConTab_BOM_KP_Baseplates_3818</t>
  </si>
  <si>
    <t>B103834</t>
  </si>
  <si>
    <t>ConTab_BOM_KP_Baseplates_3819</t>
  </si>
  <si>
    <t>ConTab_BOM_KP_Baseplates_3820</t>
  </si>
  <si>
    <t>B103835</t>
  </si>
  <si>
    <t>ConTab_BOM_KP_Baseplates_3821</t>
  </si>
  <si>
    <t>ConTab_BOM_KP_Baseplates_3822</t>
  </si>
  <si>
    <t>B103836</t>
  </si>
  <si>
    <t>ConTab_BOM_KP_Baseplates_3823</t>
  </si>
  <si>
    <t>B103837</t>
  </si>
  <si>
    <t>ConTab_BOM_KP_Baseplates_3824</t>
  </si>
  <si>
    <t>B103838</t>
  </si>
  <si>
    <t>ConTab_BOM_KP_Baseplates_3825</t>
  </si>
  <si>
    <t>B103839</t>
  </si>
  <si>
    <t>ConTab_BOM_KP_Baseplates_3826</t>
  </si>
  <si>
    <t>B103840</t>
  </si>
  <si>
    <t>ConTab_BOM_KP_Baseplates_3827</t>
  </si>
  <si>
    <t>B103841</t>
  </si>
  <si>
    <t>ConTab_BOM_KP_Baseplates_3828</t>
  </si>
  <si>
    <t>B103842</t>
  </si>
  <si>
    <t>ConTab_BOM_KP_Baseplates_3829</t>
  </si>
  <si>
    <t>B103843</t>
  </si>
  <si>
    <t>ConTab_BOM_KP_Baseplates_3842</t>
  </si>
  <si>
    <t>B103854</t>
  </si>
  <si>
    <t>ConTab_BOM_KP_Baseplates_3843</t>
  </si>
  <si>
    <t>ConTab_BOM_KP_Baseplates_3844</t>
  </si>
  <si>
    <t>B103855</t>
  </si>
  <si>
    <t>ConTab_BOM_KP_Baseplates_3845</t>
  </si>
  <si>
    <t>ConTab_BOM_KP_Baseplates_3846</t>
  </si>
  <si>
    <t>B103856</t>
  </si>
  <si>
    <t>ConTab_BOM_KP_Baseplates_3847</t>
  </si>
  <si>
    <t>B103857</t>
  </si>
  <si>
    <t>ConTab_BOM_KP_Baseplates_3848</t>
  </si>
  <si>
    <t>B103858</t>
  </si>
  <si>
    <t>ConTab_BOM_KP_Baseplates_3849</t>
  </si>
  <si>
    <t>B103859</t>
  </si>
  <si>
    <t>ConTab_BOM_KP_Baseplates_3850</t>
  </si>
  <si>
    <t>B103860</t>
  </si>
  <si>
    <t>ConTab_BOM_KP_Baseplates_3851</t>
  </si>
  <si>
    <t>B103861</t>
  </si>
  <si>
    <t>ConTab_BOM_KP_Baseplates_3852</t>
  </si>
  <si>
    <t>B103862</t>
  </si>
  <si>
    <t>ConTab_BOM_KP_Baseplates_3853</t>
  </si>
  <si>
    <t>B103863</t>
  </si>
  <si>
    <t>ConTab_BOM_KP_Baseplates_3866</t>
  </si>
  <si>
    <t>B103874</t>
  </si>
  <si>
    <t>ConTab_BOM_KP_Baseplates_3867</t>
  </si>
  <si>
    <t>ConTab_BOM_KP_Baseplates_3868</t>
  </si>
  <si>
    <t>B103875</t>
  </si>
  <si>
    <t>ConTab_BOM_KP_Baseplates_3869</t>
  </si>
  <si>
    <t>ConTab_BOM_KP_Baseplates_3870</t>
  </si>
  <si>
    <t>B103876</t>
  </si>
  <si>
    <t>ConTab_BOM_KP_Baseplates_3871</t>
  </si>
  <si>
    <t>B103877</t>
  </si>
  <si>
    <t>ConTab_BOM_KP_Baseplates_3872</t>
  </si>
  <si>
    <t>B103878</t>
  </si>
  <si>
    <t>ConTab_BOM_KP_Baseplates_3873</t>
  </si>
  <si>
    <t>B103879</t>
  </si>
  <si>
    <t>ConTab_BOM_KP_Baseplates_3874</t>
  </si>
  <si>
    <t>B103880</t>
  </si>
  <si>
    <t>ConTab_BOM_KP_Baseplates_3875</t>
  </si>
  <si>
    <t>B103881</t>
  </si>
  <si>
    <t>ConTab_BOM_KP_Baseplates_3876</t>
  </si>
  <si>
    <t>B103882</t>
  </si>
  <si>
    <t>ConTab_BOM_KP_Baseplates_3877</t>
  </si>
  <si>
    <t>B103883</t>
  </si>
  <si>
    <t>ConTab_BOM_KP_Baseplates_3890</t>
  </si>
  <si>
    <t>B101526</t>
  </si>
  <si>
    <t>ConTab_BOM_KP_Baseplates_3891</t>
  </si>
  <si>
    <t>B103894</t>
  </si>
  <si>
    <t>ConTab_BOM_KP_Baseplates_3892</t>
  </si>
  <si>
    <t>ConTab_BOM_KP_Baseplates_3893</t>
  </si>
  <si>
    <t>B103895</t>
  </si>
  <si>
    <t>ConTab_BOM_KP_Baseplates_3894</t>
  </si>
  <si>
    <t>ConTab_BOM_KP_Baseplates_3895</t>
  </si>
  <si>
    <t>B103896</t>
  </si>
  <si>
    <t>ConTab_BOM_KP_Baseplates_3896</t>
  </si>
  <si>
    <t>ConTab_BOM_KP_Baseplates_3897</t>
  </si>
  <si>
    <t>B103897</t>
  </si>
  <si>
    <t>ConTab_BOM_KP_Baseplates_3898</t>
  </si>
  <si>
    <t>ConTab_BOM_KP_Baseplates_3899</t>
  </si>
  <si>
    <t>B103898</t>
  </si>
  <si>
    <t>ConTab_BOM_KP_Baseplates_3900</t>
  </si>
  <si>
    <t>B103899</t>
  </si>
  <si>
    <t>ConTab_BOM_KP_Baseplates_3901</t>
  </si>
  <si>
    <t>B103900</t>
  </si>
  <si>
    <t>ConTab_BOM_KP_Baseplates_3902</t>
  </si>
  <si>
    <t>B103901</t>
  </si>
  <si>
    <t>ConTab_BOM_KP_Baseplates_3903</t>
  </si>
  <si>
    <t>B103902</t>
  </si>
  <si>
    <t>ConTab_BOM_KP_Baseplates_3904</t>
  </si>
  <si>
    <t>B103903</t>
  </si>
  <si>
    <t>ConTab_BOM_KP_Baseplates_3905</t>
  </si>
  <si>
    <t>B103904</t>
  </si>
  <si>
    <t>ConTab_BOM_KP_Baseplates_3906</t>
  </si>
  <si>
    <t>B103905</t>
  </si>
  <si>
    <t>ConTab_BOM_KP_Baseplates_3923</t>
  </si>
  <si>
    <t>B103918</t>
  </si>
  <si>
    <t>ConTab_BOM_KP_Baseplates_3924</t>
  </si>
  <si>
    <t>ConTab_BOM_KP_Baseplates_3925</t>
  </si>
  <si>
    <t>B103919</t>
  </si>
  <si>
    <t>ConTab_BOM_KP_Baseplates_3926</t>
  </si>
  <si>
    <t>ConTab_BOM_KP_Baseplates_3927</t>
  </si>
  <si>
    <t>B103920</t>
  </si>
  <si>
    <t>ConTab_BOM_KP_Baseplates_3928</t>
  </si>
  <si>
    <t>ConTab_BOM_KP_Baseplates_3929</t>
  </si>
  <si>
    <t>B103921</t>
  </si>
  <si>
    <t>ConTab_BOM_KP_Baseplates_3930</t>
  </si>
  <si>
    <t>ConTab_BOM_KP_Baseplates_3931</t>
  </si>
  <si>
    <t>B103922</t>
  </si>
  <si>
    <t>ConTab_BOM_KP_Baseplates_3932</t>
  </si>
  <si>
    <t>B103923</t>
  </si>
  <si>
    <t>ConTab_BOM_KP_Baseplates_3933</t>
  </si>
  <si>
    <t>B103924</t>
  </si>
  <si>
    <t>ConTab_BOM_KP_Baseplates_3934</t>
  </si>
  <si>
    <t>B103925</t>
  </si>
  <si>
    <t>ConTab_BOM_KP_Baseplates_3935</t>
  </si>
  <si>
    <t>B103926</t>
  </si>
  <si>
    <t>ConTab_BOM_KP_Baseplates_3936</t>
  </si>
  <si>
    <t>B103927</t>
  </si>
  <si>
    <t>ConTab_BOM_KP_Baseplates_3937</t>
  </si>
  <si>
    <t>B103928</t>
  </si>
  <si>
    <t>ConTab_BOM_KP_Baseplates_3938</t>
  </si>
  <si>
    <t>B103929</t>
  </si>
  <si>
    <t>ConTab_BOM_KP_Baseplates_3955</t>
  </si>
  <si>
    <t>B101527</t>
  </si>
  <si>
    <t>ConTab_BOM_KP_Baseplates_3990</t>
  </si>
  <si>
    <t>B103565</t>
  </si>
  <si>
    <t>ConTab_BOM_KP_Baseplates_3991</t>
  </si>
  <si>
    <t>ConTab_BOM_KP_Baseplates_3992</t>
  </si>
  <si>
    <t>B103568</t>
  </si>
  <si>
    <t>ConTab_BOM_KP_Baseplates_3993</t>
  </si>
  <si>
    <t>ConTab_BOM_KP_Baseplates_3994</t>
  </si>
  <si>
    <t>ConTab_BOM_KP_Baseplates_3995</t>
  </si>
  <si>
    <t>ConTab_BOM_KP_Baseplates_3996</t>
  </si>
  <si>
    <t>ConTab_BOM_KP_Baseplates_3997</t>
  </si>
  <si>
    <t>ConTab_BOM_KP_Baseplates_3998</t>
  </si>
  <si>
    <t>ConTab_BOM_KP_Baseplates_3999</t>
  </si>
  <si>
    <t>ConTab_BOM_KP_Baseplates_4000</t>
  </si>
  <si>
    <t>ConTab_BOM_KP_Baseplates_4001</t>
  </si>
  <si>
    <t>ConTab_BOM_KP_Baseplates_4002</t>
  </si>
  <si>
    <t>ConTab_BOM_KP_Baseplates_4003</t>
  </si>
  <si>
    <t>ConTab_BOM_KP_Baseplates_4004</t>
  </si>
  <si>
    <t>ConTab_BOM_KP_Baseplates_4005</t>
  </si>
  <si>
    <t>ConTab_BOM_KP_Baseplates_4006</t>
  </si>
  <si>
    <t>ConTab_BOM_KP_Baseplates_4007</t>
  </si>
  <si>
    <t>ConTab_BOM_KP_Baseplates_4008</t>
  </si>
  <si>
    <t>ConTab_BOM_KP_Baseplates_4009</t>
  </si>
  <si>
    <t>ConTab_BOM_KP_Baseplates_4010</t>
  </si>
  <si>
    <t>ConTab_BOM_KP_Baseplates_4011</t>
  </si>
  <si>
    <t>ConTab_BOM_KP_Baseplates_4012</t>
  </si>
  <si>
    <t>ConTab_BOM_KP_Baseplates_4013</t>
  </si>
  <si>
    <t>ConTab_BOM_KP_Baseplates_4014</t>
  </si>
  <si>
    <t>ConTab_BOM_KP_Baseplates_4015</t>
  </si>
  <si>
    <t>ConTab_BOM_KP_Baseplates_4016</t>
  </si>
  <si>
    <t>ConTab_BOM_KP_Baseplates_4025</t>
  </si>
  <si>
    <t>ConTab_BOM_KP_Baseplates_4026</t>
  </si>
  <si>
    <t>ConTab_BOM_KP_Baseplates_4027</t>
  </si>
  <si>
    <t>ConTab_BOM_KP_Baseplates_4028</t>
  </si>
  <si>
    <t>ConTab_BOM_KP_Baseplates_4029</t>
  </si>
  <si>
    <t>ConTab_BOM_KP_Baseplates_4030</t>
  </si>
  <si>
    <t>ConTab_BOM_KP_Baseplates_4031</t>
  </si>
  <si>
    <t>ConTab_BOM_KP_Baseplates_4032</t>
  </si>
  <si>
    <t>ConTab_BOM_KP_Baseplates_4033</t>
  </si>
  <si>
    <t>ConTab_BOM_KP_Baseplates_4034</t>
  </si>
  <si>
    <t>ConTab_BOM_KP_Baseplates_4035</t>
  </si>
  <si>
    <t>ConTab_BOM_KP_Baseplates_4036</t>
  </si>
  <si>
    <t>ConTab_BOM_KP_Baseplates_4037</t>
  </si>
  <si>
    <t>ConTab_BOM_KP_Baseplates_4038</t>
  </si>
  <si>
    <t>ConTab_BOM_KP_Baseplates_4039</t>
  </si>
  <si>
    <t>ConTab_BOM_KP_Baseplates_4040</t>
  </si>
  <si>
    <t>ConTab_BOM_KP_Baseplates_4049</t>
  </si>
  <si>
    <t>ConTab_BOM_KP_Baseplates_4050</t>
  </si>
  <si>
    <t>ConTab_BOM_KP_Baseplates_4051</t>
  </si>
  <si>
    <t>ConTab_BOM_KP_Baseplates_4052</t>
  </si>
  <si>
    <t>ConTab_BOM_KP_Baseplates_4053</t>
  </si>
  <si>
    <t>ConTab_BOM_KP_Baseplates_4054</t>
  </si>
  <si>
    <t>ConTab_BOM_KP_Baseplates_4055</t>
  </si>
  <si>
    <t>ConTab_BOM_KP_Baseplates_4056</t>
  </si>
  <si>
    <t>ConTab_BOM_KP_Baseplates_4057</t>
  </si>
  <si>
    <t>ConTab_BOM_KP_Baseplates_4058</t>
  </si>
  <si>
    <t>ConTab_BOM_KP_Baseplates_4059</t>
  </si>
  <si>
    <t>ConTab_BOM_KP_Baseplates_4060</t>
  </si>
  <si>
    <t>ConTab_BOM_KP_Baseplates_4061</t>
  </si>
  <si>
    <t>ConTab_BOM_KP_Baseplates_4062</t>
  </si>
  <si>
    <t>ConTab_BOM_KP_Baseplates_4063</t>
  </si>
  <si>
    <t>ConTab_BOM_KP_Baseplates_4064</t>
  </si>
  <si>
    <t>ConTab_BOM_KP_Baseplates_4073</t>
  </si>
  <si>
    <t>ConTab_BOM_KP_Baseplates_4074</t>
  </si>
  <si>
    <t>ConTab_BOM_KP_Baseplates_4075</t>
  </si>
  <si>
    <t>ConTab_BOM_KP_Baseplates_4076</t>
  </si>
  <si>
    <t>ConTab_BOM_KP_Baseplates_4077</t>
  </si>
  <si>
    <t>ConTab_BOM_KP_Baseplates_4078</t>
  </si>
  <si>
    <t>ConTab_BOM_KP_Baseplates_4079</t>
  </si>
  <si>
    <t>ConTab_BOM_KP_Baseplates_4080</t>
  </si>
  <si>
    <t>ConTab_BOM_KP_Baseplates_4081</t>
  </si>
  <si>
    <t>ConTab_BOM_KP_Baseplates_4082</t>
  </si>
  <si>
    <t>ConTab_BOM_KP_Baseplates_4083</t>
  </si>
  <si>
    <t>ConTab_BOM_KP_Baseplates_4084</t>
  </si>
  <si>
    <t>ConTab_BOM_KP_Baseplates_4085</t>
  </si>
  <si>
    <t>ConTab_BOM_KP_Baseplates_4086</t>
  </si>
  <si>
    <t>ConTab_BOM_KP_Baseplates_4087</t>
  </si>
  <si>
    <t>ConTab_BOM_KP_Baseplates_4088</t>
  </si>
  <si>
    <t>ConTab_BOM_KP_Baseplates_4121</t>
  </si>
  <si>
    <t>ConTab_BOM_KP_Baseplates_4122</t>
  </si>
  <si>
    <t>ConTab_BOM_KP_Baseplates_4123</t>
  </si>
  <si>
    <t>ConTab_BOM_KP_Baseplates_4124</t>
  </si>
  <si>
    <t>ConTab_BOM_KP_Baseplates_4125</t>
  </si>
  <si>
    <t>ConTab_BOM_KP_Baseplates_4126</t>
  </si>
  <si>
    <t>ConTab_BOM_KP_Baseplates_4127</t>
  </si>
  <si>
    <t>ConTab_BOM_KP_Baseplates_4128</t>
  </si>
  <si>
    <t>ConTab_BOM_KP_Baseplates_4129</t>
  </si>
  <si>
    <t>ConTab_BOM_KP_Baseplates_4130</t>
  </si>
  <si>
    <t>ConTab_BOM_KP_Baseplates_4131</t>
  </si>
  <si>
    <t>ConTab_BOM_KP_Baseplates_4132</t>
  </si>
  <si>
    <t>ConTab_BOM_KP_Baseplates_4133</t>
  </si>
  <si>
    <t>ConTab_BOM_KP_Baseplates_4134</t>
  </si>
  <si>
    <t>ConTab_BOM_KP_Baseplates_4135</t>
  </si>
  <si>
    <t>ConTab_BOM_KP_Baseplates_4136</t>
  </si>
  <si>
    <t>ConTab_BOM_KP_Baseplates_4137</t>
  </si>
  <si>
    <t>ConTab_BOM_KP_Baseplates_4138</t>
  </si>
  <si>
    <t>ConTab_BOM_KP_Baseplates_4139</t>
  </si>
  <si>
    <t>ConTab_BOM_KP_Baseplates_4150</t>
  </si>
  <si>
    <t>ConTab_BOM_KP_Baseplates_4151</t>
  </si>
  <si>
    <t>ConTab_BOM_KP_Baseplates_4152</t>
  </si>
  <si>
    <t>ConTab_BOM_KP_Baseplates_4153</t>
  </si>
  <si>
    <t>ConTab_BOM_KP_Baseplates_4154</t>
  </si>
  <si>
    <t>ConTab_BOM_KP_Baseplates_4155</t>
  </si>
  <si>
    <t>ConTab_BOM_KP_Baseplates_4156</t>
  </si>
  <si>
    <t>ConTab_BOM_KP_Baseplates_4157</t>
  </si>
  <si>
    <t>ConTab_BOM_KP_Baseplates_4158</t>
  </si>
  <si>
    <t>ConTab_BOM_KP_Baseplates_4159</t>
  </si>
  <si>
    <t>ConTab_BOM_KP_Baseplates_4160</t>
  </si>
  <si>
    <t>ConTab_BOM_KP_Baseplates_4161</t>
  </si>
  <si>
    <t>ConTab_BOM_KP_Baseplates_4162</t>
  </si>
  <si>
    <t>ConTab_BOM_KP_Baseplates_4163</t>
  </si>
  <si>
    <t>ConTab_BOM_KP_Baseplates_4164</t>
  </si>
  <si>
    <t>ConTab_BOM_KP_Baseplates_4165</t>
  </si>
  <si>
    <t>ConTab_BOM_KP_Baseplates_4166</t>
  </si>
  <si>
    <t>ConTab_BOM_KP_Baseplates_4167</t>
  </si>
  <si>
    <t>ConTab_BOM_KP_Baseplates_4178</t>
  </si>
  <si>
    <t>ConTab_BOM_KP_Baseplates_4179</t>
  </si>
  <si>
    <t>ConTab_BOM_KP_Baseplates_4180</t>
  </si>
  <si>
    <t>ConTab_BOM_KP_Baseplates_4181</t>
  </si>
  <si>
    <t>ConTab_BOM_KP_Baseplates_4182</t>
  </si>
  <si>
    <t>ConTab_BOM_KP_Baseplates_4183</t>
  </si>
  <si>
    <t>ConTab_BOM_KP_Baseplates_4184</t>
  </si>
  <si>
    <t>ConTab_BOM_KP_Baseplates_4185</t>
  </si>
  <si>
    <t>ConTab_BOM_KP_Baseplates_4186</t>
  </si>
  <si>
    <t>ConTab_BOM_KP_Baseplates_4187</t>
  </si>
  <si>
    <t>ConTab_BOM_KP_Baseplates_4188</t>
  </si>
  <si>
    <t>ConTab_BOM_KP_Baseplates_4189</t>
  </si>
  <si>
    <t>ConTab_BOM_KP_Baseplates_4190</t>
  </si>
  <si>
    <t>ConTab_BOM_KP_Baseplates_4191</t>
  </si>
  <si>
    <t>ConTab_BOM_KP_Baseplates_4192</t>
  </si>
  <si>
    <t>ConTab_BOM_KP_Baseplates_4193</t>
  </si>
  <si>
    <t>ConTab_BOM_KP_Baseplates_4194</t>
  </si>
  <si>
    <t>ConTab_BOM_KP_Baseplates_4195</t>
  </si>
  <si>
    <t>ConTab_BOM_KP_Baseplates_4206</t>
  </si>
  <si>
    <t>ConTab_BOM_KP_Baseplates_4207</t>
  </si>
  <si>
    <t>ConTab_BOM_KP_Baseplates_4208</t>
  </si>
  <si>
    <t>ConTab_BOM_KP_Baseplates_4209</t>
  </si>
  <si>
    <t>ConTab_BOM_KP_Baseplates_4210</t>
  </si>
  <si>
    <t>ConTab_BOM_KP_Baseplates_4211</t>
  </si>
  <si>
    <t>ConTab_BOM_KP_Baseplates_4212</t>
  </si>
  <si>
    <t>ConTab_BOM_KP_Baseplates_4213</t>
  </si>
  <si>
    <t>ConTab_BOM_KP_Baseplates_4214</t>
  </si>
  <si>
    <t>ConTab_BOM_KP_Baseplates_4215</t>
  </si>
  <si>
    <t>ConTab_BOM_KP_Baseplates_4216</t>
  </si>
  <si>
    <t>ConTab_BOM_KP_Baseplates_4217</t>
  </si>
  <si>
    <t>ConTab_BOM_KP_Baseplates_4218</t>
  </si>
  <si>
    <t>ConTab_BOM_KP_Baseplates_4219</t>
  </si>
  <si>
    <t>ConTab_BOM_KP_Baseplates_4220</t>
  </si>
  <si>
    <t>ConTab_BOM_KP_Baseplates_4221</t>
  </si>
  <si>
    <t>ConTab_BOM_KP_Baseplates_4222</t>
  </si>
  <si>
    <t>ConTab_BOM_KP_Baseplates_4223</t>
  </si>
  <si>
    <t>ConTab_BOM_KP_Baseplates_4262</t>
  </si>
  <si>
    <t>ConTab_BOM_KP_Baseplates_4263</t>
  </si>
  <si>
    <t>ConTab_BOM_KP_Baseplates_4264</t>
  </si>
  <si>
    <t>ConTab_BOM_KP_Baseplates_4265</t>
  </si>
  <si>
    <t>ConTab_BOM_KP_Baseplates_4266</t>
  </si>
  <si>
    <t>ConTab_BOM_KP_Baseplates_4267</t>
  </si>
  <si>
    <t>ConTab_BOM_KP_Baseplates_4268</t>
  </si>
  <si>
    <t>ConTab_BOM_KP_Baseplates_4269</t>
  </si>
  <si>
    <t>ConTab_BOM_KP_Baseplates_4270</t>
  </si>
  <si>
    <t>ConTab_BOM_KP_Baseplates_4271</t>
  </si>
  <si>
    <t>ConTab_BOM_KP_Baseplates_4272</t>
  </si>
  <si>
    <t>ConTab_BOM_KP_Baseplates_4273</t>
  </si>
  <si>
    <t>ConTab_BOM_KP_Baseplates_4274</t>
  </si>
  <si>
    <t>ConTab_BOM_KP_Baseplates_4275</t>
  </si>
  <si>
    <t>ConTab_BOM_KP_Baseplates_4276</t>
  </si>
  <si>
    <t>ConTab_BOM_KP_Baseplates_4277</t>
  </si>
  <si>
    <t>ConTab_BOM_KP_Baseplates_4278</t>
  </si>
  <si>
    <t>ConTab_BOM_KP_Baseplates_4279</t>
  </si>
  <si>
    <t>ConTab_BOM_KP_Baseplates_4280</t>
  </si>
  <si>
    <t>ConTab_BOM_KP_Baseplates_4281</t>
  </si>
  <si>
    <t>ConTab_BOM_KP_Baseplates_4282</t>
  </si>
  <si>
    <t>ConTab_BOM_KP_Baseplates_4283</t>
  </si>
  <si>
    <t>ConTab_BOM_KP_Baseplates_4284</t>
  </si>
  <si>
    <t>ConTab_BOM_KP_Baseplates_4285</t>
  </si>
  <si>
    <t>ConTab_BOM_KP_Baseplates_4286</t>
  </si>
  <si>
    <t>ConTab_BOM_KP_Baseplates_4287</t>
  </si>
  <si>
    <t>ConTab_BOM_KP_Baseplates_4288</t>
  </si>
  <si>
    <t>ConTab_BOM_KP_Baseplates_4289</t>
  </si>
  <si>
    <t>ConTab_BOM_KP_Baseplates_4290</t>
  </si>
  <si>
    <t>ConTab_BOM_KP_Baseplates_4291</t>
  </si>
  <si>
    <t>ConTab_BOM_KP_Baseplates_4292</t>
  </si>
  <si>
    <t>ConTab_BOM_KP_Baseplates_4293</t>
  </si>
  <si>
    <t>ConTab_BOM_KP_Baseplates_4294</t>
  </si>
  <si>
    <t>ConTab_BOM_KP_Baseplates_4295</t>
  </si>
  <si>
    <t>ConTab_BOM_KP_Baseplates_4296</t>
  </si>
  <si>
    <t>ConTab_BOM_KP_Baseplates_4297</t>
  </si>
  <si>
    <t>ConTab_BOM_KP_Baseplates_4298</t>
  </si>
  <si>
    <t>ConTab_BOM_KP_Baseplates_4299</t>
  </si>
  <si>
    <t>ConTab_BOM_KP_Baseplates_4300</t>
  </si>
  <si>
    <t>ConTab_BOM_KP_Baseplates_4301</t>
  </si>
  <si>
    <t>ConTab_BOM_KP_Baseplates_4302</t>
  </si>
  <si>
    <t>ConTab_BOM_KP_Baseplates_4303</t>
  </si>
  <si>
    <t>ConTab_BOM_KP_Baseplates_4304</t>
  </si>
  <si>
    <t>ConTab_BOM_KP_Baseplates_4305</t>
  </si>
  <si>
    <t>ConTab_BOM_KP_Baseplates_4306</t>
  </si>
  <si>
    <t>ConTab_BOM_KP_Baseplates_4307</t>
  </si>
  <si>
    <t>ConTab_BOM_KP_Baseplates_4308</t>
  </si>
  <si>
    <t>ConTab_BOM_KP_Baseplates_4309</t>
  </si>
  <si>
    <t>ConTab_BOM_KP_Baseplates_4310</t>
  </si>
  <si>
    <t>ConTab_BOM_KP_Baseplates_4311</t>
  </si>
  <si>
    <t>ConTab_BOM_KP_Baseplates_4312</t>
  </si>
  <si>
    <t>ConTab_BOM_KP_Baseplates_4313</t>
  </si>
  <si>
    <t>ConTab_BOM_KP_Baseplates_4314</t>
  </si>
  <si>
    <t>ConTab_BOM_KP_Baseplates_4315</t>
  </si>
  <si>
    <t>ConTab_BOM_KP_Baseplates_4316</t>
  </si>
  <si>
    <t>ConTab_BOM_KP_Baseplates_4317</t>
  </si>
  <si>
    <t>ConTab_BOM_KP_Baseplates_4318</t>
  </si>
  <si>
    <t>ConTab_BOM_KP_Baseplates_4319</t>
  </si>
  <si>
    <t>ConTab_BOM_KP_Baseplates_4320</t>
  </si>
  <si>
    <t>ConTab_BOM_KP_Baseplates_4321</t>
  </si>
  <si>
    <t>ConTab_BOM_KP_Baseplates_4322</t>
  </si>
  <si>
    <t>ConTab_BOM_KP_Baseplates_4323</t>
  </si>
  <si>
    <t>ConTab_BOM_KP_Baseplates_4324</t>
  </si>
  <si>
    <t>ConTab_BOM_KP_Baseplates_4325</t>
  </si>
  <si>
    <t>ConTab_BOM_KP_Baseplates_4326</t>
  </si>
  <si>
    <t>ConTab_BOM_KP_Baseplates_4327</t>
  </si>
  <si>
    <t>ConTab_BOM_KP_Baseplates_4328</t>
  </si>
  <si>
    <t>ConTab_BOM_KP_Baseplates_4329</t>
  </si>
  <si>
    <t>ConTab_BOM_KP_Baseplates_4330</t>
  </si>
  <si>
    <t>ConTab_BOM_KP_Baseplates_4331</t>
  </si>
  <si>
    <t>ConTab_BOM_KP_Baseplates_4332</t>
  </si>
  <si>
    <t>ConTab_BOM_KP_Baseplates_4333</t>
  </si>
  <si>
    <t>ConTab_BOM_KP_Baseplates_4334</t>
  </si>
  <si>
    <t>ConTab_BOM_KP_Baseplates_4335</t>
  </si>
  <si>
    <t>ConTab_BOM_KP_Baseplates_4336</t>
  </si>
  <si>
    <t>ConTab_BOM_KP_Baseplates_4337</t>
  </si>
  <si>
    <t>ConTab_BOM_KP_Baseplates_4338</t>
  </si>
  <si>
    <t>ConTab_BOM_KP_Baseplates_4339</t>
  </si>
  <si>
    <t>ConTab_BOM_KP_Baseplates_4340</t>
  </si>
  <si>
    <t>ConTab_BOM_KP_Baseplates_4341</t>
  </si>
  <si>
    <t>ConTab_BOM_KP_Baseplates_4342</t>
  </si>
  <si>
    <t>ConTab_BOM_KP_Baseplates_4343</t>
  </si>
  <si>
    <t>ConTab_BOM_KP_Baseplates_4344</t>
  </si>
  <si>
    <t>ConTab_BOM_KP_Baseplates_4345</t>
  </si>
  <si>
    <t>ConTab_BOM_KP_Baseplates_4346</t>
  </si>
  <si>
    <t>ConTab_BOM_KP_Baseplates_4347</t>
  </si>
  <si>
    <t>ConTab_BOM_KP_Baseplates_4348</t>
  </si>
  <si>
    <t>ConTab_BOM_KP_Baseplates_4349</t>
  </si>
  <si>
    <t>ConTab_BOM_KP_Baseplates_4350</t>
  </si>
  <si>
    <t>ConTab_BOM_KP_Baseplates_4351</t>
  </si>
  <si>
    <t>ConTab_BOM_KP_Baseplates_4352</t>
  </si>
  <si>
    <t>ConTab_BOM_KP_Baseplates_4353</t>
  </si>
  <si>
    <t>ConTab_BOM_KP_Baseplates_4354</t>
  </si>
  <si>
    <t>ConTab_BOM_KP_Baseplates_4355</t>
  </si>
  <si>
    <t>ConTab_BOM_KP_Baseplates_4356</t>
  </si>
  <si>
    <t>ConTab_BOM_KP_Baseplates_4357</t>
  </si>
  <si>
    <t>ConTab_BOM_KP_Baseplates_4358</t>
  </si>
  <si>
    <t>ConTab_BOM_KP_Baseplates_4359</t>
  </si>
  <si>
    <t>ConTab_BOM_KP_Baseplates_4360</t>
  </si>
  <si>
    <t>ConTab_BOM_KP_Baseplates_4361</t>
  </si>
  <si>
    <t>ConTab_BOM_KP_Baseplates_4362</t>
  </si>
  <si>
    <t>ConTab_BOM_KP_Baseplates_4363</t>
  </si>
  <si>
    <t>ConTab_BOM_KP_Baseplates_4364</t>
  </si>
  <si>
    <t>ConTab_BOM_KP_Baseplates_4365</t>
  </si>
  <si>
    <t>ConTab_BOM_KP_Baseplates_4366</t>
  </si>
  <si>
    <t>ConTab_BOM_KP_Baseplates_4367</t>
  </si>
  <si>
    <t>ConTab_BOM_KP_Baseplates_4368</t>
  </si>
  <si>
    <t>ConTab_BOM_KP_Baseplates_4369</t>
  </si>
  <si>
    <t>ConTab_BOM_KP_Baseplates_4370</t>
  </si>
  <si>
    <t>ConTab_BOM_KP_Baseplates_4371</t>
  </si>
  <si>
    <t>ConTab_BOM_KP_Baseplates_4372</t>
  </si>
  <si>
    <t>ConTab_BOM_KP_Baseplates_4373</t>
  </si>
  <si>
    <t>ConTab_BOM_KP_Baseplates_4374</t>
  </si>
  <si>
    <t>ConTab_BOM_KP_Baseplates_4375</t>
  </si>
  <si>
    <t>ConTab_BOM_KP_Baseplates_4376</t>
  </si>
  <si>
    <t>ConTab_BOM_KP_Baseplates_4377</t>
  </si>
  <si>
    <t>ConTab_BOM_KP_Baseplates_4378</t>
  </si>
  <si>
    <t>ConTab_BOM_KP_Baseplates_4379</t>
  </si>
  <si>
    <t>ConTab_BOM_KP_Baseplates_4380</t>
  </si>
  <si>
    <t>ConTab_BOM_KP_Baseplates_4381</t>
  </si>
  <si>
    <t>ConTab_BOM_KP_Baseplates_4382</t>
  </si>
  <si>
    <t>ConTab_BOM_KP_Baseplates_4383</t>
  </si>
  <si>
    <t>ConTab_BOM_KP_Baseplates_4384</t>
  </si>
  <si>
    <t>ConTab_BOM_KP_Baseplates_4385</t>
  </si>
  <si>
    <t>ConTab_BOM_KP_Baseplates_4386</t>
  </si>
  <si>
    <t>ConTab_BOM_KP_Baseplates_4387</t>
  </si>
  <si>
    <t>ConTab_BOM_KP_Baseplates_4388</t>
  </si>
  <si>
    <t>ConTab_BOM_KP_Baseplates_4389</t>
  </si>
  <si>
    <t>ConTab_BOM_KP_Baseplates_4390</t>
  </si>
  <si>
    <t>ConTab_BOM_KP_Baseplates_4422</t>
  </si>
  <si>
    <t>ConTab_BOM_KP_Baseplates_4423</t>
  </si>
  <si>
    <t>ConTab_BOM_KP_Baseplates_4424</t>
  </si>
  <si>
    <t>ConTab_BOM_KP_Baseplates_4425</t>
  </si>
  <si>
    <t>ConTab_BOM_KP_Baseplates_4426</t>
  </si>
  <si>
    <t>ConTab_BOM_KP_Baseplates_4427</t>
  </si>
  <si>
    <t>ConTab_BOM_KP_Baseplates_4428</t>
  </si>
  <si>
    <t>ConTab_BOM_KP_Baseplates_4429</t>
  </si>
  <si>
    <t>ConTab_BOM_KP_Baseplates_4430</t>
  </si>
  <si>
    <t>ConTab_BOM_KP_Baseplates_4431</t>
  </si>
  <si>
    <t>ConTab_BOM_KP_Baseplates_4432</t>
  </si>
  <si>
    <t>ConTab_BOM_KP_Baseplates_4433</t>
  </si>
  <si>
    <t>ConTab_BOM_KP_Baseplates_4434</t>
  </si>
  <si>
    <t>ConTab_BOM_KP_Baseplates_4435</t>
  </si>
  <si>
    <t>ConTab_BOM_KP_Baseplates_4436</t>
  </si>
  <si>
    <t>ConTab_BOM_KP_Baseplates_4437</t>
  </si>
  <si>
    <t>ConTab_BOM_KP_Baseplates_4438</t>
  </si>
  <si>
    <t>ConTab_BOM_KP_Baseplates_4439</t>
  </si>
  <si>
    <t>ConTab_BOM_KP_Baseplates_4440</t>
  </si>
  <si>
    <t>ConTab_BOM_KP_Baseplates_4441</t>
  </si>
  <si>
    <t>ConTab_BOM_KP_Baseplates_4442</t>
  </si>
  <si>
    <t>ConTab_BOM_KP_Baseplates_4443</t>
  </si>
  <si>
    <t>ConTab_BOM_KP_Baseplates_4444</t>
  </si>
  <si>
    <t>ConTab_BOM_KP_Baseplates_4445</t>
  </si>
  <si>
    <t>ConTab_BOM_KP_Baseplates_4446</t>
  </si>
  <si>
    <t>ConTab_BOM_KP_Baseplates_4447</t>
  </si>
  <si>
    <t>ConTab_BOM_KP_Baseplates_4448</t>
  </si>
  <si>
    <t>ConTab_BOM_KP_Baseplates_4449</t>
  </si>
  <si>
    <t>ConTab_BOM_KP_Baseplates_4450</t>
  </si>
  <si>
    <t>ConTab_BOM_KP_Baseplates_4469</t>
  </si>
  <si>
    <t>ConTab_BOM_KP_Baseplates_4470</t>
  </si>
  <si>
    <t>ConTab_BOM_KP_Baseplates_4471</t>
  </si>
  <si>
    <t>ConTab_BOM_KP_Baseplates_4472</t>
  </si>
  <si>
    <t>ConTab_BOM_KP_Baseplates_4473</t>
  </si>
  <si>
    <t>ConTab_BOM_KP_Baseplates_4474</t>
  </si>
  <si>
    <t>ConTab_BOM_KP_Baseplates_4475</t>
  </si>
  <si>
    <t>ConTab_BOM_KP_Baseplates_4476</t>
  </si>
  <si>
    <t>ConTab_BOM_KP_Baseplates_4477</t>
  </si>
  <si>
    <t>ConTab_BOM_KP_Baseplates_4478</t>
  </si>
  <si>
    <t>ConTab_BOM_KP_Baseplates_4479</t>
  </si>
  <si>
    <t>ConTab_BOM_KP_Baseplates_4480</t>
  </si>
  <si>
    <t>ConTab_BOM_KP_Baseplates_4481</t>
  </si>
  <si>
    <t>ConTab_BOM_KP_Baseplates_4482</t>
  </si>
  <si>
    <t>ConTab_BOM_KP_Baseplates_4483</t>
  </si>
  <si>
    <t>ConTab_BOM_KP_Baseplates_4484</t>
  </si>
  <si>
    <t>ConTab_BOM_KP_Baseplates_4485</t>
  </si>
  <si>
    <t>ConTab_BOM_KP_Baseplates_4486</t>
  </si>
  <si>
    <t>ConTab_BOM_KP_Baseplates_4487</t>
  </si>
  <si>
    <t>ConTab_BOM_KP_Baseplates_4488</t>
  </si>
  <si>
    <t>ConTab_BOM_KP_Baseplates_4489</t>
  </si>
  <si>
    <t>ConTab_BOM_KP_Baseplates_4490</t>
  </si>
  <si>
    <t>ConTab_BOM_KP_Baseplates_4491</t>
  </si>
  <si>
    <t>ConTab_BOM_KP_Baseplates_4492</t>
  </si>
  <si>
    <t>ConTab_BOM_KP_Baseplates_4493</t>
  </si>
  <si>
    <t>ConTab_BOM_KP_Baseplates_4494</t>
  </si>
  <si>
    <t>ConTab_BOM_KP_Baseplates_4495</t>
  </si>
  <si>
    <t>ConTab_BOM_KP_Baseplates_4496</t>
  </si>
  <si>
    <t>ConTab_BOM_KP_Baseplates_4515</t>
  </si>
  <si>
    <t>ConTab_BOM_KP_Baseplates_4516</t>
  </si>
  <si>
    <t>ConTab_BOM_KP_Baseplates_4517</t>
  </si>
  <si>
    <t>ConTab_BOM_KP_Baseplates_4518</t>
  </si>
  <si>
    <t>ConTab_BOM_KP_Baseplates_4519</t>
  </si>
  <si>
    <t>ConTab_BOM_KP_Baseplates_4520</t>
  </si>
  <si>
    <t>ConTab_BOM_KP_Baseplates_4521</t>
  </si>
  <si>
    <t>ConTab_BOM_KP_Baseplates_4522</t>
  </si>
  <si>
    <t>ConTab_BOM_KP_Baseplates_4523</t>
  </si>
  <si>
    <t>ConTab_BOM_KP_Baseplates_4524</t>
  </si>
  <si>
    <t>ConTab_BOM_KP_Baseplates_4525</t>
  </si>
  <si>
    <t>ConTab_BOM_KP_Baseplates_4526</t>
  </si>
  <si>
    <t>ConTab_BOM_KP_Baseplates_4527</t>
  </si>
  <si>
    <t>ConTab_BOM_KP_Baseplates_4528</t>
  </si>
  <si>
    <t>ConTab_BOM_KP_Baseplates_4529</t>
  </si>
  <si>
    <t>ConTab_BOM_KP_Baseplates_4530</t>
  </si>
  <si>
    <t>ConTab_BOM_KP_Baseplates_4531</t>
  </si>
  <si>
    <t>ConTab_BOM_KP_Baseplates_4532</t>
  </si>
  <si>
    <t>ConTab_BOM_KP_Baseplates_4533</t>
  </si>
  <si>
    <t>ConTab_BOM_KP_Baseplates_4534</t>
  </si>
  <si>
    <t>ConTab_BOM_KP_Baseplates_4535</t>
  </si>
  <si>
    <t>ConTab_BOM_KP_Baseplates_4536</t>
  </si>
  <si>
    <t>ConTab_BOM_KP_Baseplates_4537</t>
  </si>
  <si>
    <t>ConTab_BOM_KP_Baseplates_4538</t>
  </si>
  <si>
    <t>ConTab_BOM_KP_Baseplates_4539</t>
  </si>
  <si>
    <t>ConTab_BOM_KP_Baseplates_4540</t>
  </si>
  <si>
    <t>ConTab_BOM_KP_Baseplates_4541</t>
  </si>
  <si>
    <t>ConTab_BOM_KP_Baseplates_4542</t>
  </si>
  <si>
    <t>ConTab_BOM_KP_Baseplates_4561</t>
  </si>
  <si>
    <t>ConTab_BOM_KP_Baseplates_4562</t>
  </si>
  <si>
    <t>ConTab_BOM_KP_Baseplates_4563</t>
  </si>
  <si>
    <t>ConTab_BOM_KP_Baseplates_4564</t>
  </si>
  <si>
    <t>ConTab_BOM_KP_Baseplates_4565</t>
  </si>
  <si>
    <t>ConTab_BOM_KP_Baseplates_4566</t>
  </si>
  <si>
    <t>ConTab_BOM_KP_Baseplates_4567</t>
  </si>
  <si>
    <t>ConTab_BOM_KP_Baseplates_4568</t>
  </si>
  <si>
    <t>ConTab_BOM_KP_Baseplates_4569</t>
  </si>
  <si>
    <t>ConTab_BOM_KP_Baseplates_4570</t>
  </si>
  <si>
    <t>ConTab_BOM_KP_Baseplates_4571</t>
  </si>
  <si>
    <t>ConTab_BOM_KP_Baseplates_4572</t>
  </si>
  <si>
    <t>ConTab_BOM_KP_Baseplates_4573</t>
  </si>
  <si>
    <t>ConTab_BOM_KP_Baseplates_4574</t>
  </si>
  <si>
    <t>ConTab_BOM_KP_Baseplates_4575</t>
  </si>
  <si>
    <t>ConTab_BOM_KP_Baseplates_4576</t>
  </si>
  <si>
    <t>ConTab_BOM_KP_Baseplates_4577</t>
  </si>
  <si>
    <t>ConTab_BOM_KP_Baseplates_4578</t>
  </si>
  <si>
    <t>ConTab_BOM_KP_Baseplates_4579</t>
  </si>
  <si>
    <t>ConTab_BOM_KP_Baseplates_4580</t>
  </si>
  <si>
    <t>ConTab_BOM_KP_Baseplates_4581</t>
  </si>
  <si>
    <t>ConTab_BOM_KP_Baseplates_4582</t>
  </si>
  <si>
    <t>ConTab_BOM_KP_Baseplates_4583</t>
  </si>
  <si>
    <t>ConTab_BOM_KP_Baseplates_4584</t>
  </si>
  <si>
    <t>ConTab_BOM_KP_Baseplates_4585</t>
  </si>
  <si>
    <t>ConTab_BOM_KP_Baseplates_4586</t>
  </si>
  <si>
    <t>ConTab_BOM_KP_Baseplates_4587</t>
  </si>
  <si>
    <t>ConTab_BOM_KP_Baseplates_4588</t>
  </si>
  <si>
    <t>ConTab_BOM_KP_Baseplates_4653</t>
  </si>
  <si>
    <t>Removed</t>
  </si>
  <si>
    <t>ConTab_BOM_KP_Baseplates_905</t>
  </si>
  <si>
    <t>BaseplateCI</t>
  </si>
  <si>
    <t>CI</t>
  </si>
  <si>
    <t>B101992</t>
  </si>
  <si>
    <t>LT096</t>
  </si>
  <si>
    <t>ConTab_BOM_KP_Baseplates_924</t>
  </si>
  <si>
    <t>Dodge_Paraflex</t>
  </si>
  <si>
    <t>Dodge PX90TL</t>
  </si>
  <si>
    <t>B102003</t>
  </si>
  <si>
    <t>ConTab_BOM_KP_Baseplates_2278</t>
  </si>
  <si>
    <t>B102751</t>
  </si>
  <si>
    <t>ConTab_BOM_KP_Baseplates_2297</t>
  </si>
  <si>
    <t>Dodge PX140TL</t>
  </si>
  <si>
    <t>B102763</t>
  </si>
  <si>
    <t>ConTab_BOM_KP_Baseplates_2518</t>
  </si>
  <si>
    <t>B102923</t>
  </si>
  <si>
    <t>ConTab_BOM_KP_Baseplates_2519</t>
  </si>
  <si>
    <t>B102924</t>
  </si>
  <si>
    <t>ConTab_BOM_KP_Baseplates_2520</t>
  </si>
  <si>
    <t>B102925</t>
  </si>
  <si>
    <t>ConTab_BOM_KP_Baseplates_2527</t>
  </si>
  <si>
    <t>B102931</t>
  </si>
  <si>
    <t>ConTab_BOM_KP_Baseplates_2528</t>
  </si>
  <si>
    <t>Dodge PX120TL</t>
  </si>
  <si>
    <t>B102932</t>
  </si>
  <si>
    <t>ConTab_BOM_KP_Baseplates_2529</t>
  </si>
  <si>
    <t>B102933</t>
  </si>
  <si>
    <t>ConTab_BOM_KP_Baseplates_3033</t>
  </si>
  <si>
    <t>B103244</t>
  </si>
  <si>
    <t>ConTab_BOM_KP_Baseplates_3034</t>
  </si>
  <si>
    <t>B103245</t>
  </si>
  <si>
    <t>ConTab_BOM_KP_Baseplates_3035</t>
  </si>
  <si>
    <t>B103246</t>
  </si>
  <si>
    <t>ConTab_BOM_KP_Baseplates_3052</t>
  </si>
  <si>
    <t>B103258</t>
  </si>
  <si>
    <t>ConTab_BOM_KP_Baseplates_3053</t>
  </si>
  <si>
    <t>B103259</t>
  </si>
  <si>
    <t>ConTab_BOM_KP_Baseplates_3054</t>
  </si>
  <si>
    <t>B103260</t>
  </si>
  <si>
    <t>ConTab_BOM_KP_Baseplates_3323</t>
  </si>
  <si>
    <t>B103441</t>
  </si>
  <si>
    <t>ConTab_BOM_KP_Baseplates_3324</t>
  </si>
  <si>
    <t>B103442</t>
  </si>
  <si>
    <t>ConTab_BOM_KP_Baseplates_3341</t>
  </si>
  <si>
    <t>B103453</t>
  </si>
  <si>
    <t>ConTab_BOM_KP_Baseplates_3342</t>
  </si>
  <si>
    <t>B103454</t>
  </si>
  <si>
    <t>ConTab_BOM_KP_Baseplates_3514</t>
  </si>
  <si>
    <t>B103574</t>
  </si>
  <si>
    <t>ConTab_BOM_KP_Baseplates_3515</t>
  </si>
  <si>
    <t>B103575</t>
  </si>
  <si>
    <t>ConTab_BOM_KP_Baseplates_3516</t>
  </si>
  <si>
    <t>B103576</t>
  </si>
  <si>
    <t>ConTab_BOM_KP_Baseplates_3517</t>
  </si>
  <si>
    <t>B103577</t>
  </si>
  <si>
    <t>ConTab_BOM_KP_Baseplates_3530</t>
  </si>
  <si>
    <t>B103586</t>
  </si>
  <si>
    <t>ConTab_BOM_KP_Baseplates_3531</t>
  </si>
  <si>
    <t>B103587</t>
  </si>
  <si>
    <t>ConTab_BOM_KP_Baseplates_3532</t>
  </si>
  <si>
    <t>B103588</t>
  </si>
  <si>
    <t>ConTab_BOM_KP_Baseplates_3533</t>
  </si>
  <si>
    <t>B103589</t>
  </si>
  <si>
    <t>ConTab_BOM_KP_Baseplates_4421</t>
  </si>
  <si>
    <t>ConTab_BOM_KP_Baseplates_4633</t>
  </si>
  <si>
    <t>ConTab_BOM_KP_Baseplates_4634</t>
  </si>
  <si>
    <t>ConTab_BOM_KP_Baseplates_4651</t>
  </si>
  <si>
    <t>ConTab_BOM_KP_Baseplates_4652</t>
  </si>
  <si>
    <t>Also removed these</t>
  </si>
  <si>
    <t>ConTab_BOM_KP_Baseplates_3015</t>
  </si>
  <si>
    <t>B103232</t>
  </si>
  <si>
    <t>ConTab_BOM_KP_Baseplates_3016</t>
  </si>
  <si>
    <t>B103233</t>
  </si>
  <si>
    <t>ConTab_BOM_KP_Baseplates_3029</t>
  </si>
  <si>
    <t>B103240</t>
  </si>
  <si>
    <t>ConTab_BOM_KP_Baseplates_3030</t>
  </si>
  <si>
    <t>B103241</t>
  </si>
  <si>
    <t>ConTab_BOM_KP_Baseplates_3048</t>
  </si>
  <si>
    <t>B103254</t>
  </si>
  <si>
    <t>ConTab_BOM_KP_Baseplates_3049</t>
  </si>
  <si>
    <t>B103255</t>
  </si>
  <si>
    <t>C:\Users\Willie\Desktop\Grundfos PSDs\KP_Sleeves.xml</t>
  </si>
  <si>
    <t>Price_BOM_KP_Sleeves</t>
  </si>
  <si>
    <t>SealBalance</t>
  </si>
  <si>
    <t>Ref Old</t>
  </si>
  <si>
    <t>ConTab_BOM_KP_Sleeves0001</t>
  </si>
  <si>
    <t>:2095-1_2-KP:</t>
  </si>
  <si>
    <t>:CW:CCW:</t>
  </si>
  <si>
    <t>SlvMatl_SS_AISI-416_Hardened</t>
  </si>
  <si>
    <t>SS AISI-416 (hard)</t>
  </si>
  <si>
    <t>B101347</t>
  </si>
  <si>
    <t>LT068</t>
  </si>
  <si>
    <t>PriceReq_BOM_KP_Sleeves, SlvMatl_SS_AISI-416_Hardened</t>
  </si>
  <si>
    <t>ConTab_BOM_KP_Sleeves0002</t>
  </si>
  <si>
    <t>:2013-5_6-KP:</t>
  </si>
  <si>
    <t>ConTab_BOM_KP_Sleeves0003</t>
  </si>
  <si>
    <t>:3095-7_8-KP:</t>
  </si>
  <si>
    <t>ConTab_BOM_KP_Sleeves0004</t>
  </si>
  <si>
    <t>B101426</t>
  </si>
  <si>
    <t>ConTab_BOM_KP_Sleeves0005</t>
  </si>
  <si>
    <t>:3014-5_6-KP:</t>
  </si>
  <si>
    <t>B101361</t>
  </si>
  <si>
    <t>ConTab_BOM_KP_Sleeves0006</t>
  </si>
  <si>
    <t>:4012-1_2-KP:</t>
  </si>
  <si>
    <t>ConTab_BOM_KP_Sleeves0007</t>
  </si>
  <si>
    <t>:4012-7_8-KP:</t>
  </si>
  <si>
    <t>ConTab_BOM_KP_Sleeves0008</t>
  </si>
  <si>
    <t>:4015-7_8-KP:</t>
  </si>
  <si>
    <t>ConTab_BOM_KP_Sleeves0009</t>
  </si>
  <si>
    <t>:5012-7_8-KP:</t>
  </si>
  <si>
    <t>B101348</t>
  </si>
  <si>
    <t>ConTab_BOM_KP_Sleeves0010</t>
  </si>
  <si>
    <t>:5015-9_0-KP:</t>
  </si>
  <si>
    <t>ConTab_BOM_KP_Sleeves0011</t>
  </si>
  <si>
    <t>:6012-1_2-KP:</t>
  </si>
  <si>
    <t>ConTab_BOM_KP_Sleeves0012</t>
  </si>
  <si>
    <t>:6012-3_4-KP:</t>
  </si>
  <si>
    <t>ConTab_BOM_KP_Sleeves0013</t>
  </si>
  <si>
    <t>:6015-1_2-KP:6015-3_4-KP:</t>
  </si>
  <si>
    <t>B101374</t>
  </si>
  <si>
    <t>ConTab_BOM_KP_Sleeves0014</t>
  </si>
  <si>
    <t>:6019-7_8-KP:</t>
  </si>
  <si>
    <t>B101387</t>
  </si>
  <si>
    <t>ConTab_BOM_KP_Sleeves0015</t>
  </si>
  <si>
    <t>B101400</t>
  </si>
  <si>
    <t>ConTab_BOM_KP_Sleeves0016</t>
  </si>
  <si>
    <t>:6020-3_4-KP:</t>
  </si>
  <si>
    <t>B101413</t>
  </si>
  <si>
    <t>ConTab_BOM_KP_Sleeves0017</t>
  </si>
  <si>
    <t>:8012-5_6-KP:</t>
  </si>
  <si>
    <t>ConTab_BOM_KP_Sleeves0018</t>
  </si>
  <si>
    <t>:8015-3_4-KP:</t>
  </si>
  <si>
    <t>ConTab_BOM_KP_Sleeves0019</t>
  </si>
  <si>
    <t>B101439</t>
  </si>
  <si>
    <t>ConTab_BOM_KP_Sleeves0020</t>
  </si>
  <si>
    <t>:1012-9_0-KP:1012-1_2-KP:</t>
  </si>
  <si>
    <t>ConTab_BOM_KP_Sleeves0021</t>
  </si>
  <si>
    <t>:1015-3_4-KP:</t>
  </si>
  <si>
    <t>B104089</t>
  </si>
  <si>
    <t>ConTab_BOM_KP_Sleeves0022</t>
  </si>
  <si>
    <t>B101478</t>
  </si>
  <si>
    <t>ConTab_BOM_KP_Sleeves0023</t>
  </si>
  <si>
    <t>:1024-1_2-KP:1024-3_4-KP:</t>
  </si>
  <si>
    <t>B101491</t>
  </si>
  <si>
    <t>ConTab_BOM_KP_Sleeves0024</t>
  </si>
  <si>
    <t>B101452</t>
  </si>
  <si>
    <t>ConTab_BOM_KP_Sleeves0025</t>
  </si>
  <si>
    <t>B101465</t>
  </si>
  <si>
    <t>ConTab_BOM_KP_Sleeves0026</t>
  </si>
  <si>
    <t>:Unbalanced:</t>
  </si>
  <si>
    <t>SlvMatl_None</t>
  </si>
  <si>
    <t>No Sleeve (sleeveless)</t>
  </si>
  <si>
    <t>NA</t>
  </si>
  <si>
    <t>B101340</t>
  </si>
  <si>
    <t>PriceReq_BOM_KP_Sleeves, SlvMatl_None</t>
  </si>
  <si>
    <t>ConTab_BOM_KP_Sleeves0027</t>
  </si>
  <si>
    <t>ConTab_BOM_KP_Sleeves0028</t>
  </si>
  <si>
    <t>ConTab_BOM_KP_Sleeves0029</t>
  </si>
  <si>
    <t>B101498</t>
  </si>
  <si>
    <t>ConTab_BOM_KP_Sleeves0030</t>
  </si>
  <si>
    <t>SlvMatl_Bronze</t>
  </si>
  <si>
    <t>Bronze, III932, C89835</t>
  </si>
  <si>
    <t>B101341</t>
  </si>
  <si>
    <t>PriceReq_BOM_KP_Sleeves, SlvMatl_Bronze</t>
  </si>
  <si>
    <t>ConTab_BOM_KP_Sleeves0031</t>
  </si>
  <si>
    <t>ConTab_BOM_KP_Sleeves0032</t>
  </si>
  <si>
    <t>ConTab_BOM_KP_Sleeves0033</t>
  </si>
  <si>
    <t>B101427</t>
  </si>
  <si>
    <t>ConTab_BOM_KP_Sleeves0034</t>
  </si>
  <si>
    <t>B101362</t>
  </si>
  <si>
    <t>ConTab_BOM_KP_Sleeves0035</t>
  </si>
  <si>
    <t>ConTab_BOM_KP_Sleeves0036</t>
  </si>
  <si>
    <t>ConTab_BOM_KP_Sleeves0037</t>
  </si>
  <si>
    <t>ConTab_BOM_KP_Sleeves0038</t>
  </si>
  <si>
    <t>B101349</t>
  </si>
  <si>
    <t>ConTab_BOM_KP_Sleeves0039</t>
  </si>
  <si>
    <t>ConTab_BOM_KP_Sleeves0040</t>
  </si>
  <si>
    <t>ConTab_BOM_KP_Sleeves0041</t>
  </si>
  <si>
    <t>ConTab_BOM_KP_Sleeves0042</t>
  </si>
  <si>
    <t>B101375</t>
  </si>
  <si>
    <t>ConTab_BOM_KP_Sleeves0043</t>
  </si>
  <si>
    <t>B101388</t>
  </si>
  <si>
    <t>ConTab_BOM_KP_Sleeves0044</t>
  </si>
  <si>
    <t>B101401</t>
  </si>
  <si>
    <t>ConTab_BOM_KP_Sleeves0045</t>
  </si>
  <si>
    <t>B101414</t>
  </si>
  <si>
    <t>ConTab_BOM_KP_Sleeves0046</t>
  </si>
  <si>
    <t>ConTab_BOM_KP_Sleeves0047</t>
  </si>
  <si>
    <t>ConTab_BOM_KP_Sleeves0048</t>
  </si>
  <si>
    <t>B101440</t>
  </si>
  <si>
    <t>ConTab_BOM_KP_Sleeves0049</t>
  </si>
  <si>
    <t>ConTab_BOM_KP_Sleeves0050</t>
  </si>
  <si>
    <t>B104091</t>
  </si>
  <si>
    <t>ConTab_BOM_KP_Sleeves0051</t>
  </si>
  <si>
    <t>B101479</t>
  </si>
  <si>
    <t>ConTab_BOM_KP_Sleeves0052</t>
  </si>
  <si>
    <t>B101492</t>
  </si>
  <si>
    <t>ConTab_BOM_KP_Sleeves0053</t>
  </si>
  <si>
    <t>B101453</t>
  </si>
  <si>
    <t>ConTab_BOM_KP_Sleeves0054</t>
  </si>
  <si>
    <t>B101466</t>
  </si>
  <si>
    <t>ConTab_BOM_KP_Sleeves0080</t>
  </si>
  <si>
    <t>SlvMatl_SS_AISI-303</t>
  </si>
  <si>
    <t>SS AISI-303</t>
  </si>
  <si>
    <t>LT067</t>
  </si>
  <si>
    <t>PriceReq_BOM_KP_Sleeves, SlvMatl_SS_AISI-303</t>
  </si>
  <si>
    <t>ConTab_BOM_KP_Sleeves0081</t>
  </si>
  <si>
    <t>ConTab_BOM_KP_Sleeves0082</t>
  </si>
  <si>
    <t>ConTab_BOM_KP_Sleeves0083</t>
  </si>
  <si>
    <t>B101429</t>
  </si>
  <si>
    <t>ConTab_BOM_KP_Sleeves0084</t>
  </si>
  <si>
    <t>B101364</t>
  </si>
  <si>
    <t>ConTab_BOM_KP_Sleeves0085</t>
  </si>
  <si>
    <t>ConTab_BOM_KP_Sleeves0086</t>
  </si>
  <si>
    <t>ConTab_BOM_KP_Sleeves0087</t>
  </si>
  <si>
    <t>ConTab_BOM_KP_Sleeves0088</t>
  </si>
  <si>
    <t>B101351</t>
  </si>
  <si>
    <t>ConTab_BOM_KP_Sleeves0089</t>
  </si>
  <si>
    <t>ConTab_BOM_KP_Sleeves0090</t>
  </si>
  <si>
    <t>ConTab_BOM_KP_Sleeves0091</t>
  </si>
  <si>
    <t>ConTab_BOM_KP_Sleeves0092</t>
  </si>
  <si>
    <t>B101377</t>
  </si>
  <si>
    <t>ConTab_BOM_KP_Sleeves0093</t>
  </si>
  <si>
    <t>B101390</t>
  </si>
  <si>
    <t>ConTab_BOM_KP_Sleeves0094</t>
  </si>
  <si>
    <t>B101403</t>
  </si>
  <si>
    <t>ConTab_BOM_KP_Sleeves0095</t>
  </si>
  <si>
    <t>B101416</t>
  </si>
  <si>
    <t>ConTab_BOM_KP_Sleeves0096</t>
  </si>
  <si>
    <t>ConTab_BOM_KP_Sleeves0097</t>
  </si>
  <si>
    <t>ConTab_BOM_KP_Sleeves0098</t>
  </si>
  <si>
    <t>B101442</t>
  </si>
  <si>
    <t>ConTab_BOM_KP_Sleeves0099</t>
  </si>
  <si>
    <t>ConTab_BOM_KP_Sleeves0100</t>
  </si>
  <si>
    <t>B104093</t>
  </si>
  <si>
    <t>ConTab_BOM_KP_Sleeves0101</t>
  </si>
  <si>
    <t>B101481</t>
  </si>
  <si>
    <t>ConTab_BOM_KP_Sleeves0102</t>
  </si>
  <si>
    <t>B101494</t>
  </si>
  <si>
    <t>ConTab_BOM_KP_Sleeves0103</t>
  </si>
  <si>
    <t>B101455</t>
  </si>
  <si>
    <t>ConTab_BOM_KP_Sleeves0104</t>
  </si>
  <si>
    <t>B101468</t>
  </si>
  <si>
    <t>ConTab_BOM_KP_Sleeves0155</t>
  </si>
  <si>
    <t>:Balanced:</t>
  </si>
  <si>
    <t>B101342</t>
  </si>
  <si>
    <t>ConTab_BOM_KP_Sleeves0156</t>
  </si>
  <si>
    <t>ConTab_BOM_KP_Sleeves0157</t>
  </si>
  <si>
    <t>ConTab_BOM_KP_Sleeves0158</t>
  </si>
  <si>
    <t>B101434</t>
  </si>
  <si>
    <t>ConTab_BOM_KP_Sleeves0159</t>
  </si>
  <si>
    <t>B101369</t>
  </si>
  <si>
    <t>ConTab_BOM_KP_Sleeves0160</t>
  </si>
  <si>
    <t>ConTab_BOM_KP_Sleeves0161</t>
  </si>
  <si>
    <t>ConTab_BOM_KP_Sleeves0162</t>
  </si>
  <si>
    <t>ConTab_BOM_KP_Sleeves0163</t>
  </si>
  <si>
    <t>B101356</t>
  </si>
  <si>
    <t>ConTab_BOM_KP_Sleeves0164</t>
  </si>
  <si>
    <t>ConTab_BOM_KP_Sleeves0165</t>
  </si>
  <si>
    <t>ConTab_BOM_KP_Sleeves0166</t>
  </si>
  <si>
    <t>ConTab_BOM_KP_Sleeves0167</t>
  </si>
  <si>
    <t>B101382</t>
  </si>
  <si>
    <t>ConTab_BOM_KP_Sleeves0168</t>
  </si>
  <si>
    <t>B101395</t>
  </si>
  <si>
    <t>ConTab_BOM_KP_Sleeves0169</t>
  </si>
  <si>
    <t>B101408</t>
  </si>
  <si>
    <t>ConTab_BOM_KP_Sleeves0170</t>
  </si>
  <si>
    <t>B101421</t>
  </si>
  <si>
    <t>ConTab_BOM_KP_Sleeves0171</t>
  </si>
  <si>
    <t>ConTab_BOM_KP_Sleeves0172</t>
  </si>
  <si>
    <t>ConTab_BOM_KP_Sleeves0173</t>
  </si>
  <si>
    <t>B101447</t>
  </si>
  <si>
    <t>ConTab_BOM_KP_Sleeves0174</t>
  </si>
  <si>
    <t>ConTab_BOM_KP_Sleeves0175</t>
  </si>
  <si>
    <t>B104096</t>
  </si>
  <si>
    <t>ConTab_BOM_KP_Sleeves0176</t>
  </si>
  <si>
    <t>B101486</t>
  </si>
  <si>
    <t>ConTab_BOM_KP_Sleeves0177</t>
  </si>
  <si>
    <t>B101499</t>
  </si>
  <si>
    <t>ConTab_BOM_KP_Sleeves0178</t>
  </si>
  <si>
    <t>B101460</t>
  </si>
  <si>
    <t>ConTab_BOM_KP_Sleeves0179</t>
  </si>
  <si>
    <t>B101473</t>
  </si>
  <si>
    <t>ConTab_BOM_KP_Sleeves0205</t>
  </si>
  <si>
    <t>B101344</t>
  </si>
  <si>
    <t>ConTab_BOM_KP_Sleeves0206</t>
  </si>
  <si>
    <t>ConTab_BOM_KP_Sleeves0207</t>
  </si>
  <si>
    <t>ConTab_BOM_KP_Sleeves0208</t>
  </si>
  <si>
    <t>B101436</t>
  </si>
  <si>
    <t>ConTab_BOM_KP_Sleeves0209</t>
  </si>
  <si>
    <t>B101371</t>
  </si>
  <si>
    <t>ConTab_BOM_KP_Sleeves0210</t>
  </si>
  <si>
    <t>ConTab_BOM_KP_Sleeves0211</t>
  </si>
  <si>
    <t>ConTab_BOM_KP_Sleeves0212</t>
  </si>
  <si>
    <t>ConTab_BOM_KP_Sleeves0213</t>
  </si>
  <si>
    <t>B101358</t>
  </si>
  <si>
    <t>ConTab_BOM_KP_Sleeves0214</t>
  </si>
  <si>
    <t>ConTab_BOM_KP_Sleeves0215</t>
  </si>
  <si>
    <t>ConTab_BOM_KP_Sleeves0216</t>
  </si>
  <si>
    <t>ConTab_BOM_KP_Sleeves0217</t>
  </si>
  <si>
    <t>B101384</t>
  </si>
  <si>
    <t>ConTab_BOM_KP_Sleeves0218</t>
  </si>
  <si>
    <t>B101397</t>
  </si>
  <si>
    <t>ConTab_BOM_KP_Sleeves0219</t>
  </si>
  <si>
    <t>B101410</t>
  </si>
  <si>
    <t>ConTab_BOM_KP_Sleeves0220</t>
  </si>
  <si>
    <t>B101423</t>
  </si>
  <si>
    <t>ConTab_BOM_KP_Sleeves0221</t>
  </si>
  <si>
    <t>ConTab_BOM_KP_Sleeves0222</t>
  </si>
  <si>
    <t>ConTab_BOM_KP_Sleeves0223</t>
  </si>
  <si>
    <t>B101449</t>
  </si>
  <si>
    <t>ConTab_BOM_KP_Sleeves0224</t>
  </si>
  <si>
    <t>ConTab_BOM_KP_Sleeves0225</t>
  </si>
  <si>
    <t>B104098</t>
  </si>
  <si>
    <t>ConTab_BOM_KP_Sleeves0226</t>
  </si>
  <si>
    <t>B101488</t>
  </si>
  <si>
    <t>ConTab_BOM_KP_Sleeves0227</t>
  </si>
  <si>
    <t>B101501</t>
  </si>
  <si>
    <t>ConTab_BOM_KP_Sleeves0228</t>
  </si>
  <si>
    <t>B101462</t>
  </si>
  <si>
    <t>ConTab_BOM_KP_Sleeves0229</t>
  </si>
  <si>
    <t>B101475</t>
  </si>
  <si>
    <t>ConTab_BOM_KP_Sleeves0280</t>
  </si>
  <si>
    <t>SlvMatl_Special</t>
  </si>
  <si>
    <t>SlvMatl_Special, PriceReq_BOM_KP_Sleeves</t>
  </si>
  <si>
    <t>ConTab_BOM_KP_Sleeves0281</t>
  </si>
  <si>
    <t>ConTab_BOM_KP_Sleeves0282</t>
  </si>
  <si>
    <t>ConTab_BOM_KP_Sleeves0283</t>
  </si>
  <si>
    <t>B101432</t>
  </si>
  <si>
    <t>ConTab_BOM_KP_Sleeves0284</t>
  </si>
  <si>
    <t>B101367</t>
  </si>
  <si>
    <t>ConTab_BOM_KP_Sleeves0285</t>
  </si>
  <si>
    <t>ConTab_BOM_KP_Sleeves0286</t>
  </si>
  <si>
    <t>ConTab_BOM_KP_Sleeves0287</t>
  </si>
  <si>
    <t>ConTab_BOM_KP_Sleeves0288</t>
  </si>
  <si>
    <t>B101354</t>
  </si>
  <si>
    <t>ConTab_BOM_KP_Sleeves0289</t>
  </si>
  <si>
    <t>ConTab_BOM_KP_Sleeves0290</t>
  </si>
  <si>
    <t>ConTab_BOM_KP_Sleeves0291</t>
  </si>
  <si>
    <t>ConTab_BOM_KP_Sleeves0292</t>
  </si>
  <si>
    <t>B101380</t>
  </si>
  <si>
    <t>ConTab_BOM_KP_Sleeves0293</t>
  </si>
  <si>
    <t>B101393</t>
  </si>
  <si>
    <t>ConTab_BOM_KP_Sleeves0294</t>
  </si>
  <si>
    <t>B101406</t>
  </si>
  <si>
    <t>ConTab_BOM_KP_Sleeves0295</t>
  </si>
  <si>
    <t>B101419</t>
  </si>
  <si>
    <t>ConTab_BOM_KP_Sleeves0296</t>
  </si>
  <si>
    <t>ConTab_BOM_KP_Sleeves0297</t>
  </si>
  <si>
    <t>ConTab_BOM_KP_Sleeves0298</t>
  </si>
  <si>
    <t>B101445</t>
  </si>
  <si>
    <t>ConTab_BOM_KP_Sleeves0299</t>
  </si>
  <si>
    <t>ConTab_BOM_KP_Sleeves0300</t>
  </si>
  <si>
    <t>B104101</t>
  </si>
  <si>
    <t>ConTab_BOM_KP_Sleeves0301</t>
  </si>
  <si>
    <t>B101484</t>
  </si>
  <si>
    <t>ConTab_BOM_KP_Sleeves0302</t>
  </si>
  <si>
    <t>B101497</t>
  </si>
  <si>
    <t>ConTab_BOM_KP_Sleeves0303</t>
  </si>
  <si>
    <t>B101458</t>
  </si>
  <si>
    <t>ConTab_BOM_KP_Sleeves0304</t>
  </si>
  <si>
    <t>B101471</t>
  </si>
  <si>
    <t>ConTab_BOM_KP_Sleeves0725</t>
  </si>
  <si>
    <t>:CW:</t>
  </si>
  <si>
    <t>SS AISI-416 (hard)-SlvBrg</t>
  </si>
  <si>
    <t>B105478</t>
  </si>
  <si>
    <t>ConTab_BOM_KP_Sleeves0727</t>
  </si>
  <si>
    <t>Al-Bronze, ASTM-B150 CDA95200</t>
  </si>
  <si>
    <t>B105480</t>
  </si>
  <si>
    <t>ConTab_BOM_KP_Sleeves0731</t>
  </si>
  <si>
    <t>B105485</t>
  </si>
  <si>
    <t>ConTab_BOM_KP_Sleeves0732</t>
  </si>
  <si>
    <t>:CCW:</t>
  </si>
  <si>
    <t>B105486</t>
  </si>
  <si>
    <t>ConTab_BOM_KP_Sleeves0734</t>
  </si>
  <si>
    <t>B105488</t>
  </si>
  <si>
    <t>LT066</t>
  </si>
  <si>
    <t>ConTab_BOM_KP_Sleeves0738</t>
  </si>
  <si>
    <t>B105493</t>
  </si>
  <si>
    <t>ConTab_BOM_KP_Sleeves0739</t>
  </si>
  <si>
    <t>B105494</t>
  </si>
  <si>
    <t>ConTab_BOM_KP_Sleeves0741</t>
  </si>
  <si>
    <t>B105496</t>
  </si>
  <si>
    <t>ConTab_BOM_KP_Sleeves0745</t>
  </si>
  <si>
    <t>B105501</t>
  </si>
  <si>
    <t>ConTab_BOM_KP_Sleeves0746</t>
  </si>
  <si>
    <t>B105502</t>
  </si>
  <si>
    <t>ConTab_BOM_KP_Sleeves0748</t>
  </si>
  <si>
    <t>B105504</t>
  </si>
  <si>
    <t>ConTab_BOM_KP_Sleeves0752</t>
  </si>
  <si>
    <t>B105509</t>
  </si>
  <si>
    <t>ConTab_BOM_KP_Sleeves0753</t>
  </si>
  <si>
    <t>ConTab_BOM_KP_Sleeves0754</t>
  </si>
  <si>
    <t>ConTab_BOM_KP_Sleeves0755</t>
  </si>
  <si>
    <t>ConTab_BOM_KP_Sleeves0756</t>
  </si>
  <si>
    <t>ConTab_BOM_KP_Sleeves0757</t>
  </si>
  <si>
    <t>ConTab_BOM_KP_Sleeves0758</t>
  </si>
  <si>
    <t>ConTab_BOM_KP_Sleeves0759</t>
  </si>
  <si>
    <t>ConTab_BOM_KP_Sleeves0760</t>
  </si>
  <si>
    <t>ConTab_BOM_KP_Sleeves0761</t>
  </si>
  <si>
    <t>ConTab_BOM_KP_Sleeves0762</t>
  </si>
  <si>
    <t>ConTab_BOM_KP_Sleeves0763</t>
  </si>
  <si>
    <t>ConTab_BOM_KP_Sleeves0764</t>
  </si>
  <si>
    <t>ConTab_BOM_KP_Sleeves0765</t>
  </si>
  <si>
    <t>ConTab_BOM_KP_Sleeves0766</t>
  </si>
  <si>
    <t>ConTab_BOM_KP_Sleeves0767</t>
  </si>
  <si>
    <t>ConTab_BOM_KP_Sleeves0768</t>
  </si>
  <si>
    <t>ConTab_BOM_KP_Sleeves0785</t>
  </si>
  <si>
    <t>ConTab_BOM_KP_Sleeves0786</t>
  </si>
  <si>
    <t>ConTab_BOM_KP_Sleeves0787</t>
  </si>
  <si>
    <t>ConTab_BOM_KP_Sleeves0788</t>
  </si>
  <si>
    <t>ConTab_BOM_KP_Sleeves0789</t>
  </si>
  <si>
    <t>ConTab_BOM_KP_Sleeves0790</t>
  </si>
  <si>
    <t>ConTab_BOM_KP_Sleeves0791</t>
  </si>
  <si>
    <t>ConTab_BOM_KP_Sleeves0792</t>
  </si>
  <si>
    <t>ConTab_BOM_KP_Sleeves0793</t>
  </si>
  <si>
    <t>ConTab_BOM_KP_Sleeves0794</t>
  </si>
  <si>
    <t>ConTab_BOM_KP_Sleeves0795</t>
  </si>
  <si>
    <t>ConTab_BOM_KP_Sleeves0796</t>
  </si>
  <si>
    <t>ConTab_BOM_KP_Sleeves0797</t>
  </si>
  <si>
    <t>ConTab_BOM_KP_Sleeves0798</t>
  </si>
  <si>
    <t>ConTab_BOM_KP_Sleeves0799</t>
  </si>
  <si>
    <t>ConTab_BOM_KP_Sleeves0800</t>
  </si>
  <si>
    <t>ConTab_BOM_KP_Sleeves0849</t>
  </si>
  <si>
    <t>ConTab_BOM_KP_Sleeves0850</t>
  </si>
  <si>
    <t>ConTab_BOM_KP_Sleeves0851</t>
  </si>
  <si>
    <t>ConTab_BOM_KP_Sleeves0852</t>
  </si>
  <si>
    <t>ConTab_BOM_KP_Sleeves0853</t>
  </si>
  <si>
    <t>ConTab_BOM_KP_Sleeves0854</t>
  </si>
  <si>
    <t>ConTab_BOM_KP_Sleeves0855</t>
  </si>
  <si>
    <t>ConTab_BOM_KP_Sleeves0856</t>
  </si>
  <si>
    <t>ConTab_BOM_KP_Sleeves0857</t>
  </si>
  <si>
    <t>ConTab_BOM_KP_Sleeves0858</t>
  </si>
  <si>
    <t>ConTab_BOM_KP_Sleeves0859</t>
  </si>
  <si>
    <t>ConTab_BOM_KP_Sleeves0860</t>
  </si>
  <si>
    <t>ConTab_BOM_KP_Sleeves0861</t>
  </si>
  <si>
    <t>ConTab_BOM_KP_Sleeves0862</t>
  </si>
  <si>
    <t>ConTab_BOM_KP_Sleeves0863</t>
  </si>
  <si>
    <t>ConTab_BOM_KP_Sleeves0864</t>
  </si>
  <si>
    <t>ConTab_BOM_KP_Sleeves0865</t>
  </si>
  <si>
    <t>ConTab_BOM_KP_Sleeves0866</t>
  </si>
  <si>
    <t>ConTab_BOM_KP_Sleeves0867</t>
  </si>
  <si>
    <t>ConTab_BOM_KP_Sleeves0868</t>
  </si>
  <si>
    <t>ConTab_BOM_KP_Sleeves0869</t>
  </si>
  <si>
    <t>ConTab_BOM_KP_Sleeves0870</t>
  </si>
  <si>
    <t>ConTab_BOM_KP_Sleeves0871</t>
  </si>
  <si>
    <t>ConTab_BOM_KP_Sleeves0872</t>
  </si>
  <si>
    <t>ConTab_BOM_KP_Sleeves0873</t>
  </si>
  <si>
    <t>ConTab_BOM_KP_Sleeves0874</t>
  </si>
  <si>
    <t>ConTab_BOM_KP_Sleeves0875</t>
  </si>
  <si>
    <t>ConTab_BOM_KP_Sleeves0876</t>
  </si>
  <si>
    <t>ConTab_BOM_KP_Sleeves0877</t>
  </si>
  <si>
    <t>ConTab_BOM_KP_Sleeves0878</t>
  </si>
  <si>
    <t>ConTab_BOM_KP_Sleeves0879</t>
  </si>
  <si>
    <t>ConTab_BOM_KP_Sleeves0880</t>
  </si>
  <si>
    <t>ConTab_BOM_KP_Sleeves0897</t>
  </si>
  <si>
    <t>ConTab_BOM_KP_Sleeves0898</t>
  </si>
  <si>
    <t>ConTab_BOM_KP_Sleeves0899</t>
  </si>
  <si>
    <t>ConTab_BOM_KP_Sleeves0900</t>
  </si>
  <si>
    <t>ConTab_BOM_KP_Sleeves0901</t>
  </si>
  <si>
    <t>ConTab_BOM_KP_Sleeves0902</t>
  </si>
  <si>
    <t>ConTab_BOM_KP_Sleeves0903</t>
  </si>
  <si>
    <t>ConTab_BOM_KP_Sleeves0904</t>
  </si>
  <si>
    <t>ConTab_BOM_KP_Sleeves0905</t>
  </si>
  <si>
    <t>ConTab_BOM_KP_Sleeves0906</t>
  </si>
  <si>
    <t>ConTab_BOM_KP_Sleeves0907</t>
  </si>
  <si>
    <t>ConTab_BOM_KP_Sleeves0908</t>
  </si>
  <si>
    <t>ConTab_BOM_KP_Sleeves0909</t>
  </si>
  <si>
    <t>ConTab_BOM_KP_Sleeves0910</t>
  </si>
  <si>
    <t>ConTab_BOM_KP_Sleeves0911</t>
  </si>
  <si>
    <t>ConTab_BOM_KP_Sleeves0912</t>
  </si>
  <si>
    <t>ConTab_BOM_KP_Sleeves0961</t>
  </si>
  <si>
    <t>ConTab_BOM_KP_Sleeves0962</t>
  </si>
  <si>
    <t>ConTab_BOM_KP_Sleeves0963</t>
  </si>
  <si>
    <t>ConTab_BOM_KP_Sleeves0964</t>
  </si>
  <si>
    <t>ConTab_BOM_KP_Sleeves0965</t>
  </si>
  <si>
    <t>ConTab_BOM_KP_Sleeves0966</t>
  </si>
  <si>
    <t>ConTab_BOM_KP_Sleeves0967</t>
  </si>
  <si>
    <t>ConTab_BOM_KP_Sleeves0968</t>
  </si>
  <si>
    <t>ConTab_BOM_KP_Sleeves0969</t>
  </si>
  <si>
    <t>ConTab_BOM_KP_Sleeves0970</t>
  </si>
  <si>
    <t>ConTab_BOM_KP_Sleeves0971</t>
  </si>
  <si>
    <t>ConTab_BOM_KP_Sleeves0972</t>
  </si>
  <si>
    <t>ConTab_BOM_KP_Sleeves0973</t>
  </si>
  <si>
    <t>ConTab_BOM_KP_Sleeves0974</t>
  </si>
  <si>
    <t>ConTab_BOM_KP_Sleeves0975</t>
  </si>
  <si>
    <t>ConTab_BOM_KP_Sleeves0976</t>
  </si>
  <si>
    <t>ConTab_BOM_KP_Sleeves0977</t>
  </si>
  <si>
    <t>ConTab_BOM_KP_Sleeves0978</t>
  </si>
  <si>
    <t>ConTab_BOM_KP_Sleeves0979</t>
  </si>
  <si>
    <t>ConTab_BOM_KP_Sleeves0980</t>
  </si>
  <si>
    <t>ConTab_BOM_KP_Sleeves0981</t>
  </si>
  <si>
    <t>ConTab_BOM_KP_Sleeves0982</t>
  </si>
  <si>
    <t>ConTab_BOM_KP_Sleeves0983</t>
  </si>
  <si>
    <t>ConTab_BOM_KP_Sleeves0984</t>
  </si>
  <si>
    <t>ConTab_BOM_KP_Sleeves0985</t>
  </si>
  <si>
    <t>ConTab_BOM_KP_Sleeves0986</t>
  </si>
  <si>
    <t>ConTab_BOM_KP_Sleeves1027</t>
  </si>
  <si>
    <t>ConTab_BOM_KP_Sleeves1028</t>
  </si>
  <si>
    <t>ConTab_BOM_KP_Sleeves1029</t>
  </si>
  <si>
    <t>ConTab_BOM_KP_Sleeves1030</t>
  </si>
  <si>
    <t>ConTab_BOM_KP_Sleeves1031</t>
  </si>
  <si>
    <t>ConTab_BOM_KP_Sleeves1032</t>
  </si>
  <si>
    <t>ConTab_BOM_KP_Sleeves1033</t>
  </si>
  <si>
    <t>ConTab_BOM_KP_Sleeves1034</t>
  </si>
  <si>
    <t>ConTab_BOM_KP_Sleeves1035</t>
  </si>
  <si>
    <t>ConTab_BOM_KP_Sleeves1036</t>
  </si>
  <si>
    <t>ConTab_BOM_KP_Sleeves1037</t>
  </si>
  <si>
    <t>ConTab_BOM_KP_Sleeves1038</t>
  </si>
  <si>
    <t>ConTab_BOM_KP_Sleeves1039</t>
  </si>
  <si>
    <t>ConTab_BOM_KP_Sleeves1040</t>
  </si>
  <si>
    <t>ConTab_BOM_KP_Sleeves1041</t>
  </si>
  <si>
    <t>ConTab_BOM_KP_Sleeves1042</t>
  </si>
  <si>
    <t>ConTab_BOM_KP_Sleeves1043</t>
  </si>
  <si>
    <t>ConTab_BOM_KP_Sleeves1044</t>
  </si>
  <si>
    <t>ConTab_BOM_KP_Sleeves1045</t>
  </si>
  <si>
    <t>ConTab_BOM_KP_Sleeves1046</t>
  </si>
  <si>
    <t>ConTab_BOM_KP_Sleeves1067</t>
  </si>
  <si>
    <t>ConTab_BOM_KP_Sleeves1068</t>
  </si>
  <si>
    <t>ConTab_BOM_KP_Sleeves1069</t>
  </si>
  <si>
    <t>ConTab_BOM_KP_Sleeves1070</t>
  </si>
  <si>
    <t>ConTab_BOM_KP_Sleeves1071</t>
  </si>
  <si>
    <t>ConTab_BOM_KP_Sleeves1072</t>
  </si>
  <si>
    <t>ConTab_BOM_KP_Sleeves1073</t>
  </si>
  <si>
    <t>ConTab_BOM_KP_Sleeves1074</t>
  </si>
  <si>
    <t>ConTab_BOM_KP_Sleeves1075</t>
  </si>
  <si>
    <t>ConTab_BOM_KP_Sleeves1076</t>
  </si>
  <si>
    <t>ConTab_BOM_KP_Sleeves1097</t>
  </si>
  <si>
    <t>ConTab_BOM_KP_Sleeves1098</t>
  </si>
  <si>
    <t>ConTab_BOM_KP_Sleeves1099</t>
  </si>
  <si>
    <t>ConTab_BOM_KP_Sleeves1100</t>
  </si>
  <si>
    <t>ConTab_BOM_KP_Sleeves1101</t>
  </si>
  <si>
    <t>ConTab_BOM_KP_Sleeves1102</t>
  </si>
  <si>
    <t>ConTab_BOM_KP_Sleeves1103</t>
  </si>
  <si>
    <t>ConTab_BOM_KP_Sleeves1104</t>
  </si>
  <si>
    <t>ConTab_BOM_KP_Sleeves1105</t>
  </si>
  <si>
    <t>ConTab_BOM_KP_Sleeves1106</t>
  </si>
  <si>
    <t>ConTab_BOM_KP_Sleeves1107</t>
  </si>
  <si>
    <t>B150260</t>
  </si>
  <si>
    <t>ConTab_BOM_KP_Sleeves1109</t>
  </si>
  <si>
    <t>B150262</t>
  </si>
  <si>
    <t>ConTab_BOM_KP_Sleeves1113</t>
  </si>
  <si>
    <t>B150267</t>
  </si>
  <si>
    <t>ConTab_BOM_KP_Sleeves1115</t>
  </si>
  <si>
    <t>B150269</t>
  </si>
  <si>
    <t>ConTab_BOM_KP_Sleeves1131</t>
  </si>
  <si>
    <t>B150288</t>
  </si>
  <si>
    <t>ConTab_BOM_KP_Sleeves1133</t>
  </si>
  <si>
    <t>B150290</t>
  </si>
  <si>
    <t>ConTab_BOM_KP_Sleeves1137</t>
  </si>
  <si>
    <t>B150295</t>
  </si>
  <si>
    <t>ConTab_BOM_KP_Sleeves1139</t>
  </si>
  <si>
    <t>B150297</t>
  </si>
  <si>
    <t>ConTab_BOM_KP_Sleeves1155</t>
  </si>
  <si>
    <t>:3014-7_8-KP:</t>
  </si>
  <si>
    <t>ConTab_BOM_KP_Sleeves1156</t>
  </si>
  <si>
    <t>:4015-9_0-KP:</t>
  </si>
  <si>
    <t>ConTab_BOM_KP_Sleeves1157</t>
  </si>
  <si>
    <t>ConTab_BOM_KP_Sleeves1158</t>
  </si>
  <si>
    <t>ConTab_BOM_KP_Sleeves1161</t>
  </si>
  <si>
    <t>ConTab_BOM_KP_Sleeves1162</t>
  </si>
  <si>
    <t>ConTab_BOM_KP_Sleeves1167</t>
  </si>
  <si>
    <t>ConTab_BOM_KP_Sleeves1168</t>
  </si>
  <si>
    <t>ConTab_BOM_KP_Sleeves1171</t>
  </si>
  <si>
    <t>ConTab_BOM_KP_Sleeves1172</t>
  </si>
  <si>
    <t>ConTab_BOM_KP_Sleeves1177</t>
  </si>
  <si>
    <t>ConTab_BOM_KP_Sleeves1178</t>
  </si>
  <si>
    <t>ConTab_BOM_KP_Sleeves1239</t>
  </si>
  <si>
    <t>ConTab_BOM_KP_Sleeves1240</t>
  </si>
  <si>
    <t>ConTab_BOM_KP_Sleeves1241</t>
  </si>
  <si>
    <t>ConTab_BOM_KP_Sleeves1242</t>
  </si>
  <si>
    <t>ConTab_BOM_KP_Sleeves1247</t>
  </si>
  <si>
    <t>ConTab_BOM_KP_Sleeves1248</t>
  </si>
  <si>
    <t>ConTab_BOM_KP_Sleeves1249</t>
  </si>
  <si>
    <t>ConTab_BOM_KP_Sleeves1250</t>
  </si>
  <si>
    <t>ConTab_BOM_KP_Sleeves1263</t>
  </si>
  <si>
    <t>ConTab_BOM_KP_Sleeves1264</t>
  </si>
  <si>
    <t>ConTab_BOM_KP_Sleeves1265</t>
  </si>
  <si>
    <t>ConTab_BOM_KP_Sleeves1266</t>
  </si>
  <si>
    <t>ConTab_BOM_KP_Sleeves1267</t>
  </si>
  <si>
    <t>ConTab_BOM_KP_Sleeves1268</t>
  </si>
  <si>
    <t>ConTab_BOM_KP_Sleeves1269</t>
  </si>
  <si>
    <t>ConTab_BOM_KP_Sleeves1270</t>
  </si>
  <si>
    <t>ConTab_BOM_KP_Sleeves1275</t>
  </si>
  <si>
    <t>ConTab_BOM_KP_Sleeves1276</t>
  </si>
  <si>
    <t>ConTab_BOM_KP_Sleeves1277</t>
  </si>
  <si>
    <t>ConTab_BOM_KP_Sleeves1278</t>
  </si>
  <si>
    <t>ConTab_BOM_KP_Sleeves1291</t>
  </si>
  <si>
    <t>ConTab_BOM_KP_Sleeves1292</t>
  </si>
  <si>
    <t>ConTab_BOM_KP_Sleeves1293</t>
  </si>
  <si>
    <t>ConTab_BOM_KP_Sleeves1294</t>
  </si>
  <si>
    <t>ConTab_BOM_KP_Sleeves1295</t>
  </si>
  <si>
    <t>ConTab_BOM_KP_Sleeves1296</t>
  </si>
  <si>
    <t>ConTab_BOM_KP_Sleeves1297</t>
  </si>
  <si>
    <t>ConTab_BOM_KP_Sleeves1298</t>
  </si>
  <si>
    <t>ConTab_BOM_KP_Sleeves1299</t>
  </si>
  <si>
    <t>ConTab_BOM_KP_Sleeves1300</t>
  </si>
  <si>
    <t>ConTab_BOM_KP_Sleeves1301</t>
  </si>
  <si>
    <t>ConTab_BOM_KP_Sleeves1302</t>
  </si>
  <si>
    <t>ConTab_BOM_KP_Sleeves1303</t>
  </si>
  <si>
    <t>ConTab_BOM_KP_Sleeves1304</t>
  </si>
  <si>
    <t>ConTab_BOM_KP_Sleeves1305</t>
  </si>
  <si>
    <t>ConTab_BOM_KP_Sleeves1306</t>
  </si>
  <si>
    <t>:6015-3_4-KP:</t>
  </si>
  <si>
    <t>ConTab_BOM_KP_Sleeves1307</t>
  </si>
  <si>
    <t>ConTab_BOM_KP_Sleeves1308</t>
  </si>
  <si>
    <t>ConTab_BOM_KP_Sleeves1309</t>
  </si>
  <si>
    <t>ConTab_BOM_KP_Sleeves1310</t>
  </si>
  <si>
    <t>ConTab_BOM_KP_Sleeves1311</t>
  </si>
  <si>
    <t>ConTab_BOM_KP_Sleeves1312</t>
  </si>
  <si>
    <t>ConTab_BOM_KP_Sleeves1313</t>
  </si>
  <si>
    <t>:1012-1_2-KP:</t>
  </si>
  <si>
    <t>ConTab_BOM_KP_Sleeves1314</t>
  </si>
  <si>
    <t>ConTab_BOM_KP_Sleeves1315</t>
  </si>
  <si>
    <t>ConTab_BOM_KP_Sleeves1316</t>
  </si>
  <si>
    <t>ConTab_BOM_KP_Sleeves1317</t>
  </si>
  <si>
    <t>ConTab_BOM_KP_Sleeves1318</t>
  </si>
  <si>
    <t>ConTab_BOM_KP_Sleeves1319</t>
  </si>
  <si>
    <t>ConTab_BOM_KP_Sleeves1320</t>
  </si>
  <si>
    <t>B100801</t>
  </si>
  <si>
    <t>LT069</t>
  </si>
  <si>
    <t>ConTab_BOM_KP_Sleeves1321</t>
  </si>
  <si>
    <t>ConTab_BOM_KP_Sleeves1322</t>
  </si>
  <si>
    <t>B101157</t>
  </si>
  <si>
    <t>ConTab_BOM_KP_Sleeves1324</t>
  </si>
  <si>
    <t>ConTab_BOM_KP_Sleeves1328</t>
  </si>
  <si>
    <t>ConTab_BOM_KP_Sleeves1329</t>
  </si>
  <si>
    <t>ConTab_BOM_KP_Sleeves1331</t>
  </si>
  <si>
    <t>ConTab_BOM_KP_Sleeves1335</t>
  </si>
  <si>
    <t>ConTab_BOM_KP_Sleeves1336</t>
  </si>
  <si>
    <t>ConTab_BOM_KP_Sleeves1337</t>
  </si>
  <si>
    <t>ConTab_BOM_KP_Sleeves1338</t>
  </si>
  <si>
    <t>ConTab_BOM_KP_Sleeves1340</t>
  </si>
  <si>
    <t>ConTab_BOM_KP_Sleeves1344</t>
  </si>
  <si>
    <t>ConTab_BOM_KP_Sleeves1345</t>
  </si>
  <si>
    <t>ConTab_BOM_KP_Sleeves1347</t>
  </si>
  <si>
    <t>ConTab_BOM_KP_Sleeves1351</t>
  </si>
  <si>
    <t>ConTab_BOM_KP_Sleeves1352</t>
  </si>
  <si>
    <t>ConTab_BOM_KP_Sleeves1353</t>
  </si>
  <si>
    <t>ConTab_BOM_KP_Sleeves1354</t>
  </si>
  <si>
    <t>ConTab_BOM_KP_Sleeves1356</t>
  </si>
  <si>
    <t>ConTab_BOM_KP_Sleeves1360</t>
  </si>
  <si>
    <t>ConTab_BOM_KP_Sleeves1361</t>
  </si>
  <si>
    <t>ConTab_BOM_KP_Sleeves1363</t>
  </si>
  <si>
    <t>ConTab_BOM_KP_Sleeves1367</t>
  </si>
  <si>
    <t>ConTab_BOM_KP_Sleeves1368</t>
  </si>
  <si>
    <t>ConTab_BOM_KP_Sleeves1369</t>
  </si>
  <si>
    <t>ConTab_BOM_KP_Sleeves1370</t>
  </si>
  <si>
    <t>ConTab_BOM_KP_Sleeves1372</t>
  </si>
  <si>
    <t>ConTab_BOM_KP_Sleeves1376</t>
  </si>
  <si>
    <t>ConTab_BOM_KP_Sleeves1377</t>
  </si>
  <si>
    <t>ConTab_BOM_KP_Sleeves1379</t>
  </si>
  <si>
    <t>ConTab_BOM_KP_Sleeves1383</t>
  </si>
  <si>
    <t>ConTab_BOM_KP_Sleeves1384</t>
  </si>
  <si>
    <t>ConTab_BOM_KP_Sleeves1385</t>
  </si>
  <si>
    <t>ConTab_BOM_KP_Sleeves1386</t>
  </si>
  <si>
    <t>ConTab_BOM_KP_Sleeves1388</t>
  </si>
  <si>
    <t>ConTab_BOM_KP_Sleeves1392</t>
  </si>
  <si>
    <t>ConTab_BOM_KP_Sleeves1393</t>
  </si>
  <si>
    <t>ConTab_BOM_KP_Sleeves1395</t>
  </si>
  <si>
    <t>ConTab_BOM_KP_Sleeves1399</t>
  </si>
  <si>
    <t>ConTab_BOM_KP_Sleeves1400</t>
  </si>
  <si>
    <t>ConTab_BOM_KP_Sleeves1401</t>
  </si>
  <si>
    <t>ConTab_BOM_KP_Sleeves1402</t>
  </si>
  <si>
    <t>ConTab_BOM_KP_Sleeves1404</t>
  </si>
  <si>
    <t>ConTab_BOM_KP_Sleeves1408</t>
  </si>
  <si>
    <t>ConTab_BOM_KP_Sleeves1409</t>
  </si>
  <si>
    <t>ConTab_BOM_KP_Sleeves1411</t>
  </si>
  <si>
    <t>ConTab_BOM_KP_Sleeves1415</t>
  </si>
  <si>
    <t>ConTab_BOM_KP_Sleeves1416</t>
  </si>
  <si>
    <t>ConTab_BOM_KP_Sleeves1417</t>
  </si>
  <si>
    <t>ConTab_BOM_KP_Sleeves1418</t>
  </si>
  <si>
    <t>ConTab_BOM_KP_Sleeves1420</t>
  </si>
  <si>
    <t>ConTab_BOM_KP_Sleeves1424</t>
  </si>
  <si>
    <t>ConTab_BOM_KP_Sleeves1425</t>
  </si>
  <si>
    <t>ConTab_BOM_KP_Sleeves1426</t>
  </si>
  <si>
    <t>ConTab_BOM_KP_Sleeves1427</t>
  </si>
  <si>
    <t>ConTab_BOM_KP_Sleeves1428</t>
  </si>
  <si>
    <t>ConTab_BOM_KP_Sleeves1429</t>
  </si>
  <si>
    <t>ConTab_BOM_KP_Sleeves1430</t>
  </si>
  <si>
    <t>ConTab_BOM_KP_Sleeves1431</t>
  </si>
  <si>
    <t>ConTab_BOM_KP_Sleeves1432</t>
  </si>
  <si>
    <t>ConTab_BOM_KP_Sleeves1433</t>
  </si>
  <si>
    <t>ConTab_BOM_KP_Sleeves1434</t>
  </si>
  <si>
    <t>ConTab_BOM_KP_Sleeves1435</t>
  </si>
  <si>
    <t>ConTab_BOM_KP_Sleeves1436</t>
  </si>
  <si>
    <t>ConTab_BOM_KP_Sleeves1437</t>
  </si>
  <si>
    <t>ConTab_BOM_KP_Sleeves1438</t>
  </si>
  <si>
    <t>ConTab_BOM_KP_Sleeves1439</t>
  </si>
  <si>
    <t>ConTab_BOM_KP_Sleeves1440</t>
  </si>
  <si>
    <t>ConTab_BOM_KP_Sleeves1441</t>
  </si>
  <si>
    <t>ConTab_BOM_KP_Sleeves1442</t>
  </si>
  <si>
    <t>ConTab_BOM_KP_Sleeves1443</t>
  </si>
  <si>
    <t>ConTab_BOM_KP_Sleeves1444</t>
  </si>
  <si>
    <t>ConTab_BOM_KP_Sleeves1445</t>
  </si>
  <si>
    <t>ConTab_BOM_KP_Sleeves1446</t>
  </si>
  <si>
    <t>ConTab_BOM_KP_Sleeves1447</t>
  </si>
  <si>
    <t>ConTab_BOM_KP_Sleeves1448</t>
  </si>
  <si>
    <t>ConTab_BOM_KP_Sleeves1449</t>
  </si>
  <si>
    <t>ConTab_BOM_KP_Sleeves1450</t>
  </si>
  <si>
    <t>ConTab_BOM_KP_Sleeves1451</t>
  </si>
  <si>
    <t>ConTab_BOM_KP_Sleeves1452</t>
  </si>
  <si>
    <t>ConTab_BOM_KP_Sleeves1453</t>
  </si>
  <si>
    <t>ConTab_BOM_KP_Sleeves1454</t>
  </si>
  <si>
    <t>ConTab_BOM_KP_Sleeves1455</t>
  </si>
  <si>
    <t>ConTab_BOM_KP_Sleeves1456</t>
  </si>
  <si>
    <t>ConTab_BOM_KP_Sleeves1457</t>
  </si>
  <si>
    <t>ConTab_BOM_KP_Sleeves1458</t>
  </si>
  <si>
    <t>ConTab_BOM_KP_Sleeves1459</t>
  </si>
  <si>
    <t>ConTab_BOM_KP_Sleeves1460</t>
  </si>
  <si>
    <t>ConTab_BOM_KP_Sleeves1461</t>
  </si>
  <si>
    <t>ConTab_BOM_KP_Sleeves1462</t>
  </si>
  <si>
    <t>ConTab_BOM_KP_Sleeves1463</t>
  </si>
  <si>
    <t>ConTab_BOM_KP_Sleeves1464</t>
  </si>
  <si>
    <t>ConTab_BOM_KP_Sleeves0355</t>
  </si>
  <si>
    <t/>
  </si>
  <si>
    <t>SlvMatl_SS_AISI-416_Hardened_SleeveBrg</t>
  </si>
  <si>
    <t>B105067</t>
  </si>
  <si>
    <t>SlvMatl_SS_AISI-416_Hardened_SleeveBrg, PriceReq_BOM_KP_Sleeves</t>
  </si>
  <si>
    <t>ConTab_BOM_KP_Sleeves0356</t>
  </si>
  <si>
    <t>ConTab_BOM_KP_Sleeves0357</t>
  </si>
  <si>
    <t>B105068</t>
  </si>
  <si>
    <t>ConTab_BOM_KP_Sleeves0358</t>
  </si>
  <si>
    <t>B105069</t>
  </si>
  <si>
    <t>ConTab_BOM_KP_Sleeves0359</t>
  </si>
  <si>
    <t>B105070</t>
  </si>
  <si>
    <t>ConTab_BOM_KP_Sleeves0360</t>
  </si>
  <si>
    <t>B105071</t>
  </si>
  <si>
    <t>ConTab_BOM_KP_Sleeves0361</t>
  </si>
  <si>
    <t>B105072</t>
  </si>
  <si>
    <t>ConTab_BOM_KP_Sleeves0362</t>
  </si>
  <si>
    <t>B105073</t>
  </si>
  <si>
    <t>ConTab_BOM_KP_Sleeves0363</t>
  </si>
  <si>
    <t>B105074</t>
  </si>
  <si>
    <t>ConTab_BOM_KP_Sleeves0364</t>
  </si>
  <si>
    <t>B105075</t>
  </si>
  <si>
    <t>ConTab_BOM_KP_Sleeves0365</t>
  </si>
  <si>
    <t>B105076</t>
  </si>
  <si>
    <t>ConTab_BOM_KP_Sleeves0366</t>
  </si>
  <si>
    <t>B105077</t>
  </si>
  <si>
    <t>ConTab_BOM_KP_Sleeves0367</t>
  </si>
  <si>
    <t>B105078</t>
  </si>
  <si>
    <t>ConTab_BOM_KP_Sleeves0368</t>
  </si>
  <si>
    <t>B105079</t>
  </si>
  <si>
    <t>ConTab_BOM_KP_Sleeves0369</t>
  </si>
  <si>
    <t>B105080</t>
  </si>
  <si>
    <t>ConTab_BOM_KP_Sleeves0370</t>
  </si>
  <si>
    <t>B105081</t>
  </si>
  <si>
    <t>ConTab_BOM_KP_Sleeves0371</t>
  </si>
  <si>
    <t>NiAl-Bronze, ASTM-B150 CDA95400</t>
  </si>
  <si>
    <t>B105082</t>
  </si>
  <si>
    <t>ConTab_BOM_KP_Sleeves0372</t>
  </si>
  <si>
    <t>B105083</t>
  </si>
  <si>
    <t>ConTab_BOM_KP_Sleeves0373</t>
  </si>
  <si>
    <t>B105084</t>
  </si>
  <si>
    <t>ConTab_BOM_KP_Sleeves0374</t>
  </si>
  <si>
    <t>B105085</t>
  </si>
  <si>
    <t>ConTab_BOM_KP_Sleeves0375</t>
  </si>
  <si>
    <t>B105086</t>
  </si>
  <si>
    <t>ConTab_BOM_KP_Sleeves0376</t>
  </si>
  <si>
    <t>B105087</t>
  </si>
  <si>
    <t>ConTab_BOM_KP_Sleeves0377</t>
  </si>
  <si>
    <t>B105088</t>
  </si>
  <si>
    <t>ConTab_BOM_KP_Sleeves0378</t>
  </si>
  <si>
    <t>B105089</t>
  </si>
  <si>
    <t>ConTab_BOM_KP_Sleeves0379</t>
  </si>
  <si>
    <t>B105090</t>
  </si>
  <si>
    <t>ConTab_BOM_KP_Sleeves0380</t>
  </si>
  <si>
    <t>B105091</t>
  </si>
  <si>
    <t>ConTab_BOM_KP_Sleeves0381</t>
  </si>
  <si>
    <t>B105092</t>
  </si>
  <si>
    <t>ConTab_BOM_KP_Sleeves0382</t>
  </si>
  <si>
    <t>B105093</t>
  </si>
  <si>
    <t>ConTab_BOM_KP_Sleeves0383</t>
  </si>
  <si>
    <t>B105094</t>
  </si>
  <si>
    <t>ConTab_BOM_KP_Sleeves0384</t>
  </si>
  <si>
    <t>B105095</t>
  </si>
  <si>
    <t>ConTab_BOM_KP_Sleeves0385</t>
  </si>
  <si>
    <t>B105096</t>
  </si>
  <si>
    <t>ConTab_BOM_KP_Sleeves0386</t>
  </si>
  <si>
    <t>B105097</t>
  </si>
  <si>
    <t>ConTab_BOM_KP_Sleeves0387</t>
  </si>
  <si>
    <t>B105098</t>
  </si>
  <si>
    <t>ConTab_BOM_KP_Sleeves0388</t>
  </si>
  <si>
    <t>B105099</t>
  </si>
  <si>
    <t>ConTab_BOM_KP_Sleeves0389</t>
  </si>
  <si>
    <t>B105100</t>
  </si>
  <si>
    <t>ConTab_BOM_KP_Sleeves0390</t>
  </si>
  <si>
    <t>B105101</t>
  </si>
  <si>
    <t>ConTab_BOM_KP_Sleeves0391</t>
  </si>
  <si>
    <t>B105102</t>
  </si>
  <si>
    <t>ConTab_BOM_KP_Sleeves0392</t>
  </si>
  <si>
    <t>B105103</t>
  </si>
  <si>
    <t>ConTab_BOM_KP_Sleeves0393</t>
  </si>
  <si>
    <t>B105104</t>
  </si>
  <si>
    <t>ConTab_BOM_KP_Sleeves0394</t>
  </si>
  <si>
    <t>B105105</t>
  </si>
  <si>
    <t>ConTab_BOM_KP_Sleeves0395</t>
  </si>
  <si>
    <t>B105106</t>
  </si>
  <si>
    <t>ConTab_BOM_KP_Sleeves0396</t>
  </si>
  <si>
    <t>B105107</t>
  </si>
  <si>
    <t>ConTab_BOM_KP_Sleeves0397</t>
  </si>
  <si>
    <t>B105108</t>
  </si>
  <si>
    <t>ConTab_BOM_KP_Sleeves0398</t>
  </si>
  <si>
    <t>B105109</t>
  </si>
  <si>
    <t>ConTab_BOM_KP_Sleeves0399</t>
  </si>
  <si>
    <t>B105110</t>
  </si>
  <si>
    <t>ConTab_BOM_KP_Sleeves0400</t>
  </si>
  <si>
    <t>B105111</t>
  </si>
  <si>
    <t>ConTab_BOM_KP_Sleeves0401</t>
  </si>
  <si>
    <t>B105112</t>
  </si>
  <si>
    <t>ConTab_BOM_KP_Sleeves0402</t>
  </si>
  <si>
    <t>B105113</t>
  </si>
  <si>
    <t>ConTab_BOM_KP_Sleeves0403</t>
  </si>
  <si>
    <t>SS AISI-316</t>
  </si>
  <si>
    <t>B105130</t>
  </si>
  <si>
    <t>ConTab_BOM_KP_Sleeves0404</t>
  </si>
  <si>
    <t>B105131</t>
  </si>
  <si>
    <t>ConTab_BOM_KP_Sleeves0405</t>
  </si>
  <si>
    <t>B105132</t>
  </si>
  <si>
    <t>ConTab_BOM_KP_Sleeves0406</t>
  </si>
  <si>
    <t>B105133</t>
  </si>
  <si>
    <t>ConTab_BOM_KP_Sleeves0407</t>
  </si>
  <si>
    <t>B105134</t>
  </si>
  <si>
    <t>ConTab_BOM_KP_Sleeves0408</t>
  </si>
  <si>
    <t>B105135</t>
  </si>
  <si>
    <t>ConTab_BOM_KP_Sleeves0409</t>
  </si>
  <si>
    <t>B105136</t>
  </si>
  <si>
    <t>ConTab_BOM_KP_Sleeves0410</t>
  </si>
  <si>
    <t>B105137</t>
  </si>
  <si>
    <t>ConTab_BOM_KP_Sleeves0411</t>
  </si>
  <si>
    <t>B105138</t>
  </si>
  <si>
    <t>ConTab_BOM_KP_Sleeves0412</t>
  </si>
  <si>
    <t>B105139</t>
  </si>
  <si>
    <t>ConTab_BOM_KP_Sleeves0413</t>
  </si>
  <si>
    <t>B105140</t>
  </si>
  <si>
    <t>ConTab_BOM_KP_Sleeves0414</t>
  </si>
  <si>
    <t>B105141</t>
  </si>
  <si>
    <t>ConTab_BOM_KP_Sleeves0415</t>
  </si>
  <si>
    <t>B105142</t>
  </si>
  <si>
    <t>ConTab_BOM_KP_Sleeves0416</t>
  </si>
  <si>
    <t>B105143</t>
  </si>
  <si>
    <t>ConTab_BOM_KP_Sleeves0417</t>
  </si>
  <si>
    <t>B105144</t>
  </si>
  <si>
    <t>ConTab_BOM_KP_Sleeves0418</t>
  </si>
  <si>
    <t>B105145</t>
  </si>
  <si>
    <t>ConTab_BOM_KP_Sleeves0419</t>
  </si>
  <si>
    <t>SS AISI-416</t>
  </si>
  <si>
    <t>B105146</t>
  </si>
  <si>
    <t>ConTab_BOM_KP_Sleeves0420</t>
  </si>
  <si>
    <t>B105147</t>
  </si>
  <si>
    <t>ConTab_BOM_KP_Sleeves0421</t>
  </si>
  <si>
    <t>B105148</t>
  </si>
  <si>
    <t>ConTab_BOM_KP_Sleeves0422</t>
  </si>
  <si>
    <t>B105149</t>
  </si>
  <si>
    <t>ConTab_BOM_KP_Sleeves0423</t>
  </si>
  <si>
    <t>B105150</t>
  </si>
  <si>
    <t>ConTab_BOM_KP_Sleeves0424</t>
  </si>
  <si>
    <t>B105151</t>
  </si>
  <si>
    <t>ConTab_BOM_KP_Sleeves0425</t>
  </si>
  <si>
    <t>B105152</t>
  </si>
  <si>
    <t>ConTab_BOM_KP_Sleeves0426</t>
  </si>
  <si>
    <t>B105153</t>
  </si>
  <si>
    <t>ConTab_BOM_KP_Sleeves0427</t>
  </si>
  <si>
    <t>B105154</t>
  </si>
  <si>
    <t>ConTab_BOM_KP_Sleeves0428</t>
  </si>
  <si>
    <t>B105155</t>
  </si>
  <si>
    <t>ConTab_BOM_KP_Sleeves0429</t>
  </si>
  <si>
    <t>B105156</t>
  </si>
  <si>
    <t>ConTab_BOM_KP_Sleeves0430</t>
  </si>
  <si>
    <t>B105157</t>
  </si>
  <si>
    <t>ConTab_BOM_KP_Sleeves0431</t>
  </si>
  <si>
    <t>B105158</t>
  </si>
  <si>
    <t>ConTab_BOM_KP_Sleeves0432</t>
  </si>
  <si>
    <t>B105159</t>
  </si>
  <si>
    <t>ConTab_BOM_KP_Sleeves0433</t>
  </si>
  <si>
    <t>B105160</t>
  </si>
  <si>
    <t>ConTab_BOM_KP_Sleeves0434</t>
  </si>
  <si>
    <t>B105161</t>
  </si>
  <si>
    <t>ConTab_BOM_KP_Sleeves0435</t>
  </si>
  <si>
    <t>B105162</t>
  </si>
  <si>
    <t>ConTab_BOM_KP_Sleeves0436</t>
  </si>
  <si>
    <t>B105163</t>
  </si>
  <si>
    <t>ConTab_BOM_KP_Sleeves0437</t>
  </si>
  <si>
    <t>B105164</t>
  </si>
  <si>
    <t>ConTab_BOM_KP_Sleeves0438</t>
  </si>
  <si>
    <t>B105165</t>
  </si>
  <si>
    <t>ConTab_BOM_KP_Sleeves0439</t>
  </si>
  <si>
    <t>B105166</t>
  </si>
  <si>
    <t>ConTab_BOM_KP_Sleeves0440</t>
  </si>
  <si>
    <t>B105167</t>
  </si>
  <si>
    <t>ConTab_BOM_KP_Sleeves0441</t>
  </si>
  <si>
    <t>B105168</t>
  </si>
  <si>
    <t>ConTab_BOM_KP_Sleeves0442</t>
  </si>
  <si>
    <t>B105169</t>
  </si>
  <si>
    <t>ConTab_BOM_KP_Sleeves0443</t>
  </si>
  <si>
    <t>B105170</t>
  </si>
  <si>
    <t>ConTab_BOM_KP_Sleeves0444</t>
  </si>
  <si>
    <t>B105171</t>
  </si>
  <si>
    <t>ConTab_BOM_KP_Sleeves0445</t>
  </si>
  <si>
    <t>B105172</t>
  </si>
  <si>
    <t>ConTab_BOM_KP_Sleeves0446</t>
  </si>
  <si>
    <t>B105173</t>
  </si>
  <si>
    <t>ConTab_BOM_KP_Sleeves0447</t>
  </si>
  <si>
    <t>B105174</t>
  </si>
  <si>
    <t>ConTab_BOM_KP_Sleeves0448</t>
  </si>
  <si>
    <t>B105175</t>
  </si>
  <si>
    <t>ConTab_BOM_KP_Sleeves0449</t>
  </si>
  <si>
    <t>B105176</t>
  </si>
  <si>
    <t>ConTab_BOM_KP_Sleeves0450</t>
  </si>
  <si>
    <t>B105177</t>
  </si>
  <si>
    <t>ConTab_BOM_KP_Sleeves0451</t>
  </si>
  <si>
    <t>B105178</t>
  </si>
  <si>
    <t>ConTab_BOM_KP_Sleeves0452</t>
  </si>
  <si>
    <t>B105179</t>
  </si>
  <si>
    <t>ConTab_BOM_KP_Sleeves0453</t>
  </si>
  <si>
    <t>B105180</t>
  </si>
  <si>
    <t>ConTab_BOM_KP_Sleeves0454</t>
  </si>
  <si>
    <t>B105181</t>
  </si>
  <si>
    <t>ConTab_BOM_KP_Sleeves0455</t>
  </si>
  <si>
    <t>B105182</t>
  </si>
  <si>
    <t>ConTab_BOM_KP_Sleeves0456</t>
  </si>
  <si>
    <t>B105183</t>
  </si>
  <si>
    <t>ConTab_BOM_KP_Sleeves0457</t>
  </si>
  <si>
    <t>B105184</t>
  </si>
  <si>
    <t>ConTab_BOM_KP_Sleeves0458</t>
  </si>
  <si>
    <t>B105185</t>
  </si>
  <si>
    <t>ConTab_BOM_KP_Sleeves0459</t>
  </si>
  <si>
    <t>B105186</t>
  </si>
  <si>
    <t>ConTab_BOM_KP_Sleeves0460</t>
  </si>
  <si>
    <t>B105187</t>
  </si>
  <si>
    <t>ConTab_BOM_KP_Sleeves0461</t>
  </si>
  <si>
    <t>B105188</t>
  </si>
  <si>
    <t>ConTab_BOM_KP_Sleeves0462</t>
  </si>
  <si>
    <t>B105189</t>
  </si>
  <si>
    <t>ConTab_BOM_KP_Sleeves0463</t>
  </si>
  <si>
    <t>B105190</t>
  </si>
  <si>
    <t>ConTab_BOM_KP_Sleeves0464</t>
  </si>
  <si>
    <t>B105191</t>
  </si>
  <si>
    <t>ConTab_BOM_KP_Sleeves0465</t>
  </si>
  <si>
    <t>B105192</t>
  </si>
  <si>
    <t>ConTab_BOM_KP_Sleeves0466</t>
  </si>
  <si>
    <t>B105193</t>
  </si>
  <si>
    <t>ConTab_BOM_KP_Sleeves0467</t>
  </si>
  <si>
    <t>B105194</t>
  </si>
  <si>
    <t>ConTab_BOM_KP_Sleeves0468</t>
  </si>
  <si>
    <t>B105195</t>
  </si>
  <si>
    <t>ConTab_BOM_KP_Sleeves0469</t>
  </si>
  <si>
    <t>B105196</t>
  </si>
  <si>
    <t>ConTab_BOM_KP_Sleeves0470</t>
  </si>
  <si>
    <t>B105197</t>
  </si>
  <si>
    <t>ConTab_BOM_KP_Sleeves0471</t>
  </si>
  <si>
    <t>B105198</t>
  </si>
  <si>
    <t>ConTab_BOM_KP_Sleeves0472</t>
  </si>
  <si>
    <t>B105199</t>
  </si>
  <si>
    <t>ConTab_BOM_KP_Sleeves0473</t>
  </si>
  <si>
    <t>B105200</t>
  </si>
  <si>
    <t>ConTab_BOM_KP_Sleeves0474</t>
  </si>
  <si>
    <t>B105201</t>
  </si>
  <si>
    <t>ConTab_BOM_KP_Sleeves0475</t>
  </si>
  <si>
    <t>B105202</t>
  </si>
  <si>
    <t>ConTab_BOM_KP_Sleeves0476</t>
  </si>
  <si>
    <t>B105203</t>
  </si>
  <si>
    <t>ConTab_BOM_KP_Sleeves0477</t>
  </si>
  <si>
    <t>B105204</t>
  </si>
  <si>
    <t>ConTab_BOM_KP_Sleeves0478</t>
  </si>
  <si>
    <t>B105205</t>
  </si>
  <si>
    <t>ConTab_BOM_KP_Sleeves0479</t>
  </si>
  <si>
    <t>B105206</t>
  </si>
  <si>
    <t>ConTab_BOM_KP_Sleeves0480</t>
  </si>
  <si>
    <t>B105207</t>
  </si>
  <si>
    <t>ConTab_BOM_KP_Sleeves0481</t>
  </si>
  <si>
    <t>B105208</t>
  </si>
  <si>
    <t>ConTab_BOM_KP_Sleeves0482</t>
  </si>
  <si>
    <t>B105209</t>
  </si>
  <si>
    <t>ConTab_BOM_KP_Sleeves0483</t>
  </si>
  <si>
    <t>B105210</t>
  </si>
  <si>
    <t>ConTab_BOM_KP_Sleeves0484</t>
  </si>
  <si>
    <t>B105211</t>
  </si>
  <si>
    <t>ConTab_BOM_KP_Sleeves0485</t>
  </si>
  <si>
    <t>B105212</t>
  </si>
  <si>
    <t>ConTab_BOM_KP_Sleeves0486</t>
  </si>
  <si>
    <t>B105213</t>
  </si>
  <si>
    <t>ConTab_BOM_KP_Sleeves0487</t>
  </si>
  <si>
    <t>B105214</t>
  </si>
  <si>
    <t>ConTab_BOM_KP_Sleeves0488</t>
  </si>
  <si>
    <t>B105215</t>
  </si>
  <si>
    <t>ConTab_BOM_KP_Sleeves0489</t>
  </si>
  <si>
    <t>B105216</t>
  </si>
  <si>
    <t>ConTab_BOM_KP_Sleeves0490</t>
  </si>
  <si>
    <t>B105217</t>
  </si>
  <si>
    <t>ConTab_BOM_KP_Sleeves0491</t>
  </si>
  <si>
    <t>B105218</t>
  </si>
  <si>
    <t>ConTab_BOM_KP_Sleeves0492</t>
  </si>
  <si>
    <t>B105219</t>
  </si>
  <si>
    <t>ConTab_BOM_KP_Sleeves0493</t>
  </si>
  <si>
    <t>B105220</t>
  </si>
  <si>
    <t>ConTab_BOM_KP_Sleeves0494</t>
  </si>
  <si>
    <t>B105221</t>
  </si>
  <si>
    <t>ConTab_BOM_KP_Sleeves0495</t>
  </si>
  <si>
    <t>B105222</t>
  </si>
  <si>
    <t>ConTab_BOM_KP_Sleeves0496</t>
  </si>
  <si>
    <t>B105223</t>
  </si>
  <si>
    <t>ConTab_BOM_KP_Sleeves0497</t>
  </si>
  <si>
    <t>B105224</t>
  </si>
  <si>
    <t>ConTab_BOM_KP_Sleeves0498</t>
  </si>
  <si>
    <t>B105225</t>
  </si>
  <si>
    <t>ConTab_BOM_KP_Sleeves0499</t>
  </si>
  <si>
    <t>B105226</t>
  </si>
  <si>
    <t>ConTab_BOM_KP_Sleeves0500</t>
  </si>
  <si>
    <t>B105227</t>
  </si>
  <si>
    <t>ConTab_BOM_KP_Sleeves0501</t>
  </si>
  <si>
    <t>B105228</t>
  </si>
  <si>
    <t>ConTab_BOM_KP_Sleeves0502</t>
  </si>
  <si>
    <t>B105229</t>
  </si>
  <si>
    <t>ConTab_BOM_KP_Sleeves0503</t>
  </si>
  <si>
    <t>B105230</t>
  </si>
  <si>
    <t>ConTab_BOM_KP_Sleeves0504</t>
  </si>
  <si>
    <t>B105231</t>
  </si>
  <si>
    <t>ConTab_BOM_KP_Sleeves0505</t>
  </si>
  <si>
    <t>B105232</t>
  </si>
  <si>
    <t>ConTab_BOM_KP_Sleeves0506</t>
  </si>
  <si>
    <t>B105233</t>
  </si>
  <si>
    <t>ConTab_BOM_KP_Sleeves0507</t>
  </si>
  <si>
    <t>B105234</t>
  </si>
  <si>
    <t>ConTab_BOM_KP_Sleeves0508</t>
  </si>
  <si>
    <t>B105235</t>
  </si>
  <si>
    <t>ConTab_BOM_KP_Sleeves0509</t>
  </si>
  <si>
    <t>B105236</t>
  </si>
  <si>
    <t>ConTab_BOM_KP_Sleeves0510</t>
  </si>
  <si>
    <t>B105237</t>
  </si>
  <si>
    <t>ConTab_BOM_KP_Sleeves0511</t>
  </si>
  <si>
    <t>B105238</t>
  </si>
  <si>
    <t>ConTab_BOM_KP_Sleeves0512</t>
  </si>
  <si>
    <t>B105239</t>
  </si>
  <si>
    <t>ConTab_BOM_KP_Sleeves0513</t>
  </si>
  <si>
    <t>B105240</t>
  </si>
  <si>
    <t>ConTab_BOM_KP_Sleeves0514</t>
  </si>
  <si>
    <t>B105241</t>
  </si>
  <si>
    <t>ConTab_BOM_KP_Sleeves0515</t>
  </si>
  <si>
    <t>B105258</t>
  </si>
  <si>
    <t>ConTab_BOM_KP_Sleeves0516</t>
  </si>
  <si>
    <t>B105259</t>
  </si>
  <si>
    <t>ConTab_BOM_KP_Sleeves0517</t>
  </si>
  <si>
    <t>B105260</t>
  </si>
  <si>
    <t>ConTab_BOM_KP_Sleeves0518</t>
  </si>
  <si>
    <t>B105261</t>
  </si>
  <si>
    <t>ConTab_BOM_KP_Sleeves0519</t>
  </si>
  <si>
    <t>B105262</t>
  </si>
  <si>
    <t>ConTab_BOM_KP_Sleeves0520</t>
  </si>
  <si>
    <t>B105263</t>
  </si>
  <si>
    <t>ConTab_BOM_KP_Sleeves0521</t>
  </si>
  <si>
    <t>B105264</t>
  </si>
  <si>
    <t>ConTab_BOM_KP_Sleeves0522</t>
  </si>
  <si>
    <t>B105265</t>
  </si>
  <si>
    <t>ConTab_BOM_KP_Sleeves0523</t>
  </si>
  <si>
    <t>B105266</t>
  </si>
  <si>
    <t>ConTab_BOM_KP_Sleeves0524</t>
  </si>
  <si>
    <t>B105267</t>
  </si>
  <si>
    <t>ConTab_BOM_KP_Sleeves0525</t>
  </si>
  <si>
    <t>B105268</t>
  </si>
  <si>
    <t>ConTab_BOM_KP_Sleeves0526</t>
  </si>
  <si>
    <t>B105269</t>
  </si>
  <si>
    <t>ConTab_BOM_KP_Sleeves0527</t>
  </si>
  <si>
    <t>B105270</t>
  </si>
  <si>
    <t>ConTab_BOM_KP_Sleeves0528</t>
  </si>
  <si>
    <t>B105271</t>
  </si>
  <si>
    <t>ConTab_BOM_KP_Sleeves0529</t>
  </si>
  <si>
    <t>B105272</t>
  </si>
  <si>
    <t>ConTab_BOM_KP_Sleeves0530</t>
  </si>
  <si>
    <t>B105273</t>
  </si>
  <si>
    <t>ConTab_BOM_KP_Sleeves0531</t>
  </si>
  <si>
    <t>B105274</t>
  </si>
  <si>
    <t>ConTab_BOM_KP_Sleeves0532</t>
  </si>
  <si>
    <t>B105275</t>
  </si>
  <si>
    <t>ConTab_BOM_KP_Sleeves0533</t>
  </si>
  <si>
    <t>B105276</t>
  </si>
  <si>
    <t>ConTab_BOM_KP_Sleeves0534</t>
  </si>
  <si>
    <t>B105277</t>
  </si>
  <si>
    <t>ConTab_BOM_KP_Sleeves0535</t>
  </si>
  <si>
    <t>B105278</t>
  </si>
  <si>
    <t>ConTab_BOM_KP_Sleeves0536</t>
  </si>
  <si>
    <t>B105279</t>
  </si>
  <si>
    <t>ConTab_BOM_KP_Sleeves0537</t>
  </si>
  <si>
    <t>B105280</t>
  </si>
  <si>
    <t>ConTab_BOM_KP_Sleeves0538</t>
  </si>
  <si>
    <t>B105281</t>
  </si>
  <si>
    <t>ConTab_BOM_KP_Sleeves0539</t>
  </si>
  <si>
    <t>B105282</t>
  </si>
  <si>
    <t>ConTab_BOM_KP_Sleeves0540</t>
  </si>
  <si>
    <t>B105283</t>
  </si>
  <si>
    <t>ConTab_BOM_KP_Sleeves0541</t>
  </si>
  <si>
    <t>B105284</t>
  </si>
  <si>
    <t>ConTab_BOM_KP_Sleeves0542</t>
  </si>
  <si>
    <t>B105285</t>
  </si>
  <si>
    <t>ConTab_BOM_KP_Sleeves0543</t>
  </si>
  <si>
    <t>B105286</t>
  </si>
  <si>
    <t>ConTab_BOM_KP_Sleeves0544</t>
  </si>
  <si>
    <t>B105287</t>
  </si>
  <si>
    <t>ConTab_BOM_KP_Sleeves0545</t>
  </si>
  <si>
    <t>B105288</t>
  </si>
  <si>
    <t>ConTab_BOM_KP_Sleeves0546</t>
  </si>
  <si>
    <t>B105289</t>
  </si>
  <si>
    <t>ConTab_BOM_KP_Sleeves0547</t>
  </si>
  <si>
    <t>B105290</t>
  </si>
  <si>
    <t>ConTab_BOM_KP_Sleeves0548</t>
  </si>
  <si>
    <t>B105291</t>
  </si>
  <si>
    <t>ConTab_BOM_KP_Sleeves0549</t>
  </si>
  <si>
    <t>B105292</t>
  </si>
  <si>
    <t>ConTab_BOM_KP_Sleeves0550</t>
  </si>
  <si>
    <t>B105293</t>
  </si>
  <si>
    <t>ConTab_BOM_KP_Sleeves0551</t>
  </si>
  <si>
    <t>B105294</t>
  </si>
  <si>
    <t>ConTab_BOM_KP_Sleeves0552</t>
  </si>
  <si>
    <t>B105295</t>
  </si>
  <si>
    <t>ConTab_BOM_KP_Sleeves0553</t>
  </si>
  <si>
    <t>B105296</t>
  </si>
  <si>
    <t>ConTab_BOM_KP_Sleeves0554</t>
  </si>
  <si>
    <t>B105297</t>
  </si>
  <si>
    <t>ConTab_BOM_KP_Sleeves0555</t>
  </si>
  <si>
    <t>B105298</t>
  </si>
  <si>
    <t>ConTab_BOM_KP_Sleeves0556</t>
  </si>
  <si>
    <t>B105299</t>
  </si>
  <si>
    <t>ConTab_BOM_KP_Sleeves0557</t>
  </si>
  <si>
    <t>B105300</t>
  </si>
  <si>
    <t>ConTab_BOM_KP_Sleeves0558</t>
  </si>
  <si>
    <t>B105301</t>
  </si>
  <si>
    <t>ConTab_BOM_KP_Sleeves0559</t>
  </si>
  <si>
    <t>B105302</t>
  </si>
  <si>
    <t>ConTab_BOM_KP_Sleeves0560</t>
  </si>
  <si>
    <t>B105303</t>
  </si>
  <si>
    <t>ConTab_BOM_KP_Sleeves0561</t>
  </si>
  <si>
    <t>B105304</t>
  </si>
  <si>
    <t>ConTab_BOM_KP_Sleeves0562</t>
  </si>
  <si>
    <t>B105305</t>
  </si>
  <si>
    <t>ConTab_BOM_KP_Sleeves0563</t>
  </si>
  <si>
    <t>B105306</t>
  </si>
  <si>
    <t>ConTab_BOM_KP_Sleeves0564</t>
  </si>
  <si>
    <t>B105307</t>
  </si>
  <si>
    <t>ConTab_BOM_KP_Sleeves0565</t>
  </si>
  <si>
    <t>B105308</t>
  </si>
  <si>
    <t>ConTab_BOM_KP_Sleeves0566</t>
  </si>
  <si>
    <t>B105309</t>
  </si>
  <si>
    <t>ConTab_BOM_KP_Sleeves0567</t>
  </si>
  <si>
    <t>B105310</t>
  </si>
  <si>
    <t>ConTab_BOM_KP_Sleeves0568</t>
  </si>
  <si>
    <t>B105311</t>
  </si>
  <si>
    <t>ConTab_BOM_KP_Sleeves0569</t>
  </si>
  <si>
    <t>B105312</t>
  </si>
  <si>
    <t>ConTab_BOM_KP_Sleeves0570</t>
  </si>
  <si>
    <t>B105313</t>
  </si>
  <si>
    <t>ConTab_BOM_KP_Sleeves0571</t>
  </si>
  <si>
    <t>B105314</t>
  </si>
  <si>
    <t>ConTab_BOM_KP_Sleeves0572</t>
  </si>
  <si>
    <t>B105315</t>
  </si>
  <si>
    <t>ConTab_BOM_KP_Sleeves0573</t>
  </si>
  <si>
    <t>B105316</t>
  </si>
  <si>
    <t>ConTab_BOM_KP_Sleeves0574</t>
  </si>
  <si>
    <t>B105317</t>
  </si>
  <si>
    <t>ConTab_BOM_KP_Sleeves0575</t>
  </si>
  <si>
    <t>B105318</t>
  </si>
  <si>
    <t>ConTab_BOM_KP_Sleeves0576</t>
  </si>
  <si>
    <t>B105319</t>
  </si>
  <si>
    <t>ConTab_BOM_KP_Sleeves0577</t>
  </si>
  <si>
    <t>B105320</t>
  </si>
  <si>
    <t>ConTab_BOM_KP_Sleeves0578</t>
  </si>
  <si>
    <t>B105321</t>
  </si>
  <si>
    <t>ConTab_BOM_KP_Sleeves0579</t>
  </si>
  <si>
    <t>B105322</t>
  </si>
  <si>
    <t>ConTab_BOM_KP_Sleeves0580</t>
  </si>
  <si>
    <t>B105323</t>
  </si>
  <si>
    <t>ConTab_BOM_KP_Sleeves0581</t>
  </si>
  <si>
    <t>B105324</t>
  </si>
  <si>
    <t>ConTab_BOM_KP_Sleeves0582</t>
  </si>
  <si>
    <t>B105325</t>
  </si>
  <si>
    <t>ConTab_BOM_KP_Sleeves0583</t>
  </si>
  <si>
    <t>B105326</t>
  </si>
  <si>
    <t>ConTab_BOM_KP_Sleeves0584</t>
  </si>
  <si>
    <t>B105327</t>
  </si>
  <si>
    <t>ConTab_BOM_KP_Sleeves0585</t>
  </si>
  <si>
    <t>B105328</t>
  </si>
  <si>
    <t>ConTab_BOM_KP_Sleeves0586</t>
  </si>
  <si>
    <t>B105329</t>
  </si>
  <si>
    <t>ConTab_BOM_KP_Sleeves0587</t>
  </si>
  <si>
    <t>B105330</t>
  </si>
  <si>
    <t>ConTab_BOM_KP_Sleeves0588</t>
  </si>
  <si>
    <t>B105331</t>
  </si>
  <si>
    <t>ConTab_BOM_KP_Sleeves0589</t>
  </si>
  <si>
    <t>B105332</t>
  </si>
  <si>
    <t>ConTab_BOM_KP_Sleeves0590</t>
  </si>
  <si>
    <t>B105333</t>
  </si>
  <si>
    <t>ConTab_BOM_KP_Sleeves0591</t>
  </si>
  <si>
    <t>B105334</t>
  </si>
  <si>
    <t>ConTab_BOM_KP_Sleeves0592</t>
  </si>
  <si>
    <t>B105335</t>
  </si>
  <si>
    <t>ConTab_BOM_KP_Sleeves0593</t>
  </si>
  <si>
    <t>B105336</t>
  </si>
  <si>
    <t>ConTab_BOM_KP_Sleeves0594</t>
  </si>
  <si>
    <t>B105337</t>
  </si>
  <si>
    <t>ConTab_BOM_KP_Sleeves0595</t>
  </si>
  <si>
    <t>B105338</t>
  </si>
  <si>
    <t>ConTab_BOM_KP_Sleeves0596</t>
  </si>
  <si>
    <t>B105339</t>
  </si>
  <si>
    <t>ConTab_BOM_KP_Sleeves0597</t>
  </si>
  <si>
    <t>B105340</t>
  </si>
  <si>
    <t>ConTab_BOM_KP_Sleeves0598</t>
  </si>
  <si>
    <t>B105341</t>
  </si>
  <si>
    <t>ConTab_BOM_KP_Sleeves0599</t>
  </si>
  <si>
    <t>B105342</t>
  </si>
  <si>
    <t>ConTab_BOM_KP_Sleeves0600</t>
  </si>
  <si>
    <t>B105343</t>
  </si>
  <si>
    <t>ConTab_BOM_KP_Sleeves0601</t>
  </si>
  <si>
    <t>B105344</t>
  </si>
  <si>
    <t>ConTab_BOM_KP_Sleeves0602</t>
  </si>
  <si>
    <t>B105345</t>
  </si>
  <si>
    <t>ConTab_BOM_KP_Sleeves0603</t>
  </si>
  <si>
    <t>B105346</t>
  </si>
  <si>
    <t>ConTab_BOM_KP_Sleeves0604</t>
  </si>
  <si>
    <t>B105347</t>
  </si>
  <si>
    <t>ConTab_BOM_KP_Sleeves0605</t>
  </si>
  <si>
    <t>B105348</t>
  </si>
  <si>
    <t>ConTab_BOM_KP_Sleeves0606</t>
  </si>
  <si>
    <t>B105349</t>
  </si>
  <si>
    <t>ConTab_BOM_KP_Sleeves0607</t>
  </si>
  <si>
    <t>B105350</t>
  </si>
  <si>
    <t>ConTab_BOM_KP_Sleeves0608</t>
  </si>
  <si>
    <t>B105351</t>
  </si>
  <si>
    <t>ConTab_BOM_KP_Sleeves0609</t>
  </si>
  <si>
    <t>B105422</t>
  </si>
  <si>
    <t>ConTab_BOM_KP_Sleeves0610</t>
  </si>
  <si>
    <t>B105423</t>
  </si>
  <si>
    <t>ConTab_BOM_KP_Sleeves0611</t>
  </si>
  <si>
    <t>B105424</t>
  </si>
  <si>
    <t>ConTab_BOM_KP_Sleeves0612</t>
  </si>
  <si>
    <t>B105425</t>
  </si>
  <si>
    <t>ConTab_BOM_KP_Sleeves0613</t>
  </si>
  <si>
    <t>B105426</t>
  </si>
  <si>
    <t>ConTab_BOM_KP_Sleeves0614</t>
  </si>
  <si>
    <t>B105427</t>
  </si>
  <si>
    <t>ConTab_BOM_KP_Sleeves0615</t>
  </si>
  <si>
    <t>B105428</t>
  </si>
  <si>
    <t>ConTab_BOM_KP_Sleeves0616</t>
  </si>
  <si>
    <t>B105429</t>
  </si>
  <si>
    <t>ConTab_BOM_KP_Sleeves0617</t>
  </si>
  <si>
    <t>B105430</t>
  </si>
  <si>
    <t>ConTab_BOM_KP_Sleeves0618</t>
  </si>
  <si>
    <t>B105431</t>
  </si>
  <si>
    <t>ConTab_BOM_KP_Sleeves0619</t>
  </si>
  <si>
    <t>B105362</t>
  </si>
  <si>
    <t>ConTab_BOM_KP_Sleeves0620</t>
  </si>
  <si>
    <t>B105363</t>
  </si>
  <si>
    <t>ConTab_BOM_KP_Sleeves0621</t>
  </si>
  <si>
    <t>B105364</t>
  </si>
  <si>
    <t>ConTab_BOM_KP_Sleeves0622</t>
  </si>
  <si>
    <t>B105365</t>
  </si>
  <si>
    <t>ConTab_BOM_KP_Sleeves0623</t>
  </si>
  <si>
    <t>B105366</t>
  </si>
  <si>
    <t>ConTab_BOM_KP_Sleeves0624</t>
  </si>
  <si>
    <t>B105367</t>
  </si>
  <si>
    <t>ConTab_BOM_KP_Sleeves0625</t>
  </si>
  <si>
    <t>B105368</t>
  </si>
  <si>
    <t>ConTab_BOM_KP_Sleeves0626</t>
  </si>
  <si>
    <t>B105369</t>
  </si>
  <si>
    <t>ConTab_BOM_KP_Sleeves0627</t>
  </si>
  <si>
    <t>B105370</t>
  </si>
  <si>
    <t>ConTab_BOM_KP_Sleeves0628</t>
  </si>
  <si>
    <t>B105371</t>
  </si>
  <si>
    <t>ConTab_BOM_KP_Sleeves0629</t>
  </si>
  <si>
    <t>B105372</t>
  </si>
  <si>
    <t>ConTab_BOM_KP_Sleeves0630</t>
  </si>
  <si>
    <t>B105373</t>
  </si>
  <si>
    <t>ConTab_BOM_KP_Sleeves0631</t>
  </si>
  <si>
    <t>B105374</t>
  </si>
  <si>
    <t>ConTab_BOM_KP_Sleeves0632</t>
  </si>
  <si>
    <t>B105375</t>
  </si>
  <si>
    <t>ConTab_BOM_KP_Sleeves0633</t>
  </si>
  <si>
    <t>B105376</t>
  </si>
  <si>
    <t>ConTab_BOM_KP_Sleeves0634</t>
  </si>
  <si>
    <t>B105377</t>
  </si>
  <si>
    <t>ConTab_BOM_KP_Sleeves0635</t>
  </si>
  <si>
    <t>B105378</t>
  </si>
  <si>
    <t>ConTab_BOM_KP_Sleeves0636</t>
  </si>
  <si>
    <t>B105379</t>
  </si>
  <si>
    <t>ConTab_BOM_KP_Sleeves0637</t>
  </si>
  <si>
    <t>B105380</t>
  </si>
  <si>
    <t>ConTab_BOM_KP_Sleeves0638</t>
  </si>
  <si>
    <t>B105381</t>
  </si>
  <si>
    <t>ConTab_BOM_KP_Sleeves0639</t>
  </si>
  <si>
    <t>B105382</t>
  </si>
  <si>
    <t>ConTab_BOM_KP_Sleeves0640</t>
  </si>
  <si>
    <t>B105383</t>
  </si>
  <si>
    <t>ConTab_BOM_KP_Sleeves0641</t>
  </si>
  <si>
    <t>B105384</t>
  </si>
  <si>
    <t>ConTab_BOM_KP_Sleeves0642</t>
  </si>
  <si>
    <t>B105385</t>
  </si>
  <si>
    <t>ConTab_BOM_KP_Sleeves0643</t>
  </si>
  <si>
    <t>B105386</t>
  </si>
  <si>
    <t>ConTab_BOM_KP_Sleeves0644</t>
  </si>
  <si>
    <t>B105387</t>
  </si>
  <si>
    <t>ConTab_BOM_KP_Sleeves0645</t>
  </si>
  <si>
    <t>B105388</t>
  </si>
  <si>
    <t>ConTab_BOM_KP_Sleeves0646</t>
  </si>
  <si>
    <t>B105389</t>
  </si>
  <si>
    <t>ConTab_BOM_KP_Sleeves0647</t>
  </si>
  <si>
    <t>B105390</t>
  </si>
  <si>
    <t>ConTab_BOM_KP_Sleeves0648</t>
  </si>
  <si>
    <t>B105391</t>
  </si>
  <si>
    <t>ConTab_BOM_KP_Sleeves0649</t>
  </si>
  <si>
    <t>B105392</t>
  </si>
  <si>
    <t>ConTab_BOM_KP_Sleeves0650</t>
  </si>
  <si>
    <t>B105393</t>
  </si>
  <si>
    <t>ConTab_BOM_KP_Sleeves0651</t>
  </si>
  <si>
    <t>B105394</t>
  </si>
  <si>
    <t>ConTab_BOM_KP_Sleeves0652</t>
  </si>
  <si>
    <t>B105395</t>
  </si>
  <si>
    <t>ConTab_BOM_KP_Sleeves0653</t>
  </si>
  <si>
    <t>B105396</t>
  </si>
  <si>
    <t>ConTab_BOM_KP_Sleeves0654</t>
  </si>
  <si>
    <t>B105397</t>
  </si>
  <si>
    <t>ConTab_BOM_KP_Sleeves0655</t>
  </si>
  <si>
    <t>B105398</t>
  </si>
  <si>
    <t>ConTab_BOM_KP_Sleeves0656</t>
  </si>
  <si>
    <t>B105399</t>
  </si>
  <si>
    <t>ConTab_BOM_KP_Sleeves0657</t>
  </si>
  <si>
    <t>B105400</t>
  </si>
  <si>
    <t>ConTab_BOM_KP_Sleeves0658</t>
  </si>
  <si>
    <t>B105401</t>
  </si>
  <si>
    <t>ConTab_BOM_KP_Sleeves0659</t>
  </si>
  <si>
    <t>B105402</t>
  </si>
  <si>
    <t>ConTab_BOM_KP_Sleeves0660</t>
  </si>
  <si>
    <t>B105403</t>
  </si>
  <si>
    <t>ConTab_BOM_KP_Sleeves0661</t>
  </si>
  <si>
    <t>B105404</t>
  </si>
  <si>
    <t>ConTab_BOM_KP_Sleeves0662</t>
  </si>
  <si>
    <t>B105405</t>
  </si>
  <si>
    <t>ConTab_BOM_KP_Sleeves0663</t>
  </si>
  <si>
    <t>B105406</t>
  </si>
  <si>
    <t>ConTab_BOM_KP_Sleeves0664</t>
  </si>
  <si>
    <t>B105407</t>
  </si>
  <si>
    <t>ConTab_BOM_KP_Sleeves0665</t>
  </si>
  <si>
    <t>B105408</t>
  </si>
  <si>
    <t>ConTab_BOM_KP_Sleeves0666</t>
  </si>
  <si>
    <t>B105409</t>
  </si>
  <si>
    <t>ConTab_BOM_KP_Sleeves0667</t>
  </si>
  <si>
    <t>B105410</t>
  </si>
  <si>
    <t>ConTab_BOM_KP_Sleeves0668</t>
  </si>
  <si>
    <t>B105411</t>
  </si>
  <si>
    <t>ConTab_BOM_KP_Sleeves0669</t>
  </si>
  <si>
    <t>B105412</t>
  </si>
  <si>
    <t>ConTab_BOM_KP_Sleeves0670</t>
  </si>
  <si>
    <t>B105413</t>
  </si>
  <si>
    <t>ConTab_BOM_KP_Sleeves0671</t>
  </si>
  <si>
    <t>B105414</t>
  </si>
  <si>
    <t>ConTab_BOM_KP_Sleeves0672</t>
  </si>
  <si>
    <t>B105415</t>
  </si>
  <si>
    <t>ConTab_BOM_KP_Sleeves0673</t>
  </si>
  <si>
    <t>B105416</t>
  </si>
  <si>
    <t>ConTab_BOM_KP_Sleeves0674</t>
  </si>
  <si>
    <t>B105417</t>
  </si>
  <si>
    <t>ConTab_BOM_KP_Sleeves0675</t>
  </si>
  <si>
    <t>B105418</t>
  </si>
  <si>
    <t>ConTab_BOM_KP_Sleeves0676</t>
  </si>
  <si>
    <t>B105419</t>
  </si>
  <si>
    <t>ConTab_BOM_KP_Sleeves0677</t>
  </si>
  <si>
    <t>B105420</t>
  </si>
  <si>
    <t>ConTab_BOM_KP_Sleeves0678</t>
  </si>
  <si>
    <t>B105421</t>
  </si>
  <si>
    <t>ConTab_BOM_KP_Sleeves0679</t>
  </si>
  <si>
    <t>ConTab_BOM_KP_Sleeves0680</t>
  </si>
  <si>
    <t>ConTab_BOM_KP_Sleeves0681</t>
  </si>
  <si>
    <t>ConTab_BOM_KP_Sleeves0682</t>
  </si>
  <si>
    <t>ConTab_BOM_KP_Sleeves0683</t>
  </si>
  <si>
    <t>ConTab_BOM_KP_Sleeves0684</t>
  </si>
  <si>
    <t>ConTab_BOM_KP_Sleeves0685</t>
  </si>
  <si>
    <t>ConTab_BOM_KP_Sleeves0686</t>
  </si>
  <si>
    <t>ConTab_BOM_KP_Sleeves0687</t>
  </si>
  <si>
    <t>ConTab_BOM_KP_Sleeves0688</t>
  </si>
  <si>
    <t>ConTab_BOM_KP_Sleeves0689</t>
  </si>
  <si>
    <t>B105442</t>
  </si>
  <si>
    <t>ConTab_BOM_KP_Sleeves0690</t>
  </si>
  <si>
    <t>B105443</t>
  </si>
  <si>
    <t>ConTab_BOM_KP_Sleeves0691</t>
  </si>
  <si>
    <t>B105444</t>
  </si>
  <si>
    <t>ConTab_BOM_KP_Sleeves0692</t>
  </si>
  <si>
    <t>B105445</t>
  </si>
  <si>
    <t>ConTab_BOM_KP_Sleeves0693</t>
  </si>
  <si>
    <t>B105446</t>
  </si>
  <si>
    <t>ConTab_BOM_KP_Sleeves0694</t>
  </si>
  <si>
    <t>B105447</t>
  </si>
  <si>
    <t>ConTab_BOM_KP_Sleeves0695</t>
  </si>
  <si>
    <t>B105448</t>
  </si>
  <si>
    <t>ConTab_BOM_KP_Sleeves0696</t>
  </si>
  <si>
    <t>B105449</t>
  </si>
  <si>
    <t>ConTab_BOM_KP_Sleeves0697</t>
  </si>
  <si>
    <t>B105450</t>
  </si>
  <si>
    <t>ConTab_BOM_KP_Sleeves0698</t>
  </si>
  <si>
    <t>B105451</t>
  </si>
  <si>
    <t>ConTab_BOM_KP_Sleeves0699</t>
  </si>
  <si>
    <t>B105452</t>
  </si>
  <si>
    <t>ConTab_BOM_KP_Sleeves0700</t>
  </si>
  <si>
    <t>B105453</t>
  </si>
  <si>
    <t>ConTab_BOM_KP_Sleeves0701</t>
  </si>
  <si>
    <t>B105454</t>
  </si>
  <si>
    <t>ConTab_BOM_KP_Sleeves0702</t>
  </si>
  <si>
    <t>B105455</t>
  </si>
  <si>
    <t>ConTab_BOM_KP_Sleeves0703</t>
  </si>
  <si>
    <t>B105456</t>
  </si>
  <si>
    <t>ConTab_BOM_KP_Sleeves0704</t>
  </si>
  <si>
    <t>B105457</t>
  </si>
  <si>
    <t>ConTab_BOM_KP_Sleeves0705</t>
  </si>
  <si>
    <t>B105458</t>
  </si>
  <si>
    <t>ConTab_BOM_KP_Sleeves0706</t>
  </si>
  <si>
    <t>B105459</t>
  </si>
  <si>
    <t>ConTab_BOM_KP_Sleeves0707</t>
  </si>
  <si>
    <t>B105460</t>
  </si>
  <si>
    <t>ConTab_BOM_KP_Sleeves0708</t>
  </si>
  <si>
    <t>B105461</t>
  </si>
  <si>
    <t>ConTab_BOM_KP_Sleeves0709</t>
  </si>
  <si>
    <t>B105462</t>
  </si>
  <si>
    <t>ConTab_BOM_KP_Sleeves0710</t>
  </si>
  <si>
    <t>B105463</t>
  </si>
  <si>
    <t>ConTab_BOM_KP_Sleeves0711</t>
  </si>
  <si>
    <t>B105464</t>
  </si>
  <si>
    <t>ConTab_BOM_KP_Sleeves0712</t>
  </si>
  <si>
    <t>B105465</t>
  </si>
  <si>
    <t>ConTab_BOM_KP_Sleeves0713</t>
  </si>
  <si>
    <t>B105466</t>
  </si>
  <si>
    <t>ConTab_BOM_KP_Sleeves0714</t>
  </si>
  <si>
    <t>B105467</t>
  </si>
  <si>
    <t>ConTab_BOM_KP_Sleeves0715</t>
  </si>
  <si>
    <t>B105468</t>
  </si>
  <si>
    <t>ConTab_BOM_KP_Sleeves0716</t>
  </si>
  <si>
    <t>B105469</t>
  </si>
  <si>
    <t>ConTab_BOM_KP_Sleeves0717</t>
  </si>
  <si>
    <t>B105470</t>
  </si>
  <si>
    <t>ConTab_BOM_KP_Sleeves0718</t>
  </si>
  <si>
    <t>B105471</t>
  </si>
  <si>
    <t>ConTab_BOM_KP_Sleeves0719</t>
  </si>
  <si>
    <t>B105472</t>
  </si>
  <si>
    <t>ConTab_BOM_KP_Sleeves0720</t>
  </si>
  <si>
    <t>B105473</t>
  </si>
  <si>
    <t>ConTab_BOM_KP_Sleeves0721</t>
  </si>
  <si>
    <t>B105474</t>
  </si>
  <si>
    <t>ConTab_BOM_KP_Sleeves0722</t>
  </si>
  <si>
    <t>B105475</t>
  </si>
  <si>
    <t>ConTab_BOM_KP_Sleeves0723</t>
  </si>
  <si>
    <t>B105476</t>
  </si>
  <si>
    <t>ConTab_BOM_KP_Sleeves0724</t>
  </si>
  <si>
    <t>B105477</t>
  </si>
  <si>
    <t>ConTab_BOM_KP_Sleeves1119</t>
  </si>
  <si>
    <t>B150274</t>
  </si>
  <si>
    <t>ConTab_BOM_KP_Sleeves1120</t>
  </si>
  <si>
    <t>B150275</t>
  </si>
  <si>
    <t>ConTab_BOM_KP_Sleeves1121</t>
  </si>
  <si>
    <t>B150276</t>
  </si>
  <si>
    <t>ConTab_BOM_KP_Sleeves1122</t>
  </si>
  <si>
    <t>B150277</t>
  </si>
  <si>
    <t>ConTab_BOM_KP_Sleeves1123</t>
  </si>
  <si>
    <t>B150278</t>
  </si>
  <si>
    <t>ConTab_BOM_KP_Sleeves1124</t>
  </si>
  <si>
    <t>B150279</t>
  </si>
  <si>
    <t>ConTab_BOM_KP_Sleeves1125</t>
  </si>
  <si>
    <t>B150281</t>
  </si>
  <si>
    <t>ConTab_BOM_KP_Sleeves1126</t>
  </si>
  <si>
    <t>B150282</t>
  </si>
  <si>
    <t>ConTab_BOM_KP_Sleeves1127</t>
  </si>
  <si>
    <t>B150283</t>
  </si>
  <si>
    <t>ConTab_BOM_KP_Sleeves1128</t>
  </si>
  <si>
    <t>B150284</t>
  </si>
  <si>
    <t>ConTab_BOM_KP_Sleeves1129</t>
  </si>
  <si>
    <t>B150285</t>
  </si>
  <si>
    <t>ConTab_BOM_KP_Sleeves1130</t>
  </si>
  <si>
    <t>B150286</t>
  </si>
  <si>
    <t>ConTab_BOM_KP_Sleeves1143</t>
  </si>
  <si>
    <t>B150302</t>
  </si>
  <si>
    <t>ConTab_BOM_KP_Sleeves1144</t>
  </si>
  <si>
    <t>B150303</t>
  </si>
  <si>
    <t>ConTab_BOM_KP_Sleeves1145</t>
  </si>
  <si>
    <t>B150304</t>
  </si>
  <si>
    <t>ConTab_BOM_KP_Sleeves1146</t>
  </si>
  <si>
    <t>B150305</t>
  </si>
  <si>
    <t>ConTab_BOM_KP_Sleeves1147</t>
  </si>
  <si>
    <t>B150306</t>
  </si>
  <si>
    <t>ConTab_BOM_KP_Sleeves1148</t>
  </si>
  <si>
    <t>B150307</t>
  </si>
  <si>
    <t>ConTab_BOM_KP_Sleeves1149</t>
  </si>
  <si>
    <t>B150309</t>
  </si>
  <si>
    <t>ConTab_BOM_KP_Sleeves1150</t>
  </si>
  <si>
    <t>B150310</t>
  </si>
  <si>
    <t>ConTab_BOM_KP_Sleeves1151</t>
  </si>
  <si>
    <t>B150311</t>
  </si>
  <si>
    <t>ConTab_BOM_KP_Sleeves1152</t>
  </si>
  <si>
    <t>B150312</t>
  </si>
  <si>
    <t>ConTab_BOM_KP_Sleeves1153</t>
  </si>
  <si>
    <t>B150313</t>
  </si>
  <si>
    <t>ConTab_BOM_KP_Sleeves1154</t>
  </si>
  <si>
    <t>B150314</t>
  </si>
  <si>
    <t>ConTab_BOM_KP_Sleeves1183</t>
  </si>
  <si>
    <t>ConTab_BOM_KP_Sleeves1184</t>
  </si>
  <si>
    <t>ConTab_BOM_KP_Sleeves1185</t>
  </si>
  <si>
    <t>ConTab_BOM_KP_Sleeves1186</t>
  </si>
  <si>
    <t>ConTab_BOM_KP_Sleeves1187</t>
  </si>
  <si>
    <t>ConTab_BOM_KP_Sleeves1188</t>
  </si>
  <si>
    <t>ConTab_BOM_KP_Sleeves1189</t>
  </si>
  <si>
    <t>ConTab_BOM_KP_Sleeves1190</t>
  </si>
  <si>
    <t>ConTab_BOM_KP_Sleeves1191</t>
  </si>
  <si>
    <t>ConTab_BOM_KP_Sleeves1192</t>
  </si>
  <si>
    <t>ConTab_BOM_KP_Sleeves1193</t>
  </si>
  <si>
    <t>ConTab_BOM_KP_Sleeves1194</t>
  </si>
  <si>
    <t>ConTab_BOM_KP_Sleeves1195</t>
  </si>
  <si>
    <t>ConTab_BOM_KP_Sleeves1196</t>
  </si>
  <si>
    <t>ConTab_BOM_KP_Sleeves1197</t>
  </si>
  <si>
    <t>ConTab_BOM_KP_Sleeves1198</t>
  </si>
  <si>
    <t>ConTab_BOM_KP_Sleeves1199</t>
  </si>
  <si>
    <t>ConTab_BOM_KP_Sleeves1200</t>
  </si>
  <si>
    <t>ConTab_BOM_KP_Sleeves1201</t>
  </si>
  <si>
    <t>ConTab_BOM_KP_Sleeves1202</t>
  </si>
  <si>
    <t>ConTab_BOM_KP_Sleeves1203</t>
  </si>
  <si>
    <t>ConTab_BOM_KP_Sleeves1204</t>
  </si>
  <si>
    <t>ConTab_BOM_KP_Sleeves1205</t>
  </si>
  <si>
    <t>ConTab_BOM_KP_Sleeves1206</t>
  </si>
  <si>
    <t>ConTab_BOM_KP_Sleeves1207</t>
  </si>
  <si>
    <t>ConTab_BOM_KP_Sleeves1208</t>
  </si>
  <si>
    <t>ConTab_BOM_KP_Sleeves1209</t>
  </si>
  <si>
    <t>ConTab_BOM_KP_Sleeves1210</t>
  </si>
  <si>
    <t>ConTab_BOM_KP_Sleeves1211</t>
  </si>
  <si>
    <t>ConTab_BOM_KP_Sleeves1212</t>
  </si>
  <si>
    <t>ConTab_BOM_KP_Sleeves1213</t>
  </si>
  <si>
    <t>ConTab_BOM_KP_Sleeves1214</t>
  </si>
  <si>
    <t>ConTab_BOM_KP_Sleeves1215</t>
  </si>
  <si>
    <t>ConTab_BOM_KP_Sleeves1216</t>
  </si>
  <si>
    <t>ConTab_BOM_KP_Sleeves1217</t>
  </si>
  <si>
    <t>ConTab_BOM_KP_Sleeves1218</t>
  </si>
  <si>
    <t>ConTab_BOM_KP_Sleeves1219</t>
  </si>
  <si>
    <t>ConTab_BOM_KP_Sleeves1220</t>
  </si>
  <si>
    <t>ConTab_BOM_KP_Sleeves1221</t>
  </si>
  <si>
    <t>ConTab_BOM_KP_Sleeves1222</t>
  </si>
  <si>
    <t>ConTab_BOM_KP_Sleeves1223</t>
  </si>
  <si>
    <t>ConTab_BOM_KP_Sleeves1224</t>
  </si>
  <si>
    <t>ConTab_BOM_KP_Sleeves1225</t>
  </si>
  <si>
    <t>ConTab_BOM_KP_Sleeves1226</t>
  </si>
  <si>
    <t>ConTab_BOM_KP_Sleeves1227</t>
  </si>
  <si>
    <t>ConTab_BOM_KP_Sleeves1228</t>
  </si>
  <si>
    <t>ConTab_BOM_KP_Sleeves1229</t>
  </si>
  <si>
    <t>ConTab_BOM_KP_Sleeves1230</t>
  </si>
  <si>
    <t>ConTab_BOM_KP_Sleeves1231</t>
  </si>
  <si>
    <t>ConTab_BOM_KP_Sleeves1232</t>
  </si>
  <si>
    <t>ConTab_BOM_KP_Sleeves1233</t>
  </si>
  <si>
    <t>ConTab_BOM_KP_Sleeves1234</t>
  </si>
  <si>
    <t>ConTab_BOM_KP_Sleeves1235</t>
  </si>
  <si>
    <t>ConTab_BOM_KP_Sleeves1236</t>
  </si>
  <si>
    <t>ConTab_BOM_KP_Sleeves1237</t>
  </si>
  <si>
    <t>ConTab_BOM_KP_Sleeves1238</t>
  </si>
  <si>
    <t>Refer to Coupling Master for selections</t>
  </si>
  <si>
    <t>C:\Users\Willie\Desktop\Grundfos PSDs\KP_Recirc.xml</t>
  </si>
  <si>
    <t>\\Hssql01\pacoexpresssuite_published_ckb_data\KPrecirc.xml</t>
  </si>
  <si>
    <t>Price_BOM_KP_RecircLines</t>
  </si>
  <si>
    <t>RecircLineMatl</t>
  </si>
  <si>
    <t>Recirculation Line Materials</t>
  </si>
  <si>
    <t>ConTab_BOM_KP_RecircLines_1</t>
  </si>
  <si>
    <t>RecirculationLines_None</t>
  </si>
  <si>
    <t>No Recirc lines</t>
  </si>
  <si>
    <t>B104161</t>
  </si>
  <si>
    <t>ConTab_BOM_KP_RecircLines_2</t>
  </si>
  <si>
    <t>B104162</t>
  </si>
  <si>
    <t>ConTab_BOM_KP_RecircLines_3</t>
  </si>
  <si>
    <t>B104163</t>
  </si>
  <si>
    <t>ConTab_BOM_KP_RecircLines_4</t>
  </si>
  <si>
    <t>B104164</t>
  </si>
  <si>
    <t>ConTab_BOM_KP_RecircLines_5</t>
  </si>
  <si>
    <t>B104165</t>
  </si>
  <si>
    <t>ConTab_BOM_KP_RecircLines_6</t>
  </si>
  <si>
    <t>B104166</t>
  </si>
  <si>
    <t>ConTab_BOM_KP_RecircLines_7</t>
  </si>
  <si>
    <t>B104167</t>
  </si>
  <si>
    <t>ConTab_BOM_KP_RecircLines_8</t>
  </si>
  <si>
    <t>B104168</t>
  </si>
  <si>
    <t>ConTab_BOM_KP_RecircLines_9</t>
  </si>
  <si>
    <t>B104169</t>
  </si>
  <si>
    <t>ConTab_BOM_KP_RecircLines_10</t>
  </si>
  <si>
    <t>B104170</t>
  </si>
  <si>
    <t>ConTab_BOM_KP_RecircLines_11</t>
  </si>
  <si>
    <t>B104171</t>
  </si>
  <si>
    <t>ConTab_BOM_KP_RecircLines_12</t>
  </si>
  <si>
    <t>B104172</t>
  </si>
  <si>
    <t>ConTab_BOM_KP_RecircLines_13</t>
  </si>
  <si>
    <t>B104173</t>
  </si>
  <si>
    <t>ConTab_BOM_KP_RecircLines_14</t>
  </si>
  <si>
    <t>B104174</t>
  </si>
  <si>
    <t>ConTab_BOM_KP_RecircLines_15</t>
  </si>
  <si>
    <t>B104175</t>
  </si>
  <si>
    <t>ConTab_BOM_KP_RecircLines_16</t>
  </si>
  <si>
    <t>B104176</t>
  </si>
  <si>
    <t>ConTab_BOM_KP_RecircLines_17</t>
  </si>
  <si>
    <t>B104177</t>
  </si>
  <si>
    <t>ConTab_BOM_KP_RecircLines_18</t>
  </si>
  <si>
    <t>B104178</t>
  </si>
  <si>
    <t>ConTab_BOM_KP_RecircLines_19</t>
  </si>
  <si>
    <t>B104179</t>
  </si>
  <si>
    <t>ConTab_BOM_KP_RecircLines_20</t>
  </si>
  <si>
    <t>B104180</t>
  </si>
  <si>
    <t>ConTab_BOM_KP_RecircLines_21</t>
  </si>
  <si>
    <t>B104181</t>
  </si>
  <si>
    <t>ConTab_BOM_KP_RecircLines_22</t>
  </si>
  <si>
    <t>B104182</t>
  </si>
  <si>
    <t>ConTab_BOM_KP_RecircLines_23</t>
  </si>
  <si>
    <t>B104183</t>
  </si>
  <si>
    <t>ConTab_BOM_KP_RecircLines_24</t>
  </si>
  <si>
    <t>B104184</t>
  </si>
  <si>
    <t>ConTab_BOM_KP_RecircLines_25</t>
  </si>
  <si>
    <t>RecirculationLines_NylonTubing_BrassFittings</t>
  </si>
  <si>
    <t>Nylon Tubing with Brass Fittings</t>
  </si>
  <si>
    <t>B104185</t>
  </si>
  <si>
    <t>LT249</t>
  </si>
  <si>
    <t>ConTab_BOM_KP_RecircLines_26</t>
  </si>
  <si>
    <t>B104186</t>
  </si>
  <si>
    <t>ConTab_BOM_KP_RecircLines_27</t>
  </si>
  <si>
    <t>B104187</t>
  </si>
  <si>
    <t>ConTab_BOM_KP_RecircLines_28</t>
  </si>
  <si>
    <t>B104188</t>
  </si>
  <si>
    <t>ConTab_BOM_KP_RecircLines_29</t>
  </si>
  <si>
    <t>B104189</t>
  </si>
  <si>
    <t>ConTab_BOM_KP_RecircLines_30</t>
  </si>
  <si>
    <t>B104190</t>
  </si>
  <si>
    <t>ConTab_BOM_KP_RecircLines_31</t>
  </si>
  <si>
    <t>B104191</t>
  </si>
  <si>
    <t>ConTab_BOM_KP_RecircLines_32</t>
  </si>
  <si>
    <t>B104192</t>
  </si>
  <si>
    <t>ConTab_BOM_KP_RecircLines_33</t>
  </si>
  <si>
    <t>B104193</t>
  </si>
  <si>
    <t>ConTab_BOM_KP_RecircLines_34</t>
  </si>
  <si>
    <t>B104194</t>
  </si>
  <si>
    <t>ConTab_BOM_KP_RecircLines_35</t>
  </si>
  <si>
    <t>B104195</t>
  </si>
  <si>
    <t>ConTab_BOM_KP_RecircLines_36</t>
  </si>
  <si>
    <t>B104196</t>
  </si>
  <si>
    <t>ConTab_BOM_KP_RecircLines_37</t>
  </si>
  <si>
    <t>B104197</t>
  </si>
  <si>
    <t>ConTab_BOM_KP_RecircLines_38</t>
  </si>
  <si>
    <t>B104198</t>
  </si>
  <si>
    <t>ConTab_BOM_KP_RecircLines_39</t>
  </si>
  <si>
    <t>B104199</t>
  </si>
  <si>
    <t>ConTab_BOM_KP_RecircLines_40</t>
  </si>
  <si>
    <t>B104200</t>
  </si>
  <si>
    <t>ConTab_BOM_KP_RecircLines_41</t>
  </si>
  <si>
    <t>B104201</t>
  </si>
  <si>
    <t>ConTab_BOM_KP_RecircLines_42</t>
  </si>
  <si>
    <t>B104202</t>
  </si>
  <si>
    <t>ConTab_BOM_KP_RecircLines_43</t>
  </si>
  <si>
    <t>B104203</t>
  </si>
  <si>
    <t>ConTab_BOM_KP_RecircLines_44</t>
  </si>
  <si>
    <t>B104204</t>
  </si>
  <si>
    <t>ConTab_BOM_KP_RecircLines_45</t>
  </si>
  <si>
    <t>B104205</t>
  </si>
  <si>
    <t>ConTab_BOM_KP_RecircLines_46</t>
  </si>
  <si>
    <t>B104206</t>
  </si>
  <si>
    <t>ConTab_BOM_KP_RecircLines_47</t>
  </si>
  <si>
    <t>B104207</t>
  </si>
  <si>
    <t>ConTab_BOM_KP_RecircLines_48</t>
  </si>
  <si>
    <t>B104208</t>
  </si>
  <si>
    <t>ConTab_BOM_KP_RecircLines_73</t>
  </si>
  <si>
    <t>RecirculationLines_CopperTubing_BrassFittings</t>
  </si>
  <si>
    <t>Copper Tubing with Brass Fittings</t>
  </si>
  <si>
    <t>B104233</t>
  </si>
  <si>
    <t>ConTab_BOM_KP_RecircLines_74</t>
  </si>
  <si>
    <t>B104234</t>
  </si>
  <si>
    <t>ConTab_BOM_KP_RecircLines_75</t>
  </si>
  <si>
    <t>B104235</t>
  </si>
  <si>
    <t>ConTab_BOM_KP_RecircLines_76</t>
  </si>
  <si>
    <t>B104236</t>
  </si>
  <si>
    <t>ConTab_BOM_KP_RecircLines_77</t>
  </si>
  <si>
    <t>B104237</t>
  </si>
  <si>
    <t>ConTab_BOM_KP_RecircLines_78</t>
  </si>
  <si>
    <t>B104238</t>
  </si>
  <si>
    <t>ConTab_BOM_KP_RecircLines_79</t>
  </si>
  <si>
    <t>B104239</t>
  </si>
  <si>
    <t>ConTab_BOM_KP_RecircLines_80</t>
  </si>
  <si>
    <t>B104240</t>
  </si>
  <si>
    <t>ConTab_BOM_KP_RecircLines_81</t>
  </si>
  <si>
    <t>B104241</t>
  </si>
  <si>
    <t>ConTab_BOM_KP_RecircLines_82</t>
  </si>
  <si>
    <t>B104242</t>
  </si>
  <si>
    <t>ConTab_BOM_KP_RecircLines_83</t>
  </si>
  <si>
    <t>B104243</t>
  </si>
  <si>
    <t>ConTab_BOM_KP_RecircLines_84</t>
  </si>
  <si>
    <t>B104244</t>
  </si>
  <si>
    <t>ConTab_BOM_KP_RecircLines_85</t>
  </si>
  <si>
    <t>B104245</t>
  </si>
  <si>
    <t>ConTab_BOM_KP_RecircLines_86</t>
  </si>
  <si>
    <t>B104246</t>
  </si>
  <si>
    <t>ConTab_BOM_KP_RecircLines_87</t>
  </si>
  <si>
    <t>B104247</t>
  </si>
  <si>
    <t>ConTab_BOM_KP_RecircLines_88</t>
  </si>
  <si>
    <t>B104248</t>
  </si>
  <si>
    <t>ConTab_BOM_KP_RecircLines_89</t>
  </si>
  <si>
    <t>B104249</t>
  </si>
  <si>
    <t>ConTab_BOM_KP_RecircLines_90</t>
  </si>
  <si>
    <t>B104250</t>
  </si>
  <si>
    <t>ConTab_BOM_KP_RecircLines_91</t>
  </si>
  <si>
    <t>B104251</t>
  </si>
  <si>
    <t>ConTab_BOM_KP_RecircLines_92</t>
  </si>
  <si>
    <t>B104252</t>
  </si>
  <si>
    <t>ConTab_BOM_KP_RecircLines_93</t>
  </si>
  <si>
    <t>B104253</t>
  </si>
  <si>
    <t>ConTab_BOM_KP_RecircLines_94</t>
  </si>
  <si>
    <t>B104254</t>
  </si>
  <si>
    <t>ConTab_BOM_KP_RecircLines_95</t>
  </si>
  <si>
    <t>B104255</t>
  </si>
  <si>
    <t>ConTab_BOM_KP_RecircLines_96</t>
  </si>
  <si>
    <t>B104256</t>
  </si>
  <si>
    <t>ConTab_BOM_KP_RecircLines_97</t>
  </si>
  <si>
    <t>RecirculationLines_SSTubing_SSFittings</t>
  </si>
  <si>
    <t>Stainless Steel Tubing and Fittings</t>
  </si>
  <si>
    <t>B104257</t>
  </si>
  <si>
    <t>ConTab_BOM_KP_RecircLines_98</t>
  </si>
  <si>
    <t>B104258</t>
  </si>
  <si>
    <t>ConTab_BOM_KP_RecircLines_99</t>
  </si>
  <si>
    <t>B104259</t>
  </si>
  <si>
    <t>ConTab_BOM_KP_RecircLines_100</t>
  </si>
  <si>
    <t>B104260</t>
  </si>
  <si>
    <t>ConTab_BOM_KP_RecircLines_101</t>
  </si>
  <si>
    <t>B104261</t>
  </si>
  <si>
    <t>ConTab_BOM_KP_RecircLines_102</t>
  </si>
  <si>
    <t>B104262</t>
  </si>
  <si>
    <t>ConTab_BOM_KP_RecircLines_103</t>
  </si>
  <si>
    <t>B104263</t>
  </si>
  <si>
    <t>ConTab_BOM_KP_RecircLines_104</t>
  </si>
  <si>
    <t>B104264</t>
  </si>
  <si>
    <t>ConTab_BOM_KP_RecircLines_105</t>
  </si>
  <si>
    <t>B104265</t>
  </si>
  <si>
    <t>ConTab_BOM_KP_RecircLines_106</t>
  </si>
  <si>
    <t>B104266</t>
  </si>
  <si>
    <t>ConTab_BOM_KP_RecircLines_107</t>
  </si>
  <si>
    <t>B104267</t>
  </si>
  <si>
    <t>ConTab_BOM_KP_RecircLines_108</t>
  </si>
  <si>
    <t>B104268</t>
  </si>
  <si>
    <t>ConTab_BOM_KP_RecircLines_109</t>
  </si>
  <si>
    <t>B104269</t>
  </si>
  <si>
    <t>ConTab_BOM_KP_RecircLines_110</t>
  </si>
  <si>
    <t>B104270</t>
  </si>
  <si>
    <t>ConTab_BOM_KP_RecircLines_111</t>
  </si>
  <si>
    <t>B104271</t>
  </si>
  <si>
    <t>ConTab_BOM_KP_RecircLines_112</t>
  </si>
  <si>
    <t>B104272</t>
  </si>
  <si>
    <t>ConTab_BOM_KP_RecircLines_113</t>
  </si>
  <si>
    <t>B104273</t>
  </si>
  <si>
    <t>ConTab_BOM_KP_RecircLines_114</t>
  </si>
  <si>
    <t>B104274</t>
  </si>
  <si>
    <t>ConTab_BOM_KP_RecircLines_115</t>
  </si>
  <si>
    <t>B104275</t>
  </si>
  <si>
    <t>ConTab_BOM_KP_RecircLines_116</t>
  </si>
  <si>
    <t>B104276</t>
  </si>
  <si>
    <t>ConTab_BOM_KP_RecircLines_117</t>
  </si>
  <si>
    <t>B104277</t>
  </si>
  <si>
    <t>ConTab_BOM_KP_RecircLines_118</t>
  </si>
  <si>
    <t>B104278</t>
  </si>
  <si>
    <t>ConTab_BOM_KP_RecircLines_119</t>
  </si>
  <si>
    <t>B104279</t>
  </si>
  <si>
    <t>ConTab_BOM_KP_RecircLines_120</t>
  </si>
  <si>
    <t>B104280</t>
  </si>
  <si>
    <t>ConTab_BOM_KP_RecircLines_145</t>
  </si>
  <si>
    <t>ConTab_BOM_KP_RecircLines_146</t>
  </si>
  <si>
    <t>ConTab_BOM_KP_RecircLines_147</t>
  </si>
  <si>
    <t>ConTab_BOM_KP_RecircLines_148</t>
  </si>
  <si>
    <t>ConTab_BOM_KP_RecircLines_151</t>
  </si>
  <si>
    <t>ConTab_BOM_KP_RecircLines_152</t>
  </si>
  <si>
    <t>ConTab_BOM_KP_RecircLines_153</t>
  </si>
  <si>
    <t>ConTab_BOM_KP_RecircLines_154</t>
  </si>
  <si>
    <t>ConTab_BOM_KP_RecircLines_157</t>
  </si>
  <si>
    <t>ConTab_BOM_KP_RecircLines_158</t>
  </si>
  <si>
    <t>ConTab_BOM_KP_RecircLines_160</t>
  </si>
  <si>
    <t>ConTab_BOM_KP_RecircLines_161</t>
  </si>
  <si>
    <t>ConTab_BOM_KP_RecircLines_163</t>
  </si>
  <si>
    <t>ConTab_BOM_KP_RecircLines_164</t>
  </si>
  <si>
    <t>ConTab_BOM_KP_RecircLines_166</t>
  </si>
  <si>
    <t>ConTab_BOM_KP_RecircLines_167</t>
  </si>
  <si>
    <t>ConTab_BOM_KP_RecircLines_169</t>
  </si>
  <si>
    <t>ConTab_BOM_KP_RecircLines_170</t>
  </si>
  <si>
    <t>ConTab_BOM_KP_RecircLines_172</t>
  </si>
  <si>
    <t>ConTab_BOM_KP_RecircLines_173</t>
  </si>
  <si>
    <t>ConTab_BOM_KP_RecircLines_175</t>
  </si>
  <si>
    <t>ConTab_BOM_KP_RecircLines_176</t>
  </si>
  <si>
    <t>ConTab_BOM_KP_RecircLines_178</t>
  </si>
  <si>
    <t>ConTab_BOM_KP_RecircLines_179</t>
  </si>
  <si>
    <t>ConTab_BOM_KP_RecircLines_181</t>
  </si>
  <si>
    <t>ConTab_BOM_KP_RecircLines_182</t>
  </si>
  <si>
    <t>ConTab_BOM_KP_RecircLines_184</t>
  </si>
  <si>
    <t>ConTab_BOM_KP_RecircLines_185</t>
  </si>
  <si>
    <t>ConTab_BOM_KP_RecircLines_187</t>
  </si>
  <si>
    <t>ConTab_BOM_KP_RecircLines_188</t>
  </si>
  <si>
    <t>ConTab_BOM_KP_RecircLines_190</t>
  </si>
  <si>
    <t>ConTab_BOM_KP_RecircLines_191</t>
  </si>
  <si>
    <t>ConTab_BOM_KP_RecircLines_193</t>
  </si>
  <si>
    <t>ConTab_BOM_KP_RecircLines_194</t>
  </si>
  <si>
    <t>ConTab_BOM_KP_RecircLines_196</t>
  </si>
  <si>
    <t>ConTab_BOM_KP_RecircLines_197</t>
  </si>
  <si>
    <t>ConTab_BOM_KP_RecircLines_199</t>
  </si>
  <si>
    <t>ConTab_BOM_KP_RecircLines_200</t>
  </si>
  <si>
    <t>ConTab_BOM_KP_RecircLines_202</t>
  </si>
  <si>
    <t>ConTab_BOM_KP_RecircLines_203</t>
  </si>
  <si>
    <t>ConTab_BOM_KP_RecircLines_205</t>
  </si>
  <si>
    <t>ConTab_BOM_KP_RecircLines_206</t>
  </si>
  <si>
    <t>ConTab_BOM_KP_RecircLines_208</t>
  </si>
  <si>
    <t>ConTab_BOM_KP_RecircLines_209</t>
  </si>
  <si>
    <t>ConTab_BOM_KP_RecircLines_211</t>
  </si>
  <si>
    <t>ConTab_BOM_KP_RecircLines_212</t>
  </si>
  <si>
    <t>ConTab_BOM_KP_RecircLines_214</t>
  </si>
  <si>
    <t>ConTab_BOM_KP_RecircLines_215</t>
  </si>
  <si>
    <t>ConTab_BOM_KP_RecircLines_217</t>
  </si>
  <si>
    <t>ConTab_BOM_KP_RecircLines_218</t>
  </si>
  <si>
    <t>ConTab_BOM_KP_RecircLines_220</t>
  </si>
  <si>
    <t>ConTab_BOM_KP_RecircLines_221</t>
  </si>
  <si>
    <t>ConTab_BOM_KP_RecircLines_223</t>
  </si>
  <si>
    <t>ConTab_BOM_KP_RecircLines_224</t>
  </si>
  <si>
    <t>ConTab_BOM_KP_RecircLines_226</t>
  </si>
  <si>
    <t>ConTab_BOM_KP_RecircLines_227</t>
  </si>
  <si>
    <t>ConTab_BOM_KP_RecircLines_229</t>
  </si>
  <si>
    <t>ConTab_BOM_KP_RecircLines_230</t>
  </si>
  <si>
    <t>ConTab_BOM_KP_RecircLines_232</t>
  </si>
  <si>
    <t>ConTab_BOM_KP_RecircLines_233</t>
  </si>
  <si>
    <t>C:\Users\Willie\Desktop\Grundfos PSDs\KPdrippan.xml</t>
  </si>
  <si>
    <t>Price_BOM_KP_DripPans</t>
  </si>
  <si>
    <t>BaseplateOptions</t>
  </si>
  <si>
    <t>Motor Frame</t>
  </si>
  <si>
    <t>Drip Pan Type</t>
  </si>
  <si>
    <t>ConTab_BOM_KP_DripPans_1</t>
  </si>
  <si>
    <t>Drip_Pan</t>
  </si>
  <si>
    <t>Standard Drip Pan</t>
  </si>
  <si>
    <t>B104308</t>
  </si>
  <si>
    <t>ConTab_BOM_KP_DripPans_2</t>
  </si>
  <si>
    <t>ConTab_BOM_KP_DripPans_3</t>
  </si>
  <si>
    <t>ConTab_BOM_KP_DripPans_4</t>
  </si>
  <si>
    <t>ConTab_BOM_KP_DripPans_5</t>
  </si>
  <si>
    <t>ConTab_BOM_KP_DripPans_6</t>
  </si>
  <si>
    <t>ConTab_BOM_KP_DripPans_7</t>
  </si>
  <si>
    <t>ConTab_BOM_KP_DripPans_8</t>
  </si>
  <si>
    <t>ConTab_BOM_KP_DripPans_9</t>
  </si>
  <si>
    <t>ConTab_BOM_KP_DripPans_10</t>
  </si>
  <si>
    <t>ConTab_BOM_KP_DripPans_12</t>
  </si>
  <si>
    <t>All</t>
  </si>
  <si>
    <t>B104306</t>
  </si>
  <si>
    <t>ConTab_BOM_KP_DripPans_13</t>
  </si>
  <si>
    <t>ConTab_BOM_KP_DripPans_14</t>
  </si>
  <si>
    <t>ConTab_BOM_KP_DripPans_15</t>
  </si>
  <si>
    <t>ConTab_BOM_KP_DripPans_16</t>
  </si>
  <si>
    <t>ConTab_BOM_KP_DripPans_17</t>
  </si>
  <si>
    <t>ConTab_BOM_KP_DripPans_18</t>
  </si>
  <si>
    <t>ConTab_BOM_KP_DripPans_19</t>
  </si>
  <si>
    <t>ConTab_BOM_KP_DripPans_20</t>
  </si>
  <si>
    <t>ConTab_BOM_KP_DripPans_21</t>
  </si>
  <si>
    <t>ConTab_BOM_KP_DripPans_22</t>
  </si>
  <si>
    <t>ConTab_BOM_KP_DripPans_24</t>
  </si>
  <si>
    <t>ConTab_BOM_KP_DripPans_25</t>
  </si>
  <si>
    <t>ConTab_BOM_KP_DripPans_26</t>
  </si>
  <si>
    <t>ConTab_BOM_KP_DripPans_27</t>
  </si>
  <si>
    <t>ConTab_BOM_KP_DripPans_28</t>
  </si>
  <si>
    <t>ConTab_BOM_KP_DripPans_29</t>
  </si>
  <si>
    <t>ConTab_BOM_KP_DripPans_30</t>
  </si>
  <si>
    <t>ConTab_BOM_KP_DripPans_31</t>
  </si>
  <si>
    <t>ConTab_BOM_KP_DripPans_32</t>
  </si>
  <si>
    <t>ConTab_BOM_KP_DripPans_33</t>
  </si>
  <si>
    <t>ConTab_BOM_KP_DripPans_34</t>
  </si>
  <si>
    <t>ConTab_BOM_KP_DripPans_35</t>
  </si>
  <si>
    <t>B104316</t>
  </si>
  <si>
    <t>ConTab_BOM_KP_DripPans_36</t>
  </si>
  <si>
    <t>ConTab_BOM_KP_DripPans_37</t>
  </si>
  <si>
    <t>ConTab_BOM_KP_DripPans_38</t>
  </si>
  <si>
    <t>ConTab_BOM_KP_DripPans_40</t>
  </si>
  <si>
    <t>ConTab_BOM_KP_DripPans_41</t>
  </si>
  <si>
    <t>B104309</t>
  </si>
  <si>
    <t>ConTab_BOM_KP_DripPans_42</t>
  </si>
  <si>
    <t>ConTab_BOM_KP_DripPans_43</t>
  </si>
  <si>
    <t>ConTab_BOM_KP_DripPans_44</t>
  </si>
  <si>
    <t>ConTab_BOM_KP_DripPans_45</t>
  </si>
  <si>
    <t>ConTab_BOM_KP_DripPans_46</t>
  </si>
  <si>
    <t>ConTab_BOM_KP_DripPans_47</t>
  </si>
  <si>
    <t>B104310</t>
  </si>
  <si>
    <t>ConTab_BOM_KP_DripPans_48</t>
  </si>
  <si>
    <t>ConTab_BOM_KP_DripPans_50</t>
  </si>
  <si>
    <t>ConTab_BOM_KP_DripPans_51</t>
  </si>
  <si>
    <t>ConTab_BOM_KP_DripPans_52</t>
  </si>
  <si>
    <t>ConTab_BOM_KP_DripPans_53</t>
  </si>
  <si>
    <t>ConTab_BOM_KP_DripPans_54</t>
  </si>
  <si>
    <t>ConTab_BOM_KP_DripPans_55</t>
  </si>
  <si>
    <t>ConTab_BOM_KP_DripPans_56</t>
  </si>
  <si>
    <t>ConTab_BOM_KP_DripPans_57</t>
  </si>
  <si>
    <t>ConTab_BOM_KP_DripPans_58</t>
  </si>
  <si>
    <t>ConTab_BOM_KP_DripPans_59</t>
  </si>
  <si>
    <t>ConTab_BOM_KP_DripPans_60</t>
  </si>
  <si>
    <t>ConTab_BOM_KP_DripPans_61</t>
  </si>
  <si>
    <t>ConTab_BOM_KP_DripPans_62</t>
  </si>
  <si>
    <t>ConTab_BOM_KP_DripPans_64</t>
  </si>
  <si>
    <t>ConTab_BOM_KP_DripPans_65</t>
  </si>
  <si>
    <t>ConTab_BOM_KP_DripPans_66</t>
  </si>
  <si>
    <t>ConTab_BOM_KP_DripPans_67</t>
  </si>
  <si>
    <t>ConTab_BOM_KP_DripPans_68</t>
  </si>
  <si>
    <t>ConTab_BOM_KP_DripPans_69</t>
  </si>
  <si>
    <t>ConTab_BOM_KP_DripPans_70</t>
  </si>
  <si>
    <t>ConTab_BOM_KP_DripPans_71</t>
  </si>
  <si>
    <t>ConTab_BOM_KP_DripPans_72</t>
  </si>
  <si>
    <t>ConTab_BOM_KP_DripPans_73</t>
  </si>
  <si>
    <t>ConTab_BOM_KP_DripPans_74</t>
  </si>
  <si>
    <t>ConTab_BOM_KP_DripPans_75</t>
  </si>
  <si>
    <t>ConTab_BOM_KP_DripPans_76</t>
  </si>
  <si>
    <t>ConTab_BOM_KP_DripPans_78</t>
  </si>
  <si>
    <t>ConTab_BOM_KP_DripPans_79</t>
  </si>
  <si>
    <t>ConTab_BOM_KP_DripPans_80</t>
  </si>
  <si>
    <t>ConTab_BOM_KP_DripPans_81</t>
  </si>
  <si>
    <t>ConTab_BOM_KP_DripPans_82</t>
  </si>
  <si>
    <t>ConTab_BOM_KP_DripPans_83</t>
  </si>
  <si>
    <t>ConTab_BOM_KP_DripPans_84</t>
  </si>
  <si>
    <t>ConTab_BOM_KP_DripPans_85</t>
  </si>
  <si>
    <t>ConTab_BOM_KP_DripPans_86</t>
  </si>
  <si>
    <t>ConTab_BOM_KP_DripPans_87</t>
  </si>
  <si>
    <t>ConTab_BOM_KP_DripPans_88</t>
  </si>
  <si>
    <t>ConTab_BOM_KP_DripPans_89</t>
  </si>
  <si>
    <t>ConTab_BOM_KP_DripPans_90</t>
  </si>
  <si>
    <t>ConTab_BOM_KP_DripPans_91</t>
  </si>
  <si>
    <t>ConTab_BOM_KP_DripPans_92</t>
  </si>
  <si>
    <t>ConTab_BOM_KP_DripPans_94</t>
  </si>
  <si>
    <t>ConTab_BOM_KP_DripPans_95</t>
  </si>
  <si>
    <t>B104311</t>
  </si>
  <si>
    <t>ConTab_BOM_KP_DripPans_96</t>
  </si>
  <si>
    <t>ConTab_BOM_KP_DripPans_97</t>
  </si>
  <si>
    <t>ConTab_BOM_KP_DripPans_98</t>
  </si>
  <si>
    <t>ConTab_BOM_KP_DripPans_99</t>
  </si>
  <si>
    <t>ConTab_BOM_KP_DripPans_100</t>
  </si>
  <si>
    <t>ConTab_BOM_KP_DripPans_101</t>
  </si>
  <si>
    <t>B104312</t>
  </si>
  <si>
    <t>ConTab_BOM_KP_DripPans_102</t>
  </si>
  <si>
    <t>ConTab_BOM_KP_DripPans_103</t>
  </si>
  <si>
    <t>ConTab_BOM_KP_DripPans_104</t>
  </si>
  <si>
    <t>ConTab_BOM_KP_DripPans_106</t>
  </si>
  <si>
    <t>ConTab_BOM_KP_DripPans_107</t>
  </si>
  <si>
    <t>ConTab_BOM_KP_DripPans_108</t>
  </si>
  <si>
    <t>ConTab_BOM_KP_DripPans_109</t>
  </si>
  <si>
    <t>ConTab_BOM_KP_DripPans_110</t>
  </si>
  <si>
    <t>ConTab_BOM_KP_DripPans_111</t>
  </si>
  <si>
    <t>ConTab_BOM_KP_DripPans_112</t>
  </si>
  <si>
    <t>ConTab_BOM_KP_DripPans_113</t>
  </si>
  <si>
    <t>ConTab_BOM_KP_DripPans_114</t>
  </si>
  <si>
    <t>ConTab_BOM_KP_DripPans_115</t>
  </si>
  <si>
    <t>ConTab_BOM_KP_DripPans_116</t>
  </si>
  <si>
    <t>ConTab_BOM_KP_DripPans_118</t>
  </si>
  <si>
    <t>ConTab_BOM_KP_DripPans_119</t>
  </si>
  <si>
    <t>ConTab_BOM_KP_DripPans_120</t>
  </si>
  <si>
    <t>ConTab_BOM_KP_DripPans_121</t>
  </si>
  <si>
    <t>ConTab_BOM_KP_DripPans_122</t>
  </si>
  <si>
    <t>ConTab_BOM_KP_DripPans_123</t>
  </si>
  <si>
    <t>ConTab_BOM_KP_DripPans_124</t>
  </si>
  <si>
    <t>ConTab_BOM_KP_DripPans_125</t>
  </si>
  <si>
    <t>ConTab_BOM_KP_DripPans_126</t>
  </si>
  <si>
    <t>ConTab_BOM_KP_DripPans_127</t>
  </si>
  <si>
    <t>ConTab_BOM_KP_DripPans_128</t>
  </si>
  <si>
    <t>ConTab_BOM_KP_DripPans_130</t>
  </si>
  <si>
    <t>ConTab_BOM_KP_DripPans_131</t>
  </si>
  <si>
    <t>ConTab_BOM_KP_DripPans_132</t>
  </si>
  <si>
    <t>ConTab_BOM_KP_DripPans_133</t>
  </si>
  <si>
    <t>ConTab_BOM_KP_DripPans_134</t>
  </si>
  <si>
    <t>ConTab_BOM_KP_DripPans_135</t>
  </si>
  <si>
    <t>ConTab_BOM_KP_DripPans_136</t>
  </si>
  <si>
    <t>ConTab_BOM_KP_DripPans_137</t>
  </si>
  <si>
    <t>ConTab_BOM_KP_DripPans_138</t>
  </si>
  <si>
    <t>ConTab_BOM_KP_DripPans_139</t>
  </si>
  <si>
    <t>ConTab_BOM_KP_DripPans_140</t>
  </si>
  <si>
    <t>ConTab_BOM_KP_DripPans_142</t>
  </si>
  <si>
    <t>ConTab_BOM_KP_DripPans_143</t>
  </si>
  <si>
    <t>ConTab_BOM_KP_DripPans_144</t>
  </si>
  <si>
    <t>ConTab_BOM_KP_DripPans_145</t>
  </si>
  <si>
    <t>ConTab_BOM_KP_DripPans_146</t>
  </si>
  <si>
    <t>ConTab_BOM_KP_DripPans_147</t>
  </si>
  <si>
    <t>ConTab_BOM_KP_DripPans_148</t>
  </si>
  <si>
    <t>ConTab_BOM_KP_DripPans_149</t>
  </si>
  <si>
    <t>ConTab_BOM_KP_DripPans_150</t>
  </si>
  <si>
    <t>ConTab_BOM_KP_DripPans_151</t>
  </si>
  <si>
    <t>ConTab_BOM_KP_DripPans_152</t>
  </si>
  <si>
    <t>ConTab_BOM_KP_DripPans_153</t>
  </si>
  <si>
    <t>ConTab_BOM_KP_DripPans_154</t>
  </si>
  <si>
    <t>ConTab_BOM_KP_DripPans_156</t>
  </si>
  <si>
    <t>ConTab_BOM_KP_DripPans_157</t>
  </si>
  <si>
    <t>ConTab_BOM_KP_DripPans_158</t>
  </si>
  <si>
    <t>ConTab_BOM_KP_DripPans_159</t>
  </si>
  <si>
    <t>ConTab_BOM_KP_DripPans_160</t>
  </si>
  <si>
    <t>ConTab_BOM_KP_DripPans_161</t>
  </si>
  <si>
    <t>ConTab_BOM_KP_DripPans_162</t>
  </si>
  <si>
    <t>ConTab_BOM_KP_DripPans_163</t>
  </si>
  <si>
    <t>ConTab_BOM_KP_DripPans_164</t>
  </si>
  <si>
    <t>ConTab_BOM_KP_DripPans_165</t>
  </si>
  <si>
    <t>ConTab_BOM_KP_DripPans_166</t>
  </si>
  <si>
    <t>ConTab_BOM_KP_DripPans_167</t>
  </si>
  <si>
    <t>ConTab_BOM_KP_DripPans_168</t>
  </si>
  <si>
    <t>ConTab_BOM_KP_DripPans_169</t>
  </si>
  <si>
    <t>ConTab_BOM_KP_DripPans_170</t>
  </si>
  <si>
    <t>ConTab_BOM_KP_DripPans_171</t>
  </si>
  <si>
    <t>ConTab_BOM_KP_DripPans_172</t>
  </si>
  <si>
    <t>ConTab_BOM_KP_DripPans_173</t>
  </si>
  <si>
    <t>ConTab_BOM_KP_DripPans_174</t>
  </si>
  <si>
    <t>ConTab_BOM_KP_DripPans_175</t>
  </si>
  <si>
    <t>ConTab_BOM_KP_DripPans_176</t>
  </si>
  <si>
    <t>ConTab_BOM_KP_DripPans_177</t>
  </si>
  <si>
    <t>ConTab_BOM_KP_DripPans_178</t>
  </si>
  <si>
    <t>ConTab_BOM_KP_DripPans_179</t>
  </si>
  <si>
    <t>ConTab_BOM_KP_DripPans_180</t>
  </si>
  <si>
    <t>ConTab_BOM_KP_DripPans_181</t>
  </si>
  <si>
    <t>ConTab_BOM_KP_DripPans_182</t>
  </si>
  <si>
    <t>ConTab_BOM_KP_DripPans_183</t>
  </si>
  <si>
    <t>ConTab_BOM_KP_DripPans_184</t>
  </si>
  <si>
    <t>ConTab_BOM_KP_DripPans_185</t>
  </si>
  <si>
    <t>ConTab_BOM_KP_DripPans_186</t>
  </si>
  <si>
    <t>ConTab_BOM_KP_DripPans_187</t>
  </si>
  <si>
    <t>ConTab_BOM_KP_DripPans_188</t>
  </si>
  <si>
    <t>ConTab_BOM_KP_DripPans_189</t>
  </si>
  <si>
    <t>ConTab_BOM_KP_DripPans_190</t>
  </si>
  <si>
    <t>ConTab_BOM_KP_DripPans_191</t>
  </si>
  <si>
    <t>ConTab_BOM_KP_DripPans_192</t>
  </si>
  <si>
    <t>ConTab_BOM_KP_DripPans_193</t>
  </si>
  <si>
    <t>ConTab_BOM_KP_DripPans_195</t>
  </si>
  <si>
    <t>ConTab_BOM_KP_DripPans_196</t>
  </si>
  <si>
    <t>ConTab_BOM_KP_DripPans_197</t>
  </si>
  <si>
    <t>ConTab_BOM_KP_DripPans_198</t>
  </si>
  <si>
    <t>ConTab_BOM_KP_DripPans_199</t>
  </si>
  <si>
    <t>ConTab_BOM_KP_DripPans_200</t>
  </si>
  <si>
    <t>ConTab_BOM_KP_DripPans_201</t>
  </si>
  <si>
    <t>ConTab_BOM_KP_DripPans_202</t>
  </si>
  <si>
    <t>ConTab_BOM_KP_DripPans_203</t>
  </si>
  <si>
    <t>ConTab_BOM_KP_DripPans_204</t>
  </si>
  <si>
    <t>ConTab_BOM_KP_DripPans_205</t>
  </si>
  <si>
    <t>ConTab_BOM_KP_DripPans_207</t>
  </si>
  <si>
    <t>ConTab_BOM_KP_DripPans_208</t>
  </si>
  <si>
    <t>B104313</t>
  </si>
  <si>
    <t>ConTab_BOM_KP_DripPans_209</t>
  </si>
  <si>
    <t>ConTab_BOM_KP_DripPans_210</t>
  </si>
  <si>
    <t>ConTab_BOM_KP_DripPans_211</t>
  </si>
  <si>
    <t>ConTab_BOM_KP_DripPans_212</t>
  </si>
  <si>
    <t>ConTab_BOM_KP_DripPans_213</t>
  </si>
  <si>
    <t>ConTab_BOM_KP_DripPans_214</t>
  </si>
  <si>
    <t>ConTab_BOM_KP_DripPans_215</t>
  </si>
  <si>
    <t>ConTab_BOM_KP_DripPans_216</t>
  </si>
  <si>
    <t>ConTab_BOM_KP_DripPans_217</t>
  </si>
  <si>
    <t>ConTab_BOM_KP_DripPans_218</t>
  </si>
  <si>
    <t>ConTab_BOM_KP_DripPans_219</t>
  </si>
  <si>
    <t>ConTab_BOM_KP_DripPans_221</t>
  </si>
  <si>
    <t>ConTab_BOM_KP_DripPans_222</t>
  </si>
  <si>
    <t>ConTab_BOM_KP_DripPans_223</t>
  </si>
  <si>
    <t>ConTab_BOM_KP_DripPans_224</t>
  </si>
  <si>
    <t>ConTab_BOM_KP_DripPans_225</t>
  </si>
  <si>
    <t>ConTab_BOM_KP_DripPans_226</t>
  </si>
  <si>
    <t>ConTab_BOM_KP_DripPans_227</t>
  </si>
  <si>
    <t>ConTab_BOM_KP_DripPans_228</t>
  </si>
  <si>
    <t>ConTab_BOM_KP_DripPans_229</t>
  </si>
  <si>
    <t>ConTab_BOM_KP_DripPans_230</t>
  </si>
  <si>
    <t>ConTab_BOM_KP_DripPans_231</t>
  </si>
  <si>
    <t>ConTab_BOM_KP_DripPans_232</t>
  </si>
  <si>
    <t>ConTab_BOM_KP_DripPans_233</t>
  </si>
  <si>
    <t>ConTab_BOM_KP_DripPans_234</t>
  </si>
  <si>
    <t>ConTab_BOM_KP_DripPans_235</t>
  </si>
  <si>
    <t>ConTab_BOM_KP_DripPans_236</t>
  </si>
  <si>
    <t>ConTab_BOM_KP_DripPans_237</t>
  </si>
  <si>
    <t>ConTab_BOM_KP_DripPans_239</t>
  </si>
  <si>
    <t>ConTab_BOM_KP_DripPans_240</t>
  </si>
  <si>
    <t>B104315</t>
  </si>
  <si>
    <t>ConTab_BOM_KP_DripPans_241</t>
  </si>
  <si>
    <t>ConTab_BOM_KP_DripPans_242</t>
  </si>
  <si>
    <t>ConTab_BOM_KP_DripPans_243</t>
  </si>
  <si>
    <t>ConTab_BOM_KP_DripPans_244</t>
  </si>
  <si>
    <t>ConTab_BOM_KP_DripPans_245</t>
  </si>
  <si>
    <t>ConTab_BOM_KP_DripPans_246</t>
  </si>
  <si>
    <t>ConTab_BOM_KP_DripPans_247</t>
  </si>
  <si>
    <t>ConTab_BOM_KP_DripPans_248</t>
  </si>
  <si>
    <t>ConTab_BOM_KP_DripPans_249</t>
  </si>
  <si>
    <t>ConTab_BOM_KP_DripPans_250</t>
  </si>
  <si>
    <t>ConTab_BOM_KP_DripPans_251</t>
  </si>
  <si>
    <t>ConTab_BOM_KP_DripPans_252</t>
  </si>
  <si>
    <t>ConTab_BOM_KP_DripPans_253</t>
  </si>
  <si>
    <t>ConTab_BOM_KP_DripPans_254</t>
  </si>
  <si>
    <t>ConTab_BOM_KP_DripPans_255</t>
  </si>
  <si>
    <t>ConTab_BOM_KP_DripPans_256</t>
  </si>
  <si>
    <t>ConTab_BOM_KP_DripPans_257</t>
  </si>
  <si>
    <t>ConTab_BOM_KP_DripPans_258</t>
  </si>
  <si>
    <t>ConTab_BOM_KP_DripPans_259</t>
  </si>
  <si>
    <t>ConTab_BOM_KP_DripPans_260</t>
  </si>
  <si>
    <t>ConTab_BOM_KP_DripPans_261</t>
  </si>
  <si>
    <t>ConTab_BOM_KP_DripPans_262</t>
  </si>
  <si>
    <t>ConTab_BOM_KP_DripPans_263</t>
  </si>
  <si>
    <t>ConTab_BOM_KP_DripPans_264</t>
  </si>
  <si>
    <t>ConTab_BOM_KP_DripPans_265</t>
  </si>
  <si>
    <t>ConTab_BOM_KP_DripPans_266</t>
  </si>
  <si>
    <t>ConTab_BOM_KP_DripPans_267</t>
  </si>
  <si>
    <t>ConTab_BOM_KP_DripPans_268</t>
  </si>
  <si>
    <t>ConTab_BOM_KP_DripPans_269</t>
  </si>
  <si>
    <t>ConTab_BOM_KP_DripPans_270</t>
  </si>
  <si>
    <t>ConTab_BOM_KP_DripPans_271</t>
  </si>
  <si>
    <t>ConTab_BOM_KP_DripPans_272</t>
  </si>
  <si>
    <t>ConTab_BOM_KP_DripPans_273</t>
  </si>
  <si>
    <t>ConTab_BOM_KP_DripPans_274</t>
  </si>
  <si>
    <t>ConTab_BOM_KP_DripPans_275</t>
  </si>
  <si>
    <t>ConTab_BOM_KP_DripPans_276</t>
  </si>
  <si>
    <t>ConTab_BOM_KP_DripPans_277</t>
  </si>
  <si>
    <t>ConTab_BOM_KP_DripPans_278</t>
  </si>
  <si>
    <t>ConTab_BOM_KP_DripPans_279</t>
  </si>
  <si>
    <t>ExtendedDripPan</t>
  </si>
  <si>
    <t>Extended Drip Pan</t>
  </si>
  <si>
    <t>B104318</t>
  </si>
  <si>
    <t>LT084</t>
  </si>
  <si>
    <t>ConTab_BOM_KP_DripPans_280</t>
  </si>
  <si>
    <t>ConTab_BOM_KP_DripPans_281</t>
  </si>
  <si>
    <t>ConTab_BOM_KP_DripPans_282</t>
  </si>
  <si>
    <t>ConTab_BOM_KP_DripPans_283</t>
  </si>
  <si>
    <t>ConTab_BOM_KP_DripPans_284</t>
  </si>
  <si>
    <t>ConTab_BOM_KP_DripPans_285</t>
  </si>
  <si>
    <t>ConTab_BOM_KP_DripPans_286</t>
  </si>
  <si>
    <t>ConTab_BOM_KP_DripPans_287</t>
  </si>
  <si>
    <t>ConTab_BOM_KP_DripPans_288</t>
  </si>
  <si>
    <t>ConTab_BOM_KP_DripPans_289</t>
  </si>
  <si>
    <t>LT093</t>
  </si>
  <si>
    <t>ConTab_BOM_KP_DripPans_290</t>
  </si>
  <si>
    <t>B104307</t>
  </si>
  <si>
    <t>ConTab_BOM_KP_DripPans_291</t>
  </si>
  <si>
    <t>ConTab_BOM_KP_DripPans_292</t>
  </si>
  <si>
    <t>ConTab_BOM_KP_DripPans_293</t>
  </si>
  <si>
    <t>ConTab_BOM_KP_DripPans_294</t>
  </si>
  <si>
    <t>ConTab_BOM_KP_DripPans_295</t>
  </si>
  <si>
    <t>ConTab_BOM_KP_DripPans_296</t>
  </si>
  <si>
    <t>ConTab_BOM_KP_DripPans_297</t>
  </si>
  <si>
    <t>ConTab_BOM_KP_DripPans_298</t>
  </si>
  <si>
    <t>ConTab_BOM_KP_DripPans_299</t>
  </si>
  <si>
    <t>ConTab_BOM_KP_DripPans_300</t>
  </si>
  <si>
    <t>ConTab_BOM_KP_DripPans_301</t>
  </si>
  <si>
    <t>ConTab_BOM_KP_DripPans_302</t>
  </si>
  <si>
    <t>ConTab_BOM_KP_DripPans_303</t>
  </si>
  <si>
    <t>ConTab_BOM_KP_DripPans_304</t>
  </si>
  <si>
    <t>ConTab_BOM_KP_DripPans_305</t>
  </si>
  <si>
    <t>ConTab_BOM_KP_DripPans_306</t>
  </si>
  <si>
    <t>ConTab_BOM_KP_DripPans_307</t>
  </si>
  <si>
    <t>ConTab_BOM_KP_DripPans_308</t>
  </si>
  <si>
    <t>ConTab_BOM_KP_DripPans_309</t>
  </si>
  <si>
    <t>ConTab_BOM_KP_DripPans_310</t>
  </si>
  <si>
    <t>ConTab_BOM_KP_DripPans_311</t>
  </si>
  <si>
    <t>ConTab_BOM_KP_DripPans_312</t>
  </si>
  <si>
    <t>ConTab_BOM_KP_DripPans_313</t>
  </si>
  <si>
    <t>B104326</t>
  </si>
  <si>
    <t>ConTab_BOM_KP_DripPans_314</t>
  </si>
  <si>
    <t>ConTab_BOM_KP_DripPans_315</t>
  </si>
  <si>
    <t>ConTab_BOM_KP_DripPans_316</t>
  </si>
  <si>
    <t>ConTab_BOM_KP_DripPans_317</t>
  </si>
  <si>
    <t>ConTab_BOM_KP_DripPans_318</t>
  </si>
  <si>
    <t>ConTab_BOM_KP_DripPans_319</t>
  </si>
  <si>
    <t>B104319</t>
  </si>
  <si>
    <t>ConTab_BOM_KP_DripPans_320</t>
  </si>
  <si>
    <t>ConTab_BOM_KP_DripPans_321</t>
  </si>
  <si>
    <t>ConTab_BOM_KP_DripPans_322</t>
  </si>
  <si>
    <t>ConTab_BOM_KP_DripPans_323</t>
  </si>
  <si>
    <t>ConTab_BOM_KP_DripPans_324</t>
  </si>
  <si>
    <t>ConTab_BOM_KP_DripPans_325</t>
  </si>
  <si>
    <t>B104320</t>
  </si>
  <si>
    <t>ConTab_BOM_KP_DripPans_326</t>
  </si>
  <si>
    <t>ConTab_BOM_KP_DripPans_327</t>
  </si>
  <si>
    <t>ConTab_BOM_KP_DripPans_328</t>
  </si>
  <si>
    <t>ConTab_BOM_KP_DripPans_329</t>
  </si>
  <si>
    <t>ConTab_BOM_KP_DripPans_330</t>
  </si>
  <si>
    <t>ConTab_BOM_KP_DripPans_331</t>
  </si>
  <si>
    <t>ConTab_BOM_KP_DripPans_332</t>
  </si>
  <si>
    <t>ConTab_BOM_KP_DripPans_333</t>
  </si>
  <si>
    <t>ConTab_BOM_KP_DripPans_334</t>
  </si>
  <si>
    <t>ConTab_BOM_KP_DripPans_335</t>
  </si>
  <si>
    <t>ConTab_BOM_KP_DripPans_336</t>
  </si>
  <si>
    <t>ConTab_BOM_KP_DripPans_337</t>
  </si>
  <si>
    <t>ConTab_BOM_KP_DripPans_338</t>
  </si>
  <si>
    <t>ConTab_BOM_KP_DripPans_339</t>
  </si>
  <si>
    <t>ConTab_BOM_KP_DripPans_340</t>
  </si>
  <si>
    <t>ConTab_BOM_KP_DripPans_341</t>
  </si>
  <si>
    <t>ConTab_BOM_KP_DripPans_342</t>
  </si>
  <si>
    <t>ConTab_BOM_KP_DripPans_343</t>
  </si>
  <si>
    <t>ConTab_BOM_KP_DripPans_344</t>
  </si>
  <si>
    <t>ConTab_BOM_KP_DripPans_345</t>
  </si>
  <si>
    <t>ConTab_BOM_KP_DripPans_346</t>
  </si>
  <si>
    <t>ConTab_BOM_KP_DripPans_347</t>
  </si>
  <si>
    <t>ConTab_BOM_KP_DripPans_348</t>
  </si>
  <si>
    <t>ConTab_BOM_KP_DripPans_349</t>
  </si>
  <si>
    <t>ConTab_BOM_KP_DripPans_350</t>
  </si>
  <si>
    <t>ConTab_BOM_KP_DripPans_351</t>
  </si>
  <si>
    <t>ConTab_BOM_KP_DripPans_352</t>
  </si>
  <si>
    <t>ConTab_BOM_KP_DripPans_353</t>
  </si>
  <si>
    <t>ConTab_BOM_KP_DripPans_354</t>
  </si>
  <si>
    <t>ConTab_BOM_KP_DripPans_355</t>
  </si>
  <si>
    <t>ConTab_BOM_KP_DripPans_356</t>
  </si>
  <si>
    <t>ConTab_BOM_KP_DripPans_357</t>
  </si>
  <si>
    <t>ConTab_BOM_KP_DripPans_358</t>
  </si>
  <si>
    <t>ConTab_BOM_KP_DripPans_359</t>
  </si>
  <si>
    <t>ConTab_BOM_KP_DripPans_360</t>
  </si>
  <si>
    <t>ConTab_BOM_KP_DripPans_361</t>
  </si>
  <si>
    <t>ConTab_BOM_KP_DripPans_362</t>
  </si>
  <si>
    <t>ConTab_BOM_KP_DripPans_363</t>
  </si>
  <si>
    <t>ConTab_BOM_KP_DripPans_364</t>
  </si>
  <si>
    <t>ConTab_BOM_KP_DripPans_365</t>
  </si>
  <si>
    <t>ConTab_BOM_KP_DripPans_366</t>
  </si>
  <si>
    <t>ConTab_BOM_KP_DripPans_367</t>
  </si>
  <si>
    <t>ConTab_BOM_KP_DripPans_368</t>
  </si>
  <si>
    <t>ConTab_BOM_KP_DripPans_369</t>
  </si>
  <si>
    <t>ConTab_BOM_KP_DripPans_370</t>
  </si>
  <si>
    <t>ConTab_BOM_KP_DripPans_371</t>
  </si>
  <si>
    <t>B104314</t>
  </si>
  <si>
    <t>ConTab_BOM_KP_DripPans_372</t>
  </si>
  <si>
    <t>ConTab_BOM_KP_DripPans_373</t>
  </si>
  <si>
    <t>B104321</t>
  </si>
  <si>
    <t>ConTab_BOM_KP_DripPans_374</t>
  </si>
  <si>
    <t>ConTab_BOM_KP_DripPans_375</t>
  </si>
  <si>
    <t>ConTab_BOM_KP_DripPans_376</t>
  </si>
  <si>
    <t>ConTab_BOM_KP_DripPans_377</t>
  </si>
  <si>
    <t>ConTab_BOM_KP_DripPans_378</t>
  </si>
  <si>
    <t>ConTab_BOM_KP_DripPans_379</t>
  </si>
  <si>
    <t>B104322</t>
  </si>
  <si>
    <t>ConTab_BOM_KP_DripPans_380</t>
  </si>
  <si>
    <t>ConTab_BOM_KP_DripPans_381</t>
  </si>
  <si>
    <t>ConTab_BOM_KP_DripPans_382</t>
  </si>
  <si>
    <t>ConTab_BOM_KP_DripPans_383</t>
  </si>
  <si>
    <t>ConTab_BOM_KP_DripPans_384</t>
  </si>
  <si>
    <t>ConTab_BOM_KP_DripPans_385</t>
  </si>
  <si>
    <t>ConTab_BOM_KP_DripPans_386</t>
  </si>
  <si>
    <t>ConTab_BOM_KP_DripPans_387</t>
  </si>
  <si>
    <t>ConTab_BOM_KP_DripPans_388</t>
  </si>
  <si>
    <t>ConTab_BOM_KP_DripPans_389</t>
  </si>
  <si>
    <t>ConTab_BOM_KP_DripPans_390</t>
  </si>
  <si>
    <t>ConTab_BOM_KP_DripPans_391</t>
  </si>
  <si>
    <t>ConTab_BOM_KP_DripPans_392</t>
  </si>
  <si>
    <t>ConTab_BOM_KP_DripPans_393</t>
  </si>
  <si>
    <t>ConTab_BOM_KP_DripPans_394</t>
  </si>
  <si>
    <t>ConTab_BOM_KP_DripPans_395</t>
  </si>
  <si>
    <t>ConTab_BOM_KP_DripPans_396</t>
  </si>
  <si>
    <t>ConTab_BOM_KP_DripPans_397</t>
  </si>
  <si>
    <t>ConTab_BOM_KP_DripPans_398</t>
  </si>
  <si>
    <t>ConTab_BOM_KP_DripPans_399</t>
  </si>
  <si>
    <t>ConTab_BOM_KP_DripPans_400</t>
  </si>
  <si>
    <t>ConTab_BOM_KP_DripPans_401</t>
  </si>
  <si>
    <t>ConTab_BOM_KP_DripPans_402</t>
  </si>
  <si>
    <t>ConTab_BOM_KP_DripPans_403</t>
  </si>
  <si>
    <t>ConTab_BOM_KP_DripPans_404</t>
  </si>
  <si>
    <t>ConTab_BOM_KP_DripPans_405</t>
  </si>
  <si>
    <t>ConTab_BOM_KP_DripPans_406</t>
  </si>
  <si>
    <t>ConTab_BOM_KP_DripPans_407</t>
  </si>
  <si>
    <t>B104317</t>
  </si>
  <si>
    <t>ConTab_BOM_KP_DripPans_408</t>
  </si>
  <si>
    <t>ConTab_BOM_KP_DripPans_409</t>
  </si>
  <si>
    <t>ConTab_BOM_KP_DripPans_410</t>
  </si>
  <si>
    <t>ConTab_BOM_KP_DripPans_411</t>
  </si>
  <si>
    <t>ConTab_BOM_KP_DripPans_412</t>
  </si>
  <si>
    <t>ConTab_BOM_KP_DripPans_413</t>
  </si>
  <si>
    <t>ConTab_BOM_KP_DripPans_414</t>
  </si>
  <si>
    <t>ConTab_BOM_KP_DripPans_415</t>
  </si>
  <si>
    <t>ConTab_BOM_KP_DripPans_416</t>
  </si>
  <si>
    <t>ConTab_BOM_KP_DripPans_417</t>
  </si>
  <si>
    <t>ConTab_BOM_KP_DripPans_418</t>
  </si>
  <si>
    <t>ConTab_BOM_KP_DripPans_419</t>
  </si>
  <si>
    <t>ConTab_BOM_KP_DripPans_420</t>
  </si>
  <si>
    <t>ConTab_BOM_KP_DripPans_421</t>
  </si>
  <si>
    <t>ConTab_BOM_KP_DripPans_422</t>
  </si>
  <si>
    <t>ConTab_BOM_KP_DripPans_423</t>
  </si>
  <si>
    <t>ConTab_BOM_KP_DripPans_424</t>
  </si>
  <si>
    <t>ConTab_BOM_KP_DripPans_425</t>
  </si>
  <si>
    <t>ConTab_BOM_KP_DripPans_426</t>
  </si>
  <si>
    <t>ConTab_BOM_KP_DripPans_427</t>
  </si>
  <si>
    <t>ConTab_BOM_KP_DripPans_428</t>
  </si>
  <si>
    <t>ConTab_BOM_KP_DripPans_429</t>
  </si>
  <si>
    <t>ConTab_BOM_KP_DripPans_430</t>
  </si>
  <si>
    <t>ConTab_BOM_KP_DripPans_431</t>
  </si>
  <si>
    <t>ConTab_BOM_KP_DripPans_432</t>
  </si>
  <si>
    <t>ConTab_BOM_KP_DripPans_433</t>
  </si>
  <si>
    <t>ConTab_BOM_KP_DripPans_434</t>
  </si>
  <si>
    <t>ConTab_BOM_KP_DripPans_435</t>
  </si>
  <si>
    <t>ConTab_BOM_KP_DripPans_436</t>
  </si>
  <si>
    <t>ConTab_BOM_KP_DripPans_437</t>
  </si>
  <si>
    <t>ConTab_BOM_KP_DripPans_438</t>
  </si>
  <si>
    <t>ConTab_BOM_KP_DripPans_439</t>
  </si>
  <si>
    <t>ConTab_BOM_KP_DripPans_440</t>
  </si>
  <si>
    <t>ConTab_BOM_KP_DripPans_441</t>
  </si>
  <si>
    <t>ConTab_BOM_KP_DripPans_442</t>
  </si>
  <si>
    <t>ConTab_BOM_KP_DripPans_443</t>
  </si>
  <si>
    <t>ConTab_BOM_KP_DripPans_444</t>
  </si>
  <si>
    <t>ConTab_BOM_KP_DripPans_445</t>
  </si>
  <si>
    <t>ConTab_BOM_KP_DripPans_446</t>
  </si>
  <si>
    <t>ConTab_BOM_KP_DripPans_447</t>
  </si>
  <si>
    <t>ConTab_BOM_KP_DripPans_448</t>
  </si>
  <si>
    <t>ConTab_BOM_KP_DripPans_449</t>
  </si>
  <si>
    <t>ConTab_BOM_KP_DripPans_450</t>
  </si>
  <si>
    <t>ConTab_BOM_KP_DripPans_451</t>
  </si>
  <si>
    <t>ConTab_BOM_KP_DripPans_452</t>
  </si>
  <si>
    <t>ConTab_BOM_KP_DripPans_453</t>
  </si>
  <si>
    <t>ConTab_BOM_KP_DripPans_454</t>
  </si>
  <si>
    <t>ConTab_BOM_KP_DripPans_455</t>
  </si>
  <si>
    <t>ConTab_BOM_KP_DripPans_456</t>
  </si>
  <si>
    <t>ConTab_BOM_KP_DripPans_457</t>
  </si>
  <si>
    <t>ConTab_BOM_KP_DripPans_458</t>
  </si>
  <si>
    <t>ConTab_BOM_KP_DripPans_459</t>
  </si>
  <si>
    <t>ConTab_BOM_KP_DripPans_460</t>
  </si>
  <si>
    <t>ConTab_BOM_KP_DripPans_461</t>
  </si>
  <si>
    <t>ConTab_BOM_KP_DripPans_462</t>
  </si>
  <si>
    <t>ConTab_BOM_KP_DripPans_463</t>
  </si>
  <si>
    <t>ConTab_BOM_KP_DripPans_464</t>
  </si>
  <si>
    <t>ConTab_BOM_KP_DripPans_465</t>
  </si>
  <si>
    <t>ConTab_BOM_KP_DripPans_466</t>
  </si>
  <si>
    <t>ConTab_BOM_KP_DripPans_467</t>
  </si>
  <si>
    <t>ConTab_BOM_KP_DripPans_468</t>
  </si>
  <si>
    <t>ConTab_BOM_KP_DripPans_469</t>
  </si>
  <si>
    <t>ConTab_BOM_KP_DripPans_470</t>
  </si>
  <si>
    <t>ConTab_BOM_KP_DripPans_471</t>
  </si>
  <si>
    <t>ConTab_BOM_KP_DripPans_472</t>
  </si>
  <si>
    <t>ConTab_BOM_KP_DripPans_473</t>
  </si>
  <si>
    <t>ConTab_BOM_KP_DripPans_474</t>
  </si>
  <si>
    <t>ConTab_BOM_KP_DripPans_475</t>
  </si>
  <si>
    <t>ConTab_BOM_KP_DripPans_476</t>
  </si>
  <si>
    <t>ConTab_BOM_KP_DripPans_477</t>
  </si>
  <si>
    <t>ConTab_BOM_KP_DripPans_478</t>
  </si>
  <si>
    <t>ConTab_BOM_KP_DripPans_479</t>
  </si>
  <si>
    <t>ConTab_BOM_KP_DripPans_480</t>
  </si>
  <si>
    <t>ConTab_BOM_KP_DripPans_481</t>
  </si>
  <si>
    <t>ConTab_BOM_KP_DripPans_482</t>
  </si>
  <si>
    <t>ConTab_BOM_KP_DripPans_483</t>
  </si>
  <si>
    <t>ConTab_BOM_KP_DripPans_484</t>
  </si>
  <si>
    <t>ConTab_BOM_KP_DripPans_485</t>
  </si>
  <si>
    <t>ConTab_BOM_KP_DripPans_486</t>
  </si>
  <si>
    <t>B104323</t>
  </si>
  <si>
    <t>ConTab_BOM_KP_DripPans_487</t>
  </si>
  <si>
    <t>ConTab_BOM_KP_DripPans_488</t>
  </si>
  <si>
    <t>ConTab_BOM_KP_DripPans_489</t>
  </si>
  <si>
    <t>ConTab_BOM_KP_DripPans_490</t>
  </si>
  <si>
    <t>ConTab_BOM_KP_DripPans_491</t>
  </si>
  <si>
    <t>ConTab_BOM_KP_DripPans_492</t>
  </si>
  <si>
    <t>ConTab_BOM_KP_DripPans_493</t>
  </si>
  <si>
    <t>ConTab_BOM_KP_DripPans_494</t>
  </si>
  <si>
    <t>ConTab_BOM_KP_DripPans_495</t>
  </si>
  <si>
    <t>ConTab_BOM_KP_DripPans_496</t>
  </si>
  <si>
    <t>ConTab_BOM_KP_DripPans_497</t>
  </si>
  <si>
    <t>ConTab_BOM_KP_DripPans_498</t>
  </si>
  <si>
    <t>ConTab_BOM_KP_DripPans_499</t>
  </si>
  <si>
    <t>ConTab_BOM_KP_DripPans_500</t>
  </si>
  <si>
    <t>ConTab_BOM_KP_DripPans_501</t>
  </si>
  <si>
    <t>ConTab_BOM_KP_DripPans_502</t>
  </si>
  <si>
    <t>ConTab_BOM_KP_DripPans_503</t>
  </si>
  <si>
    <t>ConTab_BOM_KP_DripPans_504</t>
  </si>
  <si>
    <t>ConTab_BOM_KP_DripPans_505</t>
  </si>
  <si>
    <t>ConTab_BOM_KP_DripPans_506</t>
  </si>
  <si>
    <t>ConTab_BOM_KP_DripPans_507</t>
  </si>
  <si>
    <t>ConTab_BOM_KP_DripPans_508</t>
  </si>
  <si>
    <t>ConTab_BOM_KP_DripPans_509</t>
  </si>
  <si>
    <t>ConTab_BOM_KP_DripPans_510</t>
  </si>
  <si>
    <t>ConTab_BOM_KP_DripPans_511</t>
  </si>
  <si>
    <t>ConTab_BOM_KP_DripPans_512</t>
  </si>
  <si>
    <t>ConTab_BOM_KP_DripPans_513</t>
  </si>
  <si>
    <t>ConTab_BOM_KP_DripPans_514</t>
  </si>
  <si>
    <t>ConTab_BOM_KP_DripPans_515</t>
  </si>
  <si>
    <t>ConTab_BOM_KP_DripPans_516</t>
  </si>
  <si>
    <t>ConTab_BOM_KP_DripPans_517</t>
  </si>
  <si>
    <t>ConTab_BOM_KP_DripPans_518</t>
  </si>
  <si>
    <t>B104325</t>
  </si>
  <si>
    <t>ConTab_BOM_KP_DripPans_519</t>
  </si>
  <si>
    <t>ConTab_BOM_KP_DripPans_520</t>
  </si>
  <si>
    <t>ConTab_BOM_KP_DripPans_521</t>
  </si>
  <si>
    <t>ConTab_BOM_KP_DripPans_522</t>
  </si>
  <si>
    <t>ConTab_BOM_KP_DripPans_523</t>
  </si>
  <si>
    <t>ConTab_BOM_KP_DripPans_524</t>
  </si>
  <si>
    <t>ConTab_BOM_KP_DripPans_525</t>
  </si>
  <si>
    <t>ConTab_BOM_KP_DripPans_526</t>
  </si>
  <si>
    <t>ConTab_BOM_KP_DripPans_527</t>
  </si>
  <si>
    <t>ConTab_BOM_KP_DripPans_528</t>
  </si>
  <si>
    <t>ConTab_BOM_KP_DripPans_529</t>
  </si>
  <si>
    <t>ConTab_BOM_KP_DripPans_530</t>
  </si>
  <si>
    <t>ConTab_BOM_KP_DripPans_531</t>
  </si>
  <si>
    <t>ConTab_BOM_KP_DripPans_532</t>
  </si>
  <si>
    <t>ConTab_BOM_KP_DripPans_533</t>
  </si>
  <si>
    <t>ConTab_BOM_KP_DripPans_534</t>
  </si>
  <si>
    <t>ConTab_BOM_KP_DripPans_535</t>
  </si>
  <si>
    <t>ConTab_BOM_KP_DripPans_536</t>
  </si>
  <si>
    <t>ConTab_BOM_KP_DripPans_537</t>
  </si>
  <si>
    <t>ConTab_BOM_KP_DripPans_538</t>
  </si>
  <si>
    <t>ConTab_BOM_KP_DripPans_539</t>
  </si>
  <si>
    <t>ConTab_BOM_KP_DripPans_540</t>
  </si>
  <si>
    <t>ConTab_BOM_KP_DripPans_541</t>
  </si>
  <si>
    <t>ConTab_BOM_KP_DripPans_542</t>
  </si>
  <si>
    <t>ConTab_BOM_KP_DripPans_543</t>
  </si>
  <si>
    <t>ConTab_BOM_KP_DripPans_544</t>
  </si>
  <si>
    <t>ConTab_BOM_KP_DripPans_545</t>
  </si>
  <si>
    <t>ConTab_BOM_KP_DripPans_546</t>
  </si>
  <si>
    <t>ConTab_BOM_KP_DripPans_547</t>
  </si>
  <si>
    <t>ConTab_BOM_KP_DripPans_548</t>
  </si>
  <si>
    <t>ConTab_BOM_KP_DripPans_549</t>
  </si>
  <si>
    <t>ConTab_BOM_KP_DripPans_550</t>
  </si>
  <si>
    <t>ConTab_BOM_KP_DripPans_551</t>
  </si>
  <si>
    <t>ConTab_BOM_KP_DripPans_552</t>
  </si>
  <si>
    <t>ConTab_BOM_KP_DripPans_553</t>
  </si>
  <si>
    <t>ConTab_BOM_KP_DripPans_554</t>
  </si>
  <si>
    <t>ConTab_BOM_KP_DripPans_555</t>
  </si>
  <si>
    <t>ConTab_BOM_KP_DripPans_556</t>
  </si>
  <si>
    <t>ConTab_BOM_KP_DripPans_557</t>
  </si>
  <si>
    <t>ConTab_BOM_KP_DripPans_558</t>
  </si>
  <si>
    <t>ConTab_BOM_KP_DripPans_559</t>
  </si>
  <si>
    <t>ConTab_BOM_KP_DripPans_560</t>
  </si>
  <si>
    <t>ConTab_BOM_KP_DripPans_561</t>
  </si>
  <si>
    <t>ConTab_BOM_KP_DripPans_562</t>
  </si>
  <si>
    <t>ConTab_BOM_KP_DripPans_563</t>
  </si>
  <si>
    <t>ConTab_BOM_KP_DripPans_564</t>
  </si>
  <si>
    <t>ConTab_BOM_KP_DripPans_566</t>
  </si>
  <si>
    <t>ConTab_BOM_KP_DripPans_567</t>
  </si>
  <si>
    <t>ConTab_BOM_KP_DripPans_568</t>
  </si>
  <si>
    <t>ConTab_BOM_KP_DripPans_569</t>
  </si>
  <si>
    <t>ConTab_BOM_KP_DripPans_570</t>
  </si>
  <si>
    <t>ConTab_BOM_KP_DripPans_571</t>
  </si>
  <si>
    <t>ConTab_BOM_KP_DripPans_572</t>
  </si>
  <si>
    <t>ConTab_BOM_KP_DripPans_573</t>
  </si>
  <si>
    <t>ConTab_BOM_KP_DripPans_574</t>
  </si>
  <si>
    <t>ConTab_BOM_KP_DripPans_575</t>
  </si>
  <si>
    <t>ConTab_BOM_KP_DripPans_576</t>
  </si>
  <si>
    <t>ConTab_BOM_KP_DripPans_577</t>
  </si>
  <si>
    <t>ConTab_BOM_KP_DripPans_578</t>
  </si>
  <si>
    <t>ConTab_BOM_KP_DripPans_579</t>
  </si>
  <si>
    <t>ConTab_BOM_KP_DripPans_580</t>
  </si>
  <si>
    <t>ConTab_BOM_KP_DripPans_582</t>
  </si>
  <si>
    <t>ConTab_BOM_KP_DripPans_583</t>
  </si>
  <si>
    <t>ConTab_BOM_KP_DripPans_584</t>
  </si>
  <si>
    <t>ConTab_BOM_KP_DripPans_585</t>
  </si>
  <si>
    <t>ConTab_BOM_KP_DripPans_586</t>
  </si>
  <si>
    <t>ConTab_BOM_KP_DripPans_587</t>
  </si>
  <si>
    <t>ConTab_BOM_KP_DripPans_588</t>
  </si>
  <si>
    <t>ConTab_BOM_KP_DripPans_589</t>
  </si>
  <si>
    <t>ConTab_BOM_KP_DripPans_590</t>
  </si>
  <si>
    <t>ConTab_BOM_KP_DripPans_591</t>
  </si>
  <si>
    <t>ConTab_BOM_KP_DripPans_592</t>
  </si>
  <si>
    <t>ConTab_BOM_KP_DripPans_593</t>
  </si>
  <si>
    <t>ConTab_BOM_KP_DripPans_594</t>
  </si>
  <si>
    <t>ConTab_BOM_KP_DripPans_595</t>
  </si>
  <si>
    <t>ConTab_BOM_KP_DripPans_596</t>
  </si>
  <si>
    <t>ConTab_BOM_KP_DripPans_597</t>
  </si>
  <si>
    <t>ConTab_BOM_KP_DripPans_598</t>
  </si>
  <si>
    <t>ConTab_BOM_KP_DripPans_599</t>
  </si>
  <si>
    <t>ConTab_BOM_KP_DripPans_600</t>
  </si>
  <si>
    <t>ConTab_BOM_KP_DripPans_601</t>
  </si>
  <si>
    <t>ConTab_BOM_KP_DripPans_602</t>
  </si>
  <si>
    <t>ConTab_BOM_KP_DripPans_603</t>
  </si>
  <si>
    <t>ConTab_BOM_KP_DripPans_604</t>
  </si>
  <si>
    <t>ConTab_BOM_KP_DripPans_605</t>
  </si>
  <si>
    <t>ConTab_BOM_KP_DripPans_606</t>
  </si>
  <si>
    <t>ConTab_BOM_KP_DripPans_607</t>
  </si>
  <si>
    <t>ConTab_BOM_KP_DripPans_608</t>
  </si>
  <si>
    <t>ConTab_BOM_KP_DripPans_609</t>
  </si>
  <si>
    <t>ConTab_BOM_KP_DripPans_610</t>
  </si>
  <si>
    <t>ConTab_BOM_KP_DripPans_611</t>
  </si>
  <si>
    <t>ConTab_BOM_KP_DripPans_612</t>
  </si>
  <si>
    <t>ConTab_BOM_KP_DripPans_613</t>
  </si>
  <si>
    <t>ConTab_BOM_KP_DripPans_614</t>
  </si>
  <si>
    <t>ConTab_BOM_KP_DripPans_615</t>
  </si>
  <si>
    <t>ConTab_BOM_KP_DripPans_616</t>
  </si>
  <si>
    <t>ConTab_BOM_KP_DripPans_617</t>
  </si>
  <si>
    <t>ConTab_BOM_KP_DripPans_618</t>
  </si>
  <si>
    <t>ConTab_BOM_KP_DripPans_619</t>
  </si>
  <si>
    <t>ConTab_BOM_KP_DripPans_620</t>
  </si>
  <si>
    <t>ConTab_BOM_KP_DripPans_622</t>
  </si>
  <si>
    <t>ConTab_BOM_KP_DripPans_623</t>
  </si>
  <si>
    <t>ConTab_BOM_KP_DripPans_624</t>
  </si>
  <si>
    <t>ConTab_BOM_KP_DripPans_625</t>
  </si>
  <si>
    <t>ConTab_BOM_KP_DripPans_626</t>
  </si>
  <si>
    <t>ConTab_BOM_KP_DripPans_627</t>
  </si>
  <si>
    <t>ConTab_BOM_KP_DripPans_628</t>
  </si>
  <si>
    <t>ConTab_BOM_KP_DripPans_629</t>
  </si>
  <si>
    <t>ConTab_BOM_KP_DripPans_630</t>
  </si>
  <si>
    <t>ConTab_BOM_KP_DripPans_631</t>
  </si>
  <si>
    <t>ConTab_BOM_KP_DripPans_632</t>
  </si>
  <si>
    <t>ConTab_BOM_KP_DripPans_633</t>
  </si>
  <si>
    <t>ConTab_BOM_KP_DripPans_634</t>
  </si>
  <si>
    <t>ConTab_BOM_KP_DripPans_635</t>
  </si>
  <si>
    <t>ConTab_BOM_KP_DripPans_636</t>
  </si>
  <si>
    <t>ConTab_BOM_KP_DripPans_637</t>
  </si>
  <si>
    <t>ConTab_BOM_KP_DripPans_638</t>
  </si>
  <si>
    <t>ConTab_BOM_KP_DripPans_639</t>
  </si>
  <si>
    <t>ConTab_BOM_KP_DripPans_640</t>
  </si>
  <si>
    <t>ConTab_BOM_KP_DripPans_641</t>
  </si>
  <si>
    <t>ConTab_BOM_KP_DripPans_642</t>
  </si>
  <si>
    <t>ConTab_BOM_KP_DripPans_643</t>
  </si>
  <si>
    <t>ConTab_BOM_KP_DripPans_644</t>
  </si>
  <si>
    <t>ConTab_BOM_KP_DripPans_645</t>
  </si>
  <si>
    <t>ConTab_BOM_KP_DripPans_646</t>
  </si>
  <si>
    <t>ConTab_BOM_KP_DripPans_648</t>
  </si>
  <si>
    <t>ConTab_BOM_KP_DripPans_649</t>
  </si>
  <si>
    <t>ConTab_BOM_KP_DripPans_650</t>
  </si>
  <si>
    <t>ConTab_BOM_KP_DripPans_651</t>
  </si>
  <si>
    <t>ConTab_BOM_KP_DripPans_652</t>
  </si>
  <si>
    <t>ConTab_BOM_KP_DripPans_653</t>
  </si>
  <si>
    <t>ConTab_BOM_KP_DripPans_654</t>
  </si>
  <si>
    <t>ConTab_BOM_KP_DripPans_655</t>
  </si>
  <si>
    <t>ConTab_BOM_KP_DripPans_656</t>
  </si>
  <si>
    <t>ConTab_BOM_KP_DripPans_657</t>
  </si>
  <si>
    <t>ConTab_BOM_KP_DripPans_658</t>
  </si>
  <si>
    <t>ConTab_BOM_KP_DripPans_659</t>
  </si>
  <si>
    <t>ConTab_BOM_KP_DripPans_660</t>
  </si>
  <si>
    <t>C:\Users\Willie\Desktop\Grundfos PSDs\KPpkgland.xml</t>
  </si>
  <si>
    <t>Price_BOM_KP_PackingGland</t>
  </si>
  <si>
    <t>GlandMaterial</t>
  </si>
  <si>
    <t>MechSealOptions</t>
  </si>
  <si>
    <t>BOM description</t>
  </si>
  <si>
    <t>Price_BOM_KP_PackingGland_1</t>
  </si>
  <si>
    <t>:2095-1_2-KP:2013-5_6-KP:3095-7_8-KP:</t>
  </si>
  <si>
    <t>PackingGland_SS</t>
  </si>
  <si>
    <t>PKG GL,KP,X3,DI</t>
  </si>
  <si>
    <t>B104666</t>
  </si>
  <si>
    <t>LT049</t>
  </si>
  <si>
    <t>Price_BOM_KP_PackingGland_2</t>
  </si>
  <si>
    <t>PackingGland_Special</t>
  </si>
  <si>
    <t>B104667</t>
  </si>
  <si>
    <t>Price_BOM_KP_PackingGland_3</t>
  </si>
  <si>
    <t>:3014-5_6-KP:3014-7_8-KP:4012-1_2-KP:4012-7_8-KP:4015-7_8-KP:4015-9_0-KP:5012-7_8-KP:5015-9_0-KP:6012-1_2-KP:6012-3_4-KP:</t>
  </si>
  <si>
    <t>PKG GL,KP,X4,DI</t>
  </si>
  <si>
    <t>Price_BOM_KP_PackingGland_4</t>
  </si>
  <si>
    <t>Price_BOM_KP_PackingGland_5</t>
  </si>
  <si>
    <t>:6015-1_2-KP:6015-3_4-KP:6019-7_8-KP:8012-5_6-KP:8015-3_4-KP:1012-9_0-KP:1012-1_2-KP:</t>
  </si>
  <si>
    <t>PKG GL,KP,X5,DI</t>
  </si>
  <si>
    <t>Price_BOM_KP_PackingGland_6</t>
  </si>
  <si>
    <t>Price_BOM_KP_PackingGland_7</t>
  </si>
  <si>
    <t>:6019-7_8-KP:6020-3_4-KP:</t>
  </si>
  <si>
    <t>PKG GL,KP,X6,DI</t>
  </si>
  <si>
    <t>Price_BOM_KP_PackingGland_8</t>
  </si>
  <si>
    <t>Price_BOM_KP_PackingGland_9</t>
  </si>
  <si>
    <t>PKG GL,KP,X7,DI</t>
  </si>
  <si>
    <t>Price_BOM_KP_PackingGland_10</t>
  </si>
  <si>
    <t>Price_BOM_KP_PackingGland_11</t>
  </si>
  <si>
    <t>:8020-5_6-KP:1220-5_6-KP:1415-1_2-KP:</t>
  </si>
  <si>
    <t>PKG GL,KP,XK,DI</t>
  </si>
  <si>
    <t>Price_BOM_KP_PackingGland_12</t>
  </si>
  <si>
    <t>Price_BOM_KP_PackingGland_13</t>
  </si>
  <si>
    <t>:1020-3_4-KP:1024-1_2-KP:1024-3_4-KP:</t>
  </si>
  <si>
    <t>PKG GL,KP,XV,DI</t>
  </si>
  <si>
    <t>Price_BOM_KP_PackingGland_14</t>
  </si>
  <si>
    <t>Price_BOM_KP_PackingGland_15</t>
  </si>
  <si>
    <t>Price_BOM_KP_PackingGland_16</t>
  </si>
  <si>
    <t>C:\Users\Willie\Desktop\Grundfos PSDs\KP-LanternRing.xml</t>
  </si>
  <si>
    <t>Price_BOM_KP_LanternRing</t>
  </si>
  <si>
    <t>LanternRingMaterial</t>
  </si>
  <si>
    <t>Lantern Ring Material</t>
  </si>
  <si>
    <t>Price_BOM_KP_LanternRing_1</t>
  </si>
  <si>
    <t>LanternRing_Teflon</t>
  </si>
  <si>
    <t>B104669</t>
  </si>
  <si>
    <t>Price_BOM_KP_LanternRing_2</t>
  </si>
  <si>
    <t>LanternRing_Special</t>
  </si>
  <si>
    <t>B104670</t>
  </si>
  <si>
    <t>Price_BOM_KP_LanternRing_3</t>
  </si>
  <si>
    <t>Price_BOM_KP_LanternRing_4</t>
  </si>
  <si>
    <t>Price_BOM_KP_LanternRing_5</t>
  </si>
  <si>
    <t>Price_BOM_KP_LanternRing_6</t>
  </si>
  <si>
    <t>Price_BOM_KP_LanternRing_7</t>
  </si>
  <si>
    <t>Price_BOM_KP_LanternRing_8</t>
  </si>
  <si>
    <t>Price_BOM_KP_LanternRing_9</t>
  </si>
  <si>
    <t>Price_BOM_KP_LanternRing_10</t>
  </si>
  <si>
    <t>Price_BOM_KP_LanternRing_11</t>
  </si>
  <si>
    <t>Price_BOM_KP_LanternRing_12</t>
  </si>
  <si>
    <t>Price_BOM_KP_LanternRing_13</t>
  </si>
  <si>
    <t>Price_BOM_KP_LanternRing_14</t>
  </si>
  <si>
    <t>Price_BOM_KP_LanternRing_15</t>
  </si>
  <si>
    <t>Price_BOM_KP_LanternRing_16</t>
  </si>
  <si>
    <t>33----</t>
  </si>
  <si>
    <t>34----</t>
  </si>
  <si>
    <t>35----</t>
  </si>
  <si>
    <t>36----</t>
  </si>
  <si>
    <t>37----</t>
  </si>
  <si>
    <t>3K----</t>
  </si>
  <si>
    <t>3V----</t>
  </si>
  <si>
    <t>3E----</t>
  </si>
  <si>
    <t>ACH</t>
  </si>
  <si>
    <t xml:space="preserve">Updated ConTab_BOM_KP_Insert_0613 PN from 98126254 to 98126154 due to possible typo per Patrick Krol. </t>
  </si>
  <si>
    <t>JGR</t>
  </si>
  <si>
    <t>:6015-3_4-KPVS:</t>
  </si>
  <si>
    <t>ConTab_BOM_KP_Hardware_268</t>
  </si>
  <si>
    <t>Added 6015-3_4-KPVS to Hardware BOM, Impeller BOM, Wear Rings BOM</t>
  </si>
  <si>
    <t>ConTab_BOM_KP_Hardware_269</t>
  </si>
  <si>
    <t>ConTab_BOM_KP_Hardware_270</t>
  </si>
  <si>
    <t>ConTab_BOM_KP_Hardware_271</t>
  </si>
  <si>
    <t>Z:\KP_WearRing.xml</t>
  </si>
  <si>
    <t>ConTab_DefaultCouplingType</t>
  </si>
  <si>
    <t>Pump</t>
  </si>
  <si>
    <t>CodeX</t>
  </si>
  <si>
    <t>MotorFrame</t>
  </si>
  <si>
    <t>DefaultCouplingType</t>
  </si>
  <si>
    <t>ConTab_KP_DefaultCouplingType_1</t>
  </si>
  <si>
    <t>:143T:145T:</t>
  </si>
  <si>
    <t>ConTab_KP_DefaultCouplingType_2</t>
  </si>
  <si>
    <t>:182T:184T:</t>
  </si>
  <si>
    <t>ConTab_KP_DefaultCouplingType_3</t>
  </si>
  <si>
    <t>:213T:215T:</t>
  </si>
  <si>
    <t>ConTab_KP_DefaultCouplingType_4</t>
  </si>
  <si>
    <t>:254T:256T:</t>
  </si>
  <si>
    <t>ConTab_KP_DefaultCouplingType_5</t>
  </si>
  <si>
    <t>:284T:286T:</t>
  </si>
  <si>
    <t>ConTab_KP_DefaultCouplingType_6</t>
  </si>
  <si>
    <t>:284TS:286TS:</t>
  </si>
  <si>
    <t>ConTab_KP_DefaultCouplingType_7</t>
  </si>
  <si>
    <t>:324T:326T:</t>
  </si>
  <si>
    <t>ConTab_KP_DefaultCouplingType_8</t>
  </si>
  <si>
    <t>:324TS:326TS:</t>
  </si>
  <si>
    <t>Falk</t>
  </si>
  <si>
    <t>ConTab_KP_DefaultCouplingType_9</t>
  </si>
  <si>
    <t>:364T:365T:</t>
  </si>
  <si>
    <t>ConTab_KP_DefaultCouplingType_10</t>
  </si>
  <si>
    <t>:364TS:365TS:</t>
  </si>
  <si>
    <t>ConTab_KP_DefaultCouplingType_11</t>
  </si>
  <si>
    <t>ConTab_KP_DefaultCouplingType_12</t>
  </si>
  <si>
    <t>ConTab_KP_DefaultCouplingType_13</t>
  </si>
  <si>
    <t>ConTab_KP_DefaultCouplingType_14</t>
  </si>
  <si>
    <t>ConTab_KP_DefaultCouplingType_15</t>
  </si>
  <si>
    <t>ConTab_KP_DefaultCouplingType_16</t>
  </si>
  <si>
    <t>ConTab_KP_DefaultCouplingType_17</t>
  </si>
  <si>
    <t>ConTab_KP_DefaultCouplingType_18</t>
  </si>
  <si>
    <t>ConTab_KP_DefaultCouplingType_19</t>
  </si>
  <si>
    <t>ConTab_KP_DefaultCouplingType_20</t>
  </si>
  <si>
    <t>ConTab_KP_DefaultCouplingType_21</t>
  </si>
  <si>
    <t>ConTab_KP_DefaultCouplingType_22</t>
  </si>
  <si>
    <t>ConTab_KP_DefaultCouplingType_23</t>
  </si>
  <si>
    <t>ConTab_KP_DefaultCouplingType_24</t>
  </si>
  <si>
    <t>ConTab_KP_DefaultCouplingType_25</t>
  </si>
  <si>
    <t>ConTab_KP_DefaultCouplingType_26</t>
  </si>
  <si>
    <t>ConTab_KP_DefaultCouplingType_27</t>
  </si>
  <si>
    <t>ConTab_KP_DefaultCouplingType_28</t>
  </si>
  <si>
    <t>:404T:405T:</t>
  </si>
  <si>
    <t>ConTab_KP_DefaultCouplingType_29</t>
  </si>
  <si>
    <t>:404TS:405TS:</t>
  </si>
  <si>
    <t>ConTab_KP_DefaultCouplingType_30</t>
  </si>
  <si>
    <t>:444T:445T:</t>
  </si>
  <si>
    <t>ConTab_KP_DefaultCouplingType_31</t>
  </si>
  <si>
    <t>:444TS:445TS:</t>
  </si>
  <si>
    <t>ConTab_KP_DefaultCouplingType_32</t>
  </si>
  <si>
    <t>:X4:</t>
  </si>
  <si>
    <t>ConTab_KP_DefaultCouplingType_33</t>
  </si>
  <si>
    <t>ConTab_KP_DefaultCouplingType_34</t>
  </si>
  <si>
    <t>ConTab_KP_DefaultCouplingType_35</t>
  </si>
  <si>
    <t>ConTab_KP_DefaultCouplingType_36</t>
  </si>
  <si>
    <t>ConTab_KP_DefaultCouplingType_37</t>
  </si>
  <si>
    <t>4095-C_D-KP</t>
  </si>
  <si>
    <t>:XF:</t>
  </si>
  <si>
    <t>ConTab_KP_DefaultCouplingType_38</t>
  </si>
  <si>
    <t>ConTab_KP_DefaultCouplingType_39</t>
  </si>
  <si>
    <t>ConTab_KP_DefaultCouplingType_40</t>
  </si>
  <si>
    <t>ConTab_KP_DefaultCouplingType_41</t>
  </si>
  <si>
    <t>ConTab_KP_DefaultCouplingType_42</t>
  </si>
  <si>
    <t>ConTab_KP_DefaultCouplingType_43</t>
  </si>
  <si>
    <t>ConTab_KP_DefaultCouplingType_44</t>
  </si>
  <si>
    <t>ConTab_KP_DefaultCouplingType_45</t>
  </si>
  <si>
    <t>ConTab_KP_DefaultCouplingType_46</t>
  </si>
  <si>
    <t>ConTab_KP_DefaultCouplingType_47</t>
  </si>
  <si>
    <t>ConTab_KP_DefaultCouplingType_48</t>
  </si>
  <si>
    <t>:X4:XG:</t>
  </si>
  <si>
    <t>ConTab_KP_DefaultCouplingType_49</t>
  </si>
  <si>
    <t>ConTab_KP_DefaultCouplingType_50</t>
  </si>
  <si>
    <t>ConTab_KP_DefaultCouplingType_51</t>
  </si>
  <si>
    <t>ConTab_KP_DefaultCouplingType_52</t>
  </si>
  <si>
    <t>ConTab_KP_DefaultCouplingType_53</t>
  </si>
  <si>
    <t>ConTab_KP_DefaultCouplingType_54</t>
  </si>
  <si>
    <t>ConTab_KP_DefaultCouplingType_55</t>
  </si>
  <si>
    <t>ConTab_KP_DefaultCouplingType_56</t>
  </si>
  <si>
    <t>ConTab_KP_DefaultCouplingType_57</t>
  </si>
  <si>
    <t>ConTab_KP_DefaultCouplingType_58</t>
  </si>
  <si>
    <t>ConTab_KP_DefaultCouplingType_59</t>
  </si>
  <si>
    <t>ConTab_KP_DefaultCouplingType_60</t>
  </si>
  <si>
    <t>:447TS:</t>
  </si>
  <si>
    <t>ConTab_KP_DefaultCouplingType_61</t>
  </si>
  <si>
    <t>ConTab_KP_DefaultCouplingType_62</t>
  </si>
  <si>
    <t>ConTab_KP_DefaultCouplingType_63</t>
  </si>
  <si>
    <t>ConTab_KP_DefaultCouplingType_64</t>
  </si>
  <si>
    <t>ConTab_KP_DefaultCouplingType_65</t>
  </si>
  <si>
    <t>ConTab_KP_DefaultCouplingType_66</t>
  </si>
  <si>
    <t>ConTab_KP_DefaultCouplingType_67</t>
  </si>
  <si>
    <t>ConTab_KP_DefaultCouplingType_68</t>
  </si>
  <si>
    <t>ConTab_KP_DefaultCouplingType_69</t>
  </si>
  <si>
    <t>ConTab_KP_DefaultCouplingType_70</t>
  </si>
  <si>
    <t>ConTab_KP_DefaultCouplingType_71</t>
  </si>
  <si>
    <t>ConTab_KP_DefaultCouplingType_72</t>
  </si>
  <si>
    <t>ConTab_KP_DefaultCouplingType_73</t>
  </si>
  <si>
    <t>ConTab_KP_DefaultCouplingType_74</t>
  </si>
  <si>
    <t>4012-C_D-KP</t>
  </si>
  <si>
    <t>ConTab_KP_DefaultCouplingType_75</t>
  </si>
  <si>
    <t>ConTab_KP_DefaultCouplingType_76</t>
  </si>
  <si>
    <t>ConTab_KP_DefaultCouplingType_77</t>
  </si>
  <si>
    <t>ConTab_KP_DefaultCouplingType_78</t>
  </si>
  <si>
    <t>ConTab_KP_DefaultCouplingType_79</t>
  </si>
  <si>
    <t>ConTab_KP_DefaultCouplingType_80</t>
  </si>
  <si>
    <t>ConTab_KP_DefaultCouplingType_81</t>
  </si>
  <si>
    <t>ConTab_KP_DefaultCouplingType_82</t>
  </si>
  <si>
    <t>ConTab_KP_DefaultCouplingType_83</t>
  </si>
  <si>
    <t>ConTab_KP_DefaultCouplingType_84</t>
  </si>
  <si>
    <t>ConTab_KP_DefaultCouplingType_85</t>
  </si>
  <si>
    <t>ConTab_KP_DefaultCouplingType_86</t>
  </si>
  <si>
    <t>ConTab_KP_DefaultCouplingType_87</t>
  </si>
  <si>
    <t>4015-5_6-KP</t>
  </si>
  <si>
    <t>ConTab_KP_DefaultCouplingType_88</t>
  </si>
  <si>
    <t>ConTab_KP_DefaultCouplingType_89</t>
  </si>
  <si>
    <t>ConTab_KP_DefaultCouplingType_90</t>
  </si>
  <si>
    <t>ConTab_KP_DefaultCouplingType_91</t>
  </si>
  <si>
    <t>ConTab_KP_DefaultCouplingType_92</t>
  </si>
  <si>
    <t>ConTab_KP_DefaultCouplingType_93</t>
  </si>
  <si>
    <t>ConTab_KP_DefaultCouplingType_94</t>
  </si>
  <si>
    <t>ConTab_KP_DefaultCouplingType_95</t>
  </si>
  <si>
    <t>ConTab_KP_DefaultCouplingType_96</t>
  </si>
  <si>
    <t>ConTab_KP_DefaultCouplingType_97</t>
  </si>
  <si>
    <t>ConTab_KP_DefaultCouplingType_98</t>
  </si>
  <si>
    <t>ConTab_KP_DefaultCouplingType_99</t>
  </si>
  <si>
    <t>ConTab_KP_DefaultCouplingType_100</t>
  </si>
  <si>
    <t>ConTab_KP_DefaultCouplingType_101</t>
  </si>
  <si>
    <t>ConTab_KP_DefaultCouplingType_102</t>
  </si>
  <si>
    <t>ConTab_KP_DefaultCouplingType_103</t>
  </si>
  <si>
    <t>ConTab_KP_DefaultCouplingType_104</t>
  </si>
  <si>
    <t>ConTab_KP_DefaultCouplingType_105</t>
  </si>
  <si>
    <t>ConTab_KP_DefaultCouplingType_106</t>
  </si>
  <si>
    <t>ConTab_KP_DefaultCouplingType_107</t>
  </si>
  <si>
    <t>ConTab_KP_DefaultCouplingType_108</t>
  </si>
  <si>
    <t>ConTab_KP_DefaultCouplingType_109</t>
  </si>
  <si>
    <t>ConTab_KP_DefaultCouplingType_110</t>
  </si>
  <si>
    <t>ConTab_KP_DefaultCouplingType_111</t>
  </si>
  <si>
    <t>ConTab_KP_DefaultCouplingType_112</t>
  </si>
  <si>
    <t>ConTab_KP_DefaultCouplingType_113</t>
  </si>
  <si>
    <t>ConTab_KP_DefaultCouplingType_114</t>
  </si>
  <si>
    <t>ConTab_KP_DefaultCouplingType_115</t>
  </si>
  <si>
    <t>ConTab_KP_DefaultCouplingType_116</t>
  </si>
  <si>
    <t>ConTab_KP_DefaultCouplingType_117</t>
  </si>
  <si>
    <t>ConTab_KP_DefaultCouplingType_118</t>
  </si>
  <si>
    <t>ConTab_KP_DefaultCouplingType_119</t>
  </si>
  <si>
    <t>ConTab_KP_DefaultCouplingType_120</t>
  </si>
  <si>
    <t>ConTab_KP_DefaultCouplingType_121</t>
  </si>
  <si>
    <t>ConTab_KP_DefaultCouplingType_122</t>
  </si>
  <si>
    <t>ConTab_KP_DefaultCouplingType_123</t>
  </si>
  <si>
    <t>ConTab_KP_DefaultCouplingType_124</t>
  </si>
  <si>
    <t>ConTab_KP_DefaultCouplingType_125</t>
  </si>
  <si>
    <t>ConTab_KP_DefaultCouplingType_126</t>
  </si>
  <si>
    <t>ConTab_KP_DefaultCouplingType_127</t>
  </si>
  <si>
    <t>ConTab_KP_DefaultCouplingType_128</t>
  </si>
  <si>
    <t>ConTab_KP_DefaultCouplingType_129</t>
  </si>
  <si>
    <t>ConTab_KP_DefaultCouplingType_130</t>
  </si>
  <si>
    <t>ConTab_KP_DefaultCouplingType_131</t>
  </si>
  <si>
    <t>ConTab_KP_DefaultCouplingType_132</t>
  </si>
  <si>
    <t>ConTab_KP_DefaultCouplingType_133</t>
  </si>
  <si>
    <t>ConTab_KP_DefaultCouplingType_134</t>
  </si>
  <si>
    <t>ConTab_KP_DefaultCouplingType_135</t>
  </si>
  <si>
    <t>ConTab_KP_DefaultCouplingType_136</t>
  </si>
  <si>
    <t>ConTab_KP_DefaultCouplingType_137</t>
  </si>
  <si>
    <t>ConTab_KP_DefaultCouplingType_138</t>
  </si>
  <si>
    <t>ConTab_KP_DefaultCouplingType_139</t>
  </si>
  <si>
    <t>ConTab_KP_DefaultCouplingType_140</t>
  </si>
  <si>
    <t>ConTab_KP_DefaultCouplingType_141</t>
  </si>
  <si>
    <t>ConTab_KP_DefaultCouplingType_142</t>
  </si>
  <si>
    <t>ConTab_KP_DefaultCouplingType_143</t>
  </si>
  <si>
    <t>ConTab_KP_DefaultCouplingType_144</t>
  </si>
  <si>
    <t>ConTab_KP_DefaultCouplingType_145</t>
  </si>
  <si>
    <t>ConTab_KP_DefaultCouplingType_146</t>
  </si>
  <si>
    <t>ConTab_KP_DefaultCouplingType_147</t>
  </si>
  <si>
    <t>ConTab_KP_DefaultCouplingType_148</t>
  </si>
  <si>
    <t>ConTab_KP_DefaultCouplingType_149</t>
  </si>
  <si>
    <t>ConTab_KP_DefaultCouplingType_150</t>
  </si>
  <si>
    <t>ConTab_KP_DefaultCouplingType_151</t>
  </si>
  <si>
    <t>ConTab_KP_DefaultCouplingType_152</t>
  </si>
  <si>
    <t>ConTab_KP_DefaultCouplingType_153</t>
  </si>
  <si>
    <t>ConTab_KP_DefaultCouplingType_154</t>
  </si>
  <si>
    <t>ConTab_KP_DefaultCouplingType_155</t>
  </si>
  <si>
    <t>ConTab_KP_DefaultCouplingType_156</t>
  </si>
  <si>
    <t>ConTab_KP_DefaultCouplingType_157</t>
  </si>
  <si>
    <t>ConTab_KP_DefaultCouplingType_158</t>
  </si>
  <si>
    <t>ConTab_KP_DefaultCouplingType_159</t>
  </si>
  <si>
    <t>ConTab_KP_DefaultCouplingType_160</t>
  </si>
  <si>
    <t>ConTab_KP_DefaultCouplingType_161</t>
  </si>
  <si>
    <t>ConTab_KP_DefaultCouplingType_162</t>
  </si>
  <si>
    <t>:447T:</t>
  </si>
  <si>
    <t>ConTab_KP_DefaultCouplingType_163</t>
  </si>
  <si>
    <t>ConTab_KP_DefaultCouplingType_164</t>
  </si>
  <si>
    <t>:449T:</t>
  </si>
  <si>
    <t>ConTab_KP_DefaultCouplingType_165</t>
  </si>
  <si>
    <t>ConTab_KP_DefaultCouplingType_166</t>
  </si>
  <si>
    <t>ConTab_KP_DefaultCouplingType_167</t>
  </si>
  <si>
    <t>ConTab_KP_DefaultCouplingType_168</t>
  </si>
  <si>
    <t>ConTab_KP_DefaultCouplingType_169</t>
  </si>
  <si>
    <t>ConTab_KP_DefaultCouplingType_170</t>
  </si>
  <si>
    <t>ConTab_KP_DefaultCouplingType_171</t>
  </si>
  <si>
    <t>ConTab_KP_DefaultCouplingType_172</t>
  </si>
  <si>
    <t>ConTab_KP_DefaultCouplingType_173</t>
  </si>
  <si>
    <t>ConTab_KP_DefaultCouplingType_174</t>
  </si>
  <si>
    <t>:449TS:</t>
  </si>
  <si>
    <t>ConTab_KP_DefaultCouplingType_175</t>
  </si>
  <si>
    <t>ConTab_KP_DefaultCouplingType_176</t>
  </si>
  <si>
    <t>ConTab_KP_DefaultCouplingType_177</t>
  </si>
  <si>
    <t>ConTab_KP_DefaultCouplingType_178</t>
  </si>
  <si>
    <t>ConTab_KP_DefaultCouplingType_179</t>
  </si>
  <si>
    <t>ConTab_KP_DefaultCouplingType_180</t>
  </si>
  <si>
    <t>ConTab_KP_DefaultCouplingType_181</t>
  </si>
  <si>
    <t>ConTab_KP_DefaultCouplingType_182</t>
  </si>
  <si>
    <t>ConTab_KP_DefaultCouplingType_183</t>
  </si>
  <si>
    <t>ConTab_KP_DefaultCouplingType_184</t>
  </si>
  <si>
    <t>ConTab_KP_DefaultCouplingType_185</t>
  </si>
  <si>
    <t>ConTab_KP_DefaultCouplingType_186</t>
  </si>
  <si>
    <t>ConTab_KP_DefaultCouplingType_187</t>
  </si>
  <si>
    <t>ConTab_KP_DefaultCouplingType_188</t>
  </si>
  <si>
    <t>ConTab_KP_DefaultCouplingType_189</t>
  </si>
  <si>
    <t>ConTab_KP_DefaultCouplingType_190</t>
  </si>
  <si>
    <t>ConTab_KP_DefaultCouplingType_191</t>
  </si>
  <si>
    <t>ConTab_KP_DefaultCouplingType_192</t>
  </si>
  <si>
    <t>ConTab_KP_DefaultCouplingType_193</t>
  </si>
  <si>
    <t>ConTab_KP_DefaultCouplingType_194</t>
  </si>
  <si>
    <t>ConTab_KP_DefaultCouplingType_195</t>
  </si>
  <si>
    <t>ConTab_KP_DefaultCouplingType_196</t>
  </si>
  <si>
    <t>ConTab_KP_DefaultCouplingType_197</t>
  </si>
  <si>
    <t>ConTab_KP_DefaultCouplingType_198</t>
  </si>
  <si>
    <t>ConTab_KP_DefaultCouplingType_199</t>
  </si>
  <si>
    <t>:XK:</t>
  </si>
  <si>
    <t>ConTab_KP_DefaultCouplingType_200</t>
  </si>
  <si>
    <t>ConTab_KP_DefaultCouplingType_201</t>
  </si>
  <si>
    <t>ConTab_KP_DefaultCouplingType_202</t>
  </si>
  <si>
    <t>ConTab_KP_DefaultCouplingType_203</t>
  </si>
  <si>
    <t>ConTab_KP_DefaultCouplingType_204</t>
  </si>
  <si>
    <t>ConTab_KP_DefaultCouplingType_205</t>
  </si>
  <si>
    <t>ConTab_KP_DefaultCouplingType_206</t>
  </si>
  <si>
    <t>ConTab_KP_DefaultCouplingType_207</t>
  </si>
  <si>
    <t>ConTab_KP_DefaultCouplingType_208</t>
  </si>
  <si>
    <t>ConTab_KP_DefaultCouplingType_209</t>
  </si>
  <si>
    <t>ConTab_KP_DefaultCouplingType_210</t>
  </si>
  <si>
    <t>ConTab_KP_DefaultCouplingType_211</t>
  </si>
  <si>
    <t>ConTab_KP_DefaultCouplingType_212</t>
  </si>
  <si>
    <t>ConTab_KP_DefaultCouplingType_213</t>
  </si>
  <si>
    <t>ConTab_KP_DefaultCouplingType_214</t>
  </si>
  <si>
    <t>ConTab_KP_DefaultCouplingType_215</t>
  </si>
  <si>
    <t>ConTab_KP_DefaultCouplingType_216</t>
  </si>
  <si>
    <t>ConTab_KP_DefaultCouplingType_217</t>
  </si>
  <si>
    <t>:447T:449T:</t>
  </si>
  <si>
    <t>ConTab_KP_DefaultCouplingType_218</t>
  </si>
  <si>
    <t>:X7:</t>
  </si>
  <si>
    <t>ConTab_KP_DefaultCouplingType_219</t>
  </si>
  <si>
    <t>ConTab_KP_DefaultCouplingType_220</t>
  </si>
  <si>
    <t>ConTab_KP_DefaultCouplingType_221</t>
  </si>
  <si>
    <t>ConTab_KP_DefaultCouplingType_222</t>
  </si>
  <si>
    <t>ConTab_KP_DefaultCouplingType_223</t>
  </si>
  <si>
    <t>ConTab_KP_DefaultCouplingType_224</t>
  </si>
  <si>
    <t>ConTab_KP_DefaultCouplingType_225</t>
  </si>
  <si>
    <t>ConTab_KP_DefaultCouplingType_226</t>
  </si>
  <si>
    <t>ConTab_KP_DefaultCouplingType_227</t>
  </si>
  <si>
    <t>ConTab_KP_DefaultCouplingType_228</t>
  </si>
  <si>
    <t>ConTab_KP_DefaultCouplingType_229</t>
  </si>
  <si>
    <t>ConTab_KP_DefaultCouplingType_230</t>
  </si>
  <si>
    <t>:XV:</t>
  </si>
  <si>
    <t>ConTab_KP_DefaultCouplingType_231</t>
  </si>
  <si>
    <t>ConTab_KP_DefaultCouplingType_232</t>
  </si>
  <si>
    <t>ConTab_KP_DefaultCouplingType_233</t>
  </si>
  <si>
    <t>ConTab_KP_DefaultCouplingType_234</t>
  </si>
  <si>
    <t>ConTab_KP_DefaultCouplingType_235</t>
  </si>
  <si>
    <t>ConTab_KP_DefaultCouplingType_236</t>
  </si>
  <si>
    <t>ConTab_KP_DefaultCouplingType_237</t>
  </si>
  <si>
    <t>ConTab_KP_DefaultCouplingType_238</t>
  </si>
  <si>
    <t>ConTab_KP_DefaultCouplingType_239</t>
  </si>
  <si>
    <t>ConTab_KP_DefaultCouplingType_240</t>
  </si>
  <si>
    <t>ConTab_KP_DefaultCouplingType_241</t>
  </si>
  <si>
    <t>ConTab_KP_DefaultCouplingType_242</t>
  </si>
  <si>
    <t>ConTab_KP_DefaultCouplingType_243</t>
  </si>
  <si>
    <t>ConTab_KP_DefaultCouplingType_244</t>
  </si>
  <si>
    <t>1216-1_2-KP</t>
  </si>
  <si>
    <t>ConTab_KP_DefaultCouplingType_245</t>
  </si>
  <si>
    <t>ConTab_KP_DefaultCouplingType_246</t>
  </si>
  <si>
    <t>ConTab_KP_DefaultCouplingType_247</t>
  </si>
  <si>
    <t>ConTab_KP_DefaultCouplingType_248</t>
  </si>
  <si>
    <t>ConTab_KP_DefaultCouplingType_249</t>
  </si>
  <si>
    <t>ConTab_KP_DefaultCouplingType_250</t>
  </si>
  <si>
    <t>ConTab_KP_DefaultCouplingType_251</t>
  </si>
  <si>
    <t>ConTab_KP_DefaultCouplingType_252</t>
  </si>
  <si>
    <t>ConTab_KP_DefaultCouplingType_253</t>
  </si>
  <si>
    <t>ConTab_KP_DefaultCouplingType_254</t>
  </si>
  <si>
    <t>ConTab_KP_DefaultCouplingType_255</t>
  </si>
  <si>
    <t>ConTab_KP_DefaultCouplingType_256</t>
  </si>
  <si>
    <t>ConTab_KP_DefaultCouplingType_257</t>
  </si>
  <si>
    <t>ConTab_KP_DefaultCouplingType_258</t>
  </si>
  <si>
    <t>ConTab_KP_DefaultCouplingType_259</t>
  </si>
  <si>
    <t>ConTab_KP_DefaultCouplingType_260</t>
  </si>
  <si>
    <t>ConTab_KP_DefaultCouplingType_261</t>
  </si>
  <si>
    <t>ConTab_KP_DefaultCouplingType_262</t>
  </si>
  <si>
    <t>ConTab_KP_DefaultCouplingType_263</t>
  </si>
  <si>
    <t>ConTab_LF_DefaultCouplingType_264</t>
  </si>
  <si>
    <t>60123-LF</t>
  </si>
  <si>
    <t>:XA:X5:</t>
  </si>
  <si>
    <t>:364TS:365TS:404TS:405TS:444TS:445TS:447TS:449TS:</t>
  </si>
  <si>
    <t>ConTab_KP_DefaultCouplingType293</t>
  </si>
  <si>
    <t>JJR</t>
  </si>
  <si>
    <t>October 1, 20018</t>
  </si>
  <si>
    <t>Added Default Coupling Tab-removed the Woods from the Default coupling Column Header per Adam to make Falk Default in the selection (colored yellow).</t>
  </si>
  <si>
    <t>Y:\Jaime's CKB\KPDefaultCouplingPSD 10-2-18.xml</t>
  </si>
  <si>
    <t>Y:\Jaime's CKB\KP_bases_1-16-19.xml</t>
  </si>
  <si>
    <t>January 16,2019</t>
  </si>
  <si>
    <t>Changed "RTF" for base standard for model 20135-6 at 284T/286T frame sizes to part number 99332527</t>
  </si>
  <si>
    <t>Changes RTF for model 30957 Impeller Line items 609 &amp; 6010 for single and double wear rings.</t>
  </si>
  <si>
    <t>TRH</t>
  </si>
  <si>
    <t>Added 1020-3_4 KPVS to Case Tab. Added 6019-7_8-KPVS, 1020-3_4-KPVS to Hardware Tab, Impeller Tab, Wear Ring Tab.</t>
  </si>
  <si>
    <t>:1020-3_4-KP:1020-3_4-KPVS:</t>
  </si>
  <si>
    <t>:MechSealType1Unbal:MechSealType21S:MechSealType1B:MechSealType2B:</t>
  </si>
  <si>
    <t>:MechSealType1B:</t>
  </si>
  <si>
    <t>On Shaft tab, replaced MechSealType1Bal with MechSealType1B.</t>
  </si>
  <si>
    <t>C:\PSDexports\KP_Shaft.xml</t>
  </si>
  <si>
    <t>Coating (RULE)</t>
  </si>
  <si>
    <t>Model (RULE)</t>
  </si>
  <si>
    <t>Wear Ring Configuration (RULE)</t>
  </si>
  <si>
    <t>Impeller Material (RULE)</t>
  </si>
  <si>
    <t>Paco Matl Code (RULE)</t>
  </si>
  <si>
    <t>Impeller Key (RULE)</t>
  </si>
  <si>
    <t>BOM (RULE)</t>
  </si>
  <si>
    <t>:4:</t>
  </si>
  <si>
    <t>:6019-7_8-KPVS:</t>
  </si>
  <si>
    <t>ConTab_BOM_KP_Impeller_1691</t>
  </si>
  <si>
    <t>ConTab_BOM_KP_Impeller_1692</t>
  </si>
  <si>
    <t>ConTab_BOM_KP_Impeller_1693</t>
  </si>
  <si>
    <t>ConTab_BOM_KP_Impeller_1694</t>
  </si>
  <si>
    <t>ConTab_BOM_KP_Impeller_1695</t>
  </si>
  <si>
    <t>ConTab_BOM_KP_Impeller_1696</t>
  </si>
  <si>
    <t>ConTab_BOM_KP_Impeller_1697</t>
  </si>
  <si>
    <t>ConTab_BOM_KP_Impeller_1698</t>
  </si>
  <si>
    <t>ConTab_BOM_KP_Impeller_1699</t>
  </si>
  <si>
    <t>ConTab_BOM_KP_Impeller_1700</t>
  </si>
  <si>
    <t>ConTab_BOM_KP_Impeller_1701</t>
  </si>
  <si>
    <t>ConTab_BOM_KP_Impeller_1702</t>
  </si>
  <si>
    <t>ConTab_BOM_KP_Impeller_1703</t>
  </si>
  <si>
    <t>ConTab_BOM_KP_Impeller_1704</t>
  </si>
  <si>
    <t>ConTab_BOM_KP_Impeller_1705</t>
  </si>
  <si>
    <t>ConTab_BOM_KP_Impeller_1706</t>
  </si>
  <si>
    <t>ConTab_BOM_KP_Impeller_1707</t>
  </si>
  <si>
    <t>ConTab_BOM_KP_Impeller_1708</t>
  </si>
  <si>
    <t>ConTab_BOM_KP_Impeller_1709</t>
  </si>
  <si>
    <t>ConTab_BOM_KP_Impeller_1710</t>
  </si>
  <si>
    <t>ConTab_BOM_KP_Impeller_1711</t>
  </si>
  <si>
    <t>ConTab_BOM_KP_Impeller_1712</t>
  </si>
  <si>
    <t>ConTab_BOM_KP_Impeller_1713</t>
  </si>
  <si>
    <t>ConTab_BOM_KP_Impeller_1714</t>
  </si>
  <si>
    <t>ConTab_BOM_KP_Impeller_1715</t>
  </si>
  <si>
    <t>ConTab_BOM_KP_Impeller_1716</t>
  </si>
  <si>
    <t>ConTab_BOM_KP_Impeller_1717</t>
  </si>
  <si>
    <t>ConTab_BOM_KP_Impeller_1718</t>
  </si>
  <si>
    <t>ConTab_BOM_KP_Impeller_1719</t>
  </si>
  <si>
    <t>ConTab_BOM_KP_Impeller_1720</t>
  </si>
  <si>
    <t>C:\PSDexports\KP_Impeller.xml</t>
  </si>
  <si>
    <t>Hardware Material (RULE)</t>
  </si>
  <si>
    <t>On Impeller tab, added "(RULE)" label to row 6 column headings to identify database rule evaluation, added models to ConTab_BOM_KP_Impeller_1383, &amp; duplicated 6019 KP/KPV X5 rows and relabled for 6019 KPVS X4.
On Hardware tab, added "(RULE)" label to row 6 column headings to identify database rule evaluation &amp; duplicated 6019 KP/KPV X5 rows and relabled for 6019 KPVS X4.</t>
  </si>
  <si>
    <t>C:\PSDexports\KP-hw.xml</t>
  </si>
  <si>
    <t>ConTab_BOM_KP_Hardware_272</t>
  </si>
  <si>
    <t>ConTab_BOM_KP_Hardware_273</t>
  </si>
  <si>
    <t>ConTab_BOM_KP_Hardware_274</t>
  </si>
  <si>
    <t>ConTab_BOM_KP_Hardware_275</t>
  </si>
  <si>
    <t>ConstCode (RULE to distinguish multi-ConstCode models, otherwise no issue if blank)</t>
  </si>
  <si>
    <t>ConTab_BOM_KP_Impeller_1721</t>
  </si>
  <si>
    <t>ConTab_BOM_KP_Impeller_1722</t>
  </si>
  <si>
    <t>ConTab_BOM_KP_Impeller_1723</t>
  </si>
  <si>
    <t>ConTab_BOM_KP_Impeller_1724</t>
  </si>
  <si>
    <t>ConTab_BOM_KP_Impeller_1725</t>
  </si>
  <si>
    <t>ConTab_BOM_KP_Impeller_1726</t>
  </si>
  <si>
    <t>ConTab_BOM_KP_Impeller_1727</t>
  </si>
  <si>
    <t>On Impeller tab, removed 3095-7_8-KPVS from: 
ConTab_BOM_KP_Impeller_0799
ConTab_BOM_KP_Impeller_0801
ConTab_BOM_KP_Impeller_0811
ConTab_BOM_KP_Impeller_0813
ConTab_BOM_KP_Impeller_0823
ConTab_BOM_KP_Impeller_0825
ConTab_BOM_KP_Impeller_0835
ConTab_BOM_KP_Impeller_0837
ConTab_BOM_KP_Impeller_0863
ConTab_BOM_KP_Impeller_0865
ConTab_BOM_KP_Impeller_0875
ConTab_BOM_KP_Impeller_0877
ConTab_BOM_KP_Impeller_0887
ConTab_BOM_KP_Impeller_0889
On Impeller tab, created ConTab_BOM_KP_Impeller_1721 - 1727 for 3095-7_8-KPVS per JGR.</t>
  </si>
  <si>
    <t>:2:</t>
  </si>
  <si>
    <t>:3095-7_8-KPVS:</t>
  </si>
  <si>
    <t>2021 Pricing</t>
  </si>
  <si>
    <t>2021 PriceType</t>
  </si>
  <si>
    <t>RFQ</t>
  </si>
  <si>
    <t>On BareShaftPumps tab, updated Lead Time IDs per Adam &amp; Shaji.
On Shaft tab, updated Lead Time of ConTab_BOM_KP_Shaft_0150 from LT076 (8 wks) to LT027 (0 wks).</t>
  </si>
  <si>
    <t>LT310</t>
  </si>
  <si>
    <t>C:\PSDexports\KP_Bare_pump.xml</t>
  </si>
  <si>
    <t>Modified lead time IDs on BareShaftPumps &amp; Case tabs with Shaji.</t>
  </si>
  <si>
    <t>2022jun LT (Wks)</t>
  </si>
  <si>
    <t>Modified lead time IDs on BareShaftPumps.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</si>
</sst>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00"/>
    <numFmt numFmtId="165" formatCode="[$-409]mmmm\ d\,\ yyyy;@"/>
  </numFmts>
  <fonts count="26">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sz val="10"/>
      <name val="Arial"/>
      <family val="2"/>
    </font>
    <font>
      <sz val="10"/>
      <color indexed="8"/>
      <name val="Arial"/>
      <family val="2"/>
    </font>
    <font>
      <sz val="8"/>
      <name val="Arial"/>
      <family val="2"/>
    </font>
    <font>
      <b/>
      <sz val="10"/>
      <color indexed="9"/>
      <name val="Arial"/>
      <family val="2"/>
    </font>
    <font>
      <sz val="10"/>
      <color indexed="23"/>
      <name val="Arial"/>
      <family val="2"/>
    </font>
    <font>
      <b/>
      <sz val="10"/>
      <color indexed="10"/>
      <name val="Arial"/>
      <family val="2"/>
    </font>
    <font>
      <sz val="10"/>
      <color indexed="10"/>
      <name val="Arial"/>
      <family val="2"/>
    </font>
    <font>
      <sz val="10"/>
      <color indexed="9"/>
      <name val="Arial"/>
      <family val="2"/>
    </font>
    <font>
      <sz val="10"/>
      <name val="TimesNewRomanPS"/>
    </font>
    <font>
      <sz val="10"/>
      <color rgb="FF9C0006"/>
      <name val="Arial"/>
      <family val="2"/>
    </font>
    <font>
      <sz val="10"/>
      <color theme="0" tint="-4.9989318521683403E-2"/>
      <name val="Arial"/>
      <family val="2"/>
    </font>
    <font>
      <sz val="10"/>
      <name val="MS Sans Serif"/>
      <family val="2"/>
    </font>
    <font>
      <sz val="10"/>
      <name val="Arial"/>
      <family val="2"/>
    </font>
    <font>
      <sz val="10"/>
      <color theme="1"/>
      <name val="Arial"/>
      <family val="2"/>
    </font>
    <font>
      <sz val="11"/>
      <color rgb="FF000000"/>
      <name val="Calibri"/>
      <family val="2"/>
    </font>
    <font>
      <sz val="10"/>
      <color theme="0" tint="-0.14999847407452621"/>
      <name val="Arial"/>
      <family val="2"/>
    </font>
    <font>
      <sz val="22"/>
      <name val="Arial"/>
      <family val="2"/>
    </font>
  </fonts>
  <fills count="17">
    <fill>
      <patternFill patternType="none"/>
    </fill>
    <fill>
      <patternFill patternType="gray125"/>
    </fill>
    <fill>
      <patternFill patternType="solid">
        <fgColor indexed="10"/>
        <bgColor indexed="60"/>
      </patternFill>
    </fill>
    <fill>
      <patternFill patternType="solid">
        <fgColor indexed="10"/>
        <bgColor indexed="64"/>
      </patternFill>
    </fill>
    <fill>
      <patternFill patternType="solid">
        <fgColor indexed="47"/>
        <bgColor indexed="64"/>
      </patternFill>
    </fill>
    <fill>
      <patternFill patternType="solid">
        <fgColor indexed="23"/>
        <bgColor indexed="64"/>
      </patternFill>
    </fill>
    <fill>
      <patternFill patternType="solid">
        <fgColor indexed="13"/>
        <bgColor indexed="64"/>
      </patternFill>
    </fill>
    <fill>
      <patternFill patternType="solid">
        <fgColor indexed="41"/>
        <bgColor indexed="64"/>
      </patternFill>
    </fill>
    <fill>
      <patternFill patternType="solid">
        <fgColor indexed="15"/>
        <bgColor indexed="64"/>
      </patternFill>
    </fill>
    <fill>
      <patternFill patternType="solid">
        <fgColor indexed="43"/>
        <bgColor indexed="64"/>
      </patternFill>
    </fill>
    <fill>
      <patternFill patternType="solid">
        <fgColor indexed="46"/>
        <bgColor indexed="64"/>
      </patternFill>
    </fill>
    <fill>
      <patternFill patternType="solid">
        <fgColor indexed="42"/>
        <bgColor indexed="64"/>
      </patternFill>
    </fill>
    <fill>
      <patternFill patternType="solid">
        <fgColor indexed="11"/>
        <bgColor indexed="64"/>
      </patternFill>
    </fill>
    <fill>
      <patternFill patternType="solid">
        <fgColor rgb="FFFFC7CE"/>
      </patternFill>
    </fill>
    <fill>
      <patternFill patternType="solid">
        <fgColor rgb="FFFFFF00"/>
        <bgColor indexed="64"/>
      </patternFill>
    </fill>
    <fill>
      <patternFill patternType="solid">
        <fgColor theme="0" tint="-0.499984740745262"/>
        <bgColor indexed="64"/>
      </patternFill>
    </fill>
    <fill>
      <patternFill patternType="solid">
        <fgColor rgb="FFFF0000"/>
        <bgColor indexed="64"/>
      </patternFill>
    </fill>
  </fills>
  <borders count="8">
    <border>
      <left/>
      <right/>
      <top/>
      <bottom/>
      <diagonal/>
    </border>
    <border>
      <left style="thin">
        <color indexed="64"/>
      </left>
      <right style="thin">
        <color indexed="64"/>
      </right>
      <top style="thin">
        <color indexed="64"/>
      </top>
      <bottom/>
      <diagonal/>
    </border>
    <border>
      <left/>
      <right style="thick">
        <color indexed="64"/>
      </right>
      <top/>
      <bottom/>
      <diagonal/>
    </border>
    <border>
      <left/>
      <right style="thick">
        <color indexed="64"/>
      </right>
      <top/>
      <bottom style="thick">
        <color indexed="64"/>
      </bottom>
      <diagonal/>
    </border>
    <border>
      <left/>
      <right/>
      <top/>
      <bottom style="thick">
        <color indexed="64"/>
      </bottom>
      <diagonal/>
    </border>
    <border>
      <left/>
      <right style="thick">
        <color indexed="64"/>
      </right>
      <top style="thin">
        <color indexed="64"/>
      </top>
      <bottom/>
      <diagonal/>
    </border>
    <border>
      <left/>
      <right/>
      <top style="thin">
        <color indexed="64"/>
      </top>
      <bottom/>
      <diagonal/>
    </border>
    <border>
      <left style="thick">
        <color indexed="64"/>
      </left>
      <right/>
      <top/>
      <bottom style="thick">
        <color indexed="64"/>
      </bottom>
      <diagonal/>
    </border>
  </borders>
  <cellStyleXfs count="381">
    <xf numFmtId="0" fontId="0" fillId="0" borderId="0"/>
    <xf numFmtId="0" fontId="17" fillId="0" borderId="1" applyBorder="0">
      <alignment horizontal="center"/>
    </xf>
    <xf numFmtId="0" fontId="7" fillId="0" borderId="0"/>
    <xf numFmtId="0" fontId="18" fillId="13" borderId="0" applyNumberFormat="0" applyBorder="0" applyAlignment="0" applyProtection="0"/>
    <xf numFmtId="0" fontId="9" fillId="0" borderId="0"/>
    <xf numFmtId="43" fontId="9" fillId="0" borderId="0" applyFill="0" applyBorder="0" applyAlignment="0" applyProtection="0"/>
    <xf numFmtId="0" fontId="6" fillId="0" borderId="0"/>
    <xf numFmtId="0" fontId="7" fillId="0" borderId="0"/>
    <xf numFmtId="0" fontId="6" fillId="0" borderId="0"/>
    <xf numFmtId="0" fontId="7" fillId="0" borderId="0"/>
    <xf numFmtId="0" fontId="7" fillId="0" borderId="0"/>
    <xf numFmtId="0" fontId="6" fillId="0" borderId="0"/>
    <xf numFmtId="0" fontId="20" fillId="0" borderId="0"/>
    <xf numFmtId="0" fontId="7" fillId="0" borderId="0"/>
    <xf numFmtId="0" fontId="6" fillId="0" borderId="0"/>
    <xf numFmtId="0" fontId="6" fillId="0" borderId="0"/>
    <xf numFmtId="0" fontId="7" fillId="0" borderId="0"/>
    <xf numFmtId="0" fontId="7" fillId="0" borderId="0"/>
    <xf numFmtId="0" fontId="7" fillId="0" borderId="0"/>
    <xf numFmtId="0" fontId="6" fillId="0" borderId="0"/>
    <xf numFmtId="0" fontId="7" fillId="0" borderId="0"/>
    <xf numFmtId="0" fontId="6" fillId="0" borderId="0"/>
    <xf numFmtId="0" fontId="6" fillId="0" borderId="0"/>
    <xf numFmtId="0" fontId="7" fillId="0" borderId="0"/>
    <xf numFmtId="0" fontId="20" fillId="0" borderId="0"/>
    <xf numFmtId="0" fontId="7" fillId="0" borderId="0"/>
    <xf numFmtId="0" fontId="7" fillId="0" borderId="0"/>
    <xf numFmtId="0" fontId="7" fillId="0" borderId="0"/>
    <xf numFmtId="0" fontId="7" fillId="0" borderId="0"/>
    <xf numFmtId="0" fontId="7" fillId="0" borderId="0"/>
    <xf numFmtId="0" fontId="6" fillId="0" borderId="0"/>
    <xf numFmtId="0" fontId="7" fillId="0" borderId="0"/>
    <xf numFmtId="0" fontId="6" fillId="0" borderId="0"/>
    <xf numFmtId="0" fontId="20" fillId="0" borderId="0"/>
    <xf numFmtId="0" fontId="7" fillId="0" borderId="0"/>
    <xf numFmtId="0" fontId="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8" fillId="13" borderId="0" applyNumberFormat="0" applyBorder="0" applyAlignment="0" applyProtection="0"/>
    <xf numFmtId="0" fontId="7" fillId="0" borderId="0"/>
    <xf numFmtId="43" fontId="7" fillId="0" borderId="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276">
    <xf numFmtId="0" fontId="0" fillId="0" borderId="0" xfId="0"/>
    <xf numFmtId="0" fontId="0" fillId="0" borderId="0" xfId="0" applyFill="1" applyAlignment="1">
      <alignment horizontal="center"/>
    </xf>
    <xf numFmtId="0" fontId="0" fillId="0" borderId="0" xfId="0" applyFill="1"/>
    <xf numFmtId="0" fontId="0" fillId="0" borderId="0" xfId="0" applyFill="1" applyAlignment="1">
      <alignment horizontal="left"/>
    </xf>
    <xf numFmtId="0" fontId="8" fillId="0" borderId="0" xfId="0" applyFont="1" applyFill="1" applyAlignment="1">
      <alignment horizontal="center"/>
    </xf>
    <xf numFmtId="0" fontId="8" fillId="0" borderId="0" xfId="0" applyFont="1" applyFill="1"/>
    <xf numFmtId="0" fontId="9" fillId="0" borderId="0" xfId="0" applyFont="1" applyFill="1"/>
    <xf numFmtId="0" fontId="0" fillId="0" borderId="0" xfId="0" applyAlignment="1">
      <alignment horizontal="center"/>
    </xf>
    <xf numFmtId="0" fontId="0" fillId="0" borderId="0" xfId="0" applyNumberFormat="1" applyFont="1" applyFill="1" applyBorder="1" applyAlignment="1">
      <alignment horizontal="left"/>
    </xf>
    <xf numFmtId="0" fontId="8" fillId="0" borderId="0" xfId="0" applyFont="1"/>
    <xf numFmtId="0" fontId="8" fillId="2" borderId="0" xfId="0" applyFont="1" applyFill="1"/>
    <xf numFmtId="0" fontId="9" fillId="0" borderId="0" xfId="0" applyFont="1"/>
    <xf numFmtId="0" fontId="0" fillId="0" borderId="0" xfId="0" applyNumberFormat="1" applyFont="1" applyFill="1" applyBorder="1" applyAlignment="1">
      <alignment horizontal="center"/>
    </xf>
    <xf numFmtId="0" fontId="0" fillId="0" borderId="0" xfId="0" applyBorder="1"/>
    <xf numFmtId="0" fontId="0" fillId="0" borderId="0" xfId="0" applyFill="1" applyBorder="1"/>
    <xf numFmtId="0" fontId="0" fillId="0" borderId="0" xfId="0" applyFont="1" applyFill="1" applyBorder="1"/>
    <xf numFmtId="14" fontId="0" fillId="0" borderId="0" xfId="0" applyNumberFormat="1" applyFont="1" applyFill="1" applyBorder="1"/>
    <xf numFmtId="0" fontId="0" fillId="0" borderId="0" xfId="0" applyNumberFormat="1" applyFont="1" applyFill="1" applyAlignment="1">
      <alignment horizontal="left"/>
    </xf>
    <xf numFmtId="0" fontId="0" fillId="0" borderId="0" xfId="0" applyNumberFormat="1" applyFill="1"/>
    <xf numFmtId="164" fontId="0" fillId="0" borderId="0" xfId="0" applyNumberFormat="1" applyAlignment="1">
      <alignment horizontal="right"/>
    </xf>
    <xf numFmtId="0" fontId="0" fillId="0" borderId="0" xfId="0" applyNumberFormat="1"/>
    <xf numFmtId="0" fontId="8" fillId="0" borderId="0" xfId="0" applyNumberFormat="1" applyFont="1" applyFill="1"/>
    <xf numFmtId="164" fontId="8" fillId="0" borderId="0" xfId="0" applyNumberFormat="1" applyFont="1" applyAlignment="1">
      <alignment horizontal="left"/>
    </xf>
    <xf numFmtId="0" fontId="8" fillId="0" borderId="0" xfId="0" applyNumberFormat="1" applyFont="1"/>
    <xf numFmtId="0" fontId="7" fillId="0" borderId="0" xfId="0" applyFont="1" applyFill="1"/>
    <xf numFmtId="0" fontId="7" fillId="0" borderId="0" xfId="0" applyFont="1" applyFill="1" applyAlignment="1">
      <alignment horizontal="left"/>
    </xf>
    <xf numFmtId="0" fontId="0" fillId="0" borderId="0" xfId="0" applyFont="1" applyFill="1"/>
    <xf numFmtId="0" fontId="8" fillId="3" borderId="0" xfId="0" applyFont="1" applyFill="1"/>
    <xf numFmtId="0" fontId="0" fillId="0" borderId="0" xfId="0" applyFill="1" applyAlignment="1">
      <alignment horizontal="right"/>
    </xf>
    <xf numFmtId="165" fontId="0" fillId="0" borderId="0" xfId="0" applyNumberFormat="1"/>
    <xf numFmtId="0" fontId="0" fillId="3" borderId="0" xfId="0" applyFill="1" applyAlignment="1">
      <alignment horizontal="left"/>
    </xf>
    <xf numFmtId="0" fontId="0" fillId="0" borderId="0" xfId="0" applyNumberFormat="1" applyFill="1" applyBorder="1" applyAlignment="1">
      <alignment horizontal="left"/>
    </xf>
    <xf numFmtId="0" fontId="0" fillId="0" borderId="0" xfId="0" applyNumberFormat="1" applyFill="1" applyAlignment="1">
      <alignment horizontal="left"/>
    </xf>
    <xf numFmtId="14" fontId="0" fillId="0" borderId="0" xfId="0" applyNumberFormat="1" applyFill="1" applyBorder="1"/>
    <xf numFmtId="0" fontId="8" fillId="0" borderId="0" xfId="0" applyNumberFormat="1" applyFont="1" applyFill="1" applyBorder="1" applyAlignment="1">
      <alignment horizontal="left"/>
    </xf>
    <xf numFmtId="0" fontId="8" fillId="0" borderId="0" xfId="0" applyNumberFormat="1" applyFont="1" applyFill="1" applyBorder="1" applyAlignment="1"/>
    <xf numFmtId="0" fontId="8" fillId="0" borderId="0" xfId="0" applyFont="1" applyFill="1" applyBorder="1" applyAlignment="1"/>
    <xf numFmtId="0" fontId="0" fillId="0" borderId="0" xfId="0" applyFont="1" applyFill="1" applyAlignment="1">
      <alignment horizontal="left"/>
    </xf>
    <xf numFmtId="0" fontId="9" fillId="0" borderId="0" xfId="0" applyFont="1" applyAlignment="1"/>
    <xf numFmtId="0" fontId="9" fillId="0" borderId="0" xfId="0" applyFont="1" applyAlignment="1">
      <alignment horizontal="left"/>
    </xf>
    <xf numFmtId="0" fontId="0" fillId="0" borderId="0" xfId="0" applyNumberFormat="1" applyFill="1" applyBorder="1" applyAlignment="1">
      <alignment horizontal="center"/>
    </xf>
    <xf numFmtId="0" fontId="0" fillId="4" borderId="0" xfId="0" applyFill="1" applyAlignment="1">
      <alignment horizontal="center"/>
    </xf>
    <xf numFmtId="0" fontId="0" fillId="4" borderId="2" xfId="0" applyFill="1" applyBorder="1" applyAlignment="1">
      <alignment horizontal="left" indent="1"/>
    </xf>
    <xf numFmtId="0" fontId="0" fillId="0" borderId="2" xfId="0" applyBorder="1"/>
    <xf numFmtId="0" fontId="0" fillId="4" borderId="2" xfId="0" applyFill="1" applyBorder="1" applyAlignment="1">
      <alignment horizontal="right"/>
    </xf>
    <xf numFmtId="0" fontId="12" fillId="5" borderId="3" xfId="0" applyFont="1" applyFill="1" applyBorder="1"/>
    <xf numFmtId="0" fontId="13" fillId="5" borderId="4" xfId="0" applyFont="1" applyFill="1" applyBorder="1"/>
    <xf numFmtId="0" fontId="0" fillId="5" borderId="4" xfId="0" applyFill="1" applyBorder="1"/>
    <xf numFmtId="0" fontId="0" fillId="0" borderId="4" xfId="0" applyBorder="1"/>
    <xf numFmtId="0" fontId="0" fillId="4" borderId="5" xfId="0" applyFill="1" applyBorder="1" applyAlignment="1">
      <alignment horizontal="left" indent="1"/>
    </xf>
    <xf numFmtId="0" fontId="0" fillId="4" borderId="6" xfId="0" applyFill="1" applyBorder="1" applyAlignment="1">
      <alignment horizontal="center"/>
    </xf>
    <xf numFmtId="0" fontId="0" fillId="4" borderId="6" xfId="0" applyFill="1" applyBorder="1"/>
    <xf numFmtId="0" fontId="0" fillId="0" borderId="6" xfId="0" applyBorder="1"/>
    <xf numFmtId="0" fontId="0" fillId="4" borderId="3" xfId="0" applyFill="1" applyBorder="1" applyAlignment="1">
      <alignment horizontal="left" indent="1"/>
    </xf>
    <xf numFmtId="0" fontId="0" fillId="4" borderId="4" xfId="0" applyFill="1" applyBorder="1" applyAlignment="1">
      <alignment horizontal="center"/>
    </xf>
    <xf numFmtId="0" fontId="0" fillId="4" borderId="0" xfId="0" applyNumberFormat="1" applyFill="1" applyAlignment="1">
      <alignment horizontal="center"/>
    </xf>
    <xf numFmtId="0" fontId="0" fillId="5" borderId="4" xfId="0" applyNumberFormat="1" applyFill="1" applyBorder="1"/>
    <xf numFmtId="0" fontId="0" fillId="4" borderId="4" xfId="0" applyNumberFormat="1" applyFill="1" applyBorder="1" applyAlignment="1">
      <alignment horizontal="center"/>
    </xf>
    <xf numFmtId="0" fontId="0" fillId="4" borderId="0" xfId="0" applyFont="1" applyFill="1" applyAlignment="1">
      <alignment horizontal="center"/>
    </xf>
    <xf numFmtId="0" fontId="0" fillId="0" borderId="4" xfId="0" applyFill="1" applyBorder="1"/>
    <xf numFmtId="0" fontId="0" fillId="0" borderId="4" xfId="0" applyFont="1" applyFill="1" applyBorder="1"/>
    <xf numFmtId="0" fontId="0" fillId="4" borderId="6" xfId="0" applyFont="1" applyFill="1" applyBorder="1" applyAlignment="1">
      <alignment horizontal="center"/>
    </xf>
    <xf numFmtId="0" fontId="0" fillId="0" borderId="6" xfId="0" applyFill="1" applyBorder="1"/>
    <xf numFmtId="0" fontId="0" fillId="4" borderId="4" xfId="0" applyFont="1" applyFill="1" applyBorder="1" applyAlignment="1">
      <alignment horizontal="center"/>
    </xf>
    <xf numFmtId="0" fontId="0" fillId="0" borderId="2" xfId="0" applyFill="1" applyBorder="1"/>
    <xf numFmtId="0" fontId="0" fillId="5" borderId="4" xfId="0" applyFont="1" applyFill="1" applyBorder="1" applyAlignment="1">
      <alignment horizontal="left"/>
    </xf>
    <xf numFmtId="0" fontId="7" fillId="4" borderId="0" xfId="0" applyFont="1" applyFill="1" applyAlignment="1">
      <alignment horizontal="center"/>
    </xf>
    <xf numFmtId="0" fontId="7" fillId="0" borderId="2" xfId="0" applyFont="1" applyFill="1" applyBorder="1"/>
    <xf numFmtId="0" fontId="7" fillId="4" borderId="2" xfId="0" applyFont="1" applyFill="1" applyBorder="1" applyAlignment="1">
      <alignment horizontal="right"/>
    </xf>
    <xf numFmtId="0" fontId="7" fillId="5" borderId="4" xfId="0" applyFont="1" applyFill="1" applyBorder="1"/>
    <xf numFmtId="0" fontId="7" fillId="0" borderId="4" xfId="0" applyFont="1" applyFill="1" applyBorder="1"/>
    <xf numFmtId="0" fontId="7" fillId="4" borderId="5" xfId="0" applyFont="1" applyFill="1" applyBorder="1" applyAlignment="1">
      <alignment horizontal="left" indent="1"/>
    </xf>
    <xf numFmtId="0" fontId="7" fillId="4" borderId="6" xfId="0" applyFont="1" applyFill="1" applyBorder="1" applyAlignment="1">
      <alignment horizontal="center"/>
    </xf>
    <xf numFmtId="0" fontId="7" fillId="4" borderId="6" xfId="0" applyFont="1" applyFill="1" applyBorder="1"/>
    <xf numFmtId="0" fontId="7" fillId="0" borderId="6" xfId="0" applyFont="1" applyFill="1" applyBorder="1"/>
    <xf numFmtId="0" fontId="7" fillId="4" borderId="3" xfId="0" applyFont="1" applyFill="1" applyBorder="1" applyAlignment="1">
      <alignment horizontal="left" indent="1"/>
    </xf>
    <xf numFmtId="0" fontId="7" fillId="4" borderId="4" xfId="0" applyFont="1" applyFill="1" applyBorder="1" applyAlignment="1">
      <alignment horizontal="center"/>
    </xf>
    <xf numFmtId="0" fontId="9" fillId="0" borderId="2" xfId="0" applyFont="1" applyBorder="1"/>
    <xf numFmtId="0" fontId="9" fillId="0" borderId="4" xfId="0" applyFont="1" applyBorder="1"/>
    <xf numFmtId="0" fontId="9" fillId="0" borderId="6" xfId="0" applyFont="1" applyBorder="1"/>
    <xf numFmtId="0" fontId="0" fillId="4" borderId="6" xfId="0" applyFill="1" applyBorder="1" applyAlignment="1">
      <alignment horizontal="right"/>
    </xf>
    <xf numFmtId="0" fontId="14" fillId="0" borderId="2" xfId="0" applyFont="1" applyBorder="1"/>
    <xf numFmtId="0" fontId="0" fillId="0" borderId="2" xfId="0" applyFill="1" applyBorder="1" applyAlignment="1">
      <alignment horizontal="right"/>
    </xf>
    <xf numFmtId="0" fontId="12" fillId="5" borderId="4" xfId="0" applyFont="1" applyFill="1" applyBorder="1"/>
    <xf numFmtId="0" fontId="0" fillId="4" borderId="4" xfId="0" applyFill="1" applyBorder="1" applyAlignment="1">
      <alignment horizontal="left" indent="1"/>
    </xf>
    <xf numFmtId="0" fontId="0" fillId="6" borderId="0" xfId="0" applyFill="1"/>
    <xf numFmtId="0" fontId="8" fillId="0" borderId="0" xfId="0" applyFont="1" applyFill="1" applyBorder="1" applyAlignment="1">
      <alignment vertical="top"/>
    </xf>
    <xf numFmtId="14" fontId="0" fillId="0" borderId="0" xfId="0" applyNumberFormat="1" applyFill="1"/>
    <xf numFmtId="0" fontId="0" fillId="7" borderId="0" xfId="0" applyFill="1"/>
    <xf numFmtId="0" fontId="8" fillId="3" borderId="0" xfId="0" applyFont="1" applyFill="1" applyAlignment="1">
      <alignment horizontal="left"/>
    </xf>
    <xf numFmtId="0" fontId="0" fillId="0" borderId="0" xfId="0" applyAlignment="1">
      <alignment horizontal="right"/>
    </xf>
    <xf numFmtId="14" fontId="8" fillId="0" borderId="0" xfId="0" applyNumberFormat="1" applyFont="1" applyFill="1" applyAlignment="1">
      <alignment horizontal="center"/>
    </xf>
    <xf numFmtId="0" fontId="0" fillId="8" borderId="0" xfId="0" applyFill="1"/>
    <xf numFmtId="165" fontId="0" fillId="0" borderId="0" xfId="0" applyNumberFormat="1" applyFill="1"/>
    <xf numFmtId="165" fontId="7" fillId="0" borderId="0" xfId="0" applyNumberFormat="1" applyFont="1" applyFill="1"/>
    <xf numFmtId="0" fontId="0" fillId="9" borderId="0" xfId="0" applyFill="1"/>
    <xf numFmtId="165" fontId="0" fillId="9" borderId="0" xfId="0" applyNumberFormat="1" applyFill="1"/>
    <xf numFmtId="164" fontId="0" fillId="4" borderId="0" xfId="0" applyNumberFormat="1" applyFill="1" applyAlignment="1">
      <alignment horizontal="center"/>
    </xf>
    <xf numFmtId="164" fontId="0" fillId="4" borderId="6" xfId="0" applyNumberFormat="1" applyFill="1" applyBorder="1" applyAlignment="1">
      <alignment horizontal="center"/>
    </xf>
    <xf numFmtId="164" fontId="0" fillId="4" borderId="4" xfId="0" applyNumberFormat="1" applyFill="1" applyBorder="1" applyAlignment="1">
      <alignment horizontal="center"/>
    </xf>
    <xf numFmtId="165" fontId="0" fillId="7" borderId="0" xfId="0" applyNumberFormat="1" applyFill="1"/>
    <xf numFmtId="165" fontId="0" fillId="6" borderId="0" xfId="0" applyNumberFormat="1" applyFill="1"/>
    <xf numFmtId="0" fontId="0" fillId="10" borderId="0" xfId="0" applyFill="1"/>
    <xf numFmtId="165" fontId="0" fillId="10" borderId="0" xfId="0" applyNumberFormat="1" applyFill="1"/>
    <xf numFmtId="0" fontId="0" fillId="11" borderId="0" xfId="0" applyFill="1"/>
    <xf numFmtId="0" fontId="0" fillId="0" borderId="0" xfId="0" applyFill="1" applyBorder="1" applyAlignment="1">
      <alignment horizontal="left" indent="1"/>
    </xf>
    <xf numFmtId="0" fontId="8" fillId="0" borderId="0" xfId="0" applyNumberFormat="1" applyFont="1" applyFill="1" applyAlignment="1">
      <alignment horizontal="center"/>
    </xf>
    <xf numFmtId="164" fontId="8" fillId="0" borderId="0" xfId="0" applyNumberFormat="1" applyFont="1" applyFill="1" applyAlignment="1">
      <alignment horizontal="center"/>
    </xf>
    <xf numFmtId="0" fontId="8" fillId="0" borderId="0" xfId="0" applyFont="1" applyFill="1" applyAlignment="1">
      <alignment horizontal="left"/>
    </xf>
    <xf numFmtId="0" fontId="0" fillId="0" borderId="0" xfId="0" applyNumberFormat="1" applyFill="1" applyBorder="1"/>
    <xf numFmtId="164" fontId="0" fillId="0" borderId="0" xfId="0" applyNumberFormat="1" applyFont="1" applyFill="1" applyBorder="1" applyAlignment="1">
      <alignment horizontal="left"/>
    </xf>
    <xf numFmtId="165" fontId="0" fillId="11" borderId="0" xfId="0" applyNumberFormat="1" applyFill="1"/>
    <xf numFmtId="0" fontId="0" fillId="4" borderId="0" xfId="0" applyFill="1"/>
    <xf numFmtId="165" fontId="0" fillId="4" borderId="0" xfId="0" applyNumberFormat="1" applyFill="1"/>
    <xf numFmtId="0" fontId="7" fillId="4" borderId="0" xfId="0" applyFont="1" applyFill="1" applyAlignment="1">
      <alignment horizontal="left"/>
    </xf>
    <xf numFmtId="0" fontId="0" fillId="0" borderId="0" xfId="0" applyAlignment="1">
      <alignment horizontal="left"/>
    </xf>
    <xf numFmtId="0" fontId="8" fillId="0" borderId="0" xfId="0" applyFont="1" applyAlignment="1">
      <alignment horizontal="left"/>
    </xf>
    <xf numFmtId="0" fontId="0" fillId="12" borderId="0" xfId="0" applyFill="1" applyAlignment="1">
      <alignment horizontal="left"/>
    </xf>
    <xf numFmtId="0" fontId="0" fillId="4" borderId="0" xfId="0" applyFill="1" applyAlignment="1">
      <alignment horizontal="left"/>
    </xf>
    <xf numFmtId="0" fontId="8" fillId="4" borderId="0" xfId="0" applyFont="1" applyFill="1" applyAlignment="1">
      <alignment horizontal="left"/>
    </xf>
    <xf numFmtId="0" fontId="8" fillId="12" borderId="0" xfId="0" applyFont="1" applyFill="1"/>
    <xf numFmtId="0" fontId="0" fillId="0" borderId="4" xfId="0" applyBorder="1" applyAlignment="1">
      <alignment horizontal="left"/>
    </xf>
    <xf numFmtId="0" fontId="8" fillId="0" borderId="0" xfId="0" applyFont="1" applyFill="1" applyAlignment="1">
      <alignment horizontal="left" vertical="center" wrapText="1"/>
    </xf>
    <xf numFmtId="0" fontId="0" fillId="4" borderId="6" xfId="0" applyFill="1" applyBorder="1" applyAlignment="1">
      <alignment horizontal="left"/>
    </xf>
    <xf numFmtId="0" fontId="10" fillId="0" borderId="0" xfId="0" applyFont="1" applyFill="1" applyAlignment="1">
      <alignment horizontal="left"/>
    </xf>
    <xf numFmtId="0" fontId="0" fillId="5" borderId="4" xfId="0" applyFill="1" applyBorder="1" applyAlignment="1">
      <alignment horizontal="left"/>
    </xf>
    <xf numFmtId="0" fontId="0" fillId="4" borderId="4" xfId="0" applyFill="1" applyBorder="1" applyAlignment="1">
      <alignment horizontal="left"/>
    </xf>
    <xf numFmtId="0" fontId="7" fillId="5" borderId="4" xfId="0" applyFont="1" applyFill="1" applyBorder="1" applyAlignment="1">
      <alignment horizontal="left"/>
    </xf>
    <xf numFmtId="0" fontId="7" fillId="4" borderId="6" xfId="0" applyFont="1" applyFill="1" applyBorder="1" applyAlignment="1">
      <alignment horizontal="left"/>
    </xf>
    <xf numFmtId="0" fontId="7" fillId="4" borderId="4" xfId="0" applyFont="1" applyFill="1" applyBorder="1" applyAlignment="1">
      <alignment horizontal="left"/>
    </xf>
    <xf numFmtId="164" fontId="0" fillId="5" borderId="4" xfId="0" applyNumberFormat="1" applyFill="1" applyBorder="1" applyAlignment="1">
      <alignment horizontal="center"/>
    </xf>
    <xf numFmtId="164" fontId="0" fillId="0" borderId="0" xfId="0" applyNumberFormat="1" applyAlignment="1">
      <alignment horizontal="center"/>
    </xf>
    <xf numFmtId="0" fontId="7" fillId="0" borderId="0" xfId="0" applyFont="1" applyFill="1" applyBorder="1" applyAlignment="1">
      <alignment horizontal="center"/>
    </xf>
    <xf numFmtId="0" fontId="16" fillId="5" borderId="4" xfId="0" applyFont="1" applyFill="1" applyBorder="1"/>
    <xf numFmtId="0" fontId="0" fillId="4" borderId="0" xfId="0" applyFill="1" applyBorder="1" applyAlignment="1">
      <alignment horizontal="left" indent="1"/>
    </xf>
    <xf numFmtId="0" fontId="0" fillId="4" borderId="6" xfId="0" applyFill="1" applyBorder="1" applyAlignment="1">
      <alignment horizontal="left" indent="1"/>
    </xf>
    <xf numFmtId="0" fontId="8" fillId="3" borderId="0" xfId="0" applyFont="1" applyFill="1" applyBorder="1"/>
    <xf numFmtId="0" fontId="7" fillId="0" borderId="0" xfId="0" applyFont="1" applyFill="1" applyBorder="1"/>
    <xf numFmtId="0" fontId="8" fillId="0" borderId="0" xfId="0" applyFont="1" applyBorder="1" applyAlignment="1">
      <alignment horizontal="center"/>
    </xf>
    <xf numFmtId="0" fontId="0" fillId="4" borderId="4" xfId="0" applyFill="1" applyBorder="1"/>
    <xf numFmtId="0" fontId="0" fillId="0" borderId="6" xfId="0" applyFill="1" applyBorder="1" applyAlignment="1">
      <alignment horizontal="center"/>
    </xf>
    <xf numFmtId="0" fontId="7" fillId="4" borderId="6" xfId="0" applyFont="1" applyFill="1" applyBorder="1" applyAlignment="1">
      <alignment horizontal="left" indent="1"/>
    </xf>
    <xf numFmtId="0" fontId="7" fillId="4" borderId="4" xfId="0" applyFont="1" applyFill="1" applyBorder="1" applyAlignment="1">
      <alignment horizontal="left" indent="1"/>
    </xf>
    <xf numFmtId="0" fontId="8" fillId="0" borderId="0" xfId="0" applyFont="1" applyFill="1" applyBorder="1"/>
    <xf numFmtId="0" fontId="7" fillId="0" borderId="0" xfId="0" applyFont="1" applyFill="1" applyBorder="1" applyAlignment="1">
      <alignment horizontal="right"/>
    </xf>
    <xf numFmtId="0" fontId="8" fillId="0" borderId="0" xfId="0" applyFont="1" applyAlignment="1">
      <alignment horizontal="right"/>
    </xf>
    <xf numFmtId="0" fontId="8" fillId="0" borderId="0" xfId="0" applyFont="1" applyBorder="1" applyAlignment="1">
      <alignment horizontal="right"/>
    </xf>
    <xf numFmtId="0" fontId="8" fillId="0" borderId="0" xfId="0" applyFont="1" applyFill="1" applyBorder="1" applyAlignment="1">
      <alignment horizontal="right"/>
    </xf>
    <xf numFmtId="0" fontId="8" fillId="0" borderId="0" xfId="0" quotePrefix="1" applyFont="1" applyAlignment="1">
      <alignment horizontal="right"/>
    </xf>
    <xf numFmtId="0" fontId="18" fillId="13" borderId="0" xfId="3"/>
    <xf numFmtId="0" fontId="9" fillId="4" borderId="0" xfId="4" applyFill="1" applyAlignment="1">
      <alignment horizontal="center"/>
    </xf>
    <xf numFmtId="0" fontId="9" fillId="4" borderId="6" xfId="4" applyFill="1" applyBorder="1" applyAlignment="1">
      <alignment horizontal="center"/>
    </xf>
    <xf numFmtId="0" fontId="7" fillId="0" borderId="2" xfId="0" applyFont="1" applyBorder="1"/>
    <xf numFmtId="0" fontId="7" fillId="4" borderId="2" xfId="0" applyFont="1" applyFill="1" applyBorder="1" applyAlignment="1">
      <alignment horizontal="left" indent="1"/>
    </xf>
    <xf numFmtId="0" fontId="0" fillId="0" borderId="0" xfId="0" applyAlignment="1">
      <alignment horizontal="left"/>
    </xf>
    <xf numFmtId="0" fontId="7" fillId="0" borderId="0" xfId="0" applyFont="1" applyFill="1" applyBorder="1" applyAlignment="1">
      <alignment horizontal="left"/>
    </xf>
    <xf numFmtId="0" fontId="7" fillId="4" borderId="0" xfId="0" applyFont="1" applyFill="1" applyBorder="1" applyAlignment="1">
      <alignment horizontal="left" indent="1"/>
    </xf>
    <xf numFmtId="0" fontId="9" fillId="0" borderId="0" xfId="0" applyFont="1" applyBorder="1"/>
    <xf numFmtId="0" fontId="7" fillId="0" borderId="0" xfId="0" applyFont="1" applyBorder="1"/>
    <xf numFmtId="0" fontId="7" fillId="0" borderId="0" xfId="0" applyFont="1" applyFill="1" applyBorder="1" applyAlignment="1"/>
    <xf numFmtId="0" fontId="19" fillId="5" borderId="4" xfId="0" applyFont="1" applyFill="1" applyBorder="1"/>
    <xf numFmtId="0" fontId="13" fillId="5" borderId="4" xfId="0" applyFont="1" applyFill="1" applyBorder="1" applyAlignment="1">
      <alignment horizontal="right"/>
    </xf>
    <xf numFmtId="0" fontId="0" fillId="4" borderId="0" xfId="0" applyFill="1" applyAlignment="1">
      <alignment horizontal="right"/>
    </xf>
    <xf numFmtId="0" fontId="0" fillId="4" borderId="4" xfId="0" applyFill="1" applyBorder="1" applyAlignment="1">
      <alignment horizontal="right"/>
    </xf>
    <xf numFmtId="0" fontId="0" fillId="0" borderId="0" xfId="0" applyAlignment="1">
      <alignment horizontal="left"/>
    </xf>
    <xf numFmtId="0" fontId="6" fillId="0" borderId="0" xfId="6" applyFill="1" applyAlignment="1">
      <alignment horizontal="left"/>
    </xf>
    <xf numFmtId="0" fontId="7" fillId="0" borderId="0" xfId="103" applyNumberFormat="1" applyFont="1" applyFill="1" applyBorder="1" applyAlignment="1">
      <alignment horizontal="left"/>
    </xf>
    <xf numFmtId="0" fontId="7" fillId="0" borderId="0" xfId="103" applyFont="1" applyFill="1" applyAlignment="1"/>
    <xf numFmtId="0" fontId="7" fillId="0" borderId="0" xfId="103" applyFont="1" applyFill="1" applyAlignment="1">
      <alignment horizontal="center"/>
    </xf>
    <xf numFmtId="0" fontId="7" fillId="0" borderId="0" xfId="103" applyFont="1" applyFill="1" applyAlignment="1">
      <alignment horizontal="left"/>
    </xf>
    <xf numFmtId="0" fontId="7" fillId="0" borderId="0" xfId="103" applyFont="1" applyFill="1" applyAlignment="1">
      <alignment horizontal="right"/>
    </xf>
    <xf numFmtId="0" fontId="7" fillId="0" borderId="0" xfId="103" applyFont="1" applyFill="1" applyBorder="1" applyAlignment="1"/>
    <xf numFmtId="0" fontId="7" fillId="0" borderId="0" xfId="103" applyFont="1" applyFill="1" applyBorder="1" applyAlignment="1">
      <alignment horizontal="left"/>
    </xf>
    <xf numFmtId="0" fontId="7" fillId="0" borderId="0" xfId="0" applyFont="1" applyFill="1" applyAlignment="1">
      <alignment horizontal="right"/>
    </xf>
    <xf numFmtId="0" fontId="22" fillId="0" borderId="0" xfId="36" applyFont="1" applyFill="1" applyAlignment="1">
      <alignment horizontal="left"/>
    </xf>
    <xf numFmtId="0" fontId="22" fillId="0" borderId="0" xfId="42" applyFont="1" applyFill="1" applyAlignment="1">
      <alignment horizontal="left"/>
    </xf>
    <xf numFmtId="0" fontId="22" fillId="0" borderId="0" xfId="42" applyFont="1" applyFill="1" applyBorder="1" applyAlignment="1">
      <alignment horizontal="left"/>
    </xf>
    <xf numFmtId="0" fontId="22" fillId="0" borderId="0" xfId="46" applyFont="1" applyFill="1" applyBorder="1" applyAlignment="1">
      <alignment horizontal="left"/>
    </xf>
    <xf numFmtId="0" fontId="22" fillId="0" borderId="0" xfId="52" applyFont="1" applyFill="1" applyBorder="1" applyAlignment="1">
      <alignment horizontal="left"/>
    </xf>
    <xf numFmtId="0" fontId="22" fillId="0" borderId="0" xfId="52" applyFont="1" applyFill="1" applyAlignment="1">
      <alignment horizontal="left"/>
    </xf>
    <xf numFmtId="0" fontId="0" fillId="0" borderId="0" xfId="0" applyFont="1" applyFill="1" applyBorder="1" applyAlignment="1">
      <alignment horizontal="left"/>
    </xf>
    <xf numFmtId="0" fontId="7" fillId="0" borderId="0" xfId="35" applyFont="1" applyFill="1"/>
    <xf numFmtId="0" fontId="7" fillId="0" borderId="0" xfId="35" applyFont="1" applyFill="1" applyBorder="1" applyAlignment="1"/>
    <xf numFmtId="0" fontId="7" fillId="0" borderId="0" xfId="0" applyNumberFormat="1" applyFont="1" applyFill="1"/>
    <xf numFmtId="0" fontId="7" fillId="0" borderId="0" xfId="35" applyNumberFormat="1" applyFont="1" applyFill="1"/>
    <xf numFmtId="0" fontId="7" fillId="0" borderId="0" xfId="35" applyNumberFormat="1" applyFont="1" applyFill="1" applyBorder="1"/>
    <xf numFmtId="0" fontId="22" fillId="0" borderId="0" xfId="67" applyFont="1" applyFill="1" applyAlignment="1">
      <alignment horizontal="left"/>
    </xf>
    <xf numFmtId="0" fontId="22" fillId="0" borderId="0" xfId="67" applyFont="1" applyFill="1" applyBorder="1" applyAlignment="1">
      <alignment horizontal="left"/>
    </xf>
    <xf numFmtId="0" fontId="7" fillId="0" borderId="0" xfId="103" applyFont="1" applyFill="1"/>
    <xf numFmtId="0" fontId="7" fillId="0" borderId="0" xfId="0" applyNumberFormat="1" applyFont="1" applyFill="1" applyBorder="1" applyAlignment="1">
      <alignment horizontal="left"/>
    </xf>
    <xf numFmtId="0" fontId="7" fillId="0" borderId="0" xfId="0" quotePrefix="1" applyFont="1" applyFill="1"/>
    <xf numFmtId="0" fontId="22" fillId="0" borderId="0" xfId="112" applyFont="1" applyFill="1" applyAlignment="1">
      <alignment horizontal="left"/>
    </xf>
    <xf numFmtId="0" fontId="22" fillId="0" borderId="0" xfId="112" applyFont="1" applyFill="1" applyBorder="1" applyAlignment="1">
      <alignment horizontal="left"/>
    </xf>
    <xf numFmtId="0" fontId="7" fillId="0" borderId="0" xfId="112" applyFont="1" applyFill="1" applyBorder="1"/>
    <xf numFmtId="164" fontId="7" fillId="0" borderId="0" xfId="0" applyNumberFormat="1" applyFont="1" applyFill="1" applyBorder="1" applyAlignment="1">
      <alignment horizontal="center"/>
    </xf>
    <xf numFmtId="0" fontId="7" fillId="0" borderId="0" xfId="0" applyNumberFormat="1" applyFont="1" applyFill="1" applyBorder="1" applyAlignment="1">
      <alignment horizontal="center"/>
    </xf>
    <xf numFmtId="0" fontId="7" fillId="0" borderId="0" xfId="0" applyFont="1" applyAlignment="1">
      <alignment horizontal="left"/>
    </xf>
    <xf numFmtId="14" fontId="7" fillId="0" borderId="0" xfId="0" applyNumberFormat="1" applyFont="1" applyFill="1"/>
    <xf numFmtId="14" fontId="7" fillId="0" borderId="0" xfId="0" applyNumberFormat="1" applyFont="1" applyFill="1" applyBorder="1"/>
    <xf numFmtId="0" fontId="8" fillId="0" borderId="0" xfId="0" applyFont="1" applyFill="1" applyBorder="1" applyAlignment="1">
      <alignment horizontal="center"/>
    </xf>
    <xf numFmtId="0" fontId="7" fillId="0" borderId="0" xfId="0" applyFont="1"/>
    <xf numFmtId="164" fontId="7" fillId="0" borderId="0" xfId="0" applyNumberFormat="1" applyFont="1" applyFill="1" applyAlignment="1">
      <alignment horizontal="center"/>
    </xf>
    <xf numFmtId="0" fontId="7" fillId="0" borderId="0" xfId="0" applyFont="1" applyFill="1" applyAlignment="1">
      <alignment horizontal="center"/>
    </xf>
    <xf numFmtId="0" fontId="10" fillId="0" borderId="0" xfId="0" applyFont="1" applyFill="1"/>
    <xf numFmtId="0" fontId="7" fillId="0" borderId="0" xfId="2" applyFont="1" applyFill="1" applyBorder="1"/>
    <xf numFmtId="0" fontId="7" fillId="0" borderId="0" xfId="103" applyFont="1" applyFill="1" applyBorder="1" applyAlignment="1">
      <alignment horizontal="right"/>
    </xf>
    <xf numFmtId="0" fontId="7" fillId="0" borderId="0" xfId="103" applyNumberFormat="1" applyFont="1" applyFill="1" applyBorder="1" applyAlignment="1">
      <alignment horizontal="center"/>
    </xf>
    <xf numFmtId="0" fontId="22" fillId="0" borderId="0" xfId="200" applyFont="1" applyFill="1" applyAlignment="1">
      <alignment horizontal="left"/>
    </xf>
    <xf numFmtId="0" fontId="22" fillId="0" borderId="0" xfId="200" applyFont="1" applyFill="1" applyBorder="1" applyAlignment="1">
      <alignment horizontal="left"/>
    </xf>
    <xf numFmtId="0" fontId="22" fillId="0" borderId="0" xfId="377" applyFont="1" applyFill="1" applyAlignment="1">
      <alignment horizontal="left"/>
    </xf>
    <xf numFmtId="0" fontId="7" fillId="0" borderId="0" xfId="0" applyFont="1" applyFill="1" applyAlignment="1">
      <alignment horizontal="center" wrapText="1"/>
    </xf>
    <xf numFmtId="0" fontId="7" fillId="0" borderId="0" xfId="0" applyFont="1" applyFill="1" applyAlignment="1">
      <alignment horizontal="center" vertical="center"/>
    </xf>
    <xf numFmtId="0" fontId="7" fillId="0" borderId="0" xfId="0" applyFont="1" applyFill="1" applyBorder="1" applyAlignment="1">
      <alignment horizontal="center" vertical="center"/>
    </xf>
    <xf numFmtId="49" fontId="7" fillId="0" borderId="0" xfId="0" applyNumberFormat="1" applyFont="1" applyFill="1"/>
    <xf numFmtId="0" fontId="22" fillId="0" borderId="0" xfId="377" applyFont="1" applyFill="1" applyBorder="1" applyAlignment="1">
      <alignment horizontal="left"/>
    </xf>
    <xf numFmtId="0" fontId="0" fillId="0" borderId="0" xfId="0" quotePrefix="1" applyAlignment="1">
      <alignment horizontal="left"/>
    </xf>
    <xf numFmtId="0" fontId="24" fillId="15" borderId="7" xfId="0" applyFont="1" applyFill="1" applyBorder="1"/>
    <xf numFmtId="0" fontId="23" fillId="0" borderId="0" xfId="0" applyFont="1"/>
    <xf numFmtId="0" fontId="7" fillId="4" borderId="0" xfId="57" applyFill="1" applyAlignment="1">
      <alignment horizontal="center"/>
    </xf>
    <xf numFmtId="0" fontId="7" fillId="4" borderId="6" xfId="57" applyFill="1" applyBorder="1" applyAlignment="1">
      <alignment horizontal="center"/>
    </xf>
    <xf numFmtId="3" fontId="0" fillId="0" borderId="0" xfId="0" applyNumberFormat="1"/>
    <xf numFmtId="0" fontId="7" fillId="0" borderId="0" xfId="206" applyNumberFormat="1" applyFont="1" applyFill="1" applyBorder="1" applyAlignment="1">
      <alignment horizontal="left"/>
    </xf>
    <xf numFmtId="0" fontId="7" fillId="0" borderId="0" xfId="206" applyFont="1" applyFill="1"/>
    <xf numFmtId="0" fontId="7" fillId="0" borderId="0" xfId="206" applyFont="1" applyFill="1" applyBorder="1" applyAlignment="1">
      <alignment horizontal="left"/>
    </xf>
    <xf numFmtId="0" fontId="7" fillId="0" borderId="0" xfId="206" applyFont="1" applyFill="1" applyAlignment="1">
      <alignment horizontal="left"/>
    </xf>
    <xf numFmtId="0" fontId="15" fillId="0" borderId="0" xfId="0" applyFont="1" applyFill="1"/>
    <xf numFmtId="165" fontId="15" fillId="0" borderId="0" xfId="0" applyNumberFormat="1" applyFont="1" applyFill="1"/>
    <xf numFmtId="0" fontId="7" fillId="0" borderId="0" xfId="0" applyNumberFormat="1" applyFont="1"/>
    <xf numFmtId="164" fontId="7" fillId="0" borderId="0" xfId="0" applyNumberFormat="1" applyFont="1"/>
    <xf numFmtId="164" fontId="7" fillId="0" borderId="0" xfId="0" applyNumberFormat="1" applyFont="1" applyFill="1" applyAlignment="1">
      <alignment horizontal="left"/>
    </xf>
    <xf numFmtId="0" fontId="7" fillId="5" borderId="4" xfId="0" applyFont="1" applyFill="1" applyBorder="1" applyAlignment="1"/>
    <xf numFmtId="0" fontId="7" fillId="0" borderId="4" xfId="0" applyFont="1" applyBorder="1"/>
    <xf numFmtId="0" fontId="7" fillId="0" borderId="6" xfId="0" applyFont="1" applyBorder="1"/>
    <xf numFmtId="0" fontId="7" fillId="0" borderId="0" xfId="0" applyFont="1" applyAlignment="1"/>
    <xf numFmtId="0" fontId="7" fillId="0" borderId="0" xfId="0" applyFont="1" applyAlignment="1">
      <alignment horizontal="center"/>
    </xf>
    <xf numFmtId="0" fontId="7" fillId="0" borderId="0" xfId="0" applyFont="1" applyBorder="1" applyAlignment="1">
      <alignment horizontal="left"/>
    </xf>
    <xf numFmtId="0" fontId="7" fillId="4" borderId="0" xfId="0" applyFont="1" applyFill="1" applyBorder="1" applyAlignment="1">
      <alignment horizontal="right"/>
    </xf>
    <xf numFmtId="0" fontId="7" fillId="0" borderId="0" xfId="0" applyFont="1" applyAlignment="1">
      <alignment horizontal="right"/>
    </xf>
    <xf numFmtId="0" fontId="16" fillId="5" borderId="4" xfId="0" applyFont="1" applyFill="1" applyBorder="1" applyAlignment="1">
      <alignment horizontal="center" vertical="center"/>
    </xf>
    <xf numFmtId="0" fontId="0" fillId="4" borderId="0" xfId="0" applyFill="1" applyBorder="1" applyAlignment="1">
      <alignment horizontal="center" vertical="center"/>
    </xf>
    <xf numFmtId="0" fontId="0" fillId="4" borderId="6" xfId="0" applyFill="1" applyBorder="1" applyAlignment="1">
      <alignment horizontal="center" vertical="center"/>
    </xf>
    <xf numFmtId="0" fontId="0" fillId="4" borderId="4" xfId="0" applyFill="1" applyBorder="1" applyAlignment="1">
      <alignment horizontal="center" vertical="center"/>
    </xf>
    <xf numFmtId="0" fontId="0" fillId="0" borderId="0" xfId="0" applyFill="1" applyBorder="1" applyAlignment="1">
      <alignment horizontal="center" vertical="center"/>
    </xf>
    <xf numFmtId="0" fontId="0" fillId="0" borderId="0" xfId="0" applyBorder="1" applyAlignment="1">
      <alignment horizontal="center" vertical="center"/>
    </xf>
    <xf numFmtId="0" fontId="8" fillId="0" borderId="0" xfId="0" applyFont="1" applyBorder="1" applyAlignment="1">
      <alignment horizontal="left" vertical="center"/>
    </xf>
    <xf numFmtId="0" fontId="0" fillId="4" borderId="0" xfId="0" applyFill="1" applyAlignment="1">
      <alignment horizontal="center" vertical="center"/>
    </xf>
    <xf numFmtId="0" fontId="0" fillId="5" borderId="4" xfId="0" applyFill="1" applyBorder="1" applyAlignment="1">
      <alignment horizontal="center" vertical="center"/>
    </xf>
    <xf numFmtId="0" fontId="8" fillId="0" borderId="0" xfId="0" applyFont="1" applyAlignment="1">
      <alignment horizontal="center" vertical="center"/>
    </xf>
    <xf numFmtId="0" fontId="0" fillId="0" borderId="0" xfId="0" quotePrefix="1" applyFill="1" applyAlignment="1">
      <alignment horizontal="center" vertical="center"/>
    </xf>
    <xf numFmtId="0" fontId="0" fillId="0" borderId="0" xfId="0" applyFill="1" applyAlignment="1">
      <alignment horizontal="center" vertical="center"/>
    </xf>
    <xf numFmtId="0" fontId="0" fillId="0" borderId="0" xfId="0" applyAlignment="1">
      <alignment horizontal="center" vertical="center"/>
    </xf>
    <xf numFmtId="0" fontId="0" fillId="0" borderId="0" xfId="0" applyAlignment="1">
      <alignment horizontal="left"/>
    </xf>
    <xf numFmtId="0" fontId="8" fillId="0" borderId="0" xfId="0" applyFont="1" applyAlignment="1">
      <alignment horizontal="center"/>
    </xf>
    <xf numFmtId="0" fontId="13" fillId="0" borderId="4" xfId="0" applyFont="1" applyBorder="1"/>
    <xf numFmtId="0" fontId="0" fillId="14" borderId="0" xfId="0" applyFill="1"/>
    <xf numFmtId="165" fontId="7" fillId="0" borderId="0" xfId="0" applyNumberFormat="1" applyFont="1"/>
    <xf numFmtId="0" fontId="0" fillId="14" borderId="0" xfId="0" applyFill="1" applyAlignment="1">
      <alignment horizontal="center"/>
    </xf>
    <xf numFmtId="0" fontId="0" fillId="0" borderId="0" xfId="0" applyAlignment="1">
      <alignment horizontal="left"/>
    </xf>
    <xf numFmtId="0" fontId="8" fillId="0" borderId="0" xfId="0" applyNumberFormat="1" applyFont="1" applyFill="1" applyAlignment="1">
      <alignment horizontal="left"/>
    </xf>
    <xf numFmtId="0" fontId="7" fillId="0" borderId="0" xfId="0" applyFont="1" applyFill="1" applyAlignment="1">
      <alignment wrapText="1"/>
    </xf>
    <xf numFmtId="0" fontId="0" fillId="0" borderId="2" xfId="0" applyBorder="1" applyAlignment="1">
      <alignment horizontal="left"/>
    </xf>
    <xf numFmtId="0" fontId="0" fillId="0" borderId="0" xfId="0" applyAlignment="1">
      <alignment horizontal="left"/>
    </xf>
    <xf numFmtId="0" fontId="8" fillId="3" borderId="0" xfId="0" applyFont="1" applyFill="1" applyAlignment="1">
      <alignment wrapText="1"/>
    </xf>
    <xf numFmtId="0" fontId="7" fillId="0" borderId="0" xfId="0" applyFont="1" applyAlignment="1">
      <alignment wrapText="1"/>
    </xf>
    <xf numFmtId="0" fontId="0" fillId="16" borderId="0" xfId="0" applyFill="1" applyAlignment="1">
      <alignment horizontal="left"/>
    </xf>
    <xf numFmtId="0" fontId="0" fillId="16" borderId="0" xfId="0" applyFill="1"/>
    <xf numFmtId="0" fontId="0" fillId="16" borderId="2" xfId="0" applyFill="1" applyBorder="1"/>
    <xf numFmtId="0" fontId="0" fillId="16" borderId="0" xfId="0" applyFill="1" applyBorder="1" applyAlignment="1">
      <alignment horizontal="left" indent="1"/>
    </xf>
    <xf numFmtId="0" fontId="0" fillId="16" borderId="0" xfId="0" applyFill="1" applyBorder="1"/>
    <xf numFmtId="0" fontId="7" fillId="16" borderId="0" xfId="0" applyFont="1" applyFill="1"/>
    <xf numFmtId="0" fontId="25" fillId="0" borderId="0" xfId="0" applyFont="1" applyFill="1"/>
    <xf numFmtId="0" fontId="0" fillId="0" borderId="0" xfId="0" applyAlignment="1">
      <alignment horizontal="left"/>
    </xf>
    <xf numFmtId="0" fontId="0" fillId="0" borderId="0" xfId="0" applyFill="1" applyAlignment="1">
      <alignment horizontal="left" vertical="top" wrapText="1"/>
    </xf>
    <xf numFmtId="0" fontId="0" fillId="0" borderId="0" xfId="0" applyAlignment="1">
      <alignment horizontal="left"/>
    </xf>
    <xf numFmtId="0" fontId="8" fillId="0" borderId="0" xfId="0" applyFont="1" applyAlignment="1">
      <alignment horizontal="center"/>
    </xf>
    <xf numFmtId="0" fontId="0" fillId="2" borderId="0" xfId="0" applyFont="1" applyFill="1" applyAlignment="1">
      <alignment horizontal="left"/>
    </xf>
  </cellXfs>
  <cellStyles count="381">
    <cellStyle name="1" xfId="1" xr:uid="{00000000-0005-0000-0000-000000000000}"/>
    <cellStyle name="Bad" xfId="3" builtinId="27"/>
    <cellStyle name="Bad 2" xfId="56" xr:uid="{00000000-0005-0000-0000-000002000000}"/>
    <cellStyle name="Comma 2" xfId="5" xr:uid="{00000000-0005-0000-0000-000003000000}"/>
    <cellStyle name="Comma 2 2" xfId="58" xr:uid="{00000000-0005-0000-0000-000004000000}"/>
    <cellStyle name="Normal" xfId="0" builtinId="0"/>
    <cellStyle name="Normal 10" xfId="21" xr:uid="{00000000-0005-0000-0000-000006000000}"/>
    <cellStyle name="Normal 10 2" xfId="42" xr:uid="{00000000-0005-0000-0000-000007000000}"/>
    <cellStyle name="Normal 10 2 2" xfId="67" xr:uid="{00000000-0005-0000-0000-000008000000}"/>
    <cellStyle name="Normal 10 2 2 2" xfId="112" xr:uid="{00000000-0005-0000-0000-000009000000}"/>
    <cellStyle name="Normal 10 2 2 2 2" xfId="200" xr:uid="{00000000-0005-0000-0000-00000A000000}"/>
    <cellStyle name="Normal 10 2 2 2 2 2" xfId="377" xr:uid="{00000000-0005-0000-0000-00000B000000}"/>
    <cellStyle name="Normal 10 2 2 2 3" xfId="289" xr:uid="{00000000-0005-0000-0000-00000C000000}"/>
    <cellStyle name="Normal 10 2 2 3" xfId="156" xr:uid="{00000000-0005-0000-0000-00000D000000}"/>
    <cellStyle name="Normal 10 2 2 3 2" xfId="333" xr:uid="{00000000-0005-0000-0000-00000E000000}"/>
    <cellStyle name="Normal 10 2 2 4" xfId="245" xr:uid="{00000000-0005-0000-0000-00000F000000}"/>
    <cellStyle name="Normal 10 2 3" xfId="89" xr:uid="{00000000-0005-0000-0000-000010000000}"/>
    <cellStyle name="Normal 10 2 3 2" xfId="178" xr:uid="{00000000-0005-0000-0000-000011000000}"/>
    <cellStyle name="Normal 10 2 3 2 2" xfId="355" xr:uid="{00000000-0005-0000-0000-000012000000}"/>
    <cellStyle name="Normal 10 2 3 3" xfId="267" xr:uid="{00000000-0005-0000-0000-000013000000}"/>
    <cellStyle name="Normal 10 2 4" xfId="134" xr:uid="{00000000-0005-0000-0000-000014000000}"/>
    <cellStyle name="Normal 10 2 4 2" xfId="311" xr:uid="{00000000-0005-0000-0000-000015000000}"/>
    <cellStyle name="Normal 10 2 5" xfId="223" xr:uid="{00000000-0005-0000-0000-000016000000}"/>
    <cellStyle name="Normal 10 3" xfId="52" xr:uid="{00000000-0005-0000-0000-000017000000}"/>
    <cellStyle name="Normal 10 3 2" xfId="99" xr:uid="{00000000-0005-0000-0000-000018000000}"/>
    <cellStyle name="Normal 10 3 2 2" xfId="188" xr:uid="{00000000-0005-0000-0000-000019000000}"/>
    <cellStyle name="Normal 10 3 2 2 2" xfId="365" xr:uid="{00000000-0005-0000-0000-00001A000000}"/>
    <cellStyle name="Normal 10 3 2 3" xfId="277" xr:uid="{00000000-0005-0000-0000-00001B000000}"/>
    <cellStyle name="Normal 10 3 3" xfId="144" xr:uid="{00000000-0005-0000-0000-00001C000000}"/>
    <cellStyle name="Normal 10 3 3 2" xfId="321" xr:uid="{00000000-0005-0000-0000-00001D000000}"/>
    <cellStyle name="Normal 10 3 4" xfId="233" xr:uid="{00000000-0005-0000-0000-00001E000000}"/>
    <cellStyle name="Normal 10 4" xfId="77" xr:uid="{00000000-0005-0000-0000-00001F000000}"/>
    <cellStyle name="Normal 10 4 2" xfId="166" xr:uid="{00000000-0005-0000-0000-000020000000}"/>
    <cellStyle name="Normal 10 4 2 2" xfId="343" xr:uid="{00000000-0005-0000-0000-000021000000}"/>
    <cellStyle name="Normal 10 4 3" xfId="255" xr:uid="{00000000-0005-0000-0000-000022000000}"/>
    <cellStyle name="Normal 10 5" xfId="122" xr:uid="{00000000-0005-0000-0000-000023000000}"/>
    <cellStyle name="Normal 10 5 2" xfId="299" xr:uid="{00000000-0005-0000-0000-000024000000}"/>
    <cellStyle name="Normal 10 6" xfId="211" xr:uid="{00000000-0005-0000-0000-000025000000}"/>
    <cellStyle name="Normal 11" xfId="30" xr:uid="{00000000-0005-0000-0000-000026000000}"/>
    <cellStyle name="Normal 11 2" xfId="44" xr:uid="{00000000-0005-0000-0000-000027000000}"/>
    <cellStyle name="Normal 11 2 2" xfId="69" xr:uid="{00000000-0005-0000-0000-000028000000}"/>
    <cellStyle name="Normal 11 2 2 2" xfId="114" xr:uid="{00000000-0005-0000-0000-000029000000}"/>
    <cellStyle name="Normal 11 2 2 2 2" xfId="202" xr:uid="{00000000-0005-0000-0000-00002A000000}"/>
    <cellStyle name="Normal 11 2 2 2 2 2" xfId="379" xr:uid="{00000000-0005-0000-0000-00002B000000}"/>
    <cellStyle name="Normal 11 2 2 2 3" xfId="291" xr:uid="{00000000-0005-0000-0000-00002C000000}"/>
    <cellStyle name="Normal 11 2 2 3" xfId="158" xr:uid="{00000000-0005-0000-0000-00002D000000}"/>
    <cellStyle name="Normal 11 2 2 3 2" xfId="335" xr:uid="{00000000-0005-0000-0000-00002E000000}"/>
    <cellStyle name="Normal 11 2 2 4" xfId="247" xr:uid="{00000000-0005-0000-0000-00002F000000}"/>
    <cellStyle name="Normal 11 2 3" xfId="91" xr:uid="{00000000-0005-0000-0000-000030000000}"/>
    <cellStyle name="Normal 11 2 3 2" xfId="180" xr:uid="{00000000-0005-0000-0000-000031000000}"/>
    <cellStyle name="Normal 11 2 3 2 2" xfId="357" xr:uid="{00000000-0005-0000-0000-000032000000}"/>
    <cellStyle name="Normal 11 2 3 3" xfId="269" xr:uid="{00000000-0005-0000-0000-000033000000}"/>
    <cellStyle name="Normal 11 2 4" xfId="136" xr:uid="{00000000-0005-0000-0000-000034000000}"/>
    <cellStyle name="Normal 11 2 4 2" xfId="313" xr:uid="{00000000-0005-0000-0000-000035000000}"/>
    <cellStyle name="Normal 11 2 5" xfId="225" xr:uid="{00000000-0005-0000-0000-000036000000}"/>
    <cellStyle name="Normal 11 3" xfId="54" xr:uid="{00000000-0005-0000-0000-000037000000}"/>
    <cellStyle name="Normal 11 3 2" xfId="101" xr:uid="{00000000-0005-0000-0000-000038000000}"/>
    <cellStyle name="Normal 11 3 2 2" xfId="190" xr:uid="{00000000-0005-0000-0000-000039000000}"/>
    <cellStyle name="Normal 11 3 2 2 2" xfId="367" xr:uid="{00000000-0005-0000-0000-00003A000000}"/>
    <cellStyle name="Normal 11 3 2 3" xfId="279" xr:uid="{00000000-0005-0000-0000-00003B000000}"/>
    <cellStyle name="Normal 11 3 3" xfId="146" xr:uid="{00000000-0005-0000-0000-00003C000000}"/>
    <cellStyle name="Normal 11 3 3 2" xfId="323" xr:uid="{00000000-0005-0000-0000-00003D000000}"/>
    <cellStyle name="Normal 11 3 4" xfId="235" xr:uid="{00000000-0005-0000-0000-00003E000000}"/>
    <cellStyle name="Normal 11 4" xfId="79" xr:uid="{00000000-0005-0000-0000-00003F000000}"/>
    <cellStyle name="Normal 11 4 2" xfId="168" xr:uid="{00000000-0005-0000-0000-000040000000}"/>
    <cellStyle name="Normal 11 4 2 2" xfId="345" xr:uid="{00000000-0005-0000-0000-000041000000}"/>
    <cellStyle name="Normal 11 4 3" xfId="257" xr:uid="{00000000-0005-0000-0000-000042000000}"/>
    <cellStyle name="Normal 11 5" xfId="124" xr:uid="{00000000-0005-0000-0000-000043000000}"/>
    <cellStyle name="Normal 11 5 2" xfId="301" xr:uid="{00000000-0005-0000-0000-000044000000}"/>
    <cellStyle name="Normal 11 6" xfId="213" xr:uid="{00000000-0005-0000-0000-000045000000}"/>
    <cellStyle name="Normal 12" xfId="29" xr:uid="{00000000-0005-0000-0000-000046000000}"/>
    <cellStyle name="Normal 12 2" xfId="35" xr:uid="{00000000-0005-0000-0000-000047000000}"/>
    <cellStyle name="Normal 13" xfId="6" xr:uid="{00000000-0005-0000-0000-000048000000}"/>
    <cellStyle name="Normal 13 2" xfId="59" xr:uid="{00000000-0005-0000-0000-000049000000}"/>
    <cellStyle name="Normal 13 2 2" xfId="104" xr:uid="{00000000-0005-0000-0000-00004A000000}"/>
    <cellStyle name="Normal 13 2 2 2" xfId="192" xr:uid="{00000000-0005-0000-0000-00004B000000}"/>
    <cellStyle name="Normal 13 2 2 2 2" xfId="369" xr:uid="{00000000-0005-0000-0000-00004C000000}"/>
    <cellStyle name="Normal 13 2 2 3" xfId="281" xr:uid="{00000000-0005-0000-0000-00004D000000}"/>
    <cellStyle name="Normal 13 2 3" xfId="148" xr:uid="{00000000-0005-0000-0000-00004E000000}"/>
    <cellStyle name="Normal 13 2 3 2" xfId="325" xr:uid="{00000000-0005-0000-0000-00004F000000}"/>
    <cellStyle name="Normal 13 2 4" xfId="237" xr:uid="{00000000-0005-0000-0000-000050000000}"/>
    <cellStyle name="Normal 13 3" xfId="81" xr:uid="{00000000-0005-0000-0000-000051000000}"/>
    <cellStyle name="Normal 13 3 2" xfId="170" xr:uid="{00000000-0005-0000-0000-000052000000}"/>
    <cellStyle name="Normal 13 3 2 2" xfId="347" xr:uid="{00000000-0005-0000-0000-000053000000}"/>
    <cellStyle name="Normal 13 3 3" xfId="259" xr:uid="{00000000-0005-0000-0000-000054000000}"/>
    <cellStyle name="Normal 13 4" xfId="126" xr:uid="{00000000-0005-0000-0000-000055000000}"/>
    <cellStyle name="Normal 13 4 2" xfId="303" xr:uid="{00000000-0005-0000-0000-000056000000}"/>
    <cellStyle name="Normal 13 5" xfId="215" xr:uid="{00000000-0005-0000-0000-000057000000}"/>
    <cellStyle name="Normal 14" xfId="36" xr:uid="{00000000-0005-0000-0000-000058000000}"/>
    <cellStyle name="Normal 14 2" xfId="61" xr:uid="{00000000-0005-0000-0000-000059000000}"/>
    <cellStyle name="Normal 14 2 2" xfId="106" xr:uid="{00000000-0005-0000-0000-00005A000000}"/>
    <cellStyle name="Normal 14 2 2 2" xfId="194" xr:uid="{00000000-0005-0000-0000-00005B000000}"/>
    <cellStyle name="Normal 14 2 2 2 2" xfId="371" xr:uid="{00000000-0005-0000-0000-00005C000000}"/>
    <cellStyle name="Normal 14 2 2 3" xfId="283" xr:uid="{00000000-0005-0000-0000-00005D000000}"/>
    <cellStyle name="Normal 14 2 3" xfId="150" xr:uid="{00000000-0005-0000-0000-00005E000000}"/>
    <cellStyle name="Normal 14 2 3 2" xfId="327" xr:uid="{00000000-0005-0000-0000-00005F000000}"/>
    <cellStyle name="Normal 14 2 4" xfId="239" xr:uid="{00000000-0005-0000-0000-000060000000}"/>
    <cellStyle name="Normal 14 3" xfId="83" xr:uid="{00000000-0005-0000-0000-000061000000}"/>
    <cellStyle name="Normal 14 3 2" xfId="172" xr:uid="{00000000-0005-0000-0000-000062000000}"/>
    <cellStyle name="Normal 14 3 2 2" xfId="349" xr:uid="{00000000-0005-0000-0000-000063000000}"/>
    <cellStyle name="Normal 14 3 3" xfId="261" xr:uid="{00000000-0005-0000-0000-000064000000}"/>
    <cellStyle name="Normal 14 4" xfId="128" xr:uid="{00000000-0005-0000-0000-000065000000}"/>
    <cellStyle name="Normal 14 4 2" xfId="305" xr:uid="{00000000-0005-0000-0000-000066000000}"/>
    <cellStyle name="Normal 14 5" xfId="217" xr:uid="{00000000-0005-0000-0000-000067000000}"/>
    <cellStyle name="Normal 15" xfId="46" xr:uid="{00000000-0005-0000-0000-000068000000}"/>
    <cellStyle name="Normal 15 2" xfId="93" xr:uid="{00000000-0005-0000-0000-000069000000}"/>
    <cellStyle name="Normal 15 2 2" xfId="182" xr:uid="{00000000-0005-0000-0000-00006A000000}"/>
    <cellStyle name="Normal 15 2 2 2" xfId="359" xr:uid="{00000000-0005-0000-0000-00006B000000}"/>
    <cellStyle name="Normal 15 2 3" xfId="271" xr:uid="{00000000-0005-0000-0000-00006C000000}"/>
    <cellStyle name="Normal 15 3" xfId="138" xr:uid="{00000000-0005-0000-0000-00006D000000}"/>
    <cellStyle name="Normal 15 3 2" xfId="315" xr:uid="{00000000-0005-0000-0000-00006E000000}"/>
    <cellStyle name="Normal 15 4" xfId="227" xr:uid="{00000000-0005-0000-0000-00006F000000}"/>
    <cellStyle name="Normal 16" xfId="103" xr:uid="{00000000-0005-0000-0000-000070000000}"/>
    <cellStyle name="Normal 16 2" xfId="206" xr:uid="{00000000-0005-0000-0000-000071000000}"/>
    <cellStyle name="Normal 17" xfId="71" xr:uid="{00000000-0005-0000-0000-000072000000}"/>
    <cellStyle name="Normal 17 2" xfId="160" xr:uid="{00000000-0005-0000-0000-000073000000}"/>
    <cellStyle name="Normal 17 2 2" xfId="337" xr:uid="{00000000-0005-0000-0000-000074000000}"/>
    <cellStyle name="Normal 17 3" xfId="249" xr:uid="{00000000-0005-0000-0000-000075000000}"/>
    <cellStyle name="Normal 18" xfId="116" xr:uid="{00000000-0005-0000-0000-000076000000}"/>
    <cellStyle name="Normal 18 2" xfId="293" xr:uid="{00000000-0005-0000-0000-000077000000}"/>
    <cellStyle name="Normal 19" xfId="204" xr:uid="{00000000-0005-0000-0000-000078000000}"/>
    <cellStyle name="Normal 2" xfId="4" xr:uid="{00000000-0005-0000-0000-000079000000}"/>
    <cellStyle name="Normal 2 10" xfId="117" xr:uid="{00000000-0005-0000-0000-00007A000000}"/>
    <cellStyle name="Normal 2 10 2" xfId="294" xr:uid="{00000000-0005-0000-0000-00007B000000}"/>
    <cellStyle name="Normal 2 11" xfId="205" xr:uid="{00000000-0005-0000-0000-00007C000000}"/>
    <cellStyle name="Normal 2 2" xfId="12" xr:uid="{00000000-0005-0000-0000-00007D000000}"/>
    <cellStyle name="Normal 2 2 2" xfId="19" xr:uid="{00000000-0005-0000-0000-00007E000000}"/>
    <cellStyle name="Normal 2 2 2 2" xfId="41" xr:uid="{00000000-0005-0000-0000-00007F000000}"/>
    <cellStyle name="Normal 2 2 2 2 2" xfId="66" xr:uid="{00000000-0005-0000-0000-000080000000}"/>
    <cellStyle name="Normal 2 2 2 2 2 2" xfId="111" xr:uid="{00000000-0005-0000-0000-000081000000}"/>
    <cellStyle name="Normal 2 2 2 2 2 2 2" xfId="199" xr:uid="{00000000-0005-0000-0000-000082000000}"/>
    <cellStyle name="Normal 2 2 2 2 2 2 2 2" xfId="376" xr:uid="{00000000-0005-0000-0000-000083000000}"/>
    <cellStyle name="Normal 2 2 2 2 2 2 3" xfId="288" xr:uid="{00000000-0005-0000-0000-000084000000}"/>
    <cellStyle name="Normal 2 2 2 2 2 3" xfId="155" xr:uid="{00000000-0005-0000-0000-000085000000}"/>
    <cellStyle name="Normal 2 2 2 2 2 3 2" xfId="332" xr:uid="{00000000-0005-0000-0000-000086000000}"/>
    <cellStyle name="Normal 2 2 2 2 2 4" xfId="244" xr:uid="{00000000-0005-0000-0000-000087000000}"/>
    <cellStyle name="Normal 2 2 2 2 3" xfId="88" xr:uid="{00000000-0005-0000-0000-000088000000}"/>
    <cellStyle name="Normal 2 2 2 2 3 2" xfId="177" xr:uid="{00000000-0005-0000-0000-000089000000}"/>
    <cellStyle name="Normal 2 2 2 2 3 2 2" xfId="354" xr:uid="{00000000-0005-0000-0000-00008A000000}"/>
    <cellStyle name="Normal 2 2 2 2 3 3" xfId="266" xr:uid="{00000000-0005-0000-0000-00008B000000}"/>
    <cellStyle name="Normal 2 2 2 2 4" xfId="133" xr:uid="{00000000-0005-0000-0000-00008C000000}"/>
    <cellStyle name="Normal 2 2 2 2 4 2" xfId="310" xr:uid="{00000000-0005-0000-0000-00008D000000}"/>
    <cellStyle name="Normal 2 2 2 2 5" xfId="222" xr:uid="{00000000-0005-0000-0000-00008E000000}"/>
    <cellStyle name="Normal 2 2 2 3" xfId="51" xr:uid="{00000000-0005-0000-0000-00008F000000}"/>
    <cellStyle name="Normal 2 2 2 3 2" xfId="98" xr:uid="{00000000-0005-0000-0000-000090000000}"/>
    <cellStyle name="Normal 2 2 2 3 2 2" xfId="187" xr:uid="{00000000-0005-0000-0000-000091000000}"/>
    <cellStyle name="Normal 2 2 2 3 2 2 2" xfId="364" xr:uid="{00000000-0005-0000-0000-000092000000}"/>
    <cellStyle name="Normal 2 2 2 3 2 3" xfId="276" xr:uid="{00000000-0005-0000-0000-000093000000}"/>
    <cellStyle name="Normal 2 2 2 3 3" xfId="143" xr:uid="{00000000-0005-0000-0000-000094000000}"/>
    <cellStyle name="Normal 2 2 2 3 3 2" xfId="320" xr:uid="{00000000-0005-0000-0000-000095000000}"/>
    <cellStyle name="Normal 2 2 2 3 4" xfId="232" xr:uid="{00000000-0005-0000-0000-000096000000}"/>
    <cellStyle name="Normal 2 2 2 4" xfId="76" xr:uid="{00000000-0005-0000-0000-000097000000}"/>
    <cellStyle name="Normal 2 2 2 4 2" xfId="165" xr:uid="{00000000-0005-0000-0000-000098000000}"/>
    <cellStyle name="Normal 2 2 2 4 2 2" xfId="342" xr:uid="{00000000-0005-0000-0000-000099000000}"/>
    <cellStyle name="Normal 2 2 2 4 3" xfId="254" xr:uid="{00000000-0005-0000-0000-00009A000000}"/>
    <cellStyle name="Normal 2 2 2 5" xfId="121" xr:uid="{00000000-0005-0000-0000-00009B000000}"/>
    <cellStyle name="Normal 2 2 2 5 2" xfId="298" xr:uid="{00000000-0005-0000-0000-00009C000000}"/>
    <cellStyle name="Normal 2 2 2 6" xfId="210" xr:uid="{00000000-0005-0000-0000-00009D000000}"/>
    <cellStyle name="Normal 2 2 3" xfId="24" xr:uid="{00000000-0005-0000-0000-00009E000000}"/>
    <cellStyle name="Normal 2 2 4" xfId="33" xr:uid="{00000000-0005-0000-0000-00009F000000}"/>
    <cellStyle name="Normal 2 3" xfId="22" xr:uid="{00000000-0005-0000-0000-0000A0000000}"/>
    <cellStyle name="Normal 2 3 2" xfId="43" xr:uid="{00000000-0005-0000-0000-0000A1000000}"/>
    <cellStyle name="Normal 2 3 2 2" xfId="68" xr:uid="{00000000-0005-0000-0000-0000A2000000}"/>
    <cellStyle name="Normal 2 3 2 2 2" xfId="113" xr:uid="{00000000-0005-0000-0000-0000A3000000}"/>
    <cellStyle name="Normal 2 3 2 2 2 2" xfId="201" xr:uid="{00000000-0005-0000-0000-0000A4000000}"/>
    <cellStyle name="Normal 2 3 2 2 2 2 2" xfId="378" xr:uid="{00000000-0005-0000-0000-0000A5000000}"/>
    <cellStyle name="Normal 2 3 2 2 2 3" xfId="290" xr:uid="{00000000-0005-0000-0000-0000A6000000}"/>
    <cellStyle name="Normal 2 3 2 2 3" xfId="157" xr:uid="{00000000-0005-0000-0000-0000A7000000}"/>
    <cellStyle name="Normal 2 3 2 2 3 2" xfId="334" xr:uid="{00000000-0005-0000-0000-0000A8000000}"/>
    <cellStyle name="Normal 2 3 2 2 4" xfId="246" xr:uid="{00000000-0005-0000-0000-0000A9000000}"/>
    <cellStyle name="Normal 2 3 2 3" xfId="90" xr:uid="{00000000-0005-0000-0000-0000AA000000}"/>
    <cellStyle name="Normal 2 3 2 3 2" xfId="179" xr:uid="{00000000-0005-0000-0000-0000AB000000}"/>
    <cellStyle name="Normal 2 3 2 3 2 2" xfId="356" xr:uid="{00000000-0005-0000-0000-0000AC000000}"/>
    <cellStyle name="Normal 2 3 2 3 3" xfId="268" xr:uid="{00000000-0005-0000-0000-0000AD000000}"/>
    <cellStyle name="Normal 2 3 2 4" xfId="135" xr:uid="{00000000-0005-0000-0000-0000AE000000}"/>
    <cellStyle name="Normal 2 3 2 4 2" xfId="312" xr:uid="{00000000-0005-0000-0000-0000AF000000}"/>
    <cellStyle name="Normal 2 3 2 5" xfId="224" xr:uid="{00000000-0005-0000-0000-0000B0000000}"/>
    <cellStyle name="Normal 2 3 3" xfId="53" xr:uid="{00000000-0005-0000-0000-0000B1000000}"/>
    <cellStyle name="Normal 2 3 3 2" xfId="100" xr:uid="{00000000-0005-0000-0000-0000B2000000}"/>
    <cellStyle name="Normal 2 3 3 2 2" xfId="189" xr:uid="{00000000-0005-0000-0000-0000B3000000}"/>
    <cellStyle name="Normal 2 3 3 2 2 2" xfId="366" xr:uid="{00000000-0005-0000-0000-0000B4000000}"/>
    <cellStyle name="Normal 2 3 3 2 3" xfId="278" xr:uid="{00000000-0005-0000-0000-0000B5000000}"/>
    <cellStyle name="Normal 2 3 3 3" xfId="145" xr:uid="{00000000-0005-0000-0000-0000B6000000}"/>
    <cellStyle name="Normal 2 3 3 3 2" xfId="322" xr:uid="{00000000-0005-0000-0000-0000B7000000}"/>
    <cellStyle name="Normal 2 3 3 4" xfId="234" xr:uid="{00000000-0005-0000-0000-0000B8000000}"/>
    <cellStyle name="Normal 2 3 4" xfId="78" xr:uid="{00000000-0005-0000-0000-0000B9000000}"/>
    <cellStyle name="Normal 2 3 4 2" xfId="167" xr:uid="{00000000-0005-0000-0000-0000BA000000}"/>
    <cellStyle name="Normal 2 3 4 2 2" xfId="344" xr:uid="{00000000-0005-0000-0000-0000BB000000}"/>
    <cellStyle name="Normal 2 3 4 3" xfId="256" xr:uid="{00000000-0005-0000-0000-0000BC000000}"/>
    <cellStyle name="Normal 2 3 5" xfId="123" xr:uid="{00000000-0005-0000-0000-0000BD000000}"/>
    <cellStyle name="Normal 2 3 5 2" xfId="300" xr:uid="{00000000-0005-0000-0000-0000BE000000}"/>
    <cellStyle name="Normal 2 3 6" xfId="212" xr:uid="{00000000-0005-0000-0000-0000BF000000}"/>
    <cellStyle name="Normal 2 4" xfId="32" xr:uid="{00000000-0005-0000-0000-0000C0000000}"/>
    <cellStyle name="Normal 2 4 2" xfId="45" xr:uid="{00000000-0005-0000-0000-0000C1000000}"/>
    <cellStyle name="Normal 2 4 2 2" xfId="70" xr:uid="{00000000-0005-0000-0000-0000C2000000}"/>
    <cellStyle name="Normal 2 4 2 2 2" xfId="115" xr:uid="{00000000-0005-0000-0000-0000C3000000}"/>
    <cellStyle name="Normal 2 4 2 2 2 2" xfId="203" xr:uid="{00000000-0005-0000-0000-0000C4000000}"/>
    <cellStyle name="Normal 2 4 2 2 2 2 2" xfId="380" xr:uid="{00000000-0005-0000-0000-0000C5000000}"/>
    <cellStyle name="Normal 2 4 2 2 2 3" xfId="292" xr:uid="{00000000-0005-0000-0000-0000C6000000}"/>
    <cellStyle name="Normal 2 4 2 2 3" xfId="159" xr:uid="{00000000-0005-0000-0000-0000C7000000}"/>
    <cellStyle name="Normal 2 4 2 2 3 2" xfId="336" xr:uid="{00000000-0005-0000-0000-0000C8000000}"/>
    <cellStyle name="Normal 2 4 2 2 4" xfId="248" xr:uid="{00000000-0005-0000-0000-0000C9000000}"/>
    <cellStyle name="Normal 2 4 2 3" xfId="92" xr:uid="{00000000-0005-0000-0000-0000CA000000}"/>
    <cellStyle name="Normal 2 4 2 3 2" xfId="181" xr:uid="{00000000-0005-0000-0000-0000CB000000}"/>
    <cellStyle name="Normal 2 4 2 3 2 2" xfId="358" xr:uid="{00000000-0005-0000-0000-0000CC000000}"/>
    <cellStyle name="Normal 2 4 2 3 3" xfId="270" xr:uid="{00000000-0005-0000-0000-0000CD000000}"/>
    <cellStyle name="Normal 2 4 2 4" xfId="137" xr:uid="{00000000-0005-0000-0000-0000CE000000}"/>
    <cellStyle name="Normal 2 4 2 4 2" xfId="314" xr:uid="{00000000-0005-0000-0000-0000CF000000}"/>
    <cellStyle name="Normal 2 4 2 5" xfId="226" xr:uid="{00000000-0005-0000-0000-0000D0000000}"/>
    <cellStyle name="Normal 2 4 3" xfId="55" xr:uid="{00000000-0005-0000-0000-0000D1000000}"/>
    <cellStyle name="Normal 2 4 3 2" xfId="102" xr:uid="{00000000-0005-0000-0000-0000D2000000}"/>
    <cellStyle name="Normal 2 4 3 2 2" xfId="191" xr:uid="{00000000-0005-0000-0000-0000D3000000}"/>
    <cellStyle name="Normal 2 4 3 2 2 2" xfId="368" xr:uid="{00000000-0005-0000-0000-0000D4000000}"/>
    <cellStyle name="Normal 2 4 3 2 3" xfId="280" xr:uid="{00000000-0005-0000-0000-0000D5000000}"/>
    <cellStyle name="Normal 2 4 3 3" xfId="147" xr:uid="{00000000-0005-0000-0000-0000D6000000}"/>
    <cellStyle name="Normal 2 4 3 3 2" xfId="324" xr:uid="{00000000-0005-0000-0000-0000D7000000}"/>
    <cellStyle name="Normal 2 4 3 4" xfId="236" xr:uid="{00000000-0005-0000-0000-0000D8000000}"/>
    <cellStyle name="Normal 2 4 4" xfId="80" xr:uid="{00000000-0005-0000-0000-0000D9000000}"/>
    <cellStyle name="Normal 2 4 4 2" xfId="169" xr:uid="{00000000-0005-0000-0000-0000DA000000}"/>
    <cellStyle name="Normal 2 4 4 2 2" xfId="346" xr:uid="{00000000-0005-0000-0000-0000DB000000}"/>
    <cellStyle name="Normal 2 4 4 3" xfId="258" xr:uid="{00000000-0005-0000-0000-0000DC000000}"/>
    <cellStyle name="Normal 2 4 5" xfId="125" xr:uid="{00000000-0005-0000-0000-0000DD000000}"/>
    <cellStyle name="Normal 2 4 5 2" xfId="302" xr:uid="{00000000-0005-0000-0000-0000DE000000}"/>
    <cellStyle name="Normal 2 4 6" xfId="214" xr:uid="{00000000-0005-0000-0000-0000DF000000}"/>
    <cellStyle name="Normal 2 5" xfId="8" xr:uid="{00000000-0005-0000-0000-0000E0000000}"/>
    <cellStyle name="Normal 2 5 2" xfId="60" xr:uid="{00000000-0005-0000-0000-0000E1000000}"/>
    <cellStyle name="Normal 2 5 2 2" xfId="105" xr:uid="{00000000-0005-0000-0000-0000E2000000}"/>
    <cellStyle name="Normal 2 5 2 2 2" xfId="193" xr:uid="{00000000-0005-0000-0000-0000E3000000}"/>
    <cellStyle name="Normal 2 5 2 2 2 2" xfId="370" xr:uid="{00000000-0005-0000-0000-0000E4000000}"/>
    <cellStyle name="Normal 2 5 2 2 3" xfId="282" xr:uid="{00000000-0005-0000-0000-0000E5000000}"/>
    <cellStyle name="Normal 2 5 2 3" xfId="149" xr:uid="{00000000-0005-0000-0000-0000E6000000}"/>
    <cellStyle name="Normal 2 5 2 3 2" xfId="326" xr:uid="{00000000-0005-0000-0000-0000E7000000}"/>
    <cellStyle name="Normal 2 5 2 4" xfId="238" xr:uid="{00000000-0005-0000-0000-0000E8000000}"/>
    <cellStyle name="Normal 2 5 3" xfId="82" xr:uid="{00000000-0005-0000-0000-0000E9000000}"/>
    <cellStyle name="Normal 2 5 3 2" xfId="171" xr:uid="{00000000-0005-0000-0000-0000EA000000}"/>
    <cellStyle name="Normal 2 5 3 2 2" xfId="348" xr:uid="{00000000-0005-0000-0000-0000EB000000}"/>
    <cellStyle name="Normal 2 5 3 3" xfId="260" xr:uid="{00000000-0005-0000-0000-0000EC000000}"/>
    <cellStyle name="Normal 2 5 4" xfId="127" xr:uid="{00000000-0005-0000-0000-0000ED000000}"/>
    <cellStyle name="Normal 2 5 4 2" xfId="304" xr:uid="{00000000-0005-0000-0000-0000EE000000}"/>
    <cellStyle name="Normal 2 5 5" xfId="216" xr:uid="{00000000-0005-0000-0000-0000EF000000}"/>
    <cellStyle name="Normal 2 6" xfId="37" xr:uid="{00000000-0005-0000-0000-0000F0000000}"/>
    <cellStyle name="Normal 2 6 2" xfId="62" xr:uid="{00000000-0005-0000-0000-0000F1000000}"/>
    <cellStyle name="Normal 2 6 2 2" xfId="107" xr:uid="{00000000-0005-0000-0000-0000F2000000}"/>
    <cellStyle name="Normal 2 6 2 2 2" xfId="195" xr:uid="{00000000-0005-0000-0000-0000F3000000}"/>
    <cellStyle name="Normal 2 6 2 2 2 2" xfId="372" xr:uid="{00000000-0005-0000-0000-0000F4000000}"/>
    <cellStyle name="Normal 2 6 2 2 3" xfId="284" xr:uid="{00000000-0005-0000-0000-0000F5000000}"/>
    <cellStyle name="Normal 2 6 2 3" xfId="151" xr:uid="{00000000-0005-0000-0000-0000F6000000}"/>
    <cellStyle name="Normal 2 6 2 3 2" xfId="328" xr:uid="{00000000-0005-0000-0000-0000F7000000}"/>
    <cellStyle name="Normal 2 6 2 4" xfId="240" xr:uid="{00000000-0005-0000-0000-0000F8000000}"/>
    <cellStyle name="Normal 2 6 3" xfId="84" xr:uid="{00000000-0005-0000-0000-0000F9000000}"/>
    <cellStyle name="Normal 2 6 3 2" xfId="173" xr:uid="{00000000-0005-0000-0000-0000FA000000}"/>
    <cellStyle name="Normal 2 6 3 2 2" xfId="350" xr:uid="{00000000-0005-0000-0000-0000FB000000}"/>
    <cellStyle name="Normal 2 6 3 3" xfId="262" xr:uid="{00000000-0005-0000-0000-0000FC000000}"/>
    <cellStyle name="Normal 2 6 4" xfId="129" xr:uid="{00000000-0005-0000-0000-0000FD000000}"/>
    <cellStyle name="Normal 2 6 4 2" xfId="306" xr:uid="{00000000-0005-0000-0000-0000FE000000}"/>
    <cellStyle name="Normal 2 6 5" xfId="218" xr:uid="{00000000-0005-0000-0000-0000FF000000}"/>
    <cellStyle name="Normal 2 7" xfId="47" xr:uid="{00000000-0005-0000-0000-000000010000}"/>
    <cellStyle name="Normal 2 7 2" xfId="94" xr:uid="{00000000-0005-0000-0000-000001010000}"/>
    <cellStyle name="Normal 2 7 2 2" xfId="183" xr:uid="{00000000-0005-0000-0000-000002010000}"/>
    <cellStyle name="Normal 2 7 2 2 2" xfId="360" xr:uid="{00000000-0005-0000-0000-000003010000}"/>
    <cellStyle name="Normal 2 7 2 3" xfId="272" xr:uid="{00000000-0005-0000-0000-000004010000}"/>
    <cellStyle name="Normal 2 7 3" xfId="139" xr:uid="{00000000-0005-0000-0000-000005010000}"/>
    <cellStyle name="Normal 2 7 3 2" xfId="316" xr:uid="{00000000-0005-0000-0000-000006010000}"/>
    <cellStyle name="Normal 2 7 4" xfId="228" xr:uid="{00000000-0005-0000-0000-000007010000}"/>
    <cellStyle name="Normal 2 8" xfId="57" xr:uid="{00000000-0005-0000-0000-000008010000}"/>
    <cellStyle name="Normal 2 9" xfId="72" xr:uid="{00000000-0005-0000-0000-000009010000}"/>
    <cellStyle name="Normal 2 9 2" xfId="161" xr:uid="{00000000-0005-0000-0000-00000A010000}"/>
    <cellStyle name="Normal 2 9 2 2" xfId="338" xr:uid="{00000000-0005-0000-0000-00000B010000}"/>
    <cellStyle name="Normal 2 9 3" xfId="250" xr:uid="{00000000-0005-0000-0000-00000C010000}"/>
    <cellStyle name="Normal 3" xfId="7" xr:uid="{00000000-0005-0000-0000-00000D010000}"/>
    <cellStyle name="Normal 3 2" xfId="14" xr:uid="{00000000-0005-0000-0000-00000E010000}"/>
    <cellStyle name="Normal 3 2 2" xfId="39" xr:uid="{00000000-0005-0000-0000-00000F010000}"/>
    <cellStyle name="Normal 3 2 2 2" xfId="64" xr:uid="{00000000-0005-0000-0000-000010010000}"/>
    <cellStyle name="Normal 3 2 2 2 2" xfId="109" xr:uid="{00000000-0005-0000-0000-000011010000}"/>
    <cellStyle name="Normal 3 2 2 2 2 2" xfId="197" xr:uid="{00000000-0005-0000-0000-000012010000}"/>
    <cellStyle name="Normal 3 2 2 2 2 2 2" xfId="374" xr:uid="{00000000-0005-0000-0000-000013010000}"/>
    <cellStyle name="Normal 3 2 2 2 2 3" xfId="286" xr:uid="{00000000-0005-0000-0000-000014010000}"/>
    <cellStyle name="Normal 3 2 2 2 3" xfId="153" xr:uid="{00000000-0005-0000-0000-000015010000}"/>
    <cellStyle name="Normal 3 2 2 2 3 2" xfId="330" xr:uid="{00000000-0005-0000-0000-000016010000}"/>
    <cellStyle name="Normal 3 2 2 2 4" xfId="242" xr:uid="{00000000-0005-0000-0000-000017010000}"/>
    <cellStyle name="Normal 3 2 2 3" xfId="86" xr:uid="{00000000-0005-0000-0000-000018010000}"/>
    <cellStyle name="Normal 3 2 2 3 2" xfId="175" xr:uid="{00000000-0005-0000-0000-000019010000}"/>
    <cellStyle name="Normal 3 2 2 3 2 2" xfId="352" xr:uid="{00000000-0005-0000-0000-00001A010000}"/>
    <cellStyle name="Normal 3 2 2 3 3" xfId="264" xr:uid="{00000000-0005-0000-0000-00001B010000}"/>
    <cellStyle name="Normal 3 2 2 4" xfId="131" xr:uid="{00000000-0005-0000-0000-00001C010000}"/>
    <cellStyle name="Normal 3 2 2 4 2" xfId="308" xr:uid="{00000000-0005-0000-0000-00001D010000}"/>
    <cellStyle name="Normal 3 2 2 5" xfId="220" xr:uid="{00000000-0005-0000-0000-00001E010000}"/>
    <cellStyle name="Normal 3 2 3" xfId="49" xr:uid="{00000000-0005-0000-0000-00001F010000}"/>
    <cellStyle name="Normal 3 2 3 2" xfId="96" xr:uid="{00000000-0005-0000-0000-000020010000}"/>
    <cellStyle name="Normal 3 2 3 2 2" xfId="185" xr:uid="{00000000-0005-0000-0000-000021010000}"/>
    <cellStyle name="Normal 3 2 3 2 2 2" xfId="362" xr:uid="{00000000-0005-0000-0000-000022010000}"/>
    <cellStyle name="Normal 3 2 3 2 3" xfId="274" xr:uid="{00000000-0005-0000-0000-000023010000}"/>
    <cellStyle name="Normal 3 2 3 3" xfId="141" xr:uid="{00000000-0005-0000-0000-000024010000}"/>
    <cellStyle name="Normal 3 2 3 3 2" xfId="318" xr:uid="{00000000-0005-0000-0000-000025010000}"/>
    <cellStyle name="Normal 3 2 3 4" xfId="230" xr:uid="{00000000-0005-0000-0000-000026010000}"/>
    <cellStyle name="Normal 3 2 4" xfId="74" xr:uid="{00000000-0005-0000-0000-000027010000}"/>
    <cellStyle name="Normal 3 2 4 2" xfId="163" xr:uid="{00000000-0005-0000-0000-000028010000}"/>
    <cellStyle name="Normal 3 2 4 2 2" xfId="340" xr:uid="{00000000-0005-0000-0000-000029010000}"/>
    <cellStyle name="Normal 3 2 4 3" xfId="252" xr:uid="{00000000-0005-0000-0000-00002A010000}"/>
    <cellStyle name="Normal 3 2 5" xfId="119" xr:uid="{00000000-0005-0000-0000-00002B010000}"/>
    <cellStyle name="Normal 3 2 5 2" xfId="296" xr:uid="{00000000-0005-0000-0000-00002C010000}"/>
    <cellStyle name="Normal 3 2 6" xfId="208" xr:uid="{00000000-0005-0000-0000-00002D010000}"/>
    <cellStyle name="Normal 3 3" xfId="11" xr:uid="{00000000-0005-0000-0000-00002E010000}"/>
    <cellStyle name="Normal 3 3 2" xfId="38" xr:uid="{00000000-0005-0000-0000-00002F010000}"/>
    <cellStyle name="Normal 3 3 2 2" xfId="63" xr:uid="{00000000-0005-0000-0000-000030010000}"/>
    <cellStyle name="Normal 3 3 2 2 2" xfId="108" xr:uid="{00000000-0005-0000-0000-000031010000}"/>
    <cellStyle name="Normal 3 3 2 2 2 2" xfId="196" xr:uid="{00000000-0005-0000-0000-000032010000}"/>
    <cellStyle name="Normal 3 3 2 2 2 2 2" xfId="373" xr:uid="{00000000-0005-0000-0000-000033010000}"/>
    <cellStyle name="Normal 3 3 2 2 2 3" xfId="285" xr:uid="{00000000-0005-0000-0000-000034010000}"/>
    <cellStyle name="Normal 3 3 2 2 3" xfId="152" xr:uid="{00000000-0005-0000-0000-000035010000}"/>
    <cellStyle name="Normal 3 3 2 2 3 2" xfId="329" xr:uid="{00000000-0005-0000-0000-000036010000}"/>
    <cellStyle name="Normal 3 3 2 2 4" xfId="241" xr:uid="{00000000-0005-0000-0000-000037010000}"/>
    <cellStyle name="Normal 3 3 2 3" xfId="85" xr:uid="{00000000-0005-0000-0000-000038010000}"/>
    <cellStyle name="Normal 3 3 2 3 2" xfId="174" xr:uid="{00000000-0005-0000-0000-000039010000}"/>
    <cellStyle name="Normal 3 3 2 3 2 2" xfId="351" xr:uid="{00000000-0005-0000-0000-00003A010000}"/>
    <cellStyle name="Normal 3 3 2 3 3" xfId="263" xr:uid="{00000000-0005-0000-0000-00003B010000}"/>
    <cellStyle name="Normal 3 3 2 4" xfId="130" xr:uid="{00000000-0005-0000-0000-00003C010000}"/>
    <cellStyle name="Normal 3 3 2 4 2" xfId="307" xr:uid="{00000000-0005-0000-0000-00003D010000}"/>
    <cellStyle name="Normal 3 3 2 5" xfId="219" xr:uid="{00000000-0005-0000-0000-00003E010000}"/>
    <cellStyle name="Normal 3 3 3" xfId="48" xr:uid="{00000000-0005-0000-0000-00003F010000}"/>
    <cellStyle name="Normal 3 3 3 2" xfId="95" xr:uid="{00000000-0005-0000-0000-000040010000}"/>
    <cellStyle name="Normal 3 3 3 2 2" xfId="184" xr:uid="{00000000-0005-0000-0000-000041010000}"/>
    <cellStyle name="Normal 3 3 3 2 2 2" xfId="361" xr:uid="{00000000-0005-0000-0000-000042010000}"/>
    <cellStyle name="Normal 3 3 3 2 3" xfId="273" xr:uid="{00000000-0005-0000-0000-000043010000}"/>
    <cellStyle name="Normal 3 3 3 3" xfId="140" xr:uid="{00000000-0005-0000-0000-000044010000}"/>
    <cellStyle name="Normal 3 3 3 3 2" xfId="317" xr:uid="{00000000-0005-0000-0000-000045010000}"/>
    <cellStyle name="Normal 3 3 3 4" xfId="229" xr:uid="{00000000-0005-0000-0000-000046010000}"/>
    <cellStyle name="Normal 3 3 4" xfId="73" xr:uid="{00000000-0005-0000-0000-000047010000}"/>
    <cellStyle name="Normal 3 3 4 2" xfId="162" xr:uid="{00000000-0005-0000-0000-000048010000}"/>
    <cellStyle name="Normal 3 3 4 2 2" xfId="339" xr:uid="{00000000-0005-0000-0000-000049010000}"/>
    <cellStyle name="Normal 3 3 4 3" xfId="251" xr:uid="{00000000-0005-0000-0000-00004A010000}"/>
    <cellStyle name="Normal 3 3 5" xfId="118" xr:uid="{00000000-0005-0000-0000-00004B010000}"/>
    <cellStyle name="Normal 3 3 5 2" xfId="295" xr:uid="{00000000-0005-0000-0000-00004C010000}"/>
    <cellStyle name="Normal 3 3 6" xfId="207" xr:uid="{00000000-0005-0000-0000-00004D010000}"/>
    <cellStyle name="Normal 3 4" xfId="31" xr:uid="{00000000-0005-0000-0000-00004E010000}"/>
    <cellStyle name="Normal 4" xfId="9" xr:uid="{00000000-0005-0000-0000-00004F010000}"/>
    <cellStyle name="Normal 4 2" xfId="13" xr:uid="{00000000-0005-0000-0000-000050010000}"/>
    <cellStyle name="Normal 5" xfId="10" xr:uid="{00000000-0005-0000-0000-000051010000}"/>
    <cellStyle name="Normal 5 2" xfId="15" xr:uid="{00000000-0005-0000-0000-000052010000}"/>
    <cellStyle name="Normal 5 2 2" xfId="40" xr:uid="{00000000-0005-0000-0000-000053010000}"/>
    <cellStyle name="Normal 5 2 2 2" xfId="65" xr:uid="{00000000-0005-0000-0000-000054010000}"/>
    <cellStyle name="Normal 5 2 2 2 2" xfId="110" xr:uid="{00000000-0005-0000-0000-000055010000}"/>
    <cellStyle name="Normal 5 2 2 2 2 2" xfId="198" xr:uid="{00000000-0005-0000-0000-000056010000}"/>
    <cellStyle name="Normal 5 2 2 2 2 2 2" xfId="375" xr:uid="{00000000-0005-0000-0000-000057010000}"/>
    <cellStyle name="Normal 5 2 2 2 2 3" xfId="287" xr:uid="{00000000-0005-0000-0000-000058010000}"/>
    <cellStyle name="Normal 5 2 2 2 3" xfId="154" xr:uid="{00000000-0005-0000-0000-000059010000}"/>
    <cellStyle name="Normal 5 2 2 2 3 2" xfId="331" xr:uid="{00000000-0005-0000-0000-00005A010000}"/>
    <cellStyle name="Normal 5 2 2 2 4" xfId="243" xr:uid="{00000000-0005-0000-0000-00005B010000}"/>
    <cellStyle name="Normal 5 2 2 3" xfId="87" xr:uid="{00000000-0005-0000-0000-00005C010000}"/>
    <cellStyle name="Normal 5 2 2 3 2" xfId="176" xr:uid="{00000000-0005-0000-0000-00005D010000}"/>
    <cellStyle name="Normal 5 2 2 3 2 2" xfId="353" xr:uid="{00000000-0005-0000-0000-00005E010000}"/>
    <cellStyle name="Normal 5 2 2 3 3" xfId="265" xr:uid="{00000000-0005-0000-0000-00005F010000}"/>
    <cellStyle name="Normal 5 2 2 4" xfId="132" xr:uid="{00000000-0005-0000-0000-000060010000}"/>
    <cellStyle name="Normal 5 2 2 4 2" xfId="309" xr:uid="{00000000-0005-0000-0000-000061010000}"/>
    <cellStyle name="Normal 5 2 2 5" xfId="221" xr:uid="{00000000-0005-0000-0000-000062010000}"/>
    <cellStyle name="Normal 5 2 3" xfId="50" xr:uid="{00000000-0005-0000-0000-000063010000}"/>
    <cellStyle name="Normal 5 2 3 2" xfId="97" xr:uid="{00000000-0005-0000-0000-000064010000}"/>
    <cellStyle name="Normal 5 2 3 2 2" xfId="186" xr:uid="{00000000-0005-0000-0000-000065010000}"/>
    <cellStyle name="Normal 5 2 3 2 2 2" xfId="363" xr:uid="{00000000-0005-0000-0000-000066010000}"/>
    <cellStyle name="Normal 5 2 3 2 3" xfId="275" xr:uid="{00000000-0005-0000-0000-000067010000}"/>
    <cellStyle name="Normal 5 2 3 3" xfId="142" xr:uid="{00000000-0005-0000-0000-000068010000}"/>
    <cellStyle name="Normal 5 2 3 3 2" xfId="319" xr:uid="{00000000-0005-0000-0000-000069010000}"/>
    <cellStyle name="Normal 5 2 3 4" xfId="231" xr:uid="{00000000-0005-0000-0000-00006A010000}"/>
    <cellStyle name="Normal 5 2 4" xfId="75" xr:uid="{00000000-0005-0000-0000-00006B010000}"/>
    <cellStyle name="Normal 5 2 4 2" xfId="164" xr:uid="{00000000-0005-0000-0000-00006C010000}"/>
    <cellStyle name="Normal 5 2 4 2 2" xfId="341" xr:uid="{00000000-0005-0000-0000-00006D010000}"/>
    <cellStyle name="Normal 5 2 4 3" xfId="253" xr:uid="{00000000-0005-0000-0000-00006E010000}"/>
    <cellStyle name="Normal 5 2 5" xfId="120" xr:uid="{00000000-0005-0000-0000-00006F010000}"/>
    <cellStyle name="Normal 5 2 5 2" xfId="297" xr:uid="{00000000-0005-0000-0000-000070010000}"/>
    <cellStyle name="Normal 5 2 6" xfId="209" xr:uid="{00000000-0005-0000-0000-000071010000}"/>
    <cellStyle name="Normal 5 3" xfId="23" xr:uid="{00000000-0005-0000-0000-000072010000}"/>
    <cellStyle name="Normal 6" xfId="16" xr:uid="{00000000-0005-0000-0000-000073010000}"/>
    <cellStyle name="Normal 6 2" xfId="25" xr:uid="{00000000-0005-0000-0000-000074010000}"/>
    <cellStyle name="Normal 7" xfId="17" xr:uid="{00000000-0005-0000-0000-000075010000}"/>
    <cellStyle name="Normal 7 2" xfId="26" xr:uid="{00000000-0005-0000-0000-000076010000}"/>
    <cellStyle name="Normal 8" xfId="18" xr:uid="{00000000-0005-0000-0000-000077010000}"/>
    <cellStyle name="Normal 8 2" xfId="27" xr:uid="{00000000-0005-0000-0000-000078010000}"/>
    <cellStyle name="Normal 9" xfId="20" xr:uid="{00000000-0005-0000-0000-000079010000}"/>
    <cellStyle name="Normal 9 2" xfId="34" xr:uid="{00000000-0005-0000-0000-00007A010000}"/>
    <cellStyle name="Normal 9 3" xfId="28" xr:uid="{00000000-0005-0000-0000-00007B010000}"/>
    <cellStyle name="Normal_Price-Master" xfId="2" xr:uid="{00000000-0005-0000-0000-00007C01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sp macro="" textlink="">
      <xdr:nvSpPr>
        <xdr:cNvPr id="9217" name="WordArt 1">
          <a:extLst>
            <a:ext uri="{FF2B5EF4-FFF2-40B4-BE49-F238E27FC236}">
              <a16:creationId xmlns:a16="http://schemas.microsoft.com/office/drawing/2014/main" id="{00000000-0008-0000-0A00-000001240000}"/>
            </a:ext>
          </a:extLst>
        </xdr:cNvPr>
        <xdr:cNvSpPr>
          <a:spLocks noChangeArrowheads="1" noChangeShapeType="1" noTextEdit="1"/>
        </xdr:cNvSpPr>
      </xdr:nvSpPr>
      <xdr:spPr bwMode="auto">
        <a:xfrm>
          <a:off x="0" y="0"/>
          <a:ext cx="0" cy="0"/>
        </a:xfrm>
        <a:prstGeom prst="rect">
          <a:avLst/>
        </a:prstGeom>
        <a:extLst>
          <a:ext uri="{AF507438-7753-43E0-B8FC-AC1667EBCBE1}">
            <a14:hiddenEffects xmlns:a14="http://schemas.microsoft.com/office/drawing/2010/main">
              <a:effectLst/>
            </a14:hiddenEffects>
          </a:ext>
        </a:extLst>
      </xdr:spPr>
      <xdr:txBody>
        <a:bodyPr wrap="none" fromWordArt="1">
          <a:prstTxWarp prst="textSlantUp">
            <a:avLst>
              <a:gd name="adj" fmla="val 55556"/>
            </a:avLst>
          </a:prstTxWarp>
        </a:bodyPr>
        <a:lstStyle/>
        <a:p>
          <a:pPr algn="ctr" rtl="0">
            <a:buNone/>
          </a:pPr>
          <a:r>
            <a:rPr lang="en-US" sz="1800" kern="10" spc="0">
              <a:ln w="9525">
                <a:solidFill>
                  <a:srgbClr val="000000"/>
                </a:solidFill>
                <a:round/>
                <a:headEnd/>
                <a:tailEnd/>
              </a:ln>
              <a:solidFill>
                <a:srgbClr val="000000"/>
              </a:solidFill>
              <a:effectLst/>
              <a:latin typeface="Arial Black"/>
            </a:rPr>
            <a:t>This page will be superseded</a:t>
          </a:r>
        </a:p>
        <a:p>
          <a:pPr algn="ctr" rtl="0">
            <a:buNone/>
          </a:pPr>
          <a:r>
            <a:rPr lang="en-US" sz="1800" kern="10" spc="0">
              <a:ln w="9525">
                <a:solidFill>
                  <a:srgbClr val="000000"/>
                </a:solidFill>
                <a:round/>
                <a:headEnd/>
                <a:tailEnd/>
              </a:ln>
              <a:solidFill>
                <a:srgbClr val="000000"/>
              </a:solidFill>
              <a:effectLst/>
              <a:latin typeface="Arial Black"/>
            </a:rPr>
            <a:t>by a master seal table, common to all product lines.</a:t>
          </a:r>
        </a:p>
      </xdr:txBody>
    </xdr:sp>
    <xdr:clientData/>
  </xdr:twoCellAnchor>
</xdr:wsDr>
</file>

<file path=xl/persons/person.xml><?xml version="1.0" encoding="utf-8"?>
<personList xmlns="http://schemas.microsoft.com/office/spreadsheetml/2018/threadedcomments" xmlns:x="http://schemas.openxmlformats.org/spreadsheetml/2006/main">
  <person displayName="Allen Chiang" id="{BC772CEF-5772-4CB2-802A-9D7B706C6FF6}" userId="S::63457@grundfos.com::021ae4c3-6b01-4830-9347-493ee9a63adc"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J6" dT="2020-07-15T15:21:11.84" personId="{BC772CEF-5772-4CB2-802A-9D7B706C6FF6}" id="{392656BE-4FD0-4B35-AE86-435D27C3B2D5}">
    <text>Empty cells imply pump models are only built as 1 construction code.</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7.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autoPageBreaks="0"/>
  </sheetPr>
  <dimension ref="A1:I264"/>
  <sheetViews>
    <sheetView zoomScaleNormal="108" workbookViewId="0">
      <pane ySplit="9" topLeftCell="A10" activePane="bottomLeft" state="frozen"/>
      <selection activeCell="B42" sqref="B42"/>
      <selection pane="bottomLeft" activeCell="E224" sqref="E224"/>
    </sheetView>
  </sheetViews>
  <sheetFormatPr defaultRowHeight="12.75"/>
  <cols>
    <col min="1" max="1" width="6.28515625" customWidth="1"/>
    <col min="2" max="2" width="5.42578125" bestFit="1" customWidth="1"/>
    <col min="3" max="3" width="7.140625" customWidth="1"/>
    <col min="4" max="4" width="18" bestFit="1" customWidth="1"/>
    <col min="5" max="5" width="145.42578125" customWidth="1"/>
    <col min="6" max="7" width="9.140625" style="115"/>
    <col min="8" max="8" width="12.140625" style="115" bestFit="1" customWidth="1"/>
    <col min="9" max="9" width="49" style="115" bestFit="1" customWidth="1"/>
  </cols>
  <sheetData>
    <row r="1" spans="1:7">
      <c r="A1" s="275" t="s">
        <v>0</v>
      </c>
      <c r="B1" s="275"/>
      <c r="C1" s="275"/>
      <c r="D1" s="275"/>
      <c r="E1" s="275"/>
      <c r="F1" s="251"/>
      <c r="G1" s="251"/>
    </row>
    <row r="2" spans="1:7">
      <c r="A2" s="273" t="s">
        <v>1</v>
      </c>
      <c r="B2" s="273"/>
      <c r="C2" s="273"/>
      <c r="D2" s="273"/>
      <c r="E2" s="273"/>
      <c r="F2" s="251"/>
      <c r="G2" s="251"/>
    </row>
    <row r="3" spans="1:7">
      <c r="A3" s="273" t="s">
        <v>2</v>
      </c>
      <c r="B3" s="273"/>
      <c r="C3" s="273"/>
      <c r="D3" s="273"/>
      <c r="E3" s="273"/>
      <c r="F3" s="251"/>
      <c r="G3" s="251"/>
    </row>
    <row r="4" spans="1:7">
      <c r="A4" s="273" t="s">
        <v>3</v>
      </c>
      <c r="B4" s="273"/>
      <c r="C4" s="273"/>
      <c r="D4" s="273"/>
      <c r="E4" s="273"/>
      <c r="F4" s="251"/>
      <c r="G4" s="251"/>
    </row>
    <row r="5" spans="1:7">
      <c r="A5" s="273" t="s">
        <v>4</v>
      </c>
      <c r="B5" s="273"/>
      <c r="C5" s="273"/>
      <c r="D5" s="273"/>
      <c r="E5" s="273"/>
      <c r="F5" s="251"/>
      <c r="G5" s="251"/>
    </row>
    <row r="7" spans="1:7">
      <c r="A7" s="274" t="s">
        <v>5</v>
      </c>
      <c r="B7" s="274"/>
      <c r="C7" s="274"/>
      <c r="F7" s="251"/>
      <c r="G7" s="251"/>
    </row>
    <row r="9" spans="1:7">
      <c r="A9" s="9" t="s">
        <v>6</v>
      </c>
      <c r="B9" s="9" t="s">
        <v>7</v>
      </c>
      <c r="C9" s="9" t="s">
        <v>8</v>
      </c>
      <c r="D9" s="9" t="s">
        <v>9</v>
      </c>
      <c r="E9" s="9" t="s">
        <v>10</v>
      </c>
      <c r="F9" s="116"/>
      <c r="G9" s="116"/>
    </row>
    <row r="10" spans="1:7">
      <c r="A10">
        <v>4</v>
      </c>
      <c r="B10">
        <v>1</v>
      </c>
      <c r="C10" t="s">
        <v>11</v>
      </c>
      <c r="D10" s="29">
        <v>39146</v>
      </c>
      <c r="E10" s="2" t="s">
        <v>12</v>
      </c>
      <c r="F10" s="116"/>
      <c r="G10" s="116"/>
    </row>
    <row r="11" spans="1:7">
      <c r="A11">
        <v>4</v>
      </c>
      <c r="B11">
        <v>2</v>
      </c>
      <c r="C11" t="s">
        <v>11</v>
      </c>
      <c r="D11" s="29">
        <v>39146</v>
      </c>
      <c r="E11" t="s">
        <v>13</v>
      </c>
      <c r="F11" s="251"/>
      <c r="G11" s="251"/>
    </row>
    <row r="12" spans="1:7">
      <c r="A12">
        <v>4</v>
      </c>
      <c r="B12">
        <v>3</v>
      </c>
      <c r="C12" t="s">
        <v>11</v>
      </c>
      <c r="D12" s="29">
        <v>39146</v>
      </c>
      <c r="E12" t="s">
        <v>14</v>
      </c>
      <c r="F12" s="251"/>
      <c r="G12" s="251"/>
    </row>
    <row r="13" spans="1:7">
      <c r="A13">
        <v>4</v>
      </c>
      <c r="B13">
        <v>4</v>
      </c>
      <c r="C13" t="s">
        <v>11</v>
      </c>
      <c r="D13" s="29">
        <v>39146</v>
      </c>
      <c r="E13" t="s">
        <v>15</v>
      </c>
      <c r="F13" s="251"/>
      <c r="G13" s="251"/>
    </row>
    <row r="14" spans="1:7">
      <c r="A14">
        <v>4</v>
      </c>
      <c r="B14">
        <v>5</v>
      </c>
      <c r="C14" t="s">
        <v>11</v>
      </c>
      <c r="D14" s="29">
        <v>39146</v>
      </c>
      <c r="E14" t="s">
        <v>16</v>
      </c>
      <c r="F14" s="251"/>
      <c r="G14" s="251"/>
    </row>
    <row r="15" spans="1:7">
      <c r="A15">
        <v>4</v>
      </c>
      <c r="B15">
        <v>6</v>
      </c>
      <c r="C15" t="s">
        <v>17</v>
      </c>
      <c r="D15" s="29">
        <v>39148</v>
      </c>
      <c r="E15" t="s">
        <v>18</v>
      </c>
    </row>
    <row r="16" spans="1:7">
      <c r="A16">
        <v>4</v>
      </c>
      <c r="B16">
        <v>7</v>
      </c>
      <c r="C16" t="s">
        <v>17</v>
      </c>
      <c r="D16" s="29">
        <v>39148</v>
      </c>
      <c r="E16" t="s">
        <v>19</v>
      </c>
    </row>
    <row r="17" spans="1:5">
      <c r="A17">
        <v>4</v>
      </c>
      <c r="B17">
        <v>8</v>
      </c>
      <c r="C17" t="s">
        <v>17</v>
      </c>
      <c r="D17" s="29">
        <v>39148</v>
      </c>
      <c r="E17" t="s">
        <v>20</v>
      </c>
    </row>
    <row r="18" spans="1:5">
      <c r="A18">
        <v>4</v>
      </c>
      <c r="B18">
        <v>9</v>
      </c>
      <c r="C18" t="s">
        <v>17</v>
      </c>
      <c r="D18" s="29">
        <v>39148</v>
      </c>
      <c r="E18" t="s">
        <v>21</v>
      </c>
    </row>
    <row r="19" spans="1:5">
      <c r="A19">
        <v>4</v>
      </c>
      <c r="B19">
        <v>10</v>
      </c>
      <c r="C19" t="s">
        <v>17</v>
      </c>
      <c r="D19" s="29">
        <v>39148</v>
      </c>
      <c r="E19" t="s">
        <v>22</v>
      </c>
    </row>
    <row r="20" spans="1:5">
      <c r="A20">
        <v>4</v>
      </c>
      <c r="B20">
        <v>11</v>
      </c>
      <c r="C20" t="s">
        <v>17</v>
      </c>
      <c r="D20" s="29">
        <v>39148</v>
      </c>
      <c r="E20" t="s">
        <v>23</v>
      </c>
    </row>
    <row r="21" spans="1:5">
      <c r="A21">
        <v>4</v>
      </c>
      <c r="B21">
        <v>12</v>
      </c>
      <c r="C21" t="s">
        <v>17</v>
      </c>
      <c r="D21" s="29">
        <v>39148</v>
      </c>
      <c r="E21" t="s">
        <v>24</v>
      </c>
    </row>
    <row r="22" spans="1:5">
      <c r="A22">
        <v>4</v>
      </c>
      <c r="B22">
        <v>13</v>
      </c>
      <c r="C22" t="s">
        <v>17</v>
      </c>
      <c r="D22" s="29">
        <v>39148</v>
      </c>
      <c r="E22" t="s">
        <v>25</v>
      </c>
    </row>
    <row r="23" spans="1:5">
      <c r="A23">
        <v>5</v>
      </c>
      <c r="B23">
        <v>14</v>
      </c>
      <c r="C23" t="s">
        <v>11</v>
      </c>
      <c r="D23" s="29">
        <v>39149</v>
      </c>
      <c r="E23" t="s">
        <v>26</v>
      </c>
    </row>
    <row r="24" spans="1:5">
      <c r="A24">
        <v>5</v>
      </c>
      <c r="B24">
        <v>15</v>
      </c>
      <c r="C24" t="s">
        <v>11</v>
      </c>
      <c r="D24" s="29">
        <v>39149</v>
      </c>
      <c r="E24" t="s">
        <v>27</v>
      </c>
    </row>
    <row r="25" spans="1:5">
      <c r="A25">
        <v>5</v>
      </c>
      <c r="B25">
        <v>16</v>
      </c>
      <c r="C25" t="s">
        <v>11</v>
      </c>
      <c r="D25" s="29">
        <v>39149</v>
      </c>
      <c r="E25" t="s">
        <v>28</v>
      </c>
    </row>
    <row r="26" spans="1:5">
      <c r="A26">
        <v>6</v>
      </c>
      <c r="B26">
        <v>17</v>
      </c>
      <c r="C26" t="s">
        <v>29</v>
      </c>
      <c r="D26" s="29" t="s">
        <v>30</v>
      </c>
      <c r="E26" t="s">
        <v>31</v>
      </c>
    </row>
    <row r="27" spans="1:5">
      <c r="A27">
        <v>7</v>
      </c>
      <c r="B27">
        <v>18</v>
      </c>
      <c r="C27" t="s">
        <v>32</v>
      </c>
      <c r="D27" t="s">
        <v>32</v>
      </c>
      <c r="E27" t="s">
        <v>32</v>
      </c>
    </row>
    <row r="28" spans="1:5">
      <c r="A28">
        <v>8</v>
      </c>
      <c r="B28">
        <v>19</v>
      </c>
      <c r="C28" t="s">
        <v>32</v>
      </c>
      <c r="D28" t="s">
        <v>32</v>
      </c>
      <c r="E28" t="s">
        <v>32</v>
      </c>
    </row>
    <row r="29" spans="1:5">
      <c r="A29">
        <v>9</v>
      </c>
      <c r="B29">
        <v>20</v>
      </c>
      <c r="C29" t="s">
        <v>17</v>
      </c>
      <c r="D29" s="29">
        <v>39176</v>
      </c>
      <c r="E29" t="s">
        <v>33</v>
      </c>
    </row>
    <row r="30" spans="1:5">
      <c r="A30" s="2">
        <v>9</v>
      </c>
      <c r="B30" s="2">
        <v>21</v>
      </c>
      <c r="C30" s="2" t="s">
        <v>17</v>
      </c>
      <c r="D30" s="93">
        <v>39176</v>
      </c>
      <c r="E30" s="2" t="s">
        <v>34</v>
      </c>
    </row>
    <row r="31" spans="1:5">
      <c r="A31" s="2">
        <v>9</v>
      </c>
      <c r="B31" s="2">
        <v>22</v>
      </c>
      <c r="C31" s="2" t="s">
        <v>17</v>
      </c>
      <c r="D31" s="93">
        <v>39176</v>
      </c>
      <c r="E31" s="2" t="s">
        <v>35</v>
      </c>
    </row>
    <row r="32" spans="1:5">
      <c r="A32" s="2">
        <v>10</v>
      </c>
      <c r="B32" s="2">
        <v>23</v>
      </c>
      <c r="C32" s="2" t="s">
        <v>32</v>
      </c>
      <c r="D32" s="93" t="s">
        <v>32</v>
      </c>
      <c r="E32" s="2" t="s">
        <v>32</v>
      </c>
    </row>
    <row r="33" spans="1:5">
      <c r="A33" s="24">
        <v>11</v>
      </c>
      <c r="B33" s="24">
        <v>24</v>
      </c>
      <c r="C33" s="24" t="s">
        <v>36</v>
      </c>
      <c r="D33" s="94">
        <v>39290</v>
      </c>
      <c r="E33" s="24" t="s">
        <v>37</v>
      </c>
    </row>
    <row r="34" spans="1:5">
      <c r="A34" s="24">
        <v>11</v>
      </c>
      <c r="B34" s="24">
        <v>25</v>
      </c>
      <c r="C34" s="24" t="s">
        <v>36</v>
      </c>
      <c r="D34" s="94">
        <v>39290</v>
      </c>
      <c r="E34" s="24" t="s">
        <v>38</v>
      </c>
    </row>
    <row r="35" spans="1:5">
      <c r="A35" s="24">
        <v>11</v>
      </c>
      <c r="B35" s="24">
        <v>26</v>
      </c>
      <c r="C35" s="24" t="s">
        <v>36</v>
      </c>
      <c r="D35" s="94">
        <v>39290</v>
      </c>
      <c r="E35" s="24" t="s">
        <v>39</v>
      </c>
    </row>
    <row r="36" spans="1:5">
      <c r="A36" s="24">
        <v>11</v>
      </c>
      <c r="B36" s="24">
        <v>27</v>
      </c>
      <c r="C36" s="24" t="s">
        <v>36</v>
      </c>
      <c r="D36" s="94">
        <v>39290</v>
      </c>
      <c r="E36" s="24" t="s">
        <v>40</v>
      </c>
    </row>
    <row r="37" spans="1:5">
      <c r="A37" s="24">
        <v>11</v>
      </c>
      <c r="B37" s="24">
        <v>28</v>
      </c>
      <c r="C37" s="24" t="s">
        <v>36</v>
      </c>
      <c r="D37" s="94">
        <v>39290</v>
      </c>
      <c r="E37" s="24" t="s">
        <v>41</v>
      </c>
    </row>
    <row r="38" spans="1:5">
      <c r="A38" s="24">
        <v>11</v>
      </c>
      <c r="B38" s="24">
        <v>29</v>
      </c>
      <c r="C38" s="24" t="s">
        <v>36</v>
      </c>
      <c r="D38" s="94">
        <v>39290</v>
      </c>
      <c r="E38" s="24" t="s">
        <v>42</v>
      </c>
    </row>
    <row r="39" spans="1:5">
      <c r="A39" s="24">
        <v>11</v>
      </c>
      <c r="B39" s="24">
        <v>30</v>
      </c>
      <c r="C39" s="24" t="s">
        <v>36</v>
      </c>
      <c r="D39" s="94">
        <v>39290</v>
      </c>
      <c r="E39" s="24" t="s">
        <v>43</v>
      </c>
    </row>
    <row r="40" spans="1:5">
      <c r="A40" s="24">
        <v>11</v>
      </c>
      <c r="B40" s="24">
        <v>31</v>
      </c>
      <c r="C40" s="24" t="s">
        <v>36</v>
      </c>
      <c r="D40" s="94">
        <v>39290</v>
      </c>
      <c r="E40" s="24" t="s">
        <v>44</v>
      </c>
    </row>
    <row r="41" spans="1:5">
      <c r="A41" s="24">
        <v>11</v>
      </c>
      <c r="B41" s="24">
        <v>32</v>
      </c>
      <c r="C41" s="24" t="s">
        <v>36</v>
      </c>
      <c r="D41" s="94">
        <v>39290</v>
      </c>
      <c r="E41" s="24" t="s">
        <v>45</v>
      </c>
    </row>
    <row r="42" spans="1:5">
      <c r="A42" s="24">
        <v>11</v>
      </c>
      <c r="B42" s="24">
        <v>33</v>
      </c>
      <c r="C42" s="24" t="s">
        <v>36</v>
      </c>
      <c r="D42" s="94">
        <v>39290</v>
      </c>
      <c r="E42" s="24" t="s">
        <v>46</v>
      </c>
    </row>
    <row r="43" spans="1:5">
      <c r="A43" s="24">
        <v>11</v>
      </c>
      <c r="B43" s="24">
        <v>34</v>
      </c>
      <c r="C43" s="24" t="s">
        <v>36</v>
      </c>
      <c r="D43" s="94">
        <v>39290</v>
      </c>
      <c r="E43" s="24" t="s">
        <v>47</v>
      </c>
    </row>
    <row r="44" spans="1:5">
      <c r="A44" s="24">
        <v>11</v>
      </c>
      <c r="B44" s="24">
        <v>35</v>
      </c>
      <c r="C44" s="24" t="s">
        <v>36</v>
      </c>
      <c r="D44" s="94">
        <v>39290</v>
      </c>
      <c r="E44" s="24" t="s">
        <v>48</v>
      </c>
    </row>
    <row r="45" spans="1:5">
      <c r="A45" s="24">
        <v>11</v>
      </c>
      <c r="B45" s="24">
        <v>36</v>
      </c>
      <c r="C45" s="24" t="s">
        <v>36</v>
      </c>
      <c r="D45" s="94">
        <v>39290</v>
      </c>
      <c r="E45" s="24" t="s">
        <v>49</v>
      </c>
    </row>
    <row r="46" spans="1:5">
      <c r="A46" s="2">
        <v>12</v>
      </c>
      <c r="B46" s="2">
        <v>37</v>
      </c>
      <c r="C46" s="2" t="s">
        <v>11</v>
      </c>
      <c r="D46" s="93">
        <v>39304</v>
      </c>
      <c r="E46" s="2" t="s">
        <v>50</v>
      </c>
    </row>
    <row r="47" spans="1:5">
      <c r="A47" s="2">
        <v>12</v>
      </c>
      <c r="B47" s="2">
        <v>38</v>
      </c>
      <c r="C47" s="2" t="s">
        <v>11</v>
      </c>
      <c r="D47" s="93">
        <v>39304</v>
      </c>
      <c r="E47" s="2" t="s">
        <v>51</v>
      </c>
    </row>
    <row r="48" spans="1:5">
      <c r="A48" s="2">
        <v>12</v>
      </c>
      <c r="B48" s="2">
        <v>39</v>
      </c>
      <c r="C48" s="2" t="s">
        <v>11</v>
      </c>
      <c r="D48" s="93">
        <v>39304</v>
      </c>
      <c r="E48" s="2" t="s">
        <v>52</v>
      </c>
    </row>
    <row r="49" spans="1:6">
      <c r="A49" s="2">
        <v>12</v>
      </c>
      <c r="B49" s="2">
        <v>40</v>
      </c>
      <c r="C49" s="2" t="s">
        <v>11</v>
      </c>
      <c r="D49" s="93">
        <v>39304</v>
      </c>
      <c r="E49" s="2" t="s">
        <v>53</v>
      </c>
    </row>
    <row r="50" spans="1:6">
      <c r="A50" s="2">
        <v>12</v>
      </c>
      <c r="B50" s="2">
        <v>41</v>
      </c>
      <c r="C50" s="2" t="s">
        <v>11</v>
      </c>
      <c r="D50" s="93">
        <v>39304</v>
      </c>
      <c r="E50" s="2" t="s">
        <v>54</v>
      </c>
    </row>
    <row r="51" spans="1:6">
      <c r="A51" s="2">
        <v>12</v>
      </c>
      <c r="B51" s="2">
        <v>42</v>
      </c>
      <c r="C51" s="2" t="s">
        <v>11</v>
      </c>
      <c r="D51" s="93">
        <v>39304</v>
      </c>
      <c r="E51" s="2" t="s">
        <v>55</v>
      </c>
    </row>
    <row r="52" spans="1:6">
      <c r="A52" s="2">
        <v>12</v>
      </c>
      <c r="B52" s="2">
        <v>43</v>
      </c>
      <c r="C52" s="2" t="s">
        <v>11</v>
      </c>
      <c r="D52" s="93">
        <v>39304</v>
      </c>
      <c r="E52" s="2" t="s">
        <v>56</v>
      </c>
    </row>
    <row r="53" spans="1:6">
      <c r="A53" s="2">
        <v>12</v>
      </c>
      <c r="B53" s="2">
        <v>44</v>
      </c>
      <c r="C53" s="2" t="s">
        <v>11</v>
      </c>
      <c r="D53" s="93">
        <v>39304</v>
      </c>
      <c r="E53" s="2" t="s">
        <v>57</v>
      </c>
    </row>
    <row r="54" spans="1:6">
      <c r="A54" s="2">
        <v>12</v>
      </c>
      <c r="B54" s="2">
        <v>45</v>
      </c>
      <c r="C54" s="2" t="s">
        <v>11</v>
      </c>
      <c r="D54" s="93">
        <v>39304</v>
      </c>
      <c r="E54" s="2" t="s">
        <v>58</v>
      </c>
    </row>
    <row r="55" spans="1:6">
      <c r="A55" s="2">
        <v>12</v>
      </c>
      <c r="B55" s="2">
        <v>46</v>
      </c>
      <c r="C55" s="2" t="s">
        <v>11</v>
      </c>
      <c r="D55" s="93">
        <v>39304</v>
      </c>
      <c r="E55" s="2" t="s">
        <v>59</v>
      </c>
    </row>
    <row r="56" spans="1:6">
      <c r="A56" s="2">
        <v>12</v>
      </c>
      <c r="B56" s="2">
        <v>47</v>
      </c>
      <c r="C56" s="2" t="s">
        <v>11</v>
      </c>
      <c r="D56" s="93">
        <v>39304</v>
      </c>
      <c r="E56" s="2" t="s">
        <v>60</v>
      </c>
    </row>
    <row r="57" spans="1:6">
      <c r="A57" s="2">
        <v>12</v>
      </c>
      <c r="B57" s="2">
        <v>48</v>
      </c>
      <c r="C57" s="2" t="s">
        <v>11</v>
      </c>
      <c r="D57" s="93">
        <v>39304</v>
      </c>
      <c r="E57" s="2" t="s">
        <v>61</v>
      </c>
    </row>
    <row r="58" spans="1:6">
      <c r="A58" s="2">
        <v>12</v>
      </c>
      <c r="B58" s="2">
        <v>49</v>
      </c>
      <c r="C58" s="2" t="s">
        <v>11</v>
      </c>
      <c r="D58" s="93">
        <v>39304</v>
      </c>
      <c r="E58" s="2" t="s">
        <v>62</v>
      </c>
    </row>
    <row r="59" spans="1:6">
      <c r="A59" s="2">
        <v>12</v>
      </c>
      <c r="B59" s="2">
        <v>50</v>
      </c>
      <c r="C59" s="2" t="s">
        <v>11</v>
      </c>
      <c r="D59" s="93">
        <v>39304</v>
      </c>
      <c r="E59" s="2" t="s">
        <v>63</v>
      </c>
    </row>
    <row r="60" spans="1:6">
      <c r="A60" s="2">
        <v>13</v>
      </c>
      <c r="B60" s="2">
        <v>51</v>
      </c>
      <c r="C60" s="2" t="s">
        <v>64</v>
      </c>
      <c r="D60" s="93">
        <v>39325</v>
      </c>
      <c r="E60" s="2" t="s">
        <v>65</v>
      </c>
    </row>
    <row r="61" spans="1:6">
      <c r="A61" s="95">
        <v>14</v>
      </c>
      <c r="B61" s="95">
        <v>52</v>
      </c>
      <c r="C61" s="95" t="s">
        <v>36</v>
      </c>
      <c r="D61" s="96">
        <v>39332</v>
      </c>
      <c r="E61" s="95" t="s">
        <v>66</v>
      </c>
    </row>
    <row r="62" spans="1:6">
      <c r="A62" s="95">
        <v>14</v>
      </c>
      <c r="B62" s="95">
        <v>53</v>
      </c>
      <c r="C62" s="95" t="s">
        <v>36</v>
      </c>
      <c r="D62" s="96">
        <v>39332</v>
      </c>
      <c r="E62" s="95" t="s">
        <v>67</v>
      </c>
    </row>
    <row r="63" spans="1:6">
      <c r="A63" s="95">
        <v>14</v>
      </c>
      <c r="B63" s="95">
        <v>54</v>
      </c>
      <c r="C63" s="95" t="s">
        <v>36</v>
      </c>
      <c r="D63" s="96">
        <v>39332</v>
      </c>
      <c r="E63" s="95" t="s">
        <v>68</v>
      </c>
      <c r="F63" s="251"/>
    </row>
    <row r="64" spans="1:6">
      <c r="A64" s="95">
        <v>14</v>
      </c>
      <c r="B64" s="95">
        <v>55</v>
      </c>
      <c r="C64" s="95" t="s">
        <v>36</v>
      </c>
      <c r="D64" s="96">
        <v>39332</v>
      </c>
      <c r="E64" s="95" t="s">
        <v>69</v>
      </c>
      <c r="F64" s="251"/>
    </row>
    <row r="65" spans="1:6">
      <c r="A65" s="95">
        <v>15</v>
      </c>
      <c r="B65">
        <v>56</v>
      </c>
      <c r="C65" s="95" t="s">
        <v>11</v>
      </c>
      <c r="D65" s="96">
        <v>39339</v>
      </c>
      <c r="E65" s="95" t="s">
        <v>70</v>
      </c>
      <c r="F65" s="251"/>
    </row>
    <row r="66" spans="1:6">
      <c r="A66" s="2">
        <v>16</v>
      </c>
      <c r="B66">
        <v>57</v>
      </c>
      <c r="C66" s="2" t="s">
        <v>32</v>
      </c>
      <c r="D66" s="29">
        <v>39353</v>
      </c>
      <c r="E66" s="2" t="s">
        <v>71</v>
      </c>
      <c r="F66" s="251"/>
    </row>
    <row r="67" spans="1:6">
      <c r="A67" s="2">
        <v>17</v>
      </c>
      <c r="B67" s="2">
        <v>58</v>
      </c>
      <c r="C67" s="2" t="s">
        <v>36</v>
      </c>
      <c r="D67" s="93">
        <v>39353</v>
      </c>
      <c r="E67" s="2" t="s">
        <v>72</v>
      </c>
      <c r="F67" s="251"/>
    </row>
    <row r="68" spans="1:6">
      <c r="A68" s="2">
        <v>18</v>
      </c>
      <c r="B68" s="2">
        <v>59</v>
      </c>
      <c r="C68" s="2" t="s">
        <v>36</v>
      </c>
      <c r="D68" s="93">
        <v>39372</v>
      </c>
      <c r="E68" s="2" t="s">
        <v>73</v>
      </c>
      <c r="F68" s="251"/>
    </row>
    <row r="69" spans="1:6">
      <c r="A69" s="2">
        <v>19</v>
      </c>
      <c r="B69">
        <v>60</v>
      </c>
      <c r="C69" s="2" t="s">
        <v>36</v>
      </c>
      <c r="D69" s="29">
        <v>39384</v>
      </c>
      <c r="E69" s="2" t="s">
        <v>74</v>
      </c>
      <c r="F69" s="251"/>
    </row>
    <row r="70" spans="1:6">
      <c r="A70" s="92">
        <v>20</v>
      </c>
      <c r="B70">
        <v>61</v>
      </c>
      <c r="C70" s="2" t="s">
        <v>11</v>
      </c>
      <c r="D70" s="29">
        <v>39384</v>
      </c>
      <c r="E70" s="2" t="s">
        <v>75</v>
      </c>
      <c r="F70" s="117"/>
    </row>
    <row r="71" spans="1:6">
      <c r="A71" s="92">
        <v>20</v>
      </c>
      <c r="B71">
        <v>62</v>
      </c>
      <c r="C71" s="2" t="s">
        <v>11</v>
      </c>
      <c r="D71" s="29">
        <v>39384</v>
      </c>
      <c r="E71" s="2" t="s">
        <v>76</v>
      </c>
      <c r="F71" s="117"/>
    </row>
    <row r="72" spans="1:6">
      <c r="A72" s="92">
        <v>20</v>
      </c>
      <c r="B72">
        <v>63</v>
      </c>
      <c r="C72" s="2" t="s">
        <v>11</v>
      </c>
      <c r="D72" s="29">
        <v>39384</v>
      </c>
      <c r="E72" s="2" t="s">
        <v>77</v>
      </c>
      <c r="F72" s="117"/>
    </row>
    <row r="73" spans="1:6">
      <c r="A73" s="2">
        <v>21</v>
      </c>
      <c r="B73">
        <v>64</v>
      </c>
      <c r="C73" s="2" t="s">
        <v>17</v>
      </c>
      <c r="D73" s="29">
        <v>39388</v>
      </c>
      <c r="E73" s="2" t="s">
        <v>78</v>
      </c>
      <c r="F73" s="117"/>
    </row>
    <row r="74" spans="1:6">
      <c r="A74" s="92">
        <v>22</v>
      </c>
      <c r="B74">
        <v>65</v>
      </c>
      <c r="C74" s="2" t="s">
        <v>29</v>
      </c>
      <c r="D74" s="29">
        <v>39394</v>
      </c>
      <c r="E74" s="2" t="s">
        <v>79</v>
      </c>
      <c r="F74" s="30"/>
    </row>
    <row r="75" spans="1:6">
      <c r="A75" s="88">
        <v>23</v>
      </c>
      <c r="B75" s="88">
        <v>66</v>
      </c>
      <c r="C75" s="88" t="s">
        <v>17</v>
      </c>
      <c r="D75" s="100">
        <v>39394</v>
      </c>
      <c r="E75" s="88" t="s">
        <v>80</v>
      </c>
      <c r="F75" s="30"/>
    </row>
    <row r="76" spans="1:6">
      <c r="A76" s="92">
        <v>24</v>
      </c>
      <c r="B76">
        <v>67</v>
      </c>
      <c r="C76" s="2" t="s">
        <v>81</v>
      </c>
      <c r="D76" s="29">
        <v>39394</v>
      </c>
      <c r="E76" s="2" t="s">
        <v>82</v>
      </c>
      <c r="F76" s="30"/>
    </row>
    <row r="77" spans="1:6">
      <c r="A77" s="85">
        <v>25</v>
      </c>
      <c r="B77" s="85">
        <v>68</v>
      </c>
      <c r="C77" s="85" t="s">
        <v>36</v>
      </c>
      <c r="D77" s="101">
        <v>39413</v>
      </c>
      <c r="E77" s="85" t="s">
        <v>83</v>
      </c>
      <c r="F77" s="117"/>
    </row>
    <row r="78" spans="1:6">
      <c r="A78" s="85">
        <v>25</v>
      </c>
      <c r="B78" s="85">
        <v>69</v>
      </c>
      <c r="C78" s="85" t="s">
        <v>36</v>
      </c>
      <c r="D78" s="101">
        <v>39413</v>
      </c>
      <c r="E78" s="85" t="s">
        <v>84</v>
      </c>
      <c r="F78" s="117"/>
    </row>
    <row r="79" spans="1:6">
      <c r="A79" s="102">
        <v>26</v>
      </c>
      <c r="B79" s="102">
        <v>70</v>
      </c>
      <c r="C79" s="102" t="s">
        <v>17</v>
      </c>
      <c r="D79" s="103">
        <v>39456</v>
      </c>
      <c r="E79" s="102" t="s">
        <v>85</v>
      </c>
      <c r="F79" s="117"/>
    </row>
    <row r="80" spans="1:6">
      <c r="A80" s="102">
        <v>26</v>
      </c>
      <c r="B80" s="102">
        <v>71</v>
      </c>
      <c r="C80" s="102" t="s">
        <v>17</v>
      </c>
      <c r="D80" s="103">
        <v>39457</v>
      </c>
      <c r="E80" s="102" t="s">
        <v>86</v>
      </c>
      <c r="F80" s="117"/>
    </row>
    <row r="81" spans="1:9">
      <c r="A81">
        <v>27</v>
      </c>
      <c r="B81">
        <v>72</v>
      </c>
      <c r="C81" t="s">
        <v>17</v>
      </c>
      <c r="D81" s="29">
        <v>39471</v>
      </c>
      <c r="E81" t="s">
        <v>87</v>
      </c>
      <c r="F81" s="251"/>
    </row>
    <row r="82" spans="1:9">
      <c r="A82">
        <v>28</v>
      </c>
      <c r="B82">
        <v>73</v>
      </c>
      <c r="C82" t="s">
        <v>36</v>
      </c>
      <c r="D82" s="29">
        <v>39471</v>
      </c>
      <c r="E82" t="s">
        <v>87</v>
      </c>
      <c r="F82" s="251"/>
    </row>
    <row r="83" spans="1:9">
      <c r="A83">
        <v>29</v>
      </c>
      <c r="B83">
        <v>74</v>
      </c>
      <c r="C83" t="s">
        <v>36</v>
      </c>
      <c r="D83" s="29">
        <v>39471</v>
      </c>
      <c r="E83" t="s">
        <v>87</v>
      </c>
      <c r="F83" s="251"/>
    </row>
    <row r="84" spans="1:9">
      <c r="A84">
        <v>30</v>
      </c>
      <c r="B84">
        <v>75</v>
      </c>
      <c r="C84" t="s">
        <v>88</v>
      </c>
      <c r="D84" s="29">
        <v>39471</v>
      </c>
      <c r="E84" t="s">
        <v>89</v>
      </c>
      <c r="F84" s="251"/>
    </row>
    <row r="85" spans="1:9">
      <c r="A85" s="104">
        <v>31</v>
      </c>
      <c r="B85" s="104">
        <v>76</v>
      </c>
      <c r="C85" s="104" t="s">
        <v>36</v>
      </c>
      <c r="D85" s="111">
        <v>39471</v>
      </c>
      <c r="E85" s="104" t="s">
        <v>90</v>
      </c>
      <c r="F85" s="251"/>
    </row>
    <row r="86" spans="1:9">
      <c r="A86" s="104">
        <v>31</v>
      </c>
      <c r="B86" s="104">
        <v>77</v>
      </c>
      <c r="C86" s="104" t="s">
        <v>36</v>
      </c>
      <c r="D86" s="111">
        <v>39471</v>
      </c>
      <c r="E86" s="104" t="s">
        <v>91</v>
      </c>
      <c r="F86" s="251"/>
    </row>
    <row r="87" spans="1:9">
      <c r="A87" s="104">
        <v>31</v>
      </c>
      <c r="B87" s="104">
        <v>78</v>
      </c>
      <c r="C87" s="104" t="s">
        <v>36</v>
      </c>
      <c r="D87" s="111">
        <v>39471</v>
      </c>
      <c r="E87" s="104" t="s">
        <v>92</v>
      </c>
      <c r="F87" s="251"/>
    </row>
    <row r="88" spans="1:9">
      <c r="A88" s="104">
        <v>31</v>
      </c>
      <c r="B88" s="104">
        <v>79</v>
      </c>
      <c r="C88" s="104" t="s">
        <v>36</v>
      </c>
      <c r="D88" s="111">
        <v>39471</v>
      </c>
      <c r="E88" s="104" t="s">
        <v>93</v>
      </c>
      <c r="F88" s="251"/>
    </row>
    <row r="89" spans="1:9">
      <c r="A89" s="104">
        <v>31</v>
      </c>
      <c r="B89" s="104">
        <v>80</v>
      </c>
      <c r="C89" s="104" t="s">
        <v>36</v>
      </c>
      <c r="D89" s="111">
        <v>39471</v>
      </c>
      <c r="E89" s="104" t="s">
        <v>94</v>
      </c>
      <c r="F89" s="251"/>
    </row>
    <row r="90" spans="1:9">
      <c r="A90" s="104">
        <v>31</v>
      </c>
      <c r="B90" s="104">
        <v>81</v>
      </c>
      <c r="C90" s="104" t="s">
        <v>36</v>
      </c>
      <c r="D90" s="111">
        <v>39472</v>
      </c>
      <c r="E90" s="104" t="s">
        <v>95</v>
      </c>
      <c r="F90" s="117"/>
    </row>
    <row r="91" spans="1:9">
      <c r="A91" s="104">
        <v>31</v>
      </c>
      <c r="B91" s="104">
        <v>82</v>
      </c>
      <c r="C91" s="104" t="s">
        <v>36</v>
      </c>
      <c r="D91" s="111">
        <v>39472</v>
      </c>
      <c r="E91" s="104" t="s">
        <v>96</v>
      </c>
      <c r="F91" s="117"/>
    </row>
    <row r="92" spans="1:9">
      <c r="A92" s="104">
        <v>31</v>
      </c>
      <c r="B92" s="104">
        <v>83</v>
      </c>
      <c r="C92" s="104" t="s">
        <v>36</v>
      </c>
      <c r="D92" s="111">
        <v>39472</v>
      </c>
      <c r="E92" s="104" t="s">
        <v>97</v>
      </c>
      <c r="F92" s="117"/>
    </row>
    <row r="93" spans="1:9">
      <c r="A93" s="104">
        <v>31</v>
      </c>
      <c r="B93" s="104">
        <v>84</v>
      </c>
      <c r="C93" s="104" t="s">
        <v>36</v>
      </c>
      <c r="D93" s="111">
        <v>39472</v>
      </c>
      <c r="E93" s="104" t="s">
        <v>98</v>
      </c>
      <c r="F93" s="117"/>
    </row>
    <row r="94" spans="1:9">
      <c r="A94" s="104">
        <v>31</v>
      </c>
      <c r="B94" s="104">
        <v>85</v>
      </c>
      <c r="C94" s="104" t="s">
        <v>36</v>
      </c>
      <c r="D94" s="111">
        <v>39472</v>
      </c>
      <c r="E94" s="104" t="s">
        <v>99</v>
      </c>
      <c r="F94" s="117"/>
    </row>
    <row r="95" spans="1:9">
      <c r="A95" s="104">
        <v>31</v>
      </c>
      <c r="B95" s="104">
        <v>86</v>
      </c>
      <c r="C95" s="104" t="s">
        <v>36</v>
      </c>
      <c r="D95" s="111">
        <v>39472</v>
      </c>
      <c r="E95" s="104" t="s">
        <v>100</v>
      </c>
      <c r="F95" s="117"/>
      <c r="G95" s="251"/>
      <c r="H95" s="251"/>
      <c r="I95" s="251"/>
    </row>
    <row r="96" spans="1:9">
      <c r="A96" s="104">
        <v>31</v>
      </c>
      <c r="B96" s="104">
        <v>87</v>
      </c>
      <c r="C96" s="104" t="s">
        <v>29</v>
      </c>
      <c r="D96" s="111">
        <v>39472</v>
      </c>
      <c r="E96" s="104" t="s">
        <v>101</v>
      </c>
      <c r="F96" s="251"/>
      <c r="G96" s="251"/>
      <c r="H96" s="251"/>
      <c r="I96" s="251"/>
    </row>
    <row r="97" spans="1:9" s="112" customFormat="1">
      <c r="A97" s="112">
        <v>32</v>
      </c>
      <c r="B97" s="112">
        <v>88</v>
      </c>
      <c r="C97" s="112" t="s">
        <v>29</v>
      </c>
      <c r="D97" s="113">
        <v>39476</v>
      </c>
      <c r="E97" s="112" t="s">
        <v>102</v>
      </c>
      <c r="F97" s="117" t="s">
        <v>103</v>
      </c>
      <c r="G97" s="117">
        <v>0</v>
      </c>
      <c r="H97" s="118" t="s">
        <v>104</v>
      </c>
      <c r="I97" s="118" t="s">
        <v>105</v>
      </c>
    </row>
    <row r="98" spans="1:9" s="112" customFormat="1">
      <c r="A98" s="112">
        <v>32</v>
      </c>
      <c r="B98" s="112">
        <v>89</v>
      </c>
      <c r="C98" s="112" t="s">
        <v>29</v>
      </c>
      <c r="D98" s="113">
        <v>39476</v>
      </c>
      <c r="E98" s="112" t="s">
        <v>106</v>
      </c>
      <c r="F98" s="117">
        <v>325</v>
      </c>
      <c r="G98" s="117">
        <v>325</v>
      </c>
      <c r="H98" s="118" t="s">
        <v>107</v>
      </c>
      <c r="I98" s="114" t="s">
        <v>108</v>
      </c>
    </row>
    <row r="99" spans="1:9" s="112" customFormat="1">
      <c r="A99" s="112">
        <v>32</v>
      </c>
      <c r="B99" s="112">
        <v>90</v>
      </c>
      <c r="C99" s="112" t="s">
        <v>29</v>
      </c>
      <c r="D99" s="113">
        <v>39477</v>
      </c>
      <c r="E99" s="112" t="s">
        <v>109</v>
      </c>
      <c r="F99" s="117" t="s">
        <v>110</v>
      </c>
      <c r="G99" s="117"/>
      <c r="H99" s="118"/>
      <c r="I99" s="118"/>
    </row>
    <row r="100" spans="1:9">
      <c r="A100" s="112">
        <v>32</v>
      </c>
      <c r="B100" s="112">
        <v>91</v>
      </c>
      <c r="C100" s="112" t="s">
        <v>29</v>
      </c>
      <c r="D100" s="113">
        <v>39477</v>
      </c>
      <c r="E100" s="112" t="s">
        <v>111</v>
      </c>
      <c r="F100" s="251"/>
      <c r="G100" s="251"/>
      <c r="H100" s="251"/>
      <c r="I100" s="251"/>
    </row>
    <row r="101" spans="1:9">
      <c r="A101" s="112">
        <v>32</v>
      </c>
      <c r="B101" s="112">
        <v>92</v>
      </c>
      <c r="C101" s="112" t="s">
        <v>29</v>
      </c>
      <c r="D101" s="113">
        <v>39477</v>
      </c>
      <c r="E101" s="112" t="s">
        <v>112</v>
      </c>
      <c r="F101" s="117" t="s">
        <v>113</v>
      </c>
      <c r="G101" s="117"/>
      <c r="H101" s="251"/>
      <c r="I101" s="251"/>
    </row>
    <row r="102" spans="1:9">
      <c r="A102" s="112">
        <v>32</v>
      </c>
      <c r="B102" s="112">
        <v>93</v>
      </c>
      <c r="C102" s="112" t="s">
        <v>29</v>
      </c>
      <c r="D102" s="113">
        <v>39477</v>
      </c>
      <c r="E102" s="112" t="s">
        <v>114</v>
      </c>
      <c r="F102" s="251"/>
      <c r="G102" s="251"/>
      <c r="H102" s="251"/>
      <c r="I102" s="251"/>
    </row>
    <row r="103" spans="1:9">
      <c r="A103" s="112">
        <v>32</v>
      </c>
      <c r="B103" s="112">
        <v>94</v>
      </c>
      <c r="C103" s="112" t="s">
        <v>29</v>
      </c>
      <c r="D103" s="113">
        <v>39477</v>
      </c>
      <c r="E103" s="112" t="s">
        <v>115</v>
      </c>
      <c r="F103" s="117"/>
      <c r="G103" s="251"/>
      <c r="H103" s="251"/>
      <c r="I103" s="251"/>
    </row>
    <row r="104" spans="1:9">
      <c r="A104" s="112">
        <v>32</v>
      </c>
      <c r="B104" s="112">
        <v>95</v>
      </c>
      <c r="C104" s="112" t="s">
        <v>29</v>
      </c>
      <c r="D104" s="113">
        <v>39477</v>
      </c>
      <c r="E104" s="104" t="s">
        <v>116</v>
      </c>
      <c r="F104" s="120" t="s">
        <v>117</v>
      </c>
      <c r="G104" s="119"/>
      <c r="H104" s="119"/>
      <c r="I104" s="119"/>
    </row>
    <row r="105" spans="1:9">
      <c r="A105" s="112">
        <v>33</v>
      </c>
      <c r="B105" s="112">
        <v>33</v>
      </c>
      <c r="C105" s="112" t="s">
        <v>118</v>
      </c>
      <c r="D105" s="113">
        <v>39483</v>
      </c>
      <c r="E105" s="112" t="s">
        <v>119</v>
      </c>
      <c r="F105" s="3"/>
      <c r="G105" s="3"/>
      <c r="H105" s="3"/>
      <c r="I105" s="3"/>
    </row>
    <row r="106" spans="1:9">
      <c r="A106" s="112">
        <v>34</v>
      </c>
      <c r="B106" s="2">
        <v>97</v>
      </c>
      <c r="C106" s="112" t="s">
        <v>29</v>
      </c>
      <c r="D106" s="93">
        <v>39491</v>
      </c>
      <c r="E106" s="112" t="s">
        <v>120</v>
      </c>
      <c r="F106" s="117"/>
      <c r="G106" s="251"/>
      <c r="H106" s="251"/>
      <c r="I106" s="251"/>
    </row>
    <row r="107" spans="1:9">
      <c r="A107" s="2"/>
      <c r="B107" s="2">
        <v>98</v>
      </c>
      <c r="C107" s="2"/>
      <c r="D107" s="93"/>
      <c r="E107" s="112" t="s">
        <v>121</v>
      </c>
      <c r="F107" s="117"/>
      <c r="G107" s="251"/>
      <c r="H107" s="251"/>
      <c r="I107" s="251"/>
    </row>
    <row r="108" spans="1:9">
      <c r="A108" s="112">
        <v>35</v>
      </c>
      <c r="B108">
        <v>99</v>
      </c>
      <c r="C108" s="112" t="s">
        <v>88</v>
      </c>
      <c r="D108" s="29">
        <v>39512</v>
      </c>
      <c r="E108" s="112" t="s">
        <v>122</v>
      </c>
      <c r="F108" s="251"/>
      <c r="G108" s="251"/>
      <c r="H108" s="251"/>
      <c r="I108" s="251"/>
    </row>
    <row r="109" spans="1:9">
      <c r="A109" s="2">
        <v>36</v>
      </c>
      <c r="B109" s="2">
        <v>100</v>
      </c>
      <c r="C109" s="2" t="s">
        <v>36</v>
      </c>
      <c r="D109" s="93">
        <v>39512</v>
      </c>
      <c r="E109" s="2" t="s">
        <v>123</v>
      </c>
      <c r="F109" s="251"/>
      <c r="G109" s="251"/>
      <c r="H109" s="251"/>
      <c r="I109" s="251"/>
    </row>
    <row r="110" spans="1:9">
      <c r="A110" s="225">
        <v>36</v>
      </c>
      <c r="B110" s="225">
        <v>101</v>
      </c>
      <c r="C110" s="225" t="s">
        <v>36</v>
      </c>
      <c r="D110" s="226">
        <v>39568</v>
      </c>
      <c r="E110" s="225" t="s">
        <v>124</v>
      </c>
      <c r="F110" s="251"/>
      <c r="G110" s="251"/>
      <c r="H110" s="251"/>
      <c r="I110" s="251"/>
    </row>
    <row r="111" spans="1:9">
      <c r="A111" s="2">
        <v>37</v>
      </c>
      <c r="B111" s="2">
        <v>102</v>
      </c>
      <c r="C111" s="2" t="s">
        <v>36</v>
      </c>
      <c r="D111" s="93">
        <v>39597</v>
      </c>
      <c r="E111" s="2" t="s">
        <v>125</v>
      </c>
    </row>
    <row r="112" spans="1:9">
      <c r="A112" s="2">
        <v>37</v>
      </c>
      <c r="B112" s="2">
        <v>103</v>
      </c>
      <c r="C112" s="2" t="s">
        <v>36</v>
      </c>
      <c r="D112" s="93">
        <v>39617</v>
      </c>
      <c r="E112" s="2" t="s">
        <v>126</v>
      </c>
    </row>
    <row r="113" spans="1:5">
      <c r="A113" s="2">
        <v>38</v>
      </c>
      <c r="B113" s="2">
        <v>104</v>
      </c>
      <c r="C113" s="2" t="s">
        <v>29</v>
      </c>
      <c r="D113" s="93">
        <v>39700</v>
      </c>
      <c r="E113" s="2" t="s">
        <v>127</v>
      </c>
    </row>
    <row r="114" spans="1:5">
      <c r="A114" s="2">
        <v>38</v>
      </c>
      <c r="B114" s="2">
        <v>105</v>
      </c>
      <c r="C114" s="2" t="s">
        <v>36</v>
      </c>
      <c r="D114" s="93">
        <v>39709</v>
      </c>
      <c r="E114" s="2" t="s">
        <v>128</v>
      </c>
    </row>
    <row r="115" spans="1:5">
      <c r="A115" s="2">
        <v>38</v>
      </c>
      <c r="B115">
        <v>106</v>
      </c>
      <c r="C115" s="2" t="s">
        <v>36</v>
      </c>
      <c r="D115" s="29">
        <v>39715</v>
      </c>
      <c r="E115" s="2" t="s">
        <v>129</v>
      </c>
    </row>
    <row r="116" spans="1:5">
      <c r="A116" s="2">
        <v>39</v>
      </c>
      <c r="B116">
        <v>107</v>
      </c>
      <c r="C116" s="2" t="s">
        <v>36</v>
      </c>
      <c r="D116" s="29">
        <v>39721</v>
      </c>
      <c r="E116" s="2" t="s">
        <v>130</v>
      </c>
    </row>
    <row r="117" spans="1:5">
      <c r="A117" s="2">
        <v>40</v>
      </c>
      <c r="B117">
        <v>108</v>
      </c>
      <c r="C117" s="2" t="s">
        <v>36</v>
      </c>
      <c r="D117" s="29">
        <v>39750</v>
      </c>
      <c r="E117" s="2" t="s">
        <v>131</v>
      </c>
    </row>
    <row r="118" spans="1:5">
      <c r="A118" s="2">
        <v>41</v>
      </c>
      <c r="B118">
        <v>109</v>
      </c>
      <c r="C118" s="2" t="s">
        <v>36</v>
      </c>
      <c r="D118" s="29">
        <v>39772</v>
      </c>
      <c r="E118" s="2" t="s">
        <v>132</v>
      </c>
    </row>
    <row r="119" spans="1:5">
      <c r="A119" s="2">
        <v>42</v>
      </c>
      <c r="B119">
        <v>110</v>
      </c>
      <c r="C119" s="2" t="s">
        <v>36</v>
      </c>
      <c r="D119" s="29">
        <v>39821</v>
      </c>
      <c r="E119" s="2" t="s">
        <v>133</v>
      </c>
    </row>
    <row r="120" spans="1:5">
      <c r="A120" s="2">
        <v>43</v>
      </c>
      <c r="B120">
        <v>111</v>
      </c>
      <c r="C120" s="2" t="s">
        <v>17</v>
      </c>
      <c r="D120" s="29">
        <v>39847</v>
      </c>
      <c r="E120" s="2" t="s">
        <v>134</v>
      </c>
    </row>
    <row r="121" spans="1:5">
      <c r="A121" s="28">
        <v>43</v>
      </c>
      <c r="B121">
        <v>112</v>
      </c>
      <c r="C121" s="2" t="s">
        <v>17</v>
      </c>
      <c r="D121" s="29">
        <v>39883</v>
      </c>
      <c r="E121" s="2" t="s">
        <v>135</v>
      </c>
    </row>
    <row r="122" spans="1:5">
      <c r="A122" s="28">
        <v>44</v>
      </c>
      <c r="B122">
        <v>113</v>
      </c>
      <c r="C122" s="2" t="s">
        <v>17</v>
      </c>
      <c r="D122" s="29">
        <v>39883</v>
      </c>
      <c r="E122" s="2" t="s">
        <v>136</v>
      </c>
    </row>
    <row r="123" spans="1:5">
      <c r="A123" s="28">
        <v>45</v>
      </c>
      <c r="B123">
        <v>114</v>
      </c>
      <c r="C123" s="2" t="s">
        <v>17</v>
      </c>
      <c r="D123" s="29">
        <v>39903</v>
      </c>
      <c r="E123" s="2" t="s">
        <v>137</v>
      </c>
    </row>
    <row r="124" spans="1:5">
      <c r="A124" s="28" t="s">
        <v>138</v>
      </c>
      <c r="B124">
        <v>115</v>
      </c>
      <c r="C124" s="2" t="s">
        <v>17</v>
      </c>
      <c r="D124" s="29">
        <v>39937</v>
      </c>
      <c r="E124" s="2" t="s">
        <v>139</v>
      </c>
    </row>
    <row r="125" spans="1:5">
      <c r="A125" s="90">
        <v>46</v>
      </c>
      <c r="B125">
        <v>116</v>
      </c>
      <c r="C125" s="2" t="s">
        <v>36</v>
      </c>
      <c r="D125" s="29">
        <v>39951</v>
      </c>
      <c r="E125" s="2" t="s">
        <v>140</v>
      </c>
    </row>
    <row r="126" spans="1:5">
      <c r="A126" s="90">
        <v>47</v>
      </c>
      <c r="B126">
        <v>117</v>
      </c>
      <c r="C126" s="2" t="s">
        <v>36</v>
      </c>
      <c r="D126" s="29">
        <v>39973</v>
      </c>
      <c r="E126" s="2" t="s">
        <v>141</v>
      </c>
    </row>
    <row r="127" spans="1:5">
      <c r="A127" s="90">
        <v>48</v>
      </c>
      <c r="B127">
        <v>118</v>
      </c>
      <c r="C127" s="2" t="s">
        <v>36</v>
      </c>
      <c r="D127" s="29">
        <v>39993</v>
      </c>
      <c r="E127" s="2" t="s">
        <v>142</v>
      </c>
    </row>
    <row r="128" spans="1:5">
      <c r="A128" s="90">
        <v>49</v>
      </c>
      <c r="B128">
        <v>119</v>
      </c>
      <c r="C128" s="2" t="s">
        <v>29</v>
      </c>
      <c r="D128" s="29">
        <v>40042</v>
      </c>
      <c r="E128" s="2" t="s">
        <v>143</v>
      </c>
    </row>
    <row r="129" spans="1:5">
      <c r="A129" s="90">
        <v>50</v>
      </c>
      <c r="B129">
        <v>120</v>
      </c>
      <c r="C129" s="2" t="s">
        <v>17</v>
      </c>
      <c r="D129" s="29">
        <v>40045</v>
      </c>
      <c r="E129" s="2" t="s">
        <v>144</v>
      </c>
    </row>
    <row r="130" spans="1:5">
      <c r="A130" s="90">
        <v>51</v>
      </c>
      <c r="B130">
        <v>121</v>
      </c>
      <c r="C130" s="2" t="s">
        <v>17</v>
      </c>
      <c r="D130" s="29">
        <v>40074</v>
      </c>
      <c r="E130" s="2" t="s">
        <v>145</v>
      </c>
    </row>
    <row r="131" spans="1:5">
      <c r="A131" s="90">
        <v>52</v>
      </c>
      <c r="B131">
        <v>122</v>
      </c>
      <c r="C131" s="2" t="s">
        <v>29</v>
      </c>
      <c r="D131" s="29">
        <v>39826</v>
      </c>
      <c r="E131" s="2" t="s">
        <v>146</v>
      </c>
    </row>
    <row r="132" spans="1:5">
      <c r="A132" s="90">
        <v>52</v>
      </c>
      <c r="B132">
        <v>123</v>
      </c>
      <c r="C132" s="2" t="s">
        <v>29</v>
      </c>
      <c r="D132" s="29">
        <v>39826</v>
      </c>
      <c r="E132" s="2" t="s">
        <v>147</v>
      </c>
    </row>
    <row r="133" spans="1:5">
      <c r="A133" s="90">
        <v>52</v>
      </c>
      <c r="B133">
        <v>124</v>
      </c>
      <c r="C133" s="2" t="s">
        <v>29</v>
      </c>
      <c r="D133" s="29">
        <v>39826</v>
      </c>
      <c r="E133" s="2" t="s">
        <v>148</v>
      </c>
    </row>
    <row r="134" spans="1:5">
      <c r="A134" s="90">
        <v>52</v>
      </c>
      <c r="B134">
        <v>125</v>
      </c>
      <c r="C134" s="2" t="s">
        <v>29</v>
      </c>
      <c r="D134" s="29">
        <v>39826</v>
      </c>
      <c r="E134" s="2" t="s">
        <v>149</v>
      </c>
    </row>
    <row r="135" spans="1:5">
      <c r="A135" s="90">
        <v>53</v>
      </c>
      <c r="B135">
        <v>126</v>
      </c>
      <c r="C135" s="2" t="s">
        <v>36</v>
      </c>
      <c r="D135" s="29">
        <v>40197</v>
      </c>
      <c r="E135" s="2" t="s">
        <v>150</v>
      </c>
    </row>
    <row r="136" spans="1:5">
      <c r="A136" s="90">
        <v>54</v>
      </c>
      <c r="B136">
        <v>127</v>
      </c>
      <c r="C136" s="2" t="s">
        <v>36</v>
      </c>
      <c r="D136" s="29">
        <v>40198</v>
      </c>
      <c r="E136" s="2" t="s">
        <v>151</v>
      </c>
    </row>
    <row r="137" spans="1:5" ht="12.75" customHeight="1">
      <c r="A137" s="90">
        <v>55</v>
      </c>
      <c r="B137">
        <v>128</v>
      </c>
      <c r="C137" s="2" t="s">
        <v>29</v>
      </c>
      <c r="D137" s="29">
        <v>40206</v>
      </c>
      <c r="E137" s="272" t="s">
        <v>152</v>
      </c>
    </row>
    <row r="138" spans="1:5">
      <c r="A138" s="90"/>
      <c r="B138">
        <v>129</v>
      </c>
      <c r="D138" s="29"/>
      <c r="E138" s="272"/>
    </row>
    <row r="139" spans="1:5">
      <c r="A139" s="90"/>
      <c r="B139">
        <v>130</v>
      </c>
      <c r="D139" s="29"/>
      <c r="E139" s="272"/>
    </row>
    <row r="140" spans="1:5">
      <c r="A140" s="90"/>
      <c r="B140">
        <v>131</v>
      </c>
      <c r="D140" s="29"/>
      <c r="E140" s="272"/>
    </row>
    <row r="141" spans="1:5">
      <c r="A141" s="90"/>
      <c r="B141">
        <v>132</v>
      </c>
      <c r="D141" s="29"/>
      <c r="E141" s="272"/>
    </row>
    <row r="142" spans="1:5">
      <c r="A142" s="90"/>
      <c r="B142">
        <v>133</v>
      </c>
      <c r="D142" s="29"/>
      <c r="E142" s="272"/>
    </row>
    <row r="143" spans="1:5">
      <c r="A143" s="90">
        <v>56</v>
      </c>
      <c r="B143">
        <v>134</v>
      </c>
      <c r="C143" t="s">
        <v>36</v>
      </c>
      <c r="D143" s="29">
        <v>40218</v>
      </c>
      <c r="E143" t="s">
        <v>153</v>
      </c>
    </row>
    <row r="144" spans="1:5">
      <c r="A144" s="90" t="s">
        <v>154</v>
      </c>
      <c r="B144">
        <v>135</v>
      </c>
      <c r="C144" t="s">
        <v>36</v>
      </c>
      <c r="D144" s="29">
        <v>40235</v>
      </c>
      <c r="E144" s="2" t="s">
        <v>155</v>
      </c>
    </row>
    <row r="145" spans="1:5">
      <c r="A145" s="90" t="s">
        <v>156</v>
      </c>
      <c r="B145">
        <v>136</v>
      </c>
      <c r="C145" t="s">
        <v>36</v>
      </c>
      <c r="D145" s="29">
        <v>40345</v>
      </c>
      <c r="E145" s="2" t="s">
        <v>157</v>
      </c>
    </row>
    <row r="146" spans="1:5">
      <c r="A146" s="90">
        <v>57</v>
      </c>
      <c r="B146">
        <v>137</v>
      </c>
      <c r="C146" t="s">
        <v>36</v>
      </c>
      <c r="D146" s="29">
        <v>40382</v>
      </c>
      <c r="E146" s="2" t="s">
        <v>158</v>
      </c>
    </row>
    <row r="147" spans="1:5">
      <c r="A147" s="90">
        <v>57</v>
      </c>
      <c r="B147">
        <v>138</v>
      </c>
      <c r="C147" t="s">
        <v>36</v>
      </c>
      <c r="D147" s="29">
        <v>40424</v>
      </c>
      <c r="E147" s="2" t="s">
        <v>159</v>
      </c>
    </row>
    <row r="148" spans="1:5">
      <c r="A148" s="90">
        <v>58</v>
      </c>
      <c r="B148">
        <v>139</v>
      </c>
      <c r="C148" t="s">
        <v>36</v>
      </c>
      <c r="D148" s="29">
        <v>40456</v>
      </c>
      <c r="E148" s="2" t="s">
        <v>160</v>
      </c>
    </row>
    <row r="149" spans="1:5">
      <c r="A149" s="90">
        <v>58</v>
      </c>
      <c r="B149">
        <v>140</v>
      </c>
      <c r="C149" t="s">
        <v>36</v>
      </c>
      <c r="D149" s="29">
        <v>40458</v>
      </c>
      <c r="E149" s="2" t="s">
        <v>161</v>
      </c>
    </row>
    <row r="150" spans="1:5">
      <c r="A150" s="90">
        <v>59</v>
      </c>
      <c r="B150">
        <v>141</v>
      </c>
      <c r="C150" t="s">
        <v>29</v>
      </c>
      <c r="D150" s="29">
        <v>40458</v>
      </c>
      <c r="E150" s="2" t="s">
        <v>162</v>
      </c>
    </row>
    <row r="151" spans="1:5">
      <c r="A151" s="90">
        <v>60</v>
      </c>
      <c r="B151">
        <v>142</v>
      </c>
      <c r="C151" t="s">
        <v>29</v>
      </c>
      <c r="D151" s="29">
        <v>40458</v>
      </c>
      <c r="E151" s="2" t="s">
        <v>163</v>
      </c>
    </row>
    <row r="152" spans="1:5">
      <c r="A152" s="90">
        <v>61</v>
      </c>
      <c r="B152">
        <v>143</v>
      </c>
      <c r="C152" t="s">
        <v>36</v>
      </c>
      <c r="D152" s="29">
        <v>40484</v>
      </c>
      <c r="E152" s="2" t="s">
        <v>164</v>
      </c>
    </row>
    <row r="153" spans="1:5">
      <c r="A153" s="90">
        <v>62</v>
      </c>
      <c r="B153">
        <v>144</v>
      </c>
      <c r="C153" t="s">
        <v>36</v>
      </c>
      <c r="D153" s="29">
        <v>40486</v>
      </c>
      <c r="E153" s="2" t="s">
        <v>165</v>
      </c>
    </row>
    <row r="154" spans="1:5">
      <c r="A154" s="90">
        <v>63</v>
      </c>
      <c r="B154">
        <v>145</v>
      </c>
      <c r="C154" t="s">
        <v>29</v>
      </c>
      <c r="D154" s="29">
        <v>40529</v>
      </c>
      <c r="E154" s="2" t="s">
        <v>166</v>
      </c>
    </row>
    <row r="155" spans="1:5">
      <c r="A155" s="90">
        <v>64</v>
      </c>
      <c r="B155">
        <v>146</v>
      </c>
      <c r="C155" t="s">
        <v>36</v>
      </c>
      <c r="D155" s="29">
        <v>40658</v>
      </c>
      <c r="E155" s="2" t="s">
        <v>167</v>
      </c>
    </row>
    <row r="156" spans="1:5">
      <c r="A156" s="90">
        <v>64</v>
      </c>
      <c r="B156">
        <v>147</v>
      </c>
      <c r="C156" t="s">
        <v>36</v>
      </c>
      <c r="D156" s="29">
        <v>40658</v>
      </c>
      <c r="E156" s="2" t="s">
        <v>168</v>
      </c>
    </row>
    <row r="157" spans="1:5">
      <c r="A157" s="90">
        <v>65</v>
      </c>
      <c r="B157">
        <v>148</v>
      </c>
      <c r="C157" t="s">
        <v>36</v>
      </c>
      <c r="D157" s="29">
        <v>40689</v>
      </c>
      <c r="E157" s="2" t="s">
        <v>169</v>
      </c>
    </row>
    <row r="158" spans="1:5">
      <c r="A158" s="90">
        <v>66</v>
      </c>
      <c r="B158">
        <v>149</v>
      </c>
      <c r="C158" t="s">
        <v>36</v>
      </c>
      <c r="D158" s="29">
        <v>40697</v>
      </c>
      <c r="E158" s="2" t="s">
        <v>170</v>
      </c>
    </row>
    <row r="159" spans="1:5">
      <c r="A159" s="90">
        <v>67</v>
      </c>
      <c r="B159">
        <v>150</v>
      </c>
      <c r="C159" t="s">
        <v>36</v>
      </c>
      <c r="D159" s="29">
        <v>40701</v>
      </c>
      <c r="E159" s="2" t="s">
        <v>171</v>
      </c>
    </row>
    <row r="160" spans="1:5">
      <c r="A160" s="90">
        <v>68</v>
      </c>
      <c r="B160">
        <v>151</v>
      </c>
      <c r="C160" t="s">
        <v>36</v>
      </c>
      <c r="D160" s="29">
        <v>40744</v>
      </c>
      <c r="E160" s="2" t="s">
        <v>172</v>
      </c>
    </row>
    <row r="161" spans="1:6">
      <c r="A161" s="90" t="s">
        <v>173</v>
      </c>
      <c r="B161">
        <v>152</v>
      </c>
      <c r="C161" t="s">
        <v>36</v>
      </c>
      <c r="D161" s="29">
        <v>40770</v>
      </c>
      <c r="E161" s="2" t="s">
        <v>174</v>
      </c>
    </row>
    <row r="162" spans="1:6">
      <c r="A162" s="90">
        <v>69</v>
      </c>
      <c r="B162">
        <v>153</v>
      </c>
      <c r="C162" t="s">
        <v>36</v>
      </c>
      <c r="D162" s="29">
        <v>40771</v>
      </c>
      <c r="E162" s="2" t="s">
        <v>175</v>
      </c>
    </row>
    <row r="163" spans="1:6">
      <c r="A163" s="90">
        <v>70</v>
      </c>
      <c r="B163">
        <v>154</v>
      </c>
      <c r="C163" t="s">
        <v>36</v>
      </c>
      <c r="D163" s="29">
        <v>40788</v>
      </c>
      <c r="E163" s="2" t="s">
        <v>176</v>
      </c>
    </row>
    <row r="164" spans="1:6">
      <c r="A164" s="90">
        <v>71</v>
      </c>
      <c r="B164">
        <v>155</v>
      </c>
      <c r="C164" t="s">
        <v>36</v>
      </c>
      <c r="D164" s="29">
        <v>40812</v>
      </c>
      <c r="E164" t="s">
        <v>177</v>
      </c>
    </row>
    <row r="165" spans="1:6">
      <c r="A165" s="90">
        <v>72</v>
      </c>
      <c r="B165">
        <v>156</v>
      </c>
      <c r="C165" t="s">
        <v>36</v>
      </c>
      <c r="D165" s="29">
        <v>40836</v>
      </c>
      <c r="E165" s="2" t="s">
        <v>178</v>
      </c>
    </row>
    <row r="166" spans="1:6">
      <c r="A166" s="90">
        <v>72</v>
      </c>
      <c r="B166">
        <v>157</v>
      </c>
      <c r="C166" t="s">
        <v>36</v>
      </c>
      <c r="D166" s="29">
        <v>40836</v>
      </c>
      <c r="E166" s="2" t="s">
        <v>179</v>
      </c>
    </row>
    <row r="167" spans="1:6">
      <c r="A167" s="90">
        <v>73</v>
      </c>
      <c r="B167">
        <v>158</v>
      </c>
      <c r="C167" t="s">
        <v>36</v>
      </c>
      <c r="D167" s="29">
        <v>40855</v>
      </c>
      <c r="E167" s="24" t="s">
        <v>180</v>
      </c>
    </row>
    <row r="168" spans="1:6">
      <c r="A168" s="90">
        <v>74</v>
      </c>
      <c r="B168">
        <v>159</v>
      </c>
      <c r="C168" t="s">
        <v>36</v>
      </c>
      <c r="D168" s="29">
        <v>40878</v>
      </c>
      <c r="E168" s="24" t="s">
        <v>181</v>
      </c>
    </row>
    <row r="169" spans="1:6">
      <c r="A169" s="90" t="s">
        <v>182</v>
      </c>
      <c r="B169">
        <v>160</v>
      </c>
      <c r="C169" t="s">
        <v>36</v>
      </c>
      <c r="D169" s="29">
        <v>40911</v>
      </c>
      <c r="E169" s="2" t="s">
        <v>183</v>
      </c>
    </row>
    <row r="170" spans="1:6">
      <c r="A170" s="90">
        <v>75</v>
      </c>
      <c r="B170">
        <v>161</v>
      </c>
      <c r="C170" t="s">
        <v>36</v>
      </c>
      <c r="D170" s="29">
        <v>40934</v>
      </c>
      <c r="E170" s="2" t="s">
        <v>184</v>
      </c>
    </row>
    <row r="171" spans="1:6">
      <c r="A171" s="90">
        <v>76</v>
      </c>
      <c r="B171">
        <v>162</v>
      </c>
      <c r="C171" t="s">
        <v>36</v>
      </c>
      <c r="D171" s="29">
        <v>40942</v>
      </c>
      <c r="E171" s="2" t="s">
        <v>185</v>
      </c>
    </row>
    <row r="172" spans="1:6">
      <c r="A172" s="90">
        <v>76</v>
      </c>
      <c r="B172">
        <v>163</v>
      </c>
      <c r="C172" t="s">
        <v>36</v>
      </c>
      <c r="D172" s="29">
        <v>40942</v>
      </c>
      <c r="E172" t="s">
        <v>186</v>
      </c>
    </row>
    <row r="173" spans="1:6">
      <c r="A173" s="90">
        <v>77</v>
      </c>
      <c r="B173">
        <v>164</v>
      </c>
      <c r="C173" t="s">
        <v>36</v>
      </c>
      <c r="D173" s="29">
        <v>40967</v>
      </c>
      <c r="E173" t="s">
        <v>187</v>
      </c>
    </row>
    <row r="174" spans="1:6">
      <c r="A174" s="90">
        <v>78</v>
      </c>
      <c r="B174">
        <v>165</v>
      </c>
      <c r="C174" t="s">
        <v>36</v>
      </c>
      <c r="D174" s="29">
        <v>41005</v>
      </c>
      <c r="E174" t="s">
        <v>188</v>
      </c>
    </row>
    <row r="175" spans="1:6">
      <c r="A175" s="90">
        <v>78</v>
      </c>
      <c r="B175">
        <v>166</v>
      </c>
      <c r="C175" t="s">
        <v>36</v>
      </c>
      <c r="D175" s="29">
        <v>41024</v>
      </c>
      <c r="E175" t="s">
        <v>189</v>
      </c>
      <c r="F175" s="251"/>
    </row>
    <row r="176" spans="1:6">
      <c r="A176" s="90">
        <v>78</v>
      </c>
      <c r="B176">
        <v>167</v>
      </c>
      <c r="C176" t="s">
        <v>36</v>
      </c>
      <c r="D176" s="29">
        <v>41024</v>
      </c>
      <c r="E176" t="s">
        <v>190</v>
      </c>
      <c r="F176" s="251"/>
    </row>
    <row r="177" spans="1:6">
      <c r="A177" s="90">
        <v>78</v>
      </c>
      <c r="B177">
        <v>168</v>
      </c>
      <c r="C177" t="s">
        <v>36</v>
      </c>
      <c r="D177" s="29">
        <v>41024</v>
      </c>
      <c r="E177" t="s">
        <v>191</v>
      </c>
      <c r="F177" s="251"/>
    </row>
    <row r="178" spans="1:6">
      <c r="A178" s="90">
        <v>78</v>
      </c>
      <c r="B178">
        <v>169</v>
      </c>
      <c r="C178" t="s">
        <v>36</v>
      </c>
      <c r="D178" s="29">
        <v>41031</v>
      </c>
      <c r="E178" s="24" t="s">
        <v>192</v>
      </c>
      <c r="F178" s="251"/>
    </row>
    <row r="179" spans="1:6">
      <c r="A179" s="90">
        <v>79</v>
      </c>
      <c r="B179">
        <v>170</v>
      </c>
      <c r="C179" t="s">
        <v>36</v>
      </c>
      <c r="D179" s="29">
        <v>41045</v>
      </c>
      <c r="E179" s="26" t="s">
        <v>193</v>
      </c>
      <c r="F179" s="251"/>
    </row>
    <row r="180" spans="1:6">
      <c r="A180" s="90">
        <v>79</v>
      </c>
      <c r="B180">
        <v>171</v>
      </c>
      <c r="C180" t="s">
        <v>36</v>
      </c>
      <c r="D180" s="29">
        <v>41045</v>
      </c>
      <c r="E180" s="2" t="s">
        <v>194</v>
      </c>
      <c r="F180" s="251"/>
    </row>
    <row r="181" spans="1:6">
      <c r="A181" s="90">
        <v>80</v>
      </c>
      <c r="B181">
        <v>172</v>
      </c>
      <c r="C181" t="s">
        <v>36</v>
      </c>
      <c r="D181" s="29">
        <v>41053</v>
      </c>
      <c r="E181" s="2" t="s">
        <v>195</v>
      </c>
      <c r="F181" s="251"/>
    </row>
    <row r="182" spans="1:6">
      <c r="A182" s="90">
        <v>80</v>
      </c>
      <c r="B182">
        <v>173</v>
      </c>
      <c r="C182" t="s">
        <v>36</v>
      </c>
      <c r="D182" s="29">
        <v>41053</v>
      </c>
      <c r="E182" s="2" t="s">
        <v>196</v>
      </c>
      <c r="F182" s="251"/>
    </row>
    <row r="183" spans="1:6">
      <c r="A183" s="90" t="s">
        <v>197</v>
      </c>
      <c r="B183">
        <v>174</v>
      </c>
      <c r="C183" t="s">
        <v>36</v>
      </c>
      <c r="D183" s="29">
        <v>41088</v>
      </c>
      <c r="E183" t="s">
        <v>198</v>
      </c>
      <c r="F183" s="251"/>
    </row>
    <row r="184" spans="1:6">
      <c r="A184" s="90" t="s">
        <v>197</v>
      </c>
      <c r="B184">
        <v>175</v>
      </c>
      <c r="C184" t="s">
        <v>36</v>
      </c>
      <c r="D184" s="29">
        <v>41088</v>
      </c>
      <c r="E184" t="s">
        <v>199</v>
      </c>
      <c r="F184" s="251"/>
    </row>
    <row r="185" spans="1:6">
      <c r="A185" s="90">
        <v>81</v>
      </c>
      <c r="B185">
        <v>176</v>
      </c>
      <c r="C185" t="s">
        <v>36</v>
      </c>
      <c r="D185" s="29">
        <v>41185</v>
      </c>
      <c r="E185" t="s">
        <v>200</v>
      </c>
      <c r="F185" s="251"/>
    </row>
    <row r="186" spans="1:6">
      <c r="A186" s="90">
        <v>82</v>
      </c>
      <c r="B186">
        <v>177</v>
      </c>
      <c r="D186" s="29">
        <v>41197</v>
      </c>
      <c r="E186" t="s">
        <v>201</v>
      </c>
      <c r="F186" s="251"/>
    </row>
    <row r="187" spans="1:6">
      <c r="A187" s="90">
        <v>83</v>
      </c>
      <c r="B187">
        <v>178</v>
      </c>
      <c r="C187" t="s">
        <v>36</v>
      </c>
      <c r="D187" s="29">
        <v>41374</v>
      </c>
      <c r="E187" t="s">
        <v>202</v>
      </c>
      <c r="F187" s="251"/>
    </row>
    <row r="188" spans="1:6">
      <c r="A188" s="90">
        <v>83</v>
      </c>
      <c r="B188">
        <v>179</v>
      </c>
      <c r="C188" t="s">
        <v>36</v>
      </c>
      <c r="D188" s="29">
        <v>41375</v>
      </c>
      <c r="E188" t="s">
        <v>203</v>
      </c>
      <c r="F188" s="251"/>
    </row>
    <row r="189" spans="1:6">
      <c r="A189" s="90">
        <v>83</v>
      </c>
      <c r="B189">
        <v>180</v>
      </c>
      <c r="C189" t="s">
        <v>36</v>
      </c>
      <c r="D189" s="29">
        <v>41422</v>
      </c>
      <c r="E189" t="s">
        <v>204</v>
      </c>
      <c r="F189" s="251"/>
    </row>
    <row r="190" spans="1:6">
      <c r="A190" s="90">
        <v>84</v>
      </c>
      <c r="B190">
        <v>181</v>
      </c>
      <c r="C190" t="s">
        <v>36</v>
      </c>
      <c r="D190" s="29">
        <v>41457</v>
      </c>
      <c r="E190" t="s">
        <v>205</v>
      </c>
      <c r="F190" s="251"/>
    </row>
    <row r="191" spans="1:6">
      <c r="A191" s="90">
        <v>85</v>
      </c>
      <c r="B191">
        <v>182</v>
      </c>
      <c r="C191" t="s">
        <v>206</v>
      </c>
      <c r="D191" s="29">
        <v>41683</v>
      </c>
      <c r="E191" t="s">
        <v>207</v>
      </c>
    </row>
    <row r="192" spans="1:6">
      <c r="A192" s="90">
        <v>85</v>
      </c>
      <c r="B192">
        <v>183</v>
      </c>
      <c r="C192" t="s">
        <v>36</v>
      </c>
      <c r="D192" s="29">
        <v>41687</v>
      </c>
      <c r="E192" t="s">
        <v>208</v>
      </c>
    </row>
    <row r="193" spans="1:5">
      <c r="A193" s="28">
        <v>86</v>
      </c>
      <c r="B193" s="2">
        <v>184</v>
      </c>
      <c r="C193" s="2" t="s">
        <v>206</v>
      </c>
      <c r="D193" s="93">
        <v>41866</v>
      </c>
      <c r="E193" s="24" t="s">
        <v>209</v>
      </c>
    </row>
    <row r="194" spans="1:5">
      <c r="A194" s="28">
        <v>87</v>
      </c>
      <c r="B194" s="2">
        <v>185</v>
      </c>
      <c r="C194" s="26" t="s">
        <v>36</v>
      </c>
      <c r="D194" s="93">
        <v>41941</v>
      </c>
      <c r="E194" s="24" t="s">
        <v>210</v>
      </c>
    </row>
    <row r="195" spans="1:5">
      <c r="A195" s="28">
        <v>88</v>
      </c>
      <c r="B195">
        <v>186</v>
      </c>
      <c r="C195" s="26" t="s">
        <v>36</v>
      </c>
      <c r="D195" s="29">
        <v>41992</v>
      </c>
      <c r="E195" s="24" t="s">
        <v>211</v>
      </c>
    </row>
    <row r="196" spans="1:5">
      <c r="A196" s="28">
        <v>88</v>
      </c>
      <c r="B196">
        <v>187</v>
      </c>
      <c r="C196" s="26" t="s">
        <v>36</v>
      </c>
      <c r="D196" s="29">
        <v>42009</v>
      </c>
      <c r="E196" s="24" t="s">
        <v>212</v>
      </c>
    </row>
    <row r="197" spans="1:5">
      <c r="A197" s="28">
        <v>88</v>
      </c>
      <c r="B197">
        <v>188</v>
      </c>
      <c r="C197" s="26" t="s">
        <v>36</v>
      </c>
      <c r="D197" s="29">
        <v>42034</v>
      </c>
      <c r="E197" s="24" t="s">
        <v>213</v>
      </c>
    </row>
    <row r="198" spans="1:5">
      <c r="A198" s="28">
        <v>88</v>
      </c>
      <c r="B198">
        <v>189</v>
      </c>
      <c r="C198" s="26" t="s">
        <v>36</v>
      </c>
      <c r="D198" s="29">
        <v>42047</v>
      </c>
      <c r="E198" s="24" t="s">
        <v>214</v>
      </c>
    </row>
    <row r="199" spans="1:5">
      <c r="A199" s="28">
        <v>88</v>
      </c>
      <c r="B199">
        <v>190</v>
      </c>
      <c r="C199" s="26" t="s">
        <v>36</v>
      </c>
      <c r="D199" s="29">
        <v>42096</v>
      </c>
      <c r="E199" s="2" t="s">
        <v>215</v>
      </c>
    </row>
    <row r="200" spans="1:5">
      <c r="A200" s="28">
        <v>88</v>
      </c>
      <c r="B200">
        <v>191</v>
      </c>
      <c r="D200" s="29">
        <v>42236</v>
      </c>
      <c r="E200" s="2" t="s">
        <v>216</v>
      </c>
    </row>
    <row r="201" spans="1:5">
      <c r="A201" s="28">
        <v>88</v>
      </c>
      <c r="B201">
        <v>192</v>
      </c>
      <c r="C201" t="s">
        <v>36</v>
      </c>
      <c r="D201" s="29">
        <v>42240</v>
      </c>
      <c r="E201" s="2" t="s">
        <v>217</v>
      </c>
    </row>
    <row r="202" spans="1:5">
      <c r="A202" s="28">
        <v>89</v>
      </c>
      <c r="B202">
        <v>193</v>
      </c>
      <c r="C202" t="s">
        <v>36</v>
      </c>
      <c r="D202" s="29">
        <v>42524</v>
      </c>
      <c r="E202" s="2" t="s">
        <v>218</v>
      </c>
    </row>
    <row r="203" spans="1:5">
      <c r="A203" s="28">
        <v>90</v>
      </c>
      <c r="B203">
        <v>194</v>
      </c>
      <c r="C203" t="s">
        <v>29</v>
      </c>
      <c r="D203" s="29">
        <v>42640</v>
      </c>
      <c r="E203" s="2" t="s">
        <v>219</v>
      </c>
    </row>
    <row r="204" spans="1:5">
      <c r="A204" s="28">
        <v>91</v>
      </c>
      <c r="B204">
        <v>195</v>
      </c>
      <c r="C204" t="s">
        <v>220</v>
      </c>
      <c r="D204" s="29">
        <v>42372</v>
      </c>
      <c r="E204" s="24" t="s">
        <v>221</v>
      </c>
    </row>
    <row r="205" spans="1:5">
      <c r="A205" s="28">
        <v>92</v>
      </c>
      <c r="B205">
        <v>196</v>
      </c>
      <c r="C205" t="s">
        <v>222</v>
      </c>
      <c r="D205" s="29">
        <v>42751</v>
      </c>
      <c r="E205" t="s">
        <v>223</v>
      </c>
    </row>
    <row r="206" spans="1:5">
      <c r="A206" s="28">
        <v>93</v>
      </c>
      <c r="B206">
        <v>197</v>
      </c>
      <c r="C206" t="s">
        <v>224</v>
      </c>
      <c r="D206" s="29">
        <v>42829</v>
      </c>
      <c r="E206" t="s">
        <v>225</v>
      </c>
    </row>
    <row r="207" spans="1:5">
      <c r="A207">
        <v>94</v>
      </c>
      <c r="B207">
        <v>198</v>
      </c>
      <c r="C207" s="200" t="s">
        <v>224</v>
      </c>
      <c r="D207" s="29">
        <v>42835</v>
      </c>
      <c r="E207" s="200" t="s">
        <v>226</v>
      </c>
    </row>
    <row r="208" spans="1:5">
      <c r="A208">
        <v>94</v>
      </c>
      <c r="B208">
        <v>199</v>
      </c>
      <c r="C208" s="200" t="s">
        <v>13940</v>
      </c>
      <c r="D208" s="29">
        <v>42937</v>
      </c>
      <c r="E208" t="s">
        <v>227</v>
      </c>
    </row>
    <row r="209" spans="1:5">
      <c r="B209">
        <v>200</v>
      </c>
      <c r="C209" s="200"/>
      <c r="D209" s="29"/>
    </row>
    <row r="210" spans="1:5">
      <c r="A210">
        <v>95</v>
      </c>
      <c r="B210">
        <v>201</v>
      </c>
      <c r="C210" s="200" t="s">
        <v>13938</v>
      </c>
      <c r="D210" s="29">
        <v>43313</v>
      </c>
      <c r="E210" s="24" t="s">
        <v>13939</v>
      </c>
    </row>
    <row r="211" spans="1:5">
      <c r="A211">
        <v>96</v>
      </c>
      <c r="B211">
        <v>202</v>
      </c>
      <c r="C211" s="200" t="s">
        <v>224</v>
      </c>
      <c r="D211" s="29">
        <v>43320</v>
      </c>
      <c r="E211" s="24" t="s">
        <v>13943</v>
      </c>
    </row>
    <row r="212" spans="1:5">
      <c r="A212">
        <v>97</v>
      </c>
      <c r="B212">
        <v>203</v>
      </c>
      <c r="C212" s="200" t="s">
        <v>14251</v>
      </c>
      <c r="D212" s="255" t="s">
        <v>14252</v>
      </c>
      <c r="E212" s="24" t="s">
        <v>14253</v>
      </c>
    </row>
    <row r="213" spans="1:5">
      <c r="A213">
        <v>98</v>
      </c>
      <c r="B213">
        <v>204</v>
      </c>
      <c r="C213" s="200" t="s">
        <v>14251</v>
      </c>
      <c r="D213" s="29" t="s">
        <v>14256</v>
      </c>
      <c r="E213" s="24" t="s">
        <v>14257</v>
      </c>
    </row>
    <row r="214" spans="1:5">
      <c r="A214">
        <v>99</v>
      </c>
      <c r="B214">
        <v>205</v>
      </c>
      <c r="C214" s="200" t="s">
        <v>14251</v>
      </c>
      <c r="D214" s="29">
        <v>43523</v>
      </c>
      <c r="E214" s="24" t="s">
        <v>14258</v>
      </c>
    </row>
    <row r="215" spans="1:5">
      <c r="A215">
        <v>100</v>
      </c>
      <c r="B215">
        <v>206</v>
      </c>
      <c r="C215" s="200" t="s">
        <v>14259</v>
      </c>
      <c r="D215" s="29">
        <v>44008</v>
      </c>
      <c r="E215" s="24" t="s">
        <v>14260</v>
      </c>
    </row>
    <row r="216" spans="1:5">
      <c r="A216">
        <v>101</v>
      </c>
      <c r="B216">
        <v>207</v>
      </c>
      <c r="C216" s="200" t="s">
        <v>13938</v>
      </c>
      <c r="D216" s="29">
        <v>44025</v>
      </c>
      <c r="E216" s="24" t="s">
        <v>14264</v>
      </c>
    </row>
    <row r="217" spans="1:5" ht="38.25">
      <c r="A217">
        <v>102</v>
      </c>
      <c r="B217">
        <v>208</v>
      </c>
      <c r="C217" s="200" t="s">
        <v>13938</v>
      </c>
      <c r="D217" s="29">
        <v>44029</v>
      </c>
      <c r="E217" s="259" t="s">
        <v>14307</v>
      </c>
    </row>
    <row r="218" spans="1:5" ht="216.75">
      <c r="A218">
        <v>103</v>
      </c>
      <c r="B218">
        <v>209</v>
      </c>
      <c r="C218" s="200" t="s">
        <v>13938</v>
      </c>
      <c r="D218" s="29">
        <v>44110</v>
      </c>
      <c r="E218" s="259" t="s">
        <v>14321</v>
      </c>
    </row>
    <row r="219" spans="1:5" ht="25.5">
      <c r="A219">
        <v>104</v>
      </c>
      <c r="B219">
        <v>210</v>
      </c>
      <c r="C219" s="200" t="s">
        <v>13938</v>
      </c>
      <c r="D219" s="29">
        <v>44182</v>
      </c>
      <c r="E219" s="263" t="s">
        <v>14327</v>
      </c>
    </row>
    <row r="220" spans="1:5">
      <c r="A220">
        <v>105</v>
      </c>
      <c r="B220">
        <v>211</v>
      </c>
      <c r="C220" s="200" t="s">
        <v>13938</v>
      </c>
      <c r="D220" s="29">
        <v>44656</v>
      </c>
      <c r="E220" s="263" t="s">
        <v>14330</v>
      </c>
    </row>
    <row r="221" spans="1:5">
      <c r="A221">
        <v>106</v>
      </c>
      <c r="B221">
        <v>212</v>
      </c>
      <c r="C221" s="200" t="s">
        <v>13938</v>
      </c>
      <c r="D221" s="29">
        <v>44739</v>
      </c>
      <c r="E221" s="263" t="s">
        <v>14332</v>
      </c>
    </row>
    <row r="222" spans="1:5">
      <c r="B222">
        <v>213</v>
      </c>
      <c r="D222" s="29"/>
    </row>
    <row r="223" spans="1:5">
      <c r="B223">
        <v>214</v>
      </c>
      <c r="D223" s="29"/>
    </row>
    <row r="224" spans="1:5">
      <c r="B224">
        <v>215</v>
      </c>
      <c r="D224" s="29"/>
    </row>
    <row r="225" spans="2:4">
      <c r="B225">
        <v>216</v>
      </c>
      <c r="D225" s="29"/>
    </row>
    <row r="226" spans="2:4">
      <c r="B226">
        <v>217</v>
      </c>
      <c r="D226" s="29"/>
    </row>
    <row r="227" spans="2:4">
      <c r="B227">
        <v>218</v>
      </c>
      <c r="D227" s="29"/>
    </row>
    <row r="228" spans="2:4">
      <c r="B228">
        <v>219</v>
      </c>
      <c r="D228" s="29"/>
    </row>
    <row r="229" spans="2:4">
      <c r="B229">
        <v>220</v>
      </c>
      <c r="D229" s="29"/>
    </row>
    <row r="230" spans="2:4">
      <c r="B230">
        <v>221</v>
      </c>
      <c r="D230" s="29"/>
    </row>
    <row r="231" spans="2:4">
      <c r="B231">
        <v>222</v>
      </c>
      <c r="D231" s="29"/>
    </row>
    <row r="232" spans="2:4">
      <c r="B232">
        <v>223</v>
      </c>
      <c r="D232" s="29"/>
    </row>
    <row r="233" spans="2:4">
      <c r="B233">
        <v>224</v>
      </c>
      <c r="D233" s="29"/>
    </row>
    <row r="234" spans="2:4">
      <c r="B234">
        <v>225</v>
      </c>
      <c r="D234" s="29"/>
    </row>
    <row r="235" spans="2:4">
      <c r="B235">
        <v>226</v>
      </c>
      <c r="D235" s="29"/>
    </row>
    <row r="236" spans="2:4">
      <c r="B236">
        <v>227</v>
      </c>
      <c r="D236" s="29"/>
    </row>
    <row r="237" spans="2:4">
      <c r="B237">
        <v>228</v>
      </c>
      <c r="D237" s="29"/>
    </row>
    <row r="238" spans="2:4">
      <c r="B238">
        <v>229</v>
      </c>
      <c r="D238" s="29"/>
    </row>
    <row r="239" spans="2:4">
      <c r="B239">
        <v>230</v>
      </c>
      <c r="D239" s="29"/>
    </row>
    <row r="240" spans="2:4">
      <c r="B240">
        <v>231</v>
      </c>
      <c r="D240" s="29"/>
    </row>
    <row r="241" spans="2:4">
      <c r="B241">
        <v>232</v>
      </c>
      <c r="D241" s="29"/>
    </row>
    <row r="242" spans="2:4">
      <c r="B242">
        <v>233</v>
      </c>
      <c r="D242" s="29"/>
    </row>
    <row r="243" spans="2:4">
      <c r="B243">
        <v>234</v>
      </c>
      <c r="D243" s="29"/>
    </row>
    <row r="244" spans="2:4">
      <c r="B244">
        <v>235</v>
      </c>
      <c r="D244" s="29"/>
    </row>
    <row r="245" spans="2:4">
      <c r="B245">
        <v>236</v>
      </c>
      <c r="D245" s="29"/>
    </row>
    <row r="246" spans="2:4">
      <c r="B246">
        <v>237</v>
      </c>
      <c r="D246" s="29"/>
    </row>
    <row r="247" spans="2:4">
      <c r="B247">
        <v>238</v>
      </c>
      <c r="D247" s="29"/>
    </row>
    <row r="248" spans="2:4">
      <c r="B248">
        <v>239</v>
      </c>
      <c r="D248" s="29"/>
    </row>
    <row r="249" spans="2:4">
      <c r="B249">
        <v>240</v>
      </c>
      <c r="D249" s="29"/>
    </row>
    <row r="250" spans="2:4">
      <c r="B250">
        <v>241</v>
      </c>
      <c r="D250" s="29"/>
    </row>
    <row r="251" spans="2:4">
      <c r="B251">
        <v>242</v>
      </c>
      <c r="D251" s="29"/>
    </row>
    <row r="252" spans="2:4">
      <c r="B252">
        <v>243</v>
      </c>
      <c r="D252" s="29"/>
    </row>
    <row r="253" spans="2:4">
      <c r="B253">
        <v>244</v>
      </c>
      <c r="D253" s="29"/>
    </row>
    <row r="254" spans="2:4">
      <c r="B254">
        <v>245</v>
      </c>
      <c r="D254" s="29"/>
    </row>
    <row r="255" spans="2:4">
      <c r="B255">
        <v>246</v>
      </c>
      <c r="D255" s="29"/>
    </row>
    <row r="256" spans="2:4">
      <c r="B256">
        <v>247</v>
      </c>
      <c r="D256" s="29"/>
    </row>
    <row r="257" spans="2:4">
      <c r="B257">
        <v>248</v>
      </c>
      <c r="D257" s="29"/>
    </row>
    <row r="258" spans="2:4">
      <c r="B258">
        <v>249</v>
      </c>
      <c r="D258" s="29"/>
    </row>
    <row r="259" spans="2:4">
      <c r="B259">
        <v>250</v>
      </c>
      <c r="D259" s="29"/>
    </row>
    <row r="260" spans="2:4">
      <c r="B260">
        <v>251</v>
      </c>
      <c r="D260" s="29"/>
    </row>
    <row r="261" spans="2:4">
      <c r="B261">
        <v>252</v>
      </c>
      <c r="D261" s="29"/>
    </row>
    <row r="262" spans="2:4">
      <c r="B262">
        <v>253</v>
      </c>
      <c r="D262" s="29"/>
    </row>
    <row r="263" spans="2:4">
      <c r="B263">
        <v>254</v>
      </c>
      <c r="D263" s="29"/>
    </row>
    <row r="264" spans="2:4">
      <c r="B264">
        <v>255</v>
      </c>
      <c r="D264" s="29"/>
    </row>
  </sheetData>
  <mergeCells count="7">
    <mergeCell ref="E137:E142"/>
    <mergeCell ref="A5:E5"/>
    <mergeCell ref="A7:C7"/>
    <mergeCell ref="A1:E1"/>
    <mergeCell ref="A2:E2"/>
    <mergeCell ref="A3:E3"/>
    <mergeCell ref="A4:E4"/>
  </mergeCells>
  <phoneticPr fontId="0" type="noConversion"/>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6"/>
  <sheetViews>
    <sheetView workbookViewId="0">
      <selection activeCell="D48" sqref="D48"/>
    </sheetView>
  </sheetViews>
  <sheetFormatPr defaultRowHeight="12.75"/>
  <cols>
    <col min="2" max="2" width="11.85546875" bestFit="1" customWidth="1"/>
    <col min="3" max="3" width="9" bestFit="1" customWidth="1"/>
    <col min="4" max="4" width="33.42578125" bestFit="1" customWidth="1"/>
    <col min="6" max="6" width="9" bestFit="1" customWidth="1"/>
    <col min="7" max="7" width="33" bestFit="1" customWidth="1"/>
  </cols>
  <sheetData>
    <row r="1" spans="1:8">
      <c r="C1" t="s">
        <v>228</v>
      </c>
      <c r="F1" t="s">
        <v>229</v>
      </c>
    </row>
    <row r="3" spans="1:8">
      <c r="A3" t="s">
        <v>230</v>
      </c>
      <c r="B3" t="s">
        <v>231</v>
      </c>
      <c r="C3">
        <v>91840145</v>
      </c>
      <c r="D3" t="s">
        <v>232</v>
      </c>
      <c r="E3">
        <v>1</v>
      </c>
      <c r="F3">
        <v>91840140</v>
      </c>
      <c r="G3" t="s">
        <v>233</v>
      </c>
      <c r="H3">
        <v>1</v>
      </c>
    </row>
    <row r="4" spans="1:8">
      <c r="F4">
        <v>91840148</v>
      </c>
      <c r="G4" t="s">
        <v>234</v>
      </c>
      <c r="H4">
        <v>1</v>
      </c>
    </row>
    <row r="5" spans="1:8">
      <c r="F5">
        <v>91904414</v>
      </c>
      <c r="G5" t="s">
        <v>235</v>
      </c>
      <c r="H5">
        <v>2</v>
      </c>
    </row>
    <row r="6" spans="1:8">
      <c r="F6">
        <v>91845891</v>
      </c>
      <c r="G6" t="s">
        <v>236</v>
      </c>
      <c r="H6">
        <v>4</v>
      </c>
    </row>
    <row r="7" spans="1:8">
      <c r="F7">
        <v>91868937</v>
      </c>
      <c r="G7" t="s">
        <v>237</v>
      </c>
      <c r="H7">
        <v>6</v>
      </c>
    </row>
    <row r="8" spans="1:8">
      <c r="F8">
        <v>91868945</v>
      </c>
      <c r="G8" t="s">
        <v>238</v>
      </c>
      <c r="H8">
        <v>5</v>
      </c>
    </row>
    <row r="9" spans="1:8">
      <c r="C9">
        <v>91849626</v>
      </c>
      <c r="D9" t="s">
        <v>239</v>
      </c>
      <c r="E9">
        <v>1</v>
      </c>
    </row>
    <row r="10" spans="1:8">
      <c r="C10">
        <v>91893520</v>
      </c>
      <c r="D10" t="s">
        <v>240</v>
      </c>
      <c r="E10">
        <v>1</v>
      </c>
    </row>
    <row r="11" spans="1:8">
      <c r="C11">
        <v>91845649</v>
      </c>
      <c r="D11" t="s">
        <v>241</v>
      </c>
      <c r="E11">
        <v>2</v>
      </c>
    </row>
    <row r="12" spans="1:8">
      <c r="A12" t="s">
        <v>230</v>
      </c>
      <c r="B12" t="s">
        <v>242</v>
      </c>
      <c r="C12">
        <v>91846056</v>
      </c>
      <c r="D12" t="s">
        <v>243</v>
      </c>
      <c r="E12">
        <v>26</v>
      </c>
    </row>
    <row r="13" spans="1:8">
      <c r="C13">
        <v>91846059</v>
      </c>
      <c r="D13" t="s">
        <v>244</v>
      </c>
      <c r="E13">
        <v>4</v>
      </c>
    </row>
    <row r="14" spans="1:8">
      <c r="C14">
        <v>91846077</v>
      </c>
      <c r="D14" t="s">
        <v>245</v>
      </c>
      <c r="E14">
        <v>28</v>
      </c>
    </row>
    <row r="15" spans="1:8">
      <c r="C15">
        <v>91846080</v>
      </c>
      <c r="D15" t="s">
        <v>246</v>
      </c>
      <c r="E15">
        <v>8</v>
      </c>
    </row>
    <row r="16" spans="1:8">
      <c r="C16">
        <v>91904414</v>
      </c>
      <c r="D16" t="s">
        <v>235</v>
      </c>
      <c r="E16">
        <v>2</v>
      </c>
    </row>
    <row r="17" spans="1:5">
      <c r="C17">
        <v>91867597</v>
      </c>
      <c r="D17" t="s">
        <v>247</v>
      </c>
      <c r="E17">
        <v>1</v>
      </c>
    </row>
    <row r="18" spans="1:5">
      <c r="A18" t="s">
        <v>230</v>
      </c>
      <c r="B18" t="s">
        <v>248</v>
      </c>
      <c r="C18">
        <v>95914652</v>
      </c>
      <c r="D18" t="s">
        <v>249</v>
      </c>
      <c r="E18">
        <v>1</v>
      </c>
    </row>
    <row r="19" spans="1:5">
      <c r="C19">
        <v>91867640</v>
      </c>
      <c r="D19" t="s">
        <v>250</v>
      </c>
      <c r="E19">
        <v>1</v>
      </c>
    </row>
    <row r="20" spans="1:5">
      <c r="A20" t="s">
        <v>230</v>
      </c>
      <c r="B20" t="s">
        <v>251</v>
      </c>
      <c r="C20">
        <v>91843033</v>
      </c>
      <c r="D20" t="s">
        <v>252</v>
      </c>
      <c r="E20">
        <v>2</v>
      </c>
    </row>
    <row r="21" spans="1:5">
      <c r="C21">
        <v>91904396</v>
      </c>
      <c r="D21" t="s">
        <v>253</v>
      </c>
      <c r="E21">
        <v>2</v>
      </c>
    </row>
    <row r="43" spans="1:6">
      <c r="A43" t="s">
        <v>254</v>
      </c>
      <c r="B43" t="s">
        <v>255</v>
      </c>
      <c r="C43">
        <v>91912800</v>
      </c>
      <c r="D43" t="s">
        <v>256</v>
      </c>
      <c r="E43" s="220">
        <v>1500</v>
      </c>
      <c r="F43" t="s">
        <v>257</v>
      </c>
    </row>
    <row r="44" spans="1:6">
      <c r="C44">
        <v>91845766</v>
      </c>
      <c r="D44" t="s">
        <v>258</v>
      </c>
      <c r="E44">
        <v>9</v>
      </c>
      <c r="F44" t="s">
        <v>259</v>
      </c>
    </row>
    <row r="45" spans="1:6">
      <c r="C45">
        <v>98788850</v>
      </c>
      <c r="D45" t="s">
        <v>260</v>
      </c>
      <c r="E45">
        <v>1</v>
      </c>
      <c r="F45" t="s">
        <v>259</v>
      </c>
    </row>
    <row r="46" spans="1:6">
      <c r="C46">
        <v>98176057</v>
      </c>
      <c r="D46" t="s">
        <v>261</v>
      </c>
      <c r="E46">
        <v>1</v>
      </c>
      <c r="F46" t="s">
        <v>259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autoPageBreaks="0"/>
  </sheetPr>
  <dimension ref="A1:J900"/>
  <sheetViews>
    <sheetView workbookViewId="0">
      <pane ySplit="1" topLeftCell="A2" activePane="bottomLeft" state="frozen"/>
      <selection activeCell="B42" sqref="B42"/>
      <selection pane="bottomLeft" activeCell="A21" sqref="A21"/>
    </sheetView>
  </sheetViews>
  <sheetFormatPr defaultRowHeight="12.75"/>
  <cols>
    <col min="1" max="1" width="31.28515625" bestFit="1" customWidth="1"/>
    <col min="2" max="2" width="11.7109375" bestFit="1" customWidth="1"/>
    <col min="3" max="3" width="3.28515625" bestFit="1" customWidth="1"/>
    <col min="4" max="4" width="8.28515625" bestFit="1" customWidth="1"/>
    <col min="5" max="5" width="6" bestFit="1" customWidth="1"/>
    <col min="6" max="6" width="9" bestFit="1" customWidth="1"/>
    <col min="8" max="8" width="11.85546875" bestFit="1" customWidth="1"/>
    <col min="14" max="14" width="12.140625" bestFit="1" customWidth="1"/>
  </cols>
  <sheetData>
    <row r="1" spans="1:10">
      <c r="A1" s="9" t="s">
        <v>262</v>
      </c>
      <c r="B1" s="9"/>
      <c r="C1" s="9"/>
      <c r="D1" s="9"/>
      <c r="E1" s="9"/>
      <c r="F1" s="9"/>
      <c r="G1" s="9"/>
      <c r="H1" s="9"/>
    </row>
    <row r="2" spans="1:10">
      <c r="A2" s="105" t="s">
        <v>263</v>
      </c>
      <c r="B2" s="14" t="s">
        <v>264</v>
      </c>
      <c r="C2" s="14" t="s">
        <v>265</v>
      </c>
      <c r="D2" s="24" t="s">
        <v>266</v>
      </c>
      <c r="E2" s="24">
        <v>99999</v>
      </c>
      <c r="F2" s="132"/>
      <c r="G2" s="2"/>
      <c r="J2" s="24"/>
    </row>
    <row r="3" spans="1:10">
      <c r="A3" s="105" t="s">
        <v>267</v>
      </c>
      <c r="B3" s="14" t="s">
        <v>268</v>
      </c>
      <c r="C3" s="2" t="s">
        <v>269</v>
      </c>
      <c r="D3" s="24" t="s">
        <v>270</v>
      </c>
      <c r="E3" s="24">
        <v>99999</v>
      </c>
      <c r="F3" s="132"/>
      <c r="G3" s="2"/>
      <c r="J3" s="24"/>
    </row>
    <row r="4" spans="1:10">
      <c r="A4" s="105" t="s">
        <v>271</v>
      </c>
      <c r="B4" s="14" t="s">
        <v>268</v>
      </c>
      <c r="C4" s="2" t="s">
        <v>272</v>
      </c>
      <c r="D4" s="24" t="s">
        <v>273</v>
      </c>
      <c r="E4" s="24">
        <v>99999</v>
      </c>
      <c r="F4" s="132"/>
      <c r="G4" s="2"/>
      <c r="J4" s="24"/>
    </row>
    <row r="5" spans="1:10">
      <c r="A5" s="105" t="s">
        <v>274</v>
      </c>
      <c r="B5" s="14" t="s">
        <v>275</v>
      </c>
      <c r="C5" s="2" t="s">
        <v>265</v>
      </c>
      <c r="D5" s="24" t="s">
        <v>276</v>
      </c>
      <c r="E5" s="24">
        <v>99999</v>
      </c>
      <c r="F5" s="132"/>
      <c r="G5" s="2"/>
      <c r="J5" s="24"/>
    </row>
    <row r="6" spans="1:10">
      <c r="A6" s="105" t="s">
        <v>277</v>
      </c>
      <c r="B6" s="14" t="s">
        <v>278</v>
      </c>
      <c r="C6" s="2" t="s">
        <v>269</v>
      </c>
      <c r="D6" s="24" t="s">
        <v>279</v>
      </c>
      <c r="E6" s="24">
        <v>99999</v>
      </c>
      <c r="F6" s="132"/>
      <c r="G6" s="2"/>
      <c r="J6" s="24"/>
    </row>
    <row r="7" spans="1:10">
      <c r="A7" s="105" t="s">
        <v>280</v>
      </c>
      <c r="B7" s="14" t="s">
        <v>281</v>
      </c>
      <c r="C7" s="2" t="s">
        <v>269</v>
      </c>
      <c r="D7" s="24" t="s">
        <v>282</v>
      </c>
      <c r="E7" s="24">
        <v>99999</v>
      </c>
      <c r="F7" s="132"/>
      <c r="G7" s="2"/>
      <c r="J7" s="24"/>
    </row>
    <row r="8" spans="1:10">
      <c r="A8" s="105" t="s">
        <v>283</v>
      </c>
      <c r="B8" s="14" t="s">
        <v>284</v>
      </c>
      <c r="C8" s="2" t="s">
        <v>269</v>
      </c>
      <c r="D8" s="24" t="s">
        <v>285</v>
      </c>
      <c r="E8" s="24">
        <v>99999</v>
      </c>
      <c r="F8" s="132"/>
      <c r="G8" s="2"/>
      <c r="J8" s="24"/>
    </row>
    <row r="9" spans="1:10">
      <c r="A9" s="105" t="s">
        <v>286</v>
      </c>
      <c r="B9" s="14" t="s">
        <v>287</v>
      </c>
      <c r="C9" s="2" t="s">
        <v>288</v>
      </c>
      <c r="D9" s="24" t="s">
        <v>289</v>
      </c>
      <c r="E9" s="24">
        <v>99999</v>
      </c>
      <c r="F9" s="132"/>
      <c r="G9" s="2"/>
      <c r="J9" s="24"/>
    </row>
    <row r="10" spans="1:10">
      <c r="A10" s="105" t="s">
        <v>290</v>
      </c>
      <c r="B10" s="14" t="s">
        <v>291</v>
      </c>
      <c r="C10" s="2" t="s">
        <v>288</v>
      </c>
      <c r="D10" s="24" t="s">
        <v>292</v>
      </c>
      <c r="E10" s="24">
        <v>99999</v>
      </c>
      <c r="F10" s="132"/>
      <c r="G10" s="2"/>
      <c r="J10" s="24"/>
    </row>
    <row r="11" spans="1:10">
      <c r="A11" s="105" t="s">
        <v>293</v>
      </c>
      <c r="B11" s="14" t="s">
        <v>294</v>
      </c>
      <c r="C11" s="2" t="s">
        <v>288</v>
      </c>
      <c r="D11" s="24" t="s">
        <v>295</v>
      </c>
      <c r="E11" s="24">
        <v>99999</v>
      </c>
      <c r="F11" s="132"/>
      <c r="G11" s="2"/>
      <c r="J11" s="24"/>
    </row>
    <row r="12" spans="1:10">
      <c r="A12" s="105" t="s">
        <v>296</v>
      </c>
      <c r="B12" s="14" t="s">
        <v>297</v>
      </c>
      <c r="C12" s="2" t="s">
        <v>298</v>
      </c>
      <c r="D12" s="24" t="s">
        <v>299</v>
      </c>
      <c r="E12" s="24">
        <v>99999</v>
      </c>
      <c r="F12" s="132"/>
      <c r="G12" s="2"/>
      <c r="J12" s="24"/>
    </row>
    <row r="13" spans="1:10">
      <c r="A13" s="2"/>
      <c r="B13" s="25"/>
      <c r="C13" s="24"/>
      <c r="D13" s="24"/>
      <c r="E13" s="24"/>
      <c r="F13" s="132"/>
      <c r="G13" s="2"/>
      <c r="J13" s="24"/>
    </row>
    <row r="14" spans="1:10">
      <c r="A14" s="2"/>
      <c r="B14" s="25"/>
      <c r="C14" s="24"/>
      <c r="D14" s="24"/>
      <c r="E14" s="24"/>
      <c r="F14" s="132"/>
      <c r="G14" s="2"/>
      <c r="J14" s="24"/>
    </row>
    <row r="15" spans="1:10">
      <c r="A15" s="2"/>
      <c r="B15" s="25"/>
      <c r="C15" s="24"/>
      <c r="D15" s="24"/>
      <c r="E15" s="24"/>
      <c r="F15" s="132"/>
      <c r="G15" s="2"/>
      <c r="J15" s="24"/>
    </row>
    <row r="16" spans="1:10">
      <c r="A16" s="24" t="s">
        <v>300</v>
      </c>
      <c r="B16" s="25"/>
      <c r="C16" s="24"/>
      <c r="D16" s="24"/>
      <c r="E16" s="24"/>
      <c r="F16" s="132"/>
      <c r="G16" s="2"/>
      <c r="J16" s="24"/>
    </row>
    <row r="17" spans="1:10">
      <c r="A17" s="24" t="s">
        <v>301</v>
      </c>
      <c r="B17" s="25"/>
      <c r="C17" s="24"/>
      <c r="D17" s="24"/>
      <c r="E17" s="24"/>
      <c r="F17" s="132"/>
      <c r="G17" s="2"/>
      <c r="J17" s="24"/>
    </row>
    <row r="18" spans="1:10">
      <c r="A18" s="24" t="s">
        <v>302</v>
      </c>
      <c r="B18" s="25"/>
      <c r="C18" s="24"/>
      <c r="D18" s="24"/>
      <c r="E18" s="24"/>
      <c r="F18" s="132"/>
      <c r="G18" s="2"/>
      <c r="J18" s="24"/>
    </row>
    <row r="19" spans="1:10">
      <c r="A19" s="24" t="s">
        <v>303</v>
      </c>
      <c r="B19" s="25"/>
      <c r="C19" s="24"/>
      <c r="D19" s="24"/>
      <c r="E19" s="24"/>
      <c r="F19" s="132"/>
      <c r="G19" s="2"/>
      <c r="J19" s="24"/>
    </row>
    <row r="20" spans="1:10">
      <c r="A20" s="24" t="s">
        <v>304</v>
      </c>
      <c r="B20" s="25"/>
      <c r="C20" s="24"/>
      <c r="D20" s="24"/>
      <c r="E20" s="24"/>
      <c r="F20" s="132"/>
      <c r="G20" s="2"/>
      <c r="J20" s="24"/>
    </row>
    <row r="21" spans="1:10">
      <c r="A21" s="2"/>
      <c r="B21" s="25"/>
      <c r="C21" s="24"/>
      <c r="D21" s="24"/>
      <c r="E21" s="24"/>
      <c r="F21" s="132"/>
      <c r="G21" s="2"/>
      <c r="J21" s="24"/>
    </row>
    <row r="22" spans="1:10">
      <c r="A22" s="2"/>
      <c r="B22" s="25"/>
      <c r="C22" s="24"/>
      <c r="D22" s="24"/>
      <c r="E22" s="24"/>
      <c r="F22" s="132"/>
      <c r="G22" s="2"/>
      <c r="J22" s="24"/>
    </row>
    <row r="23" spans="1:10">
      <c r="A23" s="2"/>
      <c r="B23" s="25"/>
      <c r="C23" s="24"/>
      <c r="D23" s="24"/>
      <c r="E23" s="24"/>
      <c r="F23" s="132"/>
      <c r="G23" s="2"/>
      <c r="J23" s="24"/>
    </row>
    <row r="24" spans="1:10">
      <c r="A24" s="2"/>
      <c r="B24" s="25"/>
      <c r="C24" s="24"/>
      <c r="D24" s="24"/>
      <c r="E24" s="24"/>
      <c r="F24" s="132"/>
      <c r="G24" s="2"/>
      <c r="J24" s="24"/>
    </row>
    <row r="25" spans="1:10">
      <c r="A25" s="2"/>
      <c r="B25" s="25"/>
      <c r="C25" s="24"/>
      <c r="D25" s="24"/>
      <c r="E25" s="24"/>
      <c r="F25" s="132"/>
      <c r="G25" s="2"/>
      <c r="J25" s="24"/>
    </row>
    <row r="26" spans="1:10">
      <c r="A26" s="2"/>
      <c r="B26" s="25"/>
      <c r="C26" s="24"/>
      <c r="D26" s="24"/>
      <c r="E26" s="24"/>
      <c r="F26" s="132"/>
      <c r="G26" s="2"/>
      <c r="J26" s="24"/>
    </row>
    <row r="27" spans="1:10">
      <c r="A27" s="2"/>
      <c r="B27" s="25"/>
      <c r="C27" s="24"/>
      <c r="D27" s="24"/>
      <c r="E27" s="24"/>
      <c r="F27" s="132"/>
      <c r="G27" s="2"/>
      <c r="J27" s="24"/>
    </row>
    <row r="28" spans="1:10">
      <c r="A28" s="2"/>
      <c r="B28" s="25"/>
      <c r="C28" s="24"/>
      <c r="D28" s="24"/>
      <c r="E28" s="24"/>
      <c r="F28" s="132"/>
      <c r="G28" s="2"/>
      <c r="J28" s="24"/>
    </row>
    <row r="29" spans="1:10">
      <c r="A29" s="2"/>
      <c r="B29" s="25"/>
      <c r="C29" s="24"/>
      <c r="D29" s="24"/>
      <c r="E29" s="24"/>
      <c r="F29" s="132"/>
      <c r="G29" s="2"/>
      <c r="J29" s="24"/>
    </row>
    <row r="30" spans="1:10">
      <c r="A30" s="2"/>
      <c r="B30" s="25"/>
      <c r="C30" s="24"/>
      <c r="D30" s="24"/>
      <c r="E30" s="24"/>
      <c r="F30" s="132"/>
      <c r="G30" s="2"/>
      <c r="J30" s="24"/>
    </row>
    <row r="31" spans="1:10">
      <c r="A31" s="2"/>
      <c r="B31" s="25"/>
      <c r="C31" s="24"/>
      <c r="D31" s="24"/>
      <c r="E31" s="24"/>
      <c r="F31" s="132"/>
      <c r="G31" s="2"/>
      <c r="J31" s="24"/>
    </row>
    <row r="32" spans="1:10">
      <c r="A32" s="2"/>
      <c r="B32" s="25"/>
      <c r="C32" s="24"/>
      <c r="D32" s="24"/>
      <c r="E32" s="24"/>
      <c r="F32" s="132"/>
      <c r="G32" s="2"/>
      <c r="J32" s="24"/>
    </row>
    <row r="33" spans="1:10">
      <c r="A33" s="2"/>
      <c r="B33" s="25"/>
      <c r="C33" s="24"/>
      <c r="D33" s="24"/>
      <c r="E33" s="24"/>
      <c r="F33" s="132"/>
      <c r="G33" s="2"/>
      <c r="J33" s="24"/>
    </row>
    <row r="34" spans="1:10">
      <c r="A34" s="2"/>
      <c r="B34" s="25"/>
      <c r="C34" s="24"/>
      <c r="D34" s="24"/>
      <c r="E34" s="24"/>
      <c r="F34" s="132"/>
      <c r="G34" s="2"/>
      <c r="J34" s="24"/>
    </row>
    <row r="35" spans="1:10">
      <c r="A35" s="2"/>
      <c r="B35" s="25"/>
      <c r="C35" s="24"/>
      <c r="D35" s="24"/>
      <c r="E35" s="24"/>
      <c r="F35" s="132"/>
      <c r="G35" s="2"/>
      <c r="J35" s="24"/>
    </row>
    <row r="36" spans="1:10">
      <c r="A36" s="2"/>
      <c r="B36" s="25"/>
      <c r="C36" s="24"/>
      <c r="D36" s="24"/>
      <c r="E36" s="24"/>
      <c r="F36" s="132"/>
      <c r="G36" s="2"/>
      <c r="J36" s="24"/>
    </row>
    <row r="37" spans="1:10">
      <c r="A37" s="2"/>
      <c r="B37" s="25"/>
      <c r="C37" s="24"/>
      <c r="D37" s="24"/>
      <c r="E37" s="24"/>
      <c r="F37" s="132"/>
      <c r="G37" s="2"/>
      <c r="J37" s="24"/>
    </row>
    <row r="38" spans="1:10">
      <c r="A38" s="2"/>
      <c r="B38" s="25"/>
      <c r="C38" s="24"/>
      <c r="D38" s="24"/>
      <c r="E38" s="24"/>
      <c r="F38" s="132"/>
      <c r="G38" s="2"/>
      <c r="J38" s="24"/>
    </row>
    <row r="39" spans="1:10">
      <c r="A39" s="2"/>
      <c r="B39" s="25"/>
      <c r="C39" s="24"/>
      <c r="D39" s="24"/>
      <c r="E39" s="24"/>
      <c r="F39" s="132"/>
      <c r="G39" s="2"/>
      <c r="J39" s="24"/>
    </row>
    <row r="40" spans="1:10">
      <c r="A40" s="2"/>
      <c r="B40" s="25"/>
      <c r="C40" s="24"/>
      <c r="D40" s="24"/>
      <c r="E40" s="24"/>
      <c r="F40" s="132"/>
      <c r="G40" s="2"/>
      <c r="J40" s="24"/>
    </row>
    <row r="41" spans="1:10">
      <c r="A41" s="2"/>
      <c r="B41" s="25"/>
      <c r="C41" s="24"/>
      <c r="D41" s="24"/>
      <c r="E41" s="24"/>
      <c r="F41" s="132"/>
      <c r="G41" s="2"/>
      <c r="J41" s="24"/>
    </row>
    <row r="42" spans="1:10">
      <c r="A42" s="2"/>
      <c r="B42" s="25"/>
      <c r="C42" s="24"/>
      <c r="D42" s="24"/>
      <c r="E42" s="24"/>
      <c r="F42" s="132"/>
      <c r="G42" s="2"/>
      <c r="J42" s="24"/>
    </row>
    <row r="43" spans="1:10">
      <c r="A43" s="2"/>
      <c r="B43" s="25"/>
      <c r="C43" s="24"/>
      <c r="D43" s="24"/>
      <c r="E43" s="24"/>
      <c r="F43" s="132"/>
      <c r="G43" s="2"/>
      <c r="J43" s="24"/>
    </row>
    <row r="44" spans="1:10">
      <c r="A44" s="2"/>
      <c r="B44" s="25"/>
      <c r="C44" s="24"/>
      <c r="D44" s="24"/>
      <c r="E44" s="24"/>
      <c r="F44" s="132"/>
      <c r="G44" s="2"/>
      <c r="J44" s="24"/>
    </row>
    <row r="45" spans="1:10">
      <c r="A45" s="2"/>
      <c r="B45" s="25"/>
      <c r="C45" s="24"/>
      <c r="D45" s="24"/>
      <c r="E45" s="24"/>
      <c r="F45" s="132"/>
      <c r="G45" s="2"/>
      <c r="J45" s="24"/>
    </row>
    <row r="46" spans="1:10">
      <c r="A46" s="2"/>
      <c r="B46" s="25"/>
      <c r="C46" s="24"/>
      <c r="D46" s="24"/>
      <c r="E46" s="24"/>
      <c r="F46" s="132"/>
      <c r="G46" s="2"/>
      <c r="J46" s="24"/>
    </row>
    <row r="47" spans="1:10">
      <c r="A47" s="2"/>
      <c r="B47" s="25"/>
      <c r="C47" s="24"/>
      <c r="D47" s="24"/>
      <c r="E47" s="24"/>
      <c r="F47" s="132"/>
      <c r="G47" s="2"/>
      <c r="J47" s="24"/>
    </row>
    <row r="48" spans="1:10">
      <c r="A48" s="2"/>
      <c r="B48" s="25"/>
      <c r="C48" s="24"/>
      <c r="D48" s="24"/>
      <c r="E48" s="24"/>
      <c r="F48" s="132"/>
      <c r="G48" s="2"/>
      <c r="J48" s="24"/>
    </row>
    <row r="49" spans="1:10">
      <c r="A49" s="2"/>
      <c r="B49" s="25"/>
      <c r="C49" s="24"/>
      <c r="D49" s="24"/>
      <c r="E49" s="24"/>
      <c r="F49" s="132"/>
      <c r="G49" s="2"/>
      <c r="J49" s="24"/>
    </row>
    <row r="50" spans="1:10">
      <c r="A50" s="2"/>
      <c r="B50" s="25"/>
      <c r="C50" s="24"/>
      <c r="D50" s="24"/>
      <c r="E50" s="24"/>
      <c r="F50" s="132"/>
      <c r="G50" s="2"/>
      <c r="J50" s="24"/>
    </row>
    <row r="51" spans="1:10">
      <c r="A51" s="2"/>
      <c r="B51" s="25"/>
      <c r="C51" s="24"/>
      <c r="D51" s="24"/>
      <c r="E51" s="24"/>
      <c r="F51" s="132"/>
      <c r="G51" s="2"/>
      <c r="J51" s="24"/>
    </row>
    <row r="52" spans="1:10">
      <c r="A52" s="2"/>
      <c r="B52" s="25"/>
      <c r="C52" s="24"/>
      <c r="D52" s="24"/>
      <c r="E52" s="24"/>
      <c r="F52" s="132"/>
      <c r="G52" s="2"/>
      <c r="J52" s="24"/>
    </row>
    <row r="53" spans="1:10">
      <c r="A53" s="2"/>
      <c r="B53" s="25"/>
      <c r="C53" s="24"/>
      <c r="D53" s="24"/>
      <c r="E53" s="24"/>
      <c r="F53" s="132"/>
      <c r="G53" s="2"/>
      <c r="J53" s="2"/>
    </row>
    <row r="54" spans="1:10">
      <c r="A54" s="2"/>
      <c r="B54" s="25"/>
      <c r="C54" s="24"/>
      <c r="D54" s="24"/>
      <c r="E54" s="24"/>
      <c r="F54" s="132"/>
      <c r="G54" s="2"/>
      <c r="J54" s="2"/>
    </row>
    <row r="55" spans="1:10">
      <c r="A55" s="2"/>
      <c r="B55" s="25"/>
      <c r="C55" s="24"/>
      <c r="D55" s="24"/>
      <c r="E55" s="24"/>
      <c r="F55" s="132"/>
      <c r="G55" s="2"/>
      <c r="J55" s="2"/>
    </row>
    <row r="56" spans="1:10">
      <c r="A56" s="2"/>
      <c r="B56" s="25"/>
      <c r="C56" s="24"/>
      <c r="D56" s="24"/>
      <c r="E56" s="24"/>
      <c r="F56" s="132"/>
      <c r="G56" s="2"/>
      <c r="J56" s="2"/>
    </row>
    <row r="57" spans="1:10">
      <c r="A57" s="2"/>
      <c r="B57" s="25"/>
      <c r="C57" s="24"/>
      <c r="D57" s="24"/>
      <c r="E57" s="24"/>
      <c r="F57" s="132"/>
      <c r="G57" s="2"/>
      <c r="J57" s="2"/>
    </row>
    <row r="58" spans="1:10">
      <c r="A58" s="2"/>
      <c r="B58" s="25"/>
      <c r="C58" s="24"/>
      <c r="D58" s="24"/>
      <c r="E58" s="24"/>
      <c r="F58" s="132"/>
      <c r="G58" s="2"/>
      <c r="J58" s="2"/>
    </row>
    <row r="59" spans="1:10">
      <c r="A59" s="2"/>
      <c r="B59" s="25"/>
      <c r="C59" s="24"/>
      <c r="D59" s="24"/>
      <c r="E59" s="24"/>
      <c r="F59" s="132"/>
      <c r="G59" s="2"/>
      <c r="J59" s="2"/>
    </row>
    <row r="60" spans="1:10">
      <c r="A60" s="2"/>
      <c r="B60" s="25"/>
      <c r="C60" s="24"/>
      <c r="D60" s="24"/>
      <c r="E60" s="24"/>
      <c r="F60" s="132"/>
      <c r="G60" s="2"/>
      <c r="J60" s="2"/>
    </row>
    <row r="61" spans="1:10">
      <c r="A61" s="2"/>
      <c r="B61" s="25"/>
      <c r="C61" s="24"/>
      <c r="D61" s="24"/>
      <c r="E61" s="24"/>
      <c r="F61" s="132"/>
      <c r="G61" s="2"/>
      <c r="J61" s="2"/>
    </row>
    <row r="62" spans="1:10">
      <c r="A62" s="2"/>
      <c r="B62" s="25"/>
      <c r="C62" s="24"/>
      <c r="D62" s="24"/>
      <c r="E62" s="24"/>
      <c r="F62" s="132"/>
      <c r="G62" s="2"/>
      <c r="J62" s="2"/>
    </row>
    <row r="63" spans="1:10">
      <c r="A63" s="2"/>
      <c r="B63" s="25"/>
      <c r="C63" s="24"/>
      <c r="D63" s="24"/>
      <c r="E63" s="24"/>
      <c r="F63" s="132"/>
      <c r="G63" s="2"/>
      <c r="J63" s="2"/>
    </row>
    <row r="64" spans="1:10">
      <c r="A64" s="2"/>
      <c r="B64" s="25"/>
      <c r="C64" s="24"/>
      <c r="D64" s="24"/>
      <c r="E64" s="24"/>
      <c r="F64" s="132"/>
      <c r="G64" s="2"/>
      <c r="J64" s="2"/>
    </row>
    <row r="65" spans="1:10">
      <c r="A65" s="2"/>
      <c r="B65" s="25"/>
      <c r="C65" s="24"/>
      <c r="D65" s="24"/>
      <c r="E65" s="24"/>
      <c r="F65" s="132"/>
      <c r="G65" s="2"/>
      <c r="J65" s="2"/>
    </row>
    <row r="66" spans="1:10">
      <c r="A66" s="2"/>
      <c r="B66" s="25"/>
      <c r="C66" s="24"/>
      <c r="D66" s="24"/>
      <c r="E66" s="24"/>
      <c r="F66" s="132"/>
      <c r="G66" s="2"/>
      <c r="J66" s="2"/>
    </row>
    <row r="67" spans="1:10">
      <c r="A67" s="2"/>
      <c r="B67" s="25"/>
      <c r="C67" s="24"/>
      <c r="D67" s="24"/>
      <c r="E67" s="24"/>
      <c r="F67" s="132"/>
      <c r="G67" s="2"/>
      <c r="J67" s="2"/>
    </row>
    <row r="68" spans="1:10">
      <c r="A68" s="2"/>
      <c r="B68" s="25"/>
      <c r="C68" s="24"/>
      <c r="D68" s="24"/>
      <c r="E68" s="24"/>
      <c r="F68" s="132"/>
      <c r="G68" s="2"/>
      <c r="J68" s="2"/>
    </row>
    <row r="69" spans="1:10">
      <c r="A69" s="2"/>
      <c r="B69" s="25"/>
      <c r="C69" s="24"/>
      <c r="D69" s="24"/>
      <c r="E69" s="24"/>
      <c r="F69" s="132"/>
      <c r="G69" s="2"/>
      <c r="J69" s="2"/>
    </row>
    <row r="70" spans="1:10">
      <c r="A70" s="2"/>
      <c r="B70" s="25"/>
      <c r="C70" s="24"/>
      <c r="D70" s="24"/>
      <c r="E70" s="24"/>
      <c r="F70" s="132"/>
      <c r="G70" s="2"/>
      <c r="J70" s="2"/>
    </row>
    <row r="71" spans="1:10">
      <c r="A71" s="2"/>
      <c r="B71" s="25"/>
      <c r="C71" s="24"/>
      <c r="D71" s="24"/>
      <c r="E71" s="24"/>
      <c r="F71" s="132"/>
      <c r="G71" s="2"/>
      <c r="J71" s="2"/>
    </row>
    <row r="72" spans="1:10">
      <c r="A72" s="2"/>
      <c r="B72" s="25"/>
      <c r="C72" s="24"/>
      <c r="D72" s="24"/>
      <c r="E72" s="24"/>
      <c r="F72" s="132"/>
      <c r="G72" s="2"/>
      <c r="J72" s="2"/>
    </row>
    <row r="73" spans="1:10">
      <c r="A73" s="2"/>
      <c r="B73" s="25"/>
      <c r="C73" s="24"/>
      <c r="D73" s="24"/>
      <c r="E73" s="24"/>
      <c r="F73" s="132"/>
      <c r="G73" s="2"/>
      <c r="J73" s="2"/>
    </row>
    <row r="74" spans="1:10">
      <c r="A74" s="2"/>
      <c r="B74" s="25"/>
      <c r="C74" s="24"/>
      <c r="D74" s="24"/>
      <c r="E74" s="24"/>
      <c r="F74" s="132"/>
      <c r="G74" s="2"/>
      <c r="J74" s="2"/>
    </row>
    <row r="75" spans="1:10">
      <c r="A75" s="2"/>
      <c r="B75" s="25"/>
      <c r="C75" s="24"/>
      <c r="D75" s="24"/>
      <c r="E75" s="24"/>
      <c r="F75" s="132"/>
      <c r="G75" s="2"/>
      <c r="J75" s="2"/>
    </row>
    <row r="76" spans="1:10">
      <c r="A76" s="2"/>
      <c r="B76" s="25"/>
      <c r="C76" s="24"/>
      <c r="D76" s="24"/>
      <c r="E76" s="24"/>
      <c r="F76" s="132"/>
      <c r="G76" s="2"/>
      <c r="J76" s="2"/>
    </row>
    <row r="77" spans="1:10">
      <c r="A77" s="2"/>
      <c r="B77" s="25"/>
      <c r="C77" s="24"/>
      <c r="D77" s="24"/>
      <c r="E77" s="24"/>
      <c r="F77" s="132"/>
      <c r="G77" s="2"/>
      <c r="J77" s="2"/>
    </row>
    <row r="78" spans="1:10">
      <c r="A78" s="2"/>
      <c r="B78" s="25"/>
      <c r="C78" s="24"/>
      <c r="D78" s="24"/>
      <c r="E78" s="24"/>
      <c r="F78" s="132"/>
      <c r="G78" s="2"/>
      <c r="J78" s="2"/>
    </row>
    <row r="79" spans="1:10">
      <c r="A79" s="2"/>
      <c r="B79" s="25"/>
      <c r="C79" s="24"/>
      <c r="D79" s="24"/>
      <c r="E79" s="24"/>
      <c r="F79" s="132"/>
      <c r="G79" s="2"/>
      <c r="J79" s="2"/>
    </row>
    <row r="80" spans="1:10">
      <c r="A80" s="2"/>
      <c r="B80" s="25"/>
      <c r="C80" s="24"/>
      <c r="D80" s="24"/>
      <c r="E80" s="24"/>
      <c r="F80" s="132"/>
      <c r="G80" s="2"/>
      <c r="J80" s="2"/>
    </row>
    <row r="81" spans="1:10">
      <c r="A81" s="2"/>
      <c r="B81" s="25"/>
      <c r="C81" s="24"/>
      <c r="D81" s="24"/>
      <c r="E81" s="24"/>
      <c r="F81" s="132"/>
      <c r="G81" s="2"/>
      <c r="J81" s="2"/>
    </row>
    <row r="82" spans="1:10">
      <c r="A82" s="2"/>
      <c r="B82" s="25"/>
      <c r="C82" s="24"/>
      <c r="D82" s="24"/>
      <c r="E82" s="24"/>
      <c r="F82" s="132"/>
      <c r="G82" s="2"/>
      <c r="J82" s="2"/>
    </row>
    <row r="83" spans="1:10">
      <c r="A83" s="2"/>
      <c r="B83" s="25"/>
      <c r="C83" s="24"/>
      <c r="D83" s="24"/>
      <c r="E83" s="24"/>
      <c r="F83" s="132"/>
      <c r="G83" s="2"/>
      <c r="J83" s="2"/>
    </row>
    <row r="84" spans="1:10">
      <c r="A84" s="2"/>
      <c r="B84" s="25"/>
      <c r="C84" s="24"/>
      <c r="D84" s="24"/>
      <c r="E84" s="24"/>
      <c r="F84" s="132"/>
      <c r="G84" s="2"/>
      <c r="J84" s="2"/>
    </row>
    <row r="85" spans="1:10">
      <c r="A85" s="2"/>
      <c r="B85" s="25"/>
      <c r="C85" s="24"/>
      <c r="D85" s="24"/>
      <c r="E85" s="24"/>
      <c r="F85" s="132"/>
      <c r="G85" s="2"/>
      <c r="J85" s="2"/>
    </row>
    <row r="86" spans="1:10">
      <c r="A86" s="2"/>
      <c r="B86" s="25"/>
      <c r="C86" s="24"/>
      <c r="D86" s="24"/>
      <c r="E86" s="24"/>
      <c r="F86" s="132"/>
      <c r="G86" s="2"/>
      <c r="J86" s="2"/>
    </row>
    <row r="87" spans="1:10">
      <c r="A87" s="2"/>
      <c r="B87" s="25"/>
      <c r="C87" s="24"/>
      <c r="D87" s="24"/>
      <c r="E87" s="24"/>
      <c r="F87" s="132"/>
      <c r="G87" s="2"/>
      <c r="J87" s="2"/>
    </row>
    <row r="88" spans="1:10">
      <c r="A88" s="2"/>
      <c r="B88" s="25"/>
      <c r="C88" s="24"/>
      <c r="D88" s="24"/>
      <c r="E88" s="24"/>
      <c r="F88" s="132"/>
      <c r="G88" s="2"/>
      <c r="J88" s="2"/>
    </row>
    <row r="89" spans="1:10">
      <c r="A89" s="2"/>
      <c r="B89" s="25"/>
      <c r="C89" s="24"/>
      <c r="D89" s="24"/>
      <c r="E89" s="24"/>
      <c r="F89" s="132"/>
      <c r="G89" s="2"/>
      <c r="J89" s="2"/>
    </row>
    <row r="90" spans="1:10">
      <c r="A90" s="2"/>
      <c r="B90" s="25"/>
      <c r="C90" s="24"/>
      <c r="D90" s="24"/>
      <c r="E90" s="24"/>
      <c r="F90" s="132"/>
      <c r="G90" s="2"/>
      <c r="J90" s="2"/>
    </row>
    <row r="91" spans="1:10">
      <c r="A91" s="2"/>
      <c r="B91" s="25"/>
      <c r="C91" s="24"/>
      <c r="D91" s="24"/>
      <c r="E91" s="24"/>
      <c r="F91" s="132"/>
      <c r="G91" s="2"/>
      <c r="J91" s="2"/>
    </row>
    <row r="92" spans="1:10">
      <c r="A92" s="2"/>
      <c r="B92" s="25"/>
      <c r="C92" s="24"/>
      <c r="D92" s="24"/>
      <c r="E92" s="24"/>
      <c r="F92" s="132"/>
      <c r="G92" s="2"/>
      <c r="J92" s="2"/>
    </row>
    <row r="93" spans="1:10">
      <c r="A93" s="2"/>
      <c r="B93" s="25"/>
      <c r="C93" s="24"/>
      <c r="D93" s="24"/>
      <c r="E93" s="24"/>
      <c r="F93" s="132"/>
      <c r="G93" s="2"/>
      <c r="J93" s="2"/>
    </row>
    <row r="94" spans="1:10">
      <c r="A94" s="2"/>
      <c r="B94" s="25"/>
      <c r="C94" s="24"/>
      <c r="D94" s="24"/>
      <c r="E94" s="24"/>
      <c r="F94" s="132"/>
      <c r="G94" s="2"/>
      <c r="J94" s="2"/>
    </row>
    <row r="95" spans="1:10">
      <c r="A95" s="2"/>
      <c r="B95" s="25"/>
      <c r="C95" s="24"/>
      <c r="D95" s="24"/>
      <c r="E95" s="24"/>
      <c r="F95" s="132"/>
      <c r="G95" s="2"/>
      <c r="J95" s="2"/>
    </row>
    <row r="96" spans="1:10">
      <c r="A96" s="2"/>
      <c r="B96" s="25"/>
      <c r="C96" s="24"/>
      <c r="D96" s="24"/>
      <c r="E96" s="24"/>
      <c r="F96" s="132"/>
      <c r="G96" s="2"/>
      <c r="J96" s="2"/>
    </row>
    <row r="97" spans="1:10">
      <c r="A97" s="2"/>
      <c r="B97" s="25"/>
      <c r="C97" s="24"/>
      <c r="D97" s="24"/>
      <c r="E97" s="24"/>
      <c r="F97" s="132"/>
      <c r="G97" s="2"/>
      <c r="J97" s="2"/>
    </row>
    <row r="98" spans="1:10">
      <c r="A98" s="2"/>
      <c r="B98" s="25"/>
      <c r="C98" s="24"/>
      <c r="D98" s="24"/>
      <c r="E98" s="24"/>
      <c r="F98" s="132"/>
      <c r="G98" s="2"/>
      <c r="J98" s="2"/>
    </row>
    <row r="99" spans="1:10">
      <c r="A99" s="2"/>
      <c r="B99" s="25"/>
      <c r="C99" s="24"/>
      <c r="D99" s="24"/>
      <c r="E99" s="24"/>
      <c r="F99" s="132"/>
      <c r="G99" s="2"/>
      <c r="J99" s="2"/>
    </row>
    <row r="100" spans="1:10">
      <c r="A100" s="2"/>
      <c r="B100" s="25"/>
      <c r="C100" s="24"/>
      <c r="D100" s="24"/>
      <c r="E100" s="24"/>
      <c r="F100" s="132"/>
      <c r="G100" s="2"/>
      <c r="J100" s="2"/>
    </row>
    <row r="101" spans="1:10">
      <c r="A101" s="2"/>
      <c r="B101" s="25"/>
      <c r="C101" s="24"/>
      <c r="D101" s="24"/>
      <c r="E101" s="24"/>
      <c r="F101" s="24"/>
      <c r="G101" s="2"/>
      <c r="J101" s="2"/>
    </row>
    <row r="102" spans="1:10">
      <c r="A102" s="2"/>
      <c r="B102" s="25"/>
      <c r="C102" s="24"/>
      <c r="D102" s="24"/>
      <c r="E102" s="24"/>
      <c r="F102" s="24"/>
      <c r="G102" s="2"/>
      <c r="J102" s="2"/>
    </row>
    <row r="103" spans="1:10">
      <c r="A103" s="2"/>
      <c r="B103" s="25"/>
      <c r="C103" s="24"/>
      <c r="D103" s="24"/>
      <c r="E103" s="24"/>
      <c r="F103" s="24"/>
      <c r="G103" s="2"/>
      <c r="J103" s="2"/>
    </row>
    <row r="104" spans="1:10">
      <c r="A104" s="2"/>
      <c r="B104" s="25"/>
      <c r="C104" s="24"/>
      <c r="D104" s="24"/>
      <c r="E104" s="24"/>
      <c r="F104" s="24"/>
      <c r="G104" s="2"/>
      <c r="J104" s="2"/>
    </row>
    <row r="105" spans="1:10">
      <c r="A105" s="2"/>
      <c r="B105" s="25"/>
      <c r="C105" s="24"/>
      <c r="D105" s="24"/>
      <c r="E105" s="24"/>
      <c r="F105" s="24"/>
      <c r="G105" s="2"/>
      <c r="J105" s="2"/>
    </row>
    <row r="106" spans="1:10">
      <c r="A106" s="2"/>
      <c r="B106" s="25"/>
      <c r="C106" s="24"/>
      <c r="D106" s="24"/>
      <c r="E106" s="24"/>
      <c r="F106" s="24"/>
      <c r="G106" s="2"/>
      <c r="J106" s="2"/>
    </row>
    <row r="107" spans="1:10">
      <c r="A107" s="2"/>
      <c r="B107" s="25"/>
      <c r="C107" s="24"/>
      <c r="D107" s="24"/>
      <c r="E107" s="24"/>
      <c r="F107" s="24"/>
      <c r="G107" s="2"/>
      <c r="J107" s="2"/>
    </row>
    <row r="108" spans="1:10">
      <c r="A108" s="2"/>
      <c r="B108" s="25"/>
      <c r="C108" s="24"/>
      <c r="D108" s="24"/>
      <c r="E108" s="24"/>
      <c r="F108" s="24"/>
      <c r="G108" s="2"/>
      <c r="J108" s="2"/>
    </row>
    <row r="109" spans="1:10">
      <c r="A109" s="2"/>
      <c r="B109" s="25"/>
      <c r="C109" s="24"/>
      <c r="D109" s="24"/>
      <c r="E109" s="24"/>
      <c r="F109" s="24"/>
      <c r="G109" s="2"/>
      <c r="J109" s="2"/>
    </row>
    <row r="110" spans="1:10">
      <c r="A110" s="2"/>
      <c r="B110" s="25"/>
      <c r="C110" s="24"/>
      <c r="D110" s="24"/>
      <c r="E110" s="24"/>
      <c r="F110" s="24"/>
      <c r="G110" s="2"/>
      <c r="J110" s="2"/>
    </row>
    <row r="111" spans="1:10">
      <c r="A111" s="2"/>
      <c r="B111" s="25"/>
      <c r="C111" s="24"/>
      <c r="D111" s="24"/>
      <c r="E111" s="24"/>
      <c r="F111" s="24"/>
      <c r="G111" s="2"/>
      <c r="J111" s="2"/>
    </row>
    <row r="112" spans="1:10">
      <c r="A112" s="2"/>
      <c r="B112" s="25"/>
      <c r="C112" s="24"/>
      <c r="D112" s="24"/>
      <c r="E112" s="24"/>
      <c r="F112" s="24"/>
      <c r="G112" s="2"/>
      <c r="J112" s="2"/>
    </row>
    <row r="113" spans="1:10">
      <c r="A113" s="2"/>
      <c r="B113" s="25"/>
      <c r="C113" s="24"/>
      <c r="D113" s="24"/>
      <c r="E113" s="24"/>
      <c r="F113" s="24"/>
      <c r="G113" s="2"/>
      <c r="J113" s="2"/>
    </row>
    <row r="114" spans="1:10">
      <c r="A114" s="2"/>
      <c r="B114" s="25"/>
      <c r="C114" s="24"/>
      <c r="D114" s="24"/>
      <c r="E114" s="24"/>
      <c r="F114" s="24"/>
      <c r="G114" s="2"/>
      <c r="J114" s="2"/>
    </row>
    <row r="115" spans="1:10">
      <c r="A115" s="2"/>
      <c r="B115" s="25"/>
      <c r="C115" s="24"/>
      <c r="D115" s="24"/>
      <c r="E115" s="24"/>
      <c r="F115" s="24"/>
      <c r="G115" s="2"/>
      <c r="J115" s="2"/>
    </row>
    <row r="116" spans="1:10">
      <c r="A116" s="2"/>
      <c r="B116" s="25"/>
      <c r="C116" s="24"/>
      <c r="D116" s="24"/>
      <c r="E116" s="24"/>
      <c r="F116" s="24"/>
      <c r="G116" s="2"/>
      <c r="J116" s="2"/>
    </row>
    <row r="117" spans="1:10">
      <c r="A117" s="2"/>
      <c r="B117" s="25"/>
      <c r="C117" s="24"/>
      <c r="D117" s="24"/>
      <c r="E117" s="24"/>
      <c r="F117" s="132"/>
      <c r="G117" s="2"/>
      <c r="J117" s="2"/>
    </row>
    <row r="118" spans="1:10">
      <c r="A118" s="2"/>
      <c r="B118" s="25"/>
      <c r="C118" s="24"/>
      <c r="D118" s="24"/>
      <c r="E118" s="24"/>
      <c r="F118" s="132"/>
      <c r="G118" s="2"/>
      <c r="J118" s="2"/>
    </row>
    <row r="119" spans="1:10">
      <c r="A119" s="2"/>
      <c r="B119" s="25"/>
      <c r="C119" s="24"/>
      <c r="D119" s="24"/>
      <c r="E119" s="24"/>
      <c r="F119" s="132"/>
      <c r="G119" s="2"/>
      <c r="J119" s="2"/>
    </row>
    <row r="120" spans="1:10">
      <c r="A120" s="2"/>
      <c r="B120" s="25"/>
      <c r="C120" s="24"/>
      <c r="D120" s="24"/>
      <c r="E120" s="24"/>
      <c r="F120" s="132"/>
      <c r="G120" s="2"/>
      <c r="J120" s="2"/>
    </row>
    <row r="121" spans="1:10">
      <c r="A121" s="2"/>
      <c r="B121" s="25"/>
      <c r="C121" s="24"/>
      <c r="D121" s="24"/>
      <c r="E121" s="24"/>
      <c r="F121" s="132"/>
      <c r="G121" s="2"/>
      <c r="J121" s="2"/>
    </row>
    <row r="122" spans="1:10">
      <c r="A122" s="2"/>
      <c r="B122" s="25"/>
      <c r="C122" s="24"/>
      <c r="D122" s="24"/>
      <c r="E122" s="24"/>
      <c r="F122" s="132"/>
      <c r="G122" s="2"/>
      <c r="J122" s="2"/>
    </row>
    <row r="123" spans="1:10">
      <c r="A123" s="2"/>
      <c r="B123" s="25"/>
      <c r="C123" s="24"/>
      <c r="D123" s="24"/>
      <c r="E123" s="24"/>
      <c r="F123" s="132"/>
      <c r="G123" s="2"/>
      <c r="J123" s="2"/>
    </row>
    <row r="124" spans="1:10">
      <c r="A124" s="2"/>
      <c r="B124" s="25"/>
      <c r="C124" s="24"/>
      <c r="D124" s="24"/>
      <c r="E124" s="24"/>
      <c r="F124" s="132"/>
      <c r="G124" s="2"/>
      <c r="J124" s="2"/>
    </row>
    <row r="125" spans="1:10">
      <c r="A125" s="2"/>
      <c r="B125" s="25"/>
      <c r="C125" s="24"/>
      <c r="D125" s="24"/>
      <c r="E125" s="24"/>
      <c r="F125" s="132"/>
      <c r="G125" s="2"/>
      <c r="J125" s="2"/>
    </row>
    <row r="126" spans="1:10">
      <c r="A126" s="2"/>
      <c r="B126" s="25"/>
      <c r="C126" s="24"/>
      <c r="D126" s="24"/>
      <c r="E126" s="24"/>
      <c r="F126" s="132"/>
      <c r="G126" s="2"/>
      <c r="J126" s="2"/>
    </row>
    <row r="127" spans="1:10">
      <c r="A127" s="2"/>
      <c r="B127" s="25"/>
      <c r="C127" s="24"/>
      <c r="D127" s="24"/>
      <c r="E127" s="24"/>
      <c r="F127" s="132"/>
      <c r="G127" s="2"/>
      <c r="J127" s="2"/>
    </row>
    <row r="128" spans="1:10">
      <c r="A128" s="2"/>
      <c r="B128" s="25"/>
      <c r="C128" s="24"/>
      <c r="D128" s="24"/>
      <c r="E128" s="24"/>
      <c r="F128" s="132"/>
      <c r="G128" s="2"/>
      <c r="J128" s="2"/>
    </row>
    <row r="129" spans="1:10">
      <c r="A129" s="2"/>
      <c r="B129" s="25"/>
      <c r="C129" s="24"/>
      <c r="D129" s="24"/>
      <c r="E129" s="24"/>
      <c r="F129" s="132"/>
      <c r="G129" s="2"/>
      <c r="J129" s="2"/>
    </row>
    <row r="130" spans="1:10">
      <c r="A130" s="2"/>
      <c r="B130" s="25"/>
      <c r="C130" s="24"/>
      <c r="D130" s="24"/>
      <c r="E130" s="24"/>
      <c r="F130" s="132"/>
      <c r="G130" s="2"/>
      <c r="J130" s="2"/>
    </row>
    <row r="131" spans="1:10">
      <c r="A131" s="2"/>
      <c r="B131" s="25"/>
      <c r="C131" s="24"/>
      <c r="D131" s="24"/>
      <c r="E131" s="24"/>
      <c r="F131" s="132"/>
      <c r="G131" s="2"/>
      <c r="J131" s="2"/>
    </row>
    <row r="132" spans="1:10">
      <c r="A132" s="2"/>
      <c r="B132" s="25"/>
      <c r="C132" s="24"/>
      <c r="D132" s="24"/>
      <c r="E132" s="24"/>
      <c r="F132" s="132"/>
      <c r="G132" s="2"/>
      <c r="J132" s="2"/>
    </row>
    <row r="133" spans="1:10">
      <c r="A133" s="2"/>
      <c r="B133" s="25"/>
      <c r="C133" s="24"/>
      <c r="D133" s="24"/>
      <c r="E133" s="24"/>
      <c r="F133" s="24"/>
      <c r="G133" s="2"/>
      <c r="J133" s="2"/>
    </row>
    <row r="134" spans="1:10">
      <c r="A134" s="2"/>
      <c r="B134" s="25"/>
      <c r="C134" s="24"/>
      <c r="D134" s="24"/>
      <c r="E134" s="24"/>
      <c r="F134" s="24"/>
      <c r="G134" s="2"/>
      <c r="J134" s="2"/>
    </row>
    <row r="135" spans="1:10">
      <c r="A135" s="2"/>
      <c r="B135" s="25"/>
      <c r="C135" s="24"/>
      <c r="D135" s="24"/>
      <c r="E135" s="24"/>
      <c r="F135" s="24"/>
      <c r="G135" s="2"/>
      <c r="J135" s="2"/>
    </row>
    <row r="136" spans="1:10">
      <c r="A136" s="2"/>
      <c r="B136" s="25"/>
      <c r="C136" s="24"/>
      <c r="D136" s="24"/>
      <c r="E136" s="24"/>
      <c r="F136" s="24"/>
      <c r="G136" s="2"/>
      <c r="J136" s="2"/>
    </row>
    <row r="137" spans="1:10">
      <c r="A137" s="2"/>
      <c r="B137" s="25"/>
      <c r="C137" s="24"/>
      <c r="D137" s="24"/>
      <c r="E137" s="24"/>
      <c r="F137" s="24"/>
      <c r="G137" s="2"/>
      <c r="J137" s="2"/>
    </row>
    <row r="138" spans="1:10">
      <c r="A138" s="2"/>
      <c r="B138" s="25"/>
      <c r="C138" s="24"/>
      <c r="D138" s="24"/>
      <c r="E138" s="24"/>
      <c r="F138" s="24"/>
      <c r="G138" s="2"/>
      <c r="J138" s="2"/>
    </row>
    <row r="139" spans="1:10">
      <c r="A139" s="2"/>
      <c r="B139" s="25"/>
      <c r="C139" s="24"/>
      <c r="D139" s="24"/>
      <c r="E139" s="24"/>
      <c r="F139" s="24"/>
      <c r="G139" s="2"/>
      <c r="J139" s="2"/>
    </row>
    <row r="140" spans="1:10">
      <c r="A140" s="2"/>
      <c r="B140" s="25"/>
      <c r="C140" s="24"/>
      <c r="D140" s="24"/>
      <c r="E140" s="24"/>
      <c r="F140" s="24"/>
      <c r="G140" s="2"/>
      <c r="J140" s="2"/>
    </row>
    <row r="141" spans="1:10">
      <c r="A141" s="2"/>
      <c r="B141" s="25"/>
      <c r="C141" s="24"/>
      <c r="D141" s="24"/>
      <c r="E141" s="24"/>
      <c r="F141" s="24"/>
      <c r="G141" s="2"/>
      <c r="J141" s="2"/>
    </row>
    <row r="142" spans="1:10">
      <c r="A142" s="2"/>
      <c r="B142" s="25"/>
      <c r="C142" s="24"/>
      <c r="D142" s="24"/>
      <c r="E142" s="24"/>
      <c r="F142" s="24"/>
      <c r="G142" s="2"/>
      <c r="J142" s="2"/>
    </row>
    <row r="143" spans="1:10">
      <c r="A143" s="2"/>
      <c r="B143" s="25"/>
      <c r="C143" s="24"/>
      <c r="D143" s="24"/>
      <c r="E143" s="24"/>
      <c r="F143" s="24"/>
      <c r="G143" s="2"/>
      <c r="J143" s="2"/>
    </row>
    <row r="144" spans="1:10">
      <c r="A144" s="2"/>
      <c r="B144" s="25"/>
      <c r="C144" s="24"/>
      <c r="D144" s="24"/>
      <c r="E144" s="24"/>
      <c r="F144" s="24"/>
      <c r="G144" s="2"/>
      <c r="J144" s="2"/>
    </row>
    <row r="145" spans="1:10">
      <c r="A145" s="2"/>
      <c r="B145" s="25"/>
      <c r="C145" s="24"/>
      <c r="D145" s="24"/>
      <c r="E145" s="24"/>
      <c r="F145" s="24"/>
      <c r="G145" s="2"/>
      <c r="J145" s="2"/>
    </row>
    <row r="146" spans="1:10">
      <c r="A146" s="2"/>
      <c r="B146" s="25"/>
      <c r="C146" s="24"/>
      <c r="D146" s="24"/>
      <c r="E146" s="24"/>
      <c r="F146" s="24"/>
      <c r="G146" s="2"/>
      <c r="J146" s="2"/>
    </row>
    <row r="147" spans="1:10">
      <c r="A147" s="2"/>
      <c r="B147" s="25"/>
      <c r="C147" s="24"/>
      <c r="D147" s="24"/>
      <c r="E147" s="24"/>
      <c r="F147" s="24"/>
      <c r="G147" s="2"/>
      <c r="J147" s="2"/>
    </row>
    <row r="148" spans="1:10">
      <c r="A148" s="2"/>
      <c r="B148" s="25"/>
      <c r="C148" s="24"/>
      <c r="D148" s="24"/>
      <c r="E148" s="24"/>
      <c r="F148" s="24"/>
      <c r="G148" s="2"/>
      <c r="J148" s="2"/>
    </row>
    <row r="149" spans="1:10">
      <c r="A149" s="2"/>
      <c r="B149" s="25"/>
      <c r="C149" s="24"/>
      <c r="D149" s="24"/>
      <c r="E149" s="24"/>
      <c r="F149" s="132"/>
      <c r="G149" s="2"/>
      <c r="J149" s="2"/>
    </row>
    <row r="150" spans="1:10">
      <c r="A150" s="2"/>
      <c r="B150" s="25"/>
      <c r="C150" s="24"/>
      <c r="D150" s="24"/>
      <c r="E150" s="24"/>
      <c r="F150" s="132"/>
      <c r="G150" s="2"/>
      <c r="J150" s="2"/>
    </row>
    <row r="151" spans="1:10">
      <c r="A151" s="2"/>
      <c r="B151" s="25"/>
      <c r="C151" s="24"/>
      <c r="D151" s="24"/>
      <c r="E151" s="24"/>
      <c r="F151" s="132"/>
      <c r="G151" s="2"/>
      <c r="J151" s="2"/>
    </row>
    <row r="152" spans="1:10">
      <c r="A152" s="2"/>
      <c r="B152" s="25"/>
      <c r="C152" s="24"/>
      <c r="D152" s="24"/>
      <c r="E152" s="24"/>
      <c r="F152" s="132"/>
      <c r="G152" s="2"/>
      <c r="J152" s="2"/>
    </row>
    <row r="153" spans="1:10">
      <c r="A153" s="2"/>
      <c r="B153" s="25"/>
      <c r="C153" s="24"/>
      <c r="D153" s="24"/>
      <c r="E153" s="24"/>
      <c r="F153" s="132"/>
      <c r="G153" s="2"/>
      <c r="J153" s="2"/>
    </row>
    <row r="154" spans="1:10">
      <c r="A154" s="2"/>
      <c r="B154" s="25"/>
      <c r="C154" s="24"/>
      <c r="D154" s="24"/>
      <c r="E154" s="24"/>
      <c r="F154" s="132"/>
      <c r="G154" s="2"/>
      <c r="J154" s="2"/>
    </row>
    <row r="155" spans="1:10">
      <c r="A155" s="2"/>
      <c r="B155" s="25"/>
      <c r="C155" s="24"/>
      <c r="D155" s="24"/>
      <c r="E155" s="24"/>
      <c r="F155" s="132"/>
      <c r="G155" s="2"/>
      <c r="J155" s="2"/>
    </row>
    <row r="156" spans="1:10">
      <c r="A156" s="2"/>
      <c r="B156" s="25"/>
      <c r="C156" s="24"/>
      <c r="D156" s="24"/>
      <c r="E156" s="24"/>
      <c r="F156" s="132"/>
      <c r="G156" s="2"/>
      <c r="J156" s="2"/>
    </row>
    <row r="157" spans="1:10">
      <c r="A157" s="2"/>
      <c r="B157" s="25"/>
      <c r="C157" s="24"/>
      <c r="D157" s="24"/>
      <c r="E157" s="24"/>
      <c r="F157" s="132"/>
      <c r="G157" s="2"/>
      <c r="J157" s="2"/>
    </row>
    <row r="158" spans="1:10">
      <c r="A158" s="2"/>
      <c r="B158" s="25"/>
      <c r="C158" s="24"/>
      <c r="D158" s="24"/>
      <c r="E158" s="24"/>
      <c r="F158" s="132"/>
      <c r="G158" s="2"/>
      <c r="J158" s="2"/>
    </row>
    <row r="159" spans="1:10">
      <c r="A159" s="2"/>
      <c r="B159" s="25"/>
      <c r="C159" s="24"/>
      <c r="D159" s="24"/>
      <c r="E159" s="24"/>
      <c r="F159" s="132"/>
      <c r="G159" s="2"/>
      <c r="J159" s="2"/>
    </row>
    <row r="160" spans="1:10">
      <c r="A160" s="2"/>
      <c r="B160" s="25"/>
      <c r="C160" s="24"/>
      <c r="D160" s="24"/>
      <c r="E160" s="24"/>
      <c r="F160" s="132"/>
      <c r="G160" s="2"/>
      <c r="J160" s="2"/>
    </row>
    <row r="161" spans="1:10">
      <c r="A161" s="2"/>
      <c r="B161" s="25"/>
      <c r="C161" s="24"/>
      <c r="D161" s="24"/>
      <c r="E161" s="24"/>
      <c r="F161" s="132"/>
      <c r="G161" s="2"/>
      <c r="J161" s="2"/>
    </row>
    <row r="162" spans="1:10">
      <c r="A162" s="2"/>
      <c r="B162" s="25"/>
      <c r="C162" s="24"/>
      <c r="D162" s="24"/>
      <c r="E162" s="24"/>
      <c r="F162" s="132"/>
      <c r="G162" s="2"/>
      <c r="J162" s="2"/>
    </row>
    <row r="163" spans="1:10">
      <c r="A163" s="2"/>
      <c r="B163" s="25"/>
      <c r="C163" s="24"/>
      <c r="D163" s="24"/>
      <c r="E163" s="24"/>
      <c r="F163" s="132"/>
      <c r="G163" s="2"/>
      <c r="J163" s="2"/>
    </row>
    <row r="164" spans="1:10">
      <c r="A164" s="2"/>
      <c r="B164" s="25"/>
      <c r="C164" s="24"/>
      <c r="D164" s="24"/>
      <c r="E164" s="24"/>
      <c r="F164" s="132"/>
      <c r="G164" s="2"/>
      <c r="J164" s="2"/>
    </row>
    <row r="165" spans="1:10">
      <c r="A165" s="2"/>
      <c r="B165" s="25"/>
      <c r="C165" s="24"/>
      <c r="D165" s="24"/>
      <c r="E165" s="24"/>
      <c r="F165" s="132"/>
      <c r="G165" s="2"/>
      <c r="J165" s="2"/>
    </row>
    <row r="166" spans="1:10">
      <c r="A166" s="2"/>
      <c r="B166" s="25"/>
      <c r="C166" s="24"/>
      <c r="D166" s="24"/>
      <c r="E166" s="24"/>
      <c r="F166" s="132"/>
      <c r="G166" s="2"/>
      <c r="J166" s="2"/>
    </row>
    <row r="167" spans="1:10">
      <c r="A167" s="2"/>
      <c r="B167" s="25"/>
      <c r="C167" s="24"/>
      <c r="D167" s="24"/>
      <c r="E167" s="24"/>
      <c r="F167" s="132"/>
      <c r="G167" s="2"/>
      <c r="J167" s="2"/>
    </row>
    <row r="168" spans="1:10">
      <c r="A168" s="2"/>
      <c r="B168" s="25"/>
      <c r="C168" s="24"/>
      <c r="D168" s="24"/>
      <c r="E168" s="24"/>
      <c r="F168" s="132"/>
      <c r="G168" s="2"/>
      <c r="J168" s="2"/>
    </row>
    <row r="169" spans="1:10">
      <c r="A169" s="2"/>
      <c r="B169" s="25"/>
      <c r="C169" s="24"/>
      <c r="D169" s="24"/>
      <c r="E169" s="24"/>
      <c r="F169" s="132"/>
      <c r="G169" s="2"/>
      <c r="J169" s="2"/>
    </row>
    <row r="170" spans="1:10">
      <c r="A170" s="2"/>
      <c r="B170" s="25"/>
      <c r="C170" s="24"/>
      <c r="D170" s="24"/>
      <c r="E170" s="24"/>
      <c r="F170" s="132"/>
      <c r="G170" s="2"/>
      <c r="J170" s="2"/>
    </row>
    <row r="171" spans="1:10">
      <c r="A171" s="2"/>
      <c r="B171" s="25"/>
      <c r="C171" s="24"/>
      <c r="D171" s="24"/>
      <c r="E171" s="24"/>
      <c r="F171" s="132"/>
      <c r="G171" s="2"/>
      <c r="J171" s="2"/>
    </row>
    <row r="172" spans="1:10">
      <c r="A172" s="2"/>
      <c r="B172" s="25"/>
      <c r="C172" s="24"/>
      <c r="D172" s="24"/>
      <c r="E172" s="24"/>
      <c r="F172" s="132"/>
      <c r="G172" s="2"/>
      <c r="J172" s="2"/>
    </row>
    <row r="173" spans="1:10">
      <c r="A173" s="2"/>
      <c r="B173" s="25"/>
      <c r="C173" s="24"/>
      <c r="D173" s="24"/>
      <c r="E173" s="24"/>
      <c r="F173" s="132"/>
      <c r="G173" s="2"/>
      <c r="J173" s="2"/>
    </row>
    <row r="174" spans="1:10">
      <c r="A174" s="2"/>
      <c r="B174" s="25"/>
      <c r="C174" s="24"/>
      <c r="D174" s="24"/>
      <c r="E174" s="24"/>
      <c r="F174" s="132"/>
      <c r="G174" s="2"/>
      <c r="J174" s="2"/>
    </row>
    <row r="175" spans="1:10">
      <c r="A175" s="2"/>
      <c r="B175" s="25"/>
      <c r="C175" s="24"/>
      <c r="D175" s="24"/>
      <c r="E175" s="24"/>
      <c r="F175" s="132"/>
      <c r="G175" s="2"/>
      <c r="J175" s="2"/>
    </row>
    <row r="176" spans="1:10">
      <c r="A176" s="2"/>
      <c r="B176" s="25"/>
      <c r="C176" s="24"/>
      <c r="D176" s="24"/>
      <c r="E176" s="24"/>
      <c r="F176" s="132"/>
      <c r="G176" s="2"/>
      <c r="J176" s="2"/>
    </row>
    <row r="177" spans="1:10">
      <c r="A177" s="2"/>
      <c r="B177" s="25"/>
      <c r="C177" s="24"/>
      <c r="D177" s="24"/>
      <c r="E177" s="24"/>
      <c r="F177" s="132"/>
      <c r="G177" s="2"/>
      <c r="J177" s="2"/>
    </row>
    <row r="178" spans="1:10">
      <c r="A178" s="2"/>
      <c r="B178" s="25"/>
      <c r="C178" s="24"/>
      <c r="D178" s="24"/>
      <c r="E178" s="24"/>
      <c r="F178" s="132"/>
      <c r="G178" s="2"/>
      <c r="J178" s="2"/>
    </row>
    <row r="179" spans="1:10">
      <c r="A179" s="2"/>
      <c r="B179" s="25"/>
      <c r="C179" s="24"/>
      <c r="D179" s="24"/>
      <c r="E179" s="24"/>
      <c r="F179" s="132"/>
      <c r="G179" s="2"/>
      <c r="J179" s="2"/>
    </row>
    <row r="180" spans="1:10">
      <c r="A180" s="2"/>
      <c r="B180" s="25"/>
      <c r="C180" s="24"/>
      <c r="D180" s="24"/>
      <c r="E180" s="24"/>
      <c r="F180" s="132"/>
      <c r="G180" s="2"/>
      <c r="J180" s="2"/>
    </row>
    <row r="181" spans="1:10">
      <c r="A181" s="2"/>
      <c r="B181" s="25"/>
      <c r="C181" s="24"/>
      <c r="D181" s="24"/>
      <c r="E181" s="24"/>
      <c r="F181" s="132"/>
      <c r="G181" s="2"/>
      <c r="J181" s="2"/>
    </row>
    <row r="182" spans="1:10">
      <c r="A182" s="2"/>
      <c r="B182" s="25"/>
      <c r="C182" s="24"/>
      <c r="D182" s="24"/>
      <c r="E182" s="24"/>
      <c r="F182" s="132"/>
      <c r="G182" s="2"/>
      <c r="J182" s="2"/>
    </row>
    <row r="183" spans="1:10">
      <c r="A183" s="2"/>
      <c r="B183" s="25"/>
      <c r="C183" s="24"/>
      <c r="D183" s="24"/>
      <c r="E183" s="24"/>
      <c r="F183" s="132"/>
      <c r="G183" s="2"/>
      <c r="J183" s="2"/>
    </row>
    <row r="184" spans="1:10">
      <c r="A184" s="2"/>
      <c r="B184" s="25"/>
      <c r="C184" s="24"/>
      <c r="D184" s="24"/>
      <c r="E184" s="24"/>
      <c r="F184" s="132"/>
      <c r="G184" s="2"/>
      <c r="J184" s="2"/>
    </row>
    <row r="185" spans="1:10">
      <c r="A185" s="2"/>
      <c r="B185" s="25"/>
      <c r="C185" s="24"/>
      <c r="D185" s="24"/>
      <c r="E185" s="24"/>
      <c r="F185" s="132"/>
      <c r="G185" s="2"/>
      <c r="J185" s="2"/>
    </row>
    <row r="186" spans="1:10">
      <c r="A186" s="2"/>
      <c r="B186" s="25"/>
      <c r="C186" s="24"/>
      <c r="D186" s="24"/>
      <c r="E186" s="24"/>
      <c r="F186" s="132"/>
      <c r="G186" s="2"/>
      <c r="J186" s="2"/>
    </row>
    <row r="187" spans="1:10">
      <c r="A187" s="2"/>
      <c r="B187" s="25"/>
      <c r="C187" s="24"/>
      <c r="D187" s="24"/>
      <c r="E187" s="24"/>
      <c r="F187" s="132"/>
      <c r="G187" s="2"/>
      <c r="J187" s="2"/>
    </row>
    <row r="188" spans="1:10">
      <c r="A188" s="2"/>
      <c r="B188" s="25"/>
      <c r="C188" s="24"/>
      <c r="D188" s="24"/>
      <c r="E188" s="24"/>
      <c r="F188" s="132"/>
      <c r="G188" s="2"/>
      <c r="J188" s="2"/>
    </row>
    <row r="189" spans="1:10">
      <c r="A189" s="2"/>
      <c r="B189" s="25"/>
      <c r="C189" s="24"/>
      <c r="D189" s="24"/>
      <c r="E189" s="24"/>
      <c r="F189" s="132"/>
      <c r="G189" s="2"/>
      <c r="J189" s="2"/>
    </row>
    <row r="190" spans="1:10">
      <c r="A190" s="2"/>
      <c r="B190" s="25"/>
      <c r="C190" s="24"/>
      <c r="D190" s="24"/>
      <c r="E190" s="24"/>
      <c r="F190" s="132"/>
      <c r="G190" s="2"/>
      <c r="J190" s="2"/>
    </row>
    <row r="191" spans="1:10">
      <c r="A191" s="2"/>
      <c r="B191" s="25"/>
      <c r="C191" s="24"/>
      <c r="D191" s="24"/>
      <c r="E191" s="24"/>
      <c r="F191" s="132"/>
      <c r="G191" s="2"/>
      <c r="J191" s="2"/>
    </row>
    <row r="192" spans="1:10">
      <c r="A192" s="2"/>
      <c r="B192" s="25"/>
      <c r="C192" s="24"/>
      <c r="D192" s="24"/>
      <c r="E192" s="24"/>
      <c r="F192" s="132"/>
      <c r="G192" s="2"/>
      <c r="J192" s="2"/>
    </row>
    <row r="193" spans="1:10">
      <c r="A193" s="2"/>
      <c r="B193" s="25"/>
      <c r="C193" s="24"/>
      <c r="D193" s="24"/>
      <c r="E193" s="24"/>
      <c r="F193" s="132"/>
      <c r="G193" s="2"/>
      <c r="J193" s="2"/>
    </row>
    <row r="194" spans="1:10">
      <c r="A194" s="2"/>
      <c r="B194" s="25"/>
      <c r="C194" s="24"/>
      <c r="D194" s="24"/>
      <c r="E194" s="24"/>
      <c r="F194" s="132"/>
      <c r="G194" s="2"/>
      <c r="J194" s="2"/>
    </row>
    <row r="195" spans="1:10">
      <c r="A195" s="2"/>
      <c r="B195" s="25"/>
      <c r="C195" s="24"/>
      <c r="D195" s="24"/>
      <c r="E195" s="24"/>
      <c r="F195" s="132"/>
      <c r="G195" s="2"/>
      <c r="J195" s="2"/>
    </row>
    <row r="196" spans="1:10">
      <c r="A196" s="2"/>
      <c r="B196" s="25"/>
      <c r="C196" s="24"/>
      <c r="D196" s="24"/>
      <c r="E196" s="24"/>
      <c r="F196" s="132"/>
      <c r="G196" s="2"/>
      <c r="J196" s="2"/>
    </row>
    <row r="197" spans="1:10">
      <c r="A197" s="2"/>
      <c r="B197" s="25"/>
      <c r="C197" s="24"/>
      <c r="D197" s="24"/>
      <c r="E197" s="24"/>
      <c r="F197" s="132"/>
      <c r="G197" s="2"/>
      <c r="J197" s="2"/>
    </row>
    <row r="198" spans="1:10">
      <c r="A198" s="2"/>
      <c r="B198" s="25"/>
      <c r="C198" s="24"/>
      <c r="D198" s="24"/>
      <c r="E198" s="24"/>
      <c r="F198" s="132"/>
      <c r="G198" s="2"/>
      <c r="J198" s="2"/>
    </row>
    <row r="199" spans="1:10">
      <c r="A199" s="2"/>
      <c r="B199" s="25"/>
      <c r="C199" s="24"/>
      <c r="D199" s="24"/>
      <c r="E199" s="24"/>
      <c r="F199" s="132"/>
      <c r="G199" s="2"/>
      <c r="J199" s="2"/>
    </row>
    <row r="200" spans="1:10">
      <c r="A200" s="2"/>
      <c r="B200" s="25"/>
      <c r="C200" s="24"/>
      <c r="D200" s="24"/>
      <c r="E200" s="24"/>
      <c r="F200" s="132"/>
      <c r="G200" s="2"/>
      <c r="J200" s="2"/>
    </row>
    <row r="201" spans="1:10">
      <c r="A201" s="2"/>
      <c r="B201" s="25"/>
      <c r="C201" s="24"/>
      <c r="D201" s="24"/>
      <c r="E201" s="24"/>
      <c r="F201" s="132"/>
      <c r="G201" s="2"/>
      <c r="J201" s="2"/>
    </row>
    <row r="202" spans="1:10">
      <c r="A202" s="2"/>
      <c r="B202" s="25"/>
      <c r="C202" s="24"/>
      <c r="D202" s="24"/>
      <c r="E202" s="24"/>
      <c r="F202" s="132"/>
      <c r="G202" s="2"/>
      <c r="J202" s="2"/>
    </row>
    <row r="203" spans="1:10">
      <c r="A203" s="2"/>
      <c r="B203" s="25"/>
      <c r="C203" s="24"/>
      <c r="D203" s="24"/>
      <c r="E203" s="24"/>
      <c r="F203" s="132"/>
      <c r="G203" s="2"/>
      <c r="J203" s="2"/>
    </row>
    <row r="204" spans="1:10">
      <c r="A204" s="2"/>
      <c r="B204" s="25"/>
      <c r="C204" s="24"/>
      <c r="D204" s="24"/>
      <c r="E204" s="24"/>
      <c r="F204" s="132"/>
      <c r="G204" s="2"/>
      <c r="J204" s="2"/>
    </row>
    <row r="205" spans="1:10">
      <c r="A205" s="2"/>
      <c r="B205" s="25"/>
      <c r="C205" s="24"/>
      <c r="D205" s="24"/>
      <c r="E205" s="24"/>
      <c r="F205" s="132"/>
      <c r="G205" s="2"/>
      <c r="J205" s="2"/>
    </row>
    <row r="206" spans="1:10">
      <c r="A206" s="2"/>
      <c r="B206" s="25"/>
      <c r="C206" s="24"/>
      <c r="D206" s="24"/>
      <c r="E206" s="24"/>
      <c r="F206" s="132"/>
      <c r="G206" s="2"/>
      <c r="J206" s="2"/>
    </row>
    <row r="207" spans="1:10">
      <c r="A207" s="2"/>
      <c r="B207" s="25"/>
      <c r="C207" s="24"/>
      <c r="D207" s="24"/>
      <c r="E207" s="24"/>
      <c r="F207" s="132"/>
      <c r="G207" s="2"/>
      <c r="J207" s="2"/>
    </row>
    <row r="208" spans="1:10">
      <c r="A208" s="2"/>
      <c r="B208" s="25"/>
      <c r="C208" s="24"/>
      <c r="D208" s="24"/>
      <c r="E208" s="24"/>
      <c r="F208" s="132"/>
      <c r="G208" s="2"/>
      <c r="J208" s="2"/>
    </row>
    <row r="209" spans="1:10">
      <c r="A209" s="2"/>
      <c r="B209" s="25"/>
      <c r="C209" s="24"/>
      <c r="D209" s="24"/>
      <c r="E209" s="24"/>
      <c r="F209" s="132"/>
      <c r="G209" s="2"/>
      <c r="J209" s="2"/>
    </row>
    <row r="210" spans="1:10">
      <c r="A210" s="2"/>
      <c r="B210" s="25"/>
      <c r="C210" s="24"/>
      <c r="D210" s="24"/>
      <c r="E210" s="24"/>
      <c r="F210" s="132"/>
      <c r="G210" s="2"/>
      <c r="J210" s="2"/>
    </row>
    <row r="211" spans="1:10">
      <c r="A211" s="2"/>
      <c r="B211" s="25"/>
      <c r="C211" s="24"/>
      <c r="D211" s="24"/>
      <c r="E211" s="24"/>
      <c r="F211" s="132"/>
      <c r="G211" s="2"/>
      <c r="J211" s="2"/>
    </row>
    <row r="212" spans="1:10">
      <c r="A212" s="2"/>
      <c r="B212" s="25"/>
      <c r="C212" s="24"/>
      <c r="D212" s="24"/>
      <c r="E212" s="24"/>
      <c r="F212" s="132"/>
      <c r="G212" s="2"/>
      <c r="J212" s="2"/>
    </row>
    <row r="213" spans="1:10">
      <c r="A213" s="2"/>
      <c r="B213" s="25"/>
      <c r="C213" s="26"/>
      <c r="D213" s="24"/>
      <c r="E213" s="24"/>
      <c r="F213" s="132"/>
      <c r="G213" s="2"/>
      <c r="J213" s="2"/>
    </row>
    <row r="214" spans="1:10">
      <c r="A214" s="2"/>
      <c r="B214" s="25"/>
      <c r="C214" s="26"/>
      <c r="D214" s="24"/>
      <c r="E214" s="24"/>
      <c r="F214" s="132"/>
      <c r="G214" s="2"/>
      <c r="J214" s="2"/>
    </row>
    <row r="215" spans="1:10">
      <c r="A215" s="2"/>
      <c r="B215" s="25"/>
      <c r="C215" s="26"/>
      <c r="D215" s="24"/>
      <c r="E215" s="24"/>
      <c r="F215" s="132"/>
      <c r="G215" s="2"/>
      <c r="J215" s="2"/>
    </row>
    <row r="216" spans="1:10">
      <c r="A216" s="2"/>
      <c r="B216" s="25"/>
      <c r="C216" s="26"/>
      <c r="D216" s="24"/>
      <c r="E216" s="24"/>
      <c r="F216" s="132"/>
      <c r="G216" s="2"/>
      <c r="J216" s="2"/>
    </row>
    <row r="217" spans="1:10">
      <c r="A217" s="2"/>
      <c r="B217" s="25"/>
      <c r="C217" s="26"/>
      <c r="D217" s="24"/>
      <c r="E217" s="24"/>
      <c r="F217" s="132"/>
      <c r="G217" s="2"/>
      <c r="J217" s="2"/>
    </row>
    <row r="218" spans="1:10">
      <c r="A218" s="2"/>
      <c r="B218" s="25"/>
      <c r="C218" s="26"/>
      <c r="D218" s="24"/>
      <c r="E218" s="24"/>
      <c r="F218" s="132"/>
      <c r="G218" s="2"/>
      <c r="J218" s="2"/>
    </row>
    <row r="219" spans="1:10">
      <c r="A219" s="2"/>
      <c r="B219" s="25"/>
      <c r="C219" s="26"/>
      <c r="D219" s="24"/>
      <c r="E219" s="24"/>
      <c r="F219" s="132"/>
      <c r="G219" s="2"/>
      <c r="J219" s="2"/>
    </row>
    <row r="220" spans="1:10">
      <c r="A220" s="2"/>
      <c r="B220" s="25"/>
      <c r="C220" s="26"/>
      <c r="D220" s="24"/>
      <c r="E220" s="24"/>
      <c r="F220" s="132"/>
      <c r="G220" s="2"/>
      <c r="J220" s="2"/>
    </row>
    <row r="221" spans="1:10">
      <c r="A221" s="2"/>
      <c r="B221" s="25"/>
      <c r="C221" s="26"/>
      <c r="D221" s="24"/>
      <c r="E221" s="24"/>
      <c r="F221" s="132"/>
      <c r="G221" s="2"/>
      <c r="J221" s="2"/>
    </row>
    <row r="222" spans="1:10">
      <c r="A222" s="2"/>
      <c r="B222" s="25"/>
      <c r="C222" s="26"/>
      <c r="D222" s="24"/>
      <c r="E222" s="24"/>
      <c r="F222" s="132"/>
      <c r="G222" s="2"/>
      <c r="J222" s="2"/>
    </row>
    <row r="223" spans="1:10">
      <c r="A223" s="2"/>
      <c r="B223" s="25"/>
      <c r="C223" s="26"/>
      <c r="D223" s="24"/>
      <c r="E223" s="24"/>
      <c r="F223" s="132"/>
      <c r="G223" s="2"/>
      <c r="J223" s="2"/>
    </row>
    <row r="224" spans="1:10">
      <c r="A224" s="2"/>
      <c r="B224" s="25"/>
      <c r="C224" s="26"/>
      <c r="D224" s="24"/>
      <c r="E224" s="24"/>
      <c r="F224" s="132"/>
      <c r="G224" s="2"/>
      <c r="J224" s="2"/>
    </row>
    <row r="225" spans="1:10">
      <c r="A225" s="2"/>
      <c r="B225" s="25"/>
      <c r="C225" s="26"/>
      <c r="D225" s="24"/>
      <c r="E225" s="24"/>
      <c r="F225" s="132"/>
      <c r="G225" s="2"/>
      <c r="J225" s="2"/>
    </row>
    <row r="226" spans="1:10">
      <c r="A226" s="2"/>
      <c r="B226" s="25"/>
      <c r="C226" s="26"/>
      <c r="D226" s="24"/>
      <c r="E226" s="24"/>
      <c r="F226" s="132"/>
      <c r="G226" s="2"/>
      <c r="J226" s="2"/>
    </row>
    <row r="227" spans="1:10">
      <c r="A227" s="2"/>
      <c r="B227" s="25"/>
      <c r="C227" s="26"/>
      <c r="D227" s="24"/>
      <c r="E227" s="24"/>
      <c r="F227" s="132"/>
      <c r="G227" s="2"/>
      <c r="J227" s="2"/>
    </row>
    <row r="228" spans="1:10">
      <c r="A228" s="2"/>
      <c r="B228" s="25"/>
      <c r="C228" s="26"/>
      <c r="D228" s="24"/>
      <c r="E228" s="24"/>
      <c r="F228" s="132"/>
      <c r="G228" s="2"/>
      <c r="J228" s="2"/>
    </row>
    <row r="229" spans="1:10">
      <c r="A229" s="2"/>
      <c r="B229" s="25"/>
      <c r="C229" s="26"/>
      <c r="D229" s="24"/>
      <c r="E229" s="24"/>
      <c r="F229" s="132"/>
      <c r="G229" s="2"/>
      <c r="J229" s="2"/>
    </row>
    <row r="230" spans="1:10">
      <c r="A230" s="2"/>
      <c r="B230" s="25"/>
      <c r="C230" s="26"/>
      <c r="D230" s="24"/>
      <c r="E230" s="24"/>
      <c r="F230" s="132"/>
      <c r="G230" s="2"/>
      <c r="J230" s="2"/>
    </row>
    <row r="231" spans="1:10">
      <c r="A231" s="2"/>
      <c r="B231" s="25"/>
      <c r="C231" s="26"/>
      <c r="D231" s="24"/>
      <c r="E231" s="24"/>
      <c r="F231" s="132"/>
      <c r="G231" s="2"/>
      <c r="J231" s="2"/>
    </row>
    <row r="232" spans="1:10">
      <c r="A232" s="2"/>
      <c r="B232" s="25"/>
      <c r="C232" s="26"/>
      <c r="D232" s="24"/>
      <c r="E232" s="24"/>
      <c r="F232" s="132"/>
      <c r="G232" s="2"/>
      <c r="J232" s="2"/>
    </row>
    <row r="233" spans="1:10">
      <c r="A233" s="2"/>
      <c r="B233" s="25"/>
      <c r="C233" s="26"/>
      <c r="D233" s="24"/>
      <c r="E233" s="24"/>
      <c r="F233" s="132"/>
      <c r="G233" s="2"/>
      <c r="J233" s="2"/>
    </row>
    <row r="234" spans="1:10">
      <c r="A234" s="2"/>
      <c r="B234" s="25"/>
      <c r="C234" s="26"/>
      <c r="D234" s="24"/>
      <c r="E234" s="24"/>
      <c r="F234" s="132"/>
      <c r="G234" s="2"/>
      <c r="J234" s="2"/>
    </row>
    <row r="235" spans="1:10">
      <c r="A235" s="2"/>
      <c r="B235" s="25"/>
      <c r="C235" s="26"/>
      <c r="D235" s="24"/>
      <c r="E235" s="24"/>
      <c r="F235" s="132"/>
      <c r="G235" s="2"/>
      <c r="J235" s="2"/>
    </row>
    <row r="236" spans="1:10">
      <c r="A236" s="2"/>
      <c r="B236" s="25"/>
      <c r="C236" s="26"/>
      <c r="D236" s="24"/>
      <c r="E236" s="24"/>
      <c r="F236" s="132"/>
      <c r="G236" s="2"/>
      <c r="J236" s="2"/>
    </row>
    <row r="237" spans="1:10">
      <c r="A237" s="2"/>
      <c r="B237" s="25"/>
      <c r="C237" s="26"/>
      <c r="D237" s="24"/>
      <c r="E237" s="24"/>
      <c r="F237" s="132"/>
      <c r="G237" s="2"/>
      <c r="J237" s="2"/>
    </row>
    <row r="238" spans="1:10">
      <c r="A238" s="2"/>
      <c r="B238" s="25"/>
      <c r="C238" s="26"/>
      <c r="D238" s="24"/>
      <c r="E238" s="24"/>
      <c r="F238" s="132"/>
      <c r="G238" s="2"/>
      <c r="J238" s="2"/>
    </row>
    <row r="239" spans="1:10">
      <c r="A239" s="2"/>
      <c r="B239" s="25"/>
      <c r="C239" s="26"/>
      <c r="D239" s="24"/>
      <c r="E239" s="24"/>
      <c r="F239" s="132"/>
      <c r="G239" s="2"/>
      <c r="J239" s="2"/>
    </row>
    <row r="240" spans="1:10">
      <c r="A240" s="2"/>
      <c r="B240" s="25"/>
      <c r="C240" s="26"/>
      <c r="D240" s="24"/>
      <c r="E240" s="24"/>
      <c r="F240" s="132"/>
      <c r="G240" s="2"/>
      <c r="J240" s="2"/>
    </row>
    <row r="241" spans="1:10">
      <c r="A241" s="2"/>
      <c r="B241" s="25"/>
      <c r="C241" s="26"/>
      <c r="D241" s="24"/>
      <c r="E241" s="24"/>
      <c r="F241" s="132"/>
      <c r="G241" s="2"/>
      <c r="J241" s="2"/>
    </row>
    <row r="242" spans="1:10">
      <c r="A242" s="2"/>
      <c r="B242" s="25"/>
      <c r="C242" s="26"/>
      <c r="D242" s="24"/>
      <c r="E242" s="24"/>
      <c r="F242" s="132"/>
      <c r="G242" s="2"/>
      <c r="J242" s="2"/>
    </row>
    <row r="243" spans="1:10">
      <c r="A243" s="2"/>
      <c r="B243" s="25"/>
      <c r="C243" s="26"/>
      <c r="D243" s="24"/>
      <c r="E243" s="24"/>
      <c r="F243" s="2"/>
      <c r="G243" s="2"/>
      <c r="J243" s="2"/>
    </row>
    <row r="244" spans="1:10">
      <c r="A244" s="2"/>
      <c r="B244" s="25"/>
      <c r="C244" s="26"/>
      <c r="D244" s="24"/>
      <c r="E244" s="24"/>
      <c r="F244" s="2"/>
      <c r="G244" s="2"/>
      <c r="J244" s="2"/>
    </row>
    <row r="245" spans="1:10">
      <c r="A245" s="2"/>
      <c r="B245" s="25"/>
      <c r="C245" s="26"/>
      <c r="D245" s="24"/>
      <c r="E245" s="24"/>
      <c r="F245" s="2"/>
      <c r="G245" s="2"/>
      <c r="J245" s="2"/>
    </row>
    <row r="246" spans="1:10">
      <c r="A246" s="2"/>
      <c r="B246" s="25"/>
      <c r="C246" s="26"/>
      <c r="D246" s="24"/>
      <c r="E246" s="24"/>
      <c r="F246" s="2"/>
      <c r="G246" s="2"/>
      <c r="J246" s="2"/>
    </row>
    <row r="247" spans="1:10">
      <c r="A247" s="2"/>
      <c r="B247" s="25"/>
      <c r="C247" s="26"/>
      <c r="D247" s="24"/>
      <c r="E247" s="24"/>
      <c r="F247" s="2"/>
      <c r="G247" s="2"/>
      <c r="J247" s="2"/>
    </row>
    <row r="248" spans="1:10">
      <c r="A248" s="2"/>
      <c r="B248" s="25"/>
      <c r="C248" s="26"/>
      <c r="D248" s="24"/>
      <c r="E248" s="24"/>
      <c r="F248" s="2"/>
      <c r="G248" s="2"/>
      <c r="J248" s="2"/>
    </row>
    <row r="249" spans="1:10">
      <c r="A249" s="2"/>
      <c r="B249" s="25"/>
      <c r="C249" s="26"/>
      <c r="D249" s="24"/>
      <c r="E249" s="24"/>
      <c r="F249" s="2"/>
      <c r="G249" s="2"/>
      <c r="J249" s="2"/>
    </row>
    <row r="250" spans="1:10">
      <c r="A250" s="2"/>
      <c r="B250" s="25"/>
      <c r="C250" s="26"/>
      <c r="D250" s="24"/>
      <c r="E250" s="24"/>
      <c r="F250" s="2"/>
      <c r="G250" s="2"/>
      <c r="J250" s="2"/>
    </row>
    <row r="251" spans="1:10">
      <c r="A251" s="2"/>
      <c r="B251" s="25"/>
      <c r="C251" s="26"/>
      <c r="D251" s="24"/>
      <c r="E251" s="24"/>
      <c r="F251" s="2"/>
      <c r="G251" s="2"/>
      <c r="J251" s="2"/>
    </row>
    <row r="252" spans="1:10">
      <c r="A252" s="2"/>
      <c r="B252" s="25"/>
      <c r="C252" s="26"/>
      <c r="D252" s="24"/>
      <c r="E252" s="24"/>
      <c r="F252" s="2"/>
      <c r="G252" s="2"/>
      <c r="J252" s="2"/>
    </row>
    <row r="253" spans="1:10">
      <c r="A253" s="2"/>
      <c r="B253" s="25"/>
      <c r="C253" s="26"/>
      <c r="D253" s="24"/>
      <c r="E253" s="24"/>
      <c r="F253" s="132"/>
      <c r="G253" s="2"/>
      <c r="J253" s="2"/>
    </row>
    <row r="254" spans="1:10">
      <c r="A254" s="2"/>
      <c r="B254" s="25"/>
      <c r="C254" s="26"/>
      <c r="D254" s="24"/>
      <c r="E254" s="24"/>
      <c r="F254" s="132"/>
      <c r="G254" s="2"/>
      <c r="J254" s="2"/>
    </row>
    <row r="255" spans="1:10">
      <c r="A255" s="2"/>
      <c r="B255" s="25"/>
      <c r="C255" s="26"/>
      <c r="D255" s="24"/>
      <c r="E255" s="24"/>
      <c r="F255" s="132"/>
      <c r="G255" s="2"/>
      <c r="J255" s="2"/>
    </row>
    <row r="256" spans="1:10">
      <c r="A256" s="2"/>
      <c r="B256" s="25"/>
      <c r="C256" s="26"/>
      <c r="D256" s="24"/>
      <c r="E256" s="24"/>
      <c r="F256" s="132"/>
      <c r="G256" s="2"/>
      <c r="J256" s="2"/>
    </row>
    <row r="257" spans="1:10">
      <c r="A257" s="2"/>
      <c r="B257" s="25"/>
      <c r="C257" s="26"/>
      <c r="D257" s="24"/>
      <c r="E257" s="24"/>
      <c r="F257" s="132"/>
      <c r="G257" s="2"/>
      <c r="J257" s="2"/>
    </row>
    <row r="258" spans="1:10">
      <c r="A258" s="2"/>
      <c r="B258" s="25"/>
      <c r="C258" s="26"/>
      <c r="D258" s="24"/>
      <c r="E258" s="24"/>
      <c r="F258" s="132"/>
      <c r="G258" s="2"/>
      <c r="J258" s="2"/>
    </row>
    <row r="259" spans="1:10">
      <c r="A259" s="2"/>
      <c r="B259" s="25"/>
      <c r="C259" s="26"/>
      <c r="D259" s="24"/>
      <c r="E259" s="24"/>
      <c r="F259" s="132"/>
      <c r="G259" s="2"/>
      <c r="J259" s="2"/>
    </row>
    <row r="260" spans="1:10">
      <c r="A260" s="2"/>
      <c r="B260" s="25"/>
      <c r="C260" s="26"/>
      <c r="D260" s="24"/>
      <c r="E260" s="24"/>
      <c r="F260" s="132"/>
      <c r="G260" s="2"/>
      <c r="J260" s="2"/>
    </row>
    <row r="261" spans="1:10">
      <c r="A261" s="2"/>
      <c r="B261" s="25"/>
      <c r="C261" s="26"/>
      <c r="D261" s="24"/>
      <c r="E261" s="24"/>
      <c r="F261" s="132"/>
      <c r="G261" s="2"/>
      <c r="J261" s="2"/>
    </row>
    <row r="262" spans="1:10">
      <c r="A262" s="2"/>
      <c r="B262" s="25"/>
      <c r="C262" s="26"/>
      <c r="D262" s="24"/>
      <c r="E262" s="24"/>
      <c r="F262" s="132"/>
      <c r="G262" s="2"/>
      <c r="J262" s="2"/>
    </row>
    <row r="263" spans="1:10">
      <c r="A263" s="2"/>
      <c r="B263" s="25"/>
      <c r="C263" s="26"/>
      <c r="D263" s="24"/>
      <c r="E263" s="24"/>
      <c r="F263" s="132"/>
      <c r="G263" s="2"/>
      <c r="J263" s="2"/>
    </row>
    <row r="264" spans="1:10">
      <c r="A264" s="2"/>
      <c r="B264" s="25"/>
      <c r="C264" s="26"/>
      <c r="D264" s="24"/>
      <c r="E264" s="24"/>
      <c r="F264" s="132"/>
      <c r="G264" s="2"/>
      <c r="J264" s="2"/>
    </row>
    <row r="265" spans="1:10">
      <c r="A265" s="2"/>
      <c r="B265" s="25"/>
      <c r="C265" s="26"/>
      <c r="D265" s="24"/>
      <c r="E265" s="24"/>
      <c r="F265" s="132"/>
      <c r="G265" s="2"/>
      <c r="J265" s="2"/>
    </row>
    <row r="266" spans="1:10">
      <c r="A266" s="2"/>
      <c r="B266" s="25"/>
      <c r="C266" s="26"/>
      <c r="D266" s="24"/>
      <c r="E266" s="24"/>
      <c r="F266" s="132"/>
      <c r="G266" s="2"/>
      <c r="J266" s="2"/>
    </row>
    <row r="267" spans="1:10">
      <c r="A267" s="2"/>
      <c r="B267" s="25"/>
      <c r="C267" s="26"/>
      <c r="D267" s="24"/>
      <c r="E267" s="24"/>
      <c r="F267" s="132"/>
      <c r="G267" s="2"/>
      <c r="J267" s="2"/>
    </row>
    <row r="268" spans="1:10">
      <c r="A268" s="2"/>
      <c r="B268" s="25"/>
      <c r="C268" s="26"/>
      <c r="D268" s="24"/>
      <c r="E268" s="24"/>
      <c r="F268" s="132"/>
      <c r="G268" s="2"/>
      <c r="J268" s="2"/>
    </row>
    <row r="269" spans="1:10">
      <c r="A269" s="2"/>
      <c r="B269" s="25"/>
      <c r="C269" s="26"/>
      <c r="D269" s="24"/>
      <c r="E269" s="24"/>
      <c r="F269" s="132"/>
      <c r="G269" s="2"/>
      <c r="J269" s="2"/>
    </row>
    <row r="270" spans="1:10">
      <c r="A270" s="2"/>
      <c r="B270" s="25"/>
      <c r="C270" s="26"/>
      <c r="D270" s="24"/>
      <c r="E270" s="24"/>
      <c r="F270" s="132"/>
      <c r="G270" s="2"/>
      <c r="J270" s="2"/>
    </row>
    <row r="271" spans="1:10">
      <c r="A271" s="2"/>
      <c r="B271" s="25"/>
      <c r="C271" s="26"/>
      <c r="D271" s="24"/>
      <c r="E271" s="24"/>
      <c r="F271" s="132"/>
      <c r="G271" s="2"/>
      <c r="J271" s="2"/>
    </row>
    <row r="272" spans="1:10">
      <c r="A272" s="2"/>
      <c r="B272" s="25"/>
      <c r="C272" s="26"/>
      <c r="D272" s="24"/>
      <c r="E272" s="24"/>
      <c r="F272" s="132"/>
      <c r="G272" s="2"/>
      <c r="J272" s="2"/>
    </row>
    <row r="273" spans="1:10">
      <c r="A273" s="2"/>
      <c r="B273" s="25"/>
      <c r="C273" s="26"/>
      <c r="D273" s="24"/>
      <c r="E273" s="24"/>
      <c r="F273" s="132"/>
      <c r="G273" s="2"/>
      <c r="J273" s="2"/>
    </row>
    <row r="274" spans="1:10">
      <c r="A274" s="2"/>
      <c r="B274" s="25"/>
      <c r="C274" s="26"/>
      <c r="D274" s="24"/>
      <c r="E274" s="24"/>
      <c r="F274" s="132"/>
      <c r="G274" s="2"/>
      <c r="J274" s="2"/>
    </row>
    <row r="275" spans="1:10">
      <c r="A275" s="2"/>
      <c r="B275" s="25"/>
      <c r="C275" s="26"/>
      <c r="D275" s="24"/>
      <c r="E275" s="24"/>
      <c r="F275" s="132"/>
      <c r="G275" s="2"/>
      <c r="J275" s="2"/>
    </row>
    <row r="276" spans="1:10">
      <c r="A276" s="2"/>
      <c r="B276" s="25"/>
      <c r="C276" s="26"/>
      <c r="D276" s="24"/>
      <c r="E276" s="24"/>
      <c r="F276" s="132"/>
      <c r="G276" s="2"/>
      <c r="J276" s="2"/>
    </row>
    <row r="277" spans="1:10">
      <c r="A277" s="2"/>
      <c r="B277" s="25"/>
      <c r="C277" s="26"/>
      <c r="D277" s="24"/>
      <c r="E277" s="24"/>
      <c r="F277" s="132"/>
      <c r="G277" s="2"/>
      <c r="J277" s="2"/>
    </row>
    <row r="278" spans="1:10">
      <c r="A278" s="2"/>
      <c r="B278" s="25"/>
      <c r="C278" s="26"/>
      <c r="D278" s="24"/>
      <c r="E278" s="24"/>
      <c r="F278" s="132"/>
      <c r="G278" s="2"/>
      <c r="J278" s="2"/>
    </row>
    <row r="279" spans="1:10">
      <c r="A279" s="2"/>
      <c r="B279" s="25"/>
      <c r="C279" s="26"/>
      <c r="D279" s="24"/>
      <c r="E279" s="24"/>
      <c r="F279" s="132"/>
      <c r="G279" s="2"/>
      <c r="J279" s="2"/>
    </row>
    <row r="280" spans="1:10">
      <c r="A280" s="2"/>
      <c r="B280" s="25"/>
      <c r="C280" s="26"/>
      <c r="D280" s="24"/>
      <c r="E280" s="24"/>
      <c r="F280" s="132"/>
      <c r="G280" s="2"/>
      <c r="J280" s="2"/>
    </row>
    <row r="281" spans="1:10">
      <c r="A281" s="2"/>
      <c r="B281" s="25"/>
      <c r="C281" s="26"/>
      <c r="D281" s="24"/>
      <c r="E281" s="24"/>
      <c r="F281" s="132"/>
      <c r="G281" s="2"/>
      <c r="J281" s="2"/>
    </row>
    <row r="282" spans="1:10">
      <c r="A282" s="2"/>
      <c r="B282" s="25"/>
      <c r="C282" s="26"/>
      <c r="D282" s="24"/>
      <c r="E282" s="24"/>
      <c r="F282" s="132"/>
      <c r="G282" s="2"/>
      <c r="J282" s="2"/>
    </row>
    <row r="283" spans="1:10">
      <c r="A283" s="2"/>
      <c r="B283" s="25"/>
      <c r="C283" s="2"/>
      <c r="D283" s="24"/>
      <c r="E283" s="24"/>
      <c r="F283" s="2"/>
      <c r="G283" s="2"/>
      <c r="J283" s="2"/>
    </row>
    <row r="284" spans="1:10">
      <c r="A284" s="2"/>
      <c r="B284" s="25"/>
      <c r="C284" s="2"/>
      <c r="D284" s="24"/>
      <c r="E284" s="24"/>
      <c r="F284" s="2"/>
      <c r="G284" s="2"/>
      <c r="J284" s="2"/>
    </row>
    <row r="285" spans="1:10">
      <c r="A285" s="2"/>
      <c r="B285" s="25"/>
      <c r="C285" s="2"/>
      <c r="D285" s="24"/>
      <c r="E285" s="24"/>
      <c r="F285" s="2"/>
      <c r="G285" s="2"/>
      <c r="J285" s="2"/>
    </row>
    <row r="286" spans="1:10">
      <c r="A286" s="2"/>
      <c r="B286" s="25"/>
      <c r="C286" s="2"/>
      <c r="D286" s="24"/>
      <c r="E286" s="24"/>
      <c r="F286" s="2"/>
      <c r="G286" s="2"/>
      <c r="J286" s="2"/>
    </row>
    <row r="287" spans="1:10">
      <c r="A287" s="2"/>
      <c r="B287" s="25"/>
      <c r="C287" s="2"/>
      <c r="D287" s="24"/>
      <c r="E287" s="24"/>
      <c r="F287" s="2"/>
      <c r="G287" s="2"/>
      <c r="J287" s="2"/>
    </row>
    <row r="288" spans="1:10">
      <c r="A288" s="2"/>
      <c r="B288" s="25"/>
      <c r="C288" s="2"/>
      <c r="D288" s="24"/>
      <c r="E288" s="24"/>
      <c r="F288" s="2"/>
      <c r="G288" s="2"/>
      <c r="J288" s="2"/>
    </row>
    <row r="289" spans="1:10">
      <c r="A289" s="2"/>
      <c r="B289" s="25"/>
      <c r="C289" s="2"/>
      <c r="D289" s="24"/>
      <c r="E289" s="24"/>
      <c r="F289" s="2"/>
      <c r="G289" s="2"/>
      <c r="J289" s="2"/>
    </row>
    <row r="290" spans="1:10">
      <c r="A290" s="2"/>
      <c r="B290" s="25"/>
      <c r="C290" s="2"/>
      <c r="D290" s="24"/>
      <c r="E290" s="24"/>
      <c r="F290" s="2"/>
      <c r="G290" s="2"/>
      <c r="J290" s="2"/>
    </row>
    <row r="291" spans="1:10">
      <c r="A291" s="2"/>
      <c r="B291" s="25"/>
      <c r="C291" s="2"/>
      <c r="D291" s="24"/>
      <c r="E291" s="24"/>
      <c r="F291" s="2"/>
      <c r="G291" s="2"/>
      <c r="J291" s="2"/>
    </row>
    <row r="292" spans="1:10">
      <c r="A292" s="2"/>
      <c r="B292" s="25"/>
      <c r="C292" s="2"/>
      <c r="D292" s="24"/>
      <c r="E292" s="24"/>
      <c r="F292" s="2"/>
      <c r="G292" s="2"/>
      <c r="J292" s="2"/>
    </row>
    <row r="293" spans="1:10">
      <c r="A293" s="2"/>
      <c r="B293" s="25"/>
      <c r="C293" s="2"/>
      <c r="D293" s="24"/>
      <c r="E293" s="24"/>
      <c r="F293" s="132"/>
      <c r="G293" s="2"/>
      <c r="J293" s="2"/>
    </row>
    <row r="294" spans="1:10">
      <c r="A294" s="2"/>
      <c r="B294" s="25"/>
      <c r="C294" s="2"/>
      <c r="D294" s="24"/>
      <c r="E294" s="24"/>
      <c r="F294" s="132"/>
      <c r="G294" s="2"/>
      <c r="J294" s="2"/>
    </row>
    <row r="295" spans="1:10">
      <c r="A295" s="2"/>
      <c r="B295" s="25"/>
      <c r="C295" s="2"/>
      <c r="D295" s="24"/>
      <c r="E295" s="24"/>
      <c r="F295" s="132"/>
      <c r="G295" s="2"/>
      <c r="J295" s="2"/>
    </row>
    <row r="296" spans="1:10">
      <c r="A296" s="2"/>
      <c r="B296" s="25"/>
      <c r="C296" s="2"/>
      <c r="D296" s="24"/>
      <c r="E296" s="24"/>
      <c r="F296" s="132"/>
      <c r="G296" s="2"/>
      <c r="J296" s="2"/>
    </row>
    <row r="297" spans="1:10">
      <c r="A297" s="2"/>
      <c r="B297" s="25"/>
      <c r="C297" s="2"/>
      <c r="D297" s="24"/>
      <c r="E297" s="24"/>
      <c r="F297" s="132"/>
      <c r="G297" s="2"/>
      <c r="J297" s="2"/>
    </row>
    <row r="298" spans="1:10">
      <c r="A298" s="2"/>
      <c r="B298" s="25"/>
      <c r="C298" s="2"/>
      <c r="D298" s="24"/>
      <c r="E298" s="24"/>
      <c r="F298" s="132"/>
      <c r="G298" s="2"/>
      <c r="J298" s="2"/>
    </row>
    <row r="299" spans="1:10">
      <c r="A299" s="2"/>
      <c r="B299" s="25"/>
      <c r="C299" s="2"/>
      <c r="D299" s="24"/>
      <c r="E299" s="24"/>
      <c r="F299" s="132"/>
      <c r="G299" s="2"/>
      <c r="J299" s="2"/>
    </row>
    <row r="300" spans="1:10">
      <c r="A300" s="2"/>
      <c r="B300" s="25"/>
      <c r="C300" s="2"/>
      <c r="D300" s="24"/>
      <c r="E300" s="24"/>
      <c r="F300" s="132"/>
      <c r="G300" s="2"/>
      <c r="J300" s="2"/>
    </row>
    <row r="301" spans="1:10">
      <c r="A301" s="2"/>
      <c r="B301" s="25"/>
      <c r="C301" s="2"/>
      <c r="D301" s="24"/>
      <c r="E301" s="24"/>
      <c r="F301" s="132"/>
      <c r="G301" s="2"/>
      <c r="J301" s="2"/>
    </row>
    <row r="302" spans="1:10">
      <c r="A302" s="2"/>
      <c r="B302" s="25"/>
      <c r="C302" s="2"/>
      <c r="D302" s="24"/>
      <c r="E302" s="24"/>
      <c r="F302" s="132"/>
      <c r="G302" s="2"/>
      <c r="J302" s="2"/>
    </row>
    <row r="303" spans="1:10">
      <c r="A303" s="2"/>
      <c r="B303" s="25"/>
      <c r="C303" s="2"/>
      <c r="D303" s="24"/>
      <c r="E303" s="24"/>
      <c r="F303" s="132"/>
      <c r="G303" s="2"/>
      <c r="J303" s="2"/>
    </row>
    <row r="304" spans="1:10">
      <c r="A304" s="2"/>
      <c r="B304" s="25"/>
      <c r="C304" s="2"/>
      <c r="D304" s="24"/>
      <c r="E304" s="24"/>
      <c r="F304" s="132"/>
      <c r="G304" s="2"/>
      <c r="J304" s="2"/>
    </row>
    <row r="305" spans="1:10">
      <c r="A305" s="2"/>
      <c r="B305" s="25"/>
      <c r="C305" s="2"/>
      <c r="D305" s="24"/>
      <c r="E305" s="24"/>
      <c r="F305" s="132"/>
      <c r="G305" s="2"/>
      <c r="J305" s="2"/>
    </row>
    <row r="306" spans="1:10">
      <c r="A306" s="2"/>
      <c r="B306" s="25"/>
      <c r="C306" s="2"/>
      <c r="D306" s="24"/>
      <c r="E306" s="24"/>
      <c r="F306" s="132"/>
      <c r="G306" s="2"/>
      <c r="J306" s="2"/>
    </row>
    <row r="307" spans="1:10">
      <c r="A307" s="2"/>
      <c r="B307" s="25"/>
      <c r="C307" s="2"/>
      <c r="D307" s="24"/>
      <c r="E307" s="24"/>
      <c r="F307" s="132"/>
      <c r="G307" s="2"/>
      <c r="J307" s="2"/>
    </row>
    <row r="308" spans="1:10">
      <c r="A308" s="2"/>
      <c r="B308" s="25"/>
      <c r="C308" s="2"/>
      <c r="D308" s="24"/>
      <c r="E308" s="24"/>
      <c r="F308" s="132"/>
      <c r="G308" s="2"/>
      <c r="J308" s="2"/>
    </row>
    <row r="309" spans="1:10">
      <c r="A309" s="2"/>
      <c r="B309" s="25"/>
      <c r="C309" s="2"/>
      <c r="D309" s="24"/>
      <c r="E309" s="24"/>
      <c r="F309" s="132"/>
      <c r="G309" s="2"/>
      <c r="J309" s="2"/>
    </row>
    <row r="310" spans="1:10">
      <c r="A310" s="2"/>
      <c r="B310" s="25"/>
      <c r="C310" s="2"/>
      <c r="D310" s="24"/>
      <c r="E310" s="24"/>
      <c r="F310" s="132"/>
      <c r="G310" s="2"/>
      <c r="J310" s="2"/>
    </row>
    <row r="311" spans="1:10">
      <c r="A311" s="2"/>
      <c r="B311" s="25"/>
      <c r="C311" s="2"/>
      <c r="D311" s="24"/>
      <c r="E311" s="24"/>
      <c r="F311" s="132"/>
      <c r="G311" s="2"/>
      <c r="J311" s="2"/>
    </row>
    <row r="312" spans="1:10">
      <c r="A312" s="2"/>
      <c r="B312" s="25"/>
      <c r="C312" s="2"/>
      <c r="D312" s="24"/>
      <c r="E312" s="24"/>
      <c r="F312" s="132"/>
      <c r="G312" s="2"/>
      <c r="J312" s="2"/>
    </row>
    <row r="313" spans="1:10">
      <c r="A313" s="2"/>
      <c r="B313" s="25"/>
      <c r="C313" s="2"/>
      <c r="D313" s="24"/>
      <c r="E313" s="24"/>
      <c r="F313" s="2"/>
      <c r="G313" s="2"/>
      <c r="J313" s="2"/>
    </row>
    <row r="314" spans="1:10">
      <c r="A314" s="2"/>
      <c r="B314" s="25"/>
      <c r="C314" s="2"/>
      <c r="D314" s="24"/>
      <c r="E314" s="24"/>
      <c r="F314" s="2"/>
      <c r="G314" s="2"/>
      <c r="J314" s="2"/>
    </row>
    <row r="315" spans="1:10">
      <c r="A315" s="2"/>
      <c r="B315" s="25"/>
      <c r="C315" s="2"/>
      <c r="D315" s="24"/>
      <c r="E315" s="24"/>
      <c r="F315" s="2"/>
      <c r="G315" s="2"/>
      <c r="J315" s="2"/>
    </row>
    <row r="316" spans="1:10">
      <c r="A316" s="2"/>
      <c r="B316" s="25"/>
      <c r="C316" s="2"/>
      <c r="D316" s="24"/>
      <c r="E316" s="24"/>
      <c r="F316" s="2"/>
      <c r="G316" s="2"/>
      <c r="J316" s="2"/>
    </row>
    <row r="317" spans="1:10">
      <c r="A317" s="2"/>
      <c r="B317" s="25"/>
      <c r="C317" s="2"/>
      <c r="D317" s="24"/>
      <c r="E317" s="24"/>
      <c r="F317" s="2"/>
      <c r="G317" s="2"/>
      <c r="J317" s="2"/>
    </row>
    <row r="318" spans="1:10">
      <c r="A318" s="2"/>
      <c r="B318" s="25"/>
      <c r="C318" s="2"/>
      <c r="D318" s="24"/>
      <c r="E318" s="24"/>
      <c r="F318" s="2"/>
      <c r="G318" s="2"/>
      <c r="J318" s="2"/>
    </row>
    <row r="319" spans="1:10">
      <c r="A319" s="2"/>
      <c r="B319" s="25"/>
      <c r="C319" s="2"/>
      <c r="D319" s="24"/>
      <c r="E319" s="24"/>
      <c r="F319" s="2"/>
      <c r="G319" s="2"/>
      <c r="J319" s="2"/>
    </row>
    <row r="320" spans="1:10">
      <c r="A320" s="2"/>
      <c r="B320" s="25"/>
      <c r="C320" s="2"/>
      <c r="D320" s="24"/>
      <c r="E320" s="24"/>
      <c r="F320" s="2"/>
      <c r="G320" s="2"/>
      <c r="J320" s="2"/>
    </row>
    <row r="321" spans="1:10">
      <c r="A321" s="2"/>
      <c r="B321" s="25"/>
      <c r="C321" s="2"/>
      <c r="D321" s="24"/>
      <c r="E321" s="24"/>
      <c r="F321" s="2"/>
      <c r="G321" s="2"/>
      <c r="J321" s="2"/>
    </row>
    <row r="322" spans="1:10">
      <c r="A322" s="2"/>
      <c r="B322" s="25"/>
      <c r="C322" s="2"/>
      <c r="D322" s="24"/>
      <c r="E322" s="24"/>
      <c r="F322" s="2"/>
      <c r="G322" s="2"/>
      <c r="J322" s="2"/>
    </row>
    <row r="323" spans="1:10">
      <c r="A323" s="2"/>
      <c r="B323" s="25"/>
      <c r="C323" s="2"/>
      <c r="D323" s="24"/>
      <c r="E323" s="24"/>
      <c r="F323" s="132"/>
      <c r="G323" s="2"/>
      <c r="J323" s="2"/>
    </row>
    <row r="324" spans="1:10">
      <c r="A324" s="2"/>
      <c r="B324" s="25"/>
      <c r="C324" s="2"/>
      <c r="D324" s="24"/>
      <c r="E324" s="24"/>
      <c r="F324" s="132"/>
      <c r="G324" s="2"/>
      <c r="J324" s="2"/>
    </row>
    <row r="325" spans="1:10">
      <c r="A325" s="2"/>
      <c r="B325" s="25"/>
      <c r="C325" s="2"/>
      <c r="D325" s="24"/>
      <c r="E325" s="24"/>
      <c r="F325" s="132"/>
      <c r="G325" s="2"/>
      <c r="J325" s="2"/>
    </row>
    <row r="326" spans="1:10">
      <c r="A326" s="2"/>
      <c r="B326" s="25"/>
      <c r="C326" s="2"/>
      <c r="D326" s="24"/>
      <c r="E326" s="24"/>
      <c r="F326" s="132"/>
      <c r="G326" s="2"/>
      <c r="J326" s="2"/>
    </row>
    <row r="327" spans="1:10">
      <c r="A327" s="2"/>
      <c r="B327" s="25"/>
      <c r="C327" s="2"/>
      <c r="D327" s="24"/>
      <c r="E327" s="24"/>
      <c r="F327" s="132"/>
      <c r="G327" s="2"/>
      <c r="J327" s="2"/>
    </row>
    <row r="328" spans="1:10">
      <c r="A328" s="2"/>
      <c r="B328" s="25"/>
      <c r="C328" s="2"/>
      <c r="D328" s="24"/>
      <c r="E328" s="24"/>
      <c r="F328" s="132"/>
      <c r="G328" s="2"/>
      <c r="J328" s="2"/>
    </row>
    <row r="329" spans="1:10">
      <c r="A329" s="2"/>
      <c r="B329" s="25"/>
      <c r="C329" s="2"/>
      <c r="D329" s="24"/>
      <c r="E329" s="24"/>
      <c r="F329" s="132"/>
      <c r="G329" s="2"/>
      <c r="J329" s="2"/>
    </row>
    <row r="330" spans="1:10">
      <c r="A330" s="2"/>
      <c r="B330" s="25"/>
      <c r="C330" s="2"/>
      <c r="D330" s="24"/>
      <c r="E330" s="24"/>
      <c r="F330" s="132"/>
      <c r="G330" s="2"/>
      <c r="J330" s="2"/>
    </row>
    <row r="331" spans="1:10">
      <c r="A331" s="2"/>
      <c r="B331" s="25"/>
      <c r="C331" s="2"/>
      <c r="D331" s="24"/>
      <c r="E331" s="24"/>
      <c r="F331" s="132"/>
      <c r="G331" s="2"/>
      <c r="J331" s="2"/>
    </row>
    <row r="332" spans="1:10">
      <c r="A332" s="2"/>
      <c r="B332" s="25"/>
      <c r="C332" s="2"/>
      <c r="D332" s="24"/>
      <c r="E332" s="24"/>
      <c r="F332" s="132"/>
      <c r="G332" s="2"/>
      <c r="J332" s="2"/>
    </row>
    <row r="333" spans="1:10">
      <c r="A333" s="2"/>
      <c r="B333" s="25"/>
      <c r="C333" s="2"/>
      <c r="D333" s="24"/>
      <c r="E333" s="24"/>
      <c r="F333" s="132"/>
      <c r="G333" s="2"/>
      <c r="J333" s="2"/>
    </row>
    <row r="334" spans="1:10">
      <c r="A334" s="2"/>
      <c r="B334" s="25"/>
      <c r="C334" s="2"/>
      <c r="D334" s="24"/>
      <c r="E334" s="24"/>
      <c r="F334" s="132"/>
      <c r="G334" s="2"/>
      <c r="J334" s="2"/>
    </row>
    <row r="335" spans="1:10">
      <c r="A335" s="2"/>
      <c r="B335" s="25"/>
      <c r="C335" s="2"/>
      <c r="D335" s="24"/>
      <c r="E335" s="24"/>
      <c r="F335" s="132"/>
      <c r="G335" s="2"/>
      <c r="J335" s="2"/>
    </row>
    <row r="336" spans="1:10">
      <c r="A336" s="2"/>
      <c r="B336" s="25"/>
      <c r="C336" s="2"/>
      <c r="D336" s="24"/>
      <c r="E336" s="24"/>
      <c r="F336" s="132"/>
      <c r="G336" s="2"/>
      <c r="J336" s="2"/>
    </row>
    <row r="337" spans="1:10">
      <c r="A337" s="2"/>
      <c r="B337" s="25"/>
      <c r="C337" s="2"/>
      <c r="D337" s="24"/>
      <c r="E337" s="24"/>
      <c r="F337" s="132"/>
      <c r="G337" s="2"/>
      <c r="J337" s="2"/>
    </row>
    <row r="338" spans="1:10">
      <c r="A338" s="2"/>
      <c r="B338" s="25"/>
      <c r="C338" s="2"/>
      <c r="D338" s="24"/>
      <c r="E338" s="24"/>
      <c r="F338" s="132"/>
      <c r="G338" s="2"/>
      <c r="J338" s="2"/>
    </row>
    <row r="339" spans="1:10">
      <c r="A339" s="2"/>
      <c r="B339" s="25"/>
      <c r="C339" s="2"/>
      <c r="D339" s="24"/>
      <c r="E339" s="24"/>
      <c r="F339" s="132"/>
      <c r="G339" s="2"/>
      <c r="J339" s="2"/>
    </row>
    <row r="340" spans="1:10">
      <c r="A340" s="2"/>
      <c r="B340" s="25"/>
      <c r="C340" s="2"/>
      <c r="D340" s="24"/>
      <c r="E340" s="24"/>
      <c r="F340" s="132"/>
      <c r="G340" s="2"/>
      <c r="J340" s="2"/>
    </row>
    <row r="341" spans="1:10">
      <c r="A341" s="2"/>
      <c r="B341" s="25"/>
      <c r="C341" s="2"/>
      <c r="D341" s="24"/>
      <c r="E341" s="24"/>
      <c r="F341" s="132"/>
      <c r="G341" s="2"/>
      <c r="J341" s="2"/>
    </row>
    <row r="342" spans="1:10">
      <c r="A342" s="2"/>
      <c r="B342" s="25"/>
      <c r="C342" s="2"/>
      <c r="D342" s="24"/>
      <c r="E342" s="24"/>
      <c r="F342" s="132"/>
      <c r="G342" s="2"/>
      <c r="J342" s="2"/>
    </row>
    <row r="343" spans="1:10">
      <c r="A343" s="2"/>
      <c r="B343" s="25"/>
      <c r="C343" s="2"/>
      <c r="D343" s="24"/>
      <c r="E343" s="24"/>
      <c r="F343" s="132"/>
      <c r="G343" s="2"/>
      <c r="J343" s="2"/>
    </row>
    <row r="344" spans="1:10">
      <c r="A344" s="2"/>
      <c r="B344" s="25"/>
      <c r="C344" s="2"/>
      <c r="D344" s="24"/>
      <c r="E344" s="24"/>
      <c r="F344" s="132"/>
      <c r="G344" s="2"/>
      <c r="J344" s="2"/>
    </row>
    <row r="345" spans="1:10">
      <c r="A345" s="2"/>
      <c r="B345" s="25"/>
      <c r="C345" s="2"/>
      <c r="D345" s="24"/>
      <c r="E345" s="24"/>
      <c r="F345" s="132"/>
      <c r="G345" s="2"/>
      <c r="J345" s="2"/>
    </row>
    <row r="346" spans="1:10">
      <c r="A346" s="2"/>
      <c r="B346" s="25"/>
      <c r="C346" s="2"/>
      <c r="D346" s="24"/>
      <c r="E346" s="24"/>
      <c r="F346" s="132"/>
      <c r="G346" s="2"/>
      <c r="J346" s="2"/>
    </row>
    <row r="347" spans="1:10">
      <c r="A347" s="2"/>
      <c r="B347" s="25"/>
      <c r="C347" s="2"/>
      <c r="D347" s="24"/>
      <c r="E347" s="24"/>
      <c r="F347" s="132"/>
      <c r="G347" s="2"/>
      <c r="J347" s="2"/>
    </row>
    <row r="348" spans="1:10">
      <c r="A348" s="2"/>
      <c r="B348" s="25"/>
      <c r="C348" s="2"/>
      <c r="D348" s="24"/>
      <c r="E348" s="24"/>
      <c r="F348" s="132"/>
      <c r="G348" s="2"/>
      <c r="J348" s="2"/>
    </row>
    <row r="349" spans="1:10">
      <c r="A349" s="2"/>
      <c r="B349" s="25"/>
      <c r="C349" s="2"/>
      <c r="D349" s="24"/>
      <c r="E349" s="24"/>
      <c r="F349" s="132"/>
      <c r="G349" s="2"/>
      <c r="J349" s="2"/>
    </row>
    <row r="350" spans="1:10">
      <c r="A350" s="2"/>
      <c r="B350" s="25"/>
      <c r="C350" s="2"/>
      <c r="D350" s="24"/>
      <c r="E350" s="24"/>
      <c r="F350" s="132"/>
      <c r="G350" s="2"/>
      <c r="J350" s="2"/>
    </row>
    <row r="351" spans="1:10">
      <c r="A351" s="2"/>
      <c r="B351" s="25"/>
      <c r="C351" s="2"/>
      <c r="D351" s="24"/>
      <c r="E351" s="24"/>
      <c r="F351" s="132"/>
      <c r="G351" s="2"/>
      <c r="J351" s="2"/>
    </row>
    <row r="352" spans="1:10">
      <c r="A352" s="2"/>
      <c r="B352" s="25"/>
      <c r="C352" s="2"/>
      <c r="D352" s="24"/>
      <c r="E352" s="24"/>
      <c r="F352" s="132"/>
      <c r="G352" s="2"/>
      <c r="J352" s="2"/>
    </row>
    <row r="353" spans="1:10">
      <c r="A353" s="24"/>
      <c r="B353" s="8"/>
      <c r="C353" s="24"/>
      <c r="D353" s="24"/>
      <c r="E353" s="24"/>
      <c r="F353" s="2"/>
      <c r="G353" s="2"/>
      <c r="J353" s="2"/>
    </row>
    <row r="354" spans="1:10">
      <c r="A354" s="2"/>
      <c r="B354" s="8"/>
      <c r="C354" s="24"/>
      <c r="D354" s="24"/>
      <c r="E354" s="24"/>
      <c r="F354" s="2"/>
      <c r="G354" s="2"/>
      <c r="J354" s="2"/>
    </row>
    <row r="355" spans="1:10">
      <c r="A355" s="2"/>
      <c r="B355" s="8"/>
      <c r="C355" s="24"/>
      <c r="D355" s="24"/>
      <c r="E355" s="24"/>
      <c r="F355" s="2"/>
      <c r="G355" s="2"/>
      <c r="J355" s="2"/>
    </row>
    <row r="356" spans="1:10">
      <c r="A356" s="24"/>
      <c r="B356" s="8"/>
      <c r="C356" s="24"/>
      <c r="D356" s="24"/>
      <c r="E356" s="24"/>
      <c r="F356" s="2"/>
      <c r="G356" s="2"/>
      <c r="J356" s="2"/>
    </row>
    <row r="357" spans="1:10">
      <c r="A357" s="2"/>
      <c r="B357" s="8"/>
      <c r="C357" s="24"/>
      <c r="D357" s="24"/>
      <c r="E357" s="24"/>
      <c r="F357" s="2"/>
      <c r="G357" s="2"/>
      <c r="J357" s="2"/>
    </row>
    <row r="358" spans="1:10">
      <c r="A358" s="2"/>
      <c r="B358" s="8"/>
      <c r="C358" s="24"/>
      <c r="D358" s="24"/>
      <c r="E358" s="24"/>
      <c r="F358" s="2"/>
      <c r="G358" s="2"/>
      <c r="J358" s="2"/>
    </row>
    <row r="359" spans="1:10">
      <c r="A359" s="2"/>
      <c r="B359" s="31"/>
      <c r="C359" s="26"/>
      <c r="D359" s="24"/>
      <c r="E359" s="24"/>
      <c r="F359" s="132"/>
      <c r="G359" s="2"/>
      <c r="J359" s="2"/>
    </row>
    <row r="360" spans="1:10">
      <c r="A360" s="2"/>
      <c r="B360" s="31"/>
      <c r="C360" s="26"/>
      <c r="D360" s="24"/>
      <c r="E360" s="24"/>
      <c r="F360" s="132"/>
      <c r="G360" s="2"/>
      <c r="J360" s="2"/>
    </row>
    <row r="361" spans="1:10">
      <c r="A361" s="2"/>
      <c r="B361" s="31"/>
      <c r="C361" s="26"/>
      <c r="D361" s="24"/>
      <c r="E361" s="24"/>
      <c r="F361" s="132"/>
      <c r="G361" s="2"/>
      <c r="J361" s="2"/>
    </row>
    <row r="362" spans="1:10">
      <c r="A362" s="2"/>
      <c r="B362" s="31"/>
      <c r="C362" s="26"/>
      <c r="D362" s="24"/>
      <c r="E362" s="24"/>
      <c r="F362" s="132"/>
      <c r="G362" s="2"/>
      <c r="J362" s="2"/>
    </row>
    <row r="363" spans="1:10">
      <c r="A363" s="2"/>
      <c r="B363" s="31"/>
      <c r="C363" s="26"/>
      <c r="D363" s="24"/>
      <c r="E363" s="24"/>
      <c r="F363" s="132"/>
      <c r="G363" s="2"/>
      <c r="J363" s="2"/>
    </row>
    <row r="364" spans="1:10">
      <c r="A364" s="2"/>
      <c r="B364" s="31"/>
      <c r="C364" s="26"/>
      <c r="D364" s="24"/>
      <c r="E364" s="24"/>
      <c r="F364" s="132"/>
      <c r="G364" s="2"/>
      <c r="J364" s="2"/>
    </row>
    <row r="365" spans="1:10">
      <c r="A365" s="2"/>
      <c r="B365" s="31"/>
      <c r="C365" s="26"/>
      <c r="D365" s="24"/>
      <c r="E365" s="24"/>
      <c r="F365" s="132"/>
      <c r="G365" s="2"/>
      <c r="J365" s="2"/>
    </row>
    <row r="366" spans="1:10">
      <c r="A366" s="2"/>
      <c r="B366" s="31"/>
      <c r="C366" s="26"/>
      <c r="D366" s="24"/>
      <c r="E366" s="24"/>
      <c r="F366" s="132"/>
      <c r="G366" s="2"/>
      <c r="J366" s="2"/>
    </row>
    <row r="367" spans="1:10">
      <c r="A367" s="2"/>
      <c r="B367" s="31"/>
      <c r="C367" s="26"/>
      <c r="D367" s="24"/>
      <c r="E367" s="24"/>
      <c r="F367" s="132"/>
      <c r="G367" s="2"/>
      <c r="J367" s="2"/>
    </row>
    <row r="368" spans="1:10">
      <c r="A368" s="2"/>
      <c r="B368" s="31"/>
      <c r="C368" s="26"/>
      <c r="D368" s="24"/>
      <c r="E368" s="24"/>
      <c r="F368" s="132"/>
      <c r="G368" s="2"/>
      <c r="J368" s="2"/>
    </row>
    <row r="369" spans="1:10">
      <c r="A369" s="2"/>
      <c r="B369" s="31"/>
      <c r="C369" s="26"/>
      <c r="D369" s="24"/>
      <c r="E369" s="24"/>
      <c r="F369" s="132"/>
      <c r="G369" s="2"/>
      <c r="J369" s="2"/>
    </row>
    <row r="370" spans="1:10">
      <c r="A370" s="2"/>
      <c r="B370" s="31"/>
      <c r="C370" s="26"/>
      <c r="D370" s="24"/>
      <c r="E370" s="24"/>
      <c r="F370" s="132"/>
      <c r="G370" s="2"/>
      <c r="J370" s="2"/>
    </row>
    <row r="371" spans="1:10">
      <c r="A371" s="2"/>
      <c r="B371" s="31"/>
      <c r="C371" s="26"/>
      <c r="D371" s="24"/>
      <c r="E371" s="24"/>
      <c r="F371" s="132"/>
      <c r="G371" s="2"/>
      <c r="J371" s="2"/>
    </row>
    <row r="372" spans="1:10">
      <c r="A372" s="2"/>
      <c r="B372" s="31"/>
      <c r="C372" s="26"/>
      <c r="D372" s="24"/>
      <c r="E372" s="24"/>
      <c r="F372" s="132"/>
      <c r="G372" s="2"/>
      <c r="J372" s="2"/>
    </row>
    <row r="373" spans="1:10">
      <c r="A373" s="2"/>
      <c r="B373" s="31"/>
      <c r="C373" s="2"/>
      <c r="D373" s="24"/>
      <c r="E373" s="24"/>
      <c r="F373" s="2"/>
      <c r="G373" s="2"/>
      <c r="J373" s="2"/>
    </row>
    <row r="374" spans="1:10">
      <c r="A374" s="2"/>
      <c r="B374" s="31"/>
      <c r="C374" s="2"/>
      <c r="D374" s="24"/>
      <c r="E374" s="24"/>
      <c r="F374" s="132"/>
      <c r="G374" s="2"/>
      <c r="J374" s="2"/>
    </row>
    <row r="375" spans="1:10">
      <c r="A375" s="2"/>
      <c r="B375" s="31"/>
      <c r="C375" s="2"/>
      <c r="D375" s="24"/>
      <c r="E375" s="24"/>
      <c r="F375" s="132"/>
      <c r="G375" s="2"/>
      <c r="J375" s="2"/>
    </row>
    <row r="376" spans="1:10">
      <c r="A376" s="2"/>
      <c r="B376" s="31"/>
      <c r="C376" s="2"/>
      <c r="D376" s="24"/>
      <c r="E376" s="24"/>
      <c r="F376" s="2"/>
      <c r="G376" s="2"/>
      <c r="J376" s="2"/>
    </row>
    <row r="377" spans="1:10">
      <c r="A377" s="2"/>
      <c r="B377" s="31"/>
      <c r="C377" s="2"/>
      <c r="D377" s="24"/>
      <c r="E377" s="24"/>
      <c r="F377" s="132"/>
      <c r="G377" s="2"/>
      <c r="J377" s="2"/>
    </row>
    <row r="378" spans="1:10">
      <c r="A378" s="2"/>
      <c r="B378" s="31"/>
      <c r="C378" s="2"/>
      <c r="D378" s="24"/>
      <c r="E378" s="24"/>
      <c r="F378" s="132"/>
      <c r="G378" s="2"/>
      <c r="J378" s="2"/>
    </row>
    <row r="379" spans="1:10">
      <c r="A379" s="2"/>
      <c r="B379" s="31"/>
      <c r="C379" s="2"/>
      <c r="D379" s="24"/>
      <c r="E379" s="24"/>
      <c r="F379" s="132"/>
      <c r="G379" s="2"/>
      <c r="J379" s="2"/>
    </row>
    <row r="380" spans="1:10">
      <c r="A380" s="2"/>
      <c r="B380" s="31"/>
      <c r="C380" s="2"/>
      <c r="D380" s="24"/>
      <c r="E380" s="24"/>
      <c r="F380" s="2"/>
      <c r="G380" s="2"/>
      <c r="J380" s="2"/>
    </row>
    <row r="381" spans="1:10">
      <c r="A381" s="2"/>
      <c r="B381" s="31"/>
      <c r="C381" s="2"/>
      <c r="D381" s="24"/>
      <c r="E381" s="24"/>
      <c r="F381" s="132"/>
      <c r="G381" s="2"/>
      <c r="J381" s="2"/>
    </row>
    <row r="382" spans="1:10">
      <c r="A382" s="2"/>
      <c r="B382" s="31"/>
      <c r="C382" s="2"/>
      <c r="D382" s="24"/>
      <c r="E382" s="24"/>
      <c r="F382" s="132"/>
      <c r="G382" s="2"/>
      <c r="J382" s="2"/>
    </row>
    <row r="383" spans="1:10">
      <c r="A383" s="2"/>
      <c r="B383" s="31"/>
      <c r="C383" s="2"/>
      <c r="D383" s="24"/>
      <c r="E383" s="24"/>
      <c r="F383" s="2"/>
      <c r="G383" s="2"/>
      <c r="J383" s="2"/>
    </row>
    <row r="384" spans="1:10">
      <c r="A384" s="2"/>
      <c r="B384" s="31"/>
      <c r="C384" s="2"/>
      <c r="D384" s="24"/>
      <c r="E384" s="24"/>
      <c r="F384" s="132"/>
      <c r="G384" s="2"/>
      <c r="J384" s="2"/>
    </row>
    <row r="385" spans="1:10">
      <c r="A385" s="2"/>
      <c r="B385" s="31"/>
      <c r="C385" s="2"/>
      <c r="D385" s="24"/>
      <c r="E385" s="24"/>
      <c r="F385" s="132"/>
      <c r="G385" s="2"/>
      <c r="J385" s="2"/>
    </row>
    <row r="386" spans="1:10">
      <c r="A386" s="2"/>
      <c r="B386" s="31"/>
      <c r="C386" s="2"/>
      <c r="D386" s="24"/>
      <c r="E386" s="24"/>
      <c r="F386" s="132"/>
      <c r="G386" s="2"/>
      <c r="J386" s="2"/>
    </row>
    <row r="387" spans="1:10">
      <c r="A387" s="2"/>
      <c r="B387" s="25"/>
      <c r="C387" s="24"/>
      <c r="D387" s="24"/>
      <c r="E387" s="24"/>
      <c r="F387" s="132"/>
      <c r="G387" s="24"/>
      <c r="J387" s="2"/>
    </row>
    <row r="388" spans="1:10">
      <c r="A388" s="2"/>
      <c r="B388" s="25"/>
      <c r="C388" s="24"/>
      <c r="D388" s="24"/>
      <c r="E388" s="24"/>
      <c r="F388" s="132"/>
      <c r="G388" s="24"/>
      <c r="J388" s="2"/>
    </row>
    <row r="389" spans="1:10">
      <c r="A389" s="2"/>
      <c r="B389" s="25"/>
      <c r="C389" s="24"/>
      <c r="D389" s="24"/>
      <c r="E389" s="24"/>
      <c r="F389" s="132"/>
      <c r="G389" s="24"/>
      <c r="J389" s="2"/>
    </row>
    <row r="390" spans="1:10">
      <c r="A390" s="2"/>
      <c r="B390" s="25"/>
      <c r="C390" s="24"/>
      <c r="D390" s="24"/>
      <c r="E390" s="24"/>
      <c r="F390" s="132"/>
      <c r="G390" s="24"/>
      <c r="J390" s="2"/>
    </row>
    <row r="391" spans="1:10">
      <c r="A391" s="2"/>
      <c r="B391" s="25"/>
      <c r="C391" s="24"/>
      <c r="D391" s="24"/>
      <c r="E391" s="24"/>
      <c r="F391" s="132"/>
      <c r="G391" s="24"/>
      <c r="J391" s="2"/>
    </row>
    <row r="392" spans="1:10">
      <c r="A392" s="2"/>
      <c r="B392" s="25"/>
      <c r="C392" s="24"/>
      <c r="D392" s="24"/>
      <c r="E392" s="24"/>
      <c r="F392" s="132"/>
      <c r="G392" s="24"/>
      <c r="J392" s="2"/>
    </row>
    <row r="393" spans="1:10">
      <c r="A393" s="2"/>
      <c r="B393" s="25"/>
      <c r="C393" s="24"/>
      <c r="D393" s="24"/>
      <c r="E393" s="24"/>
      <c r="F393" s="132"/>
      <c r="G393" s="24"/>
      <c r="J393" s="2"/>
    </row>
    <row r="394" spans="1:10">
      <c r="A394" s="2"/>
      <c r="B394" s="25"/>
      <c r="C394" s="24"/>
      <c r="D394" s="24"/>
      <c r="E394" s="24"/>
      <c r="F394" s="132"/>
      <c r="G394" s="24"/>
      <c r="J394" s="2"/>
    </row>
    <row r="395" spans="1:10">
      <c r="A395" s="2"/>
      <c r="B395" s="25"/>
      <c r="C395" s="24"/>
      <c r="D395" s="24"/>
      <c r="E395" s="24"/>
      <c r="F395" s="132"/>
      <c r="G395" s="24"/>
      <c r="J395" s="2"/>
    </row>
    <row r="396" spans="1:10">
      <c r="A396" s="2"/>
      <c r="B396" s="25"/>
      <c r="C396" s="24"/>
      <c r="D396" s="24"/>
      <c r="E396" s="24"/>
      <c r="F396" s="132"/>
      <c r="G396" s="24"/>
      <c r="J396" s="2"/>
    </row>
    <row r="397" spans="1:10">
      <c r="A397" s="2"/>
      <c r="B397" s="25"/>
      <c r="C397" s="24"/>
      <c r="D397" s="24"/>
      <c r="E397" s="24"/>
      <c r="F397" s="132"/>
      <c r="G397" s="24"/>
      <c r="J397" s="2"/>
    </row>
    <row r="398" spans="1:10">
      <c r="A398" s="2"/>
      <c r="B398" s="25"/>
      <c r="C398" s="24"/>
      <c r="D398" s="24"/>
      <c r="E398" s="24"/>
      <c r="F398" s="132"/>
      <c r="G398" s="24"/>
      <c r="J398" s="2"/>
    </row>
    <row r="399" spans="1:10">
      <c r="A399" s="2"/>
      <c r="B399" s="25"/>
      <c r="C399" s="24"/>
      <c r="D399" s="24"/>
      <c r="E399" s="24"/>
      <c r="F399" s="132"/>
      <c r="G399" s="24"/>
      <c r="J399" s="2"/>
    </row>
    <row r="400" spans="1:10">
      <c r="A400" s="2"/>
      <c r="B400" s="25"/>
      <c r="C400" s="24"/>
      <c r="D400" s="24"/>
      <c r="E400" s="24"/>
      <c r="F400" s="132"/>
      <c r="G400" s="24"/>
      <c r="J400" s="2"/>
    </row>
    <row r="401" spans="1:10">
      <c r="A401" s="2"/>
      <c r="B401" s="25"/>
      <c r="C401" s="24"/>
      <c r="D401" s="24"/>
      <c r="E401" s="24"/>
      <c r="F401" s="132"/>
      <c r="G401" s="24"/>
      <c r="J401" s="2"/>
    </row>
    <row r="402" spans="1:10">
      <c r="A402" s="2"/>
      <c r="B402" s="25"/>
      <c r="C402" s="24"/>
      <c r="D402" s="24"/>
      <c r="E402" s="24"/>
      <c r="F402" s="132"/>
      <c r="G402" s="24"/>
      <c r="J402" s="2"/>
    </row>
    <row r="403" spans="1:10">
      <c r="A403" s="2"/>
      <c r="B403" s="25"/>
      <c r="C403" s="24"/>
      <c r="D403" s="24"/>
      <c r="E403" s="24"/>
      <c r="F403" s="132"/>
      <c r="G403" s="24"/>
      <c r="J403" s="2"/>
    </row>
    <row r="404" spans="1:10">
      <c r="A404" s="2"/>
      <c r="B404" s="25"/>
      <c r="C404" s="24"/>
      <c r="D404" s="24"/>
      <c r="E404" s="24"/>
      <c r="F404" s="132"/>
      <c r="G404" s="24"/>
      <c r="J404" s="2"/>
    </row>
    <row r="405" spans="1:10">
      <c r="A405" s="2"/>
      <c r="B405" s="25"/>
      <c r="C405" s="24"/>
      <c r="D405" s="24"/>
      <c r="E405" s="24"/>
      <c r="F405" s="132"/>
      <c r="G405" s="24"/>
      <c r="J405" s="2"/>
    </row>
    <row r="406" spans="1:10">
      <c r="A406" s="2"/>
      <c r="B406" s="25"/>
      <c r="C406" s="24"/>
      <c r="D406" s="24"/>
      <c r="E406" s="24"/>
      <c r="F406" s="132"/>
      <c r="G406" s="24"/>
      <c r="J406" s="2"/>
    </row>
    <row r="407" spans="1:10">
      <c r="A407" s="2"/>
      <c r="B407" s="25"/>
      <c r="C407" s="24"/>
      <c r="D407" s="24"/>
      <c r="E407" s="24"/>
      <c r="F407" s="132"/>
      <c r="G407" s="24"/>
      <c r="J407" s="2"/>
    </row>
    <row r="408" spans="1:10">
      <c r="A408" s="2"/>
      <c r="B408" s="25"/>
      <c r="C408" s="24"/>
      <c r="D408" s="24"/>
      <c r="E408" s="24"/>
      <c r="F408" s="132"/>
      <c r="G408" s="24"/>
      <c r="J408" s="2"/>
    </row>
    <row r="409" spans="1:10">
      <c r="A409" s="2"/>
      <c r="B409" s="25"/>
      <c r="C409" s="24"/>
      <c r="D409" s="24"/>
      <c r="E409" s="24"/>
      <c r="F409" s="132"/>
      <c r="G409" s="24"/>
      <c r="J409" s="2"/>
    </row>
    <row r="410" spans="1:10">
      <c r="A410" s="2"/>
      <c r="B410" s="25"/>
      <c r="C410" s="24"/>
      <c r="D410" s="24"/>
      <c r="E410" s="24"/>
      <c r="F410" s="132"/>
      <c r="G410" s="24"/>
      <c r="J410" s="2"/>
    </row>
    <row r="411" spans="1:10">
      <c r="A411" s="2"/>
      <c r="B411" s="25"/>
      <c r="C411" s="24"/>
      <c r="D411" s="24"/>
      <c r="E411" s="24"/>
      <c r="F411" s="132"/>
      <c r="G411" s="24"/>
      <c r="J411" s="2"/>
    </row>
    <row r="412" spans="1:10">
      <c r="A412" s="2"/>
      <c r="B412" s="25"/>
      <c r="C412" s="24"/>
      <c r="D412" s="24"/>
      <c r="E412" s="24"/>
      <c r="F412" s="132"/>
      <c r="G412" s="24"/>
      <c r="J412" s="2"/>
    </row>
    <row r="413" spans="1:10">
      <c r="A413" s="2"/>
      <c r="B413" s="25"/>
      <c r="C413" s="24"/>
      <c r="D413" s="24"/>
      <c r="E413" s="24"/>
      <c r="F413" s="132"/>
      <c r="G413" s="24"/>
      <c r="J413" s="2"/>
    </row>
    <row r="414" spans="1:10">
      <c r="A414" s="2"/>
      <c r="B414" s="25"/>
      <c r="C414" s="24"/>
      <c r="D414" s="24"/>
      <c r="E414" s="24"/>
      <c r="F414" s="132"/>
      <c r="G414" s="24"/>
      <c r="J414" s="2"/>
    </row>
    <row r="415" spans="1:10">
      <c r="A415" s="2"/>
      <c r="B415" s="25"/>
      <c r="C415" s="24"/>
      <c r="D415" s="24"/>
      <c r="E415" s="24"/>
      <c r="F415" s="132"/>
      <c r="G415" s="24"/>
      <c r="J415" s="2"/>
    </row>
    <row r="416" spans="1:10">
      <c r="A416" s="2"/>
      <c r="B416" s="25"/>
      <c r="C416" s="24"/>
      <c r="D416" s="24"/>
      <c r="E416" s="24"/>
      <c r="F416" s="132"/>
      <c r="G416" s="24"/>
      <c r="J416" s="2"/>
    </row>
    <row r="417" spans="1:10">
      <c r="A417" s="2"/>
      <c r="B417" s="25"/>
      <c r="C417" s="24"/>
      <c r="D417" s="24"/>
      <c r="E417" s="24"/>
      <c r="F417" s="132"/>
      <c r="G417" s="24"/>
      <c r="J417" s="2"/>
    </row>
    <row r="418" spans="1:10">
      <c r="A418" s="2"/>
      <c r="B418" s="25"/>
      <c r="C418" s="24"/>
      <c r="D418" s="24"/>
      <c r="E418" s="24"/>
      <c r="F418" s="132"/>
      <c r="G418" s="24"/>
      <c r="J418" s="2"/>
    </row>
    <row r="419" spans="1:10">
      <c r="A419" s="2"/>
      <c r="B419" s="25"/>
      <c r="C419" s="24"/>
      <c r="D419" s="24"/>
      <c r="E419" s="24"/>
      <c r="F419" s="132"/>
      <c r="G419" s="24"/>
      <c r="J419" s="2"/>
    </row>
    <row r="420" spans="1:10">
      <c r="A420" s="2"/>
      <c r="B420" s="25"/>
      <c r="C420" s="24"/>
      <c r="D420" s="24"/>
      <c r="E420" s="24"/>
      <c r="F420" s="132"/>
      <c r="G420" s="24"/>
      <c r="J420" s="2"/>
    </row>
    <row r="421" spans="1:10">
      <c r="A421" s="2"/>
      <c r="B421" s="25"/>
      <c r="C421" s="24"/>
      <c r="D421" s="24"/>
      <c r="E421" s="24"/>
      <c r="F421" s="132"/>
      <c r="G421" s="24"/>
      <c r="J421" s="2"/>
    </row>
    <row r="422" spans="1:10">
      <c r="A422" s="2"/>
      <c r="B422" s="25"/>
      <c r="C422" s="24"/>
      <c r="D422" s="24"/>
      <c r="E422" s="24"/>
      <c r="F422" s="132"/>
      <c r="G422" s="24"/>
      <c r="J422" s="2"/>
    </row>
    <row r="423" spans="1:10">
      <c r="A423" s="2"/>
      <c r="B423" s="25"/>
      <c r="C423" s="24"/>
      <c r="D423" s="24"/>
      <c r="E423" s="24"/>
      <c r="F423" s="132"/>
      <c r="G423" s="24"/>
      <c r="J423" s="2"/>
    </row>
    <row r="424" spans="1:10">
      <c r="A424" s="2"/>
      <c r="B424" s="25"/>
      <c r="C424" s="24"/>
      <c r="D424" s="24"/>
      <c r="E424" s="24"/>
      <c r="F424" s="132"/>
      <c r="G424" s="24"/>
      <c r="J424" s="2"/>
    </row>
    <row r="425" spans="1:10">
      <c r="A425" s="2"/>
      <c r="B425" s="25"/>
      <c r="C425" s="24"/>
      <c r="D425" s="24"/>
      <c r="E425" s="24"/>
      <c r="F425" s="132"/>
      <c r="G425" s="24"/>
      <c r="J425" s="2"/>
    </row>
    <row r="426" spans="1:10">
      <c r="A426" s="2"/>
      <c r="B426" s="25"/>
      <c r="C426" s="24"/>
      <c r="D426" s="24"/>
      <c r="E426" s="24"/>
      <c r="F426" s="132"/>
      <c r="G426" s="24"/>
      <c r="J426" s="2"/>
    </row>
    <row r="427" spans="1:10">
      <c r="A427" s="2"/>
      <c r="B427" s="25"/>
      <c r="C427" s="24"/>
      <c r="D427" s="24"/>
      <c r="E427" s="24"/>
      <c r="F427" s="132"/>
      <c r="G427" s="24"/>
      <c r="J427" s="2"/>
    </row>
    <row r="428" spans="1:10">
      <c r="A428" s="2"/>
      <c r="B428" s="25"/>
      <c r="C428" s="24"/>
      <c r="D428" s="24"/>
      <c r="E428" s="24"/>
      <c r="F428" s="132"/>
      <c r="G428" s="24"/>
      <c r="J428" s="2"/>
    </row>
    <row r="429" spans="1:10">
      <c r="A429" s="2"/>
      <c r="B429" s="25"/>
      <c r="C429" s="24"/>
      <c r="D429" s="24"/>
      <c r="E429" s="24"/>
      <c r="F429" s="132"/>
      <c r="G429" s="24"/>
      <c r="J429" s="2"/>
    </row>
    <row r="430" spans="1:10">
      <c r="A430" s="2"/>
      <c r="B430" s="25"/>
      <c r="C430" s="24"/>
      <c r="D430" s="24"/>
      <c r="E430" s="24"/>
      <c r="F430" s="132"/>
      <c r="G430" s="24"/>
      <c r="J430" s="2"/>
    </row>
    <row r="431" spans="1:10">
      <c r="A431" s="2"/>
      <c r="B431" s="25"/>
      <c r="C431" s="24"/>
      <c r="D431" s="24"/>
      <c r="E431" s="24"/>
      <c r="F431" s="132"/>
      <c r="G431" s="24"/>
      <c r="J431" s="2"/>
    </row>
    <row r="432" spans="1:10">
      <c r="A432" s="2"/>
      <c r="B432" s="25"/>
      <c r="C432" s="24"/>
      <c r="D432" s="24"/>
      <c r="E432" s="24"/>
      <c r="F432" s="132"/>
      <c r="G432" s="24"/>
      <c r="J432" s="2"/>
    </row>
    <row r="433" spans="1:10">
      <c r="A433" s="2"/>
      <c r="B433" s="25"/>
      <c r="C433" s="24"/>
      <c r="D433" s="24"/>
      <c r="E433" s="24"/>
      <c r="F433" s="132"/>
      <c r="G433" s="24"/>
      <c r="J433" s="2"/>
    </row>
    <row r="434" spans="1:10">
      <c r="A434" s="2"/>
      <c r="B434" s="25"/>
      <c r="C434" s="24"/>
      <c r="D434" s="24"/>
      <c r="E434" s="24"/>
      <c r="F434" s="132"/>
      <c r="G434" s="24"/>
      <c r="J434" s="2"/>
    </row>
    <row r="435" spans="1:10">
      <c r="A435" s="2"/>
      <c r="B435" s="25"/>
      <c r="C435" s="24"/>
      <c r="D435" s="24"/>
      <c r="E435" s="24"/>
      <c r="F435" s="132"/>
      <c r="G435" s="24"/>
      <c r="J435" s="2"/>
    </row>
    <row r="436" spans="1:10">
      <c r="A436" s="2"/>
      <c r="B436" s="25"/>
      <c r="C436" s="24"/>
      <c r="D436" s="24"/>
      <c r="E436" s="24"/>
      <c r="F436" s="132"/>
      <c r="G436" s="24"/>
      <c r="J436" s="2"/>
    </row>
    <row r="437" spans="1:10">
      <c r="A437" s="2"/>
      <c r="B437" s="25"/>
      <c r="C437" s="24"/>
      <c r="D437" s="24"/>
      <c r="E437" s="24"/>
      <c r="F437" s="132"/>
      <c r="G437" s="24"/>
      <c r="J437" s="2"/>
    </row>
    <row r="438" spans="1:10">
      <c r="A438" s="2"/>
      <c r="B438" s="25"/>
      <c r="C438" s="24"/>
      <c r="D438" s="24"/>
      <c r="E438" s="24"/>
      <c r="F438" s="132"/>
      <c r="G438" s="24"/>
      <c r="J438" s="2"/>
    </row>
    <row r="439" spans="1:10">
      <c r="A439" s="2"/>
      <c r="B439" s="25"/>
      <c r="C439" s="24"/>
      <c r="D439" s="24"/>
      <c r="E439" s="24"/>
      <c r="F439" s="132"/>
      <c r="G439" s="24"/>
      <c r="J439" s="2"/>
    </row>
    <row r="440" spans="1:10">
      <c r="A440" s="2"/>
      <c r="B440" s="25"/>
      <c r="C440" s="24"/>
      <c r="D440" s="24"/>
      <c r="E440" s="24"/>
      <c r="F440" s="132"/>
      <c r="G440" s="24"/>
      <c r="J440" s="2"/>
    </row>
    <row r="441" spans="1:10">
      <c r="A441" s="2"/>
      <c r="B441" s="25"/>
      <c r="C441" s="24"/>
      <c r="D441" s="24"/>
      <c r="E441" s="24"/>
      <c r="F441" s="132"/>
      <c r="G441" s="24"/>
      <c r="J441" s="2"/>
    </row>
    <row r="442" spans="1:10">
      <c r="A442" s="2"/>
      <c r="B442" s="25"/>
      <c r="C442" s="24"/>
      <c r="D442" s="24"/>
      <c r="E442" s="24"/>
      <c r="F442" s="132"/>
      <c r="G442" s="24"/>
      <c r="J442" s="2"/>
    </row>
    <row r="443" spans="1:10">
      <c r="A443" s="2"/>
      <c r="B443" s="25"/>
      <c r="C443" s="24"/>
      <c r="D443" s="24"/>
      <c r="E443" s="24"/>
      <c r="F443" s="132"/>
      <c r="G443" s="24"/>
      <c r="J443" s="2"/>
    </row>
    <row r="444" spans="1:10">
      <c r="A444" s="2"/>
      <c r="B444" s="25"/>
      <c r="C444" s="24"/>
      <c r="D444" s="24"/>
      <c r="E444" s="24"/>
      <c r="F444" s="132"/>
      <c r="G444" s="24"/>
      <c r="J444" s="2"/>
    </row>
    <row r="445" spans="1:10">
      <c r="A445" s="2"/>
      <c r="B445" s="25"/>
      <c r="C445" s="24"/>
      <c r="D445" s="24"/>
      <c r="E445" s="24"/>
      <c r="F445" s="132"/>
      <c r="G445" s="24"/>
      <c r="J445" s="2"/>
    </row>
    <row r="446" spans="1:10">
      <c r="A446" s="2"/>
      <c r="B446" s="25"/>
      <c r="C446" s="24"/>
      <c r="D446" s="24"/>
      <c r="E446" s="24"/>
      <c r="F446" s="132"/>
      <c r="G446" s="24"/>
      <c r="J446" s="2"/>
    </row>
    <row r="447" spans="1:10">
      <c r="A447" s="2"/>
      <c r="B447" s="25"/>
      <c r="C447" s="24"/>
      <c r="D447" s="24"/>
      <c r="E447" s="24"/>
      <c r="F447" s="132"/>
      <c r="G447" s="24"/>
      <c r="J447" s="2"/>
    </row>
    <row r="448" spans="1:10">
      <c r="A448" s="2"/>
      <c r="B448" s="25"/>
      <c r="C448" s="24"/>
      <c r="D448" s="24"/>
      <c r="E448" s="24"/>
      <c r="F448" s="132"/>
      <c r="G448" s="24"/>
      <c r="J448" s="2"/>
    </row>
    <row r="449" spans="1:10">
      <c r="A449" s="2"/>
      <c r="B449" s="25"/>
      <c r="C449" s="24"/>
      <c r="D449" s="24"/>
      <c r="E449" s="24"/>
      <c r="F449" s="132"/>
      <c r="G449" s="24"/>
      <c r="J449" s="2"/>
    </row>
    <row r="450" spans="1:10">
      <c r="A450" s="2"/>
      <c r="B450" s="25"/>
      <c r="C450" s="24"/>
      <c r="D450" s="24"/>
      <c r="E450" s="24"/>
      <c r="F450" s="132"/>
      <c r="G450" s="24"/>
      <c r="J450" s="2"/>
    </row>
    <row r="451" spans="1:10">
      <c r="A451" s="2"/>
      <c r="B451" s="25"/>
      <c r="C451" s="24"/>
      <c r="D451" s="24"/>
      <c r="E451" s="24"/>
      <c r="F451" s="132"/>
      <c r="G451" s="24"/>
      <c r="J451" s="2"/>
    </row>
    <row r="452" spans="1:10">
      <c r="A452" s="2"/>
      <c r="B452" s="25"/>
      <c r="C452" s="24"/>
      <c r="D452" s="24"/>
      <c r="E452" s="24"/>
      <c r="F452" s="132"/>
      <c r="G452" s="24"/>
      <c r="J452" s="2"/>
    </row>
    <row r="453" spans="1:10">
      <c r="A453" s="2"/>
      <c r="B453" s="25"/>
      <c r="C453" s="24"/>
      <c r="D453" s="24"/>
      <c r="E453" s="24"/>
      <c r="F453" s="132"/>
      <c r="G453" s="24"/>
      <c r="J453" s="2"/>
    </row>
    <row r="454" spans="1:10">
      <c r="A454" s="2"/>
      <c r="B454" s="25"/>
      <c r="C454" s="24"/>
      <c r="D454" s="24"/>
      <c r="E454" s="24"/>
      <c r="F454" s="132"/>
      <c r="G454" s="24"/>
      <c r="J454" s="2"/>
    </row>
    <row r="455" spans="1:10">
      <c r="A455" s="2"/>
      <c r="B455" s="25"/>
      <c r="C455" s="24"/>
      <c r="D455" s="24"/>
      <c r="E455" s="24"/>
      <c r="F455" s="132"/>
      <c r="G455" s="24"/>
      <c r="J455" s="2"/>
    </row>
    <row r="456" spans="1:10">
      <c r="A456" s="2"/>
      <c r="B456" s="25"/>
      <c r="C456" s="24"/>
      <c r="D456" s="24"/>
      <c r="E456" s="24"/>
      <c r="F456" s="132"/>
      <c r="G456" s="24"/>
      <c r="J456" s="2"/>
    </row>
    <row r="457" spans="1:10">
      <c r="A457" s="2"/>
      <c r="B457" s="25"/>
      <c r="C457" s="24"/>
      <c r="D457" s="24"/>
      <c r="E457" s="24"/>
      <c r="F457" s="132"/>
      <c r="G457" s="24"/>
      <c r="J457" s="2"/>
    </row>
    <row r="458" spans="1:10">
      <c r="A458" s="2"/>
      <c r="B458" s="25"/>
      <c r="C458" s="24"/>
      <c r="D458" s="24"/>
      <c r="E458" s="24"/>
      <c r="F458" s="132"/>
      <c r="G458" s="24"/>
      <c r="J458" s="2"/>
    </row>
    <row r="459" spans="1:10">
      <c r="A459" s="2"/>
      <c r="B459" s="25"/>
      <c r="C459" s="24"/>
      <c r="D459" s="24"/>
      <c r="E459" s="24"/>
      <c r="F459" s="132"/>
      <c r="G459" s="24"/>
      <c r="J459" s="2"/>
    </row>
    <row r="460" spans="1:10">
      <c r="A460" s="2"/>
      <c r="B460" s="25"/>
      <c r="C460" s="24"/>
      <c r="D460" s="24"/>
      <c r="E460" s="24"/>
      <c r="F460" s="132"/>
      <c r="G460" s="24"/>
      <c r="J460" s="2"/>
    </row>
    <row r="461" spans="1:10">
      <c r="A461" s="2"/>
      <c r="B461" s="25"/>
      <c r="C461" s="24"/>
      <c r="D461" s="24"/>
      <c r="E461" s="24"/>
      <c r="F461" s="132"/>
      <c r="G461" s="24"/>
      <c r="J461" s="2"/>
    </row>
    <row r="462" spans="1:10">
      <c r="A462" s="2"/>
      <c r="B462" s="25"/>
      <c r="C462" s="24"/>
      <c r="D462" s="24"/>
      <c r="E462" s="24"/>
      <c r="F462" s="132"/>
      <c r="G462" s="24"/>
      <c r="J462" s="2"/>
    </row>
    <row r="463" spans="1:10">
      <c r="A463" s="2"/>
      <c r="B463" s="25"/>
      <c r="C463" s="24"/>
      <c r="D463" s="24"/>
      <c r="E463" s="24"/>
      <c r="F463" s="132"/>
      <c r="G463" s="24"/>
      <c r="J463" s="2"/>
    </row>
    <row r="464" spans="1:10">
      <c r="A464" s="2"/>
      <c r="B464" s="25"/>
      <c r="C464" s="24"/>
      <c r="D464" s="24"/>
      <c r="E464" s="24"/>
      <c r="F464" s="132"/>
      <c r="G464" s="24"/>
      <c r="J464" s="2"/>
    </row>
    <row r="465" spans="1:10">
      <c r="A465" s="2"/>
      <c r="B465" s="25"/>
      <c r="C465" s="24"/>
      <c r="D465" s="24"/>
      <c r="E465" s="24"/>
      <c r="F465" s="132"/>
      <c r="G465" s="24"/>
      <c r="J465" s="2"/>
    </row>
    <row r="466" spans="1:10">
      <c r="A466" s="2"/>
      <c r="B466" s="25"/>
      <c r="C466" s="24"/>
      <c r="D466" s="24"/>
      <c r="E466" s="24"/>
      <c r="F466" s="132"/>
      <c r="G466" s="24"/>
      <c r="J466" s="2"/>
    </row>
    <row r="467" spans="1:10">
      <c r="A467" s="2"/>
      <c r="B467" s="25"/>
      <c r="C467" s="24"/>
      <c r="D467" s="24"/>
      <c r="E467" s="24"/>
      <c r="F467" s="132"/>
      <c r="G467" s="24"/>
      <c r="J467" s="2"/>
    </row>
    <row r="468" spans="1:10">
      <c r="A468" s="2"/>
      <c r="B468" s="25"/>
      <c r="C468" s="24"/>
      <c r="D468" s="24"/>
      <c r="E468" s="24"/>
      <c r="F468" s="132"/>
      <c r="G468" s="24"/>
      <c r="J468" s="2"/>
    </row>
    <row r="469" spans="1:10">
      <c r="A469" s="2"/>
      <c r="B469" s="25"/>
      <c r="C469" s="24"/>
      <c r="D469" s="24"/>
      <c r="E469" s="24"/>
      <c r="F469" s="132"/>
      <c r="G469" s="24"/>
      <c r="J469" s="2"/>
    </row>
    <row r="470" spans="1:10">
      <c r="A470" s="2"/>
      <c r="B470" s="25"/>
      <c r="C470" s="24"/>
      <c r="D470" s="24"/>
      <c r="E470" s="24"/>
      <c r="F470" s="132"/>
      <c r="G470" s="24"/>
      <c r="J470" s="2"/>
    </row>
    <row r="471" spans="1:10">
      <c r="A471" s="2"/>
      <c r="B471" s="25"/>
      <c r="C471" s="24"/>
      <c r="D471" s="24"/>
      <c r="E471" s="24"/>
      <c r="F471" s="132"/>
      <c r="G471" s="24"/>
      <c r="J471" s="2"/>
    </row>
    <row r="472" spans="1:10">
      <c r="A472" s="2"/>
      <c r="B472" s="25"/>
      <c r="C472" s="24"/>
      <c r="D472" s="24"/>
      <c r="E472" s="24"/>
      <c r="F472" s="132"/>
      <c r="G472" s="24"/>
      <c r="J472" s="2"/>
    </row>
    <row r="473" spans="1:10">
      <c r="A473" s="2"/>
      <c r="B473" s="25"/>
      <c r="C473" s="24"/>
      <c r="D473" s="24"/>
      <c r="E473" s="24"/>
      <c r="F473" s="132"/>
      <c r="G473" s="24"/>
      <c r="J473" s="2"/>
    </row>
    <row r="474" spans="1:10">
      <c r="A474" s="2"/>
      <c r="B474" s="25"/>
      <c r="C474" s="24"/>
      <c r="D474" s="24"/>
      <c r="E474" s="24"/>
      <c r="F474" s="132"/>
      <c r="G474" s="24"/>
      <c r="J474" s="2"/>
    </row>
    <row r="475" spans="1:10">
      <c r="A475" s="2"/>
      <c r="B475" s="25"/>
      <c r="C475" s="24"/>
      <c r="D475" s="24"/>
      <c r="E475" s="24"/>
      <c r="F475" s="132"/>
      <c r="G475" s="24"/>
      <c r="J475" s="2"/>
    </row>
    <row r="476" spans="1:10">
      <c r="A476" s="2"/>
      <c r="B476" s="25"/>
      <c r="C476" s="24"/>
      <c r="D476" s="24"/>
      <c r="E476" s="24"/>
      <c r="F476" s="132"/>
      <c r="G476" s="24"/>
      <c r="J476" s="2"/>
    </row>
    <row r="477" spans="1:10">
      <c r="A477" s="2"/>
      <c r="B477" s="25"/>
      <c r="C477" s="24"/>
      <c r="D477" s="24"/>
      <c r="E477" s="24"/>
      <c r="F477" s="132"/>
      <c r="G477" s="24"/>
      <c r="J477" s="2"/>
    </row>
    <row r="478" spans="1:10">
      <c r="A478" s="2"/>
      <c r="B478" s="25"/>
      <c r="C478" s="24"/>
      <c r="D478" s="24"/>
      <c r="E478" s="24"/>
      <c r="F478" s="132"/>
      <c r="G478" s="24"/>
      <c r="J478" s="2"/>
    </row>
    <row r="479" spans="1:10">
      <c r="A479" s="2"/>
      <c r="B479" s="25"/>
      <c r="C479" s="24"/>
      <c r="D479" s="24"/>
      <c r="E479" s="24"/>
      <c r="F479" s="132"/>
      <c r="G479" s="24"/>
      <c r="J479" s="2"/>
    </row>
    <row r="480" spans="1:10">
      <c r="A480" s="2"/>
      <c r="B480" s="25"/>
      <c r="C480" s="24"/>
      <c r="D480" s="24"/>
      <c r="E480" s="24"/>
      <c r="F480" s="132"/>
      <c r="G480" s="24"/>
      <c r="J480" s="2"/>
    </row>
    <row r="481" spans="1:10">
      <c r="A481" s="2"/>
      <c r="B481" s="25"/>
      <c r="C481" s="24"/>
      <c r="D481" s="24"/>
      <c r="E481" s="24"/>
      <c r="F481" s="132"/>
      <c r="G481" s="24"/>
      <c r="J481" s="2"/>
    </row>
    <row r="482" spans="1:10">
      <c r="A482" s="2"/>
      <c r="B482" s="25"/>
      <c r="C482" s="24"/>
      <c r="D482" s="24"/>
      <c r="E482" s="24"/>
      <c r="F482" s="132"/>
      <c r="G482" s="24"/>
      <c r="J482" s="2"/>
    </row>
    <row r="483" spans="1:10">
      <c r="A483" s="2"/>
      <c r="B483" s="25"/>
      <c r="C483" s="24"/>
      <c r="D483" s="24"/>
      <c r="E483" s="24"/>
      <c r="F483" s="132"/>
      <c r="G483" s="24"/>
      <c r="J483" s="2"/>
    </row>
    <row r="484" spans="1:10">
      <c r="A484" s="2"/>
      <c r="B484" s="25"/>
      <c r="C484" s="24"/>
      <c r="D484" s="24"/>
      <c r="E484" s="24"/>
      <c r="F484" s="132"/>
      <c r="G484" s="24"/>
      <c r="J484" s="2"/>
    </row>
    <row r="485" spans="1:10">
      <c r="A485" s="2"/>
      <c r="B485" s="25"/>
      <c r="C485" s="24"/>
      <c r="D485" s="24"/>
      <c r="E485" s="24"/>
      <c r="F485" s="132"/>
      <c r="G485" s="24"/>
      <c r="J485" s="2"/>
    </row>
    <row r="486" spans="1:10">
      <c r="A486" s="2"/>
      <c r="B486" s="25"/>
      <c r="C486" s="24"/>
      <c r="D486" s="24"/>
      <c r="E486" s="24"/>
      <c r="F486" s="132"/>
      <c r="G486" s="24"/>
      <c r="J486" s="2"/>
    </row>
    <row r="487" spans="1:10">
      <c r="A487" s="2"/>
      <c r="B487" s="25"/>
      <c r="C487" s="24"/>
      <c r="D487" s="24"/>
      <c r="E487" s="24"/>
      <c r="F487" s="132"/>
      <c r="G487" s="24"/>
      <c r="J487" s="2"/>
    </row>
    <row r="488" spans="1:10">
      <c r="A488" s="2"/>
      <c r="B488" s="25"/>
      <c r="C488" s="24"/>
      <c r="D488" s="24"/>
      <c r="E488" s="24"/>
      <c r="F488" s="132"/>
      <c r="G488" s="24"/>
      <c r="J488" s="2"/>
    </row>
    <row r="489" spans="1:10">
      <c r="A489" s="2"/>
      <c r="B489" s="25"/>
      <c r="C489" s="24"/>
      <c r="D489" s="24"/>
      <c r="E489" s="24"/>
      <c r="F489" s="132"/>
      <c r="G489" s="24"/>
      <c r="J489" s="2"/>
    </row>
    <row r="490" spans="1:10">
      <c r="A490" s="2"/>
      <c r="B490" s="25"/>
      <c r="C490" s="24"/>
      <c r="D490" s="24"/>
      <c r="E490" s="24"/>
      <c r="F490" s="132"/>
      <c r="G490" s="24"/>
      <c r="J490" s="2"/>
    </row>
    <row r="491" spans="1:10">
      <c r="A491" s="2"/>
      <c r="B491" s="25"/>
      <c r="C491" s="24"/>
      <c r="D491" s="24"/>
      <c r="E491" s="24"/>
      <c r="F491" s="132"/>
      <c r="G491" s="24"/>
      <c r="J491" s="2"/>
    </row>
    <row r="492" spans="1:10">
      <c r="A492" s="2"/>
      <c r="B492" s="25"/>
      <c r="C492" s="24"/>
      <c r="D492" s="24"/>
      <c r="E492" s="24"/>
      <c r="F492" s="132"/>
      <c r="G492" s="24"/>
    </row>
    <row r="493" spans="1:10">
      <c r="A493" s="2"/>
      <c r="B493" s="25"/>
      <c r="C493" s="24"/>
      <c r="D493" s="24"/>
      <c r="E493" s="24"/>
      <c r="F493" s="132"/>
      <c r="G493" s="24"/>
    </row>
    <row r="494" spans="1:10">
      <c r="A494" s="2"/>
      <c r="B494" s="25"/>
      <c r="C494" s="24"/>
      <c r="D494" s="24"/>
      <c r="E494" s="24"/>
      <c r="F494" s="132"/>
      <c r="G494" s="24"/>
    </row>
    <row r="495" spans="1:10">
      <c r="A495" s="2"/>
      <c r="B495" s="25"/>
      <c r="C495" s="24"/>
      <c r="D495" s="24"/>
      <c r="E495" s="24"/>
      <c r="F495" s="132"/>
      <c r="G495" s="24"/>
    </row>
    <row r="496" spans="1:10">
      <c r="A496" s="2"/>
      <c r="B496" s="25"/>
      <c r="C496" s="24"/>
      <c r="D496" s="24"/>
      <c r="E496" s="24"/>
      <c r="F496" s="132"/>
      <c r="G496" s="24"/>
    </row>
    <row r="497" spans="1:7">
      <c r="A497" s="2"/>
      <c r="B497" s="25"/>
      <c r="C497" s="24"/>
      <c r="D497" s="24"/>
      <c r="E497" s="24"/>
      <c r="F497" s="132"/>
      <c r="G497" s="24"/>
    </row>
    <row r="498" spans="1:7">
      <c r="A498" s="2"/>
      <c r="B498" s="25"/>
      <c r="C498" s="24"/>
      <c r="D498" s="24"/>
      <c r="E498" s="24"/>
      <c r="F498" s="132"/>
      <c r="G498" s="24"/>
    </row>
    <row r="499" spans="1:7">
      <c r="A499" s="2"/>
      <c r="B499" s="25"/>
      <c r="C499" s="24"/>
      <c r="D499" s="24"/>
      <c r="E499" s="24"/>
      <c r="F499" s="24"/>
      <c r="G499" s="24"/>
    </row>
    <row r="500" spans="1:7">
      <c r="A500" s="2"/>
      <c r="B500" s="25"/>
      <c r="C500" s="24"/>
      <c r="D500" s="24"/>
      <c r="E500" s="24"/>
      <c r="F500" s="24"/>
      <c r="G500" s="24"/>
    </row>
    <row r="501" spans="1:7">
      <c r="A501" s="2"/>
      <c r="B501" s="25"/>
      <c r="C501" s="24"/>
      <c r="D501" s="24"/>
      <c r="E501" s="24"/>
      <c r="F501" s="24"/>
      <c r="G501" s="24"/>
    </row>
    <row r="502" spans="1:7">
      <c r="A502" s="2"/>
      <c r="B502" s="25"/>
      <c r="C502" s="24"/>
      <c r="D502" s="24"/>
      <c r="E502" s="24"/>
      <c r="F502" s="24"/>
      <c r="G502" s="24"/>
    </row>
    <row r="503" spans="1:7">
      <c r="A503" s="2"/>
      <c r="B503" s="25"/>
      <c r="C503" s="24"/>
      <c r="D503" s="24"/>
      <c r="E503" s="24"/>
      <c r="F503" s="24"/>
      <c r="G503" s="24"/>
    </row>
    <row r="504" spans="1:7">
      <c r="A504" s="2"/>
      <c r="B504" s="25"/>
      <c r="C504" s="24"/>
      <c r="D504" s="24"/>
      <c r="E504" s="24"/>
      <c r="F504" s="24"/>
      <c r="G504" s="24"/>
    </row>
    <row r="505" spans="1:7">
      <c r="A505" s="2"/>
      <c r="B505" s="25"/>
      <c r="C505" s="24"/>
      <c r="D505" s="24"/>
      <c r="E505" s="24"/>
      <c r="F505" s="24"/>
      <c r="G505" s="24"/>
    </row>
    <row r="506" spans="1:7">
      <c r="A506" s="2"/>
      <c r="B506" s="25"/>
      <c r="C506" s="24"/>
      <c r="D506" s="24"/>
      <c r="E506" s="24"/>
      <c r="F506" s="24"/>
      <c r="G506" s="24"/>
    </row>
    <row r="507" spans="1:7">
      <c r="A507" s="2"/>
      <c r="B507" s="25"/>
      <c r="C507" s="24"/>
      <c r="D507" s="24"/>
      <c r="E507" s="24"/>
      <c r="F507" s="24"/>
      <c r="G507" s="24"/>
    </row>
    <row r="508" spans="1:7">
      <c r="A508" s="2"/>
      <c r="B508" s="25"/>
      <c r="C508" s="24"/>
      <c r="D508" s="24"/>
      <c r="E508" s="24"/>
      <c r="F508" s="24"/>
      <c r="G508" s="24"/>
    </row>
    <row r="509" spans="1:7">
      <c r="A509" s="2"/>
      <c r="B509" s="25"/>
      <c r="C509" s="24"/>
      <c r="D509" s="24"/>
      <c r="E509" s="24"/>
      <c r="F509" s="24"/>
      <c r="G509" s="24"/>
    </row>
    <row r="510" spans="1:7">
      <c r="A510" s="2"/>
      <c r="B510" s="25"/>
      <c r="C510" s="24"/>
      <c r="D510" s="24"/>
      <c r="E510" s="24"/>
      <c r="F510" s="24"/>
      <c r="G510" s="24"/>
    </row>
    <row r="511" spans="1:7">
      <c r="A511" s="2"/>
      <c r="B511" s="25"/>
      <c r="C511" s="24"/>
      <c r="D511" s="24"/>
      <c r="E511" s="24"/>
      <c r="F511" s="24"/>
      <c r="G511" s="24"/>
    </row>
    <row r="512" spans="1:7">
      <c r="A512" s="2"/>
      <c r="B512" s="25"/>
      <c r="C512" s="24"/>
      <c r="D512" s="24"/>
      <c r="E512" s="24"/>
      <c r="F512" s="24"/>
      <c r="G512" s="24"/>
    </row>
    <row r="513" spans="1:7">
      <c r="A513" s="2"/>
      <c r="B513" s="25"/>
      <c r="C513" s="24"/>
      <c r="D513" s="24"/>
      <c r="E513" s="24"/>
      <c r="F513" s="24"/>
      <c r="G513" s="24"/>
    </row>
    <row r="514" spans="1:7">
      <c r="A514" s="2"/>
      <c r="B514" s="25"/>
      <c r="C514" s="24"/>
      <c r="D514" s="24"/>
      <c r="E514" s="24"/>
      <c r="F514" s="24"/>
      <c r="G514" s="24"/>
    </row>
    <row r="515" spans="1:7">
      <c r="A515" s="2"/>
      <c r="B515" s="25"/>
      <c r="C515" s="24"/>
      <c r="D515" s="24"/>
      <c r="E515" s="24"/>
      <c r="F515" s="132"/>
      <c r="G515" s="24"/>
    </row>
    <row r="516" spans="1:7">
      <c r="A516" s="2"/>
      <c r="B516" s="25"/>
      <c r="C516" s="24"/>
      <c r="D516" s="24"/>
      <c r="E516" s="24"/>
      <c r="F516" s="132"/>
      <c r="G516" s="24"/>
    </row>
    <row r="517" spans="1:7">
      <c r="A517" s="2"/>
      <c r="B517" s="25"/>
      <c r="C517" s="24"/>
      <c r="D517" s="24"/>
      <c r="E517" s="24"/>
      <c r="F517" s="132"/>
      <c r="G517" s="24"/>
    </row>
    <row r="518" spans="1:7">
      <c r="A518" s="2"/>
      <c r="B518" s="25"/>
      <c r="C518" s="24"/>
      <c r="D518" s="24"/>
      <c r="E518" s="24"/>
      <c r="F518" s="132"/>
      <c r="G518" s="24"/>
    </row>
    <row r="519" spans="1:7">
      <c r="A519" s="2"/>
      <c r="B519" s="25"/>
      <c r="C519" s="24"/>
      <c r="D519" s="24"/>
      <c r="E519" s="24"/>
      <c r="F519" s="132"/>
      <c r="G519" s="24"/>
    </row>
    <row r="520" spans="1:7">
      <c r="A520" s="2"/>
      <c r="B520" s="25"/>
      <c r="C520" s="24"/>
      <c r="D520" s="24"/>
      <c r="E520" s="24"/>
      <c r="F520" s="132"/>
      <c r="G520" s="24"/>
    </row>
    <row r="521" spans="1:7">
      <c r="A521" s="2"/>
      <c r="B521" s="25"/>
      <c r="C521" s="24"/>
      <c r="D521" s="24"/>
      <c r="E521" s="24"/>
      <c r="F521" s="132"/>
      <c r="G521" s="24"/>
    </row>
    <row r="522" spans="1:7">
      <c r="A522" s="2"/>
      <c r="B522" s="25"/>
      <c r="C522" s="24"/>
      <c r="D522" s="24"/>
      <c r="E522" s="24"/>
      <c r="F522" s="132"/>
      <c r="G522" s="24"/>
    </row>
    <row r="523" spans="1:7">
      <c r="A523" s="2"/>
      <c r="B523" s="25"/>
      <c r="C523" s="24"/>
      <c r="D523" s="24"/>
      <c r="E523" s="24"/>
      <c r="F523" s="132"/>
      <c r="G523" s="24"/>
    </row>
    <row r="524" spans="1:7">
      <c r="A524" s="2"/>
      <c r="B524" s="25"/>
      <c r="C524" s="24"/>
      <c r="D524" s="24"/>
      <c r="E524" s="24"/>
      <c r="F524" s="132"/>
      <c r="G524" s="24"/>
    </row>
    <row r="525" spans="1:7">
      <c r="A525" s="2"/>
      <c r="B525" s="25"/>
      <c r="C525" s="24"/>
      <c r="D525" s="24"/>
      <c r="E525" s="24"/>
      <c r="F525" s="132"/>
      <c r="G525" s="24"/>
    </row>
    <row r="526" spans="1:7">
      <c r="A526" s="2"/>
      <c r="B526" s="25"/>
      <c r="C526" s="24"/>
      <c r="D526" s="24"/>
      <c r="E526" s="24"/>
      <c r="F526" s="132"/>
      <c r="G526" s="24"/>
    </row>
    <row r="527" spans="1:7">
      <c r="A527" s="2"/>
      <c r="B527" s="25"/>
      <c r="C527" s="24"/>
      <c r="D527" s="24"/>
      <c r="E527" s="24"/>
      <c r="F527" s="132"/>
      <c r="G527" s="24"/>
    </row>
    <row r="528" spans="1:7">
      <c r="A528" s="2"/>
      <c r="B528" s="25"/>
      <c r="C528" s="24"/>
      <c r="D528" s="24"/>
      <c r="E528" s="24"/>
      <c r="F528" s="132"/>
      <c r="G528" s="24"/>
    </row>
    <row r="529" spans="1:7">
      <c r="A529" s="2"/>
      <c r="B529" s="25"/>
      <c r="C529" s="24"/>
      <c r="D529" s="24"/>
      <c r="E529" s="24"/>
      <c r="F529" s="132"/>
      <c r="G529" s="24"/>
    </row>
    <row r="530" spans="1:7">
      <c r="A530" s="2"/>
      <c r="B530" s="25"/>
      <c r="C530" s="24"/>
      <c r="D530" s="24"/>
      <c r="E530" s="24"/>
      <c r="F530" s="132"/>
      <c r="G530" s="24"/>
    </row>
    <row r="531" spans="1:7">
      <c r="A531" s="2"/>
      <c r="B531" s="25"/>
      <c r="C531" s="24"/>
      <c r="D531" s="24"/>
      <c r="E531" s="24"/>
      <c r="F531" s="24"/>
      <c r="G531" s="24"/>
    </row>
    <row r="532" spans="1:7">
      <c r="A532" s="2"/>
      <c r="B532" s="25"/>
      <c r="C532" s="24"/>
      <c r="D532" s="24"/>
      <c r="E532" s="24"/>
      <c r="F532" s="24"/>
      <c r="G532" s="24"/>
    </row>
    <row r="533" spans="1:7">
      <c r="A533" s="2"/>
      <c r="B533" s="25"/>
      <c r="C533" s="24"/>
      <c r="D533" s="24"/>
      <c r="E533" s="24"/>
      <c r="F533" s="24"/>
      <c r="G533" s="24"/>
    </row>
    <row r="534" spans="1:7">
      <c r="A534" s="2"/>
      <c r="B534" s="25"/>
      <c r="C534" s="24"/>
      <c r="D534" s="24"/>
      <c r="E534" s="24"/>
      <c r="F534" s="24"/>
      <c r="G534" s="24"/>
    </row>
    <row r="535" spans="1:7">
      <c r="A535" s="2"/>
      <c r="B535" s="25"/>
      <c r="C535" s="24"/>
      <c r="D535" s="24"/>
      <c r="E535" s="24"/>
      <c r="F535" s="24"/>
      <c r="G535" s="24"/>
    </row>
    <row r="536" spans="1:7">
      <c r="A536" s="2"/>
      <c r="B536" s="25"/>
      <c r="C536" s="24"/>
      <c r="D536" s="24"/>
      <c r="E536" s="24"/>
      <c r="F536" s="24"/>
      <c r="G536" s="24"/>
    </row>
    <row r="537" spans="1:7">
      <c r="A537" s="2"/>
      <c r="B537" s="25"/>
      <c r="C537" s="24"/>
      <c r="D537" s="24"/>
      <c r="E537" s="24"/>
      <c r="F537" s="24"/>
      <c r="G537" s="24"/>
    </row>
    <row r="538" spans="1:7">
      <c r="A538" s="2"/>
      <c r="B538" s="25"/>
      <c r="C538" s="24"/>
      <c r="D538" s="24"/>
      <c r="E538" s="24"/>
      <c r="F538" s="24"/>
      <c r="G538" s="24"/>
    </row>
    <row r="539" spans="1:7">
      <c r="A539" s="2"/>
      <c r="B539" s="25"/>
      <c r="C539" s="24"/>
      <c r="D539" s="24"/>
      <c r="E539" s="24"/>
      <c r="F539" s="24"/>
      <c r="G539" s="24"/>
    </row>
    <row r="540" spans="1:7">
      <c r="A540" s="2"/>
      <c r="B540" s="25"/>
      <c r="C540" s="24"/>
      <c r="D540" s="24"/>
      <c r="E540" s="24"/>
      <c r="F540" s="24"/>
      <c r="G540" s="24"/>
    </row>
    <row r="541" spans="1:7">
      <c r="A541" s="2"/>
      <c r="B541" s="25"/>
      <c r="C541" s="24"/>
      <c r="D541" s="24"/>
      <c r="E541" s="24"/>
      <c r="F541" s="24"/>
      <c r="G541" s="24"/>
    </row>
    <row r="542" spans="1:7">
      <c r="A542" s="2"/>
      <c r="B542" s="25"/>
      <c r="C542" s="24"/>
      <c r="D542" s="24"/>
      <c r="E542" s="24"/>
      <c r="F542" s="24"/>
      <c r="G542" s="24"/>
    </row>
    <row r="543" spans="1:7">
      <c r="A543" s="2"/>
      <c r="B543" s="25"/>
      <c r="C543" s="24"/>
      <c r="D543" s="24"/>
      <c r="E543" s="24"/>
      <c r="F543" s="24"/>
      <c r="G543" s="24"/>
    </row>
    <row r="544" spans="1:7">
      <c r="A544" s="2"/>
      <c r="B544" s="25"/>
      <c r="C544" s="24"/>
      <c r="D544" s="24"/>
      <c r="E544" s="24"/>
      <c r="F544" s="24"/>
      <c r="G544" s="24"/>
    </row>
    <row r="545" spans="1:7">
      <c r="A545" s="2"/>
      <c r="B545" s="25"/>
      <c r="C545" s="24"/>
      <c r="D545" s="24"/>
      <c r="E545" s="24"/>
      <c r="F545" s="24"/>
      <c r="G545" s="24"/>
    </row>
    <row r="546" spans="1:7">
      <c r="A546" s="2"/>
      <c r="B546" s="25"/>
      <c r="C546" s="24"/>
      <c r="D546" s="24"/>
      <c r="E546" s="24"/>
      <c r="F546" s="24"/>
      <c r="G546" s="24"/>
    </row>
    <row r="547" spans="1:7">
      <c r="A547" s="2"/>
      <c r="B547" s="25"/>
      <c r="C547" s="24"/>
      <c r="D547" s="24"/>
      <c r="E547" s="24"/>
      <c r="F547" s="132"/>
      <c r="G547" s="24"/>
    </row>
    <row r="548" spans="1:7">
      <c r="A548" s="2"/>
      <c r="B548" s="25"/>
      <c r="C548" s="24"/>
      <c r="D548" s="24"/>
      <c r="E548" s="24"/>
      <c r="F548" s="132"/>
      <c r="G548" s="24"/>
    </row>
    <row r="549" spans="1:7">
      <c r="A549" s="2"/>
      <c r="B549" s="25"/>
      <c r="C549" s="24"/>
      <c r="D549" s="24"/>
      <c r="E549" s="24"/>
      <c r="F549" s="132"/>
      <c r="G549" s="24"/>
    </row>
    <row r="550" spans="1:7">
      <c r="A550" s="2"/>
      <c r="B550" s="25"/>
      <c r="C550" s="24"/>
      <c r="D550" s="24"/>
      <c r="E550" s="24"/>
      <c r="F550" s="132"/>
      <c r="G550" s="24"/>
    </row>
    <row r="551" spans="1:7">
      <c r="A551" s="2"/>
      <c r="B551" s="25"/>
      <c r="C551" s="24"/>
      <c r="D551" s="24"/>
      <c r="E551" s="24"/>
      <c r="F551" s="132"/>
      <c r="G551" s="24"/>
    </row>
    <row r="552" spans="1:7">
      <c r="A552" s="2"/>
      <c r="B552" s="25"/>
      <c r="C552" s="24"/>
      <c r="D552" s="24"/>
      <c r="E552" s="24"/>
      <c r="F552" s="132"/>
      <c r="G552" s="24"/>
    </row>
    <row r="553" spans="1:7">
      <c r="A553" s="2"/>
      <c r="B553" s="25"/>
      <c r="C553" s="24"/>
      <c r="D553" s="24"/>
      <c r="E553" s="24"/>
      <c r="F553" s="132"/>
      <c r="G553" s="24"/>
    </row>
    <row r="554" spans="1:7">
      <c r="A554" s="2"/>
      <c r="B554" s="25"/>
      <c r="C554" s="24"/>
      <c r="D554" s="24"/>
      <c r="E554" s="24"/>
      <c r="F554" s="132"/>
      <c r="G554" s="24"/>
    </row>
    <row r="555" spans="1:7">
      <c r="A555" s="2"/>
      <c r="B555" s="25"/>
      <c r="C555" s="24"/>
      <c r="D555" s="24"/>
      <c r="E555" s="24"/>
      <c r="F555" s="132"/>
      <c r="G555" s="24"/>
    </row>
    <row r="556" spans="1:7">
      <c r="A556" s="2"/>
      <c r="B556" s="25"/>
      <c r="C556" s="24"/>
      <c r="D556" s="24"/>
      <c r="E556" s="24"/>
      <c r="F556" s="132"/>
      <c r="G556" s="24"/>
    </row>
    <row r="557" spans="1:7">
      <c r="A557" s="2"/>
      <c r="B557" s="25"/>
      <c r="C557" s="24"/>
      <c r="D557" s="24"/>
      <c r="E557" s="24"/>
      <c r="F557" s="132"/>
      <c r="G557" s="24"/>
    </row>
    <row r="558" spans="1:7">
      <c r="A558" s="2"/>
      <c r="B558" s="25"/>
      <c r="C558" s="24"/>
      <c r="D558" s="24"/>
      <c r="E558" s="24"/>
      <c r="F558" s="132"/>
      <c r="G558" s="24"/>
    </row>
    <row r="559" spans="1:7">
      <c r="A559" s="2"/>
      <c r="B559" s="25"/>
      <c r="C559" s="24"/>
      <c r="D559" s="24"/>
      <c r="E559" s="24"/>
      <c r="F559" s="132"/>
      <c r="G559" s="24"/>
    </row>
    <row r="560" spans="1:7">
      <c r="A560" s="2"/>
      <c r="B560" s="25"/>
      <c r="C560" s="24"/>
      <c r="D560" s="24"/>
      <c r="E560" s="24"/>
      <c r="F560" s="132"/>
      <c r="G560" s="24"/>
    </row>
    <row r="561" spans="1:7">
      <c r="A561" s="2"/>
      <c r="B561" s="25"/>
      <c r="C561" s="24"/>
      <c r="D561" s="24"/>
      <c r="E561" s="24"/>
      <c r="F561" s="132"/>
      <c r="G561" s="24"/>
    </row>
    <row r="562" spans="1:7">
      <c r="A562" s="2"/>
      <c r="B562" s="25"/>
      <c r="C562" s="24"/>
      <c r="D562" s="24"/>
      <c r="E562" s="24"/>
      <c r="F562" s="132"/>
      <c r="G562" s="24"/>
    </row>
    <row r="563" spans="1:7">
      <c r="A563" s="2"/>
      <c r="B563" s="25"/>
      <c r="C563" s="24"/>
      <c r="D563" s="24"/>
      <c r="E563" s="24"/>
      <c r="F563" s="132"/>
      <c r="G563" s="24"/>
    </row>
    <row r="564" spans="1:7">
      <c r="A564" s="2"/>
      <c r="B564" s="25"/>
      <c r="C564" s="24"/>
      <c r="D564" s="24"/>
      <c r="E564" s="24"/>
      <c r="F564" s="132"/>
      <c r="G564" s="24"/>
    </row>
    <row r="565" spans="1:7">
      <c r="A565" s="2"/>
      <c r="B565" s="25"/>
      <c r="C565" s="24"/>
      <c r="D565" s="24"/>
      <c r="E565" s="24"/>
      <c r="F565" s="132"/>
      <c r="G565" s="24"/>
    </row>
    <row r="566" spans="1:7">
      <c r="A566" s="2"/>
      <c r="B566" s="25"/>
      <c r="C566" s="24"/>
      <c r="D566" s="24"/>
      <c r="E566" s="24"/>
      <c r="F566" s="132"/>
      <c r="G566" s="24"/>
    </row>
    <row r="567" spans="1:7">
      <c r="A567" s="2"/>
      <c r="B567" s="25"/>
      <c r="C567" s="24"/>
      <c r="D567" s="24"/>
      <c r="E567" s="24"/>
      <c r="F567" s="132"/>
      <c r="G567" s="24"/>
    </row>
    <row r="568" spans="1:7">
      <c r="A568" s="2"/>
      <c r="B568" s="25"/>
      <c r="C568" s="24"/>
      <c r="D568" s="24"/>
      <c r="E568" s="24"/>
      <c r="F568" s="132"/>
      <c r="G568" s="24"/>
    </row>
    <row r="569" spans="1:7">
      <c r="A569" s="2"/>
      <c r="B569" s="25"/>
      <c r="C569" s="24"/>
      <c r="D569" s="24"/>
      <c r="E569" s="24"/>
      <c r="F569" s="132"/>
      <c r="G569" s="24"/>
    </row>
    <row r="570" spans="1:7">
      <c r="A570" s="2"/>
      <c r="B570" s="25"/>
      <c r="C570" s="24"/>
      <c r="D570" s="24"/>
      <c r="E570" s="24"/>
      <c r="F570" s="132"/>
      <c r="G570" s="24"/>
    </row>
    <row r="571" spans="1:7">
      <c r="A571" s="2"/>
      <c r="B571" s="25"/>
      <c r="C571" s="24"/>
      <c r="D571" s="24"/>
      <c r="E571" s="24"/>
      <c r="F571" s="132"/>
      <c r="G571" s="24"/>
    </row>
    <row r="572" spans="1:7">
      <c r="A572" s="2"/>
      <c r="B572" s="25"/>
      <c r="C572" s="24"/>
      <c r="D572" s="24"/>
      <c r="E572" s="24"/>
      <c r="F572" s="132"/>
      <c r="G572" s="24"/>
    </row>
    <row r="573" spans="1:7">
      <c r="A573" s="2"/>
      <c r="B573" s="25"/>
      <c r="C573" s="24"/>
      <c r="D573" s="24"/>
      <c r="E573" s="24"/>
      <c r="F573" s="132"/>
      <c r="G573" s="24"/>
    </row>
    <row r="574" spans="1:7">
      <c r="A574" s="2"/>
      <c r="B574" s="25"/>
      <c r="C574" s="24"/>
      <c r="D574" s="24"/>
      <c r="E574" s="24"/>
      <c r="F574" s="132"/>
      <c r="G574" s="24"/>
    </row>
    <row r="575" spans="1:7">
      <c r="A575" s="2"/>
      <c r="B575" s="25"/>
      <c r="C575" s="24"/>
      <c r="D575" s="24"/>
      <c r="E575" s="24"/>
      <c r="F575" s="132"/>
      <c r="G575" s="24"/>
    </row>
    <row r="576" spans="1:7">
      <c r="A576" s="2"/>
      <c r="B576" s="25"/>
      <c r="C576" s="24"/>
      <c r="D576" s="24"/>
      <c r="E576" s="24"/>
      <c r="F576" s="132"/>
      <c r="G576" s="24"/>
    </row>
    <row r="577" spans="1:7">
      <c r="A577" s="2"/>
      <c r="B577" s="25"/>
      <c r="C577" s="24"/>
      <c r="D577" s="24"/>
      <c r="E577" s="24"/>
      <c r="F577" s="132"/>
      <c r="G577" s="24"/>
    </row>
    <row r="578" spans="1:7">
      <c r="A578" s="2"/>
      <c r="B578" s="25"/>
      <c r="C578" s="24"/>
      <c r="D578" s="24"/>
      <c r="E578" s="24"/>
      <c r="F578" s="132"/>
      <c r="G578" s="24"/>
    </row>
    <row r="579" spans="1:7">
      <c r="A579" s="2"/>
      <c r="B579" s="25"/>
      <c r="C579" s="24"/>
      <c r="D579" s="24"/>
      <c r="E579" s="24"/>
      <c r="F579" s="132"/>
      <c r="G579" s="24"/>
    </row>
    <row r="580" spans="1:7">
      <c r="A580" s="2"/>
      <c r="B580" s="25"/>
      <c r="C580" s="24"/>
      <c r="D580" s="24"/>
      <c r="E580" s="24"/>
      <c r="F580" s="132"/>
      <c r="G580" s="24"/>
    </row>
    <row r="581" spans="1:7">
      <c r="A581" s="2"/>
      <c r="B581" s="25"/>
      <c r="C581" s="24"/>
      <c r="D581" s="24"/>
      <c r="E581" s="24"/>
      <c r="F581" s="132"/>
      <c r="G581" s="24"/>
    </row>
    <row r="582" spans="1:7">
      <c r="A582" s="2"/>
      <c r="B582" s="25"/>
      <c r="C582" s="24"/>
      <c r="D582" s="24"/>
      <c r="E582" s="24"/>
      <c r="F582" s="132"/>
      <c r="G582" s="24"/>
    </row>
    <row r="583" spans="1:7">
      <c r="A583" s="2"/>
      <c r="B583" s="25"/>
      <c r="C583" s="24"/>
      <c r="D583" s="24"/>
      <c r="E583" s="24"/>
      <c r="F583" s="132"/>
      <c r="G583" s="24"/>
    </row>
    <row r="584" spans="1:7">
      <c r="A584" s="2"/>
      <c r="B584" s="25"/>
      <c r="C584" s="24"/>
      <c r="D584" s="24"/>
      <c r="E584" s="24"/>
      <c r="F584" s="132"/>
      <c r="G584" s="24"/>
    </row>
    <row r="585" spans="1:7">
      <c r="A585" s="2"/>
      <c r="B585" s="25"/>
      <c r="C585" s="24"/>
      <c r="D585" s="24"/>
      <c r="E585" s="24"/>
      <c r="F585" s="132"/>
      <c r="G585" s="24"/>
    </row>
    <row r="586" spans="1:7">
      <c r="A586" s="2"/>
      <c r="B586" s="25"/>
      <c r="C586" s="24"/>
      <c r="D586" s="24"/>
      <c r="E586" s="24"/>
      <c r="F586" s="132"/>
      <c r="G586" s="24"/>
    </row>
    <row r="587" spans="1:7">
      <c r="A587" s="2"/>
      <c r="B587" s="25"/>
      <c r="C587" s="24"/>
      <c r="D587" s="24"/>
      <c r="E587" s="24"/>
      <c r="F587" s="132"/>
      <c r="G587" s="24"/>
    </row>
    <row r="588" spans="1:7">
      <c r="A588" s="2"/>
      <c r="B588" s="25"/>
      <c r="C588" s="24"/>
      <c r="D588" s="24"/>
      <c r="E588" s="24"/>
      <c r="F588" s="132"/>
      <c r="G588" s="24"/>
    </row>
    <row r="589" spans="1:7">
      <c r="A589" s="2"/>
      <c r="B589" s="25"/>
      <c r="C589" s="24"/>
      <c r="D589" s="24"/>
      <c r="E589" s="24"/>
      <c r="F589" s="132"/>
      <c r="G589" s="24"/>
    </row>
    <row r="590" spans="1:7">
      <c r="A590" s="2"/>
      <c r="B590" s="25"/>
      <c r="C590" s="24"/>
      <c r="D590" s="24"/>
      <c r="E590" s="24"/>
      <c r="F590" s="132"/>
      <c r="G590" s="24"/>
    </row>
    <row r="591" spans="1:7">
      <c r="A591" s="2"/>
      <c r="B591" s="25"/>
      <c r="C591" s="24"/>
      <c r="D591" s="24"/>
      <c r="E591" s="24"/>
      <c r="F591" s="132"/>
      <c r="G591" s="24"/>
    </row>
    <row r="592" spans="1:7">
      <c r="A592" s="2"/>
      <c r="B592" s="25"/>
      <c r="C592" s="24"/>
      <c r="D592" s="24"/>
      <c r="E592" s="24"/>
      <c r="F592" s="132"/>
      <c r="G592" s="24"/>
    </row>
    <row r="593" spans="1:7">
      <c r="A593" s="2"/>
      <c r="B593" s="25"/>
      <c r="C593" s="24"/>
      <c r="D593" s="24"/>
      <c r="E593" s="24"/>
      <c r="F593" s="132"/>
      <c r="G593" s="24"/>
    </row>
    <row r="594" spans="1:7">
      <c r="A594" s="2"/>
      <c r="B594" s="25"/>
      <c r="C594" s="24"/>
      <c r="D594" s="24"/>
      <c r="E594" s="24"/>
      <c r="F594" s="132"/>
      <c r="G594" s="24"/>
    </row>
    <row r="595" spans="1:7">
      <c r="A595" s="2"/>
      <c r="B595" s="25"/>
      <c r="C595" s="24"/>
      <c r="D595" s="24"/>
      <c r="E595" s="24"/>
      <c r="F595" s="132"/>
      <c r="G595" s="24"/>
    </row>
    <row r="596" spans="1:7">
      <c r="A596" s="2"/>
      <c r="B596" s="25"/>
      <c r="C596" s="24"/>
      <c r="D596" s="24"/>
      <c r="E596" s="24"/>
      <c r="F596" s="132"/>
      <c r="G596" s="24"/>
    </row>
    <row r="597" spans="1:7">
      <c r="A597" s="2"/>
      <c r="B597" s="25"/>
      <c r="C597" s="24"/>
      <c r="D597" s="24"/>
      <c r="E597" s="24"/>
      <c r="F597" s="132"/>
      <c r="G597" s="24"/>
    </row>
    <row r="598" spans="1:7">
      <c r="A598" s="2"/>
      <c r="B598" s="25"/>
      <c r="C598" s="24"/>
      <c r="D598" s="24"/>
      <c r="E598" s="24"/>
      <c r="F598" s="132"/>
      <c r="G598" s="24"/>
    </row>
    <row r="599" spans="1:7">
      <c r="A599" s="2"/>
      <c r="B599" s="25"/>
      <c r="C599" s="24"/>
      <c r="D599" s="24"/>
      <c r="E599" s="24"/>
      <c r="F599" s="132"/>
      <c r="G599" s="24"/>
    </row>
    <row r="600" spans="1:7">
      <c r="A600" s="2"/>
      <c r="B600" s="25"/>
      <c r="C600" s="24"/>
      <c r="D600" s="24"/>
      <c r="E600" s="24"/>
      <c r="F600" s="132"/>
      <c r="G600" s="24"/>
    </row>
    <row r="601" spans="1:7">
      <c r="A601" s="2"/>
      <c r="B601" s="25"/>
      <c r="C601" s="24"/>
      <c r="D601" s="24"/>
      <c r="E601" s="24"/>
      <c r="F601" s="132"/>
      <c r="G601" s="24"/>
    </row>
    <row r="602" spans="1:7">
      <c r="A602" s="2"/>
      <c r="B602" s="25"/>
      <c r="C602" s="24"/>
      <c r="D602" s="24"/>
      <c r="E602" s="24"/>
      <c r="F602" s="132"/>
      <c r="G602" s="24"/>
    </row>
    <row r="603" spans="1:7">
      <c r="A603" s="2"/>
      <c r="B603" s="25"/>
      <c r="C603" s="24"/>
      <c r="D603" s="24"/>
      <c r="E603" s="24"/>
      <c r="F603" s="132"/>
      <c r="G603" s="24"/>
    </row>
    <row r="604" spans="1:7">
      <c r="A604" s="2"/>
      <c r="B604" s="25"/>
      <c r="C604" s="24"/>
      <c r="D604" s="24"/>
      <c r="E604" s="24"/>
      <c r="F604" s="132"/>
      <c r="G604" s="24"/>
    </row>
    <row r="605" spans="1:7">
      <c r="A605" s="2"/>
      <c r="B605" s="25"/>
      <c r="C605" s="24"/>
      <c r="D605" s="24"/>
      <c r="E605" s="24"/>
      <c r="F605" s="132"/>
      <c r="G605" s="24"/>
    </row>
    <row r="606" spans="1:7">
      <c r="A606" s="2"/>
      <c r="B606" s="25"/>
      <c r="C606" s="24"/>
      <c r="D606" s="24"/>
      <c r="E606" s="24"/>
      <c r="F606" s="132"/>
      <c r="G606" s="24"/>
    </row>
    <row r="607" spans="1:7">
      <c r="A607" s="2"/>
      <c r="B607" s="25"/>
      <c r="C607" s="24"/>
      <c r="D607" s="24"/>
      <c r="E607" s="24"/>
      <c r="F607" s="132"/>
      <c r="G607" s="24"/>
    </row>
    <row r="608" spans="1:7">
      <c r="A608" s="2"/>
      <c r="B608" s="25"/>
      <c r="C608" s="24"/>
      <c r="D608" s="24"/>
      <c r="E608" s="24"/>
      <c r="F608" s="132"/>
      <c r="G608" s="24"/>
    </row>
    <row r="609" spans="1:7">
      <c r="A609" s="2"/>
      <c r="B609" s="25"/>
      <c r="C609" s="24"/>
      <c r="D609" s="24"/>
      <c r="E609" s="24"/>
      <c r="F609" s="132"/>
      <c r="G609" s="24"/>
    </row>
    <row r="610" spans="1:7">
      <c r="A610" s="2"/>
      <c r="B610" s="25"/>
      <c r="C610" s="24"/>
      <c r="D610" s="24"/>
      <c r="E610" s="24"/>
      <c r="F610" s="132"/>
      <c r="G610" s="24"/>
    </row>
    <row r="611" spans="1:7">
      <c r="A611" s="2"/>
      <c r="B611" s="25"/>
      <c r="C611" s="26"/>
      <c r="D611" s="24"/>
      <c r="E611" s="24"/>
      <c r="F611" s="132"/>
      <c r="G611" s="24"/>
    </row>
    <row r="612" spans="1:7">
      <c r="A612" s="2"/>
      <c r="B612" s="25"/>
      <c r="C612" s="26"/>
      <c r="D612" s="24"/>
      <c r="E612" s="24"/>
      <c r="F612" s="132"/>
      <c r="G612" s="24"/>
    </row>
    <row r="613" spans="1:7">
      <c r="A613" s="2"/>
      <c r="B613" s="25"/>
      <c r="C613" s="26"/>
      <c r="D613" s="24"/>
      <c r="E613" s="24"/>
      <c r="F613" s="132"/>
      <c r="G613" s="24"/>
    </row>
    <row r="614" spans="1:7">
      <c r="A614" s="2"/>
      <c r="B614" s="25"/>
      <c r="C614" s="26"/>
      <c r="D614" s="24"/>
      <c r="E614" s="24"/>
      <c r="F614" s="132"/>
      <c r="G614" s="24"/>
    </row>
    <row r="615" spans="1:7">
      <c r="A615" s="2"/>
      <c r="B615" s="25"/>
      <c r="C615" s="26"/>
      <c r="D615" s="24"/>
      <c r="E615" s="24"/>
      <c r="F615" s="132"/>
      <c r="G615" s="24"/>
    </row>
    <row r="616" spans="1:7">
      <c r="A616" s="2"/>
      <c r="B616" s="25"/>
      <c r="C616" s="26"/>
      <c r="D616" s="24"/>
      <c r="E616" s="24"/>
      <c r="F616" s="132"/>
      <c r="G616" s="24"/>
    </row>
    <row r="617" spans="1:7">
      <c r="A617" s="2"/>
      <c r="B617" s="25"/>
      <c r="C617" s="26"/>
      <c r="D617" s="24"/>
      <c r="E617" s="24"/>
      <c r="F617" s="132"/>
      <c r="G617" s="24"/>
    </row>
    <row r="618" spans="1:7">
      <c r="A618" s="2"/>
      <c r="B618" s="25"/>
      <c r="C618" s="26"/>
      <c r="D618" s="24"/>
      <c r="E618" s="24"/>
      <c r="F618" s="132"/>
      <c r="G618" s="24"/>
    </row>
    <row r="619" spans="1:7">
      <c r="A619" s="2"/>
      <c r="B619" s="25"/>
      <c r="C619" s="26"/>
      <c r="D619" s="24"/>
      <c r="E619" s="24"/>
      <c r="F619" s="132"/>
      <c r="G619" s="24"/>
    </row>
    <row r="620" spans="1:7">
      <c r="A620" s="2"/>
      <c r="B620" s="25"/>
      <c r="C620" s="26"/>
      <c r="D620" s="24"/>
      <c r="E620" s="24"/>
      <c r="F620" s="132"/>
      <c r="G620" s="24"/>
    </row>
    <row r="621" spans="1:7">
      <c r="A621" s="2"/>
      <c r="B621" s="25"/>
      <c r="C621" s="26"/>
      <c r="D621" s="24"/>
      <c r="E621" s="24"/>
      <c r="F621" s="132"/>
      <c r="G621" s="24"/>
    </row>
    <row r="622" spans="1:7">
      <c r="A622" s="2"/>
      <c r="B622" s="25"/>
      <c r="C622" s="26"/>
      <c r="D622" s="24"/>
      <c r="E622" s="24"/>
      <c r="F622" s="132"/>
      <c r="G622" s="24"/>
    </row>
    <row r="623" spans="1:7">
      <c r="A623" s="2"/>
      <c r="B623" s="25"/>
      <c r="C623" s="26"/>
      <c r="D623" s="24"/>
      <c r="E623" s="24"/>
      <c r="F623" s="132"/>
      <c r="G623" s="24"/>
    </row>
    <row r="624" spans="1:7">
      <c r="A624" s="2"/>
      <c r="B624" s="25"/>
      <c r="C624" s="26"/>
      <c r="D624" s="24"/>
      <c r="E624" s="24"/>
      <c r="F624" s="132"/>
      <c r="G624" s="24"/>
    </row>
    <row r="625" spans="1:7">
      <c r="A625" s="2"/>
      <c r="B625" s="25"/>
      <c r="C625" s="26"/>
      <c r="D625" s="24"/>
      <c r="E625" s="24"/>
      <c r="F625" s="132"/>
      <c r="G625" s="24"/>
    </row>
    <row r="626" spans="1:7">
      <c r="A626" s="2"/>
      <c r="B626" s="25"/>
      <c r="C626" s="26"/>
      <c r="D626" s="24"/>
      <c r="E626" s="24"/>
      <c r="F626" s="132"/>
      <c r="G626" s="24"/>
    </row>
    <row r="627" spans="1:7">
      <c r="A627" s="2"/>
      <c r="B627" s="25"/>
      <c r="C627" s="26"/>
      <c r="D627" s="24"/>
      <c r="E627" s="24"/>
      <c r="F627" s="132"/>
      <c r="G627" s="24"/>
    </row>
    <row r="628" spans="1:7">
      <c r="A628" s="2"/>
      <c r="B628" s="25"/>
      <c r="C628" s="26"/>
      <c r="D628" s="24"/>
      <c r="E628" s="24"/>
      <c r="F628" s="132"/>
      <c r="G628" s="24"/>
    </row>
    <row r="629" spans="1:7">
      <c r="A629" s="2"/>
      <c r="B629" s="25"/>
      <c r="C629" s="26"/>
      <c r="D629" s="24"/>
      <c r="E629" s="24"/>
      <c r="F629" s="132"/>
      <c r="G629" s="24"/>
    </row>
    <row r="630" spans="1:7">
      <c r="A630" s="2"/>
      <c r="B630" s="25"/>
      <c r="C630" s="26"/>
      <c r="D630" s="24"/>
      <c r="E630" s="24"/>
      <c r="F630" s="132"/>
      <c r="G630" s="24"/>
    </row>
    <row r="631" spans="1:7">
      <c r="A631" s="2"/>
      <c r="B631" s="25"/>
      <c r="C631" s="26"/>
      <c r="D631" s="24"/>
      <c r="E631" s="24"/>
      <c r="F631" s="132"/>
      <c r="G631" s="24"/>
    </row>
    <row r="632" spans="1:7">
      <c r="A632" s="2"/>
      <c r="B632" s="25"/>
      <c r="C632" s="26"/>
      <c r="D632" s="24"/>
      <c r="E632" s="24"/>
      <c r="F632" s="132"/>
      <c r="G632" s="24"/>
    </row>
    <row r="633" spans="1:7">
      <c r="A633" s="2"/>
      <c r="B633" s="25"/>
      <c r="C633" s="26"/>
      <c r="D633" s="24"/>
      <c r="E633" s="24"/>
      <c r="F633" s="132"/>
      <c r="G633" s="24"/>
    </row>
    <row r="634" spans="1:7">
      <c r="A634" s="2"/>
      <c r="B634" s="25"/>
      <c r="C634" s="26"/>
      <c r="D634" s="24"/>
      <c r="E634" s="24"/>
      <c r="F634" s="132"/>
      <c r="G634" s="24"/>
    </row>
    <row r="635" spans="1:7">
      <c r="A635" s="2"/>
      <c r="B635" s="25"/>
      <c r="C635" s="26"/>
      <c r="D635" s="24"/>
      <c r="E635" s="24"/>
      <c r="F635" s="132"/>
      <c r="G635" s="24"/>
    </row>
    <row r="636" spans="1:7">
      <c r="A636" s="2"/>
      <c r="B636" s="25"/>
      <c r="C636" s="26"/>
      <c r="D636" s="24"/>
      <c r="E636" s="24"/>
      <c r="F636" s="132"/>
      <c r="G636" s="24"/>
    </row>
    <row r="637" spans="1:7">
      <c r="A637" s="2"/>
      <c r="B637" s="25"/>
      <c r="C637" s="26"/>
      <c r="D637" s="24"/>
      <c r="E637" s="24"/>
      <c r="F637" s="132"/>
      <c r="G637" s="24"/>
    </row>
    <row r="638" spans="1:7">
      <c r="A638" s="2"/>
      <c r="B638" s="25"/>
      <c r="C638" s="26"/>
      <c r="D638" s="24"/>
      <c r="E638" s="24"/>
      <c r="F638" s="132"/>
      <c r="G638" s="24"/>
    </row>
    <row r="639" spans="1:7">
      <c r="A639" s="2"/>
      <c r="B639" s="25"/>
      <c r="C639" s="26"/>
      <c r="D639" s="24"/>
      <c r="E639" s="24"/>
      <c r="F639" s="132"/>
      <c r="G639" s="24"/>
    </row>
    <row r="640" spans="1:7">
      <c r="A640" s="2"/>
      <c r="B640" s="25"/>
      <c r="C640" s="26"/>
      <c r="D640" s="24"/>
      <c r="E640" s="24"/>
      <c r="F640" s="132"/>
      <c r="G640" s="24"/>
    </row>
    <row r="641" spans="1:7">
      <c r="A641" s="2"/>
      <c r="B641" s="25"/>
      <c r="C641" s="26"/>
      <c r="D641" s="24"/>
      <c r="E641" s="24"/>
      <c r="F641" s="132"/>
      <c r="G641" s="24"/>
    </row>
    <row r="642" spans="1:7">
      <c r="A642" s="2"/>
      <c r="B642" s="25"/>
      <c r="C642" s="26"/>
      <c r="D642" s="24"/>
      <c r="E642" s="24"/>
      <c r="F642" s="132"/>
      <c r="G642" s="24"/>
    </row>
    <row r="643" spans="1:7">
      <c r="A643" s="2"/>
      <c r="B643" s="25"/>
      <c r="C643" s="26"/>
      <c r="D643" s="24"/>
      <c r="E643" s="24"/>
      <c r="F643" s="132"/>
      <c r="G643" s="24"/>
    </row>
    <row r="644" spans="1:7">
      <c r="A644" s="2"/>
      <c r="B644" s="25"/>
      <c r="C644" s="26"/>
      <c r="D644" s="24"/>
      <c r="E644" s="24"/>
      <c r="F644" s="132"/>
      <c r="G644" s="24"/>
    </row>
    <row r="645" spans="1:7">
      <c r="A645" s="2"/>
      <c r="B645" s="25"/>
      <c r="C645" s="26"/>
      <c r="D645" s="24"/>
      <c r="E645" s="24"/>
      <c r="F645" s="132"/>
      <c r="G645" s="24"/>
    </row>
    <row r="646" spans="1:7">
      <c r="A646" s="2"/>
      <c r="B646" s="25"/>
      <c r="C646" s="26"/>
      <c r="D646" s="24"/>
      <c r="E646" s="24"/>
      <c r="F646" s="132"/>
      <c r="G646" s="24"/>
    </row>
    <row r="647" spans="1:7">
      <c r="A647" s="2"/>
      <c r="B647" s="25"/>
      <c r="C647" s="26"/>
      <c r="D647" s="24"/>
      <c r="E647" s="24"/>
      <c r="F647" s="132"/>
      <c r="G647" s="24"/>
    </row>
    <row r="648" spans="1:7">
      <c r="A648" s="2"/>
      <c r="B648" s="25"/>
      <c r="C648" s="26"/>
      <c r="D648" s="24"/>
      <c r="E648" s="24"/>
      <c r="F648" s="132"/>
      <c r="G648" s="24"/>
    </row>
    <row r="649" spans="1:7">
      <c r="A649" s="2"/>
      <c r="B649" s="25"/>
      <c r="C649" s="26"/>
      <c r="D649" s="24"/>
      <c r="E649" s="24"/>
      <c r="F649" s="132"/>
      <c r="G649" s="24"/>
    </row>
    <row r="650" spans="1:7">
      <c r="A650" s="2"/>
      <c r="B650" s="25"/>
      <c r="C650" s="26"/>
      <c r="D650" s="24"/>
      <c r="E650" s="24"/>
      <c r="F650" s="132"/>
      <c r="G650" s="24"/>
    </row>
    <row r="651" spans="1:7">
      <c r="A651" s="2"/>
      <c r="B651" s="25"/>
      <c r="C651" s="26"/>
      <c r="D651" s="24"/>
      <c r="E651" s="24"/>
      <c r="F651" s="132"/>
      <c r="G651" s="24"/>
    </row>
    <row r="652" spans="1:7">
      <c r="A652" s="2"/>
      <c r="B652" s="25"/>
      <c r="C652" s="26"/>
      <c r="D652" s="24"/>
      <c r="E652" s="24"/>
      <c r="F652" s="132"/>
      <c r="G652" s="24"/>
    </row>
    <row r="653" spans="1:7">
      <c r="A653" s="2"/>
      <c r="B653" s="25"/>
      <c r="C653" s="26"/>
      <c r="D653" s="24"/>
      <c r="E653" s="24"/>
      <c r="F653" s="132"/>
      <c r="G653" s="24"/>
    </row>
    <row r="654" spans="1:7">
      <c r="A654" s="2"/>
      <c r="B654" s="25"/>
      <c r="C654" s="26"/>
      <c r="D654" s="24"/>
      <c r="E654" s="24"/>
      <c r="F654" s="132"/>
      <c r="G654" s="24"/>
    </row>
    <row r="655" spans="1:7">
      <c r="A655" s="2"/>
      <c r="B655" s="25"/>
      <c r="C655" s="26"/>
      <c r="D655" s="24"/>
      <c r="E655" s="24"/>
      <c r="F655" s="132"/>
      <c r="G655" s="24"/>
    </row>
    <row r="656" spans="1:7">
      <c r="A656" s="2"/>
      <c r="B656" s="25"/>
      <c r="C656" s="26"/>
      <c r="D656" s="24"/>
      <c r="E656" s="24"/>
      <c r="F656" s="132"/>
      <c r="G656" s="24"/>
    </row>
    <row r="657" spans="1:7">
      <c r="A657" s="2"/>
      <c r="B657" s="25"/>
      <c r="C657" s="26"/>
      <c r="D657" s="24"/>
      <c r="E657" s="24"/>
      <c r="F657" s="132"/>
      <c r="G657" s="24"/>
    </row>
    <row r="658" spans="1:7">
      <c r="A658" s="2"/>
      <c r="B658" s="25"/>
      <c r="C658" s="26"/>
      <c r="D658" s="24"/>
      <c r="E658" s="24"/>
      <c r="F658" s="132"/>
      <c r="G658" s="24"/>
    </row>
    <row r="659" spans="1:7">
      <c r="A659" s="2"/>
      <c r="B659" s="25"/>
      <c r="C659" s="26"/>
      <c r="D659" s="24"/>
      <c r="E659" s="24"/>
      <c r="F659" s="132"/>
      <c r="G659" s="24"/>
    </row>
    <row r="660" spans="1:7">
      <c r="A660" s="2"/>
      <c r="B660" s="25"/>
      <c r="C660" s="26"/>
      <c r="D660" s="24"/>
      <c r="E660" s="24"/>
      <c r="F660" s="132"/>
      <c r="G660" s="24"/>
    </row>
    <row r="661" spans="1:7">
      <c r="A661" s="2"/>
      <c r="B661" s="25"/>
      <c r="C661" s="26"/>
      <c r="D661" s="24"/>
      <c r="E661" s="24"/>
      <c r="F661" s="132"/>
      <c r="G661" s="24"/>
    </row>
    <row r="662" spans="1:7">
      <c r="A662" s="2"/>
      <c r="B662" s="25"/>
      <c r="C662" s="26"/>
      <c r="D662" s="24"/>
      <c r="E662" s="24"/>
      <c r="F662" s="132"/>
      <c r="G662" s="24"/>
    </row>
    <row r="663" spans="1:7">
      <c r="A663" s="2"/>
      <c r="B663" s="25"/>
      <c r="C663" s="26"/>
      <c r="D663" s="24"/>
      <c r="E663" s="24"/>
      <c r="F663" s="132"/>
      <c r="G663" s="24"/>
    </row>
    <row r="664" spans="1:7">
      <c r="A664" s="2"/>
      <c r="B664" s="25"/>
      <c r="C664" s="26"/>
      <c r="D664" s="24"/>
      <c r="E664" s="24"/>
      <c r="F664" s="132"/>
      <c r="G664" s="24"/>
    </row>
    <row r="665" spans="1:7">
      <c r="A665" s="2"/>
      <c r="B665" s="25"/>
      <c r="C665" s="26"/>
      <c r="D665" s="24"/>
      <c r="E665" s="24"/>
      <c r="F665" s="132"/>
      <c r="G665" s="24"/>
    </row>
    <row r="666" spans="1:7">
      <c r="A666" s="2"/>
      <c r="B666" s="25"/>
      <c r="C666" s="26"/>
      <c r="D666" s="24"/>
      <c r="E666" s="24"/>
      <c r="F666" s="132"/>
      <c r="G666" s="24"/>
    </row>
    <row r="667" spans="1:7">
      <c r="A667" s="2"/>
      <c r="B667" s="25"/>
      <c r="C667" s="26"/>
      <c r="D667" s="24"/>
      <c r="E667" s="24"/>
      <c r="F667" s="132"/>
      <c r="G667" s="24"/>
    </row>
    <row r="668" spans="1:7">
      <c r="A668" s="2"/>
      <c r="B668" s="25"/>
      <c r="C668" s="26"/>
      <c r="D668" s="24"/>
      <c r="E668" s="24"/>
      <c r="F668" s="132"/>
      <c r="G668" s="24"/>
    </row>
    <row r="669" spans="1:7">
      <c r="A669" s="2"/>
      <c r="B669" s="25"/>
      <c r="C669" s="26"/>
      <c r="D669" s="24"/>
      <c r="E669" s="24"/>
      <c r="F669" s="132"/>
      <c r="G669" s="24"/>
    </row>
    <row r="670" spans="1:7">
      <c r="A670" s="2"/>
      <c r="B670" s="25"/>
      <c r="C670" s="26"/>
      <c r="D670" s="24"/>
      <c r="E670" s="24"/>
      <c r="F670" s="132"/>
      <c r="G670" s="24"/>
    </row>
    <row r="671" spans="1:7">
      <c r="A671" s="2"/>
      <c r="B671" s="25"/>
      <c r="C671" s="2"/>
      <c r="D671" s="24"/>
      <c r="E671" s="24"/>
      <c r="F671" s="2"/>
      <c r="G671" s="24"/>
    </row>
    <row r="672" spans="1:7">
      <c r="A672" s="2"/>
      <c r="B672" s="25"/>
      <c r="C672" s="2"/>
      <c r="D672" s="24"/>
      <c r="E672" s="24"/>
      <c r="F672" s="2"/>
      <c r="G672" s="24"/>
    </row>
    <row r="673" spans="1:7">
      <c r="A673" s="2"/>
      <c r="B673" s="25"/>
      <c r="C673" s="2"/>
      <c r="D673" s="24"/>
      <c r="E673" s="24"/>
      <c r="F673" s="2"/>
      <c r="G673" s="24"/>
    </row>
    <row r="674" spans="1:7">
      <c r="A674" s="2"/>
      <c r="B674" s="25"/>
      <c r="C674" s="2"/>
      <c r="D674" s="24"/>
      <c r="E674" s="24"/>
      <c r="F674" s="2"/>
      <c r="G674" s="24"/>
    </row>
    <row r="675" spans="1:7">
      <c r="A675" s="2"/>
      <c r="B675" s="25"/>
      <c r="C675" s="2"/>
      <c r="D675" s="24"/>
      <c r="E675" s="24"/>
      <c r="F675" s="2"/>
      <c r="G675" s="24"/>
    </row>
    <row r="676" spans="1:7">
      <c r="A676" s="2"/>
      <c r="B676" s="25"/>
      <c r="C676" s="2"/>
      <c r="D676" s="24"/>
      <c r="E676" s="24"/>
      <c r="F676" s="2"/>
      <c r="G676" s="24"/>
    </row>
    <row r="677" spans="1:7">
      <c r="A677" s="2"/>
      <c r="B677" s="25"/>
      <c r="C677" s="2"/>
      <c r="D677" s="24"/>
      <c r="E677" s="24"/>
      <c r="F677" s="2"/>
      <c r="G677" s="24"/>
    </row>
    <row r="678" spans="1:7">
      <c r="A678" s="2"/>
      <c r="B678" s="25"/>
      <c r="C678" s="2"/>
      <c r="D678" s="24"/>
      <c r="E678" s="24"/>
      <c r="F678" s="2"/>
      <c r="G678" s="24"/>
    </row>
    <row r="679" spans="1:7">
      <c r="A679" s="2"/>
      <c r="B679" s="25"/>
      <c r="C679" s="2"/>
      <c r="D679" s="24"/>
      <c r="E679" s="24"/>
      <c r="F679" s="2"/>
      <c r="G679" s="24"/>
    </row>
    <row r="680" spans="1:7">
      <c r="A680" s="2"/>
      <c r="B680" s="25"/>
      <c r="C680" s="2"/>
      <c r="D680" s="24"/>
      <c r="E680" s="24"/>
      <c r="F680" s="2"/>
      <c r="G680" s="24"/>
    </row>
    <row r="681" spans="1:7">
      <c r="A681" s="2"/>
      <c r="B681" s="25"/>
      <c r="C681" s="2"/>
      <c r="D681" s="24"/>
      <c r="E681" s="24"/>
      <c r="F681" s="132"/>
      <c r="G681" s="24"/>
    </row>
    <row r="682" spans="1:7">
      <c r="A682" s="2"/>
      <c r="B682" s="25"/>
      <c r="C682" s="2"/>
      <c r="D682" s="24"/>
      <c r="E682" s="24"/>
      <c r="F682" s="132"/>
      <c r="G682" s="24"/>
    </row>
    <row r="683" spans="1:7">
      <c r="A683" s="2"/>
      <c r="B683" s="25"/>
      <c r="C683" s="2"/>
      <c r="D683" s="24"/>
      <c r="E683" s="24"/>
      <c r="F683" s="132"/>
      <c r="G683" s="24"/>
    </row>
    <row r="684" spans="1:7">
      <c r="A684" s="2"/>
      <c r="B684" s="25"/>
      <c r="C684" s="2"/>
      <c r="D684" s="24"/>
      <c r="E684" s="24"/>
      <c r="F684" s="132"/>
      <c r="G684" s="24"/>
    </row>
    <row r="685" spans="1:7">
      <c r="A685" s="2"/>
      <c r="B685" s="25"/>
      <c r="C685" s="2"/>
      <c r="D685" s="24"/>
      <c r="E685" s="24"/>
      <c r="F685" s="132"/>
      <c r="G685" s="24"/>
    </row>
    <row r="686" spans="1:7">
      <c r="A686" s="2"/>
      <c r="B686" s="25"/>
      <c r="C686" s="2"/>
      <c r="D686" s="24"/>
      <c r="E686" s="24"/>
      <c r="F686" s="132"/>
      <c r="G686" s="24"/>
    </row>
    <row r="687" spans="1:7">
      <c r="A687" s="2"/>
      <c r="B687" s="25"/>
      <c r="C687" s="2"/>
      <c r="D687" s="24"/>
      <c r="E687" s="24"/>
      <c r="F687" s="132"/>
      <c r="G687" s="24"/>
    </row>
    <row r="688" spans="1:7">
      <c r="A688" s="2"/>
      <c r="B688" s="25"/>
      <c r="C688" s="2"/>
      <c r="D688" s="24"/>
      <c r="E688" s="24"/>
      <c r="F688" s="132"/>
      <c r="G688" s="24"/>
    </row>
    <row r="689" spans="1:7">
      <c r="A689" s="2"/>
      <c r="B689" s="25"/>
      <c r="C689" s="2"/>
      <c r="D689" s="24"/>
      <c r="E689" s="24"/>
      <c r="F689" s="132"/>
      <c r="G689" s="24"/>
    </row>
    <row r="690" spans="1:7">
      <c r="A690" s="2"/>
      <c r="B690" s="25"/>
      <c r="C690" s="2"/>
      <c r="D690" s="24"/>
      <c r="E690" s="24"/>
      <c r="F690" s="132"/>
      <c r="G690" s="24"/>
    </row>
    <row r="691" spans="1:7">
      <c r="A691" s="2"/>
      <c r="B691" s="25"/>
      <c r="C691" s="2"/>
      <c r="D691" s="24"/>
      <c r="E691" s="24"/>
      <c r="F691" s="132"/>
      <c r="G691" s="24"/>
    </row>
    <row r="692" spans="1:7">
      <c r="A692" s="2"/>
      <c r="B692" s="25"/>
      <c r="C692" s="2"/>
      <c r="D692" s="24"/>
      <c r="E692" s="24"/>
      <c r="F692" s="132"/>
      <c r="G692" s="24"/>
    </row>
    <row r="693" spans="1:7">
      <c r="A693" s="2"/>
      <c r="B693" s="25"/>
      <c r="C693" s="2"/>
      <c r="D693" s="24"/>
      <c r="E693" s="24"/>
      <c r="F693" s="132"/>
      <c r="G693" s="24"/>
    </row>
    <row r="694" spans="1:7">
      <c r="A694" s="2"/>
      <c r="B694" s="25"/>
      <c r="C694" s="2"/>
      <c r="D694" s="24"/>
      <c r="E694" s="24"/>
      <c r="F694" s="132"/>
      <c r="G694" s="24"/>
    </row>
    <row r="695" spans="1:7">
      <c r="A695" s="2"/>
      <c r="B695" s="25"/>
      <c r="C695" s="2"/>
      <c r="D695" s="24"/>
      <c r="E695" s="24"/>
      <c r="F695" s="132"/>
      <c r="G695" s="24"/>
    </row>
    <row r="696" spans="1:7">
      <c r="A696" s="2"/>
      <c r="B696" s="25"/>
      <c r="C696" s="2"/>
      <c r="D696" s="24"/>
      <c r="E696" s="24"/>
      <c r="F696" s="132"/>
      <c r="G696" s="24"/>
    </row>
    <row r="697" spans="1:7">
      <c r="A697" s="2"/>
      <c r="B697" s="25"/>
      <c r="C697" s="2"/>
      <c r="D697" s="24"/>
      <c r="E697" s="24"/>
      <c r="F697" s="132"/>
      <c r="G697" s="24"/>
    </row>
    <row r="698" spans="1:7">
      <c r="A698" s="2"/>
      <c r="B698" s="25"/>
      <c r="C698" s="2"/>
      <c r="D698" s="24"/>
      <c r="E698" s="24"/>
      <c r="F698" s="132"/>
      <c r="G698" s="24"/>
    </row>
    <row r="699" spans="1:7">
      <c r="A699" s="2"/>
      <c r="B699" s="25"/>
      <c r="C699" s="2"/>
      <c r="D699" s="24"/>
      <c r="E699" s="24"/>
      <c r="F699" s="132"/>
      <c r="G699" s="24"/>
    </row>
    <row r="700" spans="1:7">
      <c r="A700" s="2"/>
      <c r="B700" s="25"/>
      <c r="C700" s="2"/>
      <c r="D700" s="24"/>
      <c r="E700" s="24"/>
      <c r="F700" s="132"/>
      <c r="G700" s="24"/>
    </row>
    <row r="701" spans="1:7">
      <c r="A701" s="2"/>
      <c r="B701" s="25"/>
      <c r="C701" s="2"/>
      <c r="D701" s="24"/>
      <c r="E701" s="24"/>
      <c r="F701" s="2"/>
      <c r="G701" s="24"/>
    </row>
    <row r="702" spans="1:7">
      <c r="A702" s="2"/>
      <c r="B702" s="25"/>
      <c r="C702" s="2"/>
      <c r="D702" s="24"/>
      <c r="E702" s="24"/>
      <c r="F702" s="2"/>
      <c r="G702" s="24"/>
    </row>
    <row r="703" spans="1:7">
      <c r="A703" s="2"/>
      <c r="B703" s="25"/>
      <c r="C703" s="2"/>
      <c r="D703" s="24"/>
      <c r="E703" s="24"/>
      <c r="F703" s="2"/>
      <c r="G703" s="24"/>
    </row>
    <row r="704" spans="1:7">
      <c r="A704" s="2"/>
      <c r="B704" s="25"/>
      <c r="C704" s="2"/>
      <c r="D704" s="24"/>
      <c r="E704" s="24"/>
      <c r="F704" s="2"/>
      <c r="G704" s="24"/>
    </row>
    <row r="705" spans="1:7">
      <c r="A705" s="2"/>
      <c r="B705" s="25"/>
      <c r="C705" s="2"/>
      <c r="D705" s="24"/>
      <c r="E705" s="24"/>
      <c r="F705" s="2"/>
      <c r="G705" s="24"/>
    </row>
    <row r="706" spans="1:7">
      <c r="A706" s="2"/>
      <c r="B706" s="25"/>
      <c r="C706" s="2"/>
      <c r="D706" s="24"/>
      <c r="E706" s="24"/>
      <c r="F706" s="2"/>
      <c r="G706" s="24"/>
    </row>
    <row r="707" spans="1:7">
      <c r="A707" s="2"/>
      <c r="B707" s="25"/>
      <c r="C707" s="2"/>
      <c r="D707" s="24"/>
      <c r="E707" s="24"/>
      <c r="F707" s="2"/>
      <c r="G707" s="24"/>
    </row>
    <row r="708" spans="1:7">
      <c r="A708" s="2"/>
      <c r="B708" s="25"/>
      <c r="C708" s="2"/>
      <c r="D708" s="24"/>
      <c r="E708" s="24"/>
      <c r="F708" s="2"/>
      <c r="G708" s="24"/>
    </row>
    <row r="709" spans="1:7">
      <c r="A709" s="2"/>
      <c r="B709" s="25"/>
      <c r="C709" s="2"/>
      <c r="D709" s="24"/>
      <c r="E709" s="24"/>
      <c r="F709" s="2"/>
      <c r="G709" s="24"/>
    </row>
    <row r="710" spans="1:7">
      <c r="A710" s="2"/>
      <c r="B710" s="25"/>
      <c r="C710" s="2"/>
      <c r="D710" s="24"/>
      <c r="E710" s="24"/>
      <c r="F710" s="2"/>
      <c r="G710" s="24"/>
    </row>
    <row r="711" spans="1:7">
      <c r="A711" s="2"/>
      <c r="B711" s="25"/>
      <c r="C711" s="2"/>
      <c r="D711" s="24"/>
      <c r="E711" s="24"/>
      <c r="F711" s="132"/>
      <c r="G711" s="24"/>
    </row>
    <row r="712" spans="1:7">
      <c r="A712" s="2"/>
      <c r="B712" s="25"/>
      <c r="C712" s="2"/>
      <c r="D712" s="24"/>
      <c r="E712" s="24"/>
      <c r="F712" s="132"/>
      <c r="G712" s="24"/>
    </row>
    <row r="713" spans="1:7">
      <c r="A713" s="2"/>
      <c r="B713" s="25"/>
      <c r="C713" s="2"/>
      <c r="D713" s="24"/>
      <c r="E713" s="24"/>
      <c r="F713" s="132"/>
      <c r="G713" s="24"/>
    </row>
    <row r="714" spans="1:7">
      <c r="A714" s="2"/>
      <c r="B714" s="25"/>
      <c r="C714" s="2"/>
      <c r="D714" s="24"/>
      <c r="E714" s="24"/>
      <c r="F714" s="132"/>
      <c r="G714" s="24"/>
    </row>
    <row r="715" spans="1:7">
      <c r="A715" s="2"/>
      <c r="B715" s="25"/>
      <c r="C715" s="2"/>
      <c r="D715" s="24"/>
      <c r="E715" s="24"/>
      <c r="F715" s="132"/>
      <c r="G715" s="24"/>
    </row>
    <row r="716" spans="1:7">
      <c r="A716" s="2"/>
      <c r="B716" s="25"/>
      <c r="C716" s="2"/>
      <c r="D716" s="24"/>
      <c r="E716" s="24"/>
      <c r="F716" s="132"/>
      <c r="G716" s="24"/>
    </row>
    <row r="717" spans="1:7">
      <c r="A717" s="2"/>
      <c r="B717" s="25"/>
      <c r="C717" s="2"/>
      <c r="D717" s="24"/>
      <c r="E717" s="24"/>
      <c r="F717" s="132"/>
      <c r="G717" s="24"/>
    </row>
    <row r="718" spans="1:7">
      <c r="A718" s="2"/>
      <c r="B718" s="25"/>
      <c r="C718" s="2"/>
      <c r="D718" s="24"/>
      <c r="E718" s="24"/>
      <c r="F718" s="132"/>
      <c r="G718" s="24"/>
    </row>
    <row r="719" spans="1:7">
      <c r="A719" s="2"/>
      <c r="B719" s="25"/>
      <c r="C719" s="2"/>
      <c r="D719" s="24"/>
      <c r="E719" s="24"/>
      <c r="F719" s="132"/>
      <c r="G719" s="24"/>
    </row>
    <row r="720" spans="1:7">
      <c r="A720" s="2"/>
      <c r="B720" s="25"/>
      <c r="C720" s="2"/>
      <c r="D720" s="24"/>
      <c r="E720" s="24"/>
      <c r="F720" s="132"/>
      <c r="G720" s="24"/>
    </row>
    <row r="721" spans="1:7">
      <c r="A721" s="2"/>
      <c r="B721" s="25"/>
      <c r="C721" s="2"/>
      <c r="D721" s="24"/>
      <c r="E721" s="24"/>
      <c r="F721" s="132"/>
      <c r="G721" s="24"/>
    </row>
    <row r="722" spans="1:7">
      <c r="A722" s="2"/>
      <c r="B722" s="25"/>
      <c r="C722" s="2"/>
      <c r="D722" s="24"/>
      <c r="E722" s="24"/>
      <c r="F722" s="132"/>
      <c r="G722" s="24"/>
    </row>
    <row r="723" spans="1:7">
      <c r="A723" s="2"/>
      <c r="B723" s="25"/>
      <c r="C723" s="2"/>
      <c r="D723" s="24"/>
      <c r="E723" s="24"/>
      <c r="F723" s="132"/>
      <c r="G723" s="24"/>
    </row>
    <row r="724" spans="1:7">
      <c r="A724" s="2"/>
      <c r="B724" s="25"/>
      <c r="C724" s="2"/>
      <c r="D724" s="24"/>
      <c r="E724" s="24"/>
      <c r="F724" s="132"/>
      <c r="G724" s="24"/>
    </row>
    <row r="725" spans="1:7">
      <c r="A725" s="2"/>
      <c r="B725" s="25"/>
      <c r="C725" s="2"/>
      <c r="D725" s="24"/>
      <c r="E725" s="24"/>
      <c r="F725" s="132"/>
      <c r="G725" s="24"/>
    </row>
    <row r="726" spans="1:7">
      <c r="A726" s="2"/>
      <c r="B726" s="25"/>
      <c r="C726" s="2"/>
      <c r="D726" s="24"/>
      <c r="E726" s="24"/>
      <c r="F726" s="132"/>
      <c r="G726" s="24"/>
    </row>
    <row r="727" spans="1:7">
      <c r="A727" s="2"/>
      <c r="B727" s="25"/>
      <c r="C727" s="2"/>
      <c r="D727" s="24"/>
      <c r="E727" s="24"/>
      <c r="F727" s="132"/>
      <c r="G727" s="24"/>
    </row>
    <row r="728" spans="1:7">
      <c r="A728" s="2"/>
      <c r="B728" s="25"/>
      <c r="C728" s="2"/>
      <c r="D728" s="24"/>
      <c r="E728" s="24"/>
      <c r="F728" s="132"/>
      <c r="G728" s="24"/>
    </row>
    <row r="729" spans="1:7">
      <c r="A729" s="2"/>
      <c r="B729" s="25"/>
      <c r="C729" s="2"/>
      <c r="D729" s="24"/>
      <c r="E729" s="24"/>
      <c r="F729" s="132"/>
      <c r="G729" s="24"/>
    </row>
    <row r="730" spans="1:7">
      <c r="A730" s="2"/>
      <c r="B730" s="25"/>
      <c r="C730" s="2"/>
      <c r="D730" s="24"/>
      <c r="E730" s="24"/>
      <c r="F730" s="132"/>
      <c r="G730" s="24"/>
    </row>
    <row r="731" spans="1:7">
      <c r="A731" s="2"/>
      <c r="B731" s="25"/>
      <c r="C731" s="2"/>
      <c r="D731" s="24"/>
      <c r="E731" s="24"/>
      <c r="F731" s="132"/>
      <c r="G731" s="24"/>
    </row>
    <row r="732" spans="1:7">
      <c r="A732" s="2"/>
      <c r="B732" s="25"/>
      <c r="C732" s="2"/>
      <c r="D732" s="24"/>
      <c r="E732" s="24"/>
      <c r="F732" s="132"/>
      <c r="G732" s="24"/>
    </row>
    <row r="733" spans="1:7">
      <c r="A733" s="2"/>
      <c r="B733" s="25"/>
      <c r="C733" s="2"/>
      <c r="D733" s="24"/>
      <c r="E733" s="24"/>
      <c r="F733" s="132"/>
      <c r="G733" s="24"/>
    </row>
    <row r="734" spans="1:7">
      <c r="A734" s="2"/>
      <c r="B734" s="25"/>
      <c r="C734" s="2"/>
      <c r="D734" s="24"/>
      <c r="E734" s="24"/>
      <c r="F734" s="132"/>
      <c r="G734" s="24"/>
    </row>
    <row r="735" spans="1:7">
      <c r="A735" s="2"/>
      <c r="B735" s="25"/>
      <c r="C735" s="2"/>
      <c r="D735" s="24"/>
      <c r="E735" s="24"/>
      <c r="F735" s="132"/>
      <c r="G735" s="24"/>
    </row>
    <row r="736" spans="1:7">
      <c r="A736" s="2"/>
      <c r="B736" s="25"/>
      <c r="C736" s="2"/>
      <c r="D736" s="24"/>
      <c r="E736" s="24"/>
      <c r="F736" s="132"/>
      <c r="G736" s="24"/>
    </row>
    <row r="737" spans="1:7">
      <c r="A737" s="2"/>
      <c r="B737" s="25"/>
      <c r="C737" s="2"/>
      <c r="D737" s="24"/>
      <c r="E737" s="24"/>
      <c r="F737" s="132"/>
      <c r="G737" s="24"/>
    </row>
    <row r="738" spans="1:7">
      <c r="A738" s="2"/>
      <c r="B738" s="25"/>
      <c r="C738" s="2"/>
      <c r="D738" s="24"/>
      <c r="E738" s="24"/>
      <c r="F738" s="132"/>
      <c r="G738" s="24"/>
    </row>
    <row r="739" spans="1:7">
      <c r="A739" s="2"/>
      <c r="B739" s="25"/>
      <c r="C739" s="2"/>
      <c r="D739" s="24"/>
      <c r="E739" s="24"/>
      <c r="F739" s="132"/>
      <c r="G739" s="24"/>
    </row>
    <row r="740" spans="1:7">
      <c r="A740" s="2"/>
      <c r="B740" s="25"/>
      <c r="C740" s="2"/>
      <c r="D740" s="24"/>
      <c r="E740" s="24"/>
      <c r="F740" s="132"/>
      <c r="G740" s="24"/>
    </row>
    <row r="741" spans="1:7">
      <c r="A741" s="14"/>
      <c r="B741" s="8"/>
      <c r="C741" s="137"/>
      <c r="D741" s="137"/>
      <c r="E741" s="14"/>
      <c r="F741" s="137"/>
      <c r="G741" s="2"/>
    </row>
    <row r="742" spans="1:7">
      <c r="A742" s="14"/>
      <c r="B742" s="8"/>
      <c r="C742" s="137"/>
      <c r="D742" s="137"/>
      <c r="E742" s="14"/>
      <c r="F742" s="137"/>
      <c r="G742" s="2"/>
    </row>
    <row r="743" spans="1:7">
      <c r="A743" s="14"/>
      <c r="B743" s="8"/>
      <c r="C743" s="137"/>
      <c r="D743" s="137"/>
      <c r="E743" s="14"/>
      <c r="F743" s="137"/>
      <c r="G743" s="2"/>
    </row>
    <row r="744" spans="1:7">
      <c r="A744" s="14"/>
      <c r="B744" s="8"/>
      <c r="C744" s="137"/>
      <c r="D744" s="137"/>
      <c r="E744" s="14"/>
      <c r="F744" s="137"/>
      <c r="G744" s="2"/>
    </row>
    <row r="745" spans="1:7">
      <c r="A745" s="14"/>
      <c r="B745" s="8"/>
      <c r="C745" s="137"/>
      <c r="D745" s="137"/>
      <c r="E745" s="14"/>
      <c r="F745" s="137"/>
      <c r="G745" s="2"/>
    </row>
    <row r="746" spans="1:7">
      <c r="A746" s="14"/>
      <c r="B746" s="8"/>
      <c r="C746" s="137"/>
      <c r="D746" s="137"/>
      <c r="E746" s="14"/>
      <c r="F746" s="137"/>
      <c r="G746" s="2"/>
    </row>
    <row r="747" spans="1:7">
      <c r="A747" s="14"/>
      <c r="B747" s="8"/>
      <c r="C747" s="137"/>
      <c r="D747" s="137"/>
      <c r="E747" s="14"/>
      <c r="F747" s="137"/>
      <c r="G747" s="2"/>
    </row>
    <row r="748" spans="1:7">
      <c r="A748" s="14"/>
      <c r="B748" s="8"/>
      <c r="C748" s="137"/>
      <c r="D748" s="137"/>
      <c r="E748" s="14"/>
      <c r="F748" s="137"/>
      <c r="G748" s="2"/>
    </row>
    <row r="749" spans="1:7">
      <c r="A749" s="14"/>
      <c r="B749" s="8"/>
      <c r="C749" s="137"/>
      <c r="D749" s="137"/>
      <c r="E749" s="14"/>
      <c r="F749" s="137"/>
      <c r="G749" s="2"/>
    </row>
    <row r="750" spans="1:7">
      <c r="A750" s="14"/>
      <c r="B750" s="8"/>
      <c r="C750" s="137"/>
      <c r="D750" s="137"/>
      <c r="E750" s="14"/>
      <c r="F750" s="137"/>
      <c r="G750" s="2"/>
    </row>
    <row r="751" spans="1:7">
      <c r="A751" s="14"/>
      <c r="B751" s="8"/>
      <c r="C751" s="137"/>
      <c r="D751" s="137"/>
      <c r="E751" s="14"/>
      <c r="F751" s="137"/>
      <c r="G751" s="2"/>
    </row>
    <row r="752" spans="1:7">
      <c r="A752" s="14"/>
      <c r="B752" s="8"/>
      <c r="C752" s="137"/>
      <c r="D752" s="137"/>
      <c r="E752" s="14"/>
      <c r="F752" s="137"/>
      <c r="G752" s="2"/>
    </row>
    <row r="753" spans="1:7">
      <c r="A753" s="14"/>
      <c r="B753" s="8"/>
      <c r="C753" s="137"/>
      <c r="D753" s="137"/>
      <c r="E753" s="14"/>
      <c r="F753" s="137"/>
      <c r="G753" s="2"/>
    </row>
    <row r="754" spans="1:7">
      <c r="A754" s="14"/>
      <c r="B754" s="8"/>
      <c r="C754" s="137"/>
      <c r="D754" s="137"/>
      <c r="E754" s="14"/>
      <c r="F754" s="137"/>
      <c r="G754" s="2"/>
    </row>
    <row r="755" spans="1:7">
      <c r="A755" s="14"/>
      <c r="B755" s="8"/>
      <c r="C755" s="137"/>
      <c r="D755" s="137"/>
      <c r="E755" s="14"/>
      <c r="F755" s="137"/>
      <c r="G755" s="2"/>
    </row>
    <row r="756" spans="1:7">
      <c r="A756" s="14"/>
      <c r="B756" s="8"/>
      <c r="C756" s="137"/>
      <c r="D756" s="137"/>
      <c r="E756" s="14"/>
      <c r="F756" s="137"/>
      <c r="G756" s="2"/>
    </row>
    <row r="757" spans="1:7">
      <c r="A757" s="14"/>
      <c r="B757" s="8"/>
      <c r="C757" s="137"/>
      <c r="D757" s="137"/>
      <c r="E757" s="14"/>
      <c r="F757" s="137"/>
      <c r="G757" s="2"/>
    </row>
    <row r="758" spans="1:7">
      <c r="A758" s="14"/>
      <c r="B758" s="8"/>
      <c r="C758" s="137"/>
      <c r="D758" s="137"/>
      <c r="E758" s="14"/>
      <c r="F758" s="137"/>
      <c r="G758" s="2"/>
    </row>
    <row r="759" spans="1:7">
      <c r="A759" s="14"/>
      <c r="B759" s="8"/>
      <c r="C759" s="137"/>
      <c r="D759" s="137"/>
      <c r="E759" s="14"/>
      <c r="F759" s="137"/>
      <c r="G759" s="2"/>
    </row>
    <row r="760" spans="1:7">
      <c r="A760" s="14"/>
      <c r="B760" s="8"/>
      <c r="C760" s="137"/>
      <c r="D760" s="137"/>
      <c r="E760" s="14"/>
      <c r="F760" s="137"/>
      <c r="G760" s="2"/>
    </row>
    <row r="761" spans="1:7">
      <c r="A761" s="14"/>
      <c r="B761" s="8"/>
      <c r="C761" s="137"/>
      <c r="D761" s="137"/>
      <c r="E761" s="14"/>
      <c r="F761" s="137"/>
      <c r="G761" s="2"/>
    </row>
    <row r="762" spans="1:7">
      <c r="A762" s="14"/>
      <c r="B762" s="8"/>
      <c r="C762" s="137"/>
      <c r="D762" s="137"/>
      <c r="E762" s="14"/>
      <c r="F762" s="137"/>
      <c r="G762" s="2"/>
    </row>
    <row r="763" spans="1:7">
      <c r="A763" s="14"/>
      <c r="B763" s="8"/>
      <c r="C763" s="137"/>
      <c r="D763" s="137"/>
      <c r="E763" s="14"/>
      <c r="F763" s="137"/>
      <c r="G763" s="2"/>
    </row>
    <row r="764" spans="1:7">
      <c r="A764" s="14"/>
      <c r="B764" s="8"/>
      <c r="C764" s="137"/>
      <c r="D764" s="137"/>
      <c r="E764" s="14"/>
      <c r="F764" s="137"/>
      <c r="G764" s="2"/>
    </row>
    <row r="765" spans="1:7">
      <c r="A765" s="14"/>
      <c r="B765" s="8"/>
      <c r="C765" s="137"/>
      <c r="D765" s="137"/>
      <c r="E765" s="14"/>
      <c r="F765" s="137"/>
      <c r="G765" s="2"/>
    </row>
    <row r="766" spans="1:7">
      <c r="A766" s="14"/>
      <c r="B766" s="8"/>
      <c r="C766" s="137"/>
      <c r="D766" s="137"/>
      <c r="E766" s="14"/>
      <c r="F766" s="137"/>
      <c r="G766" s="2"/>
    </row>
    <row r="767" spans="1:7">
      <c r="A767" s="14"/>
      <c r="B767" s="8"/>
      <c r="C767" s="137"/>
      <c r="D767" s="137"/>
      <c r="E767" s="14"/>
      <c r="F767" s="137"/>
      <c r="G767" s="2"/>
    </row>
    <row r="768" spans="1:7">
      <c r="A768" s="14"/>
      <c r="B768" s="8"/>
      <c r="C768" s="137"/>
      <c r="D768" s="137"/>
      <c r="E768" s="14"/>
      <c r="F768" s="137"/>
      <c r="G768" s="2"/>
    </row>
    <row r="769" spans="1:7">
      <c r="A769" s="14"/>
      <c r="B769" s="8"/>
      <c r="C769" s="137"/>
      <c r="D769" s="137"/>
      <c r="E769" s="14"/>
      <c r="F769" s="137"/>
      <c r="G769" s="2"/>
    </row>
    <row r="770" spans="1:7">
      <c r="A770" s="14"/>
      <c r="B770" s="8"/>
      <c r="C770" s="137"/>
      <c r="D770" s="137"/>
      <c r="E770" s="14"/>
      <c r="F770" s="137"/>
      <c r="G770" s="2"/>
    </row>
    <row r="771" spans="1:7">
      <c r="A771" s="14"/>
      <c r="B771" s="8"/>
      <c r="C771" s="137"/>
      <c r="D771" s="137"/>
      <c r="E771" s="14"/>
      <c r="F771" s="137"/>
      <c r="G771" s="2"/>
    </row>
    <row r="772" spans="1:7">
      <c r="A772" s="14"/>
      <c r="B772" s="8"/>
      <c r="C772" s="137"/>
      <c r="D772" s="137"/>
      <c r="E772" s="14"/>
      <c r="F772" s="137"/>
      <c r="G772" s="2"/>
    </row>
    <row r="773" spans="1:7">
      <c r="A773" s="14"/>
      <c r="B773" s="8"/>
      <c r="C773" s="137"/>
      <c r="D773" s="137"/>
      <c r="E773" s="14"/>
      <c r="F773" s="137"/>
      <c r="G773" s="2"/>
    </row>
    <row r="774" spans="1:7">
      <c r="A774" s="14"/>
      <c r="B774" s="8"/>
      <c r="C774" s="137"/>
      <c r="D774" s="137"/>
      <c r="E774" s="14"/>
      <c r="F774" s="137"/>
      <c r="G774" s="2"/>
    </row>
    <row r="775" spans="1:7">
      <c r="A775" s="14"/>
      <c r="B775" s="8"/>
      <c r="C775" s="137"/>
      <c r="D775" s="137"/>
      <c r="E775" s="14"/>
      <c r="F775" s="137"/>
      <c r="G775" s="2"/>
    </row>
    <row r="776" spans="1:7">
      <c r="A776" s="14"/>
      <c r="B776" s="8"/>
      <c r="C776" s="137"/>
      <c r="D776" s="137"/>
      <c r="E776" s="14"/>
      <c r="F776" s="137"/>
      <c r="G776" s="2"/>
    </row>
    <row r="777" spans="1:7">
      <c r="A777" s="14"/>
      <c r="B777" s="8"/>
      <c r="C777" s="137"/>
      <c r="D777" s="137"/>
      <c r="E777" s="14"/>
      <c r="F777" s="137"/>
      <c r="G777" s="2"/>
    </row>
    <row r="778" spans="1:7">
      <c r="A778" s="14"/>
      <c r="B778" s="8"/>
      <c r="C778" s="137"/>
      <c r="D778" s="137"/>
      <c r="E778" s="14"/>
      <c r="F778" s="137"/>
      <c r="G778" s="2"/>
    </row>
    <row r="779" spans="1:7">
      <c r="A779" s="14"/>
      <c r="B779" s="8"/>
      <c r="C779" s="137"/>
      <c r="D779" s="137"/>
      <c r="E779" s="14"/>
      <c r="F779" s="137"/>
      <c r="G779" s="2"/>
    </row>
    <row r="780" spans="1:7">
      <c r="A780" s="14"/>
      <c r="B780" s="8"/>
      <c r="C780" s="137"/>
      <c r="D780" s="137"/>
      <c r="E780" s="14"/>
      <c r="F780" s="137"/>
      <c r="G780" s="2"/>
    </row>
    <row r="781" spans="1:7">
      <c r="A781" s="14"/>
      <c r="B781" s="8"/>
      <c r="C781" s="137"/>
      <c r="D781" s="137"/>
      <c r="E781" s="14"/>
      <c r="F781" s="137"/>
      <c r="G781" s="2"/>
    </row>
    <row r="782" spans="1:7">
      <c r="A782" s="14"/>
      <c r="B782" s="8"/>
      <c r="C782" s="137"/>
      <c r="D782" s="137"/>
      <c r="E782" s="14"/>
      <c r="F782" s="137"/>
      <c r="G782" s="2"/>
    </row>
    <row r="783" spans="1:7">
      <c r="A783" s="14"/>
      <c r="B783" s="8"/>
      <c r="C783" s="137"/>
      <c r="D783" s="137"/>
      <c r="E783" s="14"/>
      <c r="F783" s="137"/>
      <c r="G783" s="2"/>
    </row>
    <row r="784" spans="1:7">
      <c r="A784" s="14"/>
      <c r="B784" s="8"/>
      <c r="C784" s="137"/>
      <c r="D784" s="137"/>
      <c r="E784" s="14"/>
      <c r="F784" s="137"/>
      <c r="G784" s="2"/>
    </row>
    <row r="785" spans="1:7">
      <c r="A785" s="14"/>
      <c r="B785" s="8"/>
      <c r="C785" s="137"/>
      <c r="D785" s="137"/>
      <c r="E785" s="14"/>
      <c r="F785" s="137"/>
      <c r="G785" s="2"/>
    </row>
    <row r="786" spans="1:7">
      <c r="A786" s="14"/>
      <c r="B786" s="8"/>
      <c r="C786" s="137"/>
      <c r="D786" s="137"/>
      <c r="E786" s="14"/>
      <c r="F786" s="137"/>
      <c r="G786" s="2"/>
    </row>
    <row r="787" spans="1:7">
      <c r="A787" s="14"/>
      <c r="B787" s="8"/>
      <c r="C787" s="137"/>
      <c r="D787" s="137"/>
      <c r="E787" s="14"/>
      <c r="F787" s="137"/>
      <c r="G787" s="2"/>
    </row>
    <row r="788" spans="1:7">
      <c r="A788" s="14"/>
      <c r="B788" s="8"/>
      <c r="C788" s="137"/>
      <c r="D788" s="137"/>
      <c r="E788" s="14"/>
      <c r="F788" s="137"/>
      <c r="G788" s="2"/>
    </row>
    <row r="789" spans="1:7">
      <c r="A789" s="2"/>
      <c r="B789" s="25"/>
      <c r="C789" s="24"/>
      <c r="D789" s="24"/>
      <c r="E789" s="24"/>
      <c r="F789" s="132"/>
      <c r="G789" s="2"/>
    </row>
    <row r="790" spans="1:7">
      <c r="A790" s="2"/>
      <c r="B790" s="25"/>
      <c r="C790" s="24"/>
      <c r="D790" s="24"/>
      <c r="E790" s="24"/>
      <c r="F790" s="132"/>
      <c r="G790" s="2"/>
    </row>
    <row r="791" spans="1:7">
      <c r="A791" s="2"/>
      <c r="B791" s="25"/>
      <c r="C791" s="24"/>
      <c r="D791" s="24"/>
      <c r="E791" s="24"/>
      <c r="F791" s="132"/>
      <c r="G791" s="2"/>
    </row>
    <row r="792" spans="1:7">
      <c r="A792" s="2"/>
      <c r="B792" s="25"/>
      <c r="C792" s="24"/>
      <c r="D792" s="24"/>
      <c r="E792" s="24"/>
      <c r="F792" s="132"/>
      <c r="G792" s="2"/>
    </row>
    <row r="793" spans="1:7">
      <c r="A793" s="2"/>
      <c r="B793" s="25"/>
      <c r="C793" s="24"/>
      <c r="D793" s="24"/>
      <c r="E793" s="24"/>
      <c r="F793" s="132"/>
      <c r="G793" s="2"/>
    </row>
    <row r="794" spans="1:7">
      <c r="A794" s="2"/>
      <c r="B794" s="25"/>
      <c r="C794" s="24"/>
      <c r="D794" s="24"/>
      <c r="E794" s="24"/>
      <c r="F794" s="132"/>
      <c r="G794" s="2"/>
    </row>
    <row r="795" spans="1:7">
      <c r="A795" s="2"/>
      <c r="B795" s="25"/>
      <c r="C795" s="24"/>
      <c r="D795" s="24"/>
      <c r="E795" s="24"/>
      <c r="F795" s="132"/>
      <c r="G795" s="2"/>
    </row>
    <row r="796" spans="1:7">
      <c r="A796" s="2"/>
      <c r="B796" s="25"/>
      <c r="C796" s="24"/>
      <c r="D796" s="24"/>
      <c r="E796" s="24"/>
      <c r="F796" s="132"/>
      <c r="G796" s="2"/>
    </row>
    <row r="797" spans="1:7">
      <c r="A797" s="2"/>
      <c r="B797" s="25"/>
      <c r="C797" s="24"/>
      <c r="D797" s="24"/>
      <c r="E797" s="24"/>
      <c r="F797" s="132"/>
      <c r="G797" s="2"/>
    </row>
    <row r="798" spans="1:7">
      <c r="A798" s="2"/>
      <c r="B798" s="25"/>
      <c r="C798" s="24"/>
      <c r="D798" s="24"/>
      <c r="E798" s="24"/>
      <c r="F798" s="132"/>
      <c r="G798" s="2"/>
    </row>
    <row r="799" spans="1:7">
      <c r="A799" s="2"/>
      <c r="B799" s="25"/>
      <c r="C799" s="24"/>
      <c r="D799" s="24"/>
      <c r="E799" s="24"/>
      <c r="F799" s="132"/>
      <c r="G799" s="2"/>
    </row>
    <row r="800" spans="1:7">
      <c r="A800" s="2"/>
      <c r="B800" s="25"/>
      <c r="C800" s="24"/>
      <c r="D800" s="24"/>
      <c r="E800" s="24"/>
      <c r="F800" s="132"/>
      <c r="G800" s="2"/>
    </row>
    <row r="801" spans="1:7">
      <c r="A801" s="2"/>
      <c r="B801" s="25"/>
      <c r="C801" s="24"/>
      <c r="D801" s="24"/>
      <c r="E801" s="24"/>
      <c r="F801" s="132"/>
      <c r="G801" s="2"/>
    </row>
    <row r="802" spans="1:7">
      <c r="A802" s="2"/>
      <c r="B802" s="25"/>
      <c r="C802" s="24"/>
      <c r="D802" s="24"/>
      <c r="E802" s="24"/>
      <c r="F802" s="132"/>
      <c r="G802" s="2"/>
    </row>
    <row r="803" spans="1:7">
      <c r="A803" s="2"/>
      <c r="B803" s="25"/>
      <c r="C803" s="24"/>
      <c r="D803" s="24"/>
      <c r="E803" s="24"/>
      <c r="F803" s="132"/>
      <c r="G803" s="2"/>
    </row>
    <row r="804" spans="1:7">
      <c r="A804" s="2"/>
      <c r="B804" s="25"/>
      <c r="C804" s="24"/>
      <c r="D804" s="24"/>
      <c r="E804" s="24"/>
      <c r="F804" s="132"/>
      <c r="G804" s="2"/>
    </row>
    <row r="805" spans="1:7">
      <c r="A805" s="2"/>
      <c r="B805" s="25"/>
      <c r="C805" s="24"/>
      <c r="D805" s="24"/>
      <c r="E805" s="24"/>
      <c r="F805" s="132"/>
      <c r="G805" s="2"/>
    </row>
    <row r="806" spans="1:7">
      <c r="A806" s="2"/>
      <c r="B806" s="25"/>
      <c r="C806" s="24"/>
      <c r="D806" s="24"/>
      <c r="E806" s="24"/>
      <c r="F806" s="132"/>
      <c r="G806" s="2"/>
    </row>
    <row r="807" spans="1:7">
      <c r="A807" s="2"/>
      <c r="B807" s="25"/>
      <c r="C807" s="24"/>
      <c r="D807" s="24"/>
      <c r="E807" s="24"/>
      <c r="F807" s="132"/>
      <c r="G807" s="2"/>
    </row>
    <row r="808" spans="1:7">
      <c r="A808" s="2"/>
      <c r="B808" s="25"/>
      <c r="C808" s="24"/>
      <c r="D808" s="24"/>
      <c r="E808" s="24"/>
      <c r="F808" s="132"/>
      <c r="G808" s="2"/>
    </row>
    <row r="809" spans="1:7">
      <c r="A809" s="2"/>
      <c r="B809" s="25"/>
      <c r="C809" s="24"/>
      <c r="D809" s="24"/>
      <c r="E809" s="24"/>
      <c r="F809" s="132"/>
      <c r="G809" s="2"/>
    </row>
    <row r="810" spans="1:7">
      <c r="A810" s="2"/>
      <c r="B810" s="25"/>
      <c r="C810" s="24"/>
      <c r="D810" s="24"/>
      <c r="E810" s="24"/>
      <c r="F810" s="132"/>
      <c r="G810" s="2"/>
    </row>
    <row r="811" spans="1:7">
      <c r="A811" s="2"/>
      <c r="B811" s="25"/>
      <c r="C811" s="24"/>
      <c r="D811" s="24"/>
      <c r="E811" s="24"/>
      <c r="F811" s="132"/>
      <c r="G811" s="2"/>
    </row>
    <row r="812" spans="1:7">
      <c r="A812" s="2"/>
      <c r="B812" s="25"/>
      <c r="C812" s="24"/>
      <c r="D812" s="24"/>
      <c r="E812" s="24"/>
      <c r="F812" s="132"/>
      <c r="G812" s="2"/>
    </row>
    <row r="813" spans="1:7">
      <c r="A813" s="2"/>
      <c r="B813" s="25"/>
      <c r="C813" s="24"/>
      <c r="D813" s="24"/>
      <c r="E813" s="24"/>
      <c r="F813" s="132"/>
      <c r="G813" s="2"/>
    </row>
    <row r="814" spans="1:7">
      <c r="A814" s="2"/>
      <c r="B814" s="25"/>
      <c r="C814" s="24"/>
      <c r="D814" s="24"/>
      <c r="E814" s="24"/>
      <c r="F814" s="132"/>
      <c r="G814" s="2"/>
    </row>
    <row r="815" spans="1:7">
      <c r="A815" s="2"/>
      <c r="B815" s="25"/>
      <c r="C815" s="24"/>
      <c r="D815" s="24"/>
      <c r="E815" s="24"/>
      <c r="F815" s="132"/>
      <c r="G815" s="2"/>
    </row>
    <row r="816" spans="1:7">
      <c r="A816" s="2"/>
      <c r="B816" s="25"/>
      <c r="C816" s="24"/>
      <c r="D816" s="24"/>
      <c r="E816" s="24"/>
      <c r="F816" s="132"/>
      <c r="G816" s="2"/>
    </row>
    <row r="817" spans="1:7">
      <c r="A817" s="2"/>
      <c r="B817" s="25"/>
      <c r="C817" s="24"/>
      <c r="D817" s="24"/>
      <c r="E817" s="24"/>
      <c r="F817" s="24"/>
      <c r="G817" s="2"/>
    </row>
    <row r="818" spans="1:7">
      <c r="A818" s="2"/>
      <c r="B818" s="25"/>
      <c r="C818" s="24"/>
      <c r="D818" s="24"/>
      <c r="E818" s="24"/>
      <c r="F818" s="24"/>
      <c r="G818" s="2"/>
    </row>
    <row r="819" spans="1:7">
      <c r="A819" s="2"/>
      <c r="B819" s="25"/>
      <c r="C819" s="24"/>
      <c r="D819" s="24"/>
      <c r="E819" s="24"/>
      <c r="F819" s="24"/>
      <c r="G819" s="2"/>
    </row>
    <row r="820" spans="1:7">
      <c r="A820" s="2"/>
      <c r="B820" s="25"/>
      <c r="C820" s="24"/>
      <c r="D820" s="24"/>
      <c r="E820" s="24"/>
      <c r="F820" s="24"/>
      <c r="G820" s="2"/>
    </row>
    <row r="821" spans="1:7">
      <c r="A821" s="2"/>
      <c r="B821" s="25"/>
      <c r="C821" s="24"/>
      <c r="D821" s="24"/>
      <c r="E821" s="24"/>
      <c r="F821" s="132"/>
      <c r="G821" s="2"/>
    </row>
    <row r="822" spans="1:7">
      <c r="A822" s="2"/>
      <c r="B822" s="25"/>
      <c r="C822" s="24"/>
      <c r="D822" s="24"/>
      <c r="E822" s="24"/>
      <c r="F822" s="132"/>
      <c r="G822" s="2"/>
    </row>
    <row r="823" spans="1:7">
      <c r="A823" s="2"/>
      <c r="B823" s="25"/>
      <c r="C823" s="24"/>
      <c r="D823" s="24"/>
      <c r="E823" s="24"/>
      <c r="F823" s="132"/>
      <c r="G823" s="2"/>
    </row>
    <row r="824" spans="1:7">
      <c r="A824" s="2"/>
      <c r="B824" s="25"/>
      <c r="C824" s="24"/>
      <c r="D824" s="24"/>
      <c r="E824" s="24"/>
      <c r="F824" s="132"/>
      <c r="G824" s="2"/>
    </row>
    <row r="825" spans="1:7">
      <c r="A825" s="2"/>
      <c r="B825" s="25"/>
      <c r="C825" s="24"/>
      <c r="D825" s="24"/>
      <c r="E825" s="24"/>
      <c r="F825" s="24"/>
      <c r="G825" s="2"/>
    </row>
    <row r="826" spans="1:7">
      <c r="A826" s="2"/>
      <c r="B826" s="25"/>
      <c r="C826" s="24"/>
      <c r="D826" s="24"/>
      <c r="E826" s="24"/>
      <c r="F826" s="24"/>
      <c r="G826" s="2"/>
    </row>
    <row r="827" spans="1:7">
      <c r="A827" s="2"/>
      <c r="B827" s="25"/>
      <c r="C827" s="24"/>
      <c r="D827" s="24"/>
      <c r="E827" s="24"/>
      <c r="F827" s="24"/>
      <c r="G827" s="2"/>
    </row>
    <row r="828" spans="1:7">
      <c r="A828" s="2"/>
      <c r="B828" s="25"/>
      <c r="C828" s="24"/>
      <c r="D828" s="24"/>
      <c r="E828" s="24"/>
      <c r="F828" s="24"/>
      <c r="G828" s="2"/>
    </row>
    <row r="829" spans="1:7">
      <c r="A829" s="2"/>
      <c r="B829" s="25"/>
      <c r="C829" s="24"/>
      <c r="D829" s="24"/>
      <c r="E829" s="24"/>
      <c r="F829" s="132"/>
      <c r="G829" s="2"/>
    </row>
    <row r="830" spans="1:7">
      <c r="A830" s="2"/>
      <c r="B830" s="25"/>
      <c r="C830" s="24"/>
      <c r="D830" s="24"/>
      <c r="E830" s="24"/>
      <c r="F830" s="132"/>
      <c r="G830" s="2"/>
    </row>
    <row r="831" spans="1:7">
      <c r="A831" s="2"/>
      <c r="B831" s="25"/>
      <c r="C831" s="24"/>
      <c r="D831" s="24"/>
      <c r="E831" s="24"/>
      <c r="F831" s="132"/>
      <c r="G831" s="2"/>
    </row>
    <row r="832" spans="1:7">
      <c r="A832" s="2"/>
      <c r="B832" s="25"/>
      <c r="C832" s="24"/>
      <c r="D832" s="24"/>
      <c r="E832" s="24"/>
      <c r="F832" s="132"/>
      <c r="G832" s="2"/>
    </row>
    <row r="833" spans="1:7">
      <c r="A833" s="2"/>
      <c r="B833" s="25"/>
      <c r="C833" s="24"/>
      <c r="D833" s="24"/>
      <c r="E833" s="24"/>
      <c r="F833" s="132"/>
      <c r="G833" s="2"/>
    </row>
    <row r="834" spans="1:7">
      <c r="A834" s="2"/>
      <c r="B834" s="25"/>
      <c r="C834" s="24"/>
      <c r="D834" s="24"/>
      <c r="E834" s="24"/>
      <c r="F834" s="132"/>
      <c r="G834" s="2"/>
    </row>
    <row r="835" spans="1:7">
      <c r="A835" s="2"/>
      <c r="B835" s="25"/>
      <c r="C835" s="24"/>
      <c r="D835" s="24"/>
      <c r="E835" s="24"/>
      <c r="F835" s="132"/>
      <c r="G835" s="2"/>
    </row>
    <row r="836" spans="1:7">
      <c r="A836" s="2"/>
      <c r="B836" s="25"/>
      <c r="C836" s="24"/>
      <c r="D836" s="24"/>
      <c r="E836" s="24"/>
      <c r="F836" s="132"/>
      <c r="G836" s="2"/>
    </row>
    <row r="837" spans="1:7">
      <c r="A837" s="2"/>
      <c r="B837" s="25"/>
      <c r="C837" s="24"/>
      <c r="D837" s="24"/>
      <c r="E837" s="24"/>
      <c r="F837" s="132"/>
      <c r="G837" s="2"/>
    </row>
    <row r="838" spans="1:7">
      <c r="A838" s="2"/>
      <c r="B838" s="25"/>
      <c r="C838" s="24"/>
      <c r="D838" s="24"/>
      <c r="E838" s="24"/>
      <c r="F838" s="132"/>
      <c r="G838" s="2"/>
    </row>
    <row r="839" spans="1:7">
      <c r="A839" s="2"/>
      <c r="B839" s="25"/>
      <c r="C839" s="24"/>
      <c r="D839" s="24"/>
      <c r="E839" s="24"/>
      <c r="F839" s="132"/>
      <c r="G839" s="2"/>
    </row>
    <row r="840" spans="1:7">
      <c r="A840" s="2"/>
      <c r="B840" s="25"/>
      <c r="C840" s="24"/>
      <c r="D840" s="24"/>
      <c r="E840" s="24"/>
      <c r="F840" s="132"/>
      <c r="G840" s="2"/>
    </row>
    <row r="841" spans="1:7">
      <c r="A841" s="2"/>
      <c r="B841" s="25"/>
      <c r="C841" s="24"/>
      <c r="D841" s="24"/>
      <c r="E841" s="24"/>
      <c r="F841" s="132"/>
      <c r="G841" s="2"/>
    </row>
    <row r="842" spans="1:7">
      <c r="A842" s="2"/>
      <c r="B842" s="25"/>
      <c r="C842" s="24"/>
      <c r="D842" s="24"/>
      <c r="E842" s="24"/>
      <c r="F842" s="132"/>
      <c r="G842" s="2"/>
    </row>
    <row r="843" spans="1:7">
      <c r="A843" s="2"/>
      <c r="B843" s="25"/>
      <c r="C843" s="24"/>
      <c r="D843" s="24"/>
      <c r="E843" s="24"/>
      <c r="F843" s="132"/>
      <c r="G843" s="2"/>
    </row>
    <row r="844" spans="1:7">
      <c r="A844" s="2"/>
      <c r="B844" s="25"/>
      <c r="C844" s="24"/>
      <c r="D844" s="24"/>
      <c r="E844" s="24"/>
      <c r="F844" s="132"/>
      <c r="G844" s="2"/>
    </row>
    <row r="845" spans="1:7">
      <c r="A845" s="2"/>
      <c r="B845" s="25"/>
      <c r="C845" s="24"/>
      <c r="D845" s="24"/>
      <c r="E845" s="24"/>
      <c r="F845" s="132"/>
      <c r="G845" s="24"/>
    </row>
    <row r="846" spans="1:7">
      <c r="A846" s="2"/>
      <c r="B846" s="25"/>
      <c r="C846" s="24"/>
      <c r="D846" s="24"/>
      <c r="E846" s="24"/>
      <c r="F846" s="132"/>
      <c r="G846" s="24"/>
    </row>
    <row r="847" spans="1:7">
      <c r="A847" s="2"/>
      <c r="B847" s="25"/>
      <c r="C847" s="24"/>
      <c r="D847" s="24"/>
      <c r="E847" s="24"/>
      <c r="F847" s="132"/>
      <c r="G847" s="24"/>
    </row>
    <row r="848" spans="1:7">
      <c r="A848" s="2"/>
      <c r="B848" s="25"/>
      <c r="C848" s="24"/>
      <c r="D848" s="24"/>
      <c r="E848" s="24"/>
      <c r="F848" s="132"/>
      <c r="G848" s="24"/>
    </row>
    <row r="849" spans="1:7">
      <c r="A849" s="2"/>
      <c r="B849" s="25"/>
      <c r="C849" s="24"/>
      <c r="D849" s="24"/>
      <c r="E849" s="24"/>
      <c r="F849" s="132"/>
      <c r="G849" s="24"/>
    </row>
    <row r="850" spans="1:7">
      <c r="A850" s="2"/>
      <c r="B850" s="25"/>
      <c r="C850" s="24"/>
      <c r="D850" s="24"/>
      <c r="E850" s="24"/>
      <c r="F850" s="132"/>
      <c r="G850" s="24"/>
    </row>
    <row r="851" spans="1:7">
      <c r="A851" s="2"/>
      <c r="B851" s="25"/>
      <c r="C851" s="24"/>
      <c r="D851" s="24"/>
      <c r="E851" s="24"/>
      <c r="F851" s="132"/>
      <c r="G851" s="24"/>
    </row>
    <row r="852" spans="1:7">
      <c r="A852" s="2"/>
      <c r="B852" s="25"/>
      <c r="C852" s="24"/>
      <c r="D852" s="24"/>
      <c r="E852" s="24"/>
      <c r="F852" s="132"/>
      <c r="G852" s="24"/>
    </row>
    <row r="853" spans="1:7">
      <c r="A853" s="2"/>
      <c r="B853" s="25"/>
      <c r="C853" s="24"/>
      <c r="D853" s="24"/>
      <c r="E853" s="24"/>
      <c r="F853" s="132"/>
      <c r="G853" s="24"/>
    </row>
    <row r="854" spans="1:7">
      <c r="A854" s="2"/>
      <c r="B854" s="25"/>
      <c r="C854" s="24"/>
      <c r="D854" s="24"/>
      <c r="E854" s="24"/>
      <c r="F854" s="132"/>
      <c r="G854" s="24"/>
    </row>
    <row r="855" spans="1:7">
      <c r="A855" s="2"/>
      <c r="B855" s="25"/>
      <c r="C855" s="24"/>
      <c r="D855" s="24"/>
      <c r="E855" s="24"/>
      <c r="F855" s="132"/>
      <c r="G855" s="24"/>
    </row>
    <row r="856" spans="1:7">
      <c r="A856" s="2"/>
      <c r="B856" s="25"/>
      <c r="C856" s="24"/>
      <c r="D856" s="24"/>
      <c r="E856" s="24"/>
      <c r="F856" s="132"/>
      <c r="G856" s="24"/>
    </row>
    <row r="857" spans="1:7">
      <c r="A857" s="2"/>
      <c r="B857" s="25"/>
      <c r="C857" s="24"/>
      <c r="D857" s="24"/>
      <c r="E857" s="24"/>
      <c r="F857" s="132"/>
      <c r="G857" s="24"/>
    </row>
    <row r="858" spans="1:7">
      <c r="A858" s="2"/>
      <c r="B858" s="25"/>
      <c r="C858" s="24"/>
      <c r="D858" s="24"/>
      <c r="E858" s="24"/>
      <c r="F858" s="132"/>
      <c r="G858" s="24"/>
    </row>
    <row r="859" spans="1:7">
      <c r="A859" s="2"/>
      <c r="B859" s="25"/>
      <c r="C859" s="24"/>
      <c r="D859" s="24"/>
      <c r="E859" s="24"/>
      <c r="F859" s="132"/>
      <c r="G859" s="24"/>
    </row>
    <row r="860" spans="1:7">
      <c r="A860" s="2"/>
      <c r="B860" s="25"/>
      <c r="C860" s="24"/>
      <c r="D860" s="24"/>
      <c r="E860" s="24"/>
      <c r="F860" s="132"/>
      <c r="G860" s="24"/>
    </row>
    <row r="861" spans="1:7">
      <c r="A861" s="2"/>
      <c r="B861" s="25"/>
      <c r="C861" s="24"/>
      <c r="D861" s="24"/>
      <c r="E861" s="24"/>
      <c r="F861" s="132"/>
      <c r="G861" s="24"/>
    </row>
    <row r="862" spans="1:7">
      <c r="A862" s="2"/>
      <c r="B862" s="25"/>
      <c r="C862" s="24"/>
      <c r="D862" s="24"/>
      <c r="E862" s="24"/>
      <c r="F862" s="132"/>
      <c r="G862" s="24"/>
    </row>
    <row r="863" spans="1:7">
      <c r="A863" s="2"/>
      <c r="B863" s="25"/>
      <c r="C863" s="24"/>
      <c r="D863" s="24"/>
      <c r="E863" s="24"/>
      <c r="F863" s="132"/>
      <c r="G863" s="24"/>
    </row>
    <row r="864" spans="1:7">
      <c r="A864" s="2"/>
      <c r="B864" s="25"/>
      <c r="C864" s="24"/>
      <c r="D864" s="24"/>
      <c r="E864" s="24"/>
      <c r="F864" s="132"/>
      <c r="G864" s="24"/>
    </row>
    <row r="865" spans="1:7">
      <c r="A865" s="2"/>
      <c r="B865" s="25"/>
      <c r="C865" s="24"/>
      <c r="D865" s="24"/>
      <c r="E865" s="24"/>
      <c r="F865" s="132"/>
      <c r="G865" s="24"/>
    </row>
    <row r="866" spans="1:7">
      <c r="A866" s="2"/>
      <c r="B866" s="25"/>
      <c r="C866" s="24"/>
      <c r="D866" s="24"/>
      <c r="E866" s="24"/>
      <c r="F866" s="132"/>
      <c r="G866" s="24"/>
    </row>
    <row r="867" spans="1:7">
      <c r="A867" s="2"/>
      <c r="B867" s="25"/>
      <c r="C867" s="24"/>
      <c r="D867" s="24"/>
      <c r="E867" s="24"/>
      <c r="F867" s="132"/>
      <c r="G867" s="24"/>
    </row>
    <row r="868" spans="1:7">
      <c r="A868" s="2"/>
      <c r="B868" s="25"/>
      <c r="C868" s="24"/>
      <c r="D868" s="24"/>
      <c r="E868" s="24"/>
      <c r="F868" s="132"/>
      <c r="G868" s="24"/>
    </row>
    <row r="869" spans="1:7">
      <c r="A869" s="2"/>
      <c r="B869" s="25"/>
      <c r="C869" s="24"/>
      <c r="D869" s="24"/>
      <c r="E869" s="24"/>
      <c r="F869" s="132"/>
      <c r="G869" s="24"/>
    </row>
    <row r="870" spans="1:7">
      <c r="A870" s="2"/>
      <c r="B870" s="25"/>
      <c r="C870" s="24"/>
      <c r="D870" s="24"/>
      <c r="E870" s="24"/>
      <c r="F870" s="132"/>
      <c r="G870" s="24"/>
    </row>
    <row r="871" spans="1:7">
      <c r="A871" s="2"/>
      <c r="B871" s="25"/>
      <c r="C871" s="24"/>
      <c r="D871" s="24"/>
      <c r="E871" s="24"/>
      <c r="F871" s="132"/>
      <c r="G871" s="24"/>
    </row>
    <row r="872" spans="1:7">
      <c r="A872" s="2"/>
      <c r="B872" s="25"/>
      <c r="C872" s="24"/>
      <c r="D872" s="24"/>
      <c r="E872" s="24"/>
      <c r="F872" s="132"/>
      <c r="G872" s="24"/>
    </row>
    <row r="873" spans="1:7">
      <c r="A873" s="2"/>
      <c r="B873" s="25"/>
      <c r="C873" s="24"/>
      <c r="D873" s="24"/>
      <c r="E873" s="24"/>
      <c r="F873" s="24"/>
      <c r="G873" s="24"/>
    </row>
    <row r="874" spans="1:7">
      <c r="A874" s="2"/>
      <c r="B874" s="25"/>
      <c r="C874" s="24"/>
      <c r="D874" s="24"/>
      <c r="E874" s="24"/>
      <c r="F874" s="24"/>
      <c r="G874" s="24"/>
    </row>
    <row r="875" spans="1:7">
      <c r="A875" s="2"/>
      <c r="B875" s="25"/>
      <c r="C875" s="24"/>
      <c r="D875" s="24"/>
      <c r="E875" s="24"/>
      <c r="F875" s="24"/>
      <c r="G875" s="24"/>
    </row>
    <row r="876" spans="1:7">
      <c r="A876" s="2"/>
      <c r="B876" s="25"/>
      <c r="C876" s="24"/>
      <c r="D876" s="24"/>
      <c r="E876" s="24"/>
      <c r="F876" s="24"/>
      <c r="G876" s="24"/>
    </row>
    <row r="877" spans="1:7">
      <c r="A877" s="2"/>
      <c r="B877" s="25"/>
      <c r="C877" s="24"/>
      <c r="D877" s="24"/>
      <c r="E877" s="24"/>
      <c r="F877" s="132"/>
      <c r="G877" s="24"/>
    </row>
    <row r="878" spans="1:7">
      <c r="A878" s="2"/>
      <c r="B878" s="25"/>
      <c r="C878" s="24"/>
      <c r="D878" s="24"/>
      <c r="E878" s="24"/>
      <c r="F878" s="132"/>
      <c r="G878" s="24"/>
    </row>
    <row r="879" spans="1:7">
      <c r="A879" s="2"/>
      <c r="B879" s="25"/>
      <c r="C879" s="24"/>
      <c r="D879" s="24"/>
      <c r="E879" s="24"/>
      <c r="F879" s="132"/>
      <c r="G879" s="24"/>
    </row>
    <row r="880" spans="1:7">
      <c r="A880" s="2"/>
      <c r="B880" s="25"/>
      <c r="C880" s="24"/>
      <c r="D880" s="24"/>
      <c r="E880" s="24"/>
      <c r="F880" s="132"/>
      <c r="G880" s="24"/>
    </row>
    <row r="881" spans="1:7">
      <c r="A881" s="2"/>
      <c r="B881" s="25"/>
      <c r="C881" s="24"/>
      <c r="D881" s="24"/>
      <c r="E881" s="24"/>
      <c r="F881" s="24"/>
      <c r="G881" s="24"/>
    </row>
    <row r="882" spans="1:7">
      <c r="A882" s="2"/>
      <c r="B882" s="25"/>
      <c r="C882" s="24"/>
      <c r="D882" s="24"/>
      <c r="E882" s="24"/>
      <c r="F882" s="24"/>
      <c r="G882" s="24"/>
    </row>
    <row r="883" spans="1:7">
      <c r="A883" s="2"/>
      <c r="B883" s="25"/>
      <c r="C883" s="24"/>
      <c r="D883" s="24"/>
      <c r="E883" s="24"/>
      <c r="F883" s="24"/>
      <c r="G883" s="24"/>
    </row>
    <row r="884" spans="1:7">
      <c r="A884" s="2"/>
      <c r="B884" s="25"/>
      <c r="C884" s="24"/>
      <c r="D884" s="24"/>
      <c r="E884" s="24"/>
      <c r="F884" s="24"/>
      <c r="G884" s="24"/>
    </row>
    <row r="885" spans="1:7">
      <c r="A885" s="2"/>
      <c r="B885" s="25"/>
      <c r="C885" s="24"/>
      <c r="D885" s="24"/>
      <c r="E885" s="24"/>
      <c r="F885" s="132"/>
      <c r="G885" s="24"/>
    </row>
    <row r="886" spans="1:7">
      <c r="A886" s="2"/>
      <c r="B886" s="25"/>
      <c r="C886" s="24"/>
      <c r="D886" s="24"/>
      <c r="E886" s="24"/>
      <c r="F886" s="132"/>
      <c r="G886" s="24"/>
    </row>
    <row r="887" spans="1:7">
      <c r="A887" s="2"/>
      <c r="B887" s="25"/>
      <c r="C887" s="24"/>
      <c r="D887" s="24"/>
      <c r="E887" s="24"/>
      <c r="F887" s="132"/>
      <c r="G887" s="24"/>
    </row>
    <row r="888" spans="1:7">
      <c r="A888" s="2"/>
      <c r="B888" s="25"/>
      <c r="C888" s="24"/>
      <c r="D888" s="24"/>
      <c r="E888" s="24"/>
      <c r="F888" s="132"/>
      <c r="G888" s="24"/>
    </row>
    <row r="889" spans="1:7">
      <c r="A889" s="2"/>
      <c r="B889" s="25"/>
      <c r="C889" s="24"/>
      <c r="D889" s="24"/>
      <c r="E889" s="24"/>
      <c r="F889" s="132"/>
      <c r="G889" s="24"/>
    </row>
    <row r="890" spans="1:7">
      <c r="A890" s="2"/>
      <c r="B890" s="25"/>
      <c r="C890" s="24"/>
      <c r="D890" s="24"/>
      <c r="E890" s="24"/>
      <c r="F890" s="132"/>
      <c r="G890" s="24"/>
    </row>
    <row r="891" spans="1:7">
      <c r="A891" s="2"/>
      <c r="B891" s="25"/>
      <c r="C891" s="24"/>
      <c r="D891" s="24"/>
      <c r="E891" s="24"/>
      <c r="F891" s="132"/>
      <c r="G891" s="24"/>
    </row>
    <row r="892" spans="1:7">
      <c r="A892" s="2"/>
      <c r="B892" s="25"/>
      <c r="C892" s="24"/>
      <c r="D892" s="24"/>
      <c r="E892" s="24"/>
      <c r="F892" s="132"/>
      <c r="G892" s="24"/>
    </row>
    <row r="893" spans="1:7">
      <c r="A893" s="2"/>
      <c r="B893" s="25"/>
      <c r="C893" s="24"/>
      <c r="D893" s="24"/>
      <c r="E893" s="24"/>
      <c r="F893" s="132"/>
      <c r="G893" s="24"/>
    </row>
    <row r="894" spans="1:7">
      <c r="A894" s="2"/>
      <c r="B894" s="25"/>
      <c r="C894" s="24"/>
      <c r="D894" s="24"/>
      <c r="E894" s="24"/>
      <c r="F894" s="132"/>
      <c r="G894" s="24"/>
    </row>
    <row r="895" spans="1:7">
      <c r="A895" s="2"/>
      <c r="B895" s="25"/>
      <c r="C895" s="24"/>
      <c r="D895" s="24"/>
      <c r="E895" s="24"/>
      <c r="F895" s="132"/>
      <c r="G895" s="24"/>
    </row>
    <row r="896" spans="1:7">
      <c r="A896" s="2"/>
      <c r="B896" s="25"/>
      <c r="C896" s="24"/>
      <c r="D896" s="24"/>
      <c r="E896" s="24"/>
      <c r="F896" s="132"/>
      <c r="G896" s="24"/>
    </row>
    <row r="897" spans="1:7">
      <c r="A897" s="2"/>
      <c r="B897" s="25"/>
      <c r="C897" s="24"/>
      <c r="D897" s="24"/>
      <c r="E897" s="24"/>
      <c r="F897" s="132"/>
      <c r="G897" s="24"/>
    </row>
    <row r="898" spans="1:7">
      <c r="A898" s="2"/>
      <c r="B898" s="25"/>
      <c r="C898" s="24"/>
      <c r="D898" s="24"/>
      <c r="E898" s="24"/>
      <c r="F898" s="132"/>
      <c r="G898" s="24"/>
    </row>
    <row r="899" spans="1:7">
      <c r="A899" s="2"/>
      <c r="B899" s="25"/>
      <c r="C899" s="24"/>
      <c r="D899" s="24"/>
      <c r="E899" s="24"/>
      <c r="F899" s="132"/>
      <c r="G899" s="24"/>
    </row>
    <row r="900" spans="1:7">
      <c r="A900" s="2"/>
      <c r="B900" s="25"/>
      <c r="C900" s="24"/>
      <c r="D900" s="24"/>
      <c r="E900" s="24"/>
      <c r="F900" s="132"/>
      <c r="G900" s="24"/>
    </row>
  </sheetData>
  <sortState xmlns:xlrd2="http://schemas.microsoft.com/office/spreadsheetml/2017/richdata2" ref="J2:J913">
    <sortCondition ref="J2:J913"/>
  </sortState>
  <phoneticPr fontId="11" type="noConversion"/>
  <pageMargins left="0.75" right="0.75" top="1" bottom="1" header="0.5" footer="0.5"/>
  <pageSetup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autoPageBreaks="0"/>
  </sheetPr>
  <dimension ref="A1:L78"/>
  <sheetViews>
    <sheetView workbookViewId="0">
      <pane xSplit="1" ySplit="6" topLeftCell="B7" activePane="bottomRight" state="frozen"/>
      <selection pane="topRight" activeCell="B1" sqref="B1"/>
      <selection pane="bottomLeft" activeCell="A7" sqref="A7"/>
      <selection pane="bottomRight" activeCell="J7" sqref="J7:K7"/>
    </sheetView>
  </sheetViews>
  <sheetFormatPr defaultRowHeight="12.75" outlineLevelRow="1"/>
  <cols>
    <col min="1" max="1" width="20.7109375" style="43" customWidth="1"/>
    <col min="2" max="2" width="30.28515625" style="13" bestFit="1" customWidth="1"/>
    <col min="3" max="3" width="15.28515625" customWidth="1"/>
    <col min="4" max="5" width="24.5703125" customWidth="1"/>
    <col min="6" max="6" width="17.85546875" bestFit="1" customWidth="1"/>
    <col min="7" max="7" width="18.28515625" customWidth="1"/>
    <col min="8" max="9" width="10.7109375" customWidth="1"/>
    <col min="10" max="10" width="12" bestFit="1" customWidth="1"/>
    <col min="11" max="11" width="18.28515625" customWidth="1"/>
    <col min="12" max="12" width="9.140625" style="2"/>
  </cols>
  <sheetData>
    <row r="1" spans="1:12" s="48" customFormat="1" ht="13.5" thickBot="1">
      <c r="A1" s="45" t="s">
        <v>305</v>
      </c>
      <c r="B1" s="133" t="s">
        <v>14329</v>
      </c>
      <c r="C1" s="46"/>
      <c r="D1" s="46"/>
      <c r="E1" s="46"/>
      <c r="F1" s="46"/>
      <c r="G1" s="46"/>
      <c r="H1" s="47"/>
      <c r="I1" s="47"/>
      <c r="J1" s="83"/>
      <c r="K1" s="83"/>
      <c r="L1" s="83"/>
    </row>
    <row r="2" spans="1:12" ht="13.5" outlineLevel="1" thickTop="1">
      <c r="A2" s="42" t="s">
        <v>306</v>
      </c>
      <c r="B2" s="41" t="s">
        <v>307</v>
      </c>
      <c r="C2" s="41" t="str">
        <f>IF($A$6="Full Data", "Model", "")</f>
        <v>Model</v>
      </c>
      <c r="D2" s="41" t="str">
        <f>IF($A$6="Quick Price", "Model", "")</f>
        <v/>
      </c>
      <c r="E2" s="41"/>
      <c r="F2" s="41" t="str">
        <f>IF($A$6="Full Data", "ConstructionCode", "")</f>
        <v>ConstructionCode</v>
      </c>
      <c r="G2" s="41" t="str">
        <f>IF($A$6="Quick Price", "ConstructionCode", "")</f>
        <v/>
      </c>
      <c r="H2" s="41" t="s">
        <v>308</v>
      </c>
      <c r="I2" s="41" t="s">
        <v>309</v>
      </c>
      <c r="J2" s="41" t="s">
        <v>310</v>
      </c>
      <c r="K2" s="41"/>
      <c r="L2" s="41"/>
    </row>
    <row r="3" spans="1:12" outlineLevel="1">
      <c r="A3" s="42" t="s">
        <v>311</v>
      </c>
      <c r="B3" s="41" t="s">
        <v>312</v>
      </c>
      <c r="C3" s="41" t="str">
        <f>IF($A$6="Full Data", "ID", "")</f>
        <v>ID</v>
      </c>
      <c r="D3" s="41" t="str">
        <f>IF($A$6="Quick Price", "ID", "")</f>
        <v/>
      </c>
      <c r="E3" s="41"/>
      <c r="F3" s="41"/>
      <c r="G3" s="41"/>
      <c r="H3" s="41"/>
      <c r="I3" s="41"/>
      <c r="J3" s="41"/>
      <c r="K3" s="41"/>
      <c r="L3" s="41"/>
    </row>
    <row r="4" spans="1:12" s="52" customFormat="1" outlineLevel="1">
      <c r="A4" s="49" t="s">
        <v>313</v>
      </c>
      <c r="B4" s="50" t="s">
        <v>314</v>
      </c>
      <c r="C4" s="50" t="str">
        <f>IF($A$6="Full Data", "text", "")</f>
        <v>text</v>
      </c>
      <c r="D4" s="50" t="str">
        <f>IF($A$6="Quick Price", "text", "")</f>
        <v/>
      </c>
      <c r="E4" s="50" t="str">
        <f>IF($A$6="Quick Price", "text", "")</f>
        <v/>
      </c>
      <c r="F4" s="50" t="str">
        <f>IF($A$6="Full Data", "text", "")</f>
        <v>text</v>
      </c>
      <c r="G4" s="50" t="str">
        <f>IF($A$6="Quick Price", "text", "")</f>
        <v/>
      </c>
      <c r="H4" s="50" t="s">
        <v>314</v>
      </c>
      <c r="I4" s="50" t="s">
        <v>315</v>
      </c>
      <c r="J4" s="50" t="s">
        <v>314</v>
      </c>
      <c r="K4" s="51"/>
      <c r="L4" s="51" t="s">
        <v>316</v>
      </c>
    </row>
    <row r="5" spans="1:12" s="48" customFormat="1" ht="13.5" outlineLevel="1" thickBot="1">
      <c r="A5" s="53" t="s">
        <v>317</v>
      </c>
      <c r="B5" s="84"/>
      <c r="C5" s="54"/>
      <c r="D5" s="54"/>
      <c r="E5" s="54"/>
      <c r="F5" s="54"/>
      <c r="G5" s="54"/>
      <c r="H5" s="54"/>
      <c r="I5" s="54"/>
      <c r="J5" s="54"/>
      <c r="K5" s="139"/>
      <c r="L5" s="139"/>
    </row>
    <row r="6" spans="1:12" ht="16.149999999999999" customHeight="1" thickTop="1">
      <c r="A6" s="43" t="s">
        <v>318</v>
      </c>
      <c r="B6" s="4" t="s">
        <v>307</v>
      </c>
      <c r="C6" s="5" t="s">
        <v>319</v>
      </c>
      <c r="D6" s="5"/>
      <c r="E6" s="5"/>
      <c r="F6" s="5" t="s">
        <v>320</v>
      </c>
      <c r="G6" s="5" t="s">
        <v>320</v>
      </c>
      <c r="H6" s="5" t="s">
        <v>321</v>
      </c>
      <c r="I6" s="5" t="s">
        <v>309</v>
      </c>
      <c r="J6" s="5" t="s">
        <v>322</v>
      </c>
      <c r="K6" s="262" t="s">
        <v>14331</v>
      </c>
      <c r="L6" s="263"/>
    </row>
    <row r="7" spans="1:12">
      <c r="A7" s="44" t="s">
        <v>324</v>
      </c>
      <c r="B7" s="105" t="s">
        <v>484</v>
      </c>
      <c r="C7" s="14" t="s">
        <v>485</v>
      </c>
      <c r="D7" s="14" t="s">
        <v>486</v>
      </c>
      <c r="E7" s="14" t="s">
        <v>487</v>
      </c>
      <c r="F7" s="3" t="s">
        <v>401</v>
      </c>
      <c r="G7" s="2" t="s">
        <v>402</v>
      </c>
      <c r="H7" s="2" t="s">
        <v>438</v>
      </c>
      <c r="I7" s="2">
        <v>1400</v>
      </c>
      <c r="J7" s="2" t="s">
        <v>354</v>
      </c>
      <c r="K7" s="261">
        <v>14</v>
      </c>
      <c r="L7"/>
    </row>
    <row r="8" spans="1:12">
      <c r="B8" s="105" t="s">
        <v>434</v>
      </c>
      <c r="C8" s="14" t="s">
        <v>435</v>
      </c>
      <c r="D8" s="14" t="s">
        <v>436</v>
      </c>
      <c r="E8" s="14" t="s">
        <v>437</v>
      </c>
      <c r="F8" s="3" t="s">
        <v>401</v>
      </c>
      <c r="G8" s="2" t="s">
        <v>402</v>
      </c>
      <c r="H8" s="2" t="s">
        <v>438</v>
      </c>
      <c r="I8" s="2">
        <v>1400</v>
      </c>
      <c r="J8" s="2" t="s">
        <v>354</v>
      </c>
      <c r="K8" s="271">
        <v>14</v>
      </c>
      <c r="L8"/>
    </row>
    <row r="9" spans="1:12">
      <c r="B9" s="105" t="s">
        <v>439</v>
      </c>
      <c r="C9" s="14" t="s">
        <v>440</v>
      </c>
      <c r="D9" s="14" t="s">
        <v>441</v>
      </c>
      <c r="E9" s="14" t="s">
        <v>442</v>
      </c>
      <c r="F9" s="3" t="s">
        <v>443</v>
      </c>
      <c r="G9" s="2" t="s">
        <v>444</v>
      </c>
      <c r="H9" s="2" t="s">
        <v>445</v>
      </c>
      <c r="I9" s="2">
        <v>2180</v>
      </c>
      <c r="J9" s="2" t="s">
        <v>354</v>
      </c>
      <c r="K9" s="271">
        <v>14</v>
      </c>
      <c r="L9"/>
    </row>
    <row r="10" spans="1:12">
      <c r="B10" s="105" t="s">
        <v>446</v>
      </c>
      <c r="C10" s="14" t="s">
        <v>447</v>
      </c>
      <c r="D10" s="14" t="s">
        <v>448</v>
      </c>
      <c r="E10" s="14" t="s">
        <v>449</v>
      </c>
      <c r="F10" s="3" t="s">
        <v>450</v>
      </c>
      <c r="G10" s="2" t="s">
        <v>269</v>
      </c>
      <c r="H10" s="2" t="s">
        <v>451</v>
      </c>
      <c r="I10" s="2">
        <v>3160</v>
      </c>
      <c r="J10" s="2" t="s">
        <v>14328</v>
      </c>
      <c r="K10" s="271">
        <v>18</v>
      </c>
      <c r="L10"/>
    </row>
    <row r="11" spans="1:12">
      <c r="B11" s="105" t="s">
        <v>452</v>
      </c>
      <c r="C11" s="14" t="s">
        <v>453</v>
      </c>
      <c r="D11" s="14" t="s">
        <v>454</v>
      </c>
      <c r="E11" s="14" t="s">
        <v>455</v>
      </c>
      <c r="F11" s="3" t="s">
        <v>450</v>
      </c>
      <c r="G11" s="2" t="s">
        <v>269</v>
      </c>
      <c r="H11" s="2" t="s">
        <v>456</v>
      </c>
      <c r="I11" s="2">
        <v>4190</v>
      </c>
      <c r="J11" s="2" t="s">
        <v>14328</v>
      </c>
      <c r="K11" s="271">
        <v>18</v>
      </c>
      <c r="L11"/>
    </row>
    <row r="12" spans="1:12">
      <c r="B12" s="105" t="s">
        <v>457</v>
      </c>
      <c r="C12" s="14" t="s">
        <v>458</v>
      </c>
      <c r="D12" s="14" t="s">
        <v>459</v>
      </c>
      <c r="E12" s="14" t="s">
        <v>460</v>
      </c>
      <c r="F12" s="3" t="s">
        <v>450</v>
      </c>
      <c r="G12" s="2" t="s">
        <v>269</v>
      </c>
      <c r="H12" s="2" t="s">
        <v>461</v>
      </c>
      <c r="I12" s="2">
        <v>4190</v>
      </c>
      <c r="J12" s="2" t="s">
        <v>14328</v>
      </c>
      <c r="K12" s="261">
        <v>18</v>
      </c>
      <c r="L12"/>
    </row>
    <row r="13" spans="1:12">
      <c r="B13" s="105" t="s">
        <v>263</v>
      </c>
      <c r="C13" s="14" t="s">
        <v>264</v>
      </c>
      <c r="D13" s="14" t="s">
        <v>488</v>
      </c>
      <c r="E13" s="14" t="s">
        <v>489</v>
      </c>
      <c r="F13" s="3" t="s">
        <v>432</v>
      </c>
      <c r="G13" s="14" t="s">
        <v>265</v>
      </c>
      <c r="H13" s="24" t="s">
        <v>266</v>
      </c>
      <c r="I13" s="2">
        <v>3111</v>
      </c>
      <c r="J13" s="2" t="s">
        <v>354</v>
      </c>
      <c r="K13" s="271">
        <v>14</v>
      </c>
      <c r="L13"/>
    </row>
    <row r="14" spans="1:12">
      <c r="B14" s="105" t="s">
        <v>462</v>
      </c>
      <c r="C14" s="14" t="s">
        <v>463</v>
      </c>
      <c r="D14" s="14" t="s">
        <v>464</v>
      </c>
      <c r="E14" s="14" t="s">
        <v>465</v>
      </c>
      <c r="F14" s="3" t="s">
        <v>432</v>
      </c>
      <c r="G14" s="2" t="s">
        <v>265</v>
      </c>
      <c r="H14" s="2" t="s">
        <v>466</v>
      </c>
      <c r="I14" s="2">
        <v>3050</v>
      </c>
      <c r="J14" s="2" t="s">
        <v>14328</v>
      </c>
      <c r="K14" s="271">
        <v>18</v>
      </c>
      <c r="L14"/>
    </row>
    <row r="15" spans="1:12" s="265" customFormat="1">
      <c r="A15" s="266"/>
      <c r="B15" s="267" t="s">
        <v>267</v>
      </c>
      <c r="C15" s="268" t="s">
        <v>268</v>
      </c>
      <c r="D15" s="268" t="s">
        <v>491</v>
      </c>
      <c r="E15" s="268" t="s">
        <v>492</v>
      </c>
      <c r="F15" s="264" t="s">
        <v>450</v>
      </c>
      <c r="G15" s="265" t="s">
        <v>269</v>
      </c>
      <c r="H15" s="269" t="s">
        <v>270</v>
      </c>
      <c r="I15" s="265">
        <v>3470</v>
      </c>
      <c r="J15" s="269" t="s">
        <v>490</v>
      </c>
      <c r="K15" s="264" t="s">
        <v>544</v>
      </c>
    </row>
    <row r="16" spans="1:12">
      <c r="B16" s="105" t="s">
        <v>271</v>
      </c>
      <c r="C16" s="14" t="s">
        <v>493</v>
      </c>
      <c r="D16" s="14" t="s">
        <v>494</v>
      </c>
      <c r="E16" s="14" t="s">
        <v>495</v>
      </c>
      <c r="F16" s="3" t="s">
        <v>496</v>
      </c>
      <c r="G16" s="2" t="s">
        <v>272</v>
      </c>
      <c r="H16" s="24" t="s">
        <v>273</v>
      </c>
      <c r="I16" s="2">
        <v>4300</v>
      </c>
      <c r="J16" s="24" t="s">
        <v>490</v>
      </c>
      <c r="K16" s="261" t="s">
        <v>544</v>
      </c>
      <c r="L16"/>
    </row>
    <row r="17" spans="2:12">
      <c r="B17" s="105" t="s">
        <v>467</v>
      </c>
      <c r="C17" s="14" t="s">
        <v>468</v>
      </c>
      <c r="D17" s="14" t="s">
        <v>469</v>
      </c>
      <c r="E17" s="14" t="s">
        <v>470</v>
      </c>
      <c r="F17" s="3" t="s">
        <v>432</v>
      </c>
      <c r="G17" s="2" t="s">
        <v>265</v>
      </c>
      <c r="H17" s="2" t="s">
        <v>471</v>
      </c>
      <c r="I17" s="2">
        <v>3200</v>
      </c>
      <c r="J17" s="2" t="s">
        <v>14328</v>
      </c>
      <c r="K17" s="271">
        <v>18</v>
      </c>
      <c r="L17"/>
    </row>
    <row r="18" spans="2:12">
      <c r="B18" s="105" t="s">
        <v>274</v>
      </c>
      <c r="C18" s="14" t="s">
        <v>275</v>
      </c>
      <c r="D18" s="14" t="s">
        <v>497</v>
      </c>
      <c r="E18" s="14" t="s">
        <v>498</v>
      </c>
      <c r="F18" s="3" t="s">
        <v>432</v>
      </c>
      <c r="G18" s="2" t="s">
        <v>265</v>
      </c>
      <c r="H18" s="24" t="s">
        <v>276</v>
      </c>
      <c r="I18" s="2">
        <v>2784</v>
      </c>
      <c r="J18" s="2" t="s">
        <v>14328</v>
      </c>
      <c r="K18" s="271">
        <v>18</v>
      </c>
      <c r="L18"/>
    </row>
    <row r="19" spans="2:12">
      <c r="B19" s="105" t="s">
        <v>277</v>
      </c>
      <c r="C19" s="14" t="s">
        <v>278</v>
      </c>
      <c r="D19" s="14" t="s">
        <v>499</v>
      </c>
      <c r="E19" s="14" t="s">
        <v>500</v>
      </c>
      <c r="F19" s="3" t="s">
        <v>450</v>
      </c>
      <c r="G19" s="2" t="s">
        <v>269</v>
      </c>
      <c r="H19" s="24" t="s">
        <v>279</v>
      </c>
      <c r="I19" s="2">
        <v>3505</v>
      </c>
      <c r="J19" s="2" t="s">
        <v>14328</v>
      </c>
      <c r="K19" s="271">
        <v>18</v>
      </c>
      <c r="L19"/>
    </row>
    <row r="20" spans="2:12">
      <c r="B20" s="105" t="s">
        <v>280</v>
      </c>
      <c r="C20" s="14" t="s">
        <v>281</v>
      </c>
      <c r="D20" s="14" t="s">
        <v>501</v>
      </c>
      <c r="E20" s="14" t="s">
        <v>502</v>
      </c>
      <c r="F20" s="3" t="s">
        <v>450</v>
      </c>
      <c r="G20" s="2" t="s">
        <v>269</v>
      </c>
      <c r="H20" s="24" t="s">
        <v>282</v>
      </c>
      <c r="I20" s="2">
        <v>3957</v>
      </c>
      <c r="J20" s="24" t="s">
        <v>490</v>
      </c>
      <c r="K20" s="261" t="s">
        <v>544</v>
      </c>
      <c r="L20"/>
    </row>
    <row r="21" spans="2:12">
      <c r="B21" s="105" t="s">
        <v>335</v>
      </c>
      <c r="C21" s="14" t="s">
        <v>336</v>
      </c>
      <c r="D21" s="14" t="s">
        <v>337</v>
      </c>
      <c r="E21" s="14" t="s">
        <v>338</v>
      </c>
      <c r="F21" s="3" t="s">
        <v>339</v>
      </c>
      <c r="G21" s="2" t="s">
        <v>329</v>
      </c>
      <c r="H21" s="2" t="s">
        <v>340</v>
      </c>
      <c r="I21" s="2">
        <v>210</v>
      </c>
      <c r="J21" s="2" t="s">
        <v>354</v>
      </c>
      <c r="K21" s="271">
        <v>14</v>
      </c>
      <c r="L21"/>
    </row>
    <row r="22" spans="2:12">
      <c r="B22" s="105" t="s">
        <v>341</v>
      </c>
      <c r="C22" s="14" t="s">
        <v>336</v>
      </c>
      <c r="D22" s="14" t="s">
        <v>337</v>
      </c>
      <c r="E22" s="14" t="s">
        <v>338</v>
      </c>
      <c r="F22" s="3" t="s">
        <v>332</v>
      </c>
      <c r="G22" s="2" t="s">
        <v>333</v>
      </c>
      <c r="H22" s="2" t="s">
        <v>342</v>
      </c>
      <c r="I22" s="2">
        <v>210</v>
      </c>
      <c r="J22" s="2" t="s">
        <v>354</v>
      </c>
      <c r="K22" s="271">
        <v>14</v>
      </c>
      <c r="L22"/>
    </row>
    <row r="23" spans="2:12">
      <c r="B23" s="105" t="s">
        <v>283</v>
      </c>
      <c r="C23" s="14" t="s">
        <v>284</v>
      </c>
      <c r="D23" s="14" t="s">
        <v>503</v>
      </c>
      <c r="E23" s="14" t="s">
        <v>504</v>
      </c>
      <c r="F23" s="3" t="s">
        <v>450</v>
      </c>
      <c r="G23" s="2" t="s">
        <v>269</v>
      </c>
      <c r="H23" s="24" t="s">
        <v>285</v>
      </c>
      <c r="I23" s="2">
        <v>6147</v>
      </c>
      <c r="J23" s="24" t="s">
        <v>490</v>
      </c>
      <c r="K23" s="261" t="s">
        <v>544</v>
      </c>
      <c r="L23"/>
    </row>
    <row r="24" spans="2:12">
      <c r="B24" s="105" t="s">
        <v>286</v>
      </c>
      <c r="C24" s="14" t="s">
        <v>287</v>
      </c>
      <c r="D24" s="14" t="s">
        <v>505</v>
      </c>
      <c r="E24" s="14" t="s">
        <v>506</v>
      </c>
      <c r="F24" s="3" t="s">
        <v>507</v>
      </c>
      <c r="G24" s="2" t="s">
        <v>288</v>
      </c>
      <c r="H24" s="24" t="s">
        <v>289</v>
      </c>
      <c r="I24" s="2">
        <v>7381</v>
      </c>
      <c r="J24" s="24" t="s">
        <v>490</v>
      </c>
      <c r="K24" s="261" t="s">
        <v>544</v>
      </c>
      <c r="L24"/>
    </row>
    <row r="25" spans="2:12">
      <c r="B25" s="105" t="s">
        <v>290</v>
      </c>
      <c r="C25" s="14" t="s">
        <v>291</v>
      </c>
      <c r="D25" s="14" t="s">
        <v>508</v>
      </c>
      <c r="E25" s="14" t="s">
        <v>509</v>
      </c>
      <c r="F25" s="3" t="s">
        <v>507</v>
      </c>
      <c r="G25" s="2" t="s">
        <v>288</v>
      </c>
      <c r="H25" s="24" t="s">
        <v>292</v>
      </c>
      <c r="I25" s="2">
        <v>6891</v>
      </c>
      <c r="J25" s="24" t="s">
        <v>490</v>
      </c>
      <c r="K25" s="261" t="s">
        <v>544</v>
      </c>
      <c r="L25"/>
    </row>
    <row r="26" spans="2:12">
      <c r="B26" s="105" t="s">
        <v>325</v>
      </c>
      <c r="C26" s="14" t="s">
        <v>326</v>
      </c>
      <c r="D26" s="14" t="s">
        <v>327</v>
      </c>
      <c r="E26" s="14" t="s">
        <v>328</v>
      </c>
      <c r="F26" s="3">
        <v>2</v>
      </c>
      <c r="G26" s="2" t="s">
        <v>329</v>
      </c>
      <c r="H26" s="2" t="s">
        <v>330</v>
      </c>
      <c r="I26" s="2">
        <v>160</v>
      </c>
      <c r="J26" s="24" t="s">
        <v>490</v>
      </c>
      <c r="K26" s="261" t="s">
        <v>544</v>
      </c>
      <c r="L26"/>
    </row>
    <row r="27" spans="2:12">
      <c r="B27" s="105" t="s">
        <v>331</v>
      </c>
      <c r="C27" s="14" t="s">
        <v>326</v>
      </c>
      <c r="D27" s="14" t="s">
        <v>327</v>
      </c>
      <c r="E27" s="14" t="s">
        <v>328</v>
      </c>
      <c r="F27" s="3" t="s">
        <v>332</v>
      </c>
      <c r="G27" s="2" t="s">
        <v>333</v>
      </c>
      <c r="H27" s="2" t="s">
        <v>334</v>
      </c>
      <c r="I27" s="2">
        <v>160</v>
      </c>
      <c r="J27" s="2" t="s">
        <v>354</v>
      </c>
      <c r="K27" s="271">
        <v>14</v>
      </c>
      <c r="L27"/>
    </row>
    <row r="28" spans="2:12">
      <c r="B28" s="105" t="s">
        <v>293</v>
      </c>
      <c r="C28" s="14" t="s">
        <v>294</v>
      </c>
      <c r="D28" s="14" t="s">
        <v>510</v>
      </c>
      <c r="E28" s="14" t="s">
        <v>511</v>
      </c>
      <c r="F28" s="3" t="s">
        <v>507</v>
      </c>
      <c r="G28" s="2" t="s">
        <v>288</v>
      </c>
      <c r="H28" s="24" t="s">
        <v>295</v>
      </c>
      <c r="I28" s="2">
        <v>8294</v>
      </c>
      <c r="J28" s="24" t="s">
        <v>490</v>
      </c>
      <c r="K28" s="261" t="s">
        <v>544</v>
      </c>
      <c r="L28"/>
    </row>
    <row r="29" spans="2:12">
      <c r="B29" s="105" t="s">
        <v>296</v>
      </c>
      <c r="C29" s="14" t="s">
        <v>297</v>
      </c>
      <c r="D29" s="14" t="s">
        <v>512</v>
      </c>
      <c r="E29" s="14" t="s">
        <v>513</v>
      </c>
      <c r="F29" s="3" t="s">
        <v>514</v>
      </c>
      <c r="G29" s="2" t="s">
        <v>298</v>
      </c>
      <c r="H29" s="24" t="s">
        <v>299</v>
      </c>
      <c r="I29" s="2">
        <v>14030</v>
      </c>
      <c r="J29" s="24" t="s">
        <v>490</v>
      </c>
      <c r="K29" s="261" t="s">
        <v>544</v>
      </c>
      <c r="L29"/>
    </row>
    <row r="30" spans="2:12">
      <c r="B30" s="105" t="s">
        <v>355</v>
      </c>
      <c r="C30" s="14" t="s">
        <v>356</v>
      </c>
      <c r="D30" s="14" t="s">
        <v>357</v>
      </c>
      <c r="E30" s="14" t="s">
        <v>358</v>
      </c>
      <c r="F30" s="3" t="s">
        <v>359</v>
      </c>
      <c r="G30" s="2" t="s">
        <v>360</v>
      </c>
      <c r="H30" s="2" t="s">
        <v>361</v>
      </c>
      <c r="I30" s="2">
        <v>390</v>
      </c>
      <c r="J30" s="2" t="s">
        <v>354</v>
      </c>
      <c r="K30" s="271">
        <v>14</v>
      </c>
      <c r="L30"/>
    </row>
    <row r="31" spans="2:12">
      <c r="B31" s="105" t="s">
        <v>472</v>
      </c>
      <c r="C31" s="14" t="s">
        <v>473</v>
      </c>
      <c r="D31" s="14" t="s">
        <v>474</v>
      </c>
      <c r="E31" s="14" t="s">
        <v>475</v>
      </c>
      <c r="F31" s="3" t="s">
        <v>359</v>
      </c>
      <c r="G31" s="2" t="s">
        <v>360</v>
      </c>
      <c r="H31" s="2" t="s">
        <v>361</v>
      </c>
      <c r="I31" s="2">
        <v>385</v>
      </c>
      <c r="J31" s="2" t="s">
        <v>354</v>
      </c>
      <c r="K31" s="271">
        <v>14</v>
      </c>
      <c r="L31"/>
    </row>
    <row r="32" spans="2:12">
      <c r="B32" s="105" t="s">
        <v>343</v>
      </c>
      <c r="C32" s="14" t="s">
        <v>344</v>
      </c>
      <c r="D32" s="14" t="s">
        <v>345</v>
      </c>
      <c r="E32" s="14" t="s">
        <v>346</v>
      </c>
      <c r="F32" s="3" t="s">
        <v>339</v>
      </c>
      <c r="G32" s="2" t="s">
        <v>329</v>
      </c>
      <c r="H32" s="2" t="s">
        <v>347</v>
      </c>
      <c r="I32" s="2">
        <v>175</v>
      </c>
      <c r="J32" s="2" t="s">
        <v>354</v>
      </c>
      <c r="K32" s="271">
        <v>14</v>
      </c>
      <c r="L32"/>
    </row>
    <row r="33" spans="2:12">
      <c r="B33" s="105" t="s">
        <v>348</v>
      </c>
      <c r="C33" s="14" t="s">
        <v>344</v>
      </c>
      <c r="D33" s="14" t="s">
        <v>345</v>
      </c>
      <c r="E33" s="14" t="s">
        <v>346</v>
      </c>
      <c r="F33" s="3" t="s">
        <v>332</v>
      </c>
      <c r="G33" s="2" t="s">
        <v>333</v>
      </c>
      <c r="H33" s="2" t="s">
        <v>349</v>
      </c>
      <c r="I33" s="2">
        <v>175</v>
      </c>
      <c r="J33" s="2" t="s">
        <v>354</v>
      </c>
      <c r="K33" s="271">
        <v>14</v>
      </c>
      <c r="L33"/>
    </row>
    <row r="34" spans="2:12">
      <c r="B34" s="105" t="s">
        <v>350</v>
      </c>
      <c r="C34" s="14" t="s">
        <v>344</v>
      </c>
      <c r="D34" s="14" t="s">
        <v>345</v>
      </c>
      <c r="E34" s="14" t="s">
        <v>346</v>
      </c>
      <c r="F34" s="3" t="s">
        <v>351</v>
      </c>
      <c r="G34" s="2" t="s">
        <v>352</v>
      </c>
      <c r="H34" s="2" t="s">
        <v>353</v>
      </c>
      <c r="I34" s="2">
        <v>175</v>
      </c>
      <c r="J34" s="2" t="s">
        <v>354</v>
      </c>
      <c r="K34" s="271">
        <v>14</v>
      </c>
      <c r="L34"/>
    </row>
    <row r="35" spans="2:12">
      <c r="B35" s="105" t="s">
        <v>362</v>
      </c>
      <c r="C35" s="14" t="s">
        <v>363</v>
      </c>
      <c r="D35" s="14" t="s">
        <v>364</v>
      </c>
      <c r="E35" s="14" t="s">
        <v>365</v>
      </c>
      <c r="F35" s="3" t="s">
        <v>359</v>
      </c>
      <c r="G35" s="2" t="s">
        <v>360</v>
      </c>
      <c r="H35" s="2" t="s">
        <v>366</v>
      </c>
      <c r="I35" s="2">
        <v>360</v>
      </c>
      <c r="J35" s="2" t="s">
        <v>354</v>
      </c>
      <c r="K35" s="271">
        <v>14</v>
      </c>
      <c r="L35"/>
    </row>
    <row r="36" spans="2:12">
      <c r="B36" s="105" t="s">
        <v>367</v>
      </c>
      <c r="C36" s="14" t="s">
        <v>368</v>
      </c>
      <c r="D36" s="14" t="s">
        <v>369</v>
      </c>
      <c r="E36" s="14" t="s">
        <v>370</v>
      </c>
      <c r="F36" s="3" t="s">
        <v>359</v>
      </c>
      <c r="G36" s="2" t="s">
        <v>360</v>
      </c>
      <c r="H36" s="2" t="s">
        <v>371</v>
      </c>
      <c r="I36" s="2">
        <v>360</v>
      </c>
      <c r="J36" s="2" t="s">
        <v>354</v>
      </c>
      <c r="K36" s="271">
        <v>14</v>
      </c>
      <c r="L36"/>
    </row>
    <row r="37" spans="2:12">
      <c r="B37" s="105" t="s">
        <v>372</v>
      </c>
      <c r="C37" s="14" t="s">
        <v>373</v>
      </c>
      <c r="D37" s="14" t="s">
        <v>374</v>
      </c>
      <c r="E37" s="14" t="s">
        <v>375</v>
      </c>
      <c r="F37" s="3" t="s">
        <v>359</v>
      </c>
      <c r="G37" s="2" t="s">
        <v>360</v>
      </c>
      <c r="H37" s="2" t="s">
        <v>376</v>
      </c>
      <c r="I37" s="2">
        <v>560</v>
      </c>
      <c r="J37" s="2" t="s">
        <v>354</v>
      </c>
      <c r="K37" s="271">
        <v>14</v>
      </c>
      <c r="L37"/>
    </row>
    <row r="38" spans="2:12">
      <c r="B38" s="105" t="s">
        <v>476</v>
      </c>
      <c r="C38" s="14" t="s">
        <v>477</v>
      </c>
      <c r="D38" s="14" t="s">
        <v>478</v>
      </c>
      <c r="E38" s="14" t="s">
        <v>479</v>
      </c>
      <c r="F38" s="3" t="s">
        <v>359</v>
      </c>
      <c r="G38" s="2" t="s">
        <v>360</v>
      </c>
      <c r="H38" s="2" t="s">
        <v>376</v>
      </c>
      <c r="I38" s="2">
        <v>575</v>
      </c>
      <c r="J38" s="2" t="s">
        <v>354</v>
      </c>
      <c r="K38" s="271">
        <v>14</v>
      </c>
      <c r="L38"/>
    </row>
    <row r="39" spans="2:12">
      <c r="B39" s="105" t="s">
        <v>377</v>
      </c>
      <c r="C39" s="14" t="s">
        <v>378</v>
      </c>
      <c r="D39" s="14" t="s">
        <v>379</v>
      </c>
      <c r="E39" s="14" t="s">
        <v>380</v>
      </c>
      <c r="F39" s="3" t="s">
        <v>359</v>
      </c>
      <c r="G39" s="2" t="s">
        <v>360</v>
      </c>
      <c r="H39" s="2" t="s">
        <v>381</v>
      </c>
      <c r="I39" s="2">
        <v>590</v>
      </c>
      <c r="J39" s="2" t="s">
        <v>354</v>
      </c>
      <c r="K39" s="271">
        <v>14</v>
      </c>
      <c r="L39"/>
    </row>
    <row r="40" spans="2:12">
      <c r="B40" s="105" t="s">
        <v>382</v>
      </c>
      <c r="C40" s="14" t="s">
        <v>383</v>
      </c>
      <c r="D40" s="14" t="s">
        <v>384</v>
      </c>
      <c r="E40" s="14" t="s">
        <v>385</v>
      </c>
      <c r="F40" s="3" t="s">
        <v>359</v>
      </c>
      <c r="G40" s="2" t="s">
        <v>360</v>
      </c>
      <c r="H40" s="2" t="s">
        <v>386</v>
      </c>
      <c r="I40" s="2">
        <v>700</v>
      </c>
      <c r="J40" s="2" t="s">
        <v>354</v>
      </c>
      <c r="K40" s="271">
        <v>14</v>
      </c>
      <c r="L40"/>
    </row>
    <row r="41" spans="2:12">
      <c r="B41" s="105" t="s">
        <v>387</v>
      </c>
      <c r="C41" s="14" t="s">
        <v>388</v>
      </c>
      <c r="D41" s="14" t="s">
        <v>389</v>
      </c>
      <c r="E41" s="14" t="s">
        <v>390</v>
      </c>
      <c r="F41" s="3" t="s">
        <v>359</v>
      </c>
      <c r="G41" s="2" t="s">
        <v>360</v>
      </c>
      <c r="H41" s="2" t="s">
        <v>391</v>
      </c>
      <c r="I41" s="2">
        <v>560</v>
      </c>
      <c r="J41" s="2" t="s">
        <v>354</v>
      </c>
      <c r="K41" s="271">
        <v>14</v>
      </c>
      <c r="L41"/>
    </row>
    <row r="42" spans="2:12">
      <c r="B42" s="105" t="s">
        <v>392</v>
      </c>
      <c r="C42" s="14" t="s">
        <v>393</v>
      </c>
      <c r="D42" s="14" t="s">
        <v>394</v>
      </c>
      <c r="E42" s="14" t="s">
        <v>395</v>
      </c>
      <c r="F42" s="3" t="s">
        <v>359</v>
      </c>
      <c r="G42" s="2" t="s">
        <v>360</v>
      </c>
      <c r="H42" s="2" t="s">
        <v>396</v>
      </c>
      <c r="I42" s="2">
        <v>904</v>
      </c>
      <c r="J42" s="2" t="s">
        <v>354</v>
      </c>
      <c r="K42" s="271">
        <v>14</v>
      </c>
      <c r="L42"/>
    </row>
    <row r="43" spans="2:12">
      <c r="B43" s="105" t="s">
        <v>397</v>
      </c>
      <c r="C43" s="14" t="s">
        <v>398</v>
      </c>
      <c r="D43" s="14" t="s">
        <v>399</v>
      </c>
      <c r="E43" s="14" t="s">
        <v>400</v>
      </c>
      <c r="F43" s="3" t="s">
        <v>401</v>
      </c>
      <c r="G43" s="2" t="s">
        <v>402</v>
      </c>
      <c r="H43" s="2" t="s">
        <v>403</v>
      </c>
      <c r="I43" s="2">
        <v>1000</v>
      </c>
      <c r="J43" s="2" t="s">
        <v>354</v>
      </c>
      <c r="K43" s="271">
        <v>14</v>
      </c>
      <c r="L43"/>
    </row>
    <row r="44" spans="2:12">
      <c r="B44" s="105" t="s">
        <v>480</v>
      </c>
      <c r="C44" s="14" t="s">
        <v>481</v>
      </c>
      <c r="D44" s="14" t="s">
        <v>482</v>
      </c>
      <c r="E44" s="14" t="s">
        <v>483</v>
      </c>
      <c r="F44" s="3" t="s">
        <v>401</v>
      </c>
      <c r="G44" s="2" t="s">
        <v>402</v>
      </c>
      <c r="H44" s="2" t="s">
        <v>403</v>
      </c>
      <c r="I44" s="2">
        <v>973</v>
      </c>
      <c r="J44" s="2" t="s">
        <v>354</v>
      </c>
      <c r="K44" s="271">
        <v>14</v>
      </c>
      <c r="L44"/>
    </row>
    <row r="45" spans="2:12">
      <c r="B45" s="105" t="s">
        <v>404</v>
      </c>
      <c r="C45" s="14" t="s">
        <v>405</v>
      </c>
      <c r="D45" s="14" t="s">
        <v>406</v>
      </c>
      <c r="E45" s="14" t="s">
        <v>407</v>
      </c>
      <c r="F45" s="3" t="s">
        <v>401</v>
      </c>
      <c r="G45" s="2" t="s">
        <v>402</v>
      </c>
      <c r="H45" s="2" t="s">
        <v>408</v>
      </c>
      <c r="I45" s="2">
        <v>1175</v>
      </c>
      <c r="J45" s="2" t="s">
        <v>354</v>
      </c>
      <c r="K45" s="271">
        <v>14</v>
      </c>
      <c r="L45"/>
    </row>
    <row r="46" spans="2:12">
      <c r="B46" s="105" t="s">
        <v>409</v>
      </c>
      <c r="C46" s="14" t="s">
        <v>405</v>
      </c>
      <c r="D46" s="14" t="s">
        <v>406</v>
      </c>
      <c r="E46" s="14" t="s">
        <v>407</v>
      </c>
      <c r="F46" s="3" t="s">
        <v>410</v>
      </c>
      <c r="G46" s="2" t="s">
        <v>411</v>
      </c>
      <c r="H46" s="2" t="s">
        <v>412</v>
      </c>
      <c r="I46" s="2">
        <v>1175</v>
      </c>
      <c r="J46" s="2" t="s">
        <v>354</v>
      </c>
      <c r="K46" s="271">
        <v>14</v>
      </c>
      <c r="L46"/>
    </row>
    <row r="47" spans="2:12">
      <c r="B47" s="105" t="s">
        <v>413</v>
      </c>
      <c r="C47" s="14" t="s">
        <v>414</v>
      </c>
      <c r="D47" s="14" t="s">
        <v>415</v>
      </c>
      <c r="E47" s="14" t="s">
        <v>416</v>
      </c>
      <c r="F47" s="3" t="s">
        <v>410</v>
      </c>
      <c r="G47" s="2" t="s">
        <v>411</v>
      </c>
      <c r="H47" s="2" t="s">
        <v>417</v>
      </c>
      <c r="I47" s="2">
        <v>1200</v>
      </c>
      <c r="J47" s="2" t="s">
        <v>14328</v>
      </c>
      <c r="K47" s="271">
        <v>18</v>
      </c>
      <c r="L47"/>
    </row>
    <row r="48" spans="2:12">
      <c r="B48" s="105" t="s">
        <v>418</v>
      </c>
      <c r="C48" s="14" t="s">
        <v>419</v>
      </c>
      <c r="D48" s="14" t="s">
        <v>420</v>
      </c>
      <c r="E48" s="14" t="s">
        <v>421</v>
      </c>
      <c r="F48" s="3" t="s">
        <v>401</v>
      </c>
      <c r="G48" s="2" t="s">
        <v>402</v>
      </c>
      <c r="H48" s="2" t="s">
        <v>422</v>
      </c>
      <c r="I48" s="2">
        <v>1125</v>
      </c>
      <c r="J48" s="2" t="s">
        <v>354</v>
      </c>
      <c r="K48" s="271">
        <v>14</v>
      </c>
      <c r="L48"/>
    </row>
    <row r="49" spans="1:12">
      <c r="B49" s="105" t="s">
        <v>423</v>
      </c>
      <c r="C49" s="14" t="s">
        <v>424</v>
      </c>
      <c r="D49" s="14" t="s">
        <v>425</v>
      </c>
      <c r="E49" s="14" t="s">
        <v>426</v>
      </c>
      <c r="F49" s="3" t="s">
        <v>401</v>
      </c>
      <c r="G49" s="2" t="s">
        <v>402</v>
      </c>
      <c r="H49" s="2" t="s">
        <v>427</v>
      </c>
      <c r="I49" s="2">
        <v>1250</v>
      </c>
      <c r="J49" s="2" t="s">
        <v>354</v>
      </c>
      <c r="K49" s="271">
        <v>14</v>
      </c>
      <c r="L49"/>
    </row>
    <row r="50" spans="1:12">
      <c r="B50" s="105" t="s">
        <v>428</v>
      </c>
      <c r="C50" s="14" t="s">
        <v>429</v>
      </c>
      <c r="D50" s="14" t="s">
        <v>430</v>
      </c>
      <c r="E50" s="14" t="s">
        <v>431</v>
      </c>
      <c r="F50" s="3" t="s">
        <v>432</v>
      </c>
      <c r="G50" s="2" t="s">
        <v>265</v>
      </c>
      <c r="H50" s="2" t="s">
        <v>433</v>
      </c>
      <c r="I50" s="2">
        <v>1800</v>
      </c>
      <c r="J50" s="2" t="s">
        <v>14328</v>
      </c>
      <c r="K50" s="271">
        <v>18</v>
      </c>
      <c r="L50"/>
    </row>
    <row r="51" spans="1:12">
      <c r="A51" s="44" t="s">
        <v>316</v>
      </c>
    </row>
    <row r="56" spans="1:12">
      <c r="B56" s="137" t="s">
        <v>515</v>
      </c>
      <c r="C56" s="24"/>
      <c r="D56" s="24"/>
      <c r="E56" s="24"/>
    </row>
    <row r="57" spans="1:12">
      <c r="B57" s="14"/>
      <c r="C57" s="2"/>
      <c r="D57" s="2"/>
      <c r="E57" s="2"/>
      <c r="F57" s="2"/>
    </row>
    <row r="58" spans="1:12">
      <c r="B58" s="14"/>
      <c r="C58" s="2"/>
      <c r="D58" s="2"/>
      <c r="E58" s="2"/>
      <c r="F58" s="2"/>
    </row>
    <row r="59" spans="1:12">
      <c r="B59" s="14"/>
      <c r="C59" s="2"/>
      <c r="D59" s="2"/>
      <c r="E59" s="2"/>
      <c r="F59" s="2"/>
    </row>
    <row r="62" spans="1:12">
      <c r="C62" s="14"/>
    </row>
    <row r="63" spans="1:12">
      <c r="C63" s="14"/>
    </row>
    <row r="64" spans="1:12">
      <c r="C64" s="14"/>
    </row>
    <row r="65" spans="3:3">
      <c r="C65" s="14"/>
    </row>
    <row r="66" spans="3:3">
      <c r="C66" s="14"/>
    </row>
    <row r="67" spans="3:3">
      <c r="C67" s="14"/>
    </row>
    <row r="68" spans="3:3">
      <c r="C68" s="14"/>
    </row>
    <row r="69" spans="3:3">
      <c r="C69" s="14"/>
    </row>
    <row r="70" spans="3:3">
      <c r="C70" s="14"/>
    </row>
    <row r="71" spans="3:3">
      <c r="C71" s="14"/>
    </row>
    <row r="72" spans="3:3">
      <c r="C72" s="14"/>
    </row>
    <row r="73" spans="3:3">
      <c r="C73" s="14"/>
    </row>
    <row r="74" spans="3:3">
      <c r="C74" s="14"/>
    </row>
    <row r="75" spans="3:3">
      <c r="C75" s="14"/>
    </row>
    <row r="76" spans="3:3">
      <c r="C76" s="14"/>
    </row>
    <row r="77" spans="3:3">
      <c r="C77" s="14"/>
    </row>
    <row r="78" spans="3:3">
      <c r="C78" s="14"/>
    </row>
  </sheetData>
  <autoFilter ref="B6:K51" xr:uid="{00000000-0009-0000-0000-000003000000}"/>
  <phoneticPr fontId="11" type="noConversion"/>
  <dataValidations disablePrompts="1" count="3">
    <dataValidation type="list" allowBlank="1" showInputMessage="1" showErrorMessage="1" errorTitle="Invalid Attribute Type" error="Please select an attribute type from the dropdown list." sqref="H4:J4" xr:uid="{00000000-0002-0000-0300-000000000000}">
      <formula1>"text, double, short, calculation, compatibility rule, string expression, boolean, description, pointer"</formula1>
    </dataValidation>
    <dataValidation type="list" allowBlank="1" showInputMessage="1" showErrorMessage="1" sqref="A6" xr:uid="{00000000-0002-0000-0300-000001000000}">
      <formula1>"Full Data, Quick Price"</formula1>
    </dataValidation>
    <dataValidation type="list" allowBlank="1" showInputMessage="1" showErrorMessage="1" errorTitle="Invalid Attribute Type" error="Please select an attribute type from the dropdown list." sqref="B4:G4" xr:uid="{00000000-0002-0000-0300-000002000000}">
      <formula1>"text, double, calculation, compatibility rule, pointer"</formula1>
    </dataValidation>
  </dataValidations>
  <pageMargins left="0.75" right="0.75" top="1" bottom="1" header="0.5" footer="0.5"/>
  <pageSetup orientation="portrait" r:id="rId1"/>
  <headerFooter alignWithMargins="0"/>
  <ignoredErrors>
    <ignoredError sqref="F4"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filterMode="1">
    <pageSetUpPr autoPageBreaks="0" fitToPage="1"/>
  </sheetPr>
  <dimension ref="A1:Y881"/>
  <sheetViews>
    <sheetView tabSelected="1" zoomScale="85" zoomScaleNormal="85" workbookViewId="0">
      <pane xSplit="1" ySplit="6" topLeftCell="B7" activePane="bottomRight" state="frozen"/>
      <selection pane="topRight" activeCell="B42" sqref="B42"/>
      <selection pane="bottomLeft" activeCell="B42" sqref="B42"/>
      <selection pane="bottomRight" activeCell="E393" sqref="E393"/>
    </sheetView>
  </sheetViews>
  <sheetFormatPr defaultRowHeight="12.75" outlineLevelRow="1"/>
  <cols>
    <col min="1" max="1" width="27.7109375" style="43" customWidth="1"/>
    <col min="2" max="2" width="6.5703125" style="243" customWidth="1"/>
    <col min="3" max="3" width="27.42578125" customWidth="1"/>
    <col min="4" max="4" width="27" customWidth="1"/>
    <col min="5" max="5" width="72.28515625" customWidth="1"/>
    <col min="6" max="6" width="22.42578125" bestFit="1" customWidth="1"/>
    <col min="7" max="7" width="34.28515625" bestFit="1" customWidth="1"/>
    <col min="8" max="8" width="35.140625" customWidth="1"/>
    <col min="9" max="9" width="15.42578125" customWidth="1"/>
    <col min="10" max="10" width="23.28515625" style="250" bestFit="1" customWidth="1"/>
    <col min="11" max="11" width="48.140625" bestFit="1" customWidth="1"/>
    <col min="12" max="13" width="10.5703125" customWidth="1"/>
    <col min="14" max="14" width="12" bestFit="1" customWidth="1"/>
    <col min="15" max="15" width="9.140625" style="2"/>
    <col min="16" max="16" width="10.5703125" style="2" bestFit="1" customWidth="1"/>
  </cols>
  <sheetData>
    <row r="1" spans="1:25" s="48" customFormat="1" ht="13.5" thickBot="1">
      <c r="A1" s="45" t="s">
        <v>305</v>
      </c>
      <c r="B1" s="238" t="s">
        <v>516</v>
      </c>
      <c r="C1" s="133" t="s">
        <v>517</v>
      </c>
      <c r="D1" s="133"/>
      <c r="E1" s="46"/>
      <c r="F1" s="47"/>
      <c r="G1" s="47"/>
      <c r="H1" s="47"/>
      <c r="I1" s="47"/>
      <c r="J1" s="246"/>
      <c r="K1" s="47"/>
      <c r="L1" s="47"/>
      <c r="M1" s="47"/>
      <c r="N1" s="47"/>
      <c r="P1" s="59"/>
      <c r="Q1" s="59"/>
      <c r="Y1" s="48" t="s">
        <v>518</v>
      </c>
    </row>
    <row r="2" spans="1:25" ht="13.5" outlineLevel="1" thickTop="1">
      <c r="A2" s="42" t="s">
        <v>519</v>
      </c>
      <c r="B2" s="239"/>
      <c r="C2" s="41" t="str">
        <f>IF($A$6="Full Data", "ID", "")</f>
        <v>ID</v>
      </c>
      <c r="D2" s="218" t="str">
        <f>IF($A$6="Quick Price", "ID", "")</f>
        <v/>
      </c>
      <c r="E2" s="41" t="s">
        <v>520</v>
      </c>
      <c r="F2" s="41" t="str">
        <f>IF($A$6="Full Data", "NozzleConfiguration","")</f>
        <v>NozzleConfiguration</v>
      </c>
      <c r="G2" s="41"/>
      <c r="H2" s="41" t="str">
        <f>IF($A$6="Full Data", "CaseMaterial","")</f>
        <v>CaseMaterial</v>
      </c>
      <c r="I2" s="41" t="str">
        <f>IF($A$6="Full Data", "PacoMatlCode","")</f>
        <v>PacoMatlCode</v>
      </c>
      <c r="J2" s="245" t="str">
        <f>IF($A$6="Full Data", "MaxCaseWorkPress","")</f>
        <v>MaxCaseWorkPress</v>
      </c>
      <c r="K2" s="41" t="str">
        <f>IF($A$6="Full Data", "Coating","")</f>
        <v>Coating</v>
      </c>
      <c r="L2" s="41" t="s">
        <v>521</v>
      </c>
      <c r="M2" s="41" t="s">
        <v>308</v>
      </c>
      <c r="N2" s="41" t="str">
        <f>IF($A$6="Full Data", "LeadtimeID","")</f>
        <v>LeadtimeID</v>
      </c>
      <c r="O2"/>
      <c r="Q2" s="2"/>
    </row>
    <row r="3" spans="1:25" outlineLevel="1">
      <c r="A3" s="42" t="str">
        <f>IF($A$6="Full Data", "PumpOptions", "BasicOptionsDynamicDesc")</f>
        <v>PumpOptions</v>
      </c>
      <c r="B3" s="239"/>
      <c r="C3" s="41" t="str">
        <f>IF($A$6="Full Data", "PriceList", "")</f>
        <v>PriceList</v>
      </c>
      <c r="D3" s="218" t="str">
        <f>IF($A$6="Quick Price", "PriceList", "")</f>
        <v/>
      </c>
      <c r="E3" s="41"/>
      <c r="F3" s="41"/>
      <c r="G3" s="41" t="s">
        <v>307</v>
      </c>
      <c r="H3" s="41"/>
      <c r="I3" s="41"/>
      <c r="J3" s="245"/>
      <c r="K3" s="41"/>
      <c r="L3" s="41"/>
      <c r="M3" s="41"/>
      <c r="N3" s="41"/>
      <c r="O3"/>
      <c r="Q3" s="2"/>
    </row>
    <row r="4" spans="1:25" s="52" customFormat="1" outlineLevel="1">
      <c r="A4" s="49" t="s">
        <v>313</v>
      </c>
      <c r="B4" s="240"/>
      <c r="C4" s="50" t="str">
        <f>IF($A$6="Full Data", "pointer-merge", "")</f>
        <v>pointer-merge</v>
      </c>
      <c r="D4" s="219" t="str">
        <f>IF($A$6="Quick Price","pointer-merge","")</f>
        <v/>
      </c>
      <c r="E4" s="50" t="s">
        <v>522</v>
      </c>
      <c r="F4" s="50" t="str">
        <f>IF($A$6="Full Data", "text","")</f>
        <v>text</v>
      </c>
      <c r="G4" s="50" t="s">
        <v>314</v>
      </c>
      <c r="H4" s="50" t="str">
        <f>IF($A$6="Full Data", "text", "")</f>
        <v>text</v>
      </c>
      <c r="I4" s="50" t="str">
        <f>IF($A$6="Full Data", "text", "")</f>
        <v>text</v>
      </c>
      <c r="J4" s="240" t="str">
        <f>IF($A$6="Full Data", "double","")</f>
        <v>double</v>
      </c>
      <c r="K4" s="50" t="str">
        <f>IF($A$6="Full Data", "text", "")</f>
        <v>text</v>
      </c>
      <c r="L4" s="50" t="s">
        <v>522</v>
      </c>
      <c r="M4" s="50" t="s">
        <v>314</v>
      </c>
      <c r="N4" s="50" t="str">
        <f>IF($A$6="Full Data", "pointer", "")</f>
        <v>pointer</v>
      </c>
      <c r="O4" s="51" t="s">
        <v>316</v>
      </c>
      <c r="P4" s="62"/>
    </row>
    <row r="5" spans="1:25" s="48" customFormat="1" ht="13.5" outlineLevel="1" thickBot="1">
      <c r="A5" s="53" t="s">
        <v>317</v>
      </c>
      <c r="B5" s="241"/>
      <c r="C5" s="54"/>
      <c r="D5" s="54"/>
      <c r="E5" s="54"/>
      <c r="F5" s="54"/>
      <c r="G5" s="54"/>
      <c r="H5" s="54"/>
      <c r="I5" s="54"/>
      <c r="J5" s="241"/>
      <c r="K5" s="54"/>
      <c r="L5" s="54"/>
      <c r="M5" s="54"/>
      <c r="N5" s="54"/>
      <c r="P5" s="59"/>
    </row>
    <row r="6" spans="1:25" ht="13.5" thickTop="1">
      <c r="A6" s="152" t="s">
        <v>318</v>
      </c>
      <c r="B6" s="244" t="s">
        <v>523</v>
      </c>
      <c r="C6" s="4" t="s">
        <v>307</v>
      </c>
      <c r="D6" s="4"/>
      <c r="E6" s="5" t="s">
        <v>520</v>
      </c>
      <c r="F6" s="5" t="s">
        <v>524</v>
      </c>
      <c r="G6" s="4" t="s">
        <v>525</v>
      </c>
      <c r="H6" s="9" t="s">
        <v>526</v>
      </c>
      <c r="I6" s="9" t="s">
        <v>527</v>
      </c>
      <c r="J6" s="247" t="s">
        <v>528</v>
      </c>
      <c r="K6" s="9" t="s">
        <v>529</v>
      </c>
      <c r="L6" s="9" t="s">
        <v>521</v>
      </c>
      <c r="M6" s="9" t="s">
        <v>321</v>
      </c>
      <c r="N6" s="108" t="s">
        <v>322</v>
      </c>
      <c r="O6" s="108"/>
      <c r="P6" s="5"/>
    </row>
    <row r="7" spans="1:25" hidden="1">
      <c r="A7" s="44" t="s">
        <v>324</v>
      </c>
      <c r="B7" s="242" t="str">
        <f t="shared" ref="B7:B71" si="0">IF(AND(I7 = "C35",K7="Coating_Standard"),"Y","N")</f>
        <v>Y</v>
      </c>
      <c r="C7" s="2" t="s">
        <v>530</v>
      </c>
      <c r="D7" s="2" t="str">
        <f>IF(B7="Y",C7,"")</f>
        <v>ConTab_BOM_KP_Case_0001</v>
      </c>
      <c r="E7" s="2" t="s">
        <v>531</v>
      </c>
      <c r="F7" s="2" t="s">
        <v>532</v>
      </c>
      <c r="G7" s="2" t="s">
        <v>533</v>
      </c>
      <c r="H7" t="s">
        <v>534</v>
      </c>
      <c r="I7" t="s">
        <v>535</v>
      </c>
      <c r="J7" s="249">
        <v>175</v>
      </c>
      <c r="K7" s="2" t="s">
        <v>536</v>
      </c>
      <c r="L7" s="215" t="s">
        <v>537</v>
      </c>
      <c r="M7" t="s">
        <v>538</v>
      </c>
      <c r="N7" s="251" t="s">
        <v>539</v>
      </c>
      <c r="O7" s="124"/>
    </row>
    <row r="8" spans="1:25" hidden="1">
      <c r="B8" s="242" t="str">
        <f t="shared" si="0"/>
        <v>N</v>
      </c>
      <c r="C8" s="2" t="s">
        <v>540</v>
      </c>
      <c r="D8" s="2" t="str">
        <f t="shared" ref="D8:D71" si="1">IF(B8="Y",C8,"")</f>
        <v/>
      </c>
      <c r="E8" s="2" t="s">
        <v>531</v>
      </c>
      <c r="F8" s="2" t="s">
        <v>532</v>
      </c>
      <c r="G8" s="2" t="s">
        <v>541</v>
      </c>
      <c r="H8" t="s">
        <v>542</v>
      </c>
      <c r="I8" t="s">
        <v>543</v>
      </c>
      <c r="J8" s="249">
        <v>175</v>
      </c>
      <c r="K8" s="2" t="s">
        <v>536</v>
      </c>
      <c r="L8" s="251" t="s">
        <v>544</v>
      </c>
      <c r="M8" t="s">
        <v>545</v>
      </c>
      <c r="N8" s="251" t="s">
        <v>546</v>
      </c>
      <c r="O8" s="124"/>
    </row>
    <row r="9" spans="1:25" hidden="1">
      <c r="B9" s="242" t="str">
        <f t="shared" si="0"/>
        <v>N</v>
      </c>
      <c r="C9" s="2" t="s">
        <v>547</v>
      </c>
      <c r="D9" s="2" t="str">
        <f t="shared" si="1"/>
        <v/>
      </c>
      <c r="E9" s="2" t="s">
        <v>531</v>
      </c>
      <c r="F9" s="2" t="s">
        <v>532</v>
      </c>
      <c r="G9" s="2" t="s">
        <v>548</v>
      </c>
      <c r="H9" t="s">
        <v>549</v>
      </c>
      <c r="I9" t="s">
        <v>550</v>
      </c>
      <c r="J9" s="249">
        <v>175</v>
      </c>
      <c r="K9" s="2" t="s">
        <v>536</v>
      </c>
      <c r="L9" s="251" t="s">
        <v>544</v>
      </c>
      <c r="M9" t="s">
        <v>551</v>
      </c>
      <c r="N9" s="251" t="s">
        <v>552</v>
      </c>
      <c r="O9" s="124"/>
    </row>
    <row r="10" spans="1:25" hidden="1">
      <c r="B10" s="242" t="str">
        <f t="shared" si="0"/>
        <v>Y</v>
      </c>
      <c r="C10" s="2" t="s">
        <v>553</v>
      </c>
      <c r="D10" s="2" t="str">
        <f t="shared" si="1"/>
        <v>ConTab_BOM_KP_Case_0004</v>
      </c>
      <c r="E10" s="2" t="s">
        <v>531</v>
      </c>
      <c r="F10" s="2" t="s">
        <v>554</v>
      </c>
      <c r="G10" s="2" t="s">
        <v>533</v>
      </c>
      <c r="H10" t="s">
        <v>534</v>
      </c>
      <c r="I10" t="s">
        <v>535</v>
      </c>
      <c r="J10" s="249">
        <v>250</v>
      </c>
      <c r="K10" s="2" t="s">
        <v>536</v>
      </c>
      <c r="L10" s="251" t="s">
        <v>555</v>
      </c>
      <c r="M10" t="s">
        <v>556</v>
      </c>
      <c r="N10" s="251" t="s">
        <v>546</v>
      </c>
      <c r="O10" s="124"/>
    </row>
    <row r="11" spans="1:25" hidden="1">
      <c r="B11" s="242" t="str">
        <f t="shared" si="0"/>
        <v>N</v>
      </c>
      <c r="C11" s="2" t="s">
        <v>557</v>
      </c>
      <c r="D11" s="2" t="str">
        <f t="shared" si="1"/>
        <v/>
      </c>
      <c r="E11" s="2" t="s">
        <v>531</v>
      </c>
      <c r="F11" s="2" t="s">
        <v>554</v>
      </c>
      <c r="G11" s="2" t="s">
        <v>558</v>
      </c>
      <c r="H11" t="s">
        <v>542</v>
      </c>
      <c r="I11" t="s">
        <v>543</v>
      </c>
      <c r="J11" s="249">
        <v>300</v>
      </c>
      <c r="K11" s="2" t="s">
        <v>536</v>
      </c>
      <c r="L11" s="251" t="s">
        <v>559</v>
      </c>
      <c r="M11" t="s">
        <v>560</v>
      </c>
      <c r="N11" s="251" t="s">
        <v>546</v>
      </c>
      <c r="O11" s="124"/>
    </row>
    <row r="12" spans="1:25" hidden="1">
      <c r="B12" s="242" t="str">
        <f t="shared" si="0"/>
        <v>N</v>
      </c>
      <c r="C12" s="2" t="s">
        <v>561</v>
      </c>
      <c r="D12" s="2" t="str">
        <f t="shared" si="1"/>
        <v/>
      </c>
      <c r="E12" s="2" t="s">
        <v>531</v>
      </c>
      <c r="F12" s="2" t="s">
        <v>554</v>
      </c>
      <c r="G12" s="2" t="s">
        <v>548</v>
      </c>
      <c r="H12" t="s">
        <v>549</v>
      </c>
      <c r="I12" t="s">
        <v>550</v>
      </c>
      <c r="J12" s="249">
        <v>250</v>
      </c>
      <c r="K12" s="2" t="s">
        <v>536</v>
      </c>
      <c r="L12" s="251" t="s">
        <v>544</v>
      </c>
      <c r="M12" t="s">
        <v>562</v>
      </c>
      <c r="N12" s="251" t="s">
        <v>546</v>
      </c>
      <c r="O12" s="124"/>
    </row>
    <row r="13" spans="1:25" hidden="1">
      <c r="B13" s="242" t="str">
        <f t="shared" si="0"/>
        <v>Y</v>
      </c>
      <c r="C13" s="2" t="s">
        <v>563</v>
      </c>
      <c r="D13" s="2" t="str">
        <f t="shared" si="1"/>
        <v>ConTab_BOM_KP_Case_0007</v>
      </c>
      <c r="E13" s="2" t="s">
        <v>531</v>
      </c>
      <c r="F13" s="2" t="s">
        <v>549</v>
      </c>
      <c r="G13" s="2" t="s">
        <v>533</v>
      </c>
      <c r="H13" t="s">
        <v>534</v>
      </c>
      <c r="I13" t="s">
        <v>535</v>
      </c>
      <c r="J13" s="249">
        <v>175</v>
      </c>
      <c r="K13" s="2" t="s">
        <v>536</v>
      </c>
      <c r="L13" s="251" t="s">
        <v>544</v>
      </c>
      <c r="M13" t="s">
        <v>564</v>
      </c>
      <c r="N13" s="251" t="s">
        <v>539</v>
      </c>
      <c r="O13" s="124"/>
    </row>
    <row r="14" spans="1:25" hidden="1">
      <c r="B14" s="242" t="str">
        <f t="shared" si="0"/>
        <v>N</v>
      </c>
      <c r="C14" s="2" t="s">
        <v>565</v>
      </c>
      <c r="D14" s="2" t="str">
        <f t="shared" si="1"/>
        <v/>
      </c>
      <c r="E14" s="2" t="s">
        <v>531</v>
      </c>
      <c r="F14" s="2" t="s">
        <v>549</v>
      </c>
      <c r="G14" s="2" t="s">
        <v>558</v>
      </c>
      <c r="H14" t="s">
        <v>542</v>
      </c>
      <c r="I14" t="s">
        <v>543</v>
      </c>
      <c r="J14" s="249">
        <v>175</v>
      </c>
      <c r="K14" s="2" t="s">
        <v>536</v>
      </c>
      <c r="L14" s="251" t="s">
        <v>544</v>
      </c>
      <c r="M14" t="s">
        <v>566</v>
      </c>
      <c r="N14" s="251" t="s">
        <v>546</v>
      </c>
      <c r="O14" s="124"/>
    </row>
    <row r="15" spans="1:25" hidden="1">
      <c r="B15" s="242" t="str">
        <f t="shared" si="0"/>
        <v>N</v>
      </c>
      <c r="C15" s="2" t="s">
        <v>567</v>
      </c>
      <c r="D15" s="2" t="str">
        <f t="shared" si="1"/>
        <v/>
      </c>
      <c r="E15" s="2" t="s">
        <v>531</v>
      </c>
      <c r="F15" s="2" t="s">
        <v>549</v>
      </c>
      <c r="G15" s="2" t="s">
        <v>548</v>
      </c>
      <c r="H15" t="s">
        <v>549</v>
      </c>
      <c r="I15" t="s">
        <v>550</v>
      </c>
      <c r="J15" s="249">
        <v>175</v>
      </c>
      <c r="K15" s="2" t="s">
        <v>536</v>
      </c>
      <c r="L15" s="251" t="s">
        <v>544</v>
      </c>
      <c r="M15" t="s">
        <v>568</v>
      </c>
      <c r="N15" s="251" t="s">
        <v>552</v>
      </c>
      <c r="O15" s="124"/>
    </row>
    <row r="16" spans="1:25" hidden="1">
      <c r="B16" s="242" t="str">
        <f t="shared" si="0"/>
        <v>Y</v>
      </c>
      <c r="C16" s="2" t="s">
        <v>569</v>
      </c>
      <c r="D16" s="2" t="str">
        <f t="shared" si="1"/>
        <v>ConTab_BOM_KP_Case_0010</v>
      </c>
      <c r="E16" s="2" t="s">
        <v>570</v>
      </c>
      <c r="F16" s="2" t="s">
        <v>532</v>
      </c>
      <c r="G16" s="2" t="s">
        <v>533</v>
      </c>
      <c r="H16" t="s">
        <v>534</v>
      </c>
      <c r="I16" t="s">
        <v>535</v>
      </c>
      <c r="J16" s="248">
        <v>175</v>
      </c>
      <c r="K16" s="2" t="s">
        <v>536</v>
      </c>
      <c r="L16" s="215" t="s">
        <v>571</v>
      </c>
      <c r="M16" t="s">
        <v>572</v>
      </c>
      <c r="N16" s="251" t="s">
        <v>539</v>
      </c>
      <c r="O16" s="124"/>
    </row>
    <row r="17" spans="2:15" hidden="1">
      <c r="B17" s="242" t="str">
        <f t="shared" si="0"/>
        <v>N</v>
      </c>
      <c r="C17" s="2" t="s">
        <v>573</v>
      </c>
      <c r="D17" s="2" t="str">
        <f t="shared" si="1"/>
        <v/>
      </c>
      <c r="E17" s="2" t="s">
        <v>570</v>
      </c>
      <c r="F17" s="2" t="s">
        <v>532</v>
      </c>
      <c r="G17" s="2" t="s">
        <v>558</v>
      </c>
      <c r="H17" t="s">
        <v>542</v>
      </c>
      <c r="I17" t="s">
        <v>543</v>
      </c>
      <c r="J17" s="248">
        <v>175</v>
      </c>
      <c r="K17" s="2" t="s">
        <v>536</v>
      </c>
      <c r="L17" s="251" t="s">
        <v>544</v>
      </c>
      <c r="M17" t="s">
        <v>574</v>
      </c>
      <c r="N17" s="251" t="s">
        <v>546</v>
      </c>
      <c r="O17" s="124"/>
    </row>
    <row r="18" spans="2:15" hidden="1">
      <c r="B18" s="242" t="str">
        <f t="shared" si="0"/>
        <v>N</v>
      </c>
      <c r="C18" s="2" t="s">
        <v>575</v>
      </c>
      <c r="D18" s="2" t="str">
        <f t="shared" si="1"/>
        <v/>
      </c>
      <c r="E18" s="2" t="s">
        <v>570</v>
      </c>
      <c r="F18" s="2" t="s">
        <v>532</v>
      </c>
      <c r="G18" s="2" t="s">
        <v>548</v>
      </c>
      <c r="H18" t="s">
        <v>549</v>
      </c>
      <c r="I18" t="s">
        <v>550</v>
      </c>
      <c r="J18" s="249">
        <v>175</v>
      </c>
      <c r="K18" s="2" t="s">
        <v>536</v>
      </c>
      <c r="L18" s="251" t="s">
        <v>544</v>
      </c>
      <c r="M18" t="s">
        <v>576</v>
      </c>
      <c r="N18" s="251" t="s">
        <v>552</v>
      </c>
      <c r="O18" s="124"/>
    </row>
    <row r="19" spans="2:15" hidden="1">
      <c r="B19" s="242" t="str">
        <f t="shared" si="0"/>
        <v>Y</v>
      </c>
      <c r="C19" s="2" t="s">
        <v>577</v>
      </c>
      <c r="D19" s="2" t="str">
        <f t="shared" si="1"/>
        <v>ConTab_BOM_KP_Case_0013</v>
      </c>
      <c r="E19" s="2" t="s">
        <v>570</v>
      </c>
      <c r="F19" s="2" t="s">
        <v>554</v>
      </c>
      <c r="G19" s="2" t="s">
        <v>533</v>
      </c>
      <c r="H19" t="s">
        <v>534</v>
      </c>
      <c r="I19" t="s">
        <v>535</v>
      </c>
      <c r="J19" s="249">
        <v>250</v>
      </c>
      <c r="K19" s="2" t="s">
        <v>536</v>
      </c>
      <c r="L19" s="251" t="s">
        <v>578</v>
      </c>
      <c r="M19" t="s">
        <v>579</v>
      </c>
      <c r="N19" s="251" t="s">
        <v>546</v>
      </c>
      <c r="O19" s="124"/>
    </row>
    <row r="20" spans="2:15" hidden="1">
      <c r="B20" s="242" t="str">
        <f t="shared" si="0"/>
        <v>N</v>
      </c>
      <c r="C20" s="2" t="s">
        <v>580</v>
      </c>
      <c r="D20" s="2" t="str">
        <f t="shared" si="1"/>
        <v/>
      </c>
      <c r="E20" s="2" t="s">
        <v>570</v>
      </c>
      <c r="F20" s="2" t="s">
        <v>554</v>
      </c>
      <c r="G20" s="2" t="s">
        <v>558</v>
      </c>
      <c r="H20" t="s">
        <v>542</v>
      </c>
      <c r="I20" t="s">
        <v>543</v>
      </c>
      <c r="J20" s="249">
        <v>300</v>
      </c>
      <c r="K20" s="2" t="s">
        <v>536</v>
      </c>
      <c r="L20" s="251" t="s">
        <v>581</v>
      </c>
      <c r="M20" t="s">
        <v>582</v>
      </c>
      <c r="N20" s="251" t="s">
        <v>546</v>
      </c>
      <c r="O20" s="124"/>
    </row>
    <row r="21" spans="2:15" hidden="1">
      <c r="B21" s="242" t="str">
        <f t="shared" si="0"/>
        <v>N</v>
      </c>
      <c r="C21" s="2" t="s">
        <v>583</v>
      </c>
      <c r="D21" s="2" t="str">
        <f t="shared" si="1"/>
        <v/>
      </c>
      <c r="E21" s="2" t="s">
        <v>570</v>
      </c>
      <c r="F21" s="2" t="s">
        <v>554</v>
      </c>
      <c r="G21" s="2" t="s">
        <v>548</v>
      </c>
      <c r="H21" t="s">
        <v>549</v>
      </c>
      <c r="I21" t="s">
        <v>550</v>
      </c>
      <c r="J21" s="249">
        <v>250</v>
      </c>
      <c r="K21" s="2" t="s">
        <v>536</v>
      </c>
      <c r="L21" s="251" t="s">
        <v>544</v>
      </c>
      <c r="M21" t="s">
        <v>584</v>
      </c>
      <c r="N21" s="251" t="s">
        <v>546</v>
      </c>
      <c r="O21" s="124"/>
    </row>
    <row r="22" spans="2:15" hidden="1">
      <c r="B22" s="242" t="str">
        <f t="shared" si="0"/>
        <v>Y</v>
      </c>
      <c r="C22" s="2" t="s">
        <v>585</v>
      </c>
      <c r="D22" s="2" t="str">
        <f t="shared" si="1"/>
        <v>ConTab_BOM_KP_Case_0016</v>
      </c>
      <c r="E22" s="2" t="s">
        <v>570</v>
      </c>
      <c r="F22" s="2" t="s">
        <v>549</v>
      </c>
      <c r="G22" s="2" t="s">
        <v>533</v>
      </c>
      <c r="H22" t="s">
        <v>534</v>
      </c>
      <c r="I22" t="s">
        <v>535</v>
      </c>
      <c r="J22" s="249">
        <v>175</v>
      </c>
      <c r="K22" s="2" t="s">
        <v>536</v>
      </c>
      <c r="L22" s="251" t="s">
        <v>544</v>
      </c>
      <c r="M22" t="s">
        <v>586</v>
      </c>
      <c r="N22" s="251" t="s">
        <v>539</v>
      </c>
      <c r="O22" s="124"/>
    </row>
    <row r="23" spans="2:15" hidden="1">
      <c r="B23" s="242" t="str">
        <f t="shared" si="0"/>
        <v>N</v>
      </c>
      <c r="C23" s="2" t="s">
        <v>587</v>
      </c>
      <c r="D23" s="2" t="str">
        <f t="shared" si="1"/>
        <v/>
      </c>
      <c r="E23" s="2" t="s">
        <v>570</v>
      </c>
      <c r="F23" s="2" t="s">
        <v>549</v>
      </c>
      <c r="G23" s="2" t="s">
        <v>558</v>
      </c>
      <c r="H23" t="s">
        <v>542</v>
      </c>
      <c r="I23" t="s">
        <v>543</v>
      </c>
      <c r="J23" s="249">
        <v>175</v>
      </c>
      <c r="K23" s="2" t="s">
        <v>536</v>
      </c>
      <c r="L23" s="251" t="s">
        <v>544</v>
      </c>
      <c r="M23" t="s">
        <v>588</v>
      </c>
      <c r="N23" s="251" t="s">
        <v>546</v>
      </c>
      <c r="O23" s="124"/>
    </row>
    <row r="24" spans="2:15" hidden="1">
      <c r="B24" s="242" t="str">
        <f t="shared" si="0"/>
        <v>N</v>
      </c>
      <c r="C24" s="2" t="s">
        <v>589</v>
      </c>
      <c r="D24" s="2" t="str">
        <f t="shared" si="1"/>
        <v/>
      </c>
      <c r="E24" s="2" t="s">
        <v>570</v>
      </c>
      <c r="F24" s="2" t="s">
        <v>549</v>
      </c>
      <c r="G24" s="2" t="s">
        <v>548</v>
      </c>
      <c r="H24" t="s">
        <v>549</v>
      </c>
      <c r="I24" t="s">
        <v>550</v>
      </c>
      <c r="J24" s="249">
        <v>175</v>
      </c>
      <c r="K24" s="2" t="s">
        <v>536</v>
      </c>
      <c r="L24" s="251" t="s">
        <v>544</v>
      </c>
      <c r="M24" t="s">
        <v>590</v>
      </c>
      <c r="N24" s="251" t="s">
        <v>552</v>
      </c>
      <c r="O24" s="124"/>
    </row>
    <row r="25" spans="2:15" hidden="1">
      <c r="B25" s="242" t="str">
        <f t="shared" si="0"/>
        <v>Y</v>
      </c>
      <c r="C25" s="2" t="s">
        <v>591</v>
      </c>
      <c r="D25" s="2" t="str">
        <f t="shared" si="1"/>
        <v>ConTab_BOM_KP_Case_0019</v>
      </c>
      <c r="E25" s="2" t="s">
        <v>592</v>
      </c>
      <c r="F25" s="2" t="s">
        <v>532</v>
      </c>
      <c r="G25" s="2" t="s">
        <v>533</v>
      </c>
      <c r="H25" t="s">
        <v>534</v>
      </c>
      <c r="I25" t="s">
        <v>535</v>
      </c>
      <c r="J25" s="249">
        <v>175</v>
      </c>
      <c r="K25" s="2" t="s">
        <v>536</v>
      </c>
      <c r="L25" s="251" t="s">
        <v>593</v>
      </c>
      <c r="M25" t="s">
        <v>594</v>
      </c>
      <c r="N25" s="251" t="s">
        <v>539</v>
      </c>
      <c r="O25" s="124"/>
    </row>
    <row r="26" spans="2:15" hidden="1">
      <c r="B26" s="242" t="str">
        <f t="shared" si="0"/>
        <v>N</v>
      </c>
      <c r="C26" s="2" t="s">
        <v>595</v>
      </c>
      <c r="D26" s="2" t="str">
        <f t="shared" si="1"/>
        <v/>
      </c>
      <c r="E26" s="2" t="s">
        <v>592</v>
      </c>
      <c r="F26" s="2" t="s">
        <v>532</v>
      </c>
      <c r="G26" s="2" t="s">
        <v>558</v>
      </c>
      <c r="H26" t="s">
        <v>542</v>
      </c>
      <c r="I26" t="s">
        <v>543</v>
      </c>
      <c r="J26" s="249">
        <v>175</v>
      </c>
      <c r="K26" s="2" t="s">
        <v>536</v>
      </c>
      <c r="L26" s="251" t="s">
        <v>544</v>
      </c>
      <c r="M26" t="s">
        <v>596</v>
      </c>
      <c r="N26" s="251" t="s">
        <v>546</v>
      </c>
      <c r="O26" s="124"/>
    </row>
    <row r="27" spans="2:15" hidden="1">
      <c r="B27" s="242" t="str">
        <f t="shared" si="0"/>
        <v>N</v>
      </c>
      <c r="C27" s="2" t="s">
        <v>597</v>
      </c>
      <c r="D27" s="2" t="str">
        <f t="shared" si="1"/>
        <v/>
      </c>
      <c r="E27" s="2" t="s">
        <v>592</v>
      </c>
      <c r="F27" s="2" t="s">
        <v>532</v>
      </c>
      <c r="G27" s="2" t="s">
        <v>548</v>
      </c>
      <c r="H27" t="s">
        <v>549</v>
      </c>
      <c r="I27" t="s">
        <v>550</v>
      </c>
      <c r="J27" s="249">
        <v>175</v>
      </c>
      <c r="K27" s="2" t="s">
        <v>536</v>
      </c>
      <c r="L27" s="251" t="s">
        <v>544</v>
      </c>
      <c r="M27" t="s">
        <v>598</v>
      </c>
      <c r="N27" s="251" t="s">
        <v>552</v>
      </c>
      <c r="O27" s="124"/>
    </row>
    <row r="28" spans="2:15" hidden="1">
      <c r="B28" s="242" t="str">
        <f t="shared" si="0"/>
        <v>Y</v>
      </c>
      <c r="C28" s="2" t="s">
        <v>599</v>
      </c>
      <c r="D28" s="2" t="str">
        <f t="shared" si="1"/>
        <v>ConTab_BOM_KP_Case_0022</v>
      </c>
      <c r="E28" s="2" t="s">
        <v>592</v>
      </c>
      <c r="F28" s="2" t="s">
        <v>554</v>
      </c>
      <c r="G28" s="2" t="s">
        <v>533</v>
      </c>
      <c r="H28" t="s">
        <v>534</v>
      </c>
      <c r="I28" t="s">
        <v>535</v>
      </c>
      <c r="J28" s="249">
        <v>250</v>
      </c>
      <c r="K28" s="2" t="s">
        <v>536</v>
      </c>
      <c r="L28" s="251" t="s">
        <v>600</v>
      </c>
      <c r="M28" t="s">
        <v>601</v>
      </c>
      <c r="N28" s="251" t="s">
        <v>546</v>
      </c>
      <c r="O28" s="124"/>
    </row>
    <row r="29" spans="2:15" hidden="1">
      <c r="B29" s="242" t="str">
        <f t="shared" si="0"/>
        <v>N</v>
      </c>
      <c r="C29" s="2" t="s">
        <v>602</v>
      </c>
      <c r="D29" s="2" t="str">
        <f t="shared" si="1"/>
        <v/>
      </c>
      <c r="E29" s="2" t="s">
        <v>592</v>
      </c>
      <c r="F29" s="2" t="s">
        <v>554</v>
      </c>
      <c r="G29" s="2" t="s">
        <v>558</v>
      </c>
      <c r="H29" t="s">
        <v>542</v>
      </c>
      <c r="I29" t="s">
        <v>543</v>
      </c>
      <c r="J29" s="249">
        <v>300</v>
      </c>
      <c r="K29" s="2" t="s">
        <v>536</v>
      </c>
      <c r="L29" s="251" t="s">
        <v>603</v>
      </c>
      <c r="M29" t="s">
        <v>604</v>
      </c>
      <c r="N29" s="251" t="s">
        <v>546</v>
      </c>
      <c r="O29" s="124"/>
    </row>
    <row r="30" spans="2:15" hidden="1">
      <c r="B30" s="242" t="str">
        <f t="shared" si="0"/>
        <v>N</v>
      </c>
      <c r="C30" s="2" t="s">
        <v>605</v>
      </c>
      <c r="D30" s="2" t="str">
        <f t="shared" si="1"/>
        <v/>
      </c>
      <c r="E30" s="2" t="s">
        <v>592</v>
      </c>
      <c r="F30" s="2" t="s">
        <v>554</v>
      </c>
      <c r="G30" s="2" t="s">
        <v>548</v>
      </c>
      <c r="H30" t="s">
        <v>549</v>
      </c>
      <c r="I30" t="s">
        <v>550</v>
      </c>
      <c r="J30" s="249">
        <v>250</v>
      </c>
      <c r="K30" s="2" t="s">
        <v>536</v>
      </c>
      <c r="L30" s="251" t="s">
        <v>544</v>
      </c>
      <c r="M30" t="s">
        <v>606</v>
      </c>
      <c r="N30" s="251" t="s">
        <v>546</v>
      </c>
      <c r="O30" s="124"/>
    </row>
    <row r="31" spans="2:15" hidden="1">
      <c r="B31" s="242" t="str">
        <f t="shared" si="0"/>
        <v>Y</v>
      </c>
      <c r="C31" s="2" t="s">
        <v>607</v>
      </c>
      <c r="D31" s="2" t="str">
        <f t="shared" si="1"/>
        <v>ConTab_BOM_KP_Case_0025</v>
      </c>
      <c r="E31" s="2" t="s">
        <v>592</v>
      </c>
      <c r="F31" s="2" t="s">
        <v>549</v>
      </c>
      <c r="G31" s="2" t="s">
        <v>533</v>
      </c>
      <c r="H31" t="s">
        <v>534</v>
      </c>
      <c r="I31" t="s">
        <v>535</v>
      </c>
      <c r="J31" s="249">
        <v>175</v>
      </c>
      <c r="K31" s="2" t="s">
        <v>536</v>
      </c>
      <c r="L31" s="251" t="s">
        <v>544</v>
      </c>
      <c r="M31" t="s">
        <v>608</v>
      </c>
      <c r="N31" s="251" t="s">
        <v>539</v>
      </c>
      <c r="O31" s="124"/>
    </row>
    <row r="32" spans="2:15" hidden="1">
      <c r="B32" s="242" t="str">
        <f t="shared" si="0"/>
        <v>N</v>
      </c>
      <c r="C32" s="2" t="s">
        <v>609</v>
      </c>
      <c r="D32" s="2" t="str">
        <f t="shared" si="1"/>
        <v/>
      </c>
      <c r="E32" s="2" t="s">
        <v>592</v>
      </c>
      <c r="F32" s="2" t="s">
        <v>549</v>
      </c>
      <c r="G32" s="2" t="s">
        <v>558</v>
      </c>
      <c r="H32" t="s">
        <v>542</v>
      </c>
      <c r="I32" t="s">
        <v>543</v>
      </c>
      <c r="J32" s="249">
        <v>175</v>
      </c>
      <c r="K32" s="2" t="s">
        <v>536</v>
      </c>
      <c r="L32" s="251" t="s">
        <v>544</v>
      </c>
      <c r="M32" t="s">
        <v>610</v>
      </c>
      <c r="N32" s="251" t="s">
        <v>546</v>
      </c>
      <c r="O32" s="124"/>
    </row>
    <row r="33" spans="2:15" hidden="1">
      <c r="B33" s="242" t="str">
        <f t="shared" si="0"/>
        <v>N</v>
      </c>
      <c r="C33" s="2" t="s">
        <v>611</v>
      </c>
      <c r="D33" s="2" t="str">
        <f t="shared" si="1"/>
        <v/>
      </c>
      <c r="E33" s="2" t="s">
        <v>592</v>
      </c>
      <c r="F33" s="2" t="s">
        <v>549</v>
      </c>
      <c r="G33" s="2" t="s">
        <v>548</v>
      </c>
      <c r="H33" t="s">
        <v>549</v>
      </c>
      <c r="I33" t="s">
        <v>550</v>
      </c>
      <c r="J33" s="249">
        <v>175</v>
      </c>
      <c r="K33" s="2" t="s">
        <v>536</v>
      </c>
      <c r="L33" s="251" t="s">
        <v>544</v>
      </c>
      <c r="M33" t="s">
        <v>612</v>
      </c>
      <c r="N33" s="251" t="s">
        <v>552</v>
      </c>
      <c r="O33" s="124"/>
    </row>
    <row r="34" spans="2:15" hidden="1">
      <c r="B34" s="242" t="str">
        <f t="shared" si="0"/>
        <v>Y</v>
      </c>
      <c r="C34" s="2" t="s">
        <v>613</v>
      </c>
      <c r="D34" s="2" t="str">
        <f t="shared" si="1"/>
        <v>ConTab_BOM_KP_Case_0028</v>
      </c>
      <c r="E34" s="2" t="s">
        <v>614</v>
      </c>
      <c r="F34" s="2" t="s">
        <v>532</v>
      </c>
      <c r="G34" s="2" t="s">
        <v>533</v>
      </c>
      <c r="H34" t="s">
        <v>534</v>
      </c>
      <c r="I34" t="s">
        <v>535</v>
      </c>
      <c r="J34" s="249">
        <v>175</v>
      </c>
      <c r="K34" s="2" t="s">
        <v>536</v>
      </c>
      <c r="L34" s="251" t="s">
        <v>615</v>
      </c>
      <c r="M34" t="s">
        <v>616</v>
      </c>
      <c r="N34" s="251" t="s">
        <v>539</v>
      </c>
      <c r="O34" s="124"/>
    </row>
    <row r="35" spans="2:15" hidden="1">
      <c r="B35" s="242" t="str">
        <f t="shared" si="0"/>
        <v>N</v>
      </c>
      <c r="C35" s="2" t="s">
        <v>617</v>
      </c>
      <c r="D35" s="2" t="str">
        <f t="shared" si="1"/>
        <v/>
      </c>
      <c r="E35" s="2" t="s">
        <v>614</v>
      </c>
      <c r="F35" s="2" t="s">
        <v>532</v>
      </c>
      <c r="G35" s="2" t="s">
        <v>558</v>
      </c>
      <c r="H35" t="s">
        <v>542</v>
      </c>
      <c r="I35" t="s">
        <v>543</v>
      </c>
      <c r="J35" s="249">
        <v>175</v>
      </c>
      <c r="K35" s="2" t="s">
        <v>536</v>
      </c>
      <c r="L35" s="251" t="s">
        <v>544</v>
      </c>
      <c r="M35" t="s">
        <v>618</v>
      </c>
      <c r="N35" s="251" t="s">
        <v>546</v>
      </c>
      <c r="O35" s="124"/>
    </row>
    <row r="36" spans="2:15" hidden="1">
      <c r="B36" s="242" t="str">
        <f t="shared" si="0"/>
        <v>N</v>
      </c>
      <c r="C36" s="2" t="s">
        <v>619</v>
      </c>
      <c r="D36" s="2" t="str">
        <f t="shared" si="1"/>
        <v/>
      </c>
      <c r="E36" s="2" t="s">
        <v>614</v>
      </c>
      <c r="F36" s="2" t="s">
        <v>532</v>
      </c>
      <c r="G36" s="2" t="s">
        <v>548</v>
      </c>
      <c r="H36" t="s">
        <v>549</v>
      </c>
      <c r="I36" t="s">
        <v>550</v>
      </c>
      <c r="J36" s="249">
        <v>175</v>
      </c>
      <c r="K36" s="2" t="s">
        <v>536</v>
      </c>
      <c r="L36" s="251" t="s">
        <v>544</v>
      </c>
      <c r="M36" t="s">
        <v>620</v>
      </c>
      <c r="N36" s="251" t="s">
        <v>552</v>
      </c>
      <c r="O36" s="124"/>
    </row>
    <row r="37" spans="2:15" hidden="1">
      <c r="B37" s="242" t="str">
        <f t="shared" si="0"/>
        <v>Y</v>
      </c>
      <c r="C37" s="2" t="s">
        <v>621</v>
      </c>
      <c r="D37" s="2" t="str">
        <f t="shared" si="1"/>
        <v>ConTab_BOM_KP_Case_0031</v>
      </c>
      <c r="E37" s="2" t="s">
        <v>614</v>
      </c>
      <c r="F37" s="2" t="s">
        <v>554</v>
      </c>
      <c r="G37" s="2" t="s">
        <v>533</v>
      </c>
      <c r="H37" t="s">
        <v>534</v>
      </c>
      <c r="I37" t="s">
        <v>535</v>
      </c>
      <c r="J37" s="249">
        <v>250</v>
      </c>
      <c r="K37" s="2" t="s">
        <v>536</v>
      </c>
      <c r="L37" s="251" t="s">
        <v>622</v>
      </c>
      <c r="M37" t="s">
        <v>623</v>
      </c>
      <c r="N37" s="251" t="s">
        <v>546</v>
      </c>
      <c r="O37" s="124"/>
    </row>
    <row r="38" spans="2:15" hidden="1">
      <c r="B38" s="242" t="str">
        <f t="shared" si="0"/>
        <v>N</v>
      </c>
      <c r="C38" s="2" t="s">
        <v>624</v>
      </c>
      <c r="D38" s="2" t="str">
        <f>IF(B38="Y",C38,"")</f>
        <v/>
      </c>
      <c r="E38" s="2" t="s">
        <v>614</v>
      </c>
      <c r="F38" s="2" t="s">
        <v>554</v>
      </c>
      <c r="G38" s="2" t="s">
        <v>558</v>
      </c>
      <c r="H38" t="s">
        <v>542</v>
      </c>
      <c r="I38" t="s">
        <v>543</v>
      </c>
      <c r="J38" s="249">
        <v>300</v>
      </c>
      <c r="K38" s="2" t="s">
        <v>536</v>
      </c>
      <c r="L38" s="251" t="s">
        <v>625</v>
      </c>
      <c r="M38" t="s">
        <v>626</v>
      </c>
      <c r="N38" s="251" t="s">
        <v>546</v>
      </c>
      <c r="O38" s="124"/>
    </row>
    <row r="39" spans="2:15" hidden="1">
      <c r="B39" s="242" t="str">
        <f t="shared" si="0"/>
        <v>N</v>
      </c>
      <c r="C39" s="2" t="s">
        <v>627</v>
      </c>
      <c r="D39" s="2" t="str">
        <f t="shared" si="1"/>
        <v/>
      </c>
      <c r="E39" s="2" t="s">
        <v>614</v>
      </c>
      <c r="F39" s="2" t="s">
        <v>554</v>
      </c>
      <c r="G39" s="2" t="s">
        <v>548</v>
      </c>
      <c r="H39" t="s">
        <v>549</v>
      </c>
      <c r="I39" t="s">
        <v>550</v>
      </c>
      <c r="J39" s="249">
        <v>250</v>
      </c>
      <c r="K39" s="2" t="s">
        <v>536</v>
      </c>
      <c r="L39" s="251" t="s">
        <v>544</v>
      </c>
      <c r="M39" t="s">
        <v>628</v>
      </c>
      <c r="N39" s="251" t="s">
        <v>546</v>
      </c>
      <c r="O39" s="124"/>
    </row>
    <row r="40" spans="2:15" hidden="1">
      <c r="B40" s="242" t="str">
        <f t="shared" si="0"/>
        <v>Y</v>
      </c>
      <c r="C40" s="2" t="s">
        <v>629</v>
      </c>
      <c r="D40" s="2" t="str">
        <f t="shared" si="1"/>
        <v>ConTab_BOM_KP_Case_0034</v>
      </c>
      <c r="E40" s="2" t="s">
        <v>614</v>
      </c>
      <c r="F40" s="2" t="s">
        <v>549</v>
      </c>
      <c r="G40" s="2" t="s">
        <v>533</v>
      </c>
      <c r="H40" t="s">
        <v>534</v>
      </c>
      <c r="I40" t="s">
        <v>535</v>
      </c>
      <c r="J40" s="249">
        <v>175</v>
      </c>
      <c r="K40" s="2" t="s">
        <v>536</v>
      </c>
      <c r="L40" s="251" t="s">
        <v>544</v>
      </c>
      <c r="M40" t="s">
        <v>630</v>
      </c>
      <c r="N40" s="251" t="s">
        <v>539</v>
      </c>
    </row>
    <row r="41" spans="2:15" hidden="1">
      <c r="B41" s="242" t="str">
        <f t="shared" si="0"/>
        <v>N</v>
      </c>
      <c r="C41" s="2" t="s">
        <v>631</v>
      </c>
      <c r="D41" s="2" t="str">
        <f t="shared" si="1"/>
        <v/>
      </c>
      <c r="E41" s="2" t="s">
        <v>614</v>
      </c>
      <c r="F41" s="2" t="s">
        <v>549</v>
      </c>
      <c r="G41" s="2" t="s">
        <v>558</v>
      </c>
      <c r="H41" t="s">
        <v>542</v>
      </c>
      <c r="I41" t="s">
        <v>543</v>
      </c>
      <c r="J41" s="249">
        <v>175</v>
      </c>
      <c r="K41" s="2" t="s">
        <v>536</v>
      </c>
      <c r="L41" s="251" t="s">
        <v>544</v>
      </c>
      <c r="M41" t="s">
        <v>632</v>
      </c>
      <c r="N41" s="251" t="s">
        <v>546</v>
      </c>
      <c r="O41" s="124"/>
    </row>
    <row r="42" spans="2:15" hidden="1">
      <c r="B42" s="242" t="str">
        <f t="shared" si="0"/>
        <v>N</v>
      </c>
      <c r="C42" s="2" t="s">
        <v>633</v>
      </c>
      <c r="D42" s="2" t="str">
        <f t="shared" si="1"/>
        <v/>
      </c>
      <c r="E42" s="2" t="s">
        <v>614</v>
      </c>
      <c r="F42" s="2" t="s">
        <v>549</v>
      </c>
      <c r="G42" s="2" t="s">
        <v>548</v>
      </c>
      <c r="H42" t="s">
        <v>549</v>
      </c>
      <c r="I42" t="s">
        <v>550</v>
      </c>
      <c r="J42" s="249">
        <v>175</v>
      </c>
      <c r="K42" s="2" t="s">
        <v>536</v>
      </c>
      <c r="L42" s="251" t="s">
        <v>544</v>
      </c>
      <c r="M42" t="s">
        <v>634</v>
      </c>
      <c r="N42" s="251" t="s">
        <v>552</v>
      </c>
    </row>
    <row r="43" spans="2:15" hidden="1">
      <c r="B43" s="242" t="str">
        <f t="shared" si="0"/>
        <v>Y</v>
      </c>
      <c r="C43" s="2" t="s">
        <v>635</v>
      </c>
      <c r="D43" s="2" t="str">
        <f t="shared" si="1"/>
        <v>ConTab_BOM_KP_Case_0037</v>
      </c>
      <c r="E43" s="2" t="s">
        <v>636</v>
      </c>
      <c r="F43" s="2" t="s">
        <v>532</v>
      </c>
      <c r="G43" s="2" t="s">
        <v>533</v>
      </c>
      <c r="H43" t="s">
        <v>534</v>
      </c>
      <c r="I43" t="s">
        <v>535</v>
      </c>
      <c r="J43" s="249">
        <v>175</v>
      </c>
      <c r="K43" s="2" t="s">
        <v>536</v>
      </c>
      <c r="L43" s="251" t="s">
        <v>637</v>
      </c>
      <c r="M43" t="s">
        <v>638</v>
      </c>
      <c r="N43" s="251" t="s">
        <v>539</v>
      </c>
      <c r="O43" s="124"/>
    </row>
    <row r="44" spans="2:15" hidden="1">
      <c r="B44" s="242" t="str">
        <f t="shared" si="0"/>
        <v>N</v>
      </c>
      <c r="C44" s="2" t="s">
        <v>639</v>
      </c>
      <c r="D44" s="2" t="str">
        <f t="shared" si="1"/>
        <v/>
      </c>
      <c r="E44" s="2" t="s">
        <v>636</v>
      </c>
      <c r="F44" s="2" t="s">
        <v>532</v>
      </c>
      <c r="G44" s="2" t="s">
        <v>558</v>
      </c>
      <c r="H44" t="s">
        <v>542</v>
      </c>
      <c r="I44" t="s">
        <v>543</v>
      </c>
      <c r="J44" s="249">
        <v>175</v>
      </c>
      <c r="K44" s="2" t="s">
        <v>536</v>
      </c>
      <c r="L44" s="251" t="s">
        <v>544</v>
      </c>
      <c r="M44" t="s">
        <v>640</v>
      </c>
      <c r="N44" s="251" t="s">
        <v>546</v>
      </c>
      <c r="O44" s="124"/>
    </row>
    <row r="45" spans="2:15" hidden="1">
      <c r="B45" s="242" t="str">
        <f t="shared" si="0"/>
        <v>N</v>
      </c>
      <c r="C45" s="2" t="s">
        <v>641</v>
      </c>
      <c r="D45" s="2" t="str">
        <f t="shared" si="1"/>
        <v/>
      </c>
      <c r="E45" s="2" t="s">
        <v>636</v>
      </c>
      <c r="F45" s="2" t="s">
        <v>532</v>
      </c>
      <c r="G45" s="2" t="s">
        <v>548</v>
      </c>
      <c r="H45" t="s">
        <v>549</v>
      </c>
      <c r="I45" t="s">
        <v>550</v>
      </c>
      <c r="J45" s="249">
        <v>175</v>
      </c>
      <c r="K45" s="2" t="s">
        <v>536</v>
      </c>
      <c r="L45" s="251" t="s">
        <v>544</v>
      </c>
      <c r="M45" t="s">
        <v>642</v>
      </c>
      <c r="N45" s="251" t="s">
        <v>552</v>
      </c>
      <c r="O45" s="124"/>
    </row>
    <row r="46" spans="2:15" hidden="1">
      <c r="B46" s="242" t="str">
        <f t="shared" si="0"/>
        <v>Y</v>
      </c>
      <c r="C46" s="2" t="s">
        <v>643</v>
      </c>
      <c r="D46" s="2" t="str">
        <f t="shared" si="1"/>
        <v>ConTab_BOM_KP_Case_0040</v>
      </c>
      <c r="E46" s="2" t="s">
        <v>636</v>
      </c>
      <c r="F46" s="2" t="s">
        <v>554</v>
      </c>
      <c r="G46" s="2" t="s">
        <v>533</v>
      </c>
      <c r="H46" t="s">
        <v>534</v>
      </c>
      <c r="I46" t="s">
        <v>535</v>
      </c>
      <c r="J46" s="249">
        <v>250</v>
      </c>
      <c r="K46" s="2" t="s">
        <v>536</v>
      </c>
      <c r="L46" s="251" t="s">
        <v>644</v>
      </c>
      <c r="M46" t="s">
        <v>645</v>
      </c>
      <c r="N46" s="251" t="s">
        <v>546</v>
      </c>
      <c r="O46" s="124"/>
    </row>
    <row r="47" spans="2:15" hidden="1">
      <c r="B47" s="242" t="str">
        <f t="shared" si="0"/>
        <v>N</v>
      </c>
      <c r="C47" s="2" t="s">
        <v>646</v>
      </c>
      <c r="D47" s="2" t="str">
        <f t="shared" si="1"/>
        <v/>
      </c>
      <c r="E47" s="2" t="s">
        <v>636</v>
      </c>
      <c r="F47" s="2" t="s">
        <v>554</v>
      </c>
      <c r="G47" s="2" t="s">
        <v>558</v>
      </c>
      <c r="H47" t="s">
        <v>542</v>
      </c>
      <c r="I47" t="s">
        <v>543</v>
      </c>
      <c r="J47" s="249">
        <v>300</v>
      </c>
      <c r="K47" s="2" t="s">
        <v>536</v>
      </c>
      <c r="L47" s="251" t="s">
        <v>647</v>
      </c>
      <c r="M47" t="s">
        <v>648</v>
      </c>
      <c r="N47" s="251" t="s">
        <v>546</v>
      </c>
      <c r="O47" s="124"/>
    </row>
    <row r="48" spans="2:15" hidden="1">
      <c r="B48" s="242" t="str">
        <f t="shared" si="0"/>
        <v>N</v>
      </c>
      <c r="C48" s="2" t="s">
        <v>649</v>
      </c>
      <c r="D48" s="2" t="str">
        <f t="shared" si="1"/>
        <v/>
      </c>
      <c r="E48" s="2" t="s">
        <v>636</v>
      </c>
      <c r="F48" s="2" t="s">
        <v>554</v>
      </c>
      <c r="G48" s="2" t="s">
        <v>548</v>
      </c>
      <c r="H48" t="s">
        <v>549</v>
      </c>
      <c r="I48" t="s">
        <v>550</v>
      </c>
      <c r="J48" s="249">
        <v>250</v>
      </c>
      <c r="K48" s="2" t="s">
        <v>536</v>
      </c>
      <c r="L48" s="251" t="s">
        <v>544</v>
      </c>
      <c r="M48" t="s">
        <v>650</v>
      </c>
      <c r="N48" s="251" t="s">
        <v>546</v>
      </c>
      <c r="O48" s="124"/>
    </row>
    <row r="49" spans="2:15" hidden="1">
      <c r="B49" s="242" t="str">
        <f t="shared" si="0"/>
        <v>Y</v>
      </c>
      <c r="C49" s="2" t="s">
        <v>651</v>
      </c>
      <c r="D49" s="2" t="str">
        <f t="shared" si="1"/>
        <v>ConTab_BOM_KP_Case_0043</v>
      </c>
      <c r="E49" s="2" t="s">
        <v>636</v>
      </c>
      <c r="F49" s="2" t="s">
        <v>549</v>
      </c>
      <c r="G49" s="2" t="s">
        <v>533</v>
      </c>
      <c r="H49" t="s">
        <v>534</v>
      </c>
      <c r="I49" t="s">
        <v>535</v>
      </c>
      <c r="J49" s="249">
        <v>175</v>
      </c>
      <c r="K49" s="2" t="s">
        <v>536</v>
      </c>
      <c r="L49" s="251" t="s">
        <v>544</v>
      </c>
      <c r="M49" t="s">
        <v>652</v>
      </c>
      <c r="N49" s="251" t="s">
        <v>539</v>
      </c>
      <c r="O49" s="124"/>
    </row>
    <row r="50" spans="2:15" hidden="1">
      <c r="B50" s="242" t="str">
        <f t="shared" si="0"/>
        <v>N</v>
      </c>
      <c r="C50" s="2" t="s">
        <v>653</v>
      </c>
      <c r="D50" s="2" t="str">
        <f t="shared" si="1"/>
        <v/>
      </c>
      <c r="E50" s="2" t="s">
        <v>636</v>
      </c>
      <c r="F50" s="2" t="s">
        <v>549</v>
      </c>
      <c r="G50" s="2" t="s">
        <v>558</v>
      </c>
      <c r="H50" t="s">
        <v>542</v>
      </c>
      <c r="I50" t="s">
        <v>543</v>
      </c>
      <c r="J50" s="249">
        <v>175</v>
      </c>
      <c r="K50" s="2" t="s">
        <v>536</v>
      </c>
      <c r="L50" s="251" t="s">
        <v>544</v>
      </c>
      <c r="M50" t="s">
        <v>654</v>
      </c>
      <c r="N50" s="251" t="s">
        <v>546</v>
      </c>
      <c r="O50" s="124"/>
    </row>
    <row r="51" spans="2:15" hidden="1">
      <c r="B51" s="242" t="str">
        <f t="shared" si="0"/>
        <v>N</v>
      </c>
      <c r="C51" s="2" t="s">
        <v>655</v>
      </c>
      <c r="D51" s="2" t="str">
        <f t="shared" si="1"/>
        <v/>
      </c>
      <c r="E51" s="2" t="s">
        <v>636</v>
      </c>
      <c r="F51" s="2" t="s">
        <v>549</v>
      </c>
      <c r="G51" s="2" t="s">
        <v>548</v>
      </c>
      <c r="H51" t="s">
        <v>549</v>
      </c>
      <c r="I51" t="s">
        <v>550</v>
      </c>
      <c r="J51" s="249">
        <v>175</v>
      </c>
      <c r="K51" s="2" t="s">
        <v>536</v>
      </c>
      <c r="L51" s="251" t="s">
        <v>544</v>
      </c>
      <c r="M51" t="s">
        <v>656</v>
      </c>
      <c r="N51" s="251" t="s">
        <v>552</v>
      </c>
      <c r="O51" s="124"/>
    </row>
    <row r="52" spans="2:15" hidden="1">
      <c r="B52" s="242" t="str">
        <f t="shared" si="0"/>
        <v>Y</v>
      </c>
      <c r="C52" s="2" t="s">
        <v>657</v>
      </c>
      <c r="D52" s="2" t="str">
        <f t="shared" si="1"/>
        <v>ConTab_BOM_KP_Case_0046</v>
      </c>
      <c r="E52" s="2" t="s">
        <v>658</v>
      </c>
      <c r="F52" s="2" t="s">
        <v>532</v>
      </c>
      <c r="G52" s="2" t="s">
        <v>533</v>
      </c>
      <c r="H52" t="s">
        <v>534</v>
      </c>
      <c r="I52" t="s">
        <v>535</v>
      </c>
      <c r="J52" s="249">
        <v>175</v>
      </c>
      <c r="K52" s="2" t="s">
        <v>536</v>
      </c>
      <c r="L52" s="251" t="s">
        <v>637</v>
      </c>
      <c r="M52" t="s">
        <v>659</v>
      </c>
      <c r="N52" s="251" t="s">
        <v>539</v>
      </c>
      <c r="O52" s="124"/>
    </row>
    <row r="53" spans="2:15" hidden="1">
      <c r="B53" s="242" t="str">
        <f t="shared" si="0"/>
        <v>N</v>
      </c>
      <c r="C53" s="2" t="s">
        <v>660</v>
      </c>
      <c r="D53" s="2" t="str">
        <f t="shared" si="1"/>
        <v/>
      </c>
      <c r="E53" s="2" t="s">
        <v>658</v>
      </c>
      <c r="F53" s="2" t="s">
        <v>532</v>
      </c>
      <c r="G53" s="2" t="s">
        <v>558</v>
      </c>
      <c r="H53" t="s">
        <v>542</v>
      </c>
      <c r="I53" t="s">
        <v>543</v>
      </c>
      <c r="J53" s="249">
        <v>175</v>
      </c>
      <c r="K53" s="2" t="s">
        <v>536</v>
      </c>
      <c r="L53" s="251" t="s">
        <v>544</v>
      </c>
      <c r="M53" t="s">
        <v>661</v>
      </c>
      <c r="N53" s="251" t="s">
        <v>546</v>
      </c>
      <c r="O53" s="124"/>
    </row>
    <row r="54" spans="2:15" hidden="1">
      <c r="B54" s="242" t="str">
        <f t="shared" si="0"/>
        <v>N</v>
      </c>
      <c r="C54" s="2" t="s">
        <v>662</v>
      </c>
      <c r="D54" s="2" t="str">
        <f t="shared" si="1"/>
        <v/>
      </c>
      <c r="E54" s="2" t="s">
        <v>658</v>
      </c>
      <c r="F54" s="2" t="s">
        <v>532</v>
      </c>
      <c r="G54" s="2" t="s">
        <v>548</v>
      </c>
      <c r="H54" t="s">
        <v>549</v>
      </c>
      <c r="I54" t="s">
        <v>550</v>
      </c>
      <c r="J54" s="249">
        <v>175</v>
      </c>
      <c r="K54" s="2" t="s">
        <v>536</v>
      </c>
      <c r="L54" s="251" t="s">
        <v>544</v>
      </c>
      <c r="M54" t="s">
        <v>663</v>
      </c>
      <c r="N54" s="251" t="s">
        <v>552</v>
      </c>
    </row>
    <row r="55" spans="2:15" hidden="1">
      <c r="B55" s="242" t="str">
        <f t="shared" si="0"/>
        <v>Y</v>
      </c>
      <c r="C55" s="2" t="s">
        <v>664</v>
      </c>
      <c r="D55" s="2" t="str">
        <f t="shared" si="1"/>
        <v>ConTab_BOM_KP_Case_0049</v>
      </c>
      <c r="E55" s="2" t="s">
        <v>658</v>
      </c>
      <c r="F55" s="2" t="s">
        <v>554</v>
      </c>
      <c r="G55" s="2" t="s">
        <v>533</v>
      </c>
      <c r="H55" t="s">
        <v>534</v>
      </c>
      <c r="I55" t="s">
        <v>535</v>
      </c>
      <c r="J55" s="249">
        <v>250</v>
      </c>
      <c r="K55" s="2" t="s">
        <v>536</v>
      </c>
      <c r="L55" s="251" t="s">
        <v>644</v>
      </c>
      <c r="M55" t="s">
        <v>665</v>
      </c>
      <c r="N55" s="251" t="s">
        <v>546</v>
      </c>
      <c r="O55" s="124"/>
    </row>
    <row r="56" spans="2:15" hidden="1">
      <c r="B56" s="242" t="str">
        <f t="shared" si="0"/>
        <v>N</v>
      </c>
      <c r="C56" s="2" t="s">
        <v>666</v>
      </c>
      <c r="D56" s="2" t="str">
        <f t="shared" si="1"/>
        <v/>
      </c>
      <c r="E56" s="2" t="s">
        <v>658</v>
      </c>
      <c r="F56" s="2" t="s">
        <v>554</v>
      </c>
      <c r="G56" s="2" t="s">
        <v>558</v>
      </c>
      <c r="H56" t="s">
        <v>542</v>
      </c>
      <c r="I56" t="s">
        <v>543</v>
      </c>
      <c r="J56" s="249">
        <v>300</v>
      </c>
      <c r="K56" s="2" t="s">
        <v>536</v>
      </c>
      <c r="L56" s="251" t="s">
        <v>647</v>
      </c>
      <c r="M56" t="s">
        <v>667</v>
      </c>
      <c r="N56" s="251" t="s">
        <v>546</v>
      </c>
      <c r="O56" s="124"/>
    </row>
    <row r="57" spans="2:15" hidden="1">
      <c r="B57" s="242" t="str">
        <f t="shared" si="0"/>
        <v>N</v>
      </c>
      <c r="C57" s="2" t="s">
        <v>668</v>
      </c>
      <c r="D57" s="2" t="str">
        <f t="shared" si="1"/>
        <v/>
      </c>
      <c r="E57" s="2" t="s">
        <v>658</v>
      </c>
      <c r="F57" s="2" t="s">
        <v>554</v>
      </c>
      <c r="G57" s="2" t="s">
        <v>548</v>
      </c>
      <c r="H57" t="s">
        <v>549</v>
      </c>
      <c r="I57" t="s">
        <v>550</v>
      </c>
      <c r="J57" s="249">
        <v>250</v>
      </c>
      <c r="K57" s="2" t="s">
        <v>536</v>
      </c>
      <c r="L57" s="251" t="s">
        <v>544</v>
      </c>
      <c r="M57" t="s">
        <v>669</v>
      </c>
      <c r="N57" s="251" t="s">
        <v>546</v>
      </c>
      <c r="O57" s="124"/>
    </row>
    <row r="58" spans="2:15" hidden="1">
      <c r="B58" s="242" t="str">
        <f t="shared" si="0"/>
        <v>Y</v>
      </c>
      <c r="C58" s="2" t="s">
        <v>670</v>
      </c>
      <c r="D58" s="2" t="str">
        <f t="shared" si="1"/>
        <v>ConTab_BOM_KP_Case_0052</v>
      </c>
      <c r="E58" s="2" t="s">
        <v>658</v>
      </c>
      <c r="F58" s="2" t="s">
        <v>549</v>
      </c>
      <c r="G58" s="2" t="s">
        <v>533</v>
      </c>
      <c r="H58" t="s">
        <v>534</v>
      </c>
      <c r="I58" t="s">
        <v>535</v>
      </c>
      <c r="J58" s="249">
        <v>175</v>
      </c>
      <c r="K58" s="2" t="s">
        <v>536</v>
      </c>
      <c r="L58" s="251" t="s">
        <v>544</v>
      </c>
      <c r="M58" t="s">
        <v>671</v>
      </c>
      <c r="N58" s="251" t="s">
        <v>539</v>
      </c>
      <c r="O58" s="124"/>
    </row>
    <row r="59" spans="2:15" hidden="1">
      <c r="B59" s="242" t="str">
        <f t="shared" si="0"/>
        <v>N</v>
      </c>
      <c r="C59" s="2" t="s">
        <v>672</v>
      </c>
      <c r="D59" s="2" t="str">
        <f t="shared" si="1"/>
        <v/>
      </c>
      <c r="E59" s="2" t="s">
        <v>658</v>
      </c>
      <c r="F59" s="2" t="s">
        <v>549</v>
      </c>
      <c r="G59" s="2" t="s">
        <v>558</v>
      </c>
      <c r="H59" t="s">
        <v>542</v>
      </c>
      <c r="I59" t="s">
        <v>543</v>
      </c>
      <c r="J59" s="249">
        <v>175</v>
      </c>
      <c r="K59" s="2" t="s">
        <v>536</v>
      </c>
      <c r="L59" s="251" t="s">
        <v>544</v>
      </c>
      <c r="M59" t="s">
        <v>673</v>
      </c>
      <c r="N59" s="251" t="s">
        <v>546</v>
      </c>
      <c r="O59" s="124"/>
    </row>
    <row r="60" spans="2:15" hidden="1">
      <c r="B60" s="242" t="str">
        <f t="shared" si="0"/>
        <v>N</v>
      </c>
      <c r="C60" s="2" t="s">
        <v>674</v>
      </c>
      <c r="D60" s="2" t="str">
        <f t="shared" si="1"/>
        <v/>
      </c>
      <c r="E60" s="2" t="s">
        <v>658</v>
      </c>
      <c r="F60" s="2" t="s">
        <v>549</v>
      </c>
      <c r="G60" s="2" t="s">
        <v>548</v>
      </c>
      <c r="H60" t="s">
        <v>549</v>
      </c>
      <c r="I60" t="s">
        <v>550</v>
      </c>
      <c r="J60" s="249">
        <v>175</v>
      </c>
      <c r="K60" s="2" t="s">
        <v>536</v>
      </c>
      <c r="L60" s="251" t="s">
        <v>544</v>
      </c>
      <c r="M60" t="s">
        <v>675</v>
      </c>
      <c r="N60" s="251" t="s">
        <v>552</v>
      </c>
      <c r="O60" s="124"/>
    </row>
    <row r="61" spans="2:15" hidden="1">
      <c r="B61" s="242" t="str">
        <f t="shared" si="0"/>
        <v>Y</v>
      </c>
      <c r="C61" s="2" t="s">
        <v>676</v>
      </c>
      <c r="D61" s="2" t="str">
        <f t="shared" si="1"/>
        <v>ConTab_BOM_KP_Case_0055</v>
      </c>
      <c r="E61" s="2" t="s">
        <v>677</v>
      </c>
      <c r="F61" s="2" t="s">
        <v>532</v>
      </c>
      <c r="G61" s="2" t="s">
        <v>533</v>
      </c>
      <c r="H61" t="s">
        <v>534</v>
      </c>
      <c r="I61" t="s">
        <v>535</v>
      </c>
      <c r="J61" s="249">
        <v>175</v>
      </c>
      <c r="K61" s="2" t="s">
        <v>536</v>
      </c>
      <c r="L61" s="251" t="s">
        <v>678</v>
      </c>
      <c r="M61" t="s">
        <v>679</v>
      </c>
      <c r="N61" s="251" t="s">
        <v>539</v>
      </c>
      <c r="O61" s="124"/>
    </row>
    <row r="62" spans="2:15" hidden="1">
      <c r="B62" s="242" t="str">
        <f t="shared" si="0"/>
        <v>N</v>
      </c>
      <c r="C62" s="2" t="s">
        <v>680</v>
      </c>
      <c r="D62" s="2" t="str">
        <f t="shared" si="1"/>
        <v/>
      </c>
      <c r="E62" s="2" t="s">
        <v>677</v>
      </c>
      <c r="F62" s="2" t="s">
        <v>532</v>
      </c>
      <c r="G62" s="2" t="s">
        <v>558</v>
      </c>
      <c r="H62" t="s">
        <v>542</v>
      </c>
      <c r="I62" t="s">
        <v>543</v>
      </c>
      <c r="J62" s="249">
        <v>175</v>
      </c>
      <c r="K62" s="2" t="s">
        <v>536</v>
      </c>
      <c r="L62" s="251" t="s">
        <v>544</v>
      </c>
      <c r="M62" t="s">
        <v>681</v>
      </c>
      <c r="N62" s="251" t="s">
        <v>546</v>
      </c>
      <c r="O62" s="124"/>
    </row>
    <row r="63" spans="2:15" hidden="1">
      <c r="B63" s="242" t="str">
        <f t="shared" si="0"/>
        <v>N</v>
      </c>
      <c r="C63" s="2" t="s">
        <v>682</v>
      </c>
      <c r="D63" s="2" t="str">
        <f t="shared" si="1"/>
        <v/>
      </c>
      <c r="E63" s="2" t="s">
        <v>677</v>
      </c>
      <c r="F63" s="2" t="s">
        <v>532</v>
      </c>
      <c r="G63" s="2" t="s">
        <v>548</v>
      </c>
      <c r="H63" t="s">
        <v>549</v>
      </c>
      <c r="I63" t="s">
        <v>550</v>
      </c>
      <c r="J63" s="249">
        <v>175</v>
      </c>
      <c r="K63" s="2" t="s">
        <v>536</v>
      </c>
      <c r="L63" s="251" t="s">
        <v>544</v>
      </c>
      <c r="M63" t="s">
        <v>683</v>
      </c>
      <c r="N63" s="251" t="s">
        <v>552</v>
      </c>
      <c r="O63" s="124"/>
    </row>
    <row r="64" spans="2:15" hidden="1">
      <c r="B64" s="242" t="str">
        <f t="shared" si="0"/>
        <v>Y</v>
      </c>
      <c r="C64" s="2" t="s">
        <v>684</v>
      </c>
      <c r="D64" s="2" t="str">
        <f t="shared" si="1"/>
        <v>ConTab_BOM_KP_Case_0058</v>
      </c>
      <c r="E64" s="2" t="s">
        <v>677</v>
      </c>
      <c r="F64" s="2" t="s">
        <v>554</v>
      </c>
      <c r="G64" s="2" t="s">
        <v>533</v>
      </c>
      <c r="H64" t="s">
        <v>534</v>
      </c>
      <c r="I64" t="s">
        <v>535</v>
      </c>
      <c r="J64" s="249">
        <v>250</v>
      </c>
      <c r="K64" s="2" t="s">
        <v>536</v>
      </c>
      <c r="L64" s="251" t="s">
        <v>685</v>
      </c>
      <c r="M64" t="s">
        <v>686</v>
      </c>
      <c r="N64" s="251" t="s">
        <v>546</v>
      </c>
      <c r="O64" s="124"/>
    </row>
    <row r="65" spans="2:15" hidden="1">
      <c r="B65" s="242" t="str">
        <f t="shared" si="0"/>
        <v>N</v>
      </c>
      <c r="C65" s="2" t="s">
        <v>687</v>
      </c>
      <c r="D65" s="2" t="str">
        <f t="shared" si="1"/>
        <v/>
      </c>
      <c r="E65" s="2" t="s">
        <v>677</v>
      </c>
      <c r="F65" s="2" t="s">
        <v>554</v>
      </c>
      <c r="G65" s="2" t="s">
        <v>558</v>
      </c>
      <c r="H65" t="s">
        <v>542</v>
      </c>
      <c r="I65" t="s">
        <v>543</v>
      </c>
      <c r="J65" s="249">
        <v>300</v>
      </c>
      <c r="K65" s="2" t="s">
        <v>536</v>
      </c>
      <c r="L65" s="251" t="s">
        <v>688</v>
      </c>
      <c r="M65" t="s">
        <v>689</v>
      </c>
      <c r="N65" s="251" t="s">
        <v>546</v>
      </c>
      <c r="O65" s="124"/>
    </row>
    <row r="66" spans="2:15" hidden="1">
      <c r="B66" s="242" t="str">
        <f t="shared" si="0"/>
        <v>N</v>
      </c>
      <c r="C66" s="2" t="s">
        <v>690</v>
      </c>
      <c r="D66" s="2" t="str">
        <f t="shared" si="1"/>
        <v/>
      </c>
      <c r="E66" s="2" t="s">
        <v>677</v>
      </c>
      <c r="F66" s="2" t="s">
        <v>554</v>
      </c>
      <c r="G66" s="2" t="s">
        <v>548</v>
      </c>
      <c r="H66" t="s">
        <v>549</v>
      </c>
      <c r="I66" t="s">
        <v>550</v>
      </c>
      <c r="J66" s="249">
        <v>250</v>
      </c>
      <c r="K66" s="2" t="s">
        <v>536</v>
      </c>
      <c r="L66" s="251" t="s">
        <v>544</v>
      </c>
      <c r="M66" t="s">
        <v>691</v>
      </c>
      <c r="N66" s="251" t="s">
        <v>546</v>
      </c>
      <c r="O66" s="124"/>
    </row>
    <row r="67" spans="2:15" hidden="1">
      <c r="B67" s="242" t="str">
        <f t="shared" si="0"/>
        <v>Y</v>
      </c>
      <c r="C67" s="2" t="s">
        <v>692</v>
      </c>
      <c r="D67" s="2" t="str">
        <f t="shared" si="1"/>
        <v>ConTab_BOM_KP_Case_0061</v>
      </c>
      <c r="E67" s="2" t="s">
        <v>677</v>
      </c>
      <c r="F67" s="2" t="s">
        <v>549</v>
      </c>
      <c r="G67" s="2" t="s">
        <v>533</v>
      </c>
      <c r="H67" t="s">
        <v>534</v>
      </c>
      <c r="I67" t="s">
        <v>535</v>
      </c>
      <c r="J67" s="249">
        <v>175</v>
      </c>
      <c r="K67" s="2" t="s">
        <v>536</v>
      </c>
      <c r="L67" s="251" t="s">
        <v>544</v>
      </c>
      <c r="M67" t="s">
        <v>693</v>
      </c>
      <c r="N67" s="251" t="s">
        <v>539</v>
      </c>
      <c r="O67" s="124"/>
    </row>
    <row r="68" spans="2:15" hidden="1">
      <c r="B68" s="242" t="str">
        <f t="shared" si="0"/>
        <v>N</v>
      </c>
      <c r="C68" s="2" t="s">
        <v>694</v>
      </c>
      <c r="D68" s="2" t="str">
        <f t="shared" si="1"/>
        <v/>
      </c>
      <c r="E68" s="2" t="s">
        <v>677</v>
      </c>
      <c r="F68" s="2" t="s">
        <v>549</v>
      </c>
      <c r="G68" s="2" t="s">
        <v>558</v>
      </c>
      <c r="H68" t="s">
        <v>542</v>
      </c>
      <c r="I68" t="s">
        <v>543</v>
      </c>
      <c r="J68" s="249">
        <v>175</v>
      </c>
      <c r="K68" s="2" t="s">
        <v>536</v>
      </c>
      <c r="L68" s="251" t="s">
        <v>544</v>
      </c>
      <c r="M68" t="s">
        <v>695</v>
      </c>
      <c r="N68" s="251" t="s">
        <v>546</v>
      </c>
      <c r="O68" s="124"/>
    </row>
    <row r="69" spans="2:15" hidden="1">
      <c r="B69" s="242" t="str">
        <f t="shared" si="0"/>
        <v>N</v>
      </c>
      <c r="C69" s="2" t="s">
        <v>696</v>
      </c>
      <c r="D69" s="2" t="str">
        <f t="shared" si="1"/>
        <v/>
      </c>
      <c r="E69" s="2" t="s">
        <v>677</v>
      </c>
      <c r="F69" s="2" t="s">
        <v>549</v>
      </c>
      <c r="G69" s="2" t="s">
        <v>548</v>
      </c>
      <c r="H69" t="s">
        <v>549</v>
      </c>
      <c r="I69" t="s">
        <v>550</v>
      </c>
      <c r="J69" s="249">
        <v>175</v>
      </c>
      <c r="K69" s="2" t="s">
        <v>536</v>
      </c>
      <c r="L69" s="251" t="s">
        <v>544</v>
      </c>
      <c r="M69" t="s">
        <v>697</v>
      </c>
      <c r="N69" s="251" t="s">
        <v>552</v>
      </c>
      <c r="O69" s="124"/>
    </row>
    <row r="70" spans="2:15" hidden="1">
      <c r="B70" s="242" t="str">
        <f t="shared" si="0"/>
        <v>Y</v>
      </c>
      <c r="C70" s="2" t="s">
        <v>698</v>
      </c>
      <c r="D70" s="2" t="str">
        <f t="shared" si="1"/>
        <v>ConTab_BOM_KP_Case_0064</v>
      </c>
      <c r="E70" s="2" t="s">
        <v>699</v>
      </c>
      <c r="F70" s="2" t="s">
        <v>532</v>
      </c>
      <c r="G70" s="2" t="s">
        <v>533</v>
      </c>
      <c r="H70" t="s">
        <v>534</v>
      </c>
      <c r="I70" t="s">
        <v>535</v>
      </c>
      <c r="J70" s="249">
        <v>175</v>
      </c>
      <c r="K70" s="2" t="s">
        <v>536</v>
      </c>
      <c r="L70" s="251" t="s">
        <v>700</v>
      </c>
      <c r="M70" t="s">
        <v>701</v>
      </c>
      <c r="N70" s="251" t="s">
        <v>539</v>
      </c>
      <c r="O70" s="124"/>
    </row>
    <row r="71" spans="2:15" hidden="1">
      <c r="B71" s="242" t="str">
        <f t="shared" si="0"/>
        <v>N</v>
      </c>
      <c r="C71" s="2" t="s">
        <v>702</v>
      </c>
      <c r="D71" s="2" t="str">
        <f t="shared" si="1"/>
        <v/>
      </c>
      <c r="E71" s="2" t="s">
        <v>699</v>
      </c>
      <c r="F71" s="2" t="s">
        <v>532</v>
      </c>
      <c r="G71" s="2" t="s">
        <v>558</v>
      </c>
      <c r="H71" t="s">
        <v>542</v>
      </c>
      <c r="I71" t="s">
        <v>543</v>
      </c>
      <c r="J71" s="249">
        <v>175</v>
      </c>
      <c r="K71" s="2" t="s">
        <v>536</v>
      </c>
      <c r="L71" s="251" t="s">
        <v>544</v>
      </c>
      <c r="M71" t="s">
        <v>703</v>
      </c>
      <c r="N71" s="251" t="s">
        <v>546</v>
      </c>
      <c r="O71" s="124"/>
    </row>
    <row r="72" spans="2:15" hidden="1">
      <c r="B72" s="242" t="str">
        <f t="shared" ref="B72:B135" si="2">IF(AND(I72 = "C35",K72="Coating_Standard"),"Y","N")</f>
        <v>N</v>
      </c>
      <c r="C72" s="2" t="s">
        <v>704</v>
      </c>
      <c r="D72" s="2" t="str">
        <f t="shared" ref="D72:D135" si="3">IF(B72="Y",C72,"")</f>
        <v/>
      </c>
      <c r="E72" s="2" t="s">
        <v>699</v>
      </c>
      <c r="F72" s="2" t="s">
        <v>532</v>
      </c>
      <c r="G72" s="2" t="s">
        <v>548</v>
      </c>
      <c r="H72" t="s">
        <v>549</v>
      </c>
      <c r="I72" t="s">
        <v>550</v>
      </c>
      <c r="J72" s="249">
        <v>175</v>
      </c>
      <c r="K72" s="2" t="s">
        <v>536</v>
      </c>
      <c r="L72" s="251" t="s">
        <v>544</v>
      </c>
      <c r="M72" t="s">
        <v>705</v>
      </c>
      <c r="N72" s="251" t="s">
        <v>552</v>
      </c>
      <c r="O72" s="124"/>
    </row>
    <row r="73" spans="2:15" hidden="1">
      <c r="B73" s="242" t="str">
        <f t="shared" si="2"/>
        <v>Y</v>
      </c>
      <c r="C73" s="2" t="s">
        <v>706</v>
      </c>
      <c r="D73" s="2" t="str">
        <f t="shared" si="3"/>
        <v>ConTab_BOM_KP_Case_0067</v>
      </c>
      <c r="E73" s="2" t="s">
        <v>699</v>
      </c>
      <c r="F73" s="2" t="s">
        <v>554</v>
      </c>
      <c r="G73" s="2" t="s">
        <v>533</v>
      </c>
      <c r="H73" t="s">
        <v>534</v>
      </c>
      <c r="I73" t="s">
        <v>535</v>
      </c>
      <c r="J73" s="249">
        <v>250</v>
      </c>
      <c r="K73" s="2" t="s">
        <v>536</v>
      </c>
      <c r="L73" s="251" t="s">
        <v>707</v>
      </c>
      <c r="M73" t="s">
        <v>708</v>
      </c>
      <c r="N73" s="251" t="s">
        <v>546</v>
      </c>
      <c r="O73" s="124"/>
    </row>
    <row r="74" spans="2:15" hidden="1">
      <c r="B74" s="242" t="str">
        <f t="shared" si="2"/>
        <v>N</v>
      </c>
      <c r="C74" s="2" t="s">
        <v>709</v>
      </c>
      <c r="D74" s="2" t="str">
        <f t="shared" si="3"/>
        <v/>
      </c>
      <c r="E74" s="2" t="s">
        <v>699</v>
      </c>
      <c r="F74" s="2" t="s">
        <v>554</v>
      </c>
      <c r="G74" s="2" t="s">
        <v>558</v>
      </c>
      <c r="H74" t="s">
        <v>542</v>
      </c>
      <c r="I74" t="s">
        <v>543</v>
      </c>
      <c r="J74" s="249">
        <v>300</v>
      </c>
      <c r="K74" s="2" t="s">
        <v>536</v>
      </c>
      <c r="L74" s="251" t="s">
        <v>710</v>
      </c>
      <c r="M74" t="s">
        <v>711</v>
      </c>
      <c r="N74" s="251" t="s">
        <v>546</v>
      </c>
      <c r="O74" s="124"/>
    </row>
    <row r="75" spans="2:15" hidden="1">
      <c r="B75" s="242" t="str">
        <f t="shared" si="2"/>
        <v>N</v>
      </c>
      <c r="C75" s="2" t="s">
        <v>712</v>
      </c>
      <c r="D75" s="2" t="str">
        <f t="shared" si="3"/>
        <v/>
      </c>
      <c r="E75" s="2" t="s">
        <v>699</v>
      </c>
      <c r="F75" s="2" t="s">
        <v>554</v>
      </c>
      <c r="G75" s="2" t="s">
        <v>548</v>
      </c>
      <c r="H75" t="s">
        <v>549</v>
      </c>
      <c r="I75" t="s">
        <v>550</v>
      </c>
      <c r="J75" s="249">
        <v>250</v>
      </c>
      <c r="K75" s="2" t="s">
        <v>536</v>
      </c>
      <c r="L75" s="251" t="s">
        <v>544</v>
      </c>
      <c r="M75" t="s">
        <v>713</v>
      </c>
      <c r="N75" s="251" t="s">
        <v>546</v>
      </c>
      <c r="O75" s="124"/>
    </row>
    <row r="76" spans="2:15" hidden="1">
      <c r="B76" s="242" t="str">
        <f t="shared" si="2"/>
        <v>Y</v>
      </c>
      <c r="C76" s="2" t="s">
        <v>714</v>
      </c>
      <c r="D76" s="2" t="str">
        <f t="shared" si="3"/>
        <v>ConTab_BOM_KP_Case_0070</v>
      </c>
      <c r="E76" s="2" t="s">
        <v>699</v>
      </c>
      <c r="F76" s="2" t="s">
        <v>549</v>
      </c>
      <c r="G76" s="2" t="s">
        <v>533</v>
      </c>
      <c r="H76" t="s">
        <v>534</v>
      </c>
      <c r="I76" t="s">
        <v>535</v>
      </c>
      <c r="J76" s="249">
        <v>175</v>
      </c>
      <c r="K76" s="2" t="s">
        <v>536</v>
      </c>
      <c r="L76" s="251" t="s">
        <v>544</v>
      </c>
      <c r="M76" t="s">
        <v>715</v>
      </c>
      <c r="N76" s="251" t="s">
        <v>539</v>
      </c>
      <c r="O76" s="124"/>
    </row>
    <row r="77" spans="2:15" hidden="1">
      <c r="B77" s="242" t="str">
        <f t="shared" si="2"/>
        <v>N</v>
      </c>
      <c r="C77" s="2" t="s">
        <v>716</v>
      </c>
      <c r="D77" s="2" t="str">
        <f t="shared" si="3"/>
        <v/>
      </c>
      <c r="E77" s="2" t="s">
        <v>699</v>
      </c>
      <c r="F77" s="2" t="s">
        <v>549</v>
      </c>
      <c r="G77" s="2" t="s">
        <v>558</v>
      </c>
      <c r="H77" t="s">
        <v>542</v>
      </c>
      <c r="I77" t="s">
        <v>543</v>
      </c>
      <c r="J77" s="249">
        <v>175</v>
      </c>
      <c r="K77" s="2" t="s">
        <v>536</v>
      </c>
      <c r="L77" s="251" t="s">
        <v>544</v>
      </c>
      <c r="M77" t="s">
        <v>717</v>
      </c>
      <c r="N77" s="251" t="s">
        <v>546</v>
      </c>
      <c r="O77" s="124"/>
    </row>
    <row r="78" spans="2:15" hidden="1">
      <c r="B78" s="242" t="str">
        <f t="shared" si="2"/>
        <v>N</v>
      </c>
      <c r="C78" s="2" t="s">
        <v>718</v>
      </c>
      <c r="D78" s="2" t="str">
        <f t="shared" si="3"/>
        <v/>
      </c>
      <c r="E78" s="2" t="s">
        <v>699</v>
      </c>
      <c r="F78" s="2" t="s">
        <v>549</v>
      </c>
      <c r="G78" s="2" t="s">
        <v>548</v>
      </c>
      <c r="H78" t="s">
        <v>549</v>
      </c>
      <c r="I78" t="s">
        <v>550</v>
      </c>
      <c r="J78" s="249">
        <v>175</v>
      </c>
      <c r="K78" s="2" t="s">
        <v>536</v>
      </c>
      <c r="L78" s="251" t="s">
        <v>544</v>
      </c>
      <c r="M78" t="s">
        <v>719</v>
      </c>
      <c r="N78" s="251" t="s">
        <v>552</v>
      </c>
      <c r="O78" s="124"/>
    </row>
    <row r="79" spans="2:15" hidden="1">
      <c r="B79" s="242" t="str">
        <f t="shared" si="2"/>
        <v>Y</v>
      </c>
      <c r="C79" s="2" t="s">
        <v>720</v>
      </c>
      <c r="D79" s="2" t="str">
        <f t="shared" si="3"/>
        <v>ConTab_BOM_KP_Case_0073</v>
      </c>
      <c r="E79" s="2" t="s">
        <v>721</v>
      </c>
      <c r="F79" s="2" t="s">
        <v>532</v>
      </c>
      <c r="G79" s="2" t="s">
        <v>533</v>
      </c>
      <c r="H79" t="s">
        <v>534</v>
      </c>
      <c r="I79" t="s">
        <v>535</v>
      </c>
      <c r="J79" s="249">
        <v>175</v>
      </c>
      <c r="K79" s="2" t="s">
        <v>536</v>
      </c>
      <c r="L79" s="251" t="s">
        <v>722</v>
      </c>
      <c r="M79" t="s">
        <v>723</v>
      </c>
      <c r="N79" s="251" t="s">
        <v>539</v>
      </c>
      <c r="O79" s="124"/>
    </row>
    <row r="80" spans="2:15" hidden="1">
      <c r="B80" s="242" t="str">
        <f t="shared" si="2"/>
        <v>N</v>
      </c>
      <c r="C80" s="2" t="s">
        <v>724</v>
      </c>
      <c r="D80" s="2" t="str">
        <f t="shared" si="3"/>
        <v/>
      </c>
      <c r="E80" s="2" t="s">
        <v>721</v>
      </c>
      <c r="F80" s="2" t="s">
        <v>532</v>
      </c>
      <c r="G80" s="2" t="s">
        <v>558</v>
      </c>
      <c r="H80" t="s">
        <v>542</v>
      </c>
      <c r="I80" t="s">
        <v>543</v>
      </c>
      <c r="J80" s="249">
        <v>175</v>
      </c>
      <c r="K80" s="2" t="s">
        <v>536</v>
      </c>
      <c r="L80" s="251" t="s">
        <v>544</v>
      </c>
      <c r="M80" t="s">
        <v>725</v>
      </c>
      <c r="N80" s="251" t="s">
        <v>546</v>
      </c>
      <c r="O80" s="124"/>
    </row>
    <row r="81" spans="2:15" hidden="1">
      <c r="B81" s="242" t="str">
        <f t="shared" si="2"/>
        <v>N</v>
      </c>
      <c r="C81" s="2" t="s">
        <v>726</v>
      </c>
      <c r="D81" s="2" t="str">
        <f t="shared" si="3"/>
        <v/>
      </c>
      <c r="E81" s="2" t="s">
        <v>721</v>
      </c>
      <c r="F81" s="2" t="s">
        <v>532</v>
      </c>
      <c r="G81" s="2" t="s">
        <v>548</v>
      </c>
      <c r="H81" t="s">
        <v>549</v>
      </c>
      <c r="I81" t="s">
        <v>550</v>
      </c>
      <c r="J81" s="249">
        <v>175</v>
      </c>
      <c r="K81" s="2" t="s">
        <v>536</v>
      </c>
      <c r="L81" s="251" t="s">
        <v>544</v>
      </c>
      <c r="M81" t="s">
        <v>727</v>
      </c>
      <c r="N81" s="251" t="s">
        <v>552</v>
      </c>
      <c r="O81" s="124"/>
    </row>
    <row r="82" spans="2:15" hidden="1">
      <c r="B82" s="242" t="str">
        <f t="shared" si="2"/>
        <v>Y</v>
      </c>
      <c r="C82" s="2" t="s">
        <v>728</v>
      </c>
      <c r="D82" s="2" t="str">
        <f t="shared" si="3"/>
        <v>ConTab_BOM_KP_Case_0076</v>
      </c>
      <c r="E82" s="2" t="s">
        <v>721</v>
      </c>
      <c r="F82" s="2" t="s">
        <v>554</v>
      </c>
      <c r="G82" s="2" t="s">
        <v>533</v>
      </c>
      <c r="H82" t="s">
        <v>534</v>
      </c>
      <c r="I82" t="s">
        <v>535</v>
      </c>
      <c r="J82" s="249">
        <v>250</v>
      </c>
      <c r="K82" s="2" t="s">
        <v>536</v>
      </c>
      <c r="L82" s="251" t="s">
        <v>729</v>
      </c>
      <c r="M82" t="s">
        <v>730</v>
      </c>
      <c r="N82" s="251" t="s">
        <v>546</v>
      </c>
      <c r="O82" s="124"/>
    </row>
    <row r="83" spans="2:15" hidden="1">
      <c r="B83" s="242" t="str">
        <f t="shared" si="2"/>
        <v>N</v>
      </c>
      <c r="C83" s="2" t="s">
        <v>731</v>
      </c>
      <c r="D83" s="2" t="str">
        <f t="shared" si="3"/>
        <v/>
      </c>
      <c r="E83" s="2" t="s">
        <v>721</v>
      </c>
      <c r="F83" s="2" t="s">
        <v>554</v>
      </c>
      <c r="G83" s="2" t="s">
        <v>558</v>
      </c>
      <c r="H83" t="s">
        <v>542</v>
      </c>
      <c r="I83" t="s">
        <v>543</v>
      </c>
      <c r="J83" s="249">
        <v>300</v>
      </c>
      <c r="K83" s="2" t="s">
        <v>536</v>
      </c>
      <c r="L83" s="251" t="s">
        <v>732</v>
      </c>
      <c r="M83" t="s">
        <v>733</v>
      </c>
      <c r="N83" s="251" t="s">
        <v>546</v>
      </c>
      <c r="O83" s="124"/>
    </row>
    <row r="84" spans="2:15" hidden="1">
      <c r="B84" s="242" t="str">
        <f t="shared" si="2"/>
        <v>N</v>
      </c>
      <c r="C84" s="2" t="s">
        <v>734</v>
      </c>
      <c r="D84" s="2" t="str">
        <f t="shared" si="3"/>
        <v/>
      </c>
      <c r="E84" s="2" t="s">
        <v>721</v>
      </c>
      <c r="F84" s="2" t="s">
        <v>554</v>
      </c>
      <c r="G84" s="2" t="s">
        <v>548</v>
      </c>
      <c r="H84" t="s">
        <v>549</v>
      </c>
      <c r="I84" t="s">
        <v>550</v>
      </c>
      <c r="J84" s="249">
        <v>250</v>
      </c>
      <c r="K84" s="2" t="s">
        <v>536</v>
      </c>
      <c r="L84" s="251" t="s">
        <v>544</v>
      </c>
      <c r="M84" t="s">
        <v>735</v>
      </c>
      <c r="N84" s="251" t="s">
        <v>546</v>
      </c>
      <c r="O84" s="124"/>
    </row>
    <row r="85" spans="2:15" hidden="1">
      <c r="B85" s="242" t="str">
        <f t="shared" si="2"/>
        <v>Y</v>
      </c>
      <c r="C85" s="2" t="s">
        <v>736</v>
      </c>
      <c r="D85" s="2" t="str">
        <f t="shared" si="3"/>
        <v>ConTab_BOM_KP_Case_0079</v>
      </c>
      <c r="E85" s="2" t="s">
        <v>721</v>
      </c>
      <c r="F85" s="2" t="s">
        <v>549</v>
      </c>
      <c r="G85" s="2" t="s">
        <v>533</v>
      </c>
      <c r="H85" t="s">
        <v>534</v>
      </c>
      <c r="I85" t="s">
        <v>535</v>
      </c>
      <c r="J85" s="249">
        <v>175</v>
      </c>
      <c r="K85" s="2" t="s">
        <v>536</v>
      </c>
      <c r="L85" s="251" t="s">
        <v>544</v>
      </c>
      <c r="M85" t="s">
        <v>737</v>
      </c>
      <c r="N85" s="251" t="s">
        <v>539</v>
      </c>
      <c r="O85" s="124"/>
    </row>
    <row r="86" spans="2:15" hidden="1">
      <c r="B86" s="242" t="str">
        <f t="shared" si="2"/>
        <v>N</v>
      </c>
      <c r="C86" s="2" t="s">
        <v>738</v>
      </c>
      <c r="D86" s="2" t="str">
        <f t="shared" si="3"/>
        <v/>
      </c>
      <c r="E86" s="2" t="s">
        <v>721</v>
      </c>
      <c r="F86" s="2" t="s">
        <v>549</v>
      </c>
      <c r="G86" s="2" t="s">
        <v>558</v>
      </c>
      <c r="H86" t="s">
        <v>542</v>
      </c>
      <c r="I86" t="s">
        <v>543</v>
      </c>
      <c r="J86" s="249">
        <v>175</v>
      </c>
      <c r="K86" s="2" t="s">
        <v>536</v>
      </c>
      <c r="L86" s="251" t="s">
        <v>544</v>
      </c>
      <c r="M86" t="s">
        <v>739</v>
      </c>
      <c r="N86" s="251" t="s">
        <v>546</v>
      </c>
      <c r="O86" s="124"/>
    </row>
    <row r="87" spans="2:15" hidden="1">
      <c r="B87" s="242" t="str">
        <f t="shared" si="2"/>
        <v>N</v>
      </c>
      <c r="C87" s="2" t="s">
        <v>740</v>
      </c>
      <c r="D87" s="2" t="str">
        <f t="shared" si="3"/>
        <v/>
      </c>
      <c r="E87" s="2" t="s">
        <v>721</v>
      </c>
      <c r="F87" s="2" t="s">
        <v>549</v>
      </c>
      <c r="G87" s="2" t="s">
        <v>548</v>
      </c>
      <c r="H87" t="s">
        <v>549</v>
      </c>
      <c r="I87" t="s">
        <v>550</v>
      </c>
      <c r="J87" s="249">
        <v>175</v>
      </c>
      <c r="K87" s="2" t="s">
        <v>536</v>
      </c>
      <c r="L87" s="251" t="s">
        <v>544</v>
      </c>
      <c r="M87" t="s">
        <v>741</v>
      </c>
      <c r="N87" s="251" t="s">
        <v>552</v>
      </c>
      <c r="O87" s="124"/>
    </row>
    <row r="88" spans="2:15" hidden="1">
      <c r="B88" s="242" t="str">
        <f t="shared" si="2"/>
        <v>Y</v>
      </c>
      <c r="C88" s="2" t="s">
        <v>742</v>
      </c>
      <c r="D88" s="2" t="str">
        <f t="shared" si="3"/>
        <v>ConTab_BOM_KP_Case_0082</v>
      </c>
      <c r="E88" s="2" t="s">
        <v>743</v>
      </c>
      <c r="F88" s="2" t="s">
        <v>532</v>
      </c>
      <c r="G88" s="2" t="s">
        <v>533</v>
      </c>
      <c r="H88" t="s">
        <v>534</v>
      </c>
      <c r="I88" t="s">
        <v>535</v>
      </c>
      <c r="J88" s="249">
        <v>175</v>
      </c>
      <c r="K88" s="2" t="s">
        <v>536</v>
      </c>
      <c r="L88" s="251" t="s">
        <v>744</v>
      </c>
      <c r="M88" t="s">
        <v>745</v>
      </c>
      <c r="N88" s="251" t="s">
        <v>539</v>
      </c>
      <c r="O88" s="124"/>
    </row>
    <row r="89" spans="2:15" hidden="1">
      <c r="B89" s="242" t="str">
        <f t="shared" si="2"/>
        <v>N</v>
      </c>
      <c r="C89" s="2" t="s">
        <v>746</v>
      </c>
      <c r="D89" s="2" t="str">
        <f t="shared" si="3"/>
        <v/>
      </c>
      <c r="E89" s="2" t="s">
        <v>743</v>
      </c>
      <c r="F89" s="2" t="s">
        <v>532</v>
      </c>
      <c r="G89" s="2" t="s">
        <v>558</v>
      </c>
      <c r="H89" t="s">
        <v>542</v>
      </c>
      <c r="I89" t="s">
        <v>543</v>
      </c>
      <c r="J89" s="249">
        <v>175</v>
      </c>
      <c r="K89" s="2" t="s">
        <v>536</v>
      </c>
      <c r="L89" s="251" t="s">
        <v>544</v>
      </c>
      <c r="M89" t="s">
        <v>747</v>
      </c>
      <c r="N89" s="251" t="s">
        <v>546</v>
      </c>
      <c r="O89" s="124"/>
    </row>
    <row r="90" spans="2:15" hidden="1">
      <c r="B90" s="242" t="str">
        <f t="shared" si="2"/>
        <v>N</v>
      </c>
      <c r="C90" s="2" t="s">
        <v>748</v>
      </c>
      <c r="D90" s="2" t="str">
        <f t="shared" si="3"/>
        <v/>
      </c>
      <c r="E90" s="2" t="s">
        <v>743</v>
      </c>
      <c r="F90" s="2" t="s">
        <v>532</v>
      </c>
      <c r="G90" s="2" t="s">
        <v>548</v>
      </c>
      <c r="H90" t="s">
        <v>549</v>
      </c>
      <c r="I90" t="s">
        <v>550</v>
      </c>
      <c r="J90" s="249">
        <v>175</v>
      </c>
      <c r="K90" s="2" t="s">
        <v>536</v>
      </c>
      <c r="L90" s="251" t="s">
        <v>544</v>
      </c>
      <c r="M90" t="s">
        <v>749</v>
      </c>
      <c r="N90" s="251" t="s">
        <v>552</v>
      </c>
      <c r="O90" s="124"/>
    </row>
    <row r="91" spans="2:15" hidden="1">
      <c r="B91" s="242" t="str">
        <f t="shared" si="2"/>
        <v>Y</v>
      </c>
      <c r="C91" s="2" t="s">
        <v>750</v>
      </c>
      <c r="D91" s="2" t="str">
        <f t="shared" si="3"/>
        <v>ConTab_BOM_KP_Case_0085</v>
      </c>
      <c r="E91" s="2" t="s">
        <v>743</v>
      </c>
      <c r="F91" s="2" t="s">
        <v>554</v>
      </c>
      <c r="G91" s="2" t="s">
        <v>533</v>
      </c>
      <c r="H91" t="s">
        <v>534</v>
      </c>
      <c r="I91" t="s">
        <v>535</v>
      </c>
      <c r="J91" s="249">
        <v>250</v>
      </c>
      <c r="K91" s="2" t="s">
        <v>536</v>
      </c>
      <c r="L91" s="251" t="s">
        <v>751</v>
      </c>
      <c r="M91" t="s">
        <v>752</v>
      </c>
      <c r="N91" s="251" t="s">
        <v>546</v>
      </c>
      <c r="O91" s="124"/>
    </row>
    <row r="92" spans="2:15" hidden="1">
      <c r="B92" s="242" t="str">
        <f t="shared" si="2"/>
        <v>N</v>
      </c>
      <c r="C92" s="2" t="s">
        <v>753</v>
      </c>
      <c r="D92" s="2" t="str">
        <f t="shared" si="3"/>
        <v/>
      </c>
      <c r="E92" s="2" t="s">
        <v>743</v>
      </c>
      <c r="F92" s="2" t="s">
        <v>554</v>
      </c>
      <c r="G92" s="2" t="s">
        <v>558</v>
      </c>
      <c r="H92" t="s">
        <v>542</v>
      </c>
      <c r="I92" t="s">
        <v>543</v>
      </c>
      <c r="J92" s="249">
        <v>300</v>
      </c>
      <c r="K92" s="2" t="s">
        <v>536</v>
      </c>
      <c r="L92" s="251" t="s">
        <v>754</v>
      </c>
      <c r="M92" t="s">
        <v>755</v>
      </c>
      <c r="N92" s="251" t="s">
        <v>546</v>
      </c>
      <c r="O92" s="124"/>
    </row>
    <row r="93" spans="2:15" hidden="1">
      <c r="B93" s="242" t="str">
        <f t="shared" si="2"/>
        <v>N</v>
      </c>
      <c r="C93" s="2" t="s">
        <v>756</v>
      </c>
      <c r="D93" s="2" t="str">
        <f t="shared" si="3"/>
        <v/>
      </c>
      <c r="E93" s="2" t="s">
        <v>743</v>
      </c>
      <c r="F93" s="2" t="s">
        <v>554</v>
      </c>
      <c r="G93" s="2" t="s">
        <v>548</v>
      </c>
      <c r="H93" t="s">
        <v>549</v>
      </c>
      <c r="I93" t="s">
        <v>550</v>
      </c>
      <c r="J93" s="249">
        <v>250</v>
      </c>
      <c r="K93" s="2" t="s">
        <v>536</v>
      </c>
      <c r="L93" s="251" t="s">
        <v>544</v>
      </c>
      <c r="M93" t="s">
        <v>757</v>
      </c>
      <c r="N93" s="251" t="s">
        <v>546</v>
      </c>
      <c r="O93" s="124"/>
    </row>
    <row r="94" spans="2:15" hidden="1">
      <c r="B94" s="242" t="str">
        <f t="shared" si="2"/>
        <v>Y</v>
      </c>
      <c r="C94" s="2" t="s">
        <v>758</v>
      </c>
      <c r="D94" s="2" t="str">
        <f t="shared" si="3"/>
        <v>ConTab_BOM_KP_Case_0088</v>
      </c>
      <c r="E94" s="2" t="s">
        <v>743</v>
      </c>
      <c r="F94" s="2" t="s">
        <v>549</v>
      </c>
      <c r="G94" s="2" t="s">
        <v>533</v>
      </c>
      <c r="H94" t="s">
        <v>534</v>
      </c>
      <c r="I94" t="s">
        <v>535</v>
      </c>
      <c r="J94" s="249">
        <v>175</v>
      </c>
      <c r="K94" s="2" t="s">
        <v>536</v>
      </c>
      <c r="L94" s="251" t="s">
        <v>544</v>
      </c>
      <c r="M94" t="s">
        <v>759</v>
      </c>
      <c r="N94" s="251" t="s">
        <v>539</v>
      </c>
      <c r="O94" s="124"/>
    </row>
    <row r="95" spans="2:15" hidden="1">
      <c r="B95" s="242" t="str">
        <f t="shared" si="2"/>
        <v>N</v>
      </c>
      <c r="C95" s="2" t="s">
        <v>760</v>
      </c>
      <c r="D95" s="2" t="str">
        <f t="shared" si="3"/>
        <v/>
      </c>
      <c r="E95" s="2" t="s">
        <v>743</v>
      </c>
      <c r="F95" s="2" t="s">
        <v>549</v>
      </c>
      <c r="G95" s="2" t="s">
        <v>558</v>
      </c>
      <c r="H95" t="s">
        <v>542</v>
      </c>
      <c r="I95" t="s">
        <v>543</v>
      </c>
      <c r="J95" s="249">
        <v>175</v>
      </c>
      <c r="K95" s="2" t="s">
        <v>536</v>
      </c>
      <c r="L95" s="251" t="s">
        <v>544</v>
      </c>
      <c r="M95" t="s">
        <v>761</v>
      </c>
      <c r="N95" s="251" t="s">
        <v>546</v>
      </c>
      <c r="O95" s="124"/>
    </row>
    <row r="96" spans="2:15" hidden="1">
      <c r="B96" s="242" t="str">
        <f t="shared" si="2"/>
        <v>N</v>
      </c>
      <c r="C96" s="2" t="s">
        <v>762</v>
      </c>
      <c r="D96" s="2" t="str">
        <f t="shared" si="3"/>
        <v/>
      </c>
      <c r="E96" s="2" t="s">
        <v>743</v>
      </c>
      <c r="F96" s="2" t="s">
        <v>549</v>
      </c>
      <c r="G96" s="2" t="s">
        <v>548</v>
      </c>
      <c r="H96" t="s">
        <v>549</v>
      </c>
      <c r="I96" t="s">
        <v>550</v>
      </c>
      <c r="J96" s="249">
        <v>175</v>
      </c>
      <c r="K96" s="2" t="s">
        <v>536</v>
      </c>
      <c r="L96" s="251" t="s">
        <v>544</v>
      </c>
      <c r="M96" t="s">
        <v>763</v>
      </c>
      <c r="N96" s="251" t="s">
        <v>552</v>
      </c>
      <c r="O96" s="124"/>
    </row>
    <row r="97" spans="2:15" hidden="1">
      <c r="B97" s="242" t="str">
        <f t="shared" si="2"/>
        <v>Y</v>
      </c>
      <c r="C97" s="2" t="s">
        <v>764</v>
      </c>
      <c r="D97" s="2" t="str">
        <f t="shared" si="3"/>
        <v>ConTab_BOM_KP_Case_0091</v>
      </c>
      <c r="E97" s="2" t="s">
        <v>765</v>
      </c>
      <c r="F97" s="2" t="s">
        <v>532</v>
      </c>
      <c r="G97" s="2" t="s">
        <v>533</v>
      </c>
      <c r="H97" t="s">
        <v>534</v>
      </c>
      <c r="I97" t="s">
        <v>535</v>
      </c>
      <c r="J97" s="249">
        <v>175</v>
      </c>
      <c r="K97" s="2" t="s">
        <v>536</v>
      </c>
      <c r="L97" s="251" t="s">
        <v>766</v>
      </c>
      <c r="M97" t="s">
        <v>767</v>
      </c>
      <c r="N97" s="251" t="s">
        <v>539</v>
      </c>
      <c r="O97" s="124"/>
    </row>
    <row r="98" spans="2:15" hidden="1">
      <c r="B98" s="242" t="str">
        <f t="shared" si="2"/>
        <v>N</v>
      </c>
      <c r="C98" s="2" t="s">
        <v>768</v>
      </c>
      <c r="D98" s="2" t="str">
        <f t="shared" si="3"/>
        <v/>
      </c>
      <c r="E98" s="2" t="s">
        <v>765</v>
      </c>
      <c r="F98" s="2" t="s">
        <v>532</v>
      </c>
      <c r="G98" s="2" t="s">
        <v>558</v>
      </c>
      <c r="H98" t="s">
        <v>542</v>
      </c>
      <c r="I98" t="s">
        <v>543</v>
      </c>
      <c r="J98" s="249">
        <v>175</v>
      </c>
      <c r="K98" s="2" t="s">
        <v>536</v>
      </c>
      <c r="L98" s="251" t="s">
        <v>544</v>
      </c>
      <c r="M98" t="s">
        <v>769</v>
      </c>
      <c r="N98" s="251" t="s">
        <v>546</v>
      </c>
      <c r="O98" s="124"/>
    </row>
    <row r="99" spans="2:15" hidden="1">
      <c r="B99" s="242" t="str">
        <f t="shared" si="2"/>
        <v>N</v>
      </c>
      <c r="C99" s="2" t="s">
        <v>770</v>
      </c>
      <c r="D99" s="2" t="str">
        <f t="shared" si="3"/>
        <v/>
      </c>
      <c r="E99" s="2" t="s">
        <v>765</v>
      </c>
      <c r="F99" s="2" t="s">
        <v>532</v>
      </c>
      <c r="G99" s="2" t="s">
        <v>548</v>
      </c>
      <c r="H99" t="s">
        <v>549</v>
      </c>
      <c r="I99" t="s">
        <v>550</v>
      </c>
      <c r="J99" s="249">
        <v>175</v>
      </c>
      <c r="K99" s="2" t="s">
        <v>536</v>
      </c>
      <c r="L99" s="251" t="s">
        <v>544</v>
      </c>
      <c r="M99" t="s">
        <v>771</v>
      </c>
      <c r="N99" s="251" t="s">
        <v>552</v>
      </c>
      <c r="O99" s="124"/>
    </row>
    <row r="100" spans="2:15" hidden="1">
      <c r="B100" s="242" t="str">
        <f t="shared" si="2"/>
        <v>Y</v>
      </c>
      <c r="C100" s="2" t="s">
        <v>772</v>
      </c>
      <c r="D100" s="2" t="str">
        <f t="shared" si="3"/>
        <v>ConTab_BOM_KP_Case_0094</v>
      </c>
      <c r="E100" s="2" t="s">
        <v>765</v>
      </c>
      <c r="F100" s="2" t="s">
        <v>554</v>
      </c>
      <c r="G100" s="2" t="s">
        <v>533</v>
      </c>
      <c r="H100" t="s">
        <v>534</v>
      </c>
      <c r="I100" t="s">
        <v>535</v>
      </c>
      <c r="J100" s="249">
        <v>250</v>
      </c>
      <c r="K100" s="2" t="s">
        <v>536</v>
      </c>
      <c r="L100" s="251" t="s">
        <v>773</v>
      </c>
      <c r="M100" t="s">
        <v>774</v>
      </c>
      <c r="N100" s="251" t="s">
        <v>546</v>
      </c>
      <c r="O100" s="124"/>
    </row>
    <row r="101" spans="2:15" hidden="1">
      <c r="B101" s="242" t="str">
        <f t="shared" si="2"/>
        <v>N</v>
      </c>
      <c r="C101" s="2" t="s">
        <v>775</v>
      </c>
      <c r="D101" s="2" t="str">
        <f t="shared" si="3"/>
        <v/>
      </c>
      <c r="E101" s="2" t="s">
        <v>765</v>
      </c>
      <c r="F101" s="2" t="s">
        <v>554</v>
      </c>
      <c r="G101" s="2" t="s">
        <v>558</v>
      </c>
      <c r="H101" t="s">
        <v>542</v>
      </c>
      <c r="I101" t="s">
        <v>543</v>
      </c>
      <c r="J101" s="249">
        <v>300</v>
      </c>
      <c r="K101" s="2" t="s">
        <v>536</v>
      </c>
      <c r="L101" s="251" t="s">
        <v>776</v>
      </c>
      <c r="M101" t="s">
        <v>777</v>
      </c>
      <c r="N101" s="251" t="s">
        <v>546</v>
      </c>
      <c r="O101" s="124"/>
    </row>
    <row r="102" spans="2:15" hidden="1">
      <c r="B102" s="242" t="str">
        <f t="shared" si="2"/>
        <v>N</v>
      </c>
      <c r="C102" s="2" t="s">
        <v>778</v>
      </c>
      <c r="D102" s="2" t="str">
        <f t="shared" si="3"/>
        <v/>
      </c>
      <c r="E102" s="2" t="s">
        <v>765</v>
      </c>
      <c r="F102" s="2" t="s">
        <v>554</v>
      </c>
      <c r="G102" s="2" t="s">
        <v>548</v>
      </c>
      <c r="H102" t="s">
        <v>549</v>
      </c>
      <c r="I102" t="s">
        <v>550</v>
      </c>
      <c r="J102" s="249">
        <v>250</v>
      </c>
      <c r="K102" s="2" t="s">
        <v>536</v>
      </c>
      <c r="L102" s="251" t="s">
        <v>544</v>
      </c>
      <c r="M102" t="s">
        <v>779</v>
      </c>
      <c r="N102" s="251" t="s">
        <v>546</v>
      </c>
      <c r="O102" s="124"/>
    </row>
    <row r="103" spans="2:15" hidden="1">
      <c r="B103" s="242" t="str">
        <f t="shared" si="2"/>
        <v>Y</v>
      </c>
      <c r="C103" s="2" t="s">
        <v>780</v>
      </c>
      <c r="D103" s="2" t="str">
        <f t="shared" si="3"/>
        <v>ConTab_BOM_KP_Case_0097</v>
      </c>
      <c r="E103" s="2" t="s">
        <v>765</v>
      </c>
      <c r="F103" s="2" t="s">
        <v>549</v>
      </c>
      <c r="G103" s="2" t="s">
        <v>533</v>
      </c>
      <c r="H103" t="s">
        <v>534</v>
      </c>
      <c r="I103" t="s">
        <v>535</v>
      </c>
      <c r="J103" s="249">
        <v>175</v>
      </c>
      <c r="K103" s="2" t="s">
        <v>536</v>
      </c>
      <c r="L103" s="251" t="s">
        <v>544</v>
      </c>
      <c r="M103" t="s">
        <v>781</v>
      </c>
      <c r="N103" s="251" t="s">
        <v>539</v>
      </c>
      <c r="O103" s="124"/>
    </row>
    <row r="104" spans="2:15" hidden="1">
      <c r="B104" s="242" t="str">
        <f t="shared" si="2"/>
        <v>N</v>
      </c>
      <c r="C104" s="2" t="s">
        <v>782</v>
      </c>
      <c r="D104" s="2" t="str">
        <f t="shared" si="3"/>
        <v/>
      </c>
      <c r="E104" s="2" t="s">
        <v>765</v>
      </c>
      <c r="F104" s="2" t="s">
        <v>549</v>
      </c>
      <c r="G104" s="2" t="s">
        <v>558</v>
      </c>
      <c r="H104" t="s">
        <v>542</v>
      </c>
      <c r="I104" t="s">
        <v>543</v>
      </c>
      <c r="J104" s="249">
        <v>175</v>
      </c>
      <c r="K104" s="2" t="s">
        <v>536</v>
      </c>
      <c r="L104" s="251" t="s">
        <v>544</v>
      </c>
      <c r="M104" t="s">
        <v>783</v>
      </c>
      <c r="N104" s="251" t="s">
        <v>546</v>
      </c>
      <c r="O104" s="124"/>
    </row>
    <row r="105" spans="2:15" hidden="1">
      <c r="B105" s="242" t="str">
        <f t="shared" si="2"/>
        <v>N</v>
      </c>
      <c r="C105" s="2" t="s">
        <v>784</v>
      </c>
      <c r="D105" s="2" t="str">
        <f t="shared" si="3"/>
        <v/>
      </c>
      <c r="E105" s="2" t="s">
        <v>765</v>
      </c>
      <c r="F105" s="2" t="s">
        <v>549</v>
      </c>
      <c r="G105" s="2" t="s">
        <v>548</v>
      </c>
      <c r="H105" t="s">
        <v>549</v>
      </c>
      <c r="I105" t="s">
        <v>550</v>
      </c>
      <c r="J105" s="249">
        <v>175</v>
      </c>
      <c r="K105" s="2" t="s">
        <v>536</v>
      </c>
      <c r="L105" s="251" t="s">
        <v>544</v>
      </c>
      <c r="M105" t="s">
        <v>785</v>
      </c>
      <c r="N105" s="251" t="s">
        <v>552</v>
      </c>
      <c r="O105" s="124"/>
    </row>
    <row r="106" spans="2:15" hidden="1">
      <c r="B106" s="242" t="str">
        <f t="shared" si="2"/>
        <v>Y</v>
      </c>
      <c r="C106" s="2" t="s">
        <v>786</v>
      </c>
      <c r="D106" s="2" t="str">
        <f t="shared" si="3"/>
        <v>ConTab_BOM_KP_Case_0100</v>
      </c>
      <c r="E106" s="2" t="s">
        <v>787</v>
      </c>
      <c r="F106" s="2" t="s">
        <v>532</v>
      </c>
      <c r="G106" s="2" t="s">
        <v>533</v>
      </c>
      <c r="H106" t="s">
        <v>534</v>
      </c>
      <c r="I106" t="s">
        <v>535</v>
      </c>
      <c r="J106" s="249">
        <v>175</v>
      </c>
      <c r="K106" s="2" t="s">
        <v>536</v>
      </c>
      <c r="L106" s="251" t="s">
        <v>788</v>
      </c>
      <c r="M106" t="s">
        <v>789</v>
      </c>
      <c r="N106" s="251" t="s">
        <v>539</v>
      </c>
    </row>
    <row r="107" spans="2:15" hidden="1">
      <c r="B107" s="242" t="str">
        <f t="shared" si="2"/>
        <v>N</v>
      </c>
      <c r="C107" s="2" t="s">
        <v>790</v>
      </c>
      <c r="D107" s="2" t="str">
        <f t="shared" si="3"/>
        <v/>
      </c>
      <c r="E107" s="2" t="s">
        <v>787</v>
      </c>
      <c r="F107" s="2" t="s">
        <v>532</v>
      </c>
      <c r="G107" s="2" t="s">
        <v>558</v>
      </c>
      <c r="H107" t="s">
        <v>542</v>
      </c>
      <c r="I107" t="s">
        <v>543</v>
      </c>
      <c r="J107" s="249">
        <v>175</v>
      </c>
      <c r="K107" s="2" t="s">
        <v>536</v>
      </c>
      <c r="L107" s="251" t="s">
        <v>544</v>
      </c>
      <c r="M107" t="s">
        <v>791</v>
      </c>
      <c r="N107" s="251" t="s">
        <v>546</v>
      </c>
    </row>
    <row r="108" spans="2:15" hidden="1">
      <c r="B108" s="242" t="str">
        <f t="shared" si="2"/>
        <v>N</v>
      </c>
      <c r="C108" s="2" t="s">
        <v>792</v>
      </c>
      <c r="D108" s="2" t="str">
        <f t="shared" si="3"/>
        <v/>
      </c>
      <c r="E108" s="2" t="s">
        <v>787</v>
      </c>
      <c r="F108" s="2" t="s">
        <v>532</v>
      </c>
      <c r="G108" s="2" t="s">
        <v>548</v>
      </c>
      <c r="H108" t="s">
        <v>549</v>
      </c>
      <c r="I108" t="s">
        <v>550</v>
      </c>
      <c r="J108" s="249">
        <v>175</v>
      </c>
      <c r="K108" s="2" t="s">
        <v>536</v>
      </c>
      <c r="L108" s="251" t="s">
        <v>544</v>
      </c>
      <c r="M108" t="s">
        <v>793</v>
      </c>
      <c r="N108" s="251" t="s">
        <v>552</v>
      </c>
    </row>
    <row r="109" spans="2:15" hidden="1">
      <c r="B109" s="242" t="str">
        <f t="shared" si="2"/>
        <v>Y</v>
      </c>
      <c r="C109" s="2" t="s">
        <v>794</v>
      </c>
      <c r="D109" s="2" t="str">
        <f t="shared" si="3"/>
        <v>ConTab_BOM_KP_Case_0103</v>
      </c>
      <c r="E109" s="2" t="s">
        <v>787</v>
      </c>
      <c r="F109" s="2" t="s">
        <v>554</v>
      </c>
      <c r="G109" s="2" t="s">
        <v>533</v>
      </c>
      <c r="H109" t="s">
        <v>534</v>
      </c>
      <c r="I109" t="s">
        <v>535</v>
      </c>
      <c r="J109" s="249">
        <v>250</v>
      </c>
      <c r="K109" s="2" t="s">
        <v>536</v>
      </c>
      <c r="L109" s="251" t="s">
        <v>795</v>
      </c>
      <c r="M109" t="s">
        <v>796</v>
      </c>
      <c r="N109" s="251" t="s">
        <v>546</v>
      </c>
      <c r="O109" s="124"/>
    </row>
    <row r="110" spans="2:15" hidden="1">
      <c r="B110" s="242" t="str">
        <f t="shared" si="2"/>
        <v>N</v>
      </c>
      <c r="C110" s="2" t="s">
        <v>797</v>
      </c>
      <c r="D110" s="2" t="str">
        <f t="shared" si="3"/>
        <v/>
      </c>
      <c r="E110" s="2" t="s">
        <v>787</v>
      </c>
      <c r="F110" s="2" t="s">
        <v>554</v>
      </c>
      <c r="G110" s="2" t="s">
        <v>558</v>
      </c>
      <c r="H110" t="s">
        <v>542</v>
      </c>
      <c r="I110" t="s">
        <v>543</v>
      </c>
      <c r="J110" s="249">
        <v>300</v>
      </c>
      <c r="K110" s="2" t="s">
        <v>536</v>
      </c>
      <c r="L110" s="251" t="s">
        <v>798</v>
      </c>
      <c r="M110" t="s">
        <v>799</v>
      </c>
      <c r="N110" s="251" t="s">
        <v>546</v>
      </c>
    </row>
    <row r="111" spans="2:15" hidden="1">
      <c r="B111" s="242" t="str">
        <f t="shared" si="2"/>
        <v>N</v>
      </c>
      <c r="C111" s="2" t="s">
        <v>800</v>
      </c>
      <c r="D111" s="2" t="str">
        <f t="shared" si="3"/>
        <v/>
      </c>
      <c r="E111" s="2" t="s">
        <v>787</v>
      </c>
      <c r="F111" s="2" t="s">
        <v>554</v>
      </c>
      <c r="G111" s="2" t="s">
        <v>548</v>
      </c>
      <c r="H111" t="s">
        <v>549</v>
      </c>
      <c r="I111" t="s">
        <v>550</v>
      </c>
      <c r="J111" s="249">
        <v>250</v>
      </c>
      <c r="K111" s="2" t="s">
        <v>536</v>
      </c>
      <c r="L111" s="251" t="s">
        <v>544</v>
      </c>
      <c r="M111" t="s">
        <v>801</v>
      </c>
      <c r="N111" s="251" t="s">
        <v>546</v>
      </c>
    </row>
    <row r="112" spans="2:15" hidden="1">
      <c r="B112" s="242" t="str">
        <f t="shared" si="2"/>
        <v>Y</v>
      </c>
      <c r="C112" s="2" t="s">
        <v>802</v>
      </c>
      <c r="D112" s="2" t="str">
        <f t="shared" si="3"/>
        <v>ConTab_BOM_KP_Case_0106</v>
      </c>
      <c r="E112" s="2" t="s">
        <v>787</v>
      </c>
      <c r="F112" s="2" t="s">
        <v>549</v>
      </c>
      <c r="G112" s="2" t="s">
        <v>533</v>
      </c>
      <c r="H112" t="s">
        <v>534</v>
      </c>
      <c r="I112" t="s">
        <v>535</v>
      </c>
      <c r="J112" s="249">
        <v>175</v>
      </c>
      <c r="K112" s="2" t="s">
        <v>536</v>
      </c>
      <c r="L112" s="251" t="s">
        <v>544</v>
      </c>
      <c r="M112" t="s">
        <v>803</v>
      </c>
      <c r="N112" s="251" t="s">
        <v>539</v>
      </c>
    </row>
    <row r="113" spans="2:15" hidden="1">
      <c r="B113" s="242" t="str">
        <f t="shared" si="2"/>
        <v>N</v>
      </c>
      <c r="C113" s="2" t="s">
        <v>804</v>
      </c>
      <c r="D113" s="2" t="str">
        <f t="shared" si="3"/>
        <v/>
      </c>
      <c r="E113" s="2" t="s">
        <v>787</v>
      </c>
      <c r="F113" s="2" t="s">
        <v>549</v>
      </c>
      <c r="G113" s="2" t="s">
        <v>558</v>
      </c>
      <c r="H113" t="s">
        <v>542</v>
      </c>
      <c r="I113" t="s">
        <v>543</v>
      </c>
      <c r="J113" s="249">
        <v>175</v>
      </c>
      <c r="K113" s="2" t="s">
        <v>536</v>
      </c>
      <c r="L113" s="251" t="s">
        <v>544</v>
      </c>
      <c r="M113" t="s">
        <v>805</v>
      </c>
      <c r="N113" s="251" t="s">
        <v>546</v>
      </c>
      <c r="O113" s="124"/>
    </row>
    <row r="114" spans="2:15" hidden="1">
      <c r="B114" s="242" t="str">
        <f t="shared" si="2"/>
        <v>N</v>
      </c>
      <c r="C114" s="2" t="s">
        <v>806</v>
      </c>
      <c r="D114" s="2" t="str">
        <f t="shared" si="3"/>
        <v/>
      </c>
      <c r="E114" s="2" t="s">
        <v>787</v>
      </c>
      <c r="F114" s="2" t="s">
        <v>549</v>
      </c>
      <c r="G114" s="2" t="s">
        <v>548</v>
      </c>
      <c r="H114" t="s">
        <v>549</v>
      </c>
      <c r="I114" t="s">
        <v>550</v>
      </c>
      <c r="J114" s="249">
        <v>175</v>
      </c>
      <c r="K114" s="2" t="s">
        <v>536</v>
      </c>
      <c r="L114" s="251" t="s">
        <v>544</v>
      </c>
      <c r="M114" t="s">
        <v>807</v>
      </c>
      <c r="N114" s="251" t="s">
        <v>552</v>
      </c>
    </row>
    <row r="115" spans="2:15" hidden="1">
      <c r="B115" s="242" t="str">
        <f t="shared" si="2"/>
        <v>Y</v>
      </c>
      <c r="C115" s="2" t="s">
        <v>808</v>
      </c>
      <c r="D115" s="2" t="str">
        <f t="shared" si="3"/>
        <v>ConTab_BOM_KP_Case_0109</v>
      </c>
      <c r="E115" s="2" t="s">
        <v>809</v>
      </c>
      <c r="F115" s="2" t="s">
        <v>532</v>
      </c>
      <c r="G115" s="2" t="s">
        <v>533</v>
      </c>
      <c r="H115" t="s">
        <v>534</v>
      </c>
      <c r="I115" t="s">
        <v>535</v>
      </c>
      <c r="J115" s="249">
        <v>175</v>
      </c>
      <c r="K115" s="2" t="s">
        <v>536</v>
      </c>
      <c r="L115" s="251" t="s">
        <v>810</v>
      </c>
      <c r="M115" t="s">
        <v>811</v>
      </c>
      <c r="N115" s="251" t="s">
        <v>539</v>
      </c>
      <c r="O115" s="124"/>
    </row>
    <row r="116" spans="2:15" hidden="1">
      <c r="B116" s="242" t="str">
        <f t="shared" si="2"/>
        <v>N</v>
      </c>
      <c r="C116" s="2" t="s">
        <v>812</v>
      </c>
      <c r="D116" s="2" t="str">
        <f t="shared" si="3"/>
        <v/>
      </c>
      <c r="E116" s="2" t="s">
        <v>809</v>
      </c>
      <c r="F116" s="2" t="s">
        <v>532</v>
      </c>
      <c r="G116" s="2" t="s">
        <v>558</v>
      </c>
      <c r="H116" t="s">
        <v>542</v>
      </c>
      <c r="I116" t="s">
        <v>543</v>
      </c>
      <c r="J116" s="249">
        <v>175</v>
      </c>
      <c r="K116" s="2" t="s">
        <v>536</v>
      </c>
      <c r="L116" s="251" t="s">
        <v>544</v>
      </c>
      <c r="M116" t="s">
        <v>813</v>
      </c>
      <c r="N116" s="251" t="s">
        <v>546</v>
      </c>
      <c r="O116" s="124"/>
    </row>
    <row r="117" spans="2:15" hidden="1">
      <c r="B117" s="242" t="str">
        <f t="shared" si="2"/>
        <v>N</v>
      </c>
      <c r="C117" s="2" t="s">
        <v>814</v>
      </c>
      <c r="D117" s="2" t="str">
        <f t="shared" si="3"/>
        <v/>
      </c>
      <c r="E117" s="2" t="s">
        <v>809</v>
      </c>
      <c r="F117" s="2" t="s">
        <v>532</v>
      </c>
      <c r="G117" s="2" t="s">
        <v>548</v>
      </c>
      <c r="H117" t="s">
        <v>549</v>
      </c>
      <c r="I117" t="s">
        <v>550</v>
      </c>
      <c r="J117" s="249">
        <v>175</v>
      </c>
      <c r="K117" s="2" t="s">
        <v>536</v>
      </c>
      <c r="L117" s="251" t="s">
        <v>544</v>
      </c>
      <c r="M117" t="s">
        <v>815</v>
      </c>
      <c r="N117" s="251" t="s">
        <v>552</v>
      </c>
      <c r="O117" s="124"/>
    </row>
    <row r="118" spans="2:15" hidden="1">
      <c r="B118" s="242" t="str">
        <f t="shared" si="2"/>
        <v>Y</v>
      </c>
      <c r="C118" s="2" t="s">
        <v>816</v>
      </c>
      <c r="D118" s="2" t="str">
        <f t="shared" si="3"/>
        <v>ConTab_BOM_KP_Case_0112</v>
      </c>
      <c r="E118" s="2" t="s">
        <v>809</v>
      </c>
      <c r="F118" s="2" t="s">
        <v>554</v>
      </c>
      <c r="G118" s="2" t="s">
        <v>533</v>
      </c>
      <c r="H118" t="s">
        <v>534</v>
      </c>
      <c r="I118" t="s">
        <v>535</v>
      </c>
      <c r="J118" s="249">
        <v>250</v>
      </c>
      <c r="K118" s="2" t="s">
        <v>536</v>
      </c>
      <c r="L118" s="251" t="s">
        <v>817</v>
      </c>
      <c r="M118" t="s">
        <v>818</v>
      </c>
      <c r="N118" s="251" t="s">
        <v>546</v>
      </c>
    </row>
    <row r="119" spans="2:15" hidden="1">
      <c r="B119" s="242" t="str">
        <f t="shared" si="2"/>
        <v>N</v>
      </c>
      <c r="C119" s="2" t="s">
        <v>819</v>
      </c>
      <c r="D119" s="2" t="str">
        <f t="shared" si="3"/>
        <v/>
      </c>
      <c r="E119" s="2" t="s">
        <v>809</v>
      </c>
      <c r="F119" s="2" t="s">
        <v>554</v>
      </c>
      <c r="G119" s="2" t="s">
        <v>558</v>
      </c>
      <c r="H119" t="s">
        <v>542</v>
      </c>
      <c r="I119" t="s">
        <v>543</v>
      </c>
      <c r="J119" s="249">
        <v>300</v>
      </c>
      <c r="K119" s="2" t="s">
        <v>536</v>
      </c>
      <c r="L119" s="251" t="s">
        <v>820</v>
      </c>
      <c r="M119" t="s">
        <v>821</v>
      </c>
      <c r="N119" s="251" t="s">
        <v>546</v>
      </c>
    </row>
    <row r="120" spans="2:15" hidden="1">
      <c r="B120" s="242" t="str">
        <f t="shared" si="2"/>
        <v>N</v>
      </c>
      <c r="C120" s="2" t="s">
        <v>822</v>
      </c>
      <c r="D120" s="2" t="str">
        <f t="shared" si="3"/>
        <v/>
      </c>
      <c r="E120" s="2" t="s">
        <v>809</v>
      </c>
      <c r="F120" s="2" t="s">
        <v>554</v>
      </c>
      <c r="G120" s="2" t="s">
        <v>548</v>
      </c>
      <c r="H120" t="s">
        <v>549</v>
      </c>
      <c r="I120" t="s">
        <v>550</v>
      </c>
      <c r="J120" s="249">
        <v>250</v>
      </c>
      <c r="K120" s="2" t="s">
        <v>536</v>
      </c>
      <c r="L120" s="251" t="s">
        <v>544</v>
      </c>
      <c r="M120" t="s">
        <v>823</v>
      </c>
      <c r="N120" s="251" t="s">
        <v>546</v>
      </c>
    </row>
    <row r="121" spans="2:15" hidden="1">
      <c r="B121" s="242" t="str">
        <f t="shared" si="2"/>
        <v>Y</v>
      </c>
      <c r="C121" s="2" t="s">
        <v>824</v>
      </c>
      <c r="D121" s="2" t="str">
        <f t="shared" si="3"/>
        <v>ConTab_BOM_KP_Case_0115</v>
      </c>
      <c r="E121" s="2" t="s">
        <v>809</v>
      </c>
      <c r="F121" s="2" t="s">
        <v>549</v>
      </c>
      <c r="G121" s="2" t="s">
        <v>533</v>
      </c>
      <c r="H121" t="s">
        <v>534</v>
      </c>
      <c r="I121" t="s">
        <v>535</v>
      </c>
      <c r="J121" s="249">
        <v>175</v>
      </c>
      <c r="K121" s="2" t="s">
        <v>536</v>
      </c>
      <c r="L121" s="251" t="s">
        <v>544</v>
      </c>
      <c r="M121" t="s">
        <v>825</v>
      </c>
      <c r="N121" s="251" t="s">
        <v>539</v>
      </c>
      <c r="O121" s="124"/>
    </row>
    <row r="122" spans="2:15" hidden="1">
      <c r="B122" s="242" t="str">
        <f t="shared" si="2"/>
        <v>N</v>
      </c>
      <c r="C122" s="2" t="s">
        <v>826</v>
      </c>
      <c r="D122" s="2" t="str">
        <f t="shared" si="3"/>
        <v/>
      </c>
      <c r="E122" s="2" t="s">
        <v>809</v>
      </c>
      <c r="F122" s="2" t="s">
        <v>549</v>
      </c>
      <c r="G122" s="2" t="s">
        <v>558</v>
      </c>
      <c r="H122" t="s">
        <v>542</v>
      </c>
      <c r="I122" t="s">
        <v>543</v>
      </c>
      <c r="J122" s="249">
        <v>175</v>
      </c>
      <c r="K122" s="2" t="s">
        <v>536</v>
      </c>
      <c r="L122" s="251" t="s">
        <v>544</v>
      </c>
      <c r="M122" t="s">
        <v>827</v>
      </c>
      <c r="N122" s="251" t="s">
        <v>546</v>
      </c>
    </row>
    <row r="123" spans="2:15" hidden="1">
      <c r="B123" s="242" t="str">
        <f t="shared" si="2"/>
        <v>N</v>
      </c>
      <c r="C123" s="2" t="s">
        <v>828</v>
      </c>
      <c r="D123" s="2" t="str">
        <f t="shared" si="3"/>
        <v/>
      </c>
      <c r="E123" s="2" t="s">
        <v>809</v>
      </c>
      <c r="F123" s="2" t="s">
        <v>549</v>
      </c>
      <c r="G123" s="2" t="s">
        <v>548</v>
      </c>
      <c r="H123" t="s">
        <v>549</v>
      </c>
      <c r="I123" t="s">
        <v>550</v>
      </c>
      <c r="J123" s="249">
        <v>175</v>
      </c>
      <c r="K123" s="2" t="s">
        <v>536</v>
      </c>
      <c r="L123" s="251" t="s">
        <v>544</v>
      </c>
      <c r="M123" t="s">
        <v>829</v>
      </c>
      <c r="N123" s="251" t="s">
        <v>552</v>
      </c>
    </row>
    <row r="124" spans="2:15" hidden="1">
      <c r="B124" s="242" t="str">
        <f t="shared" si="2"/>
        <v>Y</v>
      </c>
      <c r="C124" s="2" t="s">
        <v>830</v>
      </c>
      <c r="D124" s="2" t="str">
        <f t="shared" si="3"/>
        <v>ConTab_BOM_KP_Case_0118</v>
      </c>
      <c r="E124" s="2" t="s">
        <v>831</v>
      </c>
      <c r="F124" s="2" t="s">
        <v>532</v>
      </c>
      <c r="G124" s="2" t="s">
        <v>533</v>
      </c>
      <c r="H124" t="s">
        <v>534</v>
      </c>
      <c r="I124" t="s">
        <v>535</v>
      </c>
      <c r="J124" s="249">
        <v>175</v>
      </c>
      <c r="K124" s="2" t="s">
        <v>536</v>
      </c>
      <c r="L124" s="251" t="s">
        <v>832</v>
      </c>
      <c r="M124" t="s">
        <v>833</v>
      </c>
      <c r="N124" s="251" t="s">
        <v>539</v>
      </c>
    </row>
    <row r="125" spans="2:15" hidden="1">
      <c r="B125" s="242" t="str">
        <f t="shared" si="2"/>
        <v>N</v>
      </c>
      <c r="C125" s="2" t="s">
        <v>834</v>
      </c>
      <c r="D125" s="2" t="str">
        <f t="shared" si="3"/>
        <v/>
      </c>
      <c r="E125" s="2" t="s">
        <v>831</v>
      </c>
      <c r="F125" s="2" t="s">
        <v>532</v>
      </c>
      <c r="G125" s="2" t="s">
        <v>558</v>
      </c>
      <c r="H125" t="s">
        <v>542</v>
      </c>
      <c r="I125" t="s">
        <v>543</v>
      </c>
      <c r="J125" s="249">
        <v>175</v>
      </c>
      <c r="K125" s="2" t="s">
        <v>536</v>
      </c>
      <c r="L125" s="251" t="s">
        <v>544</v>
      </c>
      <c r="M125" t="s">
        <v>835</v>
      </c>
      <c r="N125" s="251" t="s">
        <v>546</v>
      </c>
      <c r="O125" s="124"/>
    </row>
    <row r="126" spans="2:15" hidden="1">
      <c r="B126" s="242" t="str">
        <f t="shared" si="2"/>
        <v>N</v>
      </c>
      <c r="C126" s="2" t="s">
        <v>836</v>
      </c>
      <c r="D126" s="2" t="str">
        <f t="shared" si="3"/>
        <v/>
      </c>
      <c r="E126" s="2" t="s">
        <v>831</v>
      </c>
      <c r="F126" s="2" t="s">
        <v>532</v>
      </c>
      <c r="G126" s="2" t="s">
        <v>548</v>
      </c>
      <c r="H126" t="s">
        <v>549</v>
      </c>
      <c r="I126" t="s">
        <v>550</v>
      </c>
      <c r="J126" s="249">
        <v>175</v>
      </c>
      <c r="K126" s="2" t="s">
        <v>536</v>
      </c>
      <c r="L126" s="251" t="s">
        <v>544</v>
      </c>
      <c r="M126" t="s">
        <v>837</v>
      </c>
      <c r="N126" s="251" t="s">
        <v>552</v>
      </c>
    </row>
    <row r="127" spans="2:15" hidden="1">
      <c r="B127" s="242" t="str">
        <f t="shared" si="2"/>
        <v>Y</v>
      </c>
      <c r="C127" s="2" t="s">
        <v>838</v>
      </c>
      <c r="D127" s="2" t="str">
        <f t="shared" si="3"/>
        <v>ConTab_BOM_KP_Case_0121</v>
      </c>
      <c r="E127" s="2" t="s">
        <v>831</v>
      </c>
      <c r="F127" s="2" t="s">
        <v>554</v>
      </c>
      <c r="G127" s="2" t="s">
        <v>533</v>
      </c>
      <c r="H127" t="s">
        <v>534</v>
      </c>
      <c r="I127" t="s">
        <v>535</v>
      </c>
      <c r="J127" s="249">
        <v>250</v>
      </c>
      <c r="K127" s="2" t="s">
        <v>536</v>
      </c>
      <c r="L127" s="251" t="s">
        <v>839</v>
      </c>
      <c r="M127" t="s">
        <v>840</v>
      </c>
      <c r="N127" s="251" t="s">
        <v>546</v>
      </c>
      <c r="O127" s="124"/>
    </row>
    <row r="128" spans="2:15" hidden="1">
      <c r="B128" s="242" t="str">
        <f t="shared" si="2"/>
        <v>N</v>
      </c>
      <c r="C128" s="2" t="s">
        <v>841</v>
      </c>
      <c r="D128" s="2" t="str">
        <f t="shared" si="3"/>
        <v/>
      </c>
      <c r="E128" s="2" t="s">
        <v>831</v>
      </c>
      <c r="F128" s="2" t="s">
        <v>554</v>
      </c>
      <c r="G128" s="2" t="s">
        <v>558</v>
      </c>
      <c r="H128" t="s">
        <v>542</v>
      </c>
      <c r="I128" t="s">
        <v>543</v>
      </c>
      <c r="J128" s="249">
        <v>300</v>
      </c>
      <c r="K128" s="2" t="s">
        <v>536</v>
      </c>
      <c r="L128" s="251" t="s">
        <v>842</v>
      </c>
      <c r="M128" t="s">
        <v>843</v>
      </c>
      <c r="N128" s="251" t="s">
        <v>546</v>
      </c>
      <c r="O128" s="124"/>
    </row>
    <row r="129" spans="2:15" hidden="1">
      <c r="B129" s="242" t="str">
        <f t="shared" si="2"/>
        <v>N</v>
      </c>
      <c r="C129" s="2" t="s">
        <v>844</v>
      </c>
      <c r="D129" s="2" t="str">
        <f t="shared" si="3"/>
        <v/>
      </c>
      <c r="E129" s="2" t="s">
        <v>831</v>
      </c>
      <c r="F129" s="2" t="s">
        <v>554</v>
      </c>
      <c r="G129" s="2" t="s">
        <v>548</v>
      </c>
      <c r="H129" t="s">
        <v>549</v>
      </c>
      <c r="I129" t="s">
        <v>550</v>
      </c>
      <c r="J129" s="249">
        <v>250</v>
      </c>
      <c r="K129" s="2" t="s">
        <v>536</v>
      </c>
      <c r="L129" s="251" t="s">
        <v>544</v>
      </c>
      <c r="M129" t="s">
        <v>845</v>
      </c>
      <c r="N129" s="251" t="s">
        <v>546</v>
      </c>
      <c r="O129" s="124"/>
    </row>
    <row r="130" spans="2:15" hidden="1">
      <c r="B130" s="242" t="str">
        <f t="shared" si="2"/>
        <v>Y</v>
      </c>
      <c r="C130" s="2" t="s">
        <v>846</v>
      </c>
      <c r="D130" s="2" t="str">
        <f t="shared" si="3"/>
        <v>ConTab_BOM_KP_Case_0124</v>
      </c>
      <c r="E130" s="2" t="s">
        <v>831</v>
      </c>
      <c r="F130" s="2" t="s">
        <v>549</v>
      </c>
      <c r="G130" s="2" t="s">
        <v>533</v>
      </c>
      <c r="H130" t="s">
        <v>534</v>
      </c>
      <c r="I130" t="s">
        <v>535</v>
      </c>
      <c r="J130" s="249">
        <v>175</v>
      </c>
      <c r="K130" s="2" t="s">
        <v>536</v>
      </c>
      <c r="L130" s="251" t="s">
        <v>544</v>
      </c>
      <c r="M130" t="s">
        <v>847</v>
      </c>
      <c r="N130" s="251" t="s">
        <v>539</v>
      </c>
    </row>
    <row r="131" spans="2:15" hidden="1">
      <c r="B131" s="242" t="str">
        <f t="shared" si="2"/>
        <v>N</v>
      </c>
      <c r="C131" s="2" t="s">
        <v>848</v>
      </c>
      <c r="D131" s="2" t="str">
        <f t="shared" si="3"/>
        <v/>
      </c>
      <c r="E131" s="2" t="s">
        <v>831</v>
      </c>
      <c r="F131" s="2" t="s">
        <v>549</v>
      </c>
      <c r="G131" s="2" t="s">
        <v>558</v>
      </c>
      <c r="H131" t="s">
        <v>542</v>
      </c>
      <c r="I131" t="s">
        <v>543</v>
      </c>
      <c r="J131" s="249">
        <v>175</v>
      </c>
      <c r="K131" s="2" t="s">
        <v>536</v>
      </c>
      <c r="L131" s="251" t="s">
        <v>544</v>
      </c>
      <c r="M131" t="s">
        <v>849</v>
      </c>
      <c r="N131" s="251" t="s">
        <v>546</v>
      </c>
    </row>
    <row r="132" spans="2:15" hidden="1">
      <c r="B132" s="242" t="str">
        <f t="shared" si="2"/>
        <v>N</v>
      </c>
      <c r="C132" s="2" t="s">
        <v>850</v>
      </c>
      <c r="D132" s="2" t="str">
        <f t="shared" si="3"/>
        <v/>
      </c>
      <c r="E132" s="2" t="s">
        <v>831</v>
      </c>
      <c r="F132" s="2" t="s">
        <v>549</v>
      </c>
      <c r="G132" s="2" t="s">
        <v>548</v>
      </c>
      <c r="H132" t="s">
        <v>549</v>
      </c>
      <c r="I132" t="s">
        <v>550</v>
      </c>
      <c r="J132" s="249">
        <v>175</v>
      </c>
      <c r="K132" s="2" t="s">
        <v>536</v>
      </c>
      <c r="L132" s="251" t="s">
        <v>544</v>
      </c>
      <c r="M132" t="s">
        <v>851</v>
      </c>
      <c r="N132" s="251" t="s">
        <v>552</v>
      </c>
      <c r="O132" s="124"/>
    </row>
    <row r="133" spans="2:15" hidden="1">
      <c r="B133" s="242" t="str">
        <f t="shared" si="2"/>
        <v>Y</v>
      </c>
      <c r="C133" s="2" t="s">
        <v>852</v>
      </c>
      <c r="D133" s="2" t="str">
        <f t="shared" si="3"/>
        <v>ConTab_BOM_KP_Case_0127</v>
      </c>
      <c r="E133" s="2" t="s">
        <v>853</v>
      </c>
      <c r="F133" s="2" t="s">
        <v>532</v>
      </c>
      <c r="G133" s="2" t="s">
        <v>533</v>
      </c>
      <c r="H133" t="s">
        <v>534</v>
      </c>
      <c r="I133" t="s">
        <v>535</v>
      </c>
      <c r="J133" s="249">
        <v>175</v>
      </c>
      <c r="K133" s="2" t="s">
        <v>536</v>
      </c>
      <c r="L133" s="251" t="s">
        <v>854</v>
      </c>
      <c r="M133" t="s">
        <v>855</v>
      </c>
      <c r="N133" s="251" t="s">
        <v>539</v>
      </c>
      <c r="O133" s="124"/>
    </row>
    <row r="134" spans="2:15" hidden="1">
      <c r="B134" s="242" t="str">
        <f t="shared" si="2"/>
        <v>N</v>
      </c>
      <c r="C134" s="2" t="s">
        <v>856</v>
      </c>
      <c r="D134" s="2" t="str">
        <f t="shared" si="3"/>
        <v/>
      </c>
      <c r="E134" s="2" t="s">
        <v>853</v>
      </c>
      <c r="F134" s="2" t="s">
        <v>532</v>
      </c>
      <c r="G134" s="2" t="s">
        <v>558</v>
      </c>
      <c r="H134" t="s">
        <v>542</v>
      </c>
      <c r="I134" t="s">
        <v>543</v>
      </c>
      <c r="J134" s="249">
        <v>175</v>
      </c>
      <c r="K134" s="2" t="s">
        <v>536</v>
      </c>
      <c r="L134" s="251" t="s">
        <v>544</v>
      </c>
      <c r="M134" t="s">
        <v>857</v>
      </c>
      <c r="N134" s="251" t="s">
        <v>546</v>
      </c>
      <c r="O134" s="124"/>
    </row>
    <row r="135" spans="2:15" hidden="1">
      <c r="B135" s="242" t="str">
        <f t="shared" si="2"/>
        <v>N</v>
      </c>
      <c r="C135" s="2" t="s">
        <v>858</v>
      </c>
      <c r="D135" s="2" t="str">
        <f t="shared" si="3"/>
        <v/>
      </c>
      <c r="E135" s="2" t="s">
        <v>853</v>
      </c>
      <c r="F135" s="2" t="s">
        <v>532</v>
      </c>
      <c r="G135" s="2" t="s">
        <v>548</v>
      </c>
      <c r="H135" t="s">
        <v>549</v>
      </c>
      <c r="I135" t="s">
        <v>550</v>
      </c>
      <c r="J135" s="249">
        <v>175</v>
      </c>
      <c r="K135" s="2" t="s">
        <v>536</v>
      </c>
      <c r="L135" s="251" t="s">
        <v>544</v>
      </c>
      <c r="M135" t="s">
        <v>859</v>
      </c>
      <c r="N135" s="251" t="s">
        <v>552</v>
      </c>
      <c r="O135" s="124"/>
    </row>
    <row r="136" spans="2:15" hidden="1">
      <c r="B136" s="242" t="str">
        <f t="shared" ref="B136:B199" si="4">IF(AND(I136 = "C35",K136="Coating_Standard"),"Y","N")</f>
        <v>Y</v>
      </c>
      <c r="C136" s="2" t="s">
        <v>860</v>
      </c>
      <c r="D136" s="2" t="str">
        <f t="shared" ref="D136:D199" si="5">IF(B136="Y",C136,"")</f>
        <v>ConTab_BOM_KP_Case_0130</v>
      </c>
      <c r="E136" s="2" t="s">
        <v>853</v>
      </c>
      <c r="F136" s="2" t="s">
        <v>554</v>
      </c>
      <c r="G136" s="2" t="s">
        <v>533</v>
      </c>
      <c r="H136" t="s">
        <v>534</v>
      </c>
      <c r="I136" t="s">
        <v>535</v>
      </c>
      <c r="J136" s="249">
        <v>250</v>
      </c>
      <c r="K136" s="2" t="s">
        <v>536</v>
      </c>
      <c r="L136" s="251" t="s">
        <v>861</v>
      </c>
      <c r="M136" t="s">
        <v>862</v>
      </c>
      <c r="N136" s="251" t="s">
        <v>546</v>
      </c>
    </row>
    <row r="137" spans="2:15" hidden="1">
      <c r="B137" s="242" t="str">
        <f t="shared" si="4"/>
        <v>N</v>
      </c>
      <c r="C137" s="2" t="s">
        <v>863</v>
      </c>
      <c r="D137" s="2" t="str">
        <f t="shared" si="5"/>
        <v/>
      </c>
      <c r="E137" s="2" t="s">
        <v>853</v>
      </c>
      <c r="F137" s="2" t="s">
        <v>554</v>
      </c>
      <c r="G137" s="2" t="s">
        <v>558</v>
      </c>
      <c r="H137" t="s">
        <v>542</v>
      </c>
      <c r="I137" t="s">
        <v>543</v>
      </c>
      <c r="J137" s="249">
        <v>300</v>
      </c>
      <c r="K137" s="2" t="s">
        <v>536</v>
      </c>
      <c r="L137" s="251" t="s">
        <v>864</v>
      </c>
      <c r="M137" t="s">
        <v>865</v>
      </c>
      <c r="N137" s="251" t="s">
        <v>546</v>
      </c>
    </row>
    <row r="138" spans="2:15" hidden="1">
      <c r="B138" s="242" t="str">
        <f t="shared" si="4"/>
        <v>N</v>
      </c>
      <c r="C138" s="2" t="s">
        <v>866</v>
      </c>
      <c r="D138" s="2" t="str">
        <f t="shared" si="5"/>
        <v/>
      </c>
      <c r="E138" s="2" t="s">
        <v>853</v>
      </c>
      <c r="F138" s="2" t="s">
        <v>554</v>
      </c>
      <c r="G138" s="2" t="s">
        <v>548</v>
      </c>
      <c r="H138" t="s">
        <v>549</v>
      </c>
      <c r="I138" t="s">
        <v>550</v>
      </c>
      <c r="J138" s="249">
        <v>250</v>
      </c>
      <c r="K138" s="2" t="s">
        <v>536</v>
      </c>
      <c r="L138" s="251" t="s">
        <v>544</v>
      </c>
      <c r="M138" t="s">
        <v>867</v>
      </c>
      <c r="N138" s="251" t="s">
        <v>546</v>
      </c>
    </row>
    <row r="139" spans="2:15" hidden="1">
      <c r="B139" s="242" t="str">
        <f t="shared" si="4"/>
        <v>Y</v>
      </c>
      <c r="C139" s="2" t="s">
        <v>868</v>
      </c>
      <c r="D139" s="2" t="str">
        <f t="shared" si="5"/>
        <v>ConTab_BOM_KP_Case_0133</v>
      </c>
      <c r="E139" s="2" t="s">
        <v>853</v>
      </c>
      <c r="F139" s="2" t="s">
        <v>549</v>
      </c>
      <c r="G139" s="2" t="s">
        <v>533</v>
      </c>
      <c r="H139" t="s">
        <v>534</v>
      </c>
      <c r="I139" t="s">
        <v>535</v>
      </c>
      <c r="J139" s="249">
        <v>175</v>
      </c>
      <c r="K139" s="2" t="s">
        <v>536</v>
      </c>
      <c r="L139" s="251" t="s">
        <v>544</v>
      </c>
      <c r="M139" t="s">
        <v>869</v>
      </c>
      <c r="N139" s="251" t="s">
        <v>539</v>
      </c>
      <c r="O139" s="124"/>
    </row>
    <row r="140" spans="2:15" hidden="1">
      <c r="B140" s="242" t="str">
        <f t="shared" si="4"/>
        <v>N</v>
      </c>
      <c r="C140" s="2" t="s">
        <v>870</v>
      </c>
      <c r="D140" s="2" t="str">
        <f t="shared" si="5"/>
        <v/>
      </c>
      <c r="E140" s="2" t="s">
        <v>853</v>
      </c>
      <c r="F140" s="2" t="s">
        <v>549</v>
      </c>
      <c r="G140" s="2" t="s">
        <v>558</v>
      </c>
      <c r="H140" t="s">
        <v>542</v>
      </c>
      <c r="I140" t="s">
        <v>543</v>
      </c>
      <c r="J140" s="249">
        <v>175</v>
      </c>
      <c r="K140" s="2" t="s">
        <v>536</v>
      </c>
      <c r="L140" s="251" t="s">
        <v>544</v>
      </c>
      <c r="M140" t="s">
        <v>871</v>
      </c>
      <c r="N140" s="251" t="s">
        <v>546</v>
      </c>
      <c r="O140" s="124"/>
    </row>
    <row r="141" spans="2:15" hidden="1">
      <c r="B141" s="242" t="str">
        <f t="shared" si="4"/>
        <v>N</v>
      </c>
      <c r="C141" s="2" t="s">
        <v>872</v>
      </c>
      <c r="D141" s="2" t="str">
        <f t="shared" si="5"/>
        <v/>
      </c>
      <c r="E141" s="2" t="s">
        <v>853</v>
      </c>
      <c r="F141" s="2" t="s">
        <v>549</v>
      </c>
      <c r="G141" s="2" t="s">
        <v>548</v>
      </c>
      <c r="H141" t="s">
        <v>549</v>
      </c>
      <c r="I141" t="s">
        <v>550</v>
      </c>
      <c r="J141" s="249">
        <v>175</v>
      </c>
      <c r="K141" s="2" t="s">
        <v>536</v>
      </c>
      <c r="L141" s="251" t="s">
        <v>544</v>
      </c>
      <c r="M141" t="s">
        <v>873</v>
      </c>
      <c r="N141" s="251" t="s">
        <v>552</v>
      </c>
      <c r="O141" s="124"/>
    </row>
    <row r="142" spans="2:15" hidden="1">
      <c r="B142" s="242" t="str">
        <f t="shared" si="4"/>
        <v>Y</v>
      </c>
      <c r="C142" s="2" t="s">
        <v>874</v>
      </c>
      <c r="D142" s="2" t="str">
        <f t="shared" si="5"/>
        <v>ConTab_BOM_KP_Case_0136</v>
      </c>
      <c r="E142" s="24" t="s">
        <v>875</v>
      </c>
      <c r="F142" s="2" t="s">
        <v>532</v>
      </c>
      <c r="G142" s="2" t="s">
        <v>533</v>
      </c>
      <c r="H142" t="s">
        <v>534</v>
      </c>
      <c r="I142" t="s">
        <v>535</v>
      </c>
      <c r="J142" s="249">
        <v>175</v>
      </c>
      <c r="K142" s="2" t="s">
        <v>536</v>
      </c>
      <c r="L142" s="251" t="s">
        <v>876</v>
      </c>
      <c r="M142" t="s">
        <v>877</v>
      </c>
      <c r="N142" s="251" t="s">
        <v>539</v>
      </c>
      <c r="O142" s="124"/>
    </row>
    <row r="143" spans="2:15" hidden="1">
      <c r="B143" s="242" t="str">
        <f t="shared" si="4"/>
        <v>N</v>
      </c>
      <c r="C143" s="2" t="s">
        <v>878</v>
      </c>
      <c r="D143" s="2" t="str">
        <f t="shared" si="5"/>
        <v/>
      </c>
      <c r="E143" s="24" t="s">
        <v>875</v>
      </c>
      <c r="F143" s="2" t="s">
        <v>532</v>
      </c>
      <c r="G143" s="2" t="s">
        <v>558</v>
      </c>
      <c r="H143" t="s">
        <v>542</v>
      </c>
      <c r="I143" t="s">
        <v>543</v>
      </c>
      <c r="J143" s="249">
        <v>175</v>
      </c>
      <c r="K143" s="2" t="s">
        <v>536</v>
      </c>
      <c r="L143" s="251" t="s">
        <v>544</v>
      </c>
      <c r="M143" t="s">
        <v>879</v>
      </c>
      <c r="N143" s="251" t="s">
        <v>546</v>
      </c>
      <c r="O143" s="124"/>
    </row>
    <row r="144" spans="2:15" hidden="1">
      <c r="B144" s="242" t="str">
        <f t="shared" si="4"/>
        <v>N</v>
      </c>
      <c r="C144" s="2" t="s">
        <v>880</v>
      </c>
      <c r="D144" s="2" t="str">
        <f t="shared" si="5"/>
        <v/>
      </c>
      <c r="E144" s="24" t="s">
        <v>875</v>
      </c>
      <c r="F144" s="2" t="s">
        <v>532</v>
      </c>
      <c r="G144" s="2" t="s">
        <v>548</v>
      </c>
      <c r="H144" t="s">
        <v>549</v>
      </c>
      <c r="I144" t="s">
        <v>550</v>
      </c>
      <c r="J144" s="249">
        <v>175</v>
      </c>
      <c r="K144" s="2" t="s">
        <v>536</v>
      </c>
      <c r="L144" s="251" t="s">
        <v>544</v>
      </c>
      <c r="M144" t="s">
        <v>881</v>
      </c>
      <c r="N144" s="251" t="s">
        <v>552</v>
      </c>
      <c r="O144" s="124"/>
    </row>
    <row r="145" spans="2:15" hidden="1">
      <c r="B145" s="242" t="str">
        <f t="shared" si="4"/>
        <v>Y</v>
      </c>
      <c r="C145" s="2" t="s">
        <v>882</v>
      </c>
      <c r="D145" s="2" t="str">
        <f t="shared" si="5"/>
        <v>ConTab_BOM_KP_Case_0139</v>
      </c>
      <c r="E145" s="24" t="s">
        <v>875</v>
      </c>
      <c r="F145" s="2" t="s">
        <v>554</v>
      </c>
      <c r="G145" s="2" t="s">
        <v>533</v>
      </c>
      <c r="H145" t="s">
        <v>534</v>
      </c>
      <c r="I145" t="s">
        <v>535</v>
      </c>
      <c r="J145" s="249">
        <v>250</v>
      </c>
      <c r="K145" s="2" t="s">
        <v>536</v>
      </c>
      <c r="L145" s="251" t="s">
        <v>883</v>
      </c>
      <c r="M145" t="s">
        <v>884</v>
      </c>
      <c r="N145" s="251" t="s">
        <v>546</v>
      </c>
      <c r="O145" s="124"/>
    </row>
    <row r="146" spans="2:15" hidden="1">
      <c r="B146" s="242" t="str">
        <f t="shared" si="4"/>
        <v>N</v>
      </c>
      <c r="C146" s="2" t="s">
        <v>885</v>
      </c>
      <c r="D146" s="2" t="str">
        <f t="shared" si="5"/>
        <v/>
      </c>
      <c r="E146" s="24" t="s">
        <v>875</v>
      </c>
      <c r="F146" s="2" t="s">
        <v>554</v>
      </c>
      <c r="G146" s="2" t="s">
        <v>558</v>
      </c>
      <c r="H146" t="s">
        <v>542</v>
      </c>
      <c r="I146" t="s">
        <v>543</v>
      </c>
      <c r="J146" s="249">
        <v>300</v>
      </c>
      <c r="K146" s="2" t="s">
        <v>536</v>
      </c>
      <c r="L146" s="251" t="s">
        <v>886</v>
      </c>
      <c r="M146" t="s">
        <v>887</v>
      </c>
      <c r="N146" s="251" t="s">
        <v>546</v>
      </c>
      <c r="O146" s="124"/>
    </row>
    <row r="147" spans="2:15" hidden="1">
      <c r="B147" s="242" t="str">
        <f t="shared" si="4"/>
        <v>N</v>
      </c>
      <c r="C147" s="2" t="s">
        <v>888</v>
      </c>
      <c r="D147" s="2" t="str">
        <f t="shared" si="5"/>
        <v/>
      </c>
      <c r="E147" s="24" t="s">
        <v>875</v>
      </c>
      <c r="F147" s="2" t="s">
        <v>554</v>
      </c>
      <c r="G147" s="2" t="s">
        <v>548</v>
      </c>
      <c r="H147" t="s">
        <v>549</v>
      </c>
      <c r="I147" t="s">
        <v>550</v>
      </c>
      <c r="J147" s="249">
        <v>250</v>
      </c>
      <c r="K147" s="2" t="s">
        <v>536</v>
      </c>
      <c r="L147" s="251" t="s">
        <v>544</v>
      </c>
      <c r="M147" t="s">
        <v>889</v>
      </c>
      <c r="N147" s="251" t="s">
        <v>546</v>
      </c>
      <c r="O147" s="124"/>
    </row>
    <row r="148" spans="2:15" hidden="1">
      <c r="B148" s="242" t="str">
        <f t="shared" si="4"/>
        <v>Y</v>
      </c>
      <c r="C148" s="2" t="s">
        <v>890</v>
      </c>
      <c r="D148" s="2" t="str">
        <f t="shared" si="5"/>
        <v>ConTab_BOM_KP_Case_0142</v>
      </c>
      <c r="E148" s="24" t="s">
        <v>875</v>
      </c>
      <c r="F148" s="2" t="s">
        <v>549</v>
      </c>
      <c r="G148" s="2" t="s">
        <v>533</v>
      </c>
      <c r="H148" t="s">
        <v>534</v>
      </c>
      <c r="I148" t="s">
        <v>535</v>
      </c>
      <c r="J148" s="249">
        <v>175</v>
      </c>
      <c r="K148" s="2" t="s">
        <v>536</v>
      </c>
      <c r="L148" s="251" t="s">
        <v>544</v>
      </c>
      <c r="M148" t="s">
        <v>891</v>
      </c>
      <c r="N148" s="251" t="s">
        <v>539</v>
      </c>
      <c r="O148" s="124"/>
    </row>
    <row r="149" spans="2:15" hidden="1">
      <c r="B149" s="242" t="str">
        <f t="shared" si="4"/>
        <v>N</v>
      </c>
      <c r="C149" s="2" t="s">
        <v>892</v>
      </c>
      <c r="D149" s="2" t="str">
        <f t="shared" si="5"/>
        <v/>
      </c>
      <c r="E149" s="24" t="s">
        <v>875</v>
      </c>
      <c r="F149" s="2" t="s">
        <v>549</v>
      </c>
      <c r="G149" s="2" t="s">
        <v>558</v>
      </c>
      <c r="H149" t="s">
        <v>542</v>
      </c>
      <c r="I149" t="s">
        <v>543</v>
      </c>
      <c r="J149" s="249">
        <v>175</v>
      </c>
      <c r="K149" s="2" t="s">
        <v>536</v>
      </c>
      <c r="L149" s="251" t="s">
        <v>544</v>
      </c>
      <c r="M149" t="s">
        <v>893</v>
      </c>
      <c r="N149" s="251" t="s">
        <v>546</v>
      </c>
      <c r="O149" s="124"/>
    </row>
    <row r="150" spans="2:15" hidden="1">
      <c r="B150" s="242" t="str">
        <f t="shared" si="4"/>
        <v>N</v>
      </c>
      <c r="C150" s="2" t="s">
        <v>894</v>
      </c>
      <c r="D150" s="2" t="str">
        <f t="shared" si="5"/>
        <v/>
      </c>
      <c r="E150" s="24" t="s">
        <v>875</v>
      </c>
      <c r="F150" s="2" t="s">
        <v>549</v>
      </c>
      <c r="G150" s="2" t="s">
        <v>548</v>
      </c>
      <c r="H150" t="s">
        <v>549</v>
      </c>
      <c r="I150" t="s">
        <v>550</v>
      </c>
      <c r="J150" s="249">
        <v>175</v>
      </c>
      <c r="K150" s="2" t="s">
        <v>536</v>
      </c>
      <c r="L150" s="251" t="s">
        <v>544</v>
      </c>
      <c r="M150" t="s">
        <v>895</v>
      </c>
      <c r="N150" s="251" t="s">
        <v>552</v>
      </c>
      <c r="O150" s="124"/>
    </row>
    <row r="151" spans="2:15" hidden="1">
      <c r="B151" s="242" t="str">
        <f t="shared" si="4"/>
        <v>Y</v>
      </c>
      <c r="C151" s="2" t="s">
        <v>896</v>
      </c>
      <c r="D151" s="2" t="str">
        <f t="shared" si="5"/>
        <v>ConTab_BOM_KP_Case_0145</v>
      </c>
      <c r="E151" s="2" t="s">
        <v>897</v>
      </c>
      <c r="F151" s="2" t="s">
        <v>532</v>
      </c>
      <c r="G151" s="2" t="s">
        <v>533</v>
      </c>
      <c r="H151" t="s">
        <v>534</v>
      </c>
      <c r="I151" t="s">
        <v>535</v>
      </c>
      <c r="J151" s="249">
        <v>175</v>
      </c>
      <c r="K151" s="2" t="s">
        <v>536</v>
      </c>
      <c r="L151" s="251" t="s">
        <v>898</v>
      </c>
      <c r="M151" t="s">
        <v>899</v>
      </c>
      <c r="N151" s="251" t="s">
        <v>539</v>
      </c>
      <c r="O151" s="124"/>
    </row>
    <row r="152" spans="2:15" hidden="1">
      <c r="B152" s="242" t="str">
        <f t="shared" si="4"/>
        <v>N</v>
      </c>
      <c r="C152" s="2" t="s">
        <v>900</v>
      </c>
      <c r="D152" s="2" t="str">
        <f t="shared" si="5"/>
        <v/>
      </c>
      <c r="E152" s="2" t="s">
        <v>897</v>
      </c>
      <c r="F152" s="2" t="s">
        <v>532</v>
      </c>
      <c r="G152" s="2" t="s">
        <v>558</v>
      </c>
      <c r="H152" t="s">
        <v>542</v>
      </c>
      <c r="I152" t="s">
        <v>543</v>
      </c>
      <c r="J152" s="249">
        <v>175</v>
      </c>
      <c r="K152" s="2" t="s">
        <v>536</v>
      </c>
      <c r="L152" s="251" t="s">
        <v>544</v>
      </c>
      <c r="M152" t="s">
        <v>901</v>
      </c>
      <c r="N152" s="251" t="s">
        <v>546</v>
      </c>
      <c r="O152" s="124"/>
    </row>
    <row r="153" spans="2:15" hidden="1">
      <c r="B153" s="242" t="str">
        <f t="shared" si="4"/>
        <v>N</v>
      </c>
      <c r="C153" s="2" t="s">
        <v>902</v>
      </c>
      <c r="D153" s="2" t="str">
        <f t="shared" si="5"/>
        <v/>
      </c>
      <c r="E153" s="2" t="s">
        <v>897</v>
      </c>
      <c r="F153" s="2" t="s">
        <v>532</v>
      </c>
      <c r="G153" s="2" t="s">
        <v>548</v>
      </c>
      <c r="H153" t="s">
        <v>549</v>
      </c>
      <c r="I153" t="s">
        <v>550</v>
      </c>
      <c r="J153" s="249">
        <v>175</v>
      </c>
      <c r="K153" s="2" t="s">
        <v>536</v>
      </c>
      <c r="L153" s="251" t="s">
        <v>544</v>
      </c>
      <c r="M153" t="s">
        <v>903</v>
      </c>
      <c r="N153" s="251" t="s">
        <v>552</v>
      </c>
      <c r="O153" s="124"/>
    </row>
    <row r="154" spans="2:15" hidden="1">
      <c r="B154" s="242" t="str">
        <f t="shared" si="4"/>
        <v>Y</v>
      </c>
      <c r="C154" s="2" t="s">
        <v>904</v>
      </c>
      <c r="D154" s="2" t="str">
        <f t="shared" si="5"/>
        <v>ConTab_BOM_KP_Case_0148</v>
      </c>
      <c r="E154" s="2" t="s">
        <v>897</v>
      </c>
      <c r="F154" s="2" t="s">
        <v>554</v>
      </c>
      <c r="G154" s="2" t="s">
        <v>533</v>
      </c>
      <c r="H154" t="s">
        <v>534</v>
      </c>
      <c r="I154" t="s">
        <v>535</v>
      </c>
      <c r="J154" s="249">
        <v>250</v>
      </c>
      <c r="K154" s="2" t="s">
        <v>536</v>
      </c>
      <c r="L154" s="251" t="s">
        <v>905</v>
      </c>
      <c r="M154" t="s">
        <v>906</v>
      </c>
      <c r="N154" s="251" t="s">
        <v>546</v>
      </c>
      <c r="O154" s="124"/>
    </row>
    <row r="155" spans="2:15" hidden="1">
      <c r="B155" s="242" t="str">
        <f t="shared" si="4"/>
        <v>N</v>
      </c>
      <c r="C155" s="2" t="s">
        <v>907</v>
      </c>
      <c r="D155" s="2" t="str">
        <f t="shared" si="5"/>
        <v/>
      </c>
      <c r="E155" s="2" t="s">
        <v>897</v>
      </c>
      <c r="F155" s="2" t="s">
        <v>554</v>
      </c>
      <c r="G155" s="2" t="s">
        <v>558</v>
      </c>
      <c r="H155" t="s">
        <v>542</v>
      </c>
      <c r="I155" t="s">
        <v>543</v>
      </c>
      <c r="J155" s="249">
        <v>300</v>
      </c>
      <c r="K155" s="2" t="s">
        <v>536</v>
      </c>
      <c r="L155" s="251" t="s">
        <v>908</v>
      </c>
      <c r="M155" t="s">
        <v>909</v>
      </c>
      <c r="N155" s="251" t="s">
        <v>546</v>
      </c>
      <c r="O155" s="124"/>
    </row>
    <row r="156" spans="2:15" hidden="1">
      <c r="B156" s="242" t="str">
        <f t="shared" si="4"/>
        <v>N</v>
      </c>
      <c r="C156" s="2" t="s">
        <v>910</v>
      </c>
      <c r="D156" s="2" t="str">
        <f t="shared" si="5"/>
        <v/>
      </c>
      <c r="E156" s="2" t="s">
        <v>897</v>
      </c>
      <c r="F156" s="2" t="s">
        <v>554</v>
      </c>
      <c r="G156" s="2" t="s">
        <v>548</v>
      </c>
      <c r="H156" t="s">
        <v>549</v>
      </c>
      <c r="I156" t="s">
        <v>550</v>
      </c>
      <c r="J156" s="249">
        <v>250</v>
      </c>
      <c r="K156" s="2" t="s">
        <v>536</v>
      </c>
      <c r="L156" s="251" t="s">
        <v>544</v>
      </c>
      <c r="M156" t="s">
        <v>911</v>
      </c>
      <c r="N156" s="251" t="s">
        <v>546</v>
      </c>
      <c r="O156" s="124"/>
    </row>
    <row r="157" spans="2:15" hidden="1">
      <c r="B157" s="242" t="str">
        <f t="shared" si="4"/>
        <v>Y</v>
      </c>
      <c r="C157" s="2" t="s">
        <v>912</v>
      </c>
      <c r="D157" s="2" t="str">
        <f t="shared" si="5"/>
        <v>ConTab_BOM_KP_Case_0151</v>
      </c>
      <c r="E157" s="2" t="s">
        <v>897</v>
      </c>
      <c r="F157" s="2" t="s">
        <v>549</v>
      </c>
      <c r="G157" s="2" t="s">
        <v>533</v>
      </c>
      <c r="H157" t="s">
        <v>534</v>
      </c>
      <c r="I157" t="s">
        <v>535</v>
      </c>
      <c r="J157" s="249">
        <v>175</v>
      </c>
      <c r="K157" s="2" t="s">
        <v>536</v>
      </c>
      <c r="L157" s="251" t="s">
        <v>544</v>
      </c>
      <c r="M157" t="s">
        <v>913</v>
      </c>
      <c r="N157" s="251" t="s">
        <v>539</v>
      </c>
    </row>
    <row r="158" spans="2:15" hidden="1">
      <c r="B158" s="242" t="str">
        <f t="shared" si="4"/>
        <v>N</v>
      </c>
      <c r="C158" s="2" t="s">
        <v>914</v>
      </c>
      <c r="D158" s="2" t="str">
        <f t="shared" si="5"/>
        <v/>
      </c>
      <c r="E158" s="2" t="s">
        <v>897</v>
      </c>
      <c r="F158" s="2" t="s">
        <v>549</v>
      </c>
      <c r="G158" s="2" t="s">
        <v>558</v>
      </c>
      <c r="H158" t="s">
        <v>542</v>
      </c>
      <c r="I158" t="s">
        <v>543</v>
      </c>
      <c r="J158" s="249">
        <v>175</v>
      </c>
      <c r="K158" s="2" t="s">
        <v>536</v>
      </c>
      <c r="L158" s="251" t="s">
        <v>544</v>
      </c>
      <c r="M158" t="s">
        <v>915</v>
      </c>
      <c r="N158" s="251" t="s">
        <v>546</v>
      </c>
      <c r="O158" s="124"/>
    </row>
    <row r="159" spans="2:15" hidden="1">
      <c r="B159" s="242" t="str">
        <f t="shared" si="4"/>
        <v>N</v>
      </c>
      <c r="C159" s="2" t="s">
        <v>916</v>
      </c>
      <c r="D159" s="2" t="str">
        <f t="shared" si="5"/>
        <v/>
      </c>
      <c r="E159" s="2" t="s">
        <v>897</v>
      </c>
      <c r="F159" s="2" t="s">
        <v>549</v>
      </c>
      <c r="G159" s="2" t="s">
        <v>548</v>
      </c>
      <c r="H159" t="s">
        <v>549</v>
      </c>
      <c r="I159" t="s">
        <v>550</v>
      </c>
      <c r="J159" s="249">
        <v>175</v>
      </c>
      <c r="K159" s="2" t="s">
        <v>536</v>
      </c>
      <c r="L159" s="251" t="s">
        <v>544</v>
      </c>
      <c r="M159" t="s">
        <v>917</v>
      </c>
      <c r="N159" s="251" t="s">
        <v>552</v>
      </c>
      <c r="O159" s="124"/>
    </row>
    <row r="160" spans="2:15" hidden="1">
      <c r="B160" s="242" t="str">
        <f t="shared" si="4"/>
        <v>Y</v>
      </c>
      <c r="C160" s="2" t="s">
        <v>918</v>
      </c>
      <c r="D160" s="2" t="str">
        <f t="shared" si="5"/>
        <v>ConTab_BOM_KP_Case_0154</v>
      </c>
      <c r="E160" s="2" t="s">
        <v>919</v>
      </c>
      <c r="F160" s="2" t="s">
        <v>532</v>
      </c>
      <c r="G160" s="2" t="s">
        <v>533</v>
      </c>
      <c r="H160" t="s">
        <v>534</v>
      </c>
      <c r="I160" t="s">
        <v>535</v>
      </c>
      <c r="J160" s="249">
        <v>175</v>
      </c>
      <c r="K160" s="2" t="s">
        <v>536</v>
      </c>
      <c r="L160" s="251" t="s">
        <v>920</v>
      </c>
      <c r="M160" t="s">
        <v>921</v>
      </c>
      <c r="N160" s="251" t="s">
        <v>539</v>
      </c>
      <c r="O160" s="124"/>
    </row>
    <row r="161" spans="2:15" hidden="1">
      <c r="B161" s="242" t="str">
        <f t="shared" si="4"/>
        <v>N</v>
      </c>
      <c r="C161" s="2" t="s">
        <v>922</v>
      </c>
      <c r="D161" s="2" t="str">
        <f t="shared" si="5"/>
        <v/>
      </c>
      <c r="E161" s="2" t="s">
        <v>919</v>
      </c>
      <c r="F161" s="2" t="s">
        <v>532</v>
      </c>
      <c r="G161" s="2" t="s">
        <v>558</v>
      </c>
      <c r="H161" t="s">
        <v>542</v>
      </c>
      <c r="I161" t="s">
        <v>543</v>
      </c>
      <c r="J161" s="249">
        <v>175</v>
      </c>
      <c r="K161" s="2" t="s">
        <v>536</v>
      </c>
      <c r="L161" s="251" t="s">
        <v>544</v>
      </c>
      <c r="M161" t="s">
        <v>923</v>
      </c>
      <c r="N161" s="251" t="s">
        <v>546</v>
      </c>
      <c r="O161" s="124"/>
    </row>
    <row r="162" spans="2:15" hidden="1">
      <c r="B162" s="242" t="str">
        <f t="shared" si="4"/>
        <v>N</v>
      </c>
      <c r="C162" s="2" t="s">
        <v>924</v>
      </c>
      <c r="D162" s="2" t="str">
        <f t="shared" si="5"/>
        <v/>
      </c>
      <c r="E162" s="2" t="s">
        <v>919</v>
      </c>
      <c r="F162" s="2" t="s">
        <v>532</v>
      </c>
      <c r="G162" s="2" t="s">
        <v>548</v>
      </c>
      <c r="H162" t="s">
        <v>549</v>
      </c>
      <c r="I162" t="s">
        <v>550</v>
      </c>
      <c r="J162" s="249">
        <v>175</v>
      </c>
      <c r="K162" s="2" t="s">
        <v>536</v>
      </c>
      <c r="L162" s="251" t="s">
        <v>544</v>
      </c>
      <c r="M162" t="s">
        <v>925</v>
      </c>
      <c r="N162" s="251" t="s">
        <v>552</v>
      </c>
      <c r="O162" s="124"/>
    </row>
    <row r="163" spans="2:15" hidden="1">
      <c r="B163" s="242" t="str">
        <f t="shared" si="4"/>
        <v>Y</v>
      </c>
      <c r="C163" s="2" t="s">
        <v>926</v>
      </c>
      <c r="D163" s="2" t="str">
        <f t="shared" si="5"/>
        <v>ConTab_BOM_KP_Case_0157</v>
      </c>
      <c r="E163" s="2" t="s">
        <v>919</v>
      </c>
      <c r="F163" s="2" t="s">
        <v>554</v>
      </c>
      <c r="G163" s="2" t="s">
        <v>533</v>
      </c>
      <c r="H163" t="s">
        <v>534</v>
      </c>
      <c r="I163" t="s">
        <v>535</v>
      </c>
      <c r="J163" s="249">
        <v>250</v>
      </c>
      <c r="K163" s="2" t="s">
        <v>536</v>
      </c>
      <c r="L163" s="251" t="s">
        <v>927</v>
      </c>
      <c r="M163" t="s">
        <v>928</v>
      </c>
      <c r="N163" s="251" t="s">
        <v>546</v>
      </c>
      <c r="O163" s="124"/>
    </row>
    <row r="164" spans="2:15" hidden="1">
      <c r="B164" s="242" t="str">
        <f t="shared" si="4"/>
        <v>N</v>
      </c>
      <c r="C164" s="2" t="s">
        <v>929</v>
      </c>
      <c r="D164" s="2" t="str">
        <f t="shared" si="5"/>
        <v/>
      </c>
      <c r="E164" s="2" t="s">
        <v>919</v>
      </c>
      <c r="F164" s="2" t="s">
        <v>554</v>
      </c>
      <c r="G164" s="2" t="s">
        <v>558</v>
      </c>
      <c r="H164" t="s">
        <v>542</v>
      </c>
      <c r="I164" t="s">
        <v>543</v>
      </c>
      <c r="J164" s="249">
        <v>300</v>
      </c>
      <c r="K164" s="2" t="s">
        <v>536</v>
      </c>
      <c r="L164" s="251" t="s">
        <v>930</v>
      </c>
      <c r="M164" t="s">
        <v>931</v>
      </c>
      <c r="N164" s="251" t="s">
        <v>546</v>
      </c>
      <c r="O164" s="124"/>
    </row>
    <row r="165" spans="2:15" hidden="1">
      <c r="B165" s="242" t="str">
        <f t="shared" si="4"/>
        <v>N</v>
      </c>
      <c r="C165" s="2" t="s">
        <v>932</v>
      </c>
      <c r="D165" s="2" t="str">
        <f t="shared" si="5"/>
        <v/>
      </c>
      <c r="E165" s="2" t="s">
        <v>919</v>
      </c>
      <c r="F165" s="2" t="s">
        <v>554</v>
      </c>
      <c r="G165" s="2" t="s">
        <v>548</v>
      </c>
      <c r="H165" t="s">
        <v>549</v>
      </c>
      <c r="I165" t="s">
        <v>550</v>
      </c>
      <c r="J165" s="249">
        <v>250</v>
      </c>
      <c r="K165" s="2" t="s">
        <v>536</v>
      </c>
      <c r="L165" s="251" t="s">
        <v>544</v>
      </c>
      <c r="M165" t="s">
        <v>933</v>
      </c>
      <c r="N165" s="251" t="s">
        <v>546</v>
      </c>
      <c r="O165" s="124"/>
    </row>
    <row r="166" spans="2:15" hidden="1">
      <c r="B166" s="242" t="str">
        <f t="shared" si="4"/>
        <v>Y</v>
      </c>
      <c r="C166" s="2" t="s">
        <v>934</v>
      </c>
      <c r="D166" s="2" t="str">
        <f t="shared" si="5"/>
        <v>ConTab_BOM_KP_Case_0160</v>
      </c>
      <c r="E166" s="2" t="s">
        <v>919</v>
      </c>
      <c r="F166" s="2" t="s">
        <v>549</v>
      </c>
      <c r="G166" s="2" t="s">
        <v>533</v>
      </c>
      <c r="H166" t="s">
        <v>534</v>
      </c>
      <c r="I166" t="s">
        <v>535</v>
      </c>
      <c r="J166" s="249">
        <v>175</v>
      </c>
      <c r="K166" s="2" t="s">
        <v>536</v>
      </c>
      <c r="L166" s="251" t="s">
        <v>544</v>
      </c>
      <c r="M166" t="s">
        <v>935</v>
      </c>
      <c r="N166" s="251" t="s">
        <v>539</v>
      </c>
    </row>
    <row r="167" spans="2:15" hidden="1">
      <c r="B167" s="242" t="str">
        <f t="shared" si="4"/>
        <v>N</v>
      </c>
      <c r="C167" s="2" t="s">
        <v>936</v>
      </c>
      <c r="D167" s="2" t="str">
        <f t="shared" si="5"/>
        <v/>
      </c>
      <c r="E167" s="2" t="s">
        <v>919</v>
      </c>
      <c r="F167" s="2" t="s">
        <v>549</v>
      </c>
      <c r="G167" s="2" t="s">
        <v>558</v>
      </c>
      <c r="H167" t="s">
        <v>542</v>
      </c>
      <c r="I167" t="s">
        <v>543</v>
      </c>
      <c r="J167" s="249">
        <v>175</v>
      </c>
      <c r="K167" s="2" t="s">
        <v>536</v>
      </c>
      <c r="L167" s="251" t="s">
        <v>544</v>
      </c>
      <c r="M167" t="s">
        <v>937</v>
      </c>
      <c r="N167" s="251" t="s">
        <v>546</v>
      </c>
      <c r="O167" s="124"/>
    </row>
    <row r="168" spans="2:15" hidden="1">
      <c r="B168" s="242" t="str">
        <f t="shared" si="4"/>
        <v>N</v>
      </c>
      <c r="C168" s="2" t="s">
        <v>938</v>
      </c>
      <c r="D168" s="2" t="str">
        <f t="shared" si="5"/>
        <v/>
      </c>
      <c r="E168" s="2" t="s">
        <v>919</v>
      </c>
      <c r="F168" s="2" t="s">
        <v>549</v>
      </c>
      <c r="G168" s="2" t="s">
        <v>548</v>
      </c>
      <c r="H168" t="s">
        <v>549</v>
      </c>
      <c r="I168" t="s">
        <v>550</v>
      </c>
      <c r="J168" s="249">
        <v>175</v>
      </c>
      <c r="K168" s="2" t="s">
        <v>536</v>
      </c>
      <c r="L168" s="251" t="s">
        <v>544</v>
      </c>
      <c r="M168" t="s">
        <v>939</v>
      </c>
      <c r="N168" s="251" t="s">
        <v>552</v>
      </c>
      <c r="O168" s="124"/>
    </row>
    <row r="169" spans="2:15" hidden="1">
      <c r="B169" s="242" t="str">
        <f t="shared" si="4"/>
        <v>Y</v>
      </c>
      <c r="C169" s="2" t="s">
        <v>940</v>
      </c>
      <c r="D169" s="2" t="str">
        <f t="shared" si="5"/>
        <v>ConTab_BOM_KP_Case_0163</v>
      </c>
      <c r="E169" s="2" t="s">
        <v>941</v>
      </c>
      <c r="F169" s="2" t="s">
        <v>532</v>
      </c>
      <c r="G169" s="2" t="s">
        <v>533</v>
      </c>
      <c r="H169" t="s">
        <v>534</v>
      </c>
      <c r="I169" t="s">
        <v>535</v>
      </c>
      <c r="J169" s="249">
        <v>175</v>
      </c>
      <c r="K169" s="2" t="s">
        <v>536</v>
      </c>
      <c r="L169" s="251" t="s">
        <v>942</v>
      </c>
      <c r="M169" t="s">
        <v>943</v>
      </c>
      <c r="N169" s="251" t="s">
        <v>539</v>
      </c>
    </row>
    <row r="170" spans="2:15" hidden="1">
      <c r="B170" s="242" t="str">
        <f t="shared" si="4"/>
        <v>N</v>
      </c>
      <c r="C170" s="2" t="s">
        <v>944</v>
      </c>
      <c r="D170" s="2" t="str">
        <f t="shared" si="5"/>
        <v/>
      </c>
      <c r="E170" s="2" t="s">
        <v>941</v>
      </c>
      <c r="F170" s="2" t="s">
        <v>532</v>
      </c>
      <c r="G170" s="2" t="s">
        <v>558</v>
      </c>
      <c r="H170" t="s">
        <v>542</v>
      </c>
      <c r="I170" t="s">
        <v>543</v>
      </c>
      <c r="J170" s="249">
        <v>175</v>
      </c>
      <c r="K170" s="2" t="s">
        <v>536</v>
      </c>
      <c r="L170" s="251" t="s">
        <v>544</v>
      </c>
      <c r="M170" t="s">
        <v>945</v>
      </c>
      <c r="N170" s="251" t="s">
        <v>546</v>
      </c>
    </row>
    <row r="171" spans="2:15" hidden="1">
      <c r="B171" s="242" t="str">
        <f t="shared" si="4"/>
        <v>N</v>
      </c>
      <c r="C171" s="2" t="s">
        <v>946</v>
      </c>
      <c r="D171" s="2" t="str">
        <f t="shared" si="5"/>
        <v/>
      </c>
      <c r="E171" s="2" t="s">
        <v>941</v>
      </c>
      <c r="F171" s="2" t="s">
        <v>532</v>
      </c>
      <c r="G171" s="2" t="s">
        <v>548</v>
      </c>
      <c r="H171" t="s">
        <v>549</v>
      </c>
      <c r="I171" t="s">
        <v>550</v>
      </c>
      <c r="J171" s="249">
        <v>175</v>
      </c>
      <c r="K171" s="2" t="s">
        <v>536</v>
      </c>
      <c r="L171" s="251" t="s">
        <v>544</v>
      </c>
      <c r="M171" t="s">
        <v>947</v>
      </c>
      <c r="N171" s="251" t="s">
        <v>552</v>
      </c>
    </row>
    <row r="172" spans="2:15" hidden="1">
      <c r="B172" s="242" t="str">
        <f t="shared" si="4"/>
        <v>Y</v>
      </c>
      <c r="C172" s="2" t="s">
        <v>948</v>
      </c>
      <c r="D172" s="2" t="str">
        <f t="shared" si="5"/>
        <v>ConTab_BOM_KP_Case_0166</v>
      </c>
      <c r="E172" s="2" t="s">
        <v>941</v>
      </c>
      <c r="F172" s="2" t="s">
        <v>554</v>
      </c>
      <c r="G172" s="2" t="s">
        <v>533</v>
      </c>
      <c r="H172" t="s">
        <v>534</v>
      </c>
      <c r="I172" t="s">
        <v>535</v>
      </c>
      <c r="J172" s="249">
        <v>250</v>
      </c>
      <c r="K172" s="2" t="s">
        <v>536</v>
      </c>
      <c r="L172" s="251" t="s">
        <v>949</v>
      </c>
      <c r="M172" t="s">
        <v>950</v>
      </c>
      <c r="N172" s="251" t="s">
        <v>546</v>
      </c>
      <c r="O172" s="124"/>
    </row>
    <row r="173" spans="2:15" hidden="1">
      <c r="B173" s="242" t="str">
        <f t="shared" si="4"/>
        <v>N</v>
      </c>
      <c r="C173" s="2" t="s">
        <v>951</v>
      </c>
      <c r="D173" s="2" t="str">
        <f t="shared" si="5"/>
        <v/>
      </c>
      <c r="E173" s="2" t="s">
        <v>941</v>
      </c>
      <c r="F173" s="2" t="s">
        <v>554</v>
      </c>
      <c r="G173" s="2" t="s">
        <v>558</v>
      </c>
      <c r="H173" t="s">
        <v>542</v>
      </c>
      <c r="I173" t="s">
        <v>543</v>
      </c>
      <c r="J173" s="249">
        <v>300</v>
      </c>
      <c r="K173" s="2" t="s">
        <v>536</v>
      </c>
      <c r="L173" s="251" t="s">
        <v>952</v>
      </c>
      <c r="M173" t="s">
        <v>953</v>
      </c>
      <c r="N173" s="251" t="s">
        <v>546</v>
      </c>
      <c r="O173" s="124"/>
    </row>
    <row r="174" spans="2:15" hidden="1">
      <c r="B174" s="242" t="str">
        <f t="shared" si="4"/>
        <v>N</v>
      </c>
      <c r="C174" s="2" t="s">
        <v>954</v>
      </c>
      <c r="D174" s="2" t="str">
        <f t="shared" si="5"/>
        <v/>
      </c>
      <c r="E174" s="2" t="s">
        <v>941</v>
      </c>
      <c r="F174" s="2" t="s">
        <v>554</v>
      </c>
      <c r="G174" s="2" t="s">
        <v>548</v>
      </c>
      <c r="H174" t="s">
        <v>549</v>
      </c>
      <c r="I174" t="s">
        <v>550</v>
      </c>
      <c r="J174" s="249">
        <v>250</v>
      </c>
      <c r="K174" s="2" t="s">
        <v>536</v>
      </c>
      <c r="L174" s="251" t="s">
        <v>544</v>
      </c>
      <c r="M174" t="s">
        <v>955</v>
      </c>
      <c r="N174" s="251" t="s">
        <v>546</v>
      </c>
      <c r="O174" s="124"/>
    </row>
    <row r="175" spans="2:15" hidden="1">
      <c r="B175" s="242" t="str">
        <f t="shared" si="4"/>
        <v>Y</v>
      </c>
      <c r="C175" s="2" t="s">
        <v>956</v>
      </c>
      <c r="D175" s="2" t="str">
        <f t="shared" si="5"/>
        <v>ConTab_BOM_KP_Case_0169</v>
      </c>
      <c r="E175" s="2" t="s">
        <v>941</v>
      </c>
      <c r="F175" s="2" t="s">
        <v>549</v>
      </c>
      <c r="G175" s="2" t="s">
        <v>533</v>
      </c>
      <c r="H175" t="s">
        <v>534</v>
      </c>
      <c r="I175" t="s">
        <v>535</v>
      </c>
      <c r="J175" s="249">
        <v>175</v>
      </c>
      <c r="K175" s="2" t="s">
        <v>536</v>
      </c>
      <c r="L175" s="251" t="s">
        <v>544</v>
      </c>
      <c r="M175" t="s">
        <v>957</v>
      </c>
      <c r="N175" s="251" t="s">
        <v>539</v>
      </c>
      <c r="O175" s="124"/>
    </row>
    <row r="176" spans="2:15" hidden="1">
      <c r="B176" s="242" t="str">
        <f t="shared" si="4"/>
        <v>N</v>
      </c>
      <c r="C176" s="2" t="s">
        <v>958</v>
      </c>
      <c r="D176" s="2" t="str">
        <f t="shared" si="5"/>
        <v/>
      </c>
      <c r="E176" s="2" t="s">
        <v>941</v>
      </c>
      <c r="F176" s="2" t="s">
        <v>549</v>
      </c>
      <c r="G176" s="2" t="s">
        <v>558</v>
      </c>
      <c r="H176" t="s">
        <v>542</v>
      </c>
      <c r="I176" t="s">
        <v>543</v>
      </c>
      <c r="J176" s="249">
        <v>175</v>
      </c>
      <c r="K176" s="2" t="s">
        <v>536</v>
      </c>
      <c r="L176" s="251" t="s">
        <v>544</v>
      </c>
      <c r="M176" t="s">
        <v>959</v>
      </c>
      <c r="N176" s="251" t="s">
        <v>546</v>
      </c>
    </row>
    <row r="177" spans="2:15" hidden="1">
      <c r="B177" s="242" t="str">
        <f t="shared" si="4"/>
        <v>N</v>
      </c>
      <c r="C177" s="2" t="s">
        <v>960</v>
      </c>
      <c r="D177" s="2" t="str">
        <f t="shared" si="5"/>
        <v/>
      </c>
      <c r="E177" s="2" t="s">
        <v>941</v>
      </c>
      <c r="F177" s="2" t="s">
        <v>549</v>
      </c>
      <c r="G177" s="2" t="s">
        <v>548</v>
      </c>
      <c r="H177" t="s">
        <v>549</v>
      </c>
      <c r="I177" t="s">
        <v>550</v>
      </c>
      <c r="J177" s="249">
        <v>175</v>
      </c>
      <c r="K177" s="2" t="s">
        <v>536</v>
      </c>
      <c r="L177" s="251" t="s">
        <v>544</v>
      </c>
      <c r="M177" t="s">
        <v>961</v>
      </c>
      <c r="N177" s="251" t="s">
        <v>552</v>
      </c>
    </row>
    <row r="178" spans="2:15">
      <c r="B178" s="242" t="str">
        <f t="shared" si="4"/>
        <v>Y</v>
      </c>
      <c r="C178" s="2" t="s">
        <v>962</v>
      </c>
      <c r="D178" s="2" t="str">
        <f t="shared" si="5"/>
        <v>ConTab_BOM_KP_Case_0172</v>
      </c>
      <c r="E178" s="2" t="s">
        <v>14261</v>
      </c>
      <c r="F178" s="2" t="s">
        <v>532</v>
      </c>
      <c r="G178" s="2" t="s">
        <v>533</v>
      </c>
      <c r="H178" t="s">
        <v>534</v>
      </c>
      <c r="I178" t="s">
        <v>535</v>
      </c>
      <c r="J178" s="249">
        <v>175</v>
      </c>
      <c r="K178" s="2" t="s">
        <v>536</v>
      </c>
      <c r="L178" s="251" t="s">
        <v>964</v>
      </c>
      <c r="M178" t="s">
        <v>965</v>
      </c>
      <c r="N178" s="251" t="s">
        <v>539</v>
      </c>
    </row>
    <row r="179" spans="2:15">
      <c r="B179" s="242" t="str">
        <f t="shared" si="4"/>
        <v>N</v>
      </c>
      <c r="C179" s="2" t="s">
        <v>966</v>
      </c>
      <c r="D179" s="2" t="str">
        <f t="shared" si="5"/>
        <v/>
      </c>
      <c r="E179" s="2" t="s">
        <v>14261</v>
      </c>
      <c r="F179" s="2" t="s">
        <v>532</v>
      </c>
      <c r="G179" s="2" t="s">
        <v>558</v>
      </c>
      <c r="H179" t="s">
        <v>542</v>
      </c>
      <c r="I179" t="s">
        <v>543</v>
      </c>
      <c r="J179" s="249">
        <v>175</v>
      </c>
      <c r="K179" s="2" t="s">
        <v>536</v>
      </c>
      <c r="L179" s="251" t="s">
        <v>544</v>
      </c>
      <c r="M179" t="s">
        <v>967</v>
      </c>
      <c r="N179" s="251" t="s">
        <v>546</v>
      </c>
      <c r="O179" s="124"/>
    </row>
    <row r="180" spans="2:15">
      <c r="B180" s="242" t="str">
        <f t="shared" si="4"/>
        <v>N</v>
      </c>
      <c r="C180" s="2" t="s">
        <v>968</v>
      </c>
      <c r="D180" s="2" t="str">
        <f t="shared" si="5"/>
        <v/>
      </c>
      <c r="E180" s="2" t="s">
        <v>14261</v>
      </c>
      <c r="F180" s="2" t="s">
        <v>532</v>
      </c>
      <c r="G180" s="2" t="s">
        <v>548</v>
      </c>
      <c r="H180" t="s">
        <v>549</v>
      </c>
      <c r="I180" t="s">
        <v>550</v>
      </c>
      <c r="J180" s="249">
        <v>175</v>
      </c>
      <c r="K180" s="2" t="s">
        <v>536</v>
      </c>
      <c r="L180" s="251" t="s">
        <v>544</v>
      </c>
      <c r="M180" t="s">
        <v>969</v>
      </c>
      <c r="N180" s="251" t="s">
        <v>552</v>
      </c>
      <c r="O180" s="124"/>
    </row>
    <row r="181" spans="2:15">
      <c r="B181" s="242" t="str">
        <f t="shared" si="4"/>
        <v>Y</v>
      </c>
      <c r="C181" s="2" t="s">
        <v>970</v>
      </c>
      <c r="D181" s="2" t="str">
        <f t="shared" si="5"/>
        <v>ConTab_BOM_KP_Case_0175</v>
      </c>
      <c r="E181" s="2" t="s">
        <v>14261</v>
      </c>
      <c r="F181" s="2" t="s">
        <v>554</v>
      </c>
      <c r="G181" s="2" t="s">
        <v>533</v>
      </c>
      <c r="H181" t="s">
        <v>534</v>
      </c>
      <c r="I181" t="s">
        <v>535</v>
      </c>
      <c r="J181" s="249">
        <v>250</v>
      </c>
      <c r="K181" s="2" t="s">
        <v>536</v>
      </c>
      <c r="L181" s="251" t="s">
        <v>971</v>
      </c>
      <c r="M181" t="s">
        <v>972</v>
      </c>
      <c r="N181" s="251" t="s">
        <v>546</v>
      </c>
      <c r="O181" s="124"/>
    </row>
    <row r="182" spans="2:15">
      <c r="B182" s="242" t="str">
        <f t="shared" si="4"/>
        <v>N</v>
      </c>
      <c r="C182" s="2" t="s">
        <v>973</v>
      </c>
      <c r="D182" s="2" t="str">
        <f t="shared" si="5"/>
        <v/>
      </c>
      <c r="E182" s="2" t="s">
        <v>14261</v>
      </c>
      <c r="F182" s="2" t="s">
        <v>554</v>
      </c>
      <c r="G182" s="2" t="s">
        <v>558</v>
      </c>
      <c r="H182" t="s">
        <v>542</v>
      </c>
      <c r="I182" t="s">
        <v>543</v>
      </c>
      <c r="J182" s="249">
        <v>300</v>
      </c>
      <c r="K182" s="2" t="s">
        <v>536</v>
      </c>
      <c r="L182" s="251" t="s">
        <v>974</v>
      </c>
      <c r="M182" t="s">
        <v>975</v>
      </c>
      <c r="N182" s="251" t="s">
        <v>546</v>
      </c>
      <c r="O182" s="124"/>
    </row>
    <row r="183" spans="2:15">
      <c r="B183" s="242" t="str">
        <f t="shared" si="4"/>
        <v>N</v>
      </c>
      <c r="C183" s="2" t="s">
        <v>976</v>
      </c>
      <c r="D183" s="2" t="str">
        <f t="shared" si="5"/>
        <v/>
      </c>
      <c r="E183" s="2" t="s">
        <v>14261</v>
      </c>
      <c r="F183" s="2" t="s">
        <v>554</v>
      </c>
      <c r="G183" s="2" t="s">
        <v>548</v>
      </c>
      <c r="H183" t="s">
        <v>549</v>
      </c>
      <c r="I183" t="s">
        <v>550</v>
      </c>
      <c r="J183" s="249">
        <v>250</v>
      </c>
      <c r="K183" s="2" t="s">
        <v>536</v>
      </c>
      <c r="L183" s="251" t="s">
        <v>544</v>
      </c>
      <c r="M183" t="s">
        <v>977</v>
      </c>
      <c r="N183" s="251" t="s">
        <v>546</v>
      </c>
      <c r="O183" s="124"/>
    </row>
    <row r="184" spans="2:15">
      <c r="B184" s="242" t="str">
        <f t="shared" si="4"/>
        <v>Y</v>
      </c>
      <c r="C184" s="2" t="s">
        <v>978</v>
      </c>
      <c r="D184" s="2" t="str">
        <f t="shared" si="5"/>
        <v>ConTab_BOM_KP_Case_0178</v>
      </c>
      <c r="E184" s="2" t="s">
        <v>14261</v>
      </c>
      <c r="F184" s="2" t="s">
        <v>549</v>
      </c>
      <c r="G184" s="2" t="s">
        <v>533</v>
      </c>
      <c r="H184" t="s">
        <v>534</v>
      </c>
      <c r="I184" t="s">
        <v>535</v>
      </c>
      <c r="J184" s="249">
        <v>175</v>
      </c>
      <c r="K184" s="2" t="s">
        <v>536</v>
      </c>
      <c r="L184" s="251" t="s">
        <v>544</v>
      </c>
      <c r="M184" t="s">
        <v>979</v>
      </c>
      <c r="N184" s="251" t="s">
        <v>539</v>
      </c>
    </row>
    <row r="185" spans="2:15">
      <c r="B185" s="242" t="str">
        <f t="shared" si="4"/>
        <v>N</v>
      </c>
      <c r="C185" s="2" t="s">
        <v>980</v>
      </c>
      <c r="D185" s="2" t="str">
        <f t="shared" si="5"/>
        <v/>
      </c>
      <c r="E185" s="2" t="s">
        <v>14261</v>
      </c>
      <c r="F185" s="2" t="s">
        <v>549</v>
      </c>
      <c r="G185" s="2" t="s">
        <v>558</v>
      </c>
      <c r="H185" t="s">
        <v>542</v>
      </c>
      <c r="I185" t="s">
        <v>543</v>
      </c>
      <c r="J185" s="249">
        <v>175</v>
      </c>
      <c r="K185" s="2" t="s">
        <v>536</v>
      </c>
      <c r="L185" s="251" t="s">
        <v>544</v>
      </c>
      <c r="M185" t="s">
        <v>981</v>
      </c>
      <c r="N185" s="251" t="s">
        <v>546</v>
      </c>
    </row>
    <row r="186" spans="2:15">
      <c r="B186" s="242" t="str">
        <f t="shared" si="4"/>
        <v>N</v>
      </c>
      <c r="C186" s="2" t="s">
        <v>982</v>
      </c>
      <c r="D186" s="2" t="str">
        <f t="shared" si="5"/>
        <v/>
      </c>
      <c r="E186" s="2" t="s">
        <v>14261</v>
      </c>
      <c r="F186" s="2" t="s">
        <v>549</v>
      </c>
      <c r="G186" s="2" t="s">
        <v>548</v>
      </c>
      <c r="H186" t="s">
        <v>549</v>
      </c>
      <c r="I186" t="s">
        <v>550</v>
      </c>
      <c r="J186" s="249">
        <v>175</v>
      </c>
      <c r="K186" s="2" t="s">
        <v>536</v>
      </c>
      <c r="L186" s="251" t="s">
        <v>544</v>
      </c>
      <c r="M186" t="s">
        <v>983</v>
      </c>
      <c r="N186" s="251" t="s">
        <v>552</v>
      </c>
    </row>
    <row r="187" spans="2:15" hidden="1">
      <c r="B187" s="242" t="str">
        <f t="shared" si="4"/>
        <v>Y</v>
      </c>
      <c r="C187" s="2" t="s">
        <v>984</v>
      </c>
      <c r="D187" s="2" t="str">
        <f t="shared" si="5"/>
        <v>ConTab_BOM_KP_Case_0181</v>
      </c>
      <c r="E187" s="2" t="s">
        <v>985</v>
      </c>
      <c r="F187" s="2" t="s">
        <v>532</v>
      </c>
      <c r="G187" s="2" t="s">
        <v>533</v>
      </c>
      <c r="H187" t="s">
        <v>534</v>
      </c>
      <c r="I187" t="s">
        <v>535</v>
      </c>
      <c r="J187" s="249">
        <v>175</v>
      </c>
      <c r="K187" s="2" t="s">
        <v>536</v>
      </c>
      <c r="L187" s="251" t="s">
        <v>986</v>
      </c>
      <c r="M187" t="s">
        <v>987</v>
      </c>
      <c r="N187" s="251" t="s">
        <v>539</v>
      </c>
    </row>
    <row r="188" spans="2:15" hidden="1">
      <c r="B188" s="242" t="str">
        <f t="shared" si="4"/>
        <v>N</v>
      </c>
      <c r="C188" s="2" t="s">
        <v>988</v>
      </c>
      <c r="D188" s="2" t="str">
        <f t="shared" si="5"/>
        <v/>
      </c>
      <c r="E188" s="2" t="s">
        <v>985</v>
      </c>
      <c r="F188" s="2" t="s">
        <v>532</v>
      </c>
      <c r="G188" s="2" t="s">
        <v>558</v>
      </c>
      <c r="H188" t="s">
        <v>542</v>
      </c>
      <c r="I188" t="s">
        <v>543</v>
      </c>
      <c r="J188" s="249">
        <v>175</v>
      </c>
      <c r="K188" s="2" t="s">
        <v>536</v>
      </c>
      <c r="L188" s="251" t="s">
        <v>544</v>
      </c>
      <c r="M188" t="s">
        <v>989</v>
      </c>
      <c r="N188" s="251" t="s">
        <v>546</v>
      </c>
    </row>
    <row r="189" spans="2:15" hidden="1">
      <c r="B189" s="242" t="str">
        <f t="shared" si="4"/>
        <v>N</v>
      </c>
      <c r="C189" s="2" t="s">
        <v>990</v>
      </c>
      <c r="D189" s="2" t="str">
        <f t="shared" si="5"/>
        <v/>
      </c>
      <c r="E189" s="2" t="s">
        <v>985</v>
      </c>
      <c r="F189" s="2" t="s">
        <v>532</v>
      </c>
      <c r="G189" s="2" t="s">
        <v>548</v>
      </c>
      <c r="H189" t="s">
        <v>549</v>
      </c>
      <c r="I189" t="s">
        <v>550</v>
      </c>
      <c r="J189" s="249">
        <v>175</v>
      </c>
      <c r="K189" s="2" t="s">
        <v>536</v>
      </c>
      <c r="L189" s="251" t="s">
        <v>544</v>
      </c>
      <c r="M189" t="s">
        <v>991</v>
      </c>
      <c r="N189" s="251" t="s">
        <v>552</v>
      </c>
    </row>
    <row r="190" spans="2:15" hidden="1">
      <c r="B190" s="242" t="str">
        <f t="shared" si="4"/>
        <v>Y</v>
      </c>
      <c r="C190" s="2" t="s">
        <v>992</v>
      </c>
      <c r="D190" s="2" t="str">
        <f t="shared" si="5"/>
        <v>ConTab_BOM_KP_Case_0184</v>
      </c>
      <c r="E190" s="2" t="s">
        <v>985</v>
      </c>
      <c r="F190" s="2" t="s">
        <v>554</v>
      </c>
      <c r="G190" s="2" t="s">
        <v>533</v>
      </c>
      <c r="H190" t="s">
        <v>534</v>
      </c>
      <c r="I190" t="s">
        <v>535</v>
      </c>
      <c r="J190" s="249">
        <v>250</v>
      </c>
      <c r="K190" s="2" t="s">
        <v>536</v>
      </c>
      <c r="L190" s="251" t="s">
        <v>993</v>
      </c>
      <c r="M190" t="s">
        <v>994</v>
      </c>
      <c r="N190" s="251" t="s">
        <v>546</v>
      </c>
    </row>
    <row r="191" spans="2:15" hidden="1">
      <c r="B191" s="242" t="str">
        <f t="shared" si="4"/>
        <v>N</v>
      </c>
      <c r="C191" s="2" t="s">
        <v>995</v>
      </c>
      <c r="D191" s="2" t="str">
        <f t="shared" si="5"/>
        <v/>
      </c>
      <c r="E191" s="2" t="s">
        <v>985</v>
      </c>
      <c r="F191" s="2" t="s">
        <v>554</v>
      </c>
      <c r="G191" s="2" t="s">
        <v>558</v>
      </c>
      <c r="H191" t="s">
        <v>542</v>
      </c>
      <c r="I191" t="s">
        <v>543</v>
      </c>
      <c r="J191" s="249">
        <v>300</v>
      </c>
      <c r="K191" s="2" t="s">
        <v>536</v>
      </c>
      <c r="L191" s="251" t="s">
        <v>996</v>
      </c>
      <c r="M191" t="s">
        <v>997</v>
      </c>
      <c r="N191" s="251" t="s">
        <v>546</v>
      </c>
      <c r="O191" s="124"/>
    </row>
    <row r="192" spans="2:15" hidden="1">
      <c r="B192" s="242" t="str">
        <f t="shared" si="4"/>
        <v>N</v>
      </c>
      <c r="C192" s="2" t="s">
        <v>998</v>
      </c>
      <c r="D192" s="2" t="str">
        <f t="shared" si="5"/>
        <v/>
      </c>
      <c r="E192" s="2" t="s">
        <v>985</v>
      </c>
      <c r="F192" s="2" t="s">
        <v>554</v>
      </c>
      <c r="G192" s="2" t="s">
        <v>548</v>
      </c>
      <c r="H192" t="s">
        <v>549</v>
      </c>
      <c r="I192" t="s">
        <v>550</v>
      </c>
      <c r="J192" s="249">
        <v>250</v>
      </c>
      <c r="K192" s="2" t="s">
        <v>536</v>
      </c>
      <c r="L192" s="251" t="s">
        <v>544</v>
      </c>
      <c r="M192" t="s">
        <v>999</v>
      </c>
      <c r="N192" s="251" t="s">
        <v>546</v>
      </c>
      <c r="O192" s="124"/>
    </row>
    <row r="193" spans="2:15" hidden="1">
      <c r="B193" s="242" t="str">
        <f t="shared" si="4"/>
        <v>Y</v>
      </c>
      <c r="C193" s="2" t="s">
        <v>1000</v>
      </c>
      <c r="D193" s="2" t="str">
        <f t="shared" si="5"/>
        <v>ConTab_BOM_KP_Case_0187</v>
      </c>
      <c r="E193" s="2" t="s">
        <v>985</v>
      </c>
      <c r="F193" s="2" t="s">
        <v>549</v>
      </c>
      <c r="G193" s="2" t="s">
        <v>533</v>
      </c>
      <c r="H193" t="s">
        <v>534</v>
      </c>
      <c r="I193" t="s">
        <v>535</v>
      </c>
      <c r="J193" s="249">
        <v>175</v>
      </c>
      <c r="K193" s="2" t="s">
        <v>536</v>
      </c>
      <c r="L193" s="251" t="s">
        <v>544</v>
      </c>
      <c r="M193" t="s">
        <v>1001</v>
      </c>
      <c r="N193" s="251" t="s">
        <v>539</v>
      </c>
      <c r="O193" s="124"/>
    </row>
    <row r="194" spans="2:15" hidden="1">
      <c r="B194" s="242" t="str">
        <f t="shared" si="4"/>
        <v>N</v>
      </c>
      <c r="C194" s="2" t="s">
        <v>1002</v>
      </c>
      <c r="D194" s="2" t="str">
        <f t="shared" si="5"/>
        <v/>
      </c>
      <c r="E194" s="2" t="s">
        <v>985</v>
      </c>
      <c r="F194" s="2" t="s">
        <v>549</v>
      </c>
      <c r="G194" s="2" t="s">
        <v>558</v>
      </c>
      <c r="H194" t="s">
        <v>542</v>
      </c>
      <c r="I194" t="s">
        <v>543</v>
      </c>
      <c r="J194" s="249">
        <v>175</v>
      </c>
      <c r="K194" s="2" t="s">
        <v>536</v>
      </c>
      <c r="L194" s="251" t="s">
        <v>544</v>
      </c>
      <c r="M194" t="s">
        <v>1003</v>
      </c>
      <c r="N194" s="251" t="s">
        <v>546</v>
      </c>
      <c r="O194" s="124"/>
    </row>
    <row r="195" spans="2:15" hidden="1">
      <c r="B195" s="242" t="str">
        <f t="shared" si="4"/>
        <v>N</v>
      </c>
      <c r="C195" s="2" t="s">
        <v>1004</v>
      </c>
      <c r="D195" s="2" t="str">
        <f t="shared" si="5"/>
        <v/>
      </c>
      <c r="E195" s="2" t="s">
        <v>985</v>
      </c>
      <c r="F195" s="2" t="s">
        <v>549</v>
      </c>
      <c r="G195" s="2" t="s">
        <v>548</v>
      </c>
      <c r="H195" t="s">
        <v>549</v>
      </c>
      <c r="I195" t="s">
        <v>550</v>
      </c>
      <c r="J195" s="249">
        <v>175</v>
      </c>
      <c r="K195" s="2" t="s">
        <v>536</v>
      </c>
      <c r="L195" s="251" t="s">
        <v>544</v>
      </c>
      <c r="M195" t="s">
        <v>1005</v>
      </c>
      <c r="N195" s="251" t="s">
        <v>552</v>
      </c>
      <c r="O195" s="124"/>
    </row>
    <row r="196" spans="2:15" hidden="1">
      <c r="B196" s="242" t="str">
        <f t="shared" si="4"/>
        <v>Y</v>
      </c>
      <c r="C196" s="2" t="s">
        <v>1006</v>
      </c>
      <c r="D196" s="2" t="str">
        <f t="shared" si="5"/>
        <v>ConTab_BOM_KP_Case_0190</v>
      </c>
      <c r="E196" s="2" t="s">
        <v>1007</v>
      </c>
      <c r="F196" s="2" t="s">
        <v>532</v>
      </c>
      <c r="G196" s="2" t="s">
        <v>533</v>
      </c>
      <c r="H196" t="s">
        <v>534</v>
      </c>
      <c r="I196" t="s">
        <v>535</v>
      </c>
      <c r="J196" s="249">
        <v>175</v>
      </c>
      <c r="K196" s="2" t="s">
        <v>536</v>
      </c>
      <c r="L196" s="251" t="s">
        <v>986</v>
      </c>
      <c r="M196" t="s">
        <v>1008</v>
      </c>
      <c r="N196" s="251" t="s">
        <v>539</v>
      </c>
      <c r="O196" s="124"/>
    </row>
    <row r="197" spans="2:15" hidden="1">
      <c r="B197" s="242" t="str">
        <f t="shared" si="4"/>
        <v>N</v>
      </c>
      <c r="C197" s="2" t="s">
        <v>1009</v>
      </c>
      <c r="D197" s="2" t="str">
        <f t="shared" si="5"/>
        <v/>
      </c>
      <c r="E197" s="2" t="s">
        <v>1007</v>
      </c>
      <c r="F197" s="2" t="s">
        <v>532</v>
      </c>
      <c r="G197" s="2" t="s">
        <v>558</v>
      </c>
      <c r="H197" t="s">
        <v>542</v>
      </c>
      <c r="I197" t="s">
        <v>543</v>
      </c>
      <c r="J197" s="249">
        <v>175</v>
      </c>
      <c r="K197" s="2" t="s">
        <v>536</v>
      </c>
      <c r="L197" s="251" t="s">
        <v>544</v>
      </c>
      <c r="M197" t="s">
        <v>1010</v>
      </c>
      <c r="N197" s="251" t="s">
        <v>546</v>
      </c>
      <c r="O197" s="124"/>
    </row>
    <row r="198" spans="2:15" hidden="1">
      <c r="B198" s="242" t="str">
        <f t="shared" si="4"/>
        <v>N</v>
      </c>
      <c r="C198" s="2" t="s">
        <v>1011</v>
      </c>
      <c r="D198" s="2" t="str">
        <f t="shared" si="5"/>
        <v/>
      </c>
      <c r="E198" s="2" t="s">
        <v>1007</v>
      </c>
      <c r="F198" s="2" t="s">
        <v>532</v>
      </c>
      <c r="G198" s="2" t="s">
        <v>548</v>
      </c>
      <c r="H198" t="s">
        <v>549</v>
      </c>
      <c r="I198" t="s">
        <v>550</v>
      </c>
      <c r="J198" s="249">
        <v>175</v>
      </c>
      <c r="K198" s="2" t="s">
        <v>536</v>
      </c>
      <c r="L198" s="251" t="s">
        <v>544</v>
      </c>
      <c r="M198" t="s">
        <v>1012</v>
      </c>
      <c r="N198" s="251" t="s">
        <v>552</v>
      </c>
      <c r="O198" s="124"/>
    </row>
    <row r="199" spans="2:15" hidden="1">
      <c r="B199" s="242" t="str">
        <f t="shared" si="4"/>
        <v>Y</v>
      </c>
      <c r="C199" s="2" t="s">
        <v>1013</v>
      </c>
      <c r="D199" s="2" t="str">
        <f t="shared" si="5"/>
        <v>ConTab_BOM_KP_Case_0193</v>
      </c>
      <c r="E199" s="2" t="s">
        <v>1007</v>
      </c>
      <c r="F199" s="2" t="s">
        <v>554</v>
      </c>
      <c r="G199" s="2" t="s">
        <v>533</v>
      </c>
      <c r="H199" t="s">
        <v>534</v>
      </c>
      <c r="I199" t="s">
        <v>535</v>
      </c>
      <c r="J199" s="249">
        <v>250</v>
      </c>
      <c r="K199" s="2" t="s">
        <v>536</v>
      </c>
      <c r="L199" s="251" t="s">
        <v>993</v>
      </c>
      <c r="M199" t="s">
        <v>1014</v>
      </c>
      <c r="N199" s="251" t="s">
        <v>546</v>
      </c>
      <c r="O199" s="124"/>
    </row>
    <row r="200" spans="2:15" hidden="1">
      <c r="B200" s="242" t="str">
        <f t="shared" ref="B200:B254" si="6">IF(AND(I200 = "C35",K200="Coating_Standard"),"Y","N")</f>
        <v>N</v>
      </c>
      <c r="C200" s="2" t="s">
        <v>1015</v>
      </c>
      <c r="D200" s="2" t="str">
        <f t="shared" ref="D200:D263" si="7">IF(B200="Y",C200,"")</f>
        <v/>
      </c>
      <c r="E200" s="2" t="s">
        <v>1007</v>
      </c>
      <c r="F200" s="2" t="s">
        <v>554</v>
      </c>
      <c r="G200" s="2" t="s">
        <v>558</v>
      </c>
      <c r="H200" t="s">
        <v>542</v>
      </c>
      <c r="I200" t="s">
        <v>543</v>
      </c>
      <c r="J200" s="249">
        <v>300</v>
      </c>
      <c r="K200" s="2" t="s">
        <v>536</v>
      </c>
      <c r="L200" s="251" t="s">
        <v>996</v>
      </c>
      <c r="M200" t="s">
        <v>1016</v>
      </c>
      <c r="N200" s="251" t="s">
        <v>546</v>
      </c>
      <c r="O200" s="124"/>
    </row>
    <row r="201" spans="2:15" hidden="1">
      <c r="B201" s="242" t="str">
        <f t="shared" si="6"/>
        <v>N</v>
      </c>
      <c r="C201" s="2" t="s">
        <v>1017</v>
      </c>
      <c r="D201" s="2" t="str">
        <f t="shared" si="7"/>
        <v/>
      </c>
      <c r="E201" s="2" t="s">
        <v>1007</v>
      </c>
      <c r="F201" s="2" t="s">
        <v>554</v>
      </c>
      <c r="G201" s="2" t="s">
        <v>548</v>
      </c>
      <c r="H201" t="s">
        <v>549</v>
      </c>
      <c r="I201" t="s">
        <v>550</v>
      </c>
      <c r="J201" s="249">
        <v>250</v>
      </c>
      <c r="K201" s="2" t="s">
        <v>536</v>
      </c>
      <c r="L201" s="251" t="s">
        <v>544</v>
      </c>
      <c r="M201" t="s">
        <v>1018</v>
      </c>
      <c r="N201" s="251" t="s">
        <v>546</v>
      </c>
      <c r="O201" s="124"/>
    </row>
    <row r="202" spans="2:15" hidden="1">
      <c r="B202" s="242" t="str">
        <f t="shared" si="6"/>
        <v>Y</v>
      </c>
      <c r="C202" s="2" t="s">
        <v>1019</v>
      </c>
      <c r="D202" s="2" t="str">
        <f t="shared" si="7"/>
        <v>ConTab_BOM_KP_Case_0196</v>
      </c>
      <c r="E202" s="2" t="s">
        <v>1007</v>
      </c>
      <c r="F202" s="2" t="s">
        <v>549</v>
      </c>
      <c r="G202" s="2" t="s">
        <v>533</v>
      </c>
      <c r="H202" t="s">
        <v>534</v>
      </c>
      <c r="I202" t="s">
        <v>535</v>
      </c>
      <c r="J202" s="249">
        <v>175</v>
      </c>
      <c r="K202" s="2" t="s">
        <v>536</v>
      </c>
      <c r="L202" s="251" t="s">
        <v>544</v>
      </c>
      <c r="M202" t="s">
        <v>1020</v>
      </c>
      <c r="N202" s="251" t="s">
        <v>539</v>
      </c>
      <c r="O202" s="124"/>
    </row>
    <row r="203" spans="2:15" hidden="1">
      <c r="B203" s="242" t="str">
        <f t="shared" si="6"/>
        <v>N</v>
      </c>
      <c r="C203" s="2" t="s">
        <v>1021</v>
      </c>
      <c r="D203" s="2" t="str">
        <f t="shared" si="7"/>
        <v/>
      </c>
      <c r="E203" s="2" t="s">
        <v>1007</v>
      </c>
      <c r="F203" s="2" t="s">
        <v>549</v>
      </c>
      <c r="G203" s="2" t="s">
        <v>558</v>
      </c>
      <c r="H203" t="s">
        <v>542</v>
      </c>
      <c r="I203" t="s">
        <v>543</v>
      </c>
      <c r="J203" s="249">
        <v>175</v>
      </c>
      <c r="K203" s="2" t="s">
        <v>536</v>
      </c>
      <c r="L203" s="251" t="s">
        <v>544</v>
      </c>
      <c r="M203" t="s">
        <v>1022</v>
      </c>
      <c r="N203" s="251" t="s">
        <v>546</v>
      </c>
      <c r="O203" s="124"/>
    </row>
    <row r="204" spans="2:15" hidden="1">
      <c r="B204" s="242" t="str">
        <f t="shared" si="6"/>
        <v>N</v>
      </c>
      <c r="C204" s="2" t="s">
        <v>1023</v>
      </c>
      <c r="D204" s="2" t="str">
        <f t="shared" si="7"/>
        <v/>
      </c>
      <c r="E204" s="2" t="s">
        <v>1007</v>
      </c>
      <c r="F204" s="2" t="s">
        <v>549</v>
      </c>
      <c r="G204" s="2" t="s">
        <v>548</v>
      </c>
      <c r="H204" t="s">
        <v>549</v>
      </c>
      <c r="I204" t="s">
        <v>550</v>
      </c>
      <c r="J204" s="249">
        <v>175</v>
      </c>
      <c r="K204" s="2" t="s">
        <v>536</v>
      </c>
      <c r="L204" s="251" t="s">
        <v>544</v>
      </c>
      <c r="M204" t="s">
        <v>1024</v>
      </c>
      <c r="N204" s="251" t="s">
        <v>552</v>
      </c>
      <c r="O204" s="124"/>
    </row>
    <row r="205" spans="2:15" hidden="1">
      <c r="B205" s="242" t="str">
        <f t="shared" si="6"/>
        <v>Y</v>
      </c>
      <c r="C205" s="2" t="s">
        <v>1025</v>
      </c>
      <c r="D205" s="2" t="str">
        <f t="shared" si="7"/>
        <v>ConTab_BOM_KP_Case_0199</v>
      </c>
      <c r="E205" s="2" t="s">
        <v>1026</v>
      </c>
      <c r="F205" s="2" t="s">
        <v>532</v>
      </c>
      <c r="G205" s="2" t="s">
        <v>533</v>
      </c>
      <c r="H205" t="s">
        <v>534</v>
      </c>
      <c r="I205" t="s">
        <v>535</v>
      </c>
      <c r="J205" s="249">
        <v>175</v>
      </c>
      <c r="K205" s="2" t="s">
        <v>536</v>
      </c>
      <c r="L205" s="251" t="s">
        <v>1027</v>
      </c>
      <c r="M205" t="s">
        <v>1028</v>
      </c>
      <c r="N205" s="251" t="s">
        <v>539</v>
      </c>
      <c r="O205" s="124"/>
    </row>
    <row r="206" spans="2:15" hidden="1">
      <c r="B206" s="242" t="str">
        <f t="shared" si="6"/>
        <v>N</v>
      </c>
      <c r="C206" s="2" t="s">
        <v>1029</v>
      </c>
      <c r="D206" s="2" t="str">
        <f t="shared" si="7"/>
        <v/>
      </c>
      <c r="E206" s="2" t="s">
        <v>1026</v>
      </c>
      <c r="F206" s="2" t="s">
        <v>532</v>
      </c>
      <c r="G206" s="2" t="s">
        <v>558</v>
      </c>
      <c r="H206" t="s">
        <v>542</v>
      </c>
      <c r="I206" t="s">
        <v>543</v>
      </c>
      <c r="J206" s="249">
        <v>175</v>
      </c>
      <c r="K206" s="2" t="s">
        <v>536</v>
      </c>
      <c r="L206" s="251" t="s">
        <v>544</v>
      </c>
      <c r="M206" t="s">
        <v>1030</v>
      </c>
      <c r="N206" s="251" t="s">
        <v>546</v>
      </c>
      <c r="O206" s="124"/>
    </row>
    <row r="207" spans="2:15" hidden="1">
      <c r="B207" s="242" t="str">
        <f t="shared" si="6"/>
        <v>N</v>
      </c>
      <c r="C207" s="2" t="s">
        <v>1031</v>
      </c>
      <c r="D207" s="2" t="str">
        <f t="shared" si="7"/>
        <v/>
      </c>
      <c r="E207" s="2" t="s">
        <v>1026</v>
      </c>
      <c r="F207" s="2" t="s">
        <v>532</v>
      </c>
      <c r="G207" s="2" t="s">
        <v>548</v>
      </c>
      <c r="H207" t="s">
        <v>549</v>
      </c>
      <c r="I207" t="s">
        <v>550</v>
      </c>
      <c r="J207" s="249">
        <v>175</v>
      </c>
      <c r="K207" s="2" t="s">
        <v>536</v>
      </c>
      <c r="L207" s="251" t="s">
        <v>544</v>
      </c>
      <c r="M207" t="s">
        <v>1032</v>
      </c>
      <c r="N207" s="251" t="s">
        <v>552</v>
      </c>
      <c r="O207" s="124"/>
    </row>
    <row r="208" spans="2:15" hidden="1">
      <c r="B208" s="242" t="str">
        <f t="shared" si="6"/>
        <v>Y</v>
      </c>
      <c r="C208" s="2" t="s">
        <v>1033</v>
      </c>
      <c r="D208" s="2" t="str">
        <f t="shared" si="7"/>
        <v>ConTab_BOM_KP_Case_0202</v>
      </c>
      <c r="E208" s="2" t="s">
        <v>1026</v>
      </c>
      <c r="F208" s="2" t="s">
        <v>554</v>
      </c>
      <c r="G208" s="2" t="s">
        <v>533</v>
      </c>
      <c r="H208" t="s">
        <v>534</v>
      </c>
      <c r="I208" t="s">
        <v>535</v>
      </c>
      <c r="J208" s="249">
        <v>250</v>
      </c>
      <c r="K208" s="2" t="s">
        <v>536</v>
      </c>
      <c r="L208" s="215" t="s">
        <v>1034</v>
      </c>
      <c r="M208" t="s">
        <v>1035</v>
      </c>
      <c r="N208" s="251" t="s">
        <v>546</v>
      </c>
      <c r="O208" s="124"/>
    </row>
    <row r="209" spans="2:15" hidden="1">
      <c r="B209" s="242" t="str">
        <f t="shared" si="6"/>
        <v>N</v>
      </c>
      <c r="C209" s="2" t="s">
        <v>1036</v>
      </c>
      <c r="D209" s="2" t="str">
        <f t="shared" si="7"/>
        <v/>
      </c>
      <c r="E209" s="2" t="s">
        <v>1026</v>
      </c>
      <c r="F209" s="2" t="s">
        <v>554</v>
      </c>
      <c r="G209" s="2" t="s">
        <v>558</v>
      </c>
      <c r="H209" t="s">
        <v>542</v>
      </c>
      <c r="I209" t="s">
        <v>543</v>
      </c>
      <c r="J209" s="249">
        <v>300</v>
      </c>
      <c r="K209" s="2" t="s">
        <v>536</v>
      </c>
      <c r="L209" s="251" t="s">
        <v>544</v>
      </c>
      <c r="M209" t="s">
        <v>1037</v>
      </c>
      <c r="N209" s="251" t="s">
        <v>546</v>
      </c>
      <c r="O209" s="124"/>
    </row>
    <row r="210" spans="2:15" hidden="1">
      <c r="B210" s="242" t="str">
        <f t="shared" si="6"/>
        <v>N</v>
      </c>
      <c r="C210" s="2" t="s">
        <v>1038</v>
      </c>
      <c r="D210" s="2" t="str">
        <f t="shared" si="7"/>
        <v/>
      </c>
      <c r="E210" s="2" t="s">
        <v>1026</v>
      </c>
      <c r="F210" s="2" t="s">
        <v>554</v>
      </c>
      <c r="G210" s="2" t="s">
        <v>548</v>
      </c>
      <c r="H210" t="s">
        <v>549</v>
      </c>
      <c r="I210" t="s">
        <v>550</v>
      </c>
      <c r="J210" s="249">
        <v>250</v>
      </c>
      <c r="K210" s="2" t="s">
        <v>536</v>
      </c>
      <c r="L210" s="251" t="s">
        <v>544</v>
      </c>
      <c r="M210" t="s">
        <v>1039</v>
      </c>
      <c r="N210" s="251" t="s">
        <v>546</v>
      </c>
      <c r="O210" s="124"/>
    </row>
    <row r="211" spans="2:15" hidden="1">
      <c r="B211" s="242" t="str">
        <f t="shared" si="6"/>
        <v>Y</v>
      </c>
      <c r="C211" s="2" t="s">
        <v>1040</v>
      </c>
      <c r="D211" s="2" t="str">
        <f t="shared" si="7"/>
        <v>ConTab_BOM_KP_Case_0205</v>
      </c>
      <c r="E211" s="2" t="s">
        <v>1026</v>
      </c>
      <c r="F211" s="2" t="s">
        <v>549</v>
      </c>
      <c r="G211" s="2" t="s">
        <v>533</v>
      </c>
      <c r="H211" t="s">
        <v>534</v>
      </c>
      <c r="I211" t="s">
        <v>535</v>
      </c>
      <c r="J211" s="249">
        <v>175</v>
      </c>
      <c r="K211" s="2" t="s">
        <v>536</v>
      </c>
      <c r="L211" s="251" t="s">
        <v>544</v>
      </c>
      <c r="M211" t="s">
        <v>1041</v>
      </c>
      <c r="N211" s="251" t="s">
        <v>539</v>
      </c>
      <c r="O211" s="124"/>
    </row>
    <row r="212" spans="2:15" hidden="1">
      <c r="B212" s="242" t="str">
        <f t="shared" si="6"/>
        <v>N</v>
      </c>
      <c r="C212" s="2" t="s">
        <v>1042</v>
      </c>
      <c r="D212" s="2" t="str">
        <f t="shared" si="7"/>
        <v/>
      </c>
      <c r="E212" s="2" t="s">
        <v>1026</v>
      </c>
      <c r="F212" s="2" t="s">
        <v>549</v>
      </c>
      <c r="G212" s="2" t="s">
        <v>558</v>
      </c>
      <c r="H212" t="s">
        <v>542</v>
      </c>
      <c r="I212" t="s">
        <v>543</v>
      </c>
      <c r="J212" s="249">
        <v>175</v>
      </c>
      <c r="K212" s="2" t="s">
        <v>536</v>
      </c>
      <c r="L212" s="251" t="s">
        <v>544</v>
      </c>
      <c r="M212" t="s">
        <v>1043</v>
      </c>
      <c r="N212" s="251" t="s">
        <v>546</v>
      </c>
      <c r="O212" s="124"/>
    </row>
    <row r="213" spans="2:15" hidden="1">
      <c r="B213" s="242" t="str">
        <f t="shared" si="6"/>
        <v>N</v>
      </c>
      <c r="C213" s="2" t="s">
        <v>1044</v>
      </c>
      <c r="D213" s="2" t="str">
        <f t="shared" si="7"/>
        <v/>
      </c>
      <c r="E213" s="2" t="s">
        <v>1026</v>
      </c>
      <c r="F213" s="2" t="s">
        <v>549</v>
      </c>
      <c r="G213" s="2" t="s">
        <v>548</v>
      </c>
      <c r="H213" t="s">
        <v>549</v>
      </c>
      <c r="I213" t="s">
        <v>550</v>
      </c>
      <c r="J213" s="249">
        <v>175</v>
      </c>
      <c r="K213" s="2" t="s">
        <v>536</v>
      </c>
      <c r="L213" s="251" t="s">
        <v>544</v>
      </c>
      <c r="M213" t="s">
        <v>1045</v>
      </c>
      <c r="N213" s="251" t="s">
        <v>552</v>
      </c>
      <c r="O213" s="124"/>
    </row>
    <row r="214" spans="2:15" hidden="1">
      <c r="B214" s="242" t="str">
        <f t="shared" si="6"/>
        <v>Y</v>
      </c>
      <c r="C214" s="2" t="s">
        <v>1046</v>
      </c>
      <c r="D214" s="2" t="str">
        <f t="shared" si="7"/>
        <v>ConTab_BOM_KP_Case_0208</v>
      </c>
      <c r="E214" s="2" t="s">
        <v>1047</v>
      </c>
      <c r="F214" s="2" t="s">
        <v>532</v>
      </c>
      <c r="G214" s="2" t="s">
        <v>533</v>
      </c>
      <c r="H214" t="s">
        <v>534</v>
      </c>
      <c r="I214" t="s">
        <v>535</v>
      </c>
      <c r="J214" s="249">
        <v>175</v>
      </c>
      <c r="K214" s="2" t="s">
        <v>536</v>
      </c>
      <c r="L214" s="251" t="s">
        <v>1048</v>
      </c>
      <c r="M214" t="s">
        <v>1049</v>
      </c>
      <c r="N214" s="251" t="s">
        <v>539</v>
      </c>
      <c r="O214" s="124"/>
    </row>
    <row r="215" spans="2:15" hidden="1">
      <c r="B215" s="242" t="str">
        <f t="shared" si="6"/>
        <v>N</v>
      </c>
      <c r="C215" s="2" t="s">
        <v>1050</v>
      </c>
      <c r="D215" s="2" t="str">
        <f t="shared" si="7"/>
        <v/>
      </c>
      <c r="E215" s="2" t="s">
        <v>1047</v>
      </c>
      <c r="F215" s="2" t="s">
        <v>532</v>
      </c>
      <c r="G215" s="2" t="s">
        <v>558</v>
      </c>
      <c r="H215" t="s">
        <v>542</v>
      </c>
      <c r="I215" t="s">
        <v>543</v>
      </c>
      <c r="J215" s="249">
        <v>175</v>
      </c>
      <c r="K215" s="2" t="s">
        <v>536</v>
      </c>
      <c r="L215" s="251" t="s">
        <v>544</v>
      </c>
      <c r="M215" t="s">
        <v>1051</v>
      </c>
      <c r="N215" s="251" t="s">
        <v>546</v>
      </c>
      <c r="O215" s="124"/>
    </row>
    <row r="216" spans="2:15" hidden="1">
      <c r="B216" s="242" t="str">
        <f t="shared" si="6"/>
        <v>N</v>
      </c>
      <c r="C216" s="2" t="s">
        <v>1052</v>
      </c>
      <c r="D216" s="2" t="str">
        <f t="shared" si="7"/>
        <v/>
      </c>
      <c r="E216" s="2" t="s">
        <v>1047</v>
      </c>
      <c r="F216" s="2" t="s">
        <v>532</v>
      </c>
      <c r="G216" s="2" t="s">
        <v>548</v>
      </c>
      <c r="H216" t="s">
        <v>549</v>
      </c>
      <c r="I216" t="s">
        <v>550</v>
      </c>
      <c r="J216" s="249">
        <v>175</v>
      </c>
      <c r="K216" s="2" t="s">
        <v>536</v>
      </c>
      <c r="L216" s="251" t="s">
        <v>544</v>
      </c>
      <c r="M216" t="s">
        <v>1053</v>
      </c>
      <c r="N216" s="251" t="s">
        <v>552</v>
      </c>
      <c r="O216" s="124"/>
    </row>
    <row r="217" spans="2:15" hidden="1">
      <c r="B217" s="242" t="str">
        <f t="shared" si="6"/>
        <v>Y</v>
      </c>
      <c r="C217" s="2" t="s">
        <v>1054</v>
      </c>
      <c r="D217" s="2" t="str">
        <f t="shared" si="7"/>
        <v>ConTab_BOM_KP_Case_0211</v>
      </c>
      <c r="E217" s="2" t="s">
        <v>1047</v>
      </c>
      <c r="F217" s="2" t="s">
        <v>554</v>
      </c>
      <c r="G217" s="2" t="s">
        <v>533</v>
      </c>
      <c r="H217" t="s">
        <v>534</v>
      </c>
      <c r="I217" t="s">
        <v>535</v>
      </c>
      <c r="J217" s="249">
        <v>250</v>
      </c>
      <c r="K217" s="2" t="s">
        <v>536</v>
      </c>
      <c r="L217" s="251" t="s">
        <v>1055</v>
      </c>
      <c r="M217" t="s">
        <v>1056</v>
      </c>
      <c r="N217" s="251" t="s">
        <v>546</v>
      </c>
      <c r="O217" s="124"/>
    </row>
    <row r="218" spans="2:15" hidden="1">
      <c r="B218" s="242" t="str">
        <f t="shared" si="6"/>
        <v>N</v>
      </c>
      <c r="C218" s="2" t="s">
        <v>1057</v>
      </c>
      <c r="D218" s="2" t="str">
        <f t="shared" si="7"/>
        <v/>
      </c>
      <c r="E218" s="2" t="s">
        <v>1047</v>
      </c>
      <c r="F218" s="2" t="s">
        <v>554</v>
      </c>
      <c r="G218" s="2" t="s">
        <v>558</v>
      </c>
      <c r="H218" t="s">
        <v>542</v>
      </c>
      <c r="I218" t="s">
        <v>543</v>
      </c>
      <c r="J218" s="249">
        <v>300</v>
      </c>
      <c r="K218" s="2" t="s">
        <v>536</v>
      </c>
      <c r="L218" s="251" t="s">
        <v>1055</v>
      </c>
      <c r="M218" t="s">
        <v>1056</v>
      </c>
      <c r="N218" s="251" t="s">
        <v>546</v>
      </c>
      <c r="O218" s="124"/>
    </row>
    <row r="219" spans="2:15" hidden="1">
      <c r="B219" s="242" t="str">
        <f t="shared" si="6"/>
        <v>N</v>
      </c>
      <c r="C219" s="2" t="s">
        <v>1058</v>
      </c>
      <c r="D219" s="2" t="str">
        <f t="shared" si="7"/>
        <v/>
      </c>
      <c r="E219" s="2" t="s">
        <v>1047</v>
      </c>
      <c r="F219" s="2" t="s">
        <v>554</v>
      </c>
      <c r="G219" s="2" t="s">
        <v>548</v>
      </c>
      <c r="H219" t="s">
        <v>549</v>
      </c>
      <c r="I219" t="s">
        <v>550</v>
      </c>
      <c r="J219" s="249">
        <v>250</v>
      </c>
      <c r="K219" s="2" t="s">
        <v>536</v>
      </c>
      <c r="L219" s="251" t="s">
        <v>544</v>
      </c>
      <c r="M219" t="s">
        <v>1059</v>
      </c>
      <c r="N219" s="251" t="s">
        <v>546</v>
      </c>
      <c r="O219" s="124"/>
    </row>
    <row r="220" spans="2:15" hidden="1">
      <c r="B220" s="242" t="str">
        <f t="shared" si="6"/>
        <v>Y</v>
      </c>
      <c r="C220" s="2" t="s">
        <v>1060</v>
      </c>
      <c r="D220" s="2" t="str">
        <f t="shared" si="7"/>
        <v>ConTab_BOM_KP_Case_0214</v>
      </c>
      <c r="E220" s="2" t="s">
        <v>1047</v>
      </c>
      <c r="F220" s="2" t="s">
        <v>549</v>
      </c>
      <c r="G220" s="2" t="s">
        <v>533</v>
      </c>
      <c r="H220" t="s">
        <v>534</v>
      </c>
      <c r="I220" t="s">
        <v>535</v>
      </c>
      <c r="J220" s="249">
        <v>175</v>
      </c>
      <c r="K220" s="2" t="s">
        <v>536</v>
      </c>
      <c r="L220" s="251" t="s">
        <v>544</v>
      </c>
      <c r="M220" t="s">
        <v>1061</v>
      </c>
      <c r="N220" s="251" t="s">
        <v>539</v>
      </c>
      <c r="O220" s="124"/>
    </row>
    <row r="221" spans="2:15" hidden="1">
      <c r="B221" s="242" t="str">
        <f t="shared" si="6"/>
        <v>N</v>
      </c>
      <c r="C221" s="2" t="s">
        <v>1062</v>
      </c>
      <c r="D221" s="2" t="str">
        <f t="shared" si="7"/>
        <v/>
      </c>
      <c r="E221" s="2" t="s">
        <v>1047</v>
      </c>
      <c r="F221" s="2" t="s">
        <v>549</v>
      </c>
      <c r="G221" s="2" t="s">
        <v>558</v>
      </c>
      <c r="H221" t="s">
        <v>542</v>
      </c>
      <c r="I221" t="s">
        <v>543</v>
      </c>
      <c r="J221" s="249">
        <v>175</v>
      </c>
      <c r="K221" s="2" t="s">
        <v>536</v>
      </c>
      <c r="L221" s="251" t="s">
        <v>544</v>
      </c>
      <c r="M221" t="s">
        <v>1063</v>
      </c>
      <c r="N221" s="251" t="s">
        <v>546</v>
      </c>
      <c r="O221" s="124"/>
    </row>
    <row r="222" spans="2:15" hidden="1">
      <c r="B222" s="242" t="str">
        <f t="shared" si="6"/>
        <v>N</v>
      </c>
      <c r="C222" s="2" t="s">
        <v>1064</v>
      </c>
      <c r="D222" s="2" t="str">
        <f t="shared" si="7"/>
        <v/>
      </c>
      <c r="E222" s="2" t="s">
        <v>1047</v>
      </c>
      <c r="F222" s="2" t="s">
        <v>549</v>
      </c>
      <c r="G222" s="2" t="s">
        <v>548</v>
      </c>
      <c r="H222" t="s">
        <v>549</v>
      </c>
      <c r="I222" t="s">
        <v>550</v>
      </c>
      <c r="J222" s="249">
        <v>175</v>
      </c>
      <c r="K222" s="2" t="s">
        <v>536</v>
      </c>
      <c r="L222" s="251" t="s">
        <v>544</v>
      </c>
      <c r="M222" t="s">
        <v>1065</v>
      </c>
      <c r="N222" s="251" t="s">
        <v>552</v>
      </c>
      <c r="O222" s="124"/>
    </row>
    <row r="223" spans="2:15" hidden="1">
      <c r="B223" s="242" t="str">
        <f t="shared" si="6"/>
        <v>Y</v>
      </c>
      <c r="C223" s="2" t="s">
        <v>1066</v>
      </c>
      <c r="D223" s="2" t="str">
        <f t="shared" si="7"/>
        <v>ConTab_BOM_KP_Case_0217</v>
      </c>
      <c r="E223" s="2" t="s">
        <v>1067</v>
      </c>
      <c r="F223" s="2" t="s">
        <v>532</v>
      </c>
      <c r="G223" s="2" t="s">
        <v>533</v>
      </c>
      <c r="H223" t="s">
        <v>534</v>
      </c>
      <c r="I223" t="s">
        <v>535</v>
      </c>
      <c r="J223" s="249">
        <v>175</v>
      </c>
      <c r="K223" s="2" t="s">
        <v>536</v>
      </c>
      <c r="L223" s="251">
        <v>97934965</v>
      </c>
      <c r="M223" t="s">
        <v>616</v>
      </c>
      <c r="N223" s="251" t="s">
        <v>539</v>
      </c>
      <c r="O223" s="124"/>
    </row>
    <row r="224" spans="2:15" hidden="1">
      <c r="B224" s="242" t="str">
        <f t="shared" si="6"/>
        <v>N</v>
      </c>
      <c r="C224" s="2" t="s">
        <v>1068</v>
      </c>
      <c r="D224" s="2" t="str">
        <f t="shared" si="7"/>
        <v/>
      </c>
      <c r="E224" s="2" t="s">
        <v>1067</v>
      </c>
      <c r="F224" s="2" t="s">
        <v>532</v>
      </c>
      <c r="G224" s="2" t="s">
        <v>558</v>
      </c>
      <c r="H224" t="s">
        <v>542</v>
      </c>
      <c r="I224" t="s">
        <v>543</v>
      </c>
      <c r="J224" s="249">
        <v>175</v>
      </c>
      <c r="K224" s="2" t="s">
        <v>536</v>
      </c>
      <c r="L224" s="251" t="s">
        <v>544</v>
      </c>
      <c r="M224" t="s">
        <v>618</v>
      </c>
      <c r="N224" s="251" t="s">
        <v>546</v>
      </c>
      <c r="O224" s="124"/>
    </row>
    <row r="225" spans="2:15" hidden="1">
      <c r="B225" s="242" t="str">
        <f t="shared" si="6"/>
        <v>N</v>
      </c>
      <c r="C225" s="2" t="s">
        <v>1069</v>
      </c>
      <c r="D225" s="2" t="str">
        <f t="shared" si="7"/>
        <v/>
      </c>
      <c r="E225" s="2" t="s">
        <v>1067</v>
      </c>
      <c r="F225" s="2" t="s">
        <v>532</v>
      </c>
      <c r="G225" s="2" t="s">
        <v>548</v>
      </c>
      <c r="H225" t="s">
        <v>549</v>
      </c>
      <c r="I225" t="s">
        <v>550</v>
      </c>
      <c r="J225" s="249">
        <v>175</v>
      </c>
      <c r="K225" s="2" t="s">
        <v>536</v>
      </c>
      <c r="L225" s="251" t="s">
        <v>544</v>
      </c>
      <c r="M225" t="s">
        <v>620</v>
      </c>
      <c r="N225" s="251" t="s">
        <v>552</v>
      </c>
      <c r="O225" s="124"/>
    </row>
    <row r="226" spans="2:15" hidden="1">
      <c r="B226" s="242" t="str">
        <f t="shared" si="6"/>
        <v>Y</v>
      </c>
      <c r="C226" s="2" t="s">
        <v>1070</v>
      </c>
      <c r="D226" s="2" t="str">
        <f t="shared" si="7"/>
        <v>ConTab_BOM_KP_Case_0220</v>
      </c>
      <c r="E226" s="2" t="s">
        <v>1067</v>
      </c>
      <c r="F226" s="2" t="s">
        <v>554</v>
      </c>
      <c r="G226" s="2" t="s">
        <v>533</v>
      </c>
      <c r="H226" t="s">
        <v>534</v>
      </c>
      <c r="I226" t="s">
        <v>535</v>
      </c>
      <c r="J226" s="249">
        <v>250</v>
      </c>
      <c r="K226" s="2" t="s">
        <v>536</v>
      </c>
      <c r="L226" s="251">
        <v>97934967</v>
      </c>
      <c r="M226" t="s">
        <v>623</v>
      </c>
      <c r="N226" s="251" t="s">
        <v>546</v>
      </c>
      <c r="O226" s="124"/>
    </row>
    <row r="227" spans="2:15" hidden="1">
      <c r="B227" s="242" t="str">
        <f t="shared" si="6"/>
        <v>N</v>
      </c>
      <c r="C227" s="2" t="s">
        <v>1071</v>
      </c>
      <c r="D227" s="2" t="str">
        <f t="shared" si="7"/>
        <v/>
      </c>
      <c r="E227" s="2" t="s">
        <v>1067</v>
      </c>
      <c r="F227" s="2" t="s">
        <v>554</v>
      </c>
      <c r="G227" s="2" t="s">
        <v>558</v>
      </c>
      <c r="H227" t="s">
        <v>542</v>
      </c>
      <c r="I227" t="s">
        <v>543</v>
      </c>
      <c r="J227" s="249">
        <v>300</v>
      </c>
      <c r="K227" s="2" t="s">
        <v>536</v>
      </c>
      <c r="L227" s="251">
        <v>97934968</v>
      </c>
      <c r="M227" t="s">
        <v>626</v>
      </c>
      <c r="N227" s="251" t="s">
        <v>546</v>
      </c>
      <c r="O227" s="124"/>
    </row>
    <row r="228" spans="2:15" hidden="1">
      <c r="B228" s="242" t="str">
        <f t="shared" si="6"/>
        <v>N</v>
      </c>
      <c r="C228" s="2" t="s">
        <v>1072</v>
      </c>
      <c r="D228" s="2" t="str">
        <f t="shared" si="7"/>
        <v/>
      </c>
      <c r="E228" s="2" t="s">
        <v>1067</v>
      </c>
      <c r="F228" s="2" t="s">
        <v>554</v>
      </c>
      <c r="G228" s="2" t="s">
        <v>548</v>
      </c>
      <c r="H228" t="s">
        <v>549</v>
      </c>
      <c r="I228" t="s">
        <v>550</v>
      </c>
      <c r="J228" s="249">
        <v>250</v>
      </c>
      <c r="K228" s="2" t="s">
        <v>536</v>
      </c>
      <c r="L228" s="251" t="s">
        <v>544</v>
      </c>
      <c r="M228" t="s">
        <v>628</v>
      </c>
      <c r="N228" s="251" t="s">
        <v>546</v>
      </c>
      <c r="O228" s="124"/>
    </row>
    <row r="229" spans="2:15" hidden="1">
      <c r="B229" s="242" t="str">
        <f t="shared" si="6"/>
        <v>Y</v>
      </c>
      <c r="C229" s="2" t="s">
        <v>1073</v>
      </c>
      <c r="D229" s="2" t="str">
        <f t="shared" si="7"/>
        <v>ConTab_BOM_KP_Case_0223</v>
      </c>
      <c r="E229" s="2" t="s">
        <v>1067</v>
      </c>
      <c r="F229" s="2" t="s">
        <v>549</v>
      </c>
      <c r="G229" s="2" t="s">
        <v>533</v>
      </c>
      <c r="H229" t="s">
        <v>534</v>
      </c>
      <c r="I229" t="s">
        <v>535</v>
      </c>
      <c r="J229" s="249">
        <v>175</v>
      </c>
      <c r="K229" s="2" t="s">
        <v>536</v>
      </c>
      <c r="L229" s="251" t="s">
        <v>544</v>
      </c>
      <c r="M229" t="s">
        <v>630</v>
      </c>
      <c r="N229" s="251" t="s">
        <v>539</v>
      </c>
      <c r="O229" s="124"/>
    </row>
    <row r="230" spans="2:15" hidden="1">
      <c r="B230" s="242" t="str">
        <f t="shared" si="6"/>
        <v>N</v>
      </c>
      <c r="C230" s="2" t="s">
        <v>1074</v>
      </c>
      <c r="D230" s="2" t="str">
        <f t="shared" si="7"/>
        <v/>
      </c>
      <c r="E230" s="2" t="s">
        <v>1067</v>
      </c>
      <c r="F230" s="2" t="s">
        <v>549</v>
      </c>
      <c r="G230" s="2" t="s">
        <v>558</v>
      </c>
      <c r="H230" t="s">
        <v>542</v>
      </c>
      <c r="I230" t="s">
        <v>543</v>
      </c>
      <c r="J230" s="249">
        <v>175</v>
      </c>
      <c r="K230" s="2" t="s">
        <v>536</v>
      </c>
      <c r="L230" s="251" t="s">
        <v>544</v>
      </c>
      <c r="M230" t="s">
        <v>632</v>
      </c>
      <c r="N230" s="251" t="s">
        <v>546</v>
      </c>
      <c r="O230" s="124"/>
    </row>
    <row r="231" spans="2:15" hidden="1">
      <c r="B231" s="242" t="str">
        <f t="shared" si="6"/>
        <v>N</v>
      </c>
      <c r="C231" s="2" t="s">
        <v>1075</v>
      </c>
      <c r="D231" s="2" t="str">
        <f t="shared" si="7"/>
        <v/>
      </c>
      <c r="E231" s="2" t="s">
        <v>1067</v>
      </c>
      <c r="F231" s="2" t="s">
        <v>549</v>
      </c>
      <c r="G231" s="2" t="s">
        <v>548</v>
      </c>
      <c r="H231" t="s">
        <v>549</v>
      </c>
      <c r="I231" t="s">
        <v>550</v>
      </c>
      <c r="J231" s="249">
        <v>175</v>
      </c>
      <c r="K231" s="2" t="s">
        <v>536</v>
      </c>
      <c r="L231" s="251" t="s">
        <v>544</v>
      </c>
      <c r="M231" t="s">
        <v>634</v>
      </c>
      <c r="N231" s="251" t="s">
        <v>552</v>
      </c>
      <c r="O231" s="124"/>
    </row>
    <row r="232" spans="2:15" hidden="1">
      <c r="B232" s="242" t="str">
        <f t="shared" si="6"/>
        <v>Y</v>
      </c>
      <c r="C232" s="2" t="s">
        <v>1076</v>
      </c>
      <c r="D232" s="2" t="str">
        <f t="shared" si="7"/>
        <v>ConTab_BOM_KP_Case_0226</v>
      </c>
      <c r="E232" s="2" t="s">
        <v>1077</v>
      </c>
      <c r="F232" s="2" t="s">
        <v>532</v>
      </c>
      <c r="G232" s="2" t="s">
        <v>533</v>
      </c>
      <c r="H232" t="s">
        <v>534</v>
      </c>
      <c r="I232" t="s">
        <v>535</v>
      </c>
      <c r="J232" s="249">
        <v>175</v>
      </c>
      <c r="K232" s="2" t="s">
        <v>536</v>
      </c>
      <c r="L232" s="251">
        <v>97732159</v>
      </c>
      <c r="M232" t="s">
        <v>679</v>
      </c>
      <c r="N232" s="251" t="s">
        <v>539</v>
      </c>
      <c r="O232" s="124"/>
    </row>
    <row r="233" spans="2:15" hidden="1">
      <c r="B233" s="242" t="str">
        <f t="shared" si="6"/>
        <v>N</v>
      </c>
      <c r="C233" s="2" t="s">
        <v>1078</v>
      </c>
      <c r="D233" s="2" t="str">
        <f t="shared" si="7"/>
        <v/>
      </c>
      <c r="E233" s="2" t="s">
        <v>1077</v>
      </c>
      <c r="F233" s="2" t="s">
        <v>532</v>
      </c>
      <c r="G233" s="2" t="s">
        <v>558</v>
      </c>
      <c r="H233" t="s">
        <v>542</v>
      </c>
      <c r="I233" t="s">
        <v>543</v>
      </c>
      <c r="J233" s="249">
        <v>175</v>
      </c>
      <c r="K233" s="2" t="s">
        <v>536</v>
      </c>
      <c r="L233" s="251" t="s">
        <v>544</v>
      </c>
      <c r="M233" t="s">
        <v>681</v>
      </c>
      <c r="N233" s="251" t="s">
        <v>546</v>
      </c>
      <c r="O233" s="124"/>
    </row>
    <row r="234" spans="2:15" hidden="1">
      <c r="B234" s="242" t="str">
        <f t="shared" si="6"/>
        <v>N</v>
      </c>
      <c r="C234" s="2" t="s">
        <v>1079</v>
      </c>
      <c r="D234" s="2" t="str">
        <f t="shared" si="7"/>
        <v/>
      </c>
      <c r="E234" s="2" t="s">
        <v>1077</v>
      </c>
      <c r="F234" s="2" t="s">
        <v>532</v>
      </c>
      <c r="G234" s="2" t="s">
        <v>548</v>
      </c>
      <c r="H234" t="s">
        <v>549</v>
      </c>
      <c r="I234" t="s">
        <v>550</v>
      </c>
      <c r="J234" s="249">
        <v>175</v>
      </c>
      <c r="K234" s="2" t="s">
        <v>536</v>
      </c>
      <c r="L234" s="251" t="s">
        <v>544</v>
      </c>
      <c r="M234" t="s">
        <v>683</v>
      </c>
      <c r="N234" s="251" t="s">
        <v>552</v>
      </c>
      <c r="O234" s="124"/>
    </row>
    <row r="235" spans="2:15" hidden="1">
      <c r="B235" s="242" t="str">
        <f t="shared" si="6"/>
        <v>Y</v>
      </c>
      <c r="C235" s="2" t="s">
        <v>1080</v>
      </c>
      <c r="D235" s="2" t="str">
        <f t="shared" si="7"/>
        <v>ConTab_BOM_KP_Case_0229</v>
      </c>
      <c r="E235" s="2" t="s">
        <v>1077</v>
      </c>
      <c r="F235" s="2" t="s">
        <v>554</v>
      </c>
      <c r="G235" s="2" t="s">
        <v>533</v>
      </c>
      <c r="H235" t="s">
        <v>534</v>
      </c>
      <c r="I235" t="s">
        <v>535</v>
      </c>
      <c r="J235" s="249">
        <v>250</v>
      </c>
      <c r="K235" s="2" t="s">
        <v>536</v>
      </c>
      <c r="L235" s="251">
        <v>97934925</v>
      </c>
      <c r="M235" t="s">
        <v>686</v>
      </c>
      <c r="N235" s="251" t="s">
        <v>546</v>
      </c>
      <c r="O235" s="124"/>
    </row>
    <row r="236" spans="2:15" hidden="1">
      <c r="B236" s="242" t="str">
        <f t="shared" si="6"/>
        <v>N</v>
      </c>
      <c r="C236" s="2" t="s">
        <v>1081</v>
      </c>
      <c r="D236" s="2" t="str">
        <f t="shared" si="7"/>
        <v/>
      </c>
      <c r="E236" s="2" t="s">
        <v>1077</v>
      </c>
      <c r="F236" s="2" t="s">
        <v>554</v>
      </c>
      <c r="G236" s="2" t="s">
        <v>558</v>
      </c>
      <c r="H236" t="s">
        <v>542</v>
      </c>
      <c r="I236" t="s">
        <v>543</v>
      </c>
      <c r="J236" s="249">
        <v>300</v>
      </c>
      <c r="K236" s="2" t="s">
        <v>536</v>
      </c>
      <c r="L236" s="251">
        <v>97934963</v>
      </c>
      <c r="M236" t="s">
        <v>689</v>
      </c>
      <c r="N236" s="251" t="s">
        <v>546</v>
      </c>
      <c r="O236" s="124"/>
    </row>
    <row r="237" spans="2:15" hidden="1">
      <c r="B237" s="242" t="str">
        <f t="shared" si="6"/>
        <v>N</v>
      </c>
      <c r="C237" s="2" t="s">
        <v>1082</v>
      </c>
      <c r="D237" s="2" t="str">
        <f t="shared" si="7"/>
        <v/>
      </c>
      <c r="E237" s="2" t="s">
        <v>1077</v>
      </c>
      <c r="F237" s="2" t="s">
        <v>554</v>
      </c>
      <c r="G237" s="2" t="s">
        <v>548</v>
      </c>
      <c r="H237" t="s">
        <v>549</v>
      </c>
      <c r="I237" t="s">
        <v>550</v>
      </c>
      <c r="J237" s="249">
        <v>250</v>
      </c>
      <c r="K237" s="2" t="s">
        <v>536</v>
      </c>
      <c r="L237" s="251" t="s">
        <v>544</v>
      </c>
      <c r="M237" t="s">
        <v>691</v>
      </c>
      <c r="N237" s="251" t="s">
        <v>546</v>
      </c>
      <c r="O237" s="124"/>
    </row>
    <row r="238" spans="2:15" hidden="1">
      <c r="B238" s="242" t="str">
        <f t="shared" si="6"/>
        <v>Y</v>
      </c>
      <c r="C238" s="2" t="s">
        <v>1083</v>
      </c>
      <c r="D238" s="2" t="str">
        <f t="shared" si="7"/>
        <v>ConTab_BOM_KP_Case_0232</v>
      </c>
      <c r="E238" s="2" t="s">
        <v>1077</v>
      </c>
      <c r="F238" s="2" t="s">
        <v>549</v>
      </c>
      <c r="G238" s="2" t="s">
        <v>533</v>
      </c>
      <c r="H238" t="s">
        <v>534</v>
      </c>
      <c r="I238" t="s">
        <v>535</v>
      </c>
      <c r="J238" s="249">
        <v>175</v>
      </c>
      <c r="K238" s="2" t="s">
        <v>536</v>
      </c>
      <c r="L238" s="251" t="s">
        <v>544</v>
      </c>
      <c r="M238" t="s">
        <v>693</v>
      </c>
      <c r="N238" s="251" t="s">
        <v>539</v>
      </c>
      <c r="O238" s="124"/>
    </row>
    <row r="239" spans="2:15" hidden="1">
      <c r="B239" s="242" t="str">
        <f t="shared" si="6"/>
        <v>N</v>
      </c>
      <c r="C239" s="2" t="s">
        <v>1084</v>
      </c>
      <c r="D239" s="2" t="str">
        <f t="shared" si="7"/>
        <v/>
      </c>
      <c r="E239" s="2" t="s">
        <v>1077</v>
      </c>
      <c r="F239" s="2" t="s">
        <v>549</v>
      </c>
      <c r="G239" s="2" t="s">
        <v>558</v>
      </c>
      <c r="H239" t="s">
        <v>542</v>
      </c>
      <c r="I239" t="s">
        <v>543</v>
      </c>
      <c r="J239" s="249">
        <v>175</v>
      </c>
      <c r="K239" s="2" t="s">
        <v>536</v>
      </c>
      <c r="L239" s="251" t="s">
        <v>544</v>
      </c>
      <c r="M239" t="s">
        <v>695</v>
      </c>
      <c r="N239" s="251" t="s">
        <v>546</v>
      </c>
      <c r="O239" s="124"/>
    </row>
    <row r="240" spans="2:15" hidden="1">
      <c r="B240" s="242" t="str">
        <f t="shared" si="6"/>
        <v>N</v>
      </c>
      <c r="C240" s="2" t="s">
        <v>1085</v>
      </c>
      <c r="D240" s="2" t="str">
        <f t="shared" si="7"/>
        <v/>
      </c>
      <c r="E240" s="2" t="s">
        <v>1077</v>
      </c>
      <c r="F240" s="2" t="s">
        <v>549</v>
      </c>
      <c r="G240" s="2" t="s">
        <v>548</v>
      </c>
      <c r="H240" t="s">
        <v>549</v>
      </c>
      <c r="I240" t="s">
        <v>550</v>
      </c>
      <c r="J240" s="249">
        <v>175</v>
      </c>
      <c r="K240" s="2" t="s">
        <v>536</v>
      </c>
      <c r="L240" s="251" t="s">
        <v>544</v>
      </c>
      <c r="M240" t="s">
        <v>697</v>
      </c>
      <c r="N240" s="251" t="s">
        <v>552</v>
      </c>
      <c r="O240" s="124"/>
    </row>
    <row r="241" spans="2:15" hidden="1">
      <c r="B241" s="242" t="str">
        <f t="shared" si="6"/>
        <v>Y</v>
      </c>
      <c r="C241" s="2" t="s">
        <v>1086</v>
      </c>
      <c r="D241" s="2" t="str">
        <f t="shared" si="7"/>
        <v>ConTab_BOM_KP_Case_0235</v>
      </c>
      <c r="E241" s="2" t="s">
        <v>1087</v>
      </c>
      <c r="F241" s="2" t="s">
        <v>532</v>
      </c>
      <c r="G241" s="2" t="s">
        <v>533</v>
      </c>
      <c r="H241" t="s">
        <v>534</v>
      </c>
      <c r="I241" t="s">
        <v>535</v>
      </c>
      <c r="J241" s="249">
        <v>175</v>
      </c>
      <c r="K241" s="2" t="s">
        <v>536</v>
      </c>
      <c r="L241" s="251">
        <v>97948024</v>
      </c>
      <c r="M241" t="s">
        <v>789</v>
      </c>
      <c r="N241" s="251" t="s">
        <v>539</v>
      </c>
      <c r="O241" s="124"/>
    </row>
    <row r="242" spans="2:15" hidden="1">
      <c r="B242" s="242" t="str">
        <f t="shared" si="6"/>
        <v>N</v>
      </c>
      <c r="C242" s="2" t="s">
        <v>1088</v>
      </c>
      <c r="D242" s="2" t="str">
        <f t="shared" si="7"/>
        <v/>
      </c>
      <c r="E242" s="2" t="s">
        <v>1087</v>
      </c>
      <c r="F242" s="2" t="s">
        <v>532</v>
      </c>
      <c r="G242" s="2" t="s">
        <v>558</v>
      </c>
      <c r="H242" t="s">
        <v>542</v>
      </c>
      <c r="I242" t="s">
        <v>543</v>
      </c>
      <c r="J242" s="249">
        <v>175</v>
      </c>
      <c r="K242" s="2" t="s">
        <v>536</v>
      </c>
      <c r="L242" s="251" t="s">
        <v>544</v>
      </c>
      <c r="M242" t="s">
        <v>791</v>
      </c>
      <c r="N242" s="251" t="s">
        <v>546</v>
      </c>
      <c r="O242" s="124"/>
    </row>
    <row r="243" spans="2:15" hidden="1">
      <c r="B243" s="242" t="str">
        <f t="shared" si="6"/>
        <v>Y</v>
      </c>
      <c r="C243" s="2" t="s">
        <v>1089</v>
      </c>
      <c r="D243" s="2" t="str">
        <f t="shared" si="7"/>
        <v>ConTab_BOM_KP_Case_0237</v>
      </c>
      <c r="E243" s="2" t="s">
        <v>1087</v>
      </c>
      <c r="F243" s="2" t="s">
        <v>554</v>
      </c>
      <c r="G243" s="2" t="s">
        <v>533</v>
      </c>
      <c r="H243" t="s">
        <v>534</v>
      </c>
      <c r="I243" t="s">
        <v>535</v>
      </c>
      <c r="J243" s="249">
        <v>250</v>
      </c>
      <c r="K243" s="2" t="s">
        <v>536</v>
      </c>
      <c r="L243" s="251">
        <v>97948025</v>
      </c>
      <c r="M243" t="s">
        <v>796</v>
      </c>
      <c r="N243" s="251" t="s">
        <v>546</v>
      </c>
      <c r="O243" s="124"/>
    </row>
    <row r="244" spans="2:15" hidden="1">
      <c r="B244" s="242" t="str">
        <f t="shared" si="6"/>
        <v>N</v>
      </c>
      <c r="C244" s="2" t="s">
        <v>1090</v>
      </c>
      <c r="D244" s="2" t="str">
        <f t="shared" si="7"/>
        <v/>
      </c>
      <c r="E244" s="2" t="s">
        <v>1087</v>
      </c>
      <c r="F244" s="2" t="s">
        <v>554</v>
      </c>
      <c r="G244" s="2" t="s">
        <v>558</v>
      </c>
      <c r="H244" t="s">
        <v>542</v>
      </c>
      <c r="I244" t="s">
        <v>543</v>
      </c>
      <c r="J244" s="249">
        <v>300</v>
      </c>
      <c r="K244" s="2" t="s">
        <v>536</v>
      </c>
      <c r="L244" s="251">
        <v>97948026</v>
      </c>
      <c r="M244" t="s">
        <v>799</v>
      </c>
      <c r="N244" s="251" t="s">
        <v>546</v>
      </c>
      <c r="O244" s="124"/>
    </row>
    <row r="245" spans="2:15" hidden="1">
      <c r="B245" s="242" t="str">
        <f t="shared" si="6"/>
        <v>Y</v>
      </c>
      <c r="C245" s="2" t="s">
        <v>1091</v>
      </c>
      <c r="D245" s="2" t="str">
        <f t="shared" si="7"/>
        <v>ConTab_BOM_KP_Case_0239</v>
      </c>
      <c r="E245" s="2" t="s">
        <v>1087</v>
      </c>
      <c r="F245" s="2" t="s">
        <v>549</v>
      </c>
      <c r="G245" s="2" t="s">
        <v>533</v>
      </c>
      <c r="H245" t="s">
        <v>534</v>
      </c>
      <c r="I245" t="s">
        <v>535</v>
      </c>
      <c r="J245" s="249">
        <v>175</v>
      </c>
      <c r="K245" s="2" t="s">
        <v>536</v>
      </c>
      <c r="L245" s="251" t="s">
        <v>544</v>
      </c>
      <c r="M245" t="s">
        <v>803</v>
      </c>
      <c r="N245" s="251" t="s">
        <v>539</v>
      </c>
      <c r="O245" s="124"/>
    </row>
    <row r="246" spans="2:15" hidden="1">
      <c r="B246" s="242" t="str">
        <f t="shared" si="6"/>
        <v>N</v>
      </c>
      <c r="C246" s="2" t="s">
        <v>1092</v>
      </c>
      <c r="D246" s="2" t="str">
        <f t="shared" si="7"/>
        <v/>
      </c>
      <c r="E246" s="2" t="s">
        <v>1087</v>
      </c>
      <c r="F246" s="2" t="s">
        <v>549</v>
      </c>
      <c r="G246" s="2" t="s">
        <v>558</v>
      </c>
      <c r="H246" t="s">
        <v>542</v>
      </c>
      <c r="I246" t="s">
        <v>543</v>
      </c>
      <c r="J246" s="249">
        <v>175</v>
      </c>
      <c r="K246" s="2" t="s">
        <v>536</v>
      </c>
      <c r="L246" s="251" t="s">
        <v>544</v>
      </c>
      <c r="M246" t="s">
        <v>805</v>
      </c>
      <c r="N246" s="251" t="s">
        <v>546</v>
      </c>
      <c r="O246" s="124"/>
    </row>
    <row r="247" spans="2:15" hidden="1">
      <c r="B247" s="242" t="str">
        <f t="shared" si="6"/>
        <v>N</v>
      </c>
      <c r="C247" s="2" t="s">
        <v>1093</v>
      </c>
      <c r="D247" s="2" t="str">
        <f t="shared" si="7"/>
        <v/>
      </c>
      <c r="E247" s="2" t="s">
        <v>919</v>
      </c>
      <c r="F247" s="2" t="s">
        <v>532</v>
      </c>
      <c r="G247" s="2" t="s">
        <v>533</v>
      </c>
      <c r="H247" t="s">
        <v>534</v>
      </c>
      <c r="I247" t="s">
        <v>535</v>
      </c>
      <c r="J247" s="249">
        <v>175</v>
      </c>
      <c r="K247" s="2" t="s">
        <v>1094</v>
      </c>
      <c r="L247" s="251" t="s">
        <v>544</v>
      </c>
      <c r="M247" t="s">
        <v>921</v>
      </c>
      <c r="N247" s="251" t="s">
        <v>1095</v>
      </c>
      <c r="O247" s="124"/>
    </row>
    <row r="248" spans="2:15" hidden="1">
      <c r="B248" s="242" t="str">
        <f t="shared" si="6"/>
        <v>N</v>
      </c>
      <c r="C248" s="2" t="s">
        <v>1096</v>
      </c>
      <c r="D248" s="2" t="str">
        <f t="shared" si="7"/>
        <v/>
      </c>
      <c r="E248" s="2" t="s">
        <v>919</v>
      </c>
      <c r="F248" s="2" t="s">
        <v>532</v>
      </c>
      <c r="G248" s="2" t="s">
        <v>558</v>
      </c>
      <c r="H248" t="s">
        <v>542</v>
      </c>
      <c r="I248" t="s">
        <v>543</v>
      </c>
      <c r="J248" s="249">
        <v>175</v>
      </c>
      <c r="K248" s="2" t="s">
        <v>1094</v>
      </c>
      <c r="L248" s="251" t="s">
        <v>544</v>
      </c>
      <c r="M248" t="s">
        <v>923</v>
      </c>
      <c r="N248" s="251" t="s">
        <v>546</v>
      </c>
      <c r="O248" s="124"/>
    </row>
    <row r="249" spans="2:15" hidden="1">
      <c r="B249" s="242" t="str">
        <f t="shared" si="6"/>
        <v>N</v>
      </c>
      <c r="C249" s="2" t="s">
        <v>1097</v>
      </c>
      <c r="D249" s="2" t="str">
        <f t="shared" si="7"/>
        <v/>
      </c>
      <c r="E249" s="2" t="s">
        <v>919</v>
      </c>
      <c r="F249" s="2" t="s">
        <v>554</v>
      </c>
      <c r="G249" s="2" t="s">
        <v>533</v>
      </c>
      <c r="H249" t="s">
        <v>534</v>
      </c>
      <c r="I249" t="s">
        <v>535</v>
      </c>
      <c r="J249" s="249">
        <v>250</v>
      </c>
      <c r="K249" s="2" t="s">
        <v>1094</v>
      </c>
      <c r="L249" s="251" t="s">
        <v>544</v>
      </c>
      <c r="M249" t="s">
        <v>928</v>
      </c>
      <c r="N249" s="251" t="s">
        <v>546</v>
      </c>
      <c r="O249" s="124"/>
    </row>
    <row r="250" spans="2:15" hidden="1">
      <c r="B250" s="242" t="str">
        <f t="shared" si="6"/>
        <v>N</v>
      </c>
      <c r="C250" s="2" t="s">
        <v>1098</v>
      </c>
      <c r="D250" s="2" t="str">
        <f t="shared" si="7"/>
        <v/>
      </c>
      <c r="E250" s="2" t="s">
        <v>919</v>
      </c>
      <c r="F250" s="2" t="s">
        <v>554</v>
      </c>
      <c r="G250" s="2" t="s">
        <v>558</v>
      </c>
      <c r="H250" t="s">
        <v>542</v>
      </c>
      <c r="I250" t="s">
        <v>543</v>
      </c>
      <c r="J250" s="249">
        <v>300</v>
      </c>
      <c r="K250" s="2" t="s">
        <v>1094</v>
      </c>
      <c r="L250" s="251" t="s">
        <v>544</v>
      </c>
      <c r="M250" t="s">
        <v>931</v>
      </c>
      <c r="N250" s="251" t="s">
        <v>546</v>
      </c>
      <c r="O250" s="124"/>
    </row>
    <row r="251" spans="2:15" hidden="1">
      <c r="B251" s="242" t="str">
        <f t="shared" si="6"/>
        <v>N</v>
      </c>
      <c r="C251" s="2" t="s">
        <v>1099</v>
      </c>
      <c r="D251" s="2" t="str">
        <f t="shared" si="7"/>
        <v/>
      </c>
      <c r="E251" s="2" t="s">
        <v>941</v>
      </c>
      <c r="F251" s="2" t="s">
        <v>532</v>
      </c>
      <c r="G251" s="2" t="s">
        <v>533</v>
      </c>
      <c r="H251" t="s">
        <v>534</v>
      </c>
      <c r="I251" t="s">
        <v>535</v>
      </c>
      <c r="J251" s="249">
        <v>175</v>
      </c>
      <c r="K251" s="2" t="s">
        <v>1094</v>
      </c>
      <c r="L251" s="251" t="s">
        <v>544</v>
      </c>
      <c r="M251" t="s">
        <v>943</v>
      </c>
      <c r="N251" s="251" t="s">
        <v>1095</v>
      </c>
      <c r="O251" s="124"/>
    </row>
    <row r="252" spans="2:15" hidden="1">
      <c r="B252" s="242" t="str">
        <f t="shared" si="6"/>
        <v>N</v>
      </c>
      <c r="C252" s="2" t="s">
        <v>1100</v>
      </c>
      <c r="D252" s="2" t="str">
        <f t="shared" si="7"/>
        <v/>
      </c>
      <c r="E252" s="2" t="s">
        <v>941</v>
      </c>
      <c r="F252" s="2" t="s">
        <v>532</v>
      </c>
      <c r="G252" s="2" t="s">
        <v>558</v>
      </c>
      <c r="H252" t="s">
        <v>542</v>
      </c>
      <c r="I252" t="s">
        <v>543</v>
      </c>
      <c r="J252" s="249">
        <v>175</v>
      </c>
      <c r="K252" s="2" t="s">
        <v>1094</v>
      </c>
      <c r="L252" s="251" t="s">
        <v>544</v>
      </c>
      <c r="M252" t="s">
        <v>945</v>
      </c>
      <c r="N252" s="251" t="s">
        <v>546</v>
      </c>
      <c r="O252" s="124"/>
    </row>
    <row r="253" spans="2:15" hidden="1">
      <c r="B253" s="242" t="str">
        <f t="shared" si="6"/>
        <v>N</v>
      </c>
      <c r="C253" s="2" t="s">
        <v>1101</v>
      </c>
      <c r="D253" s="2" t="str">
        <f t="shared" si="7"/>
        <v/>
      </c>
      <c r="E253" s="2" t="s">
        <v>941</v>
      </c>
      <c r="F253" s="2" t="s">
        <v>554</v>
      </c>
      <c r="G253" s="2" t="s">
        <v>533</v>
      </c>
      <c r="H253" t="s">
        <v>534</v>
      </c>
      <c r="I253" t="s">
        <v>535</v>
      </c>
      <c r="J253" s="249">
        <v>250</v>
      </c>
      <c r="K253" s="2" t="s">
        <v>1094</v>
      </c>
      <c r="L253" s="251" t="s">
        <v>544</v>
      </c>
      <c r="M253" t="s">
        <v>950</v>
      </c>
      <c r="N253" s="251" t="s">
        <v>546</v>
      </c>
      <c r="O253" s="124"/>
    </row>
    <row r="254" spans="2:15" hidden="1">
      <c r="B254" s="242" t="str">
        <f t="shared" si="6"/>
        <v>N</v>
      </c>
      <c r="C254" s="2" t="s">
        <v>1102</v>
      </c>
      <c r="D254" s="2" t="str">
        <f t="shared" si="7"/>
        <v/>
      </c>
      <c r="E254" s="2" t="s">
        <v>941</v>
      </c>
      <c r="F254" s="2" t="s">
        <v>554</v>
      </c>
      <c r="G254" s="2" t="s">
        <v>558</v>
      </c>
      <c r="H254" t="s">
        <v>542</v>
      </c>
      <c r="I254" t="s">
        <v>543</v>
      </c>
      <c r="J254" s="249">
        <v>300</v>
      </c>
      <c r="K254" s="2" t="s">
        <v>1094</v>
      </c>
      <c r="L254" s="251" t="s">
        <v>544</v>
      </c>
      <c r="M254" t="s">
        <v>953</v>
      </c>
      <c r="N254" s="251" t="s">
        <v>546</v>
      </c>
      <c r="O254" s="124"/>
    </row>
    <row r="255" spans="2:15" hidden="1">
      <c r="B255" s="242" t="str">
        <f t="shared" ref="B255:B262" si="8">IF(AND(I255 = "C35",K255="Coating_Standard"),"Y","N")</f>
        <v>N</v>
      </c>
      <c r="C255" s="2" t="s">
        <v>1103</v>
      </c>
      <c r="D255" s="2" t="str">
        <f t="shared" si="7"/>
        <v/>
      </c>
      <c r="E255" s="2" t="s">
        <v>1026</v>
      </c>
      <c r="F255" s="2" t="s">
        <v>532</v>
      </c>
      <c r="G255" s="2" t="s">
        <v>533</v>
      </c>
      <c r="H255" t="s">
        <v>534</v>
      </c>
      <c r="I255" t="s">
        <v>535</v>
      </c>
      <c r="J255" s="249">
        <v>175</v>
      </c>
      <c r="K255" s="2" t="s">
        <v>1094</v>
      </c>
      <c r="L255" s="251" t="s">
        <v>544</v>
      </c>
      <c r="M255" t="s">
        <v>1028</v>
      </c>
      <c r="N255" s="251" t="s">
        <v>1095</v>
      </c>
      <c r="O255" s="124"/>
    </row>
    <row r="256" spans="2:15" hidden="1">
      <c r="B256" s="242" t="str">
        <f t="shared" si="8"/>
        <v>N</v>
      </c>
      <c r="C256" s="2" t="s">
        <v>1104</v>
      </c>
      <c r="D256" s="2" t="str">
        <f t="shared" si="7"/>
        <v/>
      </c>
      <c r="E256" s="2" t="s">
        <v>1026</v>
      </c>
      <c r="F256" s="2" t="s">
        <v>532</v>
      </c>
      <c r="G256" s="2" t="s">
        <v>558</v>
      </c>
      <c r="H256" t="s">
        <v>542</v>
      </c>
      <c r="I256" t="s">
        <v>543</v>
      </c>
      <c r="J256" s="249">
        <v>175</v>
      </c>
      <c r="K256" s="2" t="s">
        <v>1094</v>
      </c>
      <c r="L256" s="251" t="s">
        <v>544</v>
      </c>
      <c r="M256" t="s">
        <v>1030</v>
      </c>
      <c r="N256" s="251" t="s">
        <v>546</v>
      </c>
      <c r="O256" s="124"/>
    </row>
    <row r="257" spans="2:15" hidden="1">
      <c r="B257" s="242" t="str">
        <f t="shared" si="8"/>
        <v>N</v>
      </c>
      <c r="C257" s="2" t="s">
        <v>1105</v>
      </c>
      <c r="D257" s="2" t="str">
        <f t="shared" si="7"/>
        <v/>
      </c>
      <c r="E257" s="2" t="s">
        <v>1026</v>
      </c>
      <c r="F257" s="2" t="s">
        <v>554</v>
      </c>
      <c r="G257" s="2" t="s">
        <v>533</v>
      </c>
      <c r="H257" t="s">
        <v>534</v>
      </c>
      <c r="I257" t="s">
        <v>535</v>
      </c>
      <c r="J257" s="249">
        <v>250</v>
      </c>
      <c r="K257" s="2" t="s">
        <v>1094</v>
      </c>
      <c r="L257" s="251" t="s">
        <v>544</v>
      </c>
      <c r="M257" t="s">
        <v>1035</v>
      </c>
      <c r="N257" s="251" t="s">
        <v>546</v>
      </c>
      <c r="O257" s="124"/>
    </row>
    <row r="258" spans="2:15" hidden="1">
      <c r="B258" s="242" t="str">
        <f t="shared" si="8"/>
        <v>N</v>
      </c>
      <c r="C258" s="2" t="s">
        <v>1106</v>
      </c>
      <c r="D258" s="2" t="str">
        <f t="shared" si="7"/>
        <v/>
      </c>
      <c r="E258" s="2" t="s">
        <v>1026</v>
      </c>
      <c r="F258" s="2" t="s">
        <v>554</v>
      </c>
      <c r="G258" s="2" t="s">
        <v>558</v>
      </c>
      <c r="H258" t="s">
        <v>542</v>
      </c>
      <c r="I258" t="s">
        <v>543</v>
      </c>
      <c r="J258" s="249">
        <v>300</v>
      </c>
      <c r="K258" s="2" t="s">
        <v>1094</v>
      </c>
      <c r="L258" s="251" t="s">
        <v>544</v>
      </c>
      <c r="M258" t="s">
        <v>1037</v>
      </c>
      <c r="N258" s="251" t="s">
        <v>546</v>
      </c>
      <c r="O258" s="124"/>
    </row>
    <row r="259" spans="2:15" hidden="1">
      <c r="B259" s="242" t="str">
        <f t="shared" si="8"/>
        <v>N</v>
      </c>
      <c r="C259" s="2" t="s">
        <v>1107</v>
      </c>
      <c r="D259" s="2" t="str">
        <f t="shared" si="7"/>
        <v/>
      </c>
      <c r="E259" s="2" t="s">
        <v>1047</v>
      </c>
      <c r="F259" s="2" t="s">
        <v>532</v>
      </c>
      <c r="G259" s="2" t="s">
        <v>533</v>
      </c>
      <c r="H259" t="s">
        <v>534</v>
      </c>
      <c r="I259" t="s">
        <v>535</v>
      </c>
      <c r="J259" s="249">
        <v>175</v>
      </c>
      <c r="K259" s="2" t="s">
        <v>1094</v>
      </c>
      <c r="L259" s="251" t="s">
        <v>544</v>
      </c>
      <c r="M259" t="s">
        <v>1049</v>
      </c>
      <c r="N259" s="251" t="s">
        <v>1095</v>
      </c>
      <c r="O259" s="124"/>
    </row>
    <row r="260" spans="2:15" hidden="1">
      <c r="B260" s="242" t="str">
        <f t="shared" si="8"/>
        <v>N</v>
      </c>
      <c r="C260" s="2" t="s">
        <v>1108</v>
      </c>
      <c r="D260" s="2" t="str">
        <f t="shared" si="7"/>
        <v/>
      </c>
      <c r="E260" s="2" t="s">
        <v>1047</v>
      </c>
      <c r="F260" s="2" t="s">
        <v>532</v>
      </c>
      <c r="G260" s="2" t="s">
        <v>558</v>
      </c>
      <c r="H260" t="s">
        <v>542</v>
      </c>
      <c r="I260" t="s">
        <v>543</v>
      </c>
      <c r="J260" s="249">
        <v>175</v>
      </c>
      <c r="K260" s="2" t="s">
        <v>1094</v>
      </c>
      <c r="L260" s="251" t="s">
        <v>544</v>
      </c>
      <c r="M260" t="s">
        <v>1051</v>
      </c>
      <c r="N260" s="251" t="s">
        <v>546</v>
      </c>
      <c r="O260" s="124"/>
    </row>
    <row r="261" spans="2:15" hidden="1">
      <c r="B261" s="242" t="str">
        <f t="shared" si="8"/>
        <v>N</v>
      </c>
      <c r="C261" s="2" t="s">
        <v>1109</v>
      </c>
      <c r="D261" s="2" t="str">
        <f t="shared" si="7"/>
        <v/>
      </c>
      <c r="E261" s="2" t="s">
        <v>1047</v>
      </c>
      <c r="F261" s="2" t="s">
        <v>554</v>
      </c>
      <c r="G261" s="2" t="s">
        <v>533</v>
      </c>
      <c r="H261" t="s">
        <v>534</v>
      </c>
      <c r="I261" t="s">
        <v>535</v>
      </c>
      <c r="J261" s="249">
        <v>250</v>
      </c>
      <c r="K261" s="2" t="s">
        <v>1094</v>
      </c>
      <c r="L261" s="251" t="s">
        <v>544</v>
      </c>
      <c r="M261" t="s">
        <v>1110</v>
      </c>
      <c r="N261" s="251" t="s">
        <v>546</v>
      </c>
      <c r="O261" s="124"/>
    </row>
    <row r="262" spans="2:15" hidden="1">
      <c r="B262" s="242" t="str">
        <f t="shared" si="8"/>
        <v>N</v>
      </c>
      <c r="C262" s="2" t="s">
        <v>1111</v>
      </c>
      <c r="D262" s="2" t="str">
        <f t="shared" si="7"/>
        <v/>
      </c>
      <c r="E262" s="2" t="s">
        <v>1047</v>
      </c>
      <c r="F262" s="2" t="s">
        <v>554</v>
      </c>
      <c r="G262" s="2" t="s">
        <v>558</v>
      </c>
      <c r="H262" t="s">
        <v>542</v>
      </c>
      <c r="I262" t="s">
        <v>543</v>
      </c>
      <c r="J262" s="249">
        <v>300</v>
      </c>
      <c r="K262" s="2" t="s">
        <v>1094</v>
      </c>
      <c r="L262" s="251" t="s">
        <v>544</v>
      </c>
      <c r="M262" t="s">
        <v>1056</v>
      </c>
      <c r="N262" s="251" t="s">
        <v>546</v>
      </c>
      <c r="O262" s="124"/>
    </row>
    <row r="263" spans="2:15" hidden="1">
      <c r="B263" s="242" t="str">
        <f t="shared" ref="B263:B311" si="9">IF(AND(I263 = "C35",K263="Coating_Standard"),"Y","N")</f>
        <v>N</v>
      </c>
      <c r="C263" s="2" t="s">
        <v>1112</v>
      </c>
      <c r="D263" s="2" t="str">
        <f t="shared" si="7"/>
        <v/>
      </c>
      <c r="E263" s="2" t="s">
        <v>853</v>
      </c>
      <c r="F263" s="2" t="s">
        <v>532</v>
      </c>
      <c r="G263" s="2" t="s">
        <v>533</v>
      </c>
      <c r="H263" t="s">
        <v>534</v>
      </c>
      <c r="I263" t="s">
        <v>535</v>
      </c>
      <c r="J263" s="249">
        <v>175</v>
      </c>
      <c r="K263" s="2" t="s">
        <v>1094</v>
      </c>
      <c r="L263" s="251" t="s">
        <v>544</v>
      </c>
      <c r="M263" t="s">
        <v>855</v>
      </c>
      <c r="N263" s="251" t="s">
        <v>1095</v>
      </c>
    </row>
    <row r="264" spans="2:15" hidden="1">
      <c r="B264" s="242" t="str">
        <f t="shared" si="9"/>
        <v>N</v>
      </c>
      <c r="C264" s="2" t="s">
        <v>1113</v>
      </c>
      <c r="D264" s="2" t="str">
        <f t="shared" ref="D264:D327" si="10">IF(B264="Y",C264,"")</f>
        <v/>
      </c>
      <c r="E264" s="2" t="s">
        <v>853</v>
      </c>
      <c r="F264" s="2" t="s">
        <v>532</v>
      </c>
      <c r="G264" s="2" t="s">
        <v>558</v>
      </c>
      <c r="H264" t="s">
        <v>542</v>
      </c>
      <c r="I264" t="s">
        <v>543</v>
      </c>
      <c r="J264" s="249">
        <v>175</v>
      </c>
      <c r="K264" s="2" t="s">
        <v>1094</v>
      </c>
      <c r="L264" s="251" t="s">
        <v>544</v>
      </c>
      <c r="M264" t="s">
        <v>857</v>
      </c>
      <c r="N264" s="251" t="s">
        <v>546</v>
      </c>
    </row>
    <row r="265" spans="2:15" hidden="1">
      <c r="B265" s="242" t="str">
        <f t="shared" si="9"/>
        <v>N</v>
      </c>
      <c r="C265" s="2" t="s">
        <v>1114</v>
      </c>
      <c r="D265" s="2" t="str">
        <f t="shared" si="10"/>
        <v/>
      </c>
      <c r="E265" s="2" t="s">
        <v>853</v>
      </c>
      <c r="F265" s="2" t="s">
        <v>554</v>
      </c>
      <c r="G265" s="2" t="s">
        <v>533</v>
      </c>
      <c r="H265" t="s">
        <v>534</v>
      </c>
      <c r="I265" t="s">
        <v>535</v>
      </c>
      <c r="J265" s="249">
        <v>250</v>
      </c>
      <c r="K265" s="2" t="s">
        <v>1094</v>
      </c>
      <c r="L265" s="251" t="s">
        <v>544</v>
      </c>
      <c r="M265" t="s">
        <v>862</v>
      </c>
      <c r="N265" s="251" t="s">
        <v>546</v>
      </c>
    </row>
    <row r="266" spans="2:15" hidden="1">
      <c r="B266" s="242" t="str">
        <f t="shared" si="9"/>
        <v>N</v>
      </c>
      <c r="C266" s="2" t="s">
        <v>1115</v>
      </c>
      <c r="D266" s="2" t="str">
        <f t="shared" si="10"/>
        <v/>
      </c>
      <c r="E266" s="2" t="s">
        <v>853</v>
      </c>
      <c r="F266" s="2" t="s">
        <v>554</v>
      </c>
      <c r="G266" s="2" t="s">
        <v>558</v>
      </c>
      <c r="H266" t="s">
        <v>542</v>
      </c>
      <c r="I266" t="s">
        <v>543</v>
      </c>
      <c r="J266" s="249">
        <v>300</v>
      </c>
      <c r="K266" s="2" t="s">
        <v>1094</v>
      </c>
      <c r="L266" s="251" t="s">
        <v>544</v>
      </c>
      <c r="M266" t="s">
        <v>865</v>
      </c>
      <c r="N266" s="251" t="s">
        <v>546</v>
      </c>
    </row>
    <row r="267" spans="2:15" hidden="1">
      <c r="B267" s="242" t="str">
        <f t="shared" si="9"/>
        <v>N</v>
      </c>
      <c r="C267" s="2" t="s">
        <v>1116</v>
      </c>
      <c r="D267" s="2" t="str">
        <f t="shared" si="10"/>
        <v/>
      </c>
      <c r="E267" s="2" t="s">
        <v>853</v>
      </c>
      <c r="F267" s="2" t="s">
        <v>532</v>
      </c>
      <c r="G267" s="2" t="s">
        <v>533</v>
      </c>
      <c r="H267" t="s">
        <v>534</v>
      </c>
      <c r="I267" t="s">
        <v>535</v>
      </c>
      <c r="J267" s="249">
        <v>175</v>
      </c>
      <c r="K267" s="2" t="s">
        <v>1094</v>
      </c>
      <c r="L267" s="251" t="s">
        <v>544</v>
      </c>
      <c r="M267" t="s">
        <v>877</v>
      </c>
      <c r="N267" s="251" t="s">
        <v>1095</v>
      </c>
    </row>
    <row r="268" spans="2:15" hidden="1">
      <c r="B268" s="242" t="str">
        <f t="shared" si="9"/>
        <v>N</v>
      </c>
      <c r="C268" s="2" t="s">
        <v>1117</v>
      </c>
      <c r="D268" s="2" t="str">
        <f t="shared" si="10"/>
        <v/>
      </c>
      <c r="E268" s="2" t="s">
        <v>853</v>
      </c>
      <c r="F268" s="2" t="s">
        <v>532</v>
      </c>
      <c r="G268" s="2" t="s">
        <v>558</v>
      </c>
      <c r="H268" t="s">
        <v>542</v>
      </c>
      <c r="I268" t="s">
        <v>543</v>
      </c>
      <c r="J268" s="249">
        <v>175</v>
      </c>
      <c r="K268" s="2" t="s">
        <v>1094</v>
      </c>
      <c r="L268" s="251" t="s">
        <v>544</v>
      </c>
      <c r="M268" t="s">
        <v>879</v>
      </c>
      <c r="N268" s="251" t="s">
        <v>546</v>
      </c>
    </row>
    <row r="269" spans="2:15" hidden="1">
      <c r="B269" s="242" t="str">
        <f t="shared" si="9"/>
        <v>N</v>
      </c>
      <c r="C269" s="2" t="s">
        <v>1118</v>
      </c>
      <c r="D269" s="2" t="str">
        <f t="shared" si="10"/>
        <v/>
      </c>
      <c r="E269" s="2" t="s">
        <v>853</v>
      </c>
      <c r="F269" s="2" t="s">
        <v>554</v>
      </c>
      <c r="G269" s="2" t="s">
        <v>533</v>
      </c>
      <c r="H269" t="s">
        <v>534</v>
      </c>
      <c r="I269" t="s">
        <v>535</v>
      </c>
      <c r="J269" s="249">
        <v>250</v>
      </c>
      <c r="K269" s="2" t="s">
        <v>1094</v>
      </c>
      <c r="L269" s="251" t="s">
        <v>544</v>
      </c>
      <c r="M269" t="s">
        <v>884</v>
      </c>
      <c r="N269" s="251" t="s">
        <v>546</v>
      </c>
    </row>
    <row r="270" spans="2:15" hidden="1">
      <c r="B270" s="242" t="str">
        <f t="shared" si="9"/>
        <v>N</v>
      </c>
      <c r="C270" s="2" t="s">
        <v>1119</v>
      </c>
      <c r="D270" s="2" t="str">
        <f t="shared" si="10"/>
        <v/>
      </c>
      <c r="E270" s="2" t="s">
        <v>853</v>
      </c>
      <c r="F270" s="2" t="s">
        <v>554</v>
      </c>
      <c r="G270" s="2" t="s">
        <v>558</v>
      </c>
      <c r="H270" t="s">
        <v>542</v>
      </c>
      <c r="I270" t="s">
        <v>543</v>
      </c>
      <c r="J270" s="249">
        <v>300</v>
      </c>
      <c r="K270" s="2" t="s">
        <v>1094</v>
      </c>
      <c r="L270" s="251" t="s">
        <v>544</v>
      </c>
      <c r="M270" t="s">
        <v>887</v>
      </c>
      <c r="N270" s="251" t="s">
        <v>546</v>
      </c>
    </row>
    <row r="271" spans="2:15" hidden="1">
      <c r="B271" s="242" t="str">
        <f t="shared" si="9"/>
        <v>N</v>
      </c>
      <c r="C271" s="2" t="s">
        <v>1120</v>
      </c>
      <c r="D271" s="2" t="str">
        <f t="shared" si="10"/>
        <v/>
      </c>
      <c r="E271" s="2" t="s">
        <v>897</v>
      </c>
      <c r="F271" s="2" t="s">
        <v>532</v>
      </c>
      <c r="G271" s="2" t="s">
        <v>533</v>
      </c>
      <c r="H271" t="s">
        <v>534</v>
      </c>
      <c r="I271" t="s">
        <v>535</v>
      </c>
      <c r="J271" s="249">
        <v>175</v>
      </c>
      <c r="K271" s="2" t="s">
        <v>1094</v>
      </c>
      <c r="L271" s="251" t="s">
        <v>544</v>
      </c>
      <c r="M271" t="s">
        <v>899</v>
      </c>
      <c r="N271" s="251" t="s">
        <v>1095</v>
      </c>
    </row>
    <row r="272" spans="2:15" hidden="1">
      <c r="B272" s="242" t="str">
        <f t="shared" si="9"/>
        <v>N</v>
      </c>
      <c r="C272" s="2" t="s">
        <v>1121</v>
      </c>
      <c r="D272" s="2" t="str">
        <f t="shared" si="10"/>
        <v/>
      </c>
      <c r="E272" s="2" t="s">
        <v>897</v>
      </c>
      <c r="F272" s="2" t="s">
        <v>532</v>
      </c>
      <c r="G272" s="2" t="s">
        <v>558</v>
      </c>
      <c r="H272" t="s">
        <v>542</v>
      </c>
      <c r="I272" t="s">
        <v>543</v>
      </c>
      <c r="J272" s="249">
        <v>175</v>
      </c>
      <c r="K272" s="2" t="s">
        <v>1094</v>
      </c>
      <c r="L272" s="251" t="s">
        <v>544</v>
      </c>
      <c r="M272" t="s">
        <v>901</v>
      </c>
      <c r="N272" s="251" t="s">
        <v>546</v>
      </c>
    </row>
    <row r="273" spans="2:14" hidden="1">
      <c r="B273" s="242" t="str">
        <f t="shared" si="9"/>
        <v>N</v>
      </c>
      <c r="C273" s="2" t="s">
        <v>1122</v>
      </c>
      <c r="D273" s="2" t="str">
        <f t="shared" si="10"/>
        <v/>
      </c>
      <c r="E273" s="2" t="s">
        <v>897</v>
      </c>
      <c r="F273" s="2" t="s">
        <v>554</v>
      </c>
      <c r="G273" s="2" t="s">
        <v>533</v>
      </c>
      <c r="H273" t="s">
        <v>534</v>
      </c>
      <c r="I273" t="s">
        <v>535</v>
      </c>
      <c r="J273" s="249">
        <v>250</v>
      </c>
      <c r="K273" s="2" t="s">
        <v>1094</v>
      </c>
      <c r="L273" s="251" t="s">
        <v>544</v>
      </c>
      <c r="M273" t="s">
        <v>906</v>
      </c>
      <c r="N273" s="251" t="s">
        <v>546</v>
      </c>
    </row>
    <row r="274" spans="2:14" hidden="1">
      <c r="B274" s="242" t="str">
        <f t="shared" si="9"/>
        <v>N</v>
      </c>
      <c r="C274" s="2" t="s">
        <v>1123</v>
      </c>
      <c r="D274" s="2" t="str">
        <f t="shared" si="10"/>
        <v/>
      </c>
      <c r="E274" s="2" t="s">
        <v>897</v>
      </c>
      <c r="F274" s="2" t="s">
        <v>554</v>
      </c>
      <c r="G274" s="2" t="s">
        <v>558</v>
      </c>
      <c r="H274" t="s">
        <v>542</v>
      </c>
      <c r="I274" t="s">
        <v>543</v>
      </c>
      <c r="J274" s="249">
        <v>300</v>
      </c>
      <c r="K274" s="2" t="s">
        <v>1094</v>
      </c>
      <c r="L274" s="251" t="s">
        <v>544</v>
      </c>
      <c r="M274" t="s">
        <v>909</v>
      </c>
      <c r="N274" s="251" t="s">
        <v>546</v>
      </c>
    </row>
    <row r="275" spans="2:14" hidden="1">
      <c r="B275" s="242" t="str">
        <f t="shared" si="9"/>
        <v>N</v>
      </c>
      <c r="C275" s="2" t="s">
        <v>1124</v>
      </c>
      <c r="D275" s="2" t="str">
        <f t="shared" si="10"/>
        <v/>
      </c>
      <c r="E275" s="2" t="s">
        <v>919</v>
      </c>
      <c r="F275" s="2" t="s">
        <v>532</v>
      </c>
      <c r="G275" s="2" t="s">
        <v>533</v>
      </c>
      <c r="H275" t="s">
        <v>534</v>
      </c>
      <c r="I275" t="s">
        <v>535</v>
      </c>
      <c r="J275" s="249">
        <v>175</v>
      </c>
      <c r="K275" s="2" t="s">
        <v>1125</v>
      </c>
      <c r="L275" s="251" t="s">
        <v>544</v>
      </c>
      <c r="M275" t="s">
        <v>921</v>
      </c>
      <c r="N275" s="251" t="s">
        <v>1095</v>
      </c>
    </row>
    <row r="276" spans="2:14" hidden="1">
      <c r="B276" s="242" t="str">
        <f t="shared" si="9"/>
        <v>N</v>
      </c>
      <c r="C276" s="2" t="s">
        <v>1126</v>
      </c>
      <c r="D276" s="2" t="str">
        <f t="shared" si="10"/>
        <v/>
      </c>
      <c r="E276" s="2" t="s">
        <v>919</v>
      </c>
      <c r="F276" s="2" t="s">
        <v>532</v>
      </c>
      <c r="G276" s="2" t="s">
        <v>558</v>
      </c>
      <c r="H276" t="s">
        <v>542</v>
      </c>
      <c r="I276" t="s">
        <v>543</v>
      </c>
      <c r="J276" s="249">
        <v>175</v>
      </c>
      <c r="K276" s="2" t="s">
        <v>1125</v>
      </c>
      <c r="L276" s="251" t="s">
        <v>544</v>
      </c>
      <c r="M276" t="s">
        <v>923</v>
      </c>
      <c r="N276" s="251" t="s">
        <v>546</v>
      </c>
    </row>
    <row r="277" spans="2:14" hidden="1">
      <c r="B277" s="242" t="str">
        <f t="shared" si="9"/>
        <v>N</v>
      </c>
      <c r="C277" s="2" t="s">
        <v>1127</v>
      </c>
      <c r="D277" s="2" t="str">
        <f t="shared" si="10"/>
        <v/>
      </c>
      <c r="E277" s="2" t="s">
        <v>919</v>
      </c>
      <c r="F277" s="2" t="s">
        <v>554</v>
      </c>
      <c r="G277" s="2" t="s">
        <v>533</v>
      </c>
      <c r="H277" t="s">
        <v>534</v>
      </c>
      <c r="I277" t="s">
        <v>535</v>
      </c>
      <c r="J277" s="249">
        <v>250</v>
      </c>
      <c r="K277" s="2" t="s">
        <v>1125</v>
      </c>
      <c r="L277" s="251" t="s">
        <v>544</v>
      </c>
      <c r="M277" t="s">
        <v>928</v>
      </c>
      <c r="N277" s="251" t="s">
        <v>546</v>
      </c>
    </row>
    <row r="278" spans="2:14" hidden="1">
      <c r="B278" s="242" t="str">
        <f t="shared" si="9"/>
        <v>N</v>
      </c>
      <c r="C278" s="2" t="s">
        <v>1128</v>
      </c>
      <c r="D278" s="2" t="str">
        <f t="shared" si="10"/>
        <v/>
      </c>
      <c r="E278" s="2" t="s">
        <v>919</v>
      </c>
      <c r="F278" s="2" t="s">
        <v>554</v>
      </c>
      <c r="G278" s="2" t="s">
        <v>558</v>
      </c>
      <c r="H278" t="s">
        <v>542</v>
      </c>
      <c r="I278" t="s">
        <v>543</v>
      </c>
      <c r="J278" s="249">
        <v>300</v>
      </c>
      <c r="K278" s="2" t="s">
        <v>1125</v>
      </c>
      <c r="L278" s="251" t="s">
        <v>544</v>
      </c>
      <c r="M278" t="s">
        <v>931</v>
      </c>
      <c r="N278" s="251" t="s">
        <v>546</v>
      </c>
    </row>
    <row r="279" spans="2:14" hidden="1">
      <c r="B279" s="242" t="str">
        <f t="shared" si="9"/>
        <v>N</v>
      </c>
      <c r="C279" s="2" t="s">
        <v>1129</v>
      </c>
      <c r="D279" s="2" t="str">
        <f t="shared" si="10"/>
        <v/>
      </c>
      <c r="E279" s="2" t="s">
        <v>941</v>
      </c>
      <c r="F279" s="2" t="s">
        <v>532</v>
      </c>
      <c r="G279" s="2" t="s">
        <v>533</v>
      </c>
      <c r="H279" t="s">
        <v>534</v>
      </c>
      <c r="I279" t="s">
        <v>535</v>
      </c>
      <c r="J279" s="249">
        <v>175</v>
      </c>
      <c r="K279" s="2" t="s">
        <v>1125</v>
      </c>
      <c r="L279" s="251" t="s">
        <v>544</v>
      </c>
      <c r="M279" t="s">
        <v>943</v>
      </c>
      <c r="N279" s="251" t="s">
        <v>1095</v>
      </c>
    </row>
    <row r="280" spans="2:14" hidden="1">
      <c r="B280" s="242" t="str">
        <f t="shared" si="9"/>
        <v>N</v>
      </c>
      <c r="C280" s="2" t="s">
        <v>1130</v>
      </c>
      <c r="D280" s="2" t="str">
        <f t="shared" si="10"/>
        <v/>
      </c>
      <c r="E280" s="2" t="s">
        <v>941</v>
      </c>
      <c r="F280" s="2" t="s">
        <v>532</v>
      </c>
      <c r="G280" s="2" t="s">
        <v>558</v>
      </c>
      <c r="H280" t="s">
        <v>542</v>
      </c>
      <c r="I280" t="s">
        <v>543</v>
      </c>
      <c r="J280" s="249">
        <v>175</v>
      </c>
      <c r="K280" s="2" t="s">
        <v>1125</v>
      </c>
      <c r="L280" s="251" t="s">
        <v>544</v>
      </c>
      <c r="M280" t="s">
        <v>945</v>
      </c>
      <c r="N280" s="251" t="s">
        <v>546</v>
      </c>
    </row>
    <row r="281" spans="2:14" hidden="1">
      <c r="B281" s="242" t="str">
        <f t="shared" si="9"/>
        <v>N</v>
      </c>
      <c r="C281" s="2" t="s">
        <v>1131</v>
      </c>
      <c r="D281" s="2" t="str">
        <f t="shared" si="10"/>
        <v/>
      </c>
      <c r="E281" s="2" t="s">
        <v>941</v>
      </c>
      <c r="F281" s="2" t="s">
        <v>554</v>
      </c>
      <c r="G281" s="2" t="s">
        <v>533</v>
      </c>
      <c r="H281" t="s">
        <v>534</v>
      </c>
      <c r="I281" t="s">
        <v>535</v>
      </c>
      <c r="J281" s="249">
        <v>250</v>
      </c>
      <c r="K281" s="2" t="s">
        <v>1125</v>
      </c>
      <c r="L281" s="251" t="s">
        <v>544</v>
      </c>
      <c r="M281" t="s">
        <v>950</v>
      </c>
      <c r="N281" s="251" t="s">
        <v>546</v>
      </c>
    </row>
    <row r="282" spans="2:14" hidden="1">
      <c r="B282" s="242" t="str">
        <f t="shared" si="9"/>
        <v>N</v>
      </c>
      <c r="C282" s="2" t="s">
        <v>1132</v>
      </c>
      <c r="D282" s="2" t="str">
        <f t="shared" si="10"/>
        <v/>
      </c>
      <c r="E282" s="2" t="s">
        <v>941</v>
      </c>
      <c r="F282" s="2" t="s">
        <v>554</v>
      </c>
      <c r="G282" s="2" t="s">
        <v>558</v>
      </c>
      <c r="H282" t="s">
        <v>542</v>
      </c>
      <c r="I282" t="s">
        <v>543</v>
      </c>
      <c r="J282" s="249">
        <v>300</v>
      </c>
      <c r="K282" s="2" t="s">
        <v>1125</v>
      </c>
      <c r="L282" s="251" t="s">
        <v>544</v>
      </c>
      <c r="M282" t="s">
        <v>953</v>
      </c>
      <c r="N282" s="251" t="s">
        <v>546</v>
      </c>
    </row>
    <row r="283" spans="2:14">
      <c r="B283" s="242" t="str">
        <f t="shared" si="9"/>
        <v>N</v>
      </c>
      <c r="C283" s="2" t="s">
        <v>1133</v>
      </c>
      <c r="D283" s="2" t="str">
        <f t="shared" si="10"/>
        <v/>
      </c>
      <c r="E283" s="2" t="s">
        <v>14261</v>
      </c>
      <c r="F283" s="2" t="s">
        <v>532</v>
      </c>
      <c r="G283" s="2" t="s">
        <v>533</v>
      </c>
      <c r="H283" t="s">
        <v>534</v>
      </c>
      <c r="I283" t="s">
        <v>535</v>
      </c>
      <c r="J283" s="249">
        <v>175</v>
      </c>
      <c r="K283" s="2" t="s">
        <v>1125</v>
      </c>
      <c r="L283" s="251" t="s">
        <v>544</v>
      </c>
      <c r="M283" t="s">
        <v>965</v>
      </c>
      <c r="N283" s="251" t="s">
        <v>1095</v>
      </c>
    </row>
    <row r="284" spans="2:14">
      <c r="B284" s="242" t="str">
        <f t="shared" si="9"/>
        <v>N</v>
      </c>
      <c r="C284" s="2" t="s">
        <v>1134</v>
      </c>
      <c r="D284" s="2" t="str">
        <f t="shared" si="10"/>
        <v/>
      </c>
      <c r="E284" s="2" t="s">
        <v>14261</v>
      </c>
      <c r="F284" s="2" t="s">
        <v>532</v>
      </c>
      <c r="G284" s="2" t="s">
        <v>558</v>
      </c>
      <c r="H284" t="s">
        <v>542</v>
      </c>
      <c r="I284" t="s">
        <v>543</v>
      </c>
      <c r="J284" s="249">
        <v>175</v>
      </c>
      <c r="K284" s="2" t="s">
        <v>1125</v>
      </c>
      <c r="L284" s="251" t="s">
        <v>544</v>
      </c>
      <c r="M284" t="s">
        <v>967</v>
      </c>
      <c r="N284" s="251" t="s">
        <v>546</v>
      </c>
    </row>
    <row r="285" spans="2:14">
      <c r="B285" s="242" t="str">
        <f t="shared" si="9"/>
        <v>N</v>
      </c>
      <c r="C285" s="2" t="s">
        <v>1135</v>
      </c>
      <c r="D285" s="2" t="str">
        <f t="shared" si="10"/>
        <v/>
      </c>
      <c r="E285" s="2" t="s">
        <v>14261</v>
      </c>
      <c r="F285" s="2" t="s">
        <v>554</v>
      </c>
      <c r="G285" s="2" t="s">
        <v>533</v>
      </c>
      <c r="H285" t="s">
        <v>534</v>
      </c>
      <c r="I285" t="s">
        <v>535</v>
      </c>
      <c r="J285" s="249">
        <v>250</v>
      </c>
      <c r="K285" s="2" t="s">
        <v>1125</v>
      </c>
      <c r="L285" s="251" t="s">
        <v>544</v>
      </c>
      <c r="M285" t="s">
        <v>972</v>
      </c>
      <c r="N285" s="251" t="s">
        <v>546</v>
      </c>
    </row>
    <row r="286" spans="2:14">
      <c r="B286" s="242" t="str">
        <f t="shared" si="9"/>
        <v>N</v>
      </c>
      <c r="C286" s="2" t="s">
        <v>1136</v>
      </c>
      <c r="D286" s="2" t="str">
        <f t="shared" si="10"/>
        <v/>
      </c>
      <c r="E286" s="2" t="s">
        <v>14261</v>
      </c>
      <c r="F286" s="2" t="s">
        <v>554</v>
      </c>
      <c r="G286" s="2" t="s">
        <v>558</v>
      </c>
      <c r="H286" t="s">
        <v>542</v>
      </c>
      <c r="I286" t="s">
        <v>543</v>
      </c>
      <c r="J286" s="249">
        <v>300</v>
      </c>
      <c r="K286" s="2" t="s">
        <v>1125</v>
      </c>
      <c r="L286" s="251" t="s">
        <v>544</v>
      </c>
      <c r="M286" t="s">
        <v>975</v>
      </c>
      <c r="N286" s="251" t="s">
        <v>546</v>
      </c>
    </row>
    <row r="287" spans="2:14" hidden="1">
      <c r="B287" s="242" t="str">
        <f t="shared" si="9"/>
        <v>N</v>
      </c>
      <c r="C287" s="2" t="s">
        <v>1137</v>
      </c>
      <c r="D287" s="2" t="str">
        <f t="shared" si="10"/>
        <v/>
      </c>
      <c r="E287" s="2" t="s">
        <v>985</v>
      </c>
      <c r="F287" s="2" t="s">
        <v>532</v>
      </c>
      <c r="G287" s="2" t="s">
        <v>533</v>
      </c>
      <c r="H287" t="s">
        <v>534</v>
      </c>
      <c r="I287" t="s">
        <v>535</v>
      </c>
      <c r="J287" s="249">
        <v>175</v>
      </c>
      <c r="K287" s="2" t="s">
        <v>1125</v>
      </c>
      <c r="L287" s="251" t="s">
        <v>544</v>
      </c>
      <c r="M287" t="s">
        <v>987</v>
      </c>
      <c r="N287" s="251" t="s">
        <v>1095</v>
      </c>
    </row>
    <row r="288" spans="2:14" hidden="1">
      <c r="B288" s="242" t="str">
        <f t="shared" si="9"/>
        <v>N</v>
      </c>
      <c r="C288" s="2" t="s">
        <v>1138</v>
      </c>
      <c r="D288" s="2" t="str">
        <f t="shared" si="10"/>
        <v/>
      </c>
      <c r="E288" s="2" t="s">
        <v>985</v>
      </c>
      <c r="F288" s="2" t="s">
        <v>532</v>
      </c>
      <c r="G288" s="2" t="s">
        <v>558</v>
      </c>
      <c r="H288" t="s">
        <v>542</v>
      </c>
      <c r="I288" t="s">
        <v>543</v>
      </c>
      <c r="J288" s="249">
        <v>175</v>
      </c>
      <c r="K288" s="2" t="s">
        <v>1125</v>
      </c>
      <c r="L288" s="251" t="s">
        <v>544</v>
      </c>
      <c r="M288" t="s">
        <v>989</v>
      </c>
      <c r="N288" s="251" t="s">
        <v>546</v>
      </c>
    </row>
    <row r="289" spans="2:14" hidden="1">
      <c r="B289" s="242" t="str">
        <f t="shared" si="9"/>
        <v>N</v>
      </c>
      <c r="C289" s="2" t="s">
        <v>1139</v>
      </c>
      <c r="D289" s="2" t="str">
        <f t="shared" si="10"/>
        <v/>
      </c>
      <c r="E289" s="2" t="s">
        <v>985</v>
      </c>
      <c r="F289" s="2" t="s">
        <v>554</v>
      </c>
      <c r="G289" s="2" t="s">
        <v>533</v>
      </c>
      <c r="H289" t="s">
        <v>534</v>
      </c>
      <c r="I289" t="s">
        <v>535</v>
      </c>
      <c r="J289" s="249">
        <v>250</v>
      </c>
      <c r="K289" s="2" t="s">
        <v>1125</v>
      </c>
      <c r="L289" s="251" t="s">
        <v>544</v>
      </c>
      <c r="M289" t="s">
        <v>994</v>
      </c>
      <c r="N289" s="251" t="s">
        <v>546</v>
      </c>
    </row>
    <row r="290" spans="2:14" hidden="1">
      <c r="B290" s="242" t="str">
        <f t="shared" si="9"/>
        <v>N</v>
      </c>
      <c r="C290" s="2" t="s">
        <v>1140</v>
      </c>
      <c r="D290" s="2" t="str">
        <f t="shared" si="10"/>
        <v/>
      </c>
      <c r="E290" s="2" t="s">
        <v>985</v>
      </c>
      <c r="F290" s="2" t="s">
        <v>554</v>
      </c>
      <c r="G290" s="2" t="s">
        <v>558</v>
      </c>
      <c r="H290" t="s">
        <v>542</v>
      </c>
      <c r="I290" t="s">
        <v>543</v>
      </c>
      <c r="J290" s="249">
        <v>300</v>
      </c>
      <c r="K290" s="2" t="s">
        <v>1125</v>
      </c>
      <c r="L290" s="251" t="s">
        <v>544</v>
      </c>
      <c r="M290" t="s">
        <v>997</v>
      </c>
      <c r="N290" s="251" t="s">
        <v>546</v>
      </c>
    </row>
    <row r="291" spans="2:14" hidden="1">
      <c r="B291" s="242" t="str">
        <f t="shared" si="9"/>
        <v>N</v>
      </c>
      <c r="C291" s="2" t="s">
        <v>1141</v>
      </c>
      <c r="D291" s="2" t="str">
        <f t="shared" si="10"/>
        <v/>
      </c>
      <c r="E291" s="2" t="s">
        <v>1007</v>
      </c>
      <c r="F291" s="2" t="s">
        <v>532</v>
      </c>
      <c r="G291" s="2" t="s">
        <v>533</v>
      </c>
      <c r="H291" t="s">
        <v>534</v>
      </c>
      <c r="I291" t="s">
        <v>535</v>
      </c>
      <c r="J291" s="249">
        <v>175</v>
      </c>
      <c r="K291" s="2" t="s">
        <v>1125</v>
      </c>
      <c r="L291" s="251" t="s">
        <v>544</v>
      </c>
      <c r="M291" t="s">
        <v>1008</v>
      </c>
      <c r="N291" s="251" t="s">
        <v>1095</v>
      </c>
    </row>
    <row r="292" spans="2:14" hidden="1">
      <c r="B292" s="242" t="str">
        <f t="shared" si="9"/>
        <v>N</v>
      </c>
      <c r="C292" s="2" t="s">
        <v>1142</v>
      </c>
      <c r="D292" s="2" t="str">
        <f t="shared" si="10"/>
        <v/>
      </c>
      <c r="E292" s="2" t="s">
        <v>1007</v>
      </c>
      <c r="F292" s="2" t="s">
        <v>532</v>
      </c>
      <c r="G292" s="2" t="s">
        <v>558</v>
      </c>
      <c r="H292" t="s">
        <v>542</v>
      </c>
      <c r="I292" t="s">
        <v>543</v>
      </c>
      <c r="J292" s="249">
        <v>175</v>
      </c>
      <c r="K292" s="2" t="s">
        <v>1125</v>
      </c>
      <c r="L292" s="251" t="s">
        <v>544</v>
      </c>
      <c r="M292" t="s">
        <v>1010</v>
      </c>
      <c r="N292" s="251" t="s">
        <v>546</v>
      </c>
    </row>
    <row r="293" spans="2:14" hidden="1">
      <c r="B293" s="242" t="str">
        <f t="shared" si="9"/>
        <v>N</v>
      </c>
      <c r="C293" s="2" t="s">
        <v>1143</v>
      </c>
      <c r="D293" s="2" t="str">
        <f t="shared" si="10"/>
        <v/>
      </c>
      <c r="E293" s="2" t="s">
        <v>1007</v>
      </c>
      <c r="F293" s="2" t="s">
        <v>554</v>
      </c>
      <c r="G293" s="2" t="s">
        <v>533</v>
      </c>
      <c r="H293" t="s">
        <v>534</v>
      </c>
      <c r="I293" t="s">
        <v>535</v>
      </c>
      <c r="J293" s="249">
        <v>250</v>
      </c>
      <c r="K293" s="2" t="s">
        <v>1125</v>
      </c>
      <c r="L293" s="251" t="s">
        <v>544</v>
      </c>
      <c r="M293" t="s">
        <v>1014</v>
      </c>
      <c r="N293" s="251" t="s">
        <v>546</v>
      </c>
    </row>
    <row r="294" spans="2:14" hidden="1">
      <c r="B294" s="242" t="str">
        <f t="shared" si="9"/>
        <v>N</v>
      </c>
      <c r="C294" s="2" t="s">
        <v>1144</v>
      </c>
      <c r="D294" s="2" t="str">
        <f t="shared" si="10"/>
        <v/>
      </c>
      <c r="E294" s="2" t="s">
        <v>1007</v>
      </c>
      <c r="F294" s="2" t="s">
        <v>554</v>
      </c>
      <c r="G294" s="2" t="s">
        <v>558</v>
      </c>
      <c r="H294" t="s">
        <v>542</v>
      </c>
      <c r="I294" t="s">
        <v>543</v>
      </c>
      <c r="J294" s="249">
        <v>300</v>
      </c>
      <c r="K294" s="2" t="s">
        <v>1125</v>
      </c>
      <c r="L294" s="251" t="s">
        <v>544</v>
      </c>
      <c r="M294" t="s">
        <v>1016</v>
      </c>
      <c r="N294" s="251" t="s">
        <v>546</v>
      </c>
    </row>
    <row r="295" spans="2:14" hidden="1">
      <c r="B295" s="242" t="str">
        <f t="shared" si="9"/>
        <v>N</v>
      </c>
      <c r="C295" s="2" t="s">
        <v>1145</v>
      </c>
      <c r="D295" s="2" t="str">
        <f t="shared" si="10"/>
        <v/>
      </c>
      <c r="E295" s="2" t="s">
        <v>1026</v>
      </c>
      <c r="F295" s="2" t="s">
        <v>532</v>
      </c>
      <c r="G295" s="2" t="s">
        <v>533</v>
      </c>
      <c r="H295" t="s">
        <v>534</v>
      </c>
      <c r="I295" t="s">
        <v>535</v>
      </c>
      <c r="J295" s="249">
        <v>175</v>
      </c>
      <c r="K295" s="2" t="s">
        <v>1125</v>
      </c>
      <c r="L295" s="251" t="s">
        <v>544</v>
      </c>
      <c r="M295" t="s">
        <v>1028</v>
      </c>
      <c r="N295" s="251" t="s">
        <v>1095</v>
      </c>
    </row>
    <row r="296" spans="2:14" hidden="1">
      <c r="B296" s="242" t="str">
        <f t="shared" si="9"/>
        <v>N</v>
      </c>
      <c r="C296" s="2" t="s">
        <v>1146</v>
      </c>
      <c r="D296" s="2" t="str">
        <f t="shared" si="10"/>
        <v/>
      </c>
      <c r="E296" s="2" t="s">
        <v>1026</v>
      </c>
      <c r="F296" s="2" t="s">
        <v>532</v>
      </c>
      <c r="G296" s="2" t="s">
        <v>558</v>
      </c>
      <c r="H296" t="s">
        <v>542</v>
      </c>
      <c r="I296" t="s">
        <v>543</v>
      </c>
      <c r="J296" s="249">
        <v>175</v>
      </c>
      <c r="K296" s="2" t="s">
        <v>1125</v>
      </c>
      <c r="L296" s="251" t="s">
        <v>544</v>
      </c>
      <c r="M296" t="s">
        <v>1030</v>
      </c>
      <c r="N296" s="251" t="s">
        <v>546</v>
      </c>
    </row>
    <row r="297" spans="2:14" hidden="1">
      <c r="B297" s="242" t="str">
        <f t="shared" si="9"/>
        <v>N</v>
      </c>
      <c r="C297" s="2" t="s">
        <v>1147</v>
      </c>
      <c r="D297" s="2" t="str">
        <f t="shared" si="10"/>
        <v/>
      </c>
      <c r="E297" s="2" t="s">
        <v>1026</v>
      </c>
      <c r="F297" s="2" t="s">
        <v>554</v>
      </c>
      <c r="G297" s="2" t="s">
        <v>533</v>
      </c>
      <c r="H297" t="s">
        <v>534</v>
      </c>
      <c r="I297" t="s">
        <v>535</v>
      </c>
      <c r="J297" s="249">
        <v>250</v>
      </c>
      <c r="K297" s="2" t="s">
        <v>1125</v>
      </c>
      <c r="L297" s="251" t="s">
        <v>544</v>
      </c>
      <c r="M297" t="s">
        <v>1035</v>
      </c>
      <c r="N297" s="251" t="s">
        <v>546</v>
      </c>
    </row>
    <row r="298" spans="2:14" hidden="1">
      <c r="B298" s="242" t="str">
        <f t="shared" si="9"/>
        <v>N</v>
      </c>
      <c r="C298" s="2" t="s">
        <v>1148</v>
      </c>
      <c r="D298" s="2" t="str">
        <f t="shared" si="10"/>
        <v/>
      </c>
      <c r="E298" s="2" t="s">
        <v>1026</v>
      </c>
      <c r="F298" s="2" t="s">
        <v>554</v>
      </c>
      <c r="G298" s="2" t="s">
        <v>558</v>
      </c>
      <c r="H298" t="s">
        <v>542</v>
      </c>
      <c r="I298" t="s">
        <v>543</v>
      </c>
      <c r="J298" s="249">
        <v>300</v>
      </c>
      <c r="K298" s="2" t="s">
        <v>1125</v>
      </c>
      <c r="L298" s="251" t="s">
        <v>544</v>
      </c>
      <c r="M298" t="s">
        <v>1037</v>
      </c>
      <c r="N298" s="251" t="s">
        <v>546</v>
      </c>
    </row>
    <row r="299" spans="2:14" hidden="1">
      <c r="B299" s="242" t="str">
        <f t="shared" si="9"/>
        <v>N</v>
      </c>
      <c r="C299" s="2" t="s">
        <v>1149</v>
      </c>
      <c r="D299" s="2" t="str">
        <f t="shared" si="10"/>
        <v/>
      </c>
      <c r="E299" s="2" t="s">
        <v>1047</v>
      </c>
      <c r="F299" s="2" t="s">
        <v>532</v>
      </c>
      <c r="G299" s="2" t="s">
        <v>533</v>
      </c>
      <c r="H299" t="s">
        <v>534</v>
      </c>
      <c r="I299" t="s">
        <v>535</v>
      </c>
      <c r="J299" s="249">
        <v>175</v>
      </c>
      <c r="K299" s="2" t="s">
        <v>1125</v>
      </c>
      <c r="L299" s="251" t="s">
        <v>544</v>
      </c>
      <c r="M299" t="s">
        <v>1049</v>
      </c>
      <c r="N299" s="251" t="s">
        <v>1095</v>
      </c>
    </row>
    <row r="300" spans="2:14" hidden="1">
      <c r="B300" s="242" t="str">
        <f t="shared" si="9"/>
        <v>N</v>
      </c>
      <c r="C300" s="2" t="s">
        <v>1150</v>
      </c>
      <c r="D300" s="2" t="str">
        <f t="shared" si="10"/>
        <v/>
      </c>
      <c r="E300" s="2" t="s">
        <v>1047</v>
      </c>
      <c r="F300" s="2" t="s">
        <v>532</v>
      </c>
      <c r="G300" s="2" t="s">
        <v>558</v>
      </c>
      <c r="H300" t="s">
        <v>542</v>
      </c>
      <c r="I300" t="s">
        <v>543</v>
      </c>
      <c r="J300" s="249">
        <v>175</v>
      </c>
      <c r="K300" s="2" t="s">
        <v>1125</v>
      </c>
      <c r="L300" s="251" t="s">
        <v>544</v>
      </c>
      <c r="M300" t="s">
        <v>1051</v>
      </c>
      <c r="N300" s="251" t="s">
        <v>546</v>
      </c>
    </row>
    <row r="301" spans="2:14" hidden="1">
      <c r="B301" s="242" t="str">
        <f t="shared" si="9"/>
        <v>N</v>
      </c>
      <c r="C301" s="2" t="s">
        <v>1151</v>
      </c>
      <c r="D301" s="2" t="str">
        <f t="shared" si="10"/>
        <v/>
      </c>
      <c r="E301" s="2" t="s">
        <v>1047</v>
      </c>
      <c r="F301" s="2" t="s">
        <v>554</v>
      </c>
      <c r="G301" s="2" t="s">
        <v>533</v>
      </c>
      <c r="H301" t="s">
        <v>534</v>
      </c>
      <c r="I301" t="s">
        <v>535</v>
      </c>
      <c r="J301" s="249">
        <v>250</v>
      </c>
      <c r="K301" s="2" t="s">
        <v>1125</v>
      </c>
      <c r="L301" s="251" t="s">
        <v>544</v>
      </c>
      <c r="M301" t="s">
        <v>1110</v>
      </c>
      <c r="N301" s="251" t="s">
        <v>546</v>
      </c>
    </row>
    <row r="302" spans="2:14" hidden="1">
      <c r="B302" s="242" t="str">
        <f t="shared" si="9"/>
        <v>N</v>
      </c>
      <c r="C302" s="2" t="s">
        <v>1152</v>
      </c>
      <c r="D302" s="2" t="str">
        <f t="shared" si="10"/>
        <v/>
      </c>
      <c r="E302" s="2" t="s">
        <v>1047</v>
      </c>
      <c r="F302" s="2" t="s">
        <v>554</v>
      </c>
      <c r="G302" s="2" t="s">
        <v>558</v>
      </c>
      <c r="H302" t="s">
        <v>542</v>
      </c>
      <c r="I302" t="s">
        <v>543</v>
      </c>
      <c r="J302" s="249">
        <v>300</v>
      </c>
      <c r="K302" s="2" t="s">
        <v>1125</v>
      </c>
      <c r="L302" s="251" t="s">
        <v>544</v>
      </c>
      <c r="M302" t="s">
        <v>1056</v>
      </c>
      <c r="N302" s="251" t="s">
        <v>546</v>
      </c>
    </row>
    <row r="303" spans="2:14" hidden="1">
      <c r="B303" s="242" t="str">
        <f t="shared" si="9"/>
        <v>N</v>
      </c>
      <c r="C303" s="2" t="s">
        <v>1153</v>
      </c>
      <c r="D303" s="2" t="str">
        <f t="shared" si="10"/>
        <v/>
      </c>
      <c r="E303" s="2" t="s">
        <v>570</v>
      </c>
      <c r="F303" s="2" t="s">
        <v>532</v>
      </c>
      <c r="G303" s="2" t="s">
        <v>533</v>
      </c>
      <c r="H303" t="s">
        <v>534</v>
      </c>
      <c r="I303" t="s">
        <v>535</v>
      </c>
      <c r="J303" s="249">
        <v>175</v>
      </c>
      <c r="K303" s="2" t="s">
        <v>1125</v>
      </c>
      <c r="L303" s="251" t="s">
        <v>544</v>
      </c>
      <c r="M303" t="s">
        <v>572</v>
      </c>
      <c r="N303" s="251" t="s">
        <v>1095</v>
      </c>
    </row>
    <row r="304" spans="2:14" hidden="1">
      <c r="B304" s="242" t="str">
        <f t="shared" si="9"/>
        <v>N</v>
      </c>
      <c r="C304" s="2" t="s">
        <v>1154</v>
      </c>
      <c r="D304" s="2" t="str">
        <f t="shared" si="10"/>
        <v/>
      </c>
      <c r="E304" s="2" t="s">
        <v>570</v>
      </c>
      <c r="F304" s="2" t="s">
        <v>532</v>
      </c>
      <c r="G304" s="2" t="s">
        <v>558</v>
      </c>
      <c r="H304" t="s">
        <v>542</v>
      </c>
      <c r="I304" t="s">
        <v>543</v>
      </c>
      <c r="J304" s="249">
        <v>175</v>
      </c>
      <c r="K304" s="2" t="s">
        <v>1125</v>
      </c>
      <c r="L304" s="251" t="s">
        <v>544</v>
      </c>
      <c r="M304" t="s">
        <v>574</v>
      </c>
      <c r="N304" s="251" t="s">
        <v>546</v>
      </c>
    </row>
    <row r="305" spans="2:14" hidden="1">
      <c r="B305" s="242" t="str">
        <f t="shared" si="9"/>
        <v>N</v>
      </c>
      <c r="C305" s="2" t="s">
        <v>1155</v>
      </c>
      <c r="D305" s="2" t="str">
        <f t="shared" si="10"/>
        <v/>
      </c>
      <c r="E305" s="2" t="s">
        <v>570</v>
      </c>
      <c r="F305" s="2" t="s">
        <v>554</v>
      </c>
      <c r="G305" s="2" t="s">
        <v>533</v>
      </c>
      <c r="H305" t="s">
        <v>534</v>
      </c>
      <c r="I305" t="s">
        <v>535</v>
      </c>
      <c r="J305" s="249">
        <v>250</v>
      </c>
      <c r="K305" s="2" t="s">
        <v>1125</v>
      </c>
      <c r="L305" s="251" t="s">
        <v>544</v>
      </c>
      <c r="M305" t="s">
        <v>579</v>
      </c>
      <c r="N305" s="251" t="s">
        <v>546</v>
      </c>
    </row>
    <row r="306" spans="2:14" hidden="1">
      <c r="B306" s="242" t="str">
        <f t="shared" si="9"/>
        <v>N</v>
      </c>
      <c r="C306" s="2" t="s">
        <v>1156</v>
      </c>
      <c r="D306" s="2" t="str">
        <f t="shared" si="10"/>
        <v/>
      </c>
      <c r="E306" s="2" t="s">
        <v>570</v>
      </c>
      <c r="F306" s="2" t="s">
        <v>554</v>
      </c>
      <c r="G306" s="2" t="s">
        <v>558</v>
      </c>
      <c r="H306" t="s">
        <v>542</v>
      </c>
      <c r="I306" t="s">
        <v>543</v>
      </c>
      <c r="J306" s="249">
        <v>300</v>
      </c>
      <c r="K306" s="2" t="s">
        <v>1125</v>
      </c>
      <c r="L306" s="251" t="s">
        <v>544</v>
      </c>
      <c r="M306" t="s">
        <v>582</v>
      </c>
      <c r="N306" s="251" t="s">
        <v>546</v>
      </c>
    </row>
    <row r="307" spans="2:14" hidden="1">
      <c r="B307" s="242" t="str">
        <f t="shared" si="9"/>
        <v>N</v>
      </c>
      <c r="C307" s="2" t="s">
        <v>1157</v>
      </c>
      <c r="D307" s="2" t="str">
        <f t="shared" si="10"/>
        <v/>
      </c>
      <c r="E307" s="2" t="s">
        <v>531</v>
      </c>
      <c r="F307" s="2" t="s">
        <v>532</v>
      </c>
      <c r="G307" s="2" t="s">
        <v>533</v>
      </c>
      <c r="H307" t="s">
        <v>534</v>
      </c>
      <c r="I307" t="s">
        <v>535</v>
      </c>
      <c r="J307" s="249">
        <v>175</v>
      </c>
      <c r="K307" s="2" t="s">
        <v>1125</v>
      </c>
      <c r="L307" s="251" t="s">
        <v>544</v>
      </c>
      <c r="M307" t="s">
        <v>538</v>
      </c>
      <c r="N307" s="251" t="s">
        <v>1095</v>
      </c>
    </row>
    <row r="308" spans="2:14" hidden="1">
      <c r="B308" s="242" t="str">
        <f t="shared" si="9"/>
        <v>N</v>
      </c>
      <c r="C308" s="2" t="s">
        <v>1158</v>
      </c>
      <c r="D308" s="2" t="str">
        <f t="shared" si="10"/>
        <v/>
      </c>
      <c r="E308" s="2" t="s">
        <v>531</v>
      </c>
      <c r="F308" s="2" t="s">
        <v>532</v>
      </c>
      <c r="G308" s="2" t="s">
        <v>558</v>
      </c>
      <c r="H308" t="s">
        <v>542</v>
      </c>
      <c r="I308" t="s">
        <v>543</v>
      </c>
      <c r="J308" s="249">
        <v>175</v>
      </c>
      <c r="K308" s="2" t="s">
        <v>1125</v>
      </c>
      <c r="L308" s="251" t="s">
        <v>544</v>
      </c>
      <c r="M308" t="s">
        <v>545</v>
      </c>
      <c r="N308" s="251" t="s">
        <v>546</v>
      </c>
    </row>
    <row r="309" spans="2:14" hidden="1">
      <c r="B309" s="242" t="str">
        <f t="shared" si="9"/>
        <v>N</v>
      </c>
      <c r="C309" s="2" t="s">
        <v>1159</v>
      </c>
      <c r="D309" s="2" t="str">
        <f t="shared" si="10"/>
        <v/>
      </c>
      <c r="E309" s="2" t="s">
        <v>531</v>
      </c>
      <c r="F309" s="2" t="s">
        <v>554</v>
      </c>
      <c r="G309" s="2" t="s">
        <v>533</v>
      </c>
      <c r="H309" t="s">
        <v>534</v>
      </c>
      <c r="I309" t="s">
        <v>535</v>
      </c>
      <c r="J309" s="249">
        <v>250</v>
      </c>
      <c r="K309" s="2" t="s">
        <v>1125</v>
      </c>
      <c r="L309" s="251" t="s">
        <v>544</v>
      </c>
      <c r="M309" t="s">
        <v>556</v>
      </c>
      <c r="N309" s="251" t="s">
        <v>546</v>
      </c>
    </row>
    <row r="310" spans="2:14" hidden="1">
      <c r="B310" s="242" t="str">
        <f t="shared" si="9"/>
        <v>N</v>
      </c>
      <c r="C310" s="2" t="s">
        <v>1160</v>
      </c>
      <c r="D310" s="2" t="str">
        <f t="shared" si="10"/>
        <v/>
      </c>
      <c r="E310" s="2" t="s">
        <v>531</v>
      </c>
      <c r="F310" s="2" t="s">
        <v>554</v>
      </c>
      <c r="G310" s="2" t="s">
        <v>558</v>
      </c>
      <c r="H310" t="s">
        <v>542</v>
      </c>
      <c r="I310" t="s">
        <v>543</v>
      </c>
      <c r="J310" s="249">
        <v>300</v>
      </c>
      <c r="K310" s="2" t="s">
        <v>1125</v>
      </c>
      <c r="L310" s="251" t="s">
        <v>544</v>
      </c>
      <c r="M310" t="s">
        <v>560</v>
      </c>
      <c r="N310" s="251" t="s">
        <v>546</v>
      </c>
    </row>
    <row r="311" spans="2:14" hidden="1">
      <c r="B311" s="242" t="str">
        <f t="shared" si="9"/>
        <v>N</v>
      </c>
      <c r="C311" s="2" t="s">
        <v>1161</v>
      </c>
      <c r="D311" s="2" t="str">
        <f t="shared" si="10"/>
        <v/>
      </c>
      <c r="E311" s="2" t="s">
        <v>614</v>
      </c>
      <c r="F311" s="2" t="s">
        <v>532</v>
      </c>
      <c r="G311" s="2" t="s">
        <v>533</v>
      </c>
      <c r="H311" t="s">
        <v>534</v>
      </c>
      <c r="I311" t="s">
        <v>535</v>
      </c>
      <c r="J311" s="249">
        <v>175</v>
      </c>
      <c r="K311" s="2" t="s">
        <v>1125</v>
      </c>
      <c r="L311" s="251" t="s">
        <v>544</v>
      </c>
      <c r="M311" t="s">
        <v>616</v>
      </c>
      <c r="N311" s="251" t="s">
        <v>1095</v>
      </c>
    </row>
    <row r="312" spans="2:14" hidden="1">
      <c r="B312" s="242" t="str">
        <f t="shared" ref="B312:B375" si="11">IF(AND(I312 = "C35",K312="Coating_Standard"),"Y","N")</f>
        <v>N</v>
      </c>
      <c r="C312" s="2" t="s">
        <v>1162</v>
      </c>
      <c r="D312" s="2" t="str">
        <f t="shared" si="10"/>
        <v/>
      </c>
      <c r="E312" s="2" t="s">
        <v>614</v>
      </c>
      <c r="F312" s="2" t="s">
        <v>532</v>
      </c>
      <c r="G312" s="2" t="s">
        <v>558</v>
      </c>
      <c r="H312" t="s">
        <v>542</v>
      </c>
      <c r="I312" t="s">
        <v>543</v>
      </c>
      <c r="J312" s="249">
        <v>175</v>
      </c>
      <c r="K312" s="2" t="s">
        <v>1125</v>
      </c>
      <c r="L312" s="251" t="s">
        <v>544</v>
      </c>
      <c r="M312" t="s">
        <v>618</v>
      </c>
      <c r="N312" s="251" t="s">
        <v>546</v>
      </c>
    </row>
    <row r="313" spans="2:14" hidden="1">
      <c r="B313" s="242" t="str">
        <f t="shared" si="11"/>
        <v>N</v>
      </c>
      <c r="C313" s="2" t="s">
        <v>1163</v>
      </c>
      <c r="D313" s="2" t="str">
        <f t="shared" si="10"/>
        <v/>
      </c>
      <c r="E313" s="2" t="s">
        <v>614</v>
      </c>
      <c r="F313" s="2" t="s">
        <v>554</v>
      </c>
      <c r="G313" s="2" t="s">
        <v>533</v>
      </c>
      <c r="H313" t="s">
        <v>534</v>
      </c>
      <c r="I313" t="s">
        <v>535</v>
      </c>
      <c r="J313" s="249">
        <v>250</v>
      </c>
      <c r="K313" s="2" t="s">
        <v>1125</v>
      </c>
      <c r="L313" s="251" t="s">
        <v>544</v>
      </c>
      <c r="M313" t="s">
        <v>623</v>
      </c>
      <c r="N313" s="251" t="s">
        <v>546</v>
      </c>
    </row>
    <row r="314" spans="2:14" hidden="1">
      <c r="B314" s="242" t="str">
        <f t="shared" si="11"/>
        <v>N</v>
      </c>
      <c r="C314" s="2" t="s">
        <v>1164</v>
      </c>
      <c r="D314" s="2" t="str">
        <f t="shared" si="10"/>
        <v/>
      </c>
      <c r="E314" s="2" t="s">
        <v>614</v>
      </c>
      <c r="F314" s="2" t="s">
        <v>554</v>
      </c>
      <c r="G314" s="2" t="s">
        <v>558</v>
      </c>
      <c r="H314" t="s">
        <v>542</v>
      </c>
      <c r="I314" t="s">
        <v>543</v>
      </c>
      <c r="J314" s="249">
        <v>300</v>
      </c>
      <c r="K314" s="2" t="s">
        <v>1125</v>
      </c>
      <c r="L314" s="251" t="s">
        <v>544</v>
      </c>
      <c r="M314" t="s">
        <v>626</v>
      </c>
      <c r="N314" s="251" t="s">
        <v>546</v>
      </c>
    </row>
    <row r="315" spans="2:14" hidden="1">
      <c r="B315" s="242" t="str">
        <f t="shared" si="11"/>
        <v>N</v>
      </c>
      <c r="C315" s="2" t="s">
        <v>1165</v>
      </c>
      <c r="D315" s="2" t="str">
        <f t="shared" si="10"/>
        <v/>
      </c>
      <c r="E315" s="2" t="s">
        <v>1067</v>
      </c>
      <c r="F315" s="2" t="s">
        <v>532</v>
      </c>
      <c r="G315" s="2" t="s">
        <v>533</v>
      </c>
      <c r="H315" t="s">
        <v>534</v>
      </c>
      <c r="I315" t="s">
        <v>535</v>
      </c>
      <c r="J315" s="249">
        <v>175</v>
      </c>
      <c r="K315" s="2" t="s">
        <v>1125</v>
      </c>
      <c r="L315" s="251" t="s">
        <v>544</v>
      </c>
      <c r="M315" t="s">
        <v>616</v>
      </c>
      <c r="N315" s="251" t="s">
        <v>1095</v>
      </c>
    </row>
    <row r="316" spans="2:14" hidden="1">
      <c r="B316" s="242" t="str">
        <f t="shared" si="11"/>
        <v>N</v>
      </c>
      <c r="C316" s="2" t="s">
        <v>1166</v>
      </c>
      <c r="D316" s="2" t="str">
        <f t="shared" si="10"/>
        <v/>
      </c>
      <c r="E316" s="2" t="s">
        <v>1067</v>
      </c>
      <c r="F316" s="2" t="s">
        <v>532</v>
      </c>
      <c r="G316" s="2" t="s">
        <v>558</v>
      </c>
      <c r="H316" t="s">
        <v>542</v>
      </c>
      <c r="I316" t="s">
        <v>543</v>
      </c>
      <c r="J316" s="249">
        <v>175</v>
      </c>
      <c r="K316" s="2" t="s">
        <v>1125</v>
      </c>
      <c r="L316" s="251" t="s">
        <v>544</v>
      </c>
      <c r="M316" t="s">
        <v>618</v>
      </c>
      <c r="N316" s="251" t="s">
        <v>546</v>
      </c>
    </row>
    <row r="317" spans="2:14" hidden="1">
      <c r="B317" s="242" t="str">
        <f t="shared" si="11"/>
        <v>N</v>
      </c>
      <c r="C317" s="2" t="s">
        <v>1167</v>
      </c>
      <c r="D317" s="2" t="str">
        <f t="shared" si="10"/>
        <v/>
      </c>
      <c r="E317" s="2" t="s">
        <v>1067</v>
      </c>
      <c r="F317" s="2" t="s">
        <v>554</v>
      </c>
      <c r="G317" s="2" t="s">
        <v>533</v>
      </c>
      <c r="H317" t="s">
        <v>534</v>
      </c>
      <c r="I317" t="s">
        <v>535</v>
      </c>
      <c r="J317" s="249">
        <v>250</v>
      </c>
      <c r="K317" s="2" t="s">
        <v>1125</v>
      </c>
      <c r="L317" s="251" t="s">
        <v>544</v>
      </c>
      <c r="M317" t="s">
        <v>623</v>
      </c>
      <c r="N317" s="251" t="s">
        <v>546</v>
      </c>
    </row>
    <row r="318" spans="2:14" hidden="1">
      <c r="B318" s="242" t="str">
        <f t="shared" si="11"/>
        <v>N</v>
      </c>
      <c r="C318" s="2" t="s">
        <v>1168</v>
      </c>
      <c r="D318" s="2" t="str">
        <f t="shared" si="10"/>
        <v/>
      </c>
      <c r="E318" s="2" t="s">
        <v>1067</v>
      </c>
      <c r="F318" s="2" t="s">
        <v>554</v>
      </c>
      <c r="G318" s="2" t="s">
        <v>558</v>
      </c>
      <c r="H318" t="s">
        <v>542</v>
      </c>
      <c r="I318" t="s">
        <v>543</v>
      </c>
      <c r="J318" s="249">
        <v>300</v>
      </c>
      <c r="K318" s="2" t="s">
        <v>1125</v>
      </c>
      <c r="L318" s="251" t="s">
        <v>544</v>
      </c>
      <c r="M318" t="s">
        <v>626</v>
      </c>
      <c r="N318" s="251" t="s">
        <v>546</v>
      </c>
    </row>
    <row r="319" spans="2:14" hidden="1">
      <c r="B319" s="242" t="str">
        <f t="shared" si="11"/>
        <v>N</v>
      </c>
      <c r="C319" s="2" t="s">
        <v>1169</v>
      </c>
      <c r="D319" s="2" t="str">
        <f t="shared" si="10"/>
        <v/>
      </c>
      <c r="E319" s="2" t="s">
        <v>592</v>
      </c>
      <c r="F319" s="2" t="s">
        <v>532</v>
      </c>
      <c r="G319" s="2" t="s">
        <v>533</v>
      </c>
      <c r="H319" t="s">
        <v>534</v>
      </c>
      <c r="I319" t="s">
        <v>535</v>
      </c>
      <c r="J319" s="249">
        <v>175</v>
      </c>
      <c r="K319" s="2" t="s">
        <v>1125</v>
      </c>
      <c r="L319" s="251" t="s">
        <v>544</v>
      </c>
      <c r="M319" t="s">
        <v>594</v>
      </c>
      <c r="N319" s="251" t="s">
        <v>1095</v>
      </c>
    </row>
    <row r="320" spans="2:14" hidden="1">
      <c r="B320" s="242" t="str">
        <f t="shared" si="11"/>
        <v>N</v>
      </c>
      <c r="C320" s="2" t="s">
        <v>1170</v>
      </c>
      <c r="D320" s="2" t="str">
        <f t="shared" si="10"/>
        <v/>
      </c>
      <c r="E320" s="2" t="s">
        <v>592</v>
      </c>
      <c r="F320" s="2" t="s">
        <v>532</v>
      </c>
      <c r="G320" s="2" t="s">
        <v>558</v>
      </c>
      <c r="H320" t="s">
        <v>542</v>
      </c>
      <c r="I320" t="s">
        <v>543</v>
      </c>
      <c r="J320" s="249">
        <v>175</v>
      </c>
      <c r="K320" s="2" t="s">
        <v>1125</v>
      </c>
      <c r="L320" s="251" t="s">
        <v>544</v>
      </c>
      <c r="M320" t="s">
        <v>596</v>
      </c>
      <c r="N320" s="251" t="s">
        <v>546</v>
      </c>
    </row>
    <row r="321" spans="2:14" hidden="1">
      <c r="B321" s="242" t="str">
        <f t="shared" si="11"/>
        <v>N</v>
      </c>
      <c r="C321" s="2" t="s">
        <v>1171</v>
      </c>
      <c r="D321" s="2" t="str">
        <f t="shared" si="10"/>
        <v/>
      </c>
      <c r="E321" s="2" t="s">
        <v>592</v>
      </c>
      <c r="F321" s="2" t="s">
        <v>554</v>
      </c>
      <c r="G321" s="2" t="s">
        <v>533</v>
      </c>
      <c r="H321" t="s">
        <v>534</v>
      </c>
      <c r="I321" t="s">
        <v>535</v>
      </c>
      <c r="J321" s="249">
        <v>250</v>
      </c>
      <c r="K321" s="2" t="s">
        <v>1125</v>
      </c>
      <c r="L321" s="251" t="s">
        <v>544</v>
      </c>
      <c r="M321" t="s">
        <v>601</v>
      </c>
      <c r="N321" s="251" t="s">
        <v>546</v>
      </c>
    </row>
    <row r="322" spans="2:14" hidden="1">
      <c r="B322" s="242" t="str">
        <f t="shared" si="11"/>
        <v>N</v>
      </c>
      <c r="C322" s="2" t="s">
        <v>1172</v>
      </c>
      <c r="D322" s="2" t="str">
        <f t="shared" si="10"/>
        <v/>
      </c>
      <c r="E322" s="2" t="s">
        <v>592</v>
      </c>
      <c r="F322" s="2" t="s">
        <v>554</v>
      </c>
      <c r="G322" s="2" t="s">
        <v>558</v>
      </c>
      <c r="H322" t="s">
        <v>542</v>
      </c>
      <c r="I322" t="s">
        <v>543</v>
      </c>
      <c r="J322" s="249">
        <v>300</v>
      </c>
      <c r="K322" s="2" t="s">
        <v>1125</v>
      </c>
      <c r="L322" s="251" t="s">
        <v>544</v>
      </c>
      <c r="M322" t="s">
        <v>604</v>
      </c>
      <c r="N322" s="251" t="s">
        <v>546</v>
      </c>
    </row>
    <row r="323" spans="2:14" hidden="1">
      <c r="B323" s="242" t="str">
        <f t="shared" si="11"/>
        <v>N</v>
      </c>
      <c r="C323" s="2" t="s">
        <v>1173</v>
      </c>
      <c r="D323" s="2" t="str">
        <f t="shared" si="10"/>
        <v/>
      </c>
      <c r="E323" s="2" t="s">
        <v>636</v>
      </c>
      <c r="F323" s="2" t="s">
        <v>532</v>
      </c>
      <c r="G323" s="2" t="s">
        <v>533</v>
      </c>
      <c r="H323" t="s">
        <v>534</v>
      </c>
      <c r="I323" t="s">
        <v>535</v>
      </c>
      <c r="J323" s="249">
        <v>175</v>
      </c>
      <c r="K323" s="2" t="s">
        <v>1125</v>
      </c>
      <c r="L323" s="251" t="s">
        <v>544</v>
      </c>
      <c r="M323" t="s">
        <v>638</v>
      </c>
      <c r="N323" s="251" t="s">
        <v>1095</v>
      </c>
    </row>
    <row r="324" spans="2:14" hidden="1">
      <c r="B324" s="242" t="str">
        <f t="shared" si="11"/>
        <v>N</v>
      </c>
      <c r="C324" s="2" t="s">
        <v>1174</v>
      </c>
      <c r="D324" s="2" t="str">
        <f t="shared" si="10"/>
        <v/>
      </c>
      <c r="E324" s="2" t="s">
        <v>636</v>
      </c>
      <c r="F324" s="2" t="s">
        <v>532</v>
      </c>
      <c r="G324" s="2" t="s">
        <v>558</v>
      </c>
      <c r="H324" t="s">
        <v>542</v>
      </c>
      <c r="I324" t="s">
        <v>543</v>
      </c>
      <c r="J324" s="249">
        <v>175</v>
      </c>
      <c r="K324" s="2" t="s">
        <v>1125</v>
      </c>
      <c r="L324" s="251" t="s">
        <v>544</v>
      </c>
      <c r="M324" t="s">
        <v>640</v>
      </c>
      <c r="N324" s="251" t="s">
        <v>546</v>
      </c>
    </row>
    <row r="325" spans="2:14" hidden="1">
      <c r="B325" s="242" t="str">
        <f t="shared" si="11"/>
        <v>N</v>
      </c>
      <c r="C325" s="2" t="s">
        <v>1175</v>
      </c>
      <c r="D325" s="2" t="str">
        <f t="shared" si="10"/>
        <v/>
      </c>
      <c r="E325" s="2" t="s">
        <v>636</v>
      </c>
      <c r="F325" s="2" t="s">
        <v>554</v>
      </c>
      <c r="G325" s="2" t="s">
        <v>533</v>
      </c>
      <c r="H325" t="s">
        <v>534</v>
      </c>
      <c r="I325" t="s">
        <v>535</v>
      </c>
      <c r="J325" s="249">
        <v>250</v>
      </c>
      <c r="K325" s="2" t="s">
        <v>1125</v>
      </c>
      <c r="L325" s="251" t="s">
        <v>544</v>
      </c>
      <c r="M325" t="s">
        <v>645</v>
      </c>
      <c r="N325" s="251" t="s">
        <v>546</v>
      </c>
    </row>
    <row r="326" spans="2:14" hidden="1">
      <c r="B326" s="242" t="str">
        <f t="shared" si="11"/>
        <v>N</v>
      </c>
      <c r="C326" s="2" t="s">
        <v>1176</v>
      </c>
      <c r="D326" s="2" t="str">
        <f t="shared" si="10"/>
        <v/>
      </c>
      <c r="E326" s="2" t="s">
        <v>636</v>
      </c>
      <c r="F326" s="2" t="s">
        <v>554</v>
      </c>
      <c r="G326" s="2" t="s">
        <v>558</v>
      </c>
      <c r="H326" t="s">
        <v>542</v>
      </c>
      <c r="I326" t="s">
        <v>543</v>
      </c>
      <c r="J326" s="249">
        <v>300</v>
      </c>
      <c r="K326" s="2" t="s">
        <v>1125</v>
      </c>
      <c r="L326" s="251" t="s">
        <v>544</v>
      </c>
      <c r="M326" t="s">
        <v>648</v>
      </c>
      <c r="N326" s="251" t="s">
        <v>546</v>
      </c>
    </row>
    <row r="327" spans="2:14" hidden="1">
      <c r="B327" s="242" t="str">
        <f t="shared" si="11"/>
        <v>N</v>
      </c>
      <c r="C327" s="2" t="s">
        <v>1177</v>
      </c>
      <c r="D327" s="2" t="str">
        <f t="shared" si="10"/>
        <v/>
      </c>
      <c r="E327" s="2" t="s">
        <v>658</v>
      </c>
      <c r="F327" s="2" t="s">
        <v>532</v>
      </c>
      <c r="G327" s="2" t="s">
        <v>533</v>
      </c>
      <c r="H327" t="s">
        <v>534</v>
      </c>
      <c r="I327" t="s">
        <v>535</v>
      </c>
      <c r="J327" s="249">
        <v>175</v>
      </c>
      <c r="K327" s="2" t="s">
        <v>1125</v>
      </c>
      <c r="L327" s="251" t="s">
        <v>544</v>
      </c>
      <c r="M327" t="s">
        <v>659</v>
      </c>
      <c r="N327" s="251" t="s">
        <v>1095</v>
      </c>
    </row>
    <row r="328" spans="2:14" hidden="1">
      <c r="B328" s="242" t="str">
        <f t="shared" si="11"/>
        <v>N</v>
      </c>
      <c r="C328" s="2" t="s">
        <v>1178</v>
      </c>
      <c r="D328" s="2" t="str">
        <f t="shared" ref="D328:D391" si="12">IF(B328="Y",C328,"")</f>
        <v/>
      </c>
      <c r="E328" s="2" t="s">
        <v>658</v>
      </c>
      <c r="F328" s="2" t="s">
        <v>532</v>
      </c>
      <c r="G328" s="2" t="s">
        <v>558</v>
      </c>
      <c r="H328" t="s">
        <v>542</v>
      </c>
      <c r="I328" t="s">
        <v>543</v>
      </c>
      <c r="J328" s="249">
        <v>175</v>
      </c>
      <c r="K328" s="2" t="s">
        <v>1125</v>
      </c>
      <c r="L328" s="251" t="s">
        <v>544</v>
      </c>
      <c r="M328" t="s">
        <v>661</v>
      </c>
      <c r="N328" s="251" t="s">
        <v>546</v>
      </c>
    </row>
    <row r="329" spans="2:14" hidden="1">
      <c r="B329" s="242" t="str">
        <f t="shared" si="11"/>
        <v>N</v>
      </c>
      <c r="C329" s="2" t="s">
        <v>1179</v>
      </c>
      <c r="D329" s="2" t="str">
        <f t="shared" si="12"/>
        <v/>
      </c>
      <c r="E329" s="2" t="s">
        <v>658</v>
      </c>
      <c r="F329" s="2" t="s">
        <v>554</v>
      </c>
      <c r="G329" s="2" t="s">
        <v>533</v>
      </c>
      <c r="H329" t="s">
        <v>534</v>
      </c>
      <c r="I329" t="s">
        <v>535</v>
      </c>
      <c r="J329" s="249">
        <v>250</v>
      </c>
      <c r="K329" s="2" t="s">
        <v>1125</v>
      </c>
      <c r="L329" s="251" t="s">
        <v>544</v>
      </c>
      <c r="M329" t="s">
        <v>665</v>
      </c>
      <c r="N329" s="251" t="s">
        <v>546</v>
      </c>
    </row>
    <row r="330" spans="2:14" hidden="1">
      <c r="B330" s="242" t="str">
        <f t="shared" si="11"/>
        <v>N</v>
      </c>
      <c r="C330" s="2" t="s">
        <v>1180</v>
      </c>
      <c r="D330" s="2" t="str">
        <f t="shared" si="12"/>
        <v/>
      </c>
      <c r="E330" s="2" t="s">
        <v>658</v>
      </c>
      <c r="F330" s="2" t="s">
        <v>554</v>
      </c>
      <c r="G330" s="2" t="s">
        <v>558</v>
      </c>
      <c r="H330" t="s">
        <v>542</v>
      </c>
      <c r="I330" t="s">
        <v>543</v>
      </c>
      <c r="J330" s="249">
        <v>300</v>
      </c>
      <c r="K330" s="2" t="s">
        <v>1125</v>
      </c>
      <c r="L330" s="251" t="s">
        <v>544</v>
      </c>
      <c r="M330" t="s">
        <v>667</v>
      </c>
      <c r="N330" s="251" t="s">
        <v>546</v>
      </c>
    </row>
    <row r="331" spans="2:14" hidden="1">
      <c r="B331" s="242" t="str">
        <f t="shared" si="11"/>
        <v>N</v>
      </c>
      <c r="C331" s="2" t="s">
        <v>1181</v>
      </c>
      <c r="D331" s="2" t="str">
        <f t="shared" si="12"/>
        <v/>
      </c>
      <c r="E331" s="2" t="s">
        <v>677</v>
      </c>
      <c r="F331" s="2" t="s">
        <v>532</v>
      </c>
      <c r="G331" s="2" t="s">
        <v>533</v>
      </c>
      <c r="H331" t="s">
        <v>534</v>
      </c>
      <c r="I331" t="s">
        <v>535</v>
      </c>
      <c r="J331" s="249">
        <v>175</v>
      </c>
      <c r="K331" s="2" t="s">
        <v>1125</v>
      </c>
      <c r="L331" s="251" t="s">
        <v>544</v>
      </c>
      <c r="M331" t="s">
        <v>679</v>
      </c>
      <c r="N331" s="251" t="s">
        <v>1095</v>
      </c>
    </row>
    <row r="332" spans="2:14" hidden="1">
      <c r="B332" s="242" t="str">
        <f t="shared" si="11"/>
        <v>N</v>
      </c>
      <c r="C332" s="2" t="s">
        <v>1182</v>
      </c>
      <c r="D332" s="2" t="str">
        <f t="shared" si="12"/>
        <v/>
      </c>
      <c r="E332" s="2" t="s">
        <v>677</v>
      </c>
      <c r="F332" s="2" t="s">
        <v>532</v>
      </c>
      <c r="G332" s="2" t="s">
        <v>558</v>
      </c>
      <c r="H332" t="s">
        <v>542</v>
      </c>
      <c r="I332" t="s">
        <v>543</v>
      </c>
      <c r="J332" s="249">
        <v>175</v>
      </c>
      <c r="K332" s="2" t="s">
        <v>1125</v>
      </c>
      <c r="L332" s="251" t="s">
        <v>544</v>
      </c>
      <c r="M332" t="s">
        <v>681</v>
      </c>
      <c r="N332" s="251" t="s">
        <v>546</v>
      </c>
    </row>
    <row r="333" spans="2:14" hidden="1">
      <c r="B333" s="242" t="str">
        <f t="shared" si="11"/>
        <v>N</v>
      </c>
      <c r="C333" s="2" t="s">
        <v>1183</v>
      </c>
      <c r="D333" s="2" t="str">
        <f t="shared" si="12"/>
        <v/>
      </c>
      <c r="E333" s="2" t="s">
        <v>677</v>
      </c>
      <c r="F333" s="2" t="s">
        <v>554</v>
      </c>
      <c r="G333" s="2" t="s">
        <v>533</v>
      </c>
      <c r="H333" t="s">
        <v>534</v>
      </c>
      <c r="I333" t="s">
        <v>535</v>
      </c>
      <c r="J333" s="249">
        <v>250</v>
      </c>
      <c r="K333" s="2" t="s">
        <v>1125</v>
      </c>
      <c r="L333" s="251" t="s">
        <v>544</v>
      </c>
      <c r="M333" t="s">
        <v>686</v>
      </c>
      <c r="N333" s="251" t="s">
        <v>546</v>
      </c>
    </row>
    <row r="334" spans="2:14" hidden="1">
      <c r="B334" s="242" t="str">
        <f t="shared" si="11"/>
        <v>N</v>
      </c>
      <c r="C334" s="2" t="s">
        <v>1184</v>
      </c>
      <c r="D334" s="2" t="str">
        <f t="shared" si="12"/>
        <v/>
      </c>
      <c r="E334" s="2" t="s">
        <v>677</v>
      </c>
      <c r="F334" s="2" t="s">
        <v>554</v>
      </c>
      <c r="G334" s="2" t="s">
        <v>558</v>
      </c>
      <c r="H334" t="s">
        <v>542</v>
      </c>
      <c r="I334" t="s">
        <v>543</v>
      </c>
      <c r="J334" s="249">
        <v>300</v>
      </c>
      <c r="K334" s="2" t="s">
        <v>1125</v>
      </c>
      <c r="L334" s="251" t="s">
        <v>544</v>
      </c>
      <c r="M334" t="s">
        <v>689</v>
      </c>
      <c r="N334" s="251" t="s">
        <v>546</v>
      </c>
    </row>
    <row r="335" spans="2:14" hidden="1">
      <c r="B335" s="242" t="str">
        <f t="shared" si="11"/>
        <v>N</v>
      </c>
      <c r="C335" s="2" t="s">
        <v>1185</v>
      </c>
      <c r="D335" s="2" t="str">
        <f t="shared" si="12"/>
        <v/>
      </c>
      <c r="E335" s="2" t="s">
        <v>1077</v>
      </c>
      <c r="F335" s="2" t="s">
        <v>532</v>
      </c>
      <c r="G335" s="2" t="s">
        <v>533</v>
      </c>
      <c r="H335" t="s">
        <v>534</v>
      </c>
      <c r="I335" t="s">
        <v>535</v>
      </c>
      <c r="J335" s="249">
        <v>175</v>
      </c>
      <c r="K335" s="2" t="s">
        <v>1125</v>
      </c>
      <c r="L335" s="251" t="s">
        <v>544</v>
      </c>
      <c r="M335" t="s">
        <v>679</v>
      </c>
      <c r="N335" s="251" t="s">
        <v>1095</v>
      </c>
    </row>
    <row r="336" spans="2:14" hidden="1">
      <c r="B336" s="242" t="str">
        <f t="shared" si="11"/>
        <v>N</v>
      </c>
      <c r="C336" s="2" t="s">
        <v>1186</v>
      </c>
      <c r="D336" s="2" t="str">
        <f t="shared" si="12"/>
        <v/>
      </c>
      <c r="E336" s="2" t="s">
        <v>1077</v>
      </c>
      <c r="F336" s="2" t="s">
        <v>532</v>
      </c>
      <c r="G336" s="2" t="s">
        <v>558</v>
      </c>
      <c r="H336" t="s">
        <v>542</v>
      </c>
      <c r="I336" t="s">
        <v>543</v>
      </c>
      <c r="J336" s="249">
        <v>175</v>
      </c>
      <c r="K336" s="2" t="s">
        <v>1125</v>
      </c>
      <c r="L336" s="251" t="s">
        <v>544</v>
      </c>
      <c r="M336" t="s">
        <v>681</v>
      </c>
      <c r="N336" s="251" t="s">
        <v>546</v>
      </c>
    </row>
    <row r="337" spans="2:14" hidden="1">
      <c r="B337" s="242" t="str">
        <f t="shared" si="11"/>
        <v>N</v>
      </c>
      <c r="C337" s="2" t="s">
        <v>1187</v>
      </c>
      <c r="D337" s="2" t="str">
        <f t="shared" si="12"/>
        <v/>
      </c>
      <c r="E337" s="2" t="s">
        <v>1077</v>
      </c>
      <c r="F337" s="2" t="s">
        <v>554</v>
      </c>
      <c r="G337" s="2" t="s">
        <v>533</v>
      </c>
      <c r="H337" t="s">
        <v>534</v>
      </c>
      <c r="I337" t="s">
        <v>535</v>
      </c>
      <c r="J337" s="249">
        <v>250</v>
      </c>
      <c r="K337" s="2" t="s">
        <v>1125</v>
      </c>
      <c r="L337" s="251" t="s">
        <v>544</v>
      </c>
      <c r="M337" t="s">
        <v>686</v>
      </c>
      <c r="N337" s="251" t="s">
        <v>546</v>
      </c>
    </row>
    <row r="338" spans="2:14" hidden="1">
      <c r="B338" s="242" t="str">
        <f t="shared" si="11"/>
        <v>N</v>
      </c>
      <c r="C338" s="2" t="s">
        <v>1188</v>
      </c>
      <c r="D338" s="2" t="str">
        <f t="shared" si="12"/>
        <v/>
      </c>
      <c r="E338" s="2" t="s">
        <v>1077</v>
      </c>
      <c r="F338" s="2" t="s">
        <v>554</v>
      </c>
      <c r="G338" s="2" t="s">
        <v>558</v>
      </c>
      <c r="H338" t="s">
        <v>542</v>
      </c>
      <c r="I338" t="s">
        <v>543</v>
      </c>
      <c r="J338" s="249">
        <v>300</v>
      </c>
      <c r="K338" s="2" t="s">
        <v>1125</v>
      </c>
      <c r="L338" s="251" t="s">
        <v>544</v>
      </c>
      <c r="M338" t="s">
        <v>689</v>
      </c>
      <c r="N338" s="251" t="s">
        <v>546</v>
      </c>
    </row>
    <row r="339" spans="2:14" hidden="1">
      <c r="B339" s="242" t="str">
        <f t="shared" si="11"/>
        <v>N</v>
      </c>
      <c r="C339" s="2" t="s">
        <v>1189</v>
      </c>
      <c r="D339" s="2" t="str">
        <f t="shared" si="12"/>
        <v/>
      </c>
      <c r="E339" s="2" t="s">
        <v>699</v>
      </c>
      <c r="F339" s="2" t="s">
        <v>532</v>
      </c>
      <c r="G339" s="2" t="s">
        <v>533</v>
      </c>
      <c r="H339" t="s">
        <v>534</v>
      </c>
      <c r="I339" t="s">
        <v>535</v>
      </c>
      <c r="J339" s="249">
        <v>175</v>
      </c>
      <c r="K339" s="2" t="s">
        <v>1125</v>
      </c>
      <c r="L339" s="251" t="s">
        <v>544</v>
      </c>
      <c r="M339" t="s">
        <v>701</v>
      </c>
      <c r="N339" s="251" t="s">
        <v>1095</v>
      </c>
    </row>
    <row r="340" spans="2:14" hidden="1">
      <c r="B340" s="242" t="str">
        <f t="shared" si="11"/>
        <v>N</v>
      </c>
      <c r="C340" s="2" t="s">
        <v>1190</v>
      </c>
      <c r="D340" s="2" t="str">
        <f t="shared" si="12"/>
        <v/>
      </c>
      <c r="E340" s="2" t="s">
        <v>699</v>
      </c>
      <c r="F340" s="2" t="s">
        <v>532</v>
      </c>
      <c r="G340" s="2" t="s">
        <v>558</v>
      </c>
      <c r="H340" t="s">
        <v>542</v>
      </c>
      <c r="I340" t="s">
        <v>543</v>
      </c>
      <c r="J340" s="249">
        <v>175</v>
      </c>
      <c r="K340" s="2" t="s">
        <v>1125</v>
      </c>
      <c r="L340" s="251" t="s">
        <v>544</v>
      </c>
      <c r="M340" t="s">
        <v>703</v>
      </c>
      <c r="N340" s="251" t="s">
        <v>546</v>
      </c>
    </row>
    <row r="341" spans="2:14" hidden="1">
      <c r="B341" s="242" t="str">
        <f t="shared" si="11"/>
        <v>N</v>
      </c>
      <c r="C341" s="2" t="s">
        <v>1191</v>
      </c>
      <c r="D341" s="2" t="str">
        <f t="shared" si="12"/>
        <v/>
      </c>
      <c r="E341" s="2" t="s">
        <v>699</v>
      </c>
      <c r="F341" s="2" t="s">
        <v>554</v>
      </c>
      <c r="G341" s="2" t="s">
        <v>533</v>
      </c>
      <c r="H341" t="s">
        <v>534</v>
      </c>
      <c r="I341" t="s">
        <v>535</v>
      </c>
      <c r="J341" s="249">
        <v>250</v>
      </c>
      <c r="K341" s="2" t="s">
        <v>1125</v>
      </c>
      <c r="L341" s="251" t="s">
        <v>544</v>
      </c>
      <c r="M341" t="s">
        <v>708</v>
      </c>
      <c r="N341" s="251" t="s">
        <v>546</v>
      </c>
    </row>
    <row r="342" spans="2:14" hidden="1">
      <c r="B342" s="242" t="str">
        <f t="shared" si="11"/>
        <v>N</v>
      </c>
      <c r="C342" s="2" t="s">
        <v>1192</v>
      </c>
      <c r="D342" s="2" t="str">
        <f t="shared" si="12"/>
        <v/>
      </c>
      <c r="E342" s="2" t="s">
        <v>699</v>
      </c>
      <c r="F342" s="2" t="s">
        <v>554</v>
      </c>
      <c r="G342" s="2" t="s">
        <v>558</v>
      </c>
      <c r="H342" t="s">
        <v>542</v>
      </c>
      <c r="I342" t="s">
        <v>543</v>
      </c>
      <c r="J342" s="249">
        <v>300</v>
      </c>
      <c r="K342" s="2" t="s">
        <v>1125</v>
      </c>
      <c r="L342" s="251" t="s">
        <v>544</v>
      </c>
      <c r="M342" t="s">
        <v>711</v>
      </c>
      <c r="N342" s="251" t="s">
        <v>546</v>
      </c>
    </row>
    <row r="343" spans="2:14" hidden="1">
      <c r="B343" s="242" t="str">
        <f t="shared" si="11"/>
        <v>N</v>
      </c>
      <c r="C343" s="2" t="s">
        <v>1193</v>
      </c>
      <c r="D343" s="2" t="str">
        <f t="shared" si="12"/>
        <v/>
      </c>
      <c r="E343" s="2" t="s">
        <v>721</v>
      </c>
      <c r="F343" s="2" t="s">
        <v>532</v>
      </c>
      <c r="G343" s="2" t="s">
        <v>533</v>
      </c>
      <c r="H343" t="s">
        <v>534</v>
      </c>
      <c r="I343" t="s">
        <v>535</v>
      </c>
      <c r="J343" s="249">
        <v>175</v>
      </c>
      <c r="K343" s="2" t="s">
        <v>1125</v>
      </c>
      <c r="L343" s="251">
        <v>98431243</v>
      </c>
      <c r="M343" t="s">
        <v>723</v>
      </c>
      <c r="N343" s="251" t="s">
        <v>1095</v>
      </c>
    </row>
    <row r="344" spans="2:14" hidden="1">
      <c r="B344" s="242" t="str">
        <f t="shared" si="11"/>
        <v>N</v>
      </c>
      <c r="C344" s="2" t="s">
        <v>1194</v>
      </c>
      <c r="D344" s="2" t="str">
        <f t="shared" si="12"/>
        <v/>
      </c>
      <c r="E344" s="2" t="s">
        <v>721</v>
      </c>
      <c r="F344" s="2" t="s">
        <v>532</v>
      </c>
      <c r="G344" s="2" t="s">
        <v>558</v>
      </c>
      <c r="H344" t="s">
        <v>542</v>
      </c>
      <c r="I344" t="s">
        <v>543</v>
      </c>
      <c r="J344" s="249">
        <v>175</v>
      </c>
      <c r="K344" s="2" t="s">
        <v>1125</v>
      </c>
      <c r="L344" s="251" t="s">
        <v>544</v>
      </c>
      <c r="M344" t="s">
        <v>725</v>
      </c>
      <c r="N344" s="251" t="s">
        <v>546</v>
      </c>
    </row>
    <row r="345" spans="2:14" hidden="1">
      <c r="B345" s="242" t="str">
        <f t="shared" si="11"/>
        <v>N</v>
      </c>
      <c r="C345" s="2" t="s">
        <v>1195</v>
      </c>
      <c r="D345" s="2" t="str">
        <f t="shared" si="12"/>
        <v/>
      </c>
      <c r="E345" s="2" t="s">
        <v>721</v>
      </c>
      <c r="F345" s="2" t="s">
        <v>554</v>
      </c>
      <c r="G345" s="2" t="s">
        <v>533</v>
      </c>
      <c r="H345" t="s">
        <v>534</v>
      </c>
      <c r="I345" t="s">
        <v>535</v>
      </c>
      <c r="J345" s="249">
        <v>250</v>
      </c>
      <c r="K345" s="2" t="s">
        <v>1125</v>
      </c>
      <c r="L345" s="251" t="s">
        <v>544</v>
      </c>
      <c r="M345" t="s">
        <v>730</v>
      </c>
      <c r="N345" s="251" t="s">
        <v>546</v>
      </c>
    </row>
    <row r="346" spans="2:14" hidden="1">
      <c r="B346" s="242" t="str">
        <f t="shared" si="11"/>
        <v>N</v>
      </c>
      <c r="C346" s="2" t="s">
        <v>1196</v>
      </c>
      <c r="D346" s="2" t="str">
        <f t="shared" si="12"/>
        <v/>
      </c>
      <c r="E346" s="2" t="s">
        <v>721</v>
      </c>
      <c r="F346" s="2" t="s">
        <v>554</v>
      </c>
      <c r="G346" s="2" t="s">
        <v>558</v>
      </c>
      <c r="H346" t="s">
        <v>542</v>
      </c>
      <c r="I346" t="s">
        <v>543</v>
      </c>
      <c r="J346" s="249">
        <v>300</v>
      </c>
      <c r="K346" s="2" t="s">
        <v>1125</v>
      </c>
      <c r="L346" s="251" t="s">
        <v>544</v>
      </c>
      <c r="M346" t="s">
        <v>733</v>
      </c>
      <c r="N346" s="251" t="s">
        <v>546</v>
      </c>
    </row>
    <row r="347" spans="2:14" hidden="1">
      <c r="B347" s="242" t="str">
        <f t="shared" si="11"/>
        <v>N</v>
      </c>
      <c r="C347" s="2" t="s">
        <v>1197</v>
      </c>
      <c r="D347" s="2" t="str">
        <f t="shared" si="12"/>
        <v/>
      </c>
      <c r="E347" s="2" t="s">
        <v>743</v>
      </c>
      <c r="F347" s="2" t="s">
        <v>532</v>
      </c>
      <c r="G347" s="2" t="s">
        <v>533</v>
      </c>
      <c r="H347" t="s">
        <v>534</v>
      </c>
      <c r="I347" t="s">
        <v>535</v>
      </c>
      <c r="J347" s="249">
        <v>175</v>
      </c>
      <c r="K347" s="2" t="s">
        <v>1125</v>
      </c>
      <c r="L347" s="251" t="s">
        <v>544</v>
      </c>
      <c r="M347" t="s">
        <v>745</v>
      </c>
      <c r="N347" s="251" t="s">
        <v>1095</v>
      </c>
    </row>
    <row r="348" spans="2:14" hidden="1">
      <c r="B348" s="242" t="str">
        <f t="shared" si="11"/>
        <v>N</v>
      </c>
      <c r="C348" s="2" t="s">
        <v>1198</v>
      </c>
      <c r="D348" s="2" t="str">
        <f t="shared" si="12"/>
        <v/>
      </c>
      <c r="E348" s="2" t="s">
        <v>743</v>
      </c>
      <c r="F348" s="2" t="s">
        <v>532</v>
      </c>
      <c r="G348" s="2" t="s">
        <v>558</v>
      </c>
      <c r="H348" t="s">
        <v>542</v>
      </c>
      <c r="I348" t="s">
        <v>543</v>
      </c>
      <c r="J348" s="249">
        <v>175</v>
      </c>
      <c r="K348" s="2" t="s">
        <v>1125</v>
      </c>
      <c r="L348" s="251" t="s">
        <v>544</v>
      </c>
      <c r="M348" t="s">
        <v>747</v>
      </c>
      <c r="N348" s="251" t="s">
        <v>546</v>
      </c>
    </row>
    <row r="349" spans="2:14" hidden="1">
      <c r="B349" s="242" t="str">
        <f t="shared" si="11"/>
        <v>N</v>
      </c>
      <c r="C349" s="2" t="s">
        <v>1199</v>
      </c>
      <c r="D349" s="2" t="str">
        <f t="shared" si="12"/>
        <v/>
      </c>
      <c r="E349" s="2" t="s">
        <v>743</v>
      </c>
      <c r="F349" s="2" t="s">
        <v>554</v>
      </c>
      <c r="G349" s="2" t="s">
        <v>533</v>
      </c>
      <c r="H349" t="s">
        <v>534</v>
      </c>
      <c r="I349" t="s">
        <v>535</v>
      </c>
      <c r="J349" s="249">
        <v>250</v>
      </c>
      <c r="K349" s="2" t="s">
        <v>1125</v>
      </c>
      <c r="L349" s="251" t="s">
        <v>544</v>
      </c>
      <c r="M349" t="s">
        <v>752</v>
      </c>
      <c r="N349" s="251" t="s">
        <v>546</v>
      </c>
    </row>
    <row r="350" spans="2:14" hidden="1">
      <c r="B350" s="242" t="str">
        <f t="shared" si="11"/>
        <v>N</v>
      </c>
      <c r="C350" s="2" t="s">
        <v>1200</v>
      </c>
      <c r="D350" s="2" t="str">
        <f t="shared" si="12"/>
        <v/>
      </c>
      <c r="E350" s="2" t="s">
        <v>743</v>
      </c>
      <c r="F350" s="2" t="s">
        <v>554</v>
      </c>
      <c r="G350" s="2" t="s">
        <v>558</v>
      </c>
      <c r="H350" t="s">
        <v>542</v>
      </c>
      <c r="I350" t="s">
        <v>543</v>
      </c>
      <c r="J350" s="249">
        <v>300</v>
      </c>
      <c r="K350" s="2" t="s">
        <v>1125</v>
      </c>
      <c r="L350" s="251" t="s">
        <v>544</v>
      </c>
      <c r="M350" t="s">
        <v>755</v>
      </c>
      <c r="N350" s="251" t="s">
        <v>546</v>
      </c>
    </row>
    <row r="351" spans="2:14" hidden="1">
      <c r="B351" s="242" t="str">
        <f t="shared" si="11"/>
        <v>N</v>
      </c>
      <c r="C351" s="2" t="s">
        <v>1201</v>
      </c>
      <c r="D351" s="2" t="str">
        <f t="shared" si="12"/>
        <v/>
      </c>
      <c r="E351" s="2" t="s">
        <v>765</v>
      </c>
      <c r="F351" s="2" t="s">
        <v>532</v>
      </c>
      <c r="G351" s="2" t="s">
        <v>533</v>
      </c>
      <c r="H351" t="s">
        <v>534</v>
      </c>
      <c r="I351" t="s">
        <v>535</v>
      </c>
      <c r="J351" s="249">
        <v>175</v>
      </c>
      <c r="K351" s="2" t="s">
        <v>1125</v>
      </c>
      <c r="L351" s="251">
        <v>98435161</v>
      </c>
      <c r="M351" t="s">
        <v>767</v>
      </c>
      <c r="N351" s="251" t="s">
        <v>1095</v>
      </c>
    </row>
    <row r="352" spans="2:14" hidden="1">
      <c r="B352" s="242" t="str">
        <f t="shared" si="11"/>
        <v>N</v>
      </c>
      <c r="C352" s="2" t="s">
        <v>1202</v>
      </c>
      <c r="D352" s="2" t="str">
        <f t="shared" si="12"/>
        <v/>
      </c>
      <c r="E352" s="2" t="s">
        <v>765</v>
      </c>
      <c r="F352" s="2" t="s">
        <v>532</v>
      </c>
      <c r="G352" s="2" t="s">
        <v>558</v>
      </c>
      <c r="H352" t="s">
        <v>542</v>
      </c>
      <c r="I352" t="s">
        <v>543</v>
      </c>
      <c r="J352" s="249">
        <v>175</v>
      </c>
      <c r="K352" s="2" t="s">
        <v>1125</v>
      </c>
      <c r="L352" s="251" t="s">
        <v>544</v>
      </c>
      <c r="M352" t="s">
        <v>769</v>
      </c>
      <c r="N352" s="251" t="s">
        <v>546</v>
      </c>
    </row>
    <row r="353" spans="2:14" hidden="1">
      <c r="B353" s="242" t="str">
        <f t="shared" si="11"/>
        <v>N</v>
      </c>
      <c r="C353" s="2" t="s">
        <v>1203</v>
      </c>
      <c r="D353" s="2" t="str">
        <f t="shared" si="12"/>
        <v/>
      </c>
      <c r="E353" s="2" t="s">
        <v>765</v>
      </c>
      <c r="F353" s="2" t="s">
        <v>554</v>
      </c>
      <c r="G353" s="2" t="s">
        <v>533</v>
      </c>
      <c r="H353" t="s">
        <v>534</v>
      </c>
      <c r="I353" t="s">
        <v>535</v>
      </c>
      <c r="J353" s="249">
        <v>250</v>
      </c>
      <c r="K353" s="2" t="s">
        <v>1125</v>
      </c>
      <c r="L353" s="251" t="s">
        <v>544</v>
      </c>
      <c r="M353" t="s">
        <v>774</v>
      </c>
      <c r="N353" s="251" t="s">
        <v>546</v>
      </c>
    </row>
    <row r="354" spans="2:14" hidden="1">
      <c r="B354" s="242" t="str">
        <f t="shared" si="11"/>
        <v>N</v>
      </c>
      <c r="C354" s="2" t="s">
        <v>1204</v>
      </c>
      <c r="D354" s="2" t="str">
        <f t="shared" si="12"/>
        <v/>
      </c>
      <c r="E354" s="2" t="s">
        <v>765</v>
      </c>
      <c r="F354" s="2" t="s">
        <v>554</v>
      </c>
      <c r="G354" s="2" t="s">
        <v>558</v>
      </c>
      <c r="H354" t="s">
        <v>542</v>
      </c>
      <c r="I354" t="s">
        <v>543</v>
      </c>
      <c r="J354" s="249">
        <v>300</v>
      </c>
      <c r="K354" s="2" t="s">
        <v>1125</v>
      </c>
      <c r="L354" s="251" t="s">
        <v>544</v>
      </c>
      <c r="M354" t="s">
        <v>777</v>
      </c>
      <c r="N354" s="251" t="s">
        <v>546</v>
      </c>
    </row>
    <row r="355" spans="2:14" hidden="1">
      <c r="B355" s="242" t="str">
        <f t="shared" si="11"/>
        <v>N</v>
      </c>
      <c r="C355" s="2" t="s">
        <v>1205</v>
      </c>
      <c r="D355" s="2" t="str">
        <f t="shared" si="12"/>
        <v/>
      </c>
      <c r="E355" s="2" t="s">
        <v>787</v>
      </c>
      <c r="F355" s="2" t="s">
        <v>532</v>
      </c>
      <c r="G355" s="2" t="s">
        <v>533</v>
      </c>
      <c r="H355" t="s">
        <v>534</v>
      </c>
      <c r="I355" t="s">
        <v>535</v>
      </c>
      <c r="J355" s="249">
        <v>175</v>
      </c>
      <c r="K355" s="2" t="s">
        <v>1125</v>
      </c>
      <c r="L355" s="251" t="s">
        <v>544</v>
      </c>
      <c r="M355" t="s">
        <v>789</v>
      </c>
      <c r="N355" s="251" t="s">
        <v>1095</v>
      </c>
    </row>
    <row r="356" spans="2:14" hidden="1">
      <c r="B356" s="242" t="str">
        <f t="shared" si="11"/>
        <v>N</v>
      </c>
      <c r="C356" s="2" t="s">
        <v>1206</v>
      </c>
      <c r="D356" s="2" t="str">
        <f t="shared" si="12"/>
        <v/>
      </c>
      <c r="E356" s="2" t="s">
        <v>787</v>
      </c>
      <c r="F356" s="2" t="s">
        <v>532</v>
      </c>
      <c r="G356" s="2" t="s">
        <v>558</v>
      </c>
      <c r="H356" t="s">
        <v>542</v>
      </c>
      <c r="I356" t="s">
        <v>543</v>
      </c>
      <c r="J356" s="249">
        <v>175</v>
      </c>
      <c r="K356" s="2" t="s">
        <v>1125</v>
      </c>
      <c r="L356" s="251" t="s">
        <v>544</v>
      </c>
      <c r="M356" t="s">
        <v>791</v>
      </c>
      <c r="N356" s="251" t="s">
        <v>546</v>
      </c>
    </row>
    <row r="357" spans="2:14" hidden="1">
      <c r="B357" s="242" t="str">
        <f t="shared" si="11"/>
        <v>N</v>
      </c>
      <c r="C357" s="2" t="s">
        <v>1207</v>
      </c>
      <c r="D357" s="2" t="str">
        <f t="shared" si="12"/>
        <v/>
      </c>
      <c r="E357" s="2" t="s">
        <v>787</v>
      </c>
      <c r="F357" s="2" t="s">
        <v>554</v>
      </c>
      <c r="G357" s="2" t="s">
        <v>533</v>
      </c>
      <c r="H357" t="s">
        <v>534</v>
      </c>
      <c r="I357" t="s">
        <v>535</v>
      </c>
      <c r="J357" s="249">
        <v>250</v>
      </c>
      <c r="K357" s="2" t="s">
        <v>1125</v>
      </c>
      <c r="L357" s="251" t="s">
        <v>544</v>
      </c>
      <c r="M357" t="s">
        <v>796</v>
      </c>
      <c r="N357" s="251" t="s">
        <v>546</v>
      </c>
    </row>
    <row r="358" spans="2:14" hidden="1">
      <c r="B358" s="242" t="str">
        <f t="shared" si="11"/>
        <v>N</v>
      </c>
      <c r="C358" s="2" t="s">
        <v>1208</v>
      </c>
      <c r="D358" s="2" t="str">
        <f t="shared" si="12"/>
        <v/>
      </c>
      <c r="E358" s="2" t="s">
        <v>787</v>
      </c>
      <c r="F358" s="2" t="s">
        <v>554</v>
      </c>
      <c r="G358" s="2" t="s">
        <v>558</v>
      </c>
      <c r="H358" t="s">
        <v>542</v>
      </c>
      <c r="I358" t="s">
        <v>543</v>
      </c>
      <c r="J358" s="249">
        <v>300</v>
      </c>
      <c r="K358" s="2" t="s">
        <v>1125</v>
      </c>
      <c r="L358" s="251" t="s">
        <v>544</v>
      </c>
      <c r="M358" t="s">
        <v>799</v>
      </c>
      <c r="N358" s="251" t="s">
        <v>546</v>
      </c>
    </row>
    <row r="359" spans="2:14" hidden="1">
      <c r="B359" s="242" t="str">
        <f t="shared" si="11"/>
        <v>N</v>
      </c>
      <c r="C359" s="2" t="s">
        <v>1209</v>
      </c>
      <c r="D359" s="2" t="str">
        <f t="shared" si="12"/>
        <v/>
      </c>
      <c r="E359" s="2" t="s">
        <v>1087</v>
      </c>
      <c r="F359" s="2" t="s">
        <v>532</v>
      </c>
      <c r="G359" s="2" t="s">
        <v>533</v>
      </c>
      <c r="H359" t="s">
        <v>534</v>
      </c>
      <c r="I359" t="s">
        <v>535</v>
      </c>
      <c r="J359" s="249">
        <v>175</v>
      </c>
      <c r="K359" s="2" t="s">
        <v>1125</v>
      </c>
      <c r="L359" s="251" t="s">
        <v>544</v>
      </c>
      <c r="M359" t="s">
        <v>789</v>
      </c>
      <c r="N359" s="251" t="s">
        <v>1095</v>
      </c>
    </row>
    <row r="360" spans="2:14" hidden="1">
      <c r="B360" s="242" t="str">
        <f t="shared" si="11"/>
        <v>N</v>
      </c>
      <c r="C360" s="2" t="s">
        <v>1210</v>
      </c>
      <c r="D360" s="2" t="str">
        <f t="shared" si="12"/>
        <v/>
      </c>
      <c r="E360" s="2" t="s">
        <v>1087</v>
      </c>
      <c r="F360" s="2" t="s">
        <v>532</v>
      </c>
      <c r="G360" s="2" t="s">
        <v>558</v>
      </c>
      <c r="H360" t="s">
        <v>542</v>
      </c>
      <c r="I360" t="s">
        <v>543</v>
      </c>
      <c r="J360" s="249">
        <v>175</v>
      </c>
      <c r="K360" s="2" t="s">
        <v>1125</v>
      </c>
      <c r="L360" s="251" t="s">
        <v>544</v>
      </c>
      <c r="M360" t="s">
        <v>791</v>
      </c>
      <c r="N360" s="251" t="s">
        <v>546</v>
      </c>
    </row>
    <row r="361" spans="2:14" hidden="1">
      <c r="B361" s="242" t="str">
        <f t="shared" si="11"/>
        <v>N</v>
      </c>
      <c r="C361" s="2" t="s">
        <v>1211</v>
      </c>
      <c r="D361" s="2" t="str">
        <f t="shared" si="12"/>
        <v/>
      </c>
      <c r="E361" s="2" t="s">
        <v>1087</v>
      </c>
      <c r="F361" s="2" t="s">
        <v>554</v>
      </c>
      <c r="G361" s="2" t="s">
        <v>533</v>
      </c>
      <c r="H361" t="s">
        <v>534</v>
      </c>
      <c r="I361" t="s">
        <v>535</v>
      </c>
      <c r="J361" s="249">
        <v>250</v>
      </c>
      <c r="K361" s="2" t="s">
        <v>1125</v>
      </c>
      <c r="L361" s="251" t="s">
        <v>544</v>
      </c>
      <c r="M361" t="s">
        <v>796</v>
      </c>
      <c r="N361" s="251" t="s">
        <v>546</v>
      </c>
    </row>
    <row r="362" spans="2:14" hidden="1">
      <c r="B362" s="242" t="str">
        <f t="shared" si="11"/>
        <v>N</v>
      </c>
      <c r="C362" s="2" t="s">
        <v>1212</v>
      </c>
      <c r="D362" s="2" t="str">
        <f t="shared" si="12"/>
        <v/>
      </c>
      <c r="E362" s="2" t="s">
        <v>1087</v>
      </c>
      <c r="F362" s="2" t="s">
        <v>554</v>
      </c>
      <c r="G362" s="2" t="s">
        <v>558</v>
      </c>
      <c r="H362" t="s">
        <v>542</v>
      </c>
      <c r="I362" t="s">
        <v>543</v>
      </c>
      <c r="J362" s="249">
        <v>300</v>
      </c>
      <c r="K362" s="2" t="s">
        <v>1125</v>
      </c>
      <c r="L362" s="251" t="s">
        <v>544</v>
      </c>
      <c r="M362" t="s">
        <v>799</v>
      </c>
      <c r="N362" s="251" t="s">
        <v>546</v>
      </c>
    </row>
    <row r="363" spans="2:14" hidden="1">
      <c r="B363" s="242" t="str">
        <f t="shared" si="11"/>
        <v>N</v>
      </c>
      <c r="C363" s="2" t="s">
        <v>1213</v>
      </c>
      <c r="D363" s="2" t="str">
        <f t="shared" si="12"/>
        <v/>
      </c>
      <c r="E363" s="2" t="s">
        <v>809</v>
      </c>
      <c r="F363" s="2" t="s">
        <v>532</v>
      </c>
      <c r="G363" s="2" t="s">
        <v>533</v>
      </c>
      <c r="H363" t="s">
        <v>534</v>
      </c>
      <c r="I363" t="s">
        <v>535</v>
      </c>
      <c r="J363" s="249">
        <v>175</v>
      </c>
      <c r="K363" s="2" t="s">
        <v>1125</v>
      </c>
      <c r="L363" s="251" t="s">
        <v>544</v>
      </c>
      <c r="M363" t="s">
        <v>811</v>
      </c>
      <c r="N363" s="251" t="s">
        <v>1095</v>
      </c>
    </row>
    <row r="364" spans="2:14" hidden="1">
      <c r="B364" s="242" t="str">
        <f t="shared" si="11"/>
        <v>N</v>
      </c>
      <c r="C364" s="2" t="s">
        <v>1214</v>
      </c>
      <c r="D364" s="2" t="str">
        <f t="shared" si="12"/>
        <v/>
      </c>
      <c r="E364" s="2" t="s">
        <v>809</v>
      </c>
      <c r="F364" s="2" t="s">
        <v>532</v>
      </c>
      <c r="G364" s="2" t="s">
        <v>558</v>
      </c>
      <c r="H364" t="s">
        <v>542</v>
      </c>
      <c r="I364" t="s">
        <v>543</v>
      </c>
      <c r="J364" s="249">
        <v>175</v>
      </c>
      <c r="K364" s="2" t="s">
        <v>1125</v>
      </c>
      <c r="L364" s="251" t="s">
        <v>544</v>
      </c>
      <c r="M364" t="s">
        <v>813</v>
      </c>
      <c r="N364" s="251" t="s">
        <v>546</v>
      </c>
    </row>
    <row r="365" spans="2:14" hidden="1">
      <c r="B365" s="242" t="str">
        <f t="shared" si="11"/>
        <v>N</v>
      </c>
      <c r="C365" s="2" t="s">
        <v>1215</v>
      </c>
      <c r="D365" s="2" t="str">
        <f t="shared" si="12"/>
        <v/>
      </c>
      <c r="E365" s="2" t="s">
        <v>809</v>
      </c>
      <c r="F365" s="2" t="s">
        <v>554</v>
      </c>
      <c r="G365" s="2" t="s">
        <v>533</v>
      </c>
      <c r="H365" t="s">
        <v>534</v>
      </c>
      <c r="I365" t="s">
        <v>535</v>
      </c>
      <c r="J365" s="249">
        <v>250</v>
      </c>
      <c r="K365" s="2" t="s">
        <v>1125</v>
      </c>
      <c r="L365" s="251" t="s">
        <v>544</v>
      </c>
      <c r="M365" t="s">
        <v>818</v>
      </c>
      <c r="N365" s="251" t="s">
        <v>546</v>
      </c>
    </row>
    <row r="366" spans="2:14" hidden="1">
      <c r="B366" s="242" t="str">
        <f t="shared" si="11"/>
        <v>N</v>
      </c>
      <c r="C366" s="2" t="s">
        <v>1216</v>
      </c>
      <c r="D366" s="2" t="str">
        <f t="shared" si="12"/>
        <v/>
      </c>
      <c r="E366" s="2" t="s">
        <v>809</v>
      </c>
      <c r="F366" s="2" t="s">
        <v>554</v>
      </c>
      <c r="G366" s="2" t="s">
        <v>558</v>
      </c>
      <c r="H366" t="s">
        <v>542</v>
      </c>
      <c r="I366" t="s">
        <v>543</v>
      </c>
      <c r="J366" s="249">
        <v>300</v>
      </c>
      <c r="K366" s="2" t="s">
        <v>1125</v>
      </c>
      <c r="L366" s="251" t="s">
        <v>544</v>
      </c>
      <c r="M366" t="s">
        <v>821</v>
      </c>
      <c r="N366" s="251" t="s">
        <v>546</v>
      </c>
    </row>
    <row r="367" spans="2:14" hidden="1">
      <c r="B367" s="242" t="str">
        <f t="shared" si="11"/>
        <v>N</v>
      </c>
      <c r="C367" s="2" t="s">
        <v>1217</v>
      </c>
      <c r="D367" s="2" t="str">
        <f t="shared" si="12"/>
        <v/>
      </c>
      <c r="E367" s="2" t="s">
        <v>831</v>
      </c>
      <c r="F367" s="2" t="s">
        <v>532</v>
      </c>
      <c r="G367" s="2" t="s">
        <v>533</v>
      </c>
      <c r="H367" t="s">
        <v>534</v>
      </c>
      <c r="I367" t="s">
        <v>535</v>
      </c>
      <c r="J367" s="249">
        <v>175</v>
      </c>
      <c r="K367" s="2" t="s">
        <v>1125</v>
      </c>
      <c r="L367" s="251" t="s">
        <v>544</v>
      </c>
      <c r="M367" t="s">
        <v>833</v>
      </c>
      <c r="N367" s="251" t="s">
        <v>1095</v>
      </c>
    </row>
    <row r="368" spans="2:14" hidden="1">
      <c r="B368" s="242" t="str">
        <f t="shared" si="11"/>
        <v>N</v>
      </c>
      <c r="C368" s="2" t="s">
        <v>1218</v>
      </c>
      <c r="D368" s="2" t="str">
        <f t="shared" si="12"/>
        <v/>
      </c>
      <c r="E368" s="2" t="s">
        <v>831</v>
      </c>
      <c r="F368" s="2" t="s">
        <v>532</v>
      </c>
      <c r="G368" s="2" t="s">
        <v>558</v>
      </c>
      <c r="H368" t="s">
        <v>542</v>
      </c>
      <c r="I368" t="s">
        <v>543</v>
      </c>
      <c r="J368" s="249">
        <v>175</v>
      </c>
      <c r="K368" s="2" t="s">
        <v>1125</v>
      </c>
      <c r="L368" s="251" t="s">
        <v>544</v>
      </c>
      <c r="M368" t="s">
        <v>835</v>
      </c>
      <c r="N368" s="251" t="s">
        <v>546</v>
      </c>
    </row>
    <row r="369" spans="2:14" hidden="1">
      <c r="B369" s="242" t="str">
        <f t="shared" si="11"/>
        <v>N</v>
      </c>
      <c r="C369" s="2" t="s">
        <v>1219</v>
      </c>
      <c r="D369" s="2" t="str">
        <f t="shared" si="12"/>
        <v/>
      </c>
      <c r="E369" s="2" t="s">
        <v>831</v>
      </c>
      <c r="F369" s="2" t="s">
        <v>554</v>
      </c>
      <c r="G369" s="2" t="s">
        <v>533</v>
      </c>
      <c r="H369" t="s">
        <v>534</v>
      </c>
      <c r="I369" t="s">
        <v>535</v>
      </c>
      <c r="J369" s="249">
        <v>250</v>
      </c>
      <c r="K369" s="2" t="s">
        <v>1125</v>
      </c>
      <c r="L369" s="251" t="s">
        <v>544</v>
      </c>
      <c r="M369" t="s">
        <v>840</v>
      </c>
      <c r="N369" s="251" t="s">
        <v>546</v>
      </c>
    </row>
    <row r="370" spans="2:14" hidden="1">
      <c r="B370" s="242" t="str">
        <f t="shared" si="11"/>
        <v>N</v>
      </c>
      <c r="C370" s="2" t="s">
        <v>1220</v>
      </c>
      <c r="D370" s="2" t="str">
        <f t="shared" si="12"/>
        <v/>
      </c>
      <c r="E370" s="2" t="s">
        <v>831</v>
      </c>
      <c r="F370" s="2" t="s">
        <v>554</v>
      </c>
      <c r="G370" s="2" t="s">
        <v>558</v>
      </c>
      <c r="H370" t="s">
        <v>542</v>
      </c>
      <c r="I370" t="s">
        <v>543</v>
      </c>
      <c r="J370" s="249">
        <v>300</v>
      </c>
      <c r="K370" s="2" t="s">
        <v>1125</v>
      </c>
      <c r="L370" s="251" t="s">
        <v>544</v>
      </c>
      <c r="M370" t="s">
        <v>843</v>
      </c>
      <c r="N370" s="251" t="s">
        <v>546</v>
      </c>
    </row>
    <row r="371" spans="2:14" hidden="1">
      <c r="B371" s="242" t="str">
        <f t="shared" si="11"/>
        <v>N</v>
      </c>
      <c r="C371" s="2" t="s">
        <v>1221</v>
      </c>
      <c r="D371" s="2" t="str">
        <f t="shared" si="12"/>
        <v/>
      </c>
      <c r="E371" s="2" t="s">
        <v>853</v>
      </c>
      <c r="F371" s="2" t="s">
        <v>532</v>
      </c>
      <c r="G371" s="2" t="s">
        <v>533</v>
      </c>
      <c r="H371" t="s">
        <v>534</v>
      </c>
      <c r="I371" t="s">
        <v>535</v>
      </c>
      <c r="J371" s="249">
        <v>175</v>
      </c>
      <c r="K371" s="2" t="s">
        <v>1125</v>
      </c>
      <c r="L371" s="251" t="s">
        <v>544</v>
      </c>
      <c r="M371" t="s">
        <v>855</v>
      </c>
      <c r="N371" s="251" t="s">
        <v>1095</v>
      </c>
    </row>
    <row r="372" spans="2:14" hidden="1">
      <c r="B372" s="242" t="str">
        <f t="shared" si="11"/>
        <v>N</v>
      </c>
      <c r="C372" s="2" t="s">
        <v>1222</v>
      </c>
      <c r="D372" s="2" t="str">
        <f t="shared" si="12"/>
        <v/>
      </c>
      <c r="E372" s="2" t="s">
        <v>853</v>
      </c>
      <c r="F372" s="2" t="s">
        <v>532</v>
      </c>
      <c r="G372" s="2" t="s">
        <v>558</v>
      </c>
      <c r="H372" t="s">
        <v>542</v>
      </c>
      <c r="I372" t="s">
        <v>543</v>
      </c>
      <c r="J372" s="249">
        <v>175</v>
      </c>
      <c r="K372" s="2" t="s">
        <v>1125</v>
      </c>
      <c r="L372" s="251" t="s">
        <v>544</v>
      </c>
      <c r="M372" t="s">
        <v>857</v>
      </c>
      <c r="N372" s="251" t="s">
        <v>546</v>
      </c>
    </row>
    <row r="373" spans="2:14" hidden="1">
      <c r="B373" s="242" t="str">
        <f t="shared" si="11"/>
        <v>N</v>
      </c>
      <c r="C373" s="2" t="s">
        <v>1223</v>
      </c>
      <c r="D373" s="2" t="str">
        <f t="shared" si="12"/>
        <v/>
      </c>
      <c r="E373" s="2" t="s">
        <v>853</v>
      </c>
      <c r="F373" s="2" t="s">
        <v>554</v>
      </c>
      <c r="G373" s="2" t="s">
        <v>533</v>
      </c>
      <c r="H373" t="s">
        <v>534</v>
      </c>
      <c r="I373" t="s">
        <v>535</v>
      </c>
      <c r="J373" s="249">
        <v>250</v>
      </c>
      <c r="K373" s="2" t="s">
        <v>1125</v>
      </c>
      <c r="L373" s="251" t="s">
        <v>544</v>
      </c>
      <c r="M373" t="s">
        <v>862</v>
      </c>
      <c r="N373" s="251" t="s">
        <v>546</v>
      </c>
    </row>
    <row r="374" spans="2:14" hidden="1">
      <c r="B374" s="242" t="str">
        <f t="shared" si="11"/>
        <v>N</v>
      </c>
      <c r="C374" s="2" t="s">
        <v>1224</v>
      </c>
      <c r="D374" s="2" t="str">
        <f t="shared" si="12"/>
        <v/>
      </c>
      <c r="E374" s="2" t="s">
        <v>853</v>
      </c>
      <c r="F374" s="2" t="s">
        <v>554</v>
      </c>
      <c r="G374" s="2" t="s">
        <v>558</v>
      </c>
      <c r="H374" t="s">
        <v>542</v>
      </c>
      <c r="I374" t="s">
        <v>543</v>
      </c>
      <c r="J374" s="249">
        <v>300</v>
      </c>
      <c r="K374" s="2" t="s">
        <v>1125</v>
      </c>
      <c r="L374" s="251" t="s">
        <v>544</v>
      </c>
      <c r="M374" t="s">
        <v>865</v>
      </c>
      <c r="N374" s="251" t="s">
        <v>546</v>
      </c>
    </row>
    <row r="375" spans="2:14" hidden="1">
      <c r="B375" s="242" t="str">
        <f t="shared" si="11"/>
        <v>N</v>
      </c>
      <c r="C375" s="2" t="s">
        <v>1225</v>
      </c>
      <c r="D375" s="2" t="str">
        <f t="shared" si="12"/>
        <v/>
      </c>
      <c r="E375" s="2" t="s">
        <v>1226</v>
      </c>
      <c r="F375" s="2" t="s">
        <v>532</v>
      </c>
      <c r="G375" s="2" t="s">
        <v>533</v>
      </c>
      <c r="H375" t="s">
        <v>534</v>
      </c>
      <c r="I375" t="s">
        <v>535</v>
      </c>
      <c r="J375" s="249">
        <v>175</v>
      </c>
      <c r="K375" s="2" t="s">
        <v>1125</v>
      </c>
      <c r="L375" s="251" t="s">
        <v>544</v>
      </c>
      <c r="M375" t="s">
        <v>877</v>
      </c>
      <c r="N375" s="251" t="s">
        <v>1095</v>
      </c>
    </row>
    <row r="376" spans="2:14" hidden="1">
      <c r="B376" s="242" t="str">
        <f t="shared" ref="B376:B439" si="13">IF(AND(I376 = "C35",K376="Coating_Standard"),"Y","N")</f>
        <v>N</v>
      </c>
      <c r="C376" s="2" t="s">
        <v>1227</v>
      </c>
      <c r="D376" s="2" t="str">
        <f t="shared" si="12"/>
        <v/>
      </c>
      <c r="E376" s="2" t="s">
        <v>1226</v>
      </c>
      <c r="F376" s="2" t="s">
        <v>532</v>
      </c>
      <c r="G376" s="2" t="s">
        <v>558</v>
      </c>
      <c r="H376" t="s">
        <v>542</v>
      </c>
      <c r="I376" t="s">
        <v>543</v>
      </c>
      <c r="J376" s="249">
        <v>175</v>
      </c>
      <c r="K376" s="2" t="s">
        <v>1125</v>
      </c>
      <c r="L376" s="251" t="s">
        <v>544</v>
      </c>
      <c r="M376" t="s">
        <v>879</v>
      </c>
      <c r="N376" s="251" t="s">
        <v>546</v>
      </c>
    </row>
    <row r="377" spans="2:14" hidden="1">
      <c r="B377" s="242" t="str">
        <f t="shared" si="13"/>
        <v>N</v>
      </c>
      <c r="C377" s="2" t="s">
        <v>1228</v>
      </c>
      <c r="D377" s="2" t="str">
        <f t="shared" si="12"/>
        <v/>
      </c>
      <c r="E377" s="2" t="s">
        <v>1226</v>
      </c>
      <c r="F377" s="2" t="s">
        <v>554</v>
      </c>
      <c r="G377" s="2" t="s">
        <v>533</v>
      </c>
      <c r="H377" t="s">
        <v>534</v>
      </c>
      <c r="I377" t="s">
        <v>535</v>
      </c>
      <c r="J377" s="249">
        <v>250</v>
      </c>
      <c r="K377" s="2" t="s">
        <v>1125</v>
      </c>
      <c r="L377" s="251" t="s">
        <v>544</v>
      </c>
      <c r="M377" t="s">
        <v>884</v>
      </c>
      <c r="N377" s="251" t="s">
        <v>546</v>
      </c>
    </row>
    <row r="378" spans="2:14" hidden="1">
      <c r="B378" s="242" t="str">
        <f t="shared" si="13"/>
        <v>N</v>
      </c>
      <c r="C378" s="2" t="s">
        <v>1229</v>
      </c>
      <c r="D378" s="2" t="str">
        <f t="shared" si="12"/>
        <v/>
      </c>
      <c r="E378" s="2" t="s">
        <v>1226</v>
      </c>
      <c r="F378" s="2" t="s">
        <v>554</v>
      </c>
      <c r="G378" s="2" t="s">
        <v>558</v>
      </c>
      <c r="H378" t="s">
        <v>542</v>
      </c>
      <c r="I378" t="s">
        <v>543</v>
      </c>
      <c r="J378" s="249">
        <v>300</v>
      </c>
      <c r="K378" s="2" t="s">
        <v>1125</v>
      </c>
      <c r="L378" s="251" t="s">
        <v>544</v>
      </c>
      <c r="M378" t="s">
        <v>887</v>
      </c>
      <c r="N378" s="251" t="s">
        <v>546</v>
      </c>
    </row>
    <row r="379" spans="2:14" hidden="1">
      <c r="B379" s="242" t="str">
        <f t="shared" si="13"/>
        <v>N</v>
      </c>
      <c r="C379" s="2" t="s">
        <v>1230</v>
      </c>
      <c r="D379" s="2" t="str">
        <f t="shared" si="12"/>
        <v/>
      </c>
      <c r="E379" s="2" t="s">
        <v>897</v>
      </c>
      <c r="F379" s="2" t="s">
        <v>532</v>
      </c>
      <c r="G379" s="2" t="s">
        <v>533</v>
      </c>
      <c r="H379" t="s">
        <v>534</v>
      </c>
      <c r="I379" t="s">
        <v>535</v>
      </c>
      <c r="J379" s="249">
        <v>175</v>
      </c>
      <c r="K379" s="2" t="s">
        <v>1125</v>
      </c>
      <c r="L379" s="251" t="s">
        <v>544</v>
      </c>
      <c r="M379" t="s">
        <v>899</v>
      </c>
      <c r="N379" s="251" t="s">
        <v>1095</v>
      </c>
    </row>
    <row r="380" spans="2:14" hidden="1">
      <c r="B380" s="242" t="str">
        <f t="shared" si="13"/>
        <v>N</v>
      </c>
      <c r="C380" s="2" t="s">
        <v>1231</v>
      </c>
      <c r="D380" s="2" t="str">
        <f t="shared" si="12"/>
        <v/>
      </c>
      <c r="E380" s="2" t="s">
        <v>897</v>
      </c>
      <c r="F380" s="2" t="s">
        <v>532</v>
      </c>
      <c r="G380" s="2" t="s">
        <v>558</v>
      </c>
      <c r="H380" t="s">
        <v>542</v>
      </c>
      <c r="I380" t="s">
        <v>543</v>
      </c>
      <c r="J380" s="249">
        <v>175</v>
      </c>
      <c r="K380" s="2" t="s">
        <v>1125</v>
      </c>
      <c r="L380" s="251" t="s">
        <v>544</v>
      </c>
      <c r="M380" t="s">
        <v>901</v>
      </c>
      <c r="N380" s="251" t="s">
        <v>546</v>
      </c>
    </row>
    <row r="381" spans="2:14" hidden="1">
      <c r="B381" s="242" t="str">
        <f t="shared" si="13"/>
        <v>N</v>
      </c>
      <c r="C381" s="2" t="s">
        <v>1232</v>
      </c>
      <c r="D381" s="2" t="str">
        <f t="shared" si="12"/>
        <v/>
      </c>
      <c r="E381" s="2" t="s">
        <v>897</v>
      </c>
      <c r="F381" s="2" t="s">
        <v>554</v>
      </c>
      <c r="G381" s="2" t="s">
        <v>533</v>
      </c>
      <c r="H381" t="s">
        <v>534</v>
      </c>
      <c r="I381" t="s">
        <v>535</v>
      </c>
      <c r="J381" s="249">
        <v>250</v>
      </c>
      <c r="K381" s="2" t="s">
        <v>1125</v>
      </c>
      <c r="L381" s="251" t="s">
        <v>544</v>
      </c>
      <c r="M381" t="s">
        <v>906</v>
      </c>
      <c r="N381" s="251" t="s">
        <v>546</v>
      </c>
    </row>
    <row r="382" spans="2:14" hidden="1">
      <c r="B382" s="242" t="str">
        <f t="shared" si="13"/>
        <v>N</v>
      </c>
      <c r="C382" s="2" t="s">
        <v>1233</v>
      </c>
      <c r="D382" s="2" t="str">
        <f t="shared" si="12"/>
        <v/>
      </c>
      <c r="E382" s="2" t="s">
        <v>897</v>
      </c>
      <c r="F382" s="2" t="s">
        <v>554</v>
      </c>
      <c r="G382" s="2" t="s">
        <v>558</v>
      </c>
      <c r="H382" t="s">
        <v>542</v>
      </c>
      <c r="I382" t="s">
        <v>543</v>
      </c>
      <c r="J382" s="249">
        <v>300</v>
      </c>
      <c r="K382" s="2" t="s">
        <v>1125</v>
      </c>
      <c r="L382" s="251" t="s">
        <v>544</v>
      </c>
      <c r="M382" t="s">
        <v>909</v>
      </c>
      <c r="N382" s="251" t="s">
        <v>546</v>
      </c>
    </row>
    <row r="383" spans="2:14" hidden="1">
      <c r="B383" s="242" t="str">
        <f t="shared" si="13"/>
        <v>N</v>
      </c>
      <c r="C383" s="2" t="s">
        <v>1234</v>
      </c>
      <c r="D383" s="2" t="str">
        <f t="shared" si="12"/>
        <v/>
      </c>
      <c r="E383" s="2" t="s">
        <v>919</v>
      </c>
      <c r="F383" s="2" t="s">
        <v>532</v>
      </c>
      <c r="G383" s="2" t="s">
        <v>533</v>
      </c>
      <c r="H383" t="s">
        <v>534</v>
      </c>
      <c r="I383" t="s">
        <v>535</v>
      </c>
      <c r="J383" s="249">
        <v>175</v>
      </c>
      <c r="K383" s="2" t="s">
        <v>1235</v>
      </c>
      <c r="L383" s="251" t="s">
        <v>544</v>
      </c>
      <c r="M383" t="s">
        <v>921</v>
      </c>
      <c r="N383" s="251" t="s">
        <v>1095</v>
      </c>
    </row>
    <row r="384" spans="2:14" hidden="1">
      <c r="B384" s="242" t="str">
        <f t="shared" si="13"/>
        <v>N</v>
      </c>
      <c r="C384" s="2" t="s">
        <v>1236</v>
      </c>
      <c r="D384" s="2" t="str">
        <f t="shared" si="12"/>
        <v/>
      </c>
      <c r="E384" s="2" t="s">
        <v>919</v>
      </c>
      <c r="F384" s="2" t="s">
        <v>532</v>
      </c>
      <c r="G384" s="2" t="s">
        <v>558</v>
      </c>
      <c r="H384" t="s">
        <v>542</v>
      </c>
      <c r="I384" t="s">
        <v>543</v>
      </c>
      <c r="J384" s="249">
        <v>175</v>
      </c>
      <c r="K384" s="2" t="s">
        <v>1235</v>
      </c>
      <c r="L384" s="251" t="s">
        <v>544</v>
      </c>
      <c r="M384" t="s">
        <v>923</v>
      </c>
      <c r="N384" s="251" t="s">
        <v>546</v>
      </c>
    </row>
    <row r="385" spans="2:14" hidden="1">
      <c r="B385" s="242" t="str">
        <f t="shared" si="13"/>
        <v>N</v>
      </c>
      <c r="C385" s="2" t="s">
        <v>1237</v>
      </c>
      <c r="D385" s="2" t="str">
        <f t="shared" si="12"/>
        <v/>
      </c>
      <c r="E385" s="2" t="s">
        <v>919</v>
      </c>
      <c r="F385" s="2" t="s">
        <v>554</v>
      </c>
      <c r="G385" s="2" t="s">
        <v>533</v>
      </c>
      <c r="H385" t="s">
        <v>534</v>
      </c>
      <c r="I385" t="s">
        <v>535</v>
      </c>
      <c r="J385" s="249">
        <v>250</v>
      </c>
      <c r="K385" s="2" t="s">
        <v>1235</v>
      </c>
      <c r="L385" s="251" t="s">
        <v>544</v>
      </c>
      <c r="M385" t="s">
        <v>928</v>
      </c>
      <c r="N385" s="251" t="s">
        <v>546</v>
      </c>
    </row>
    <row r="386" spans="2:14" hidden="1">
      <c r="B386" s="242" t="str">
        <f t="shared" si="13"/>
        <v>N</v>
      </c>
      <c r="C386" s="2" t="s">
        <v>1238</v>
      </c>
      <c r="D386" s="2" t="str">
        <f t="shared" si="12"/>
        <v/>
      </c>
      <c r="E386" s="2" t="s">
        <v>919</v>
      </c>
      <c r="F386" s="2" t="s">
        <v>554</v>
      </c>
      <c r="G386" s="2" t="s">
        <v>558</v>
      </c>
      <c r="H386" t="s">
        <v>542</v>
      </c>
      <c r="I386" t="s">
        <v>543</v>
      </c>
      <c r="J386" s="249">
        <v>300</v>
      </c>
      <c r="K386" s="2" t="s">
        <v>1235</v>
      </c>
      <c r="L386" s="251" t="s">
        <v>544</v>
      </c>
      <c r="M386" t="s">
        <v>931</v>
      </c>
      <c r="N386" s="251" t="s">
        <v>546</v>
      </c>
    </row>
    <row r="387" spans="2:14" hidden="1">
      <c r="B387" s="242" t="str">
        <f t="shared" si="13"/>
        <v>N</v>
      </c>
      <c r="C387" s="2" t="s">
        <v>1239</v>
      </c>
      <c r="D387" s="2" t="str">
        <f t="shared" si="12"/>
        <v/>
      </c>
      <c r="E387" s="2" t="s">
        <v>941</v>
      </c>
      <c r="F387" s="2" t="s">
        <v>532</v>
      </c>
      <c r="G387" s="2" t="s">
        <v>533</v>
      </c>
      <c r="H387" t="s">
        <v>534</v>
      </c>
      <c r="I387" t="s">
        <v>535</v>
      </c>
      <c r="J387" s="249">
        <v>175</v>
      </c>
      <c r="K387" s="2" t="s">
        <v>1235</v>
      </c>
      <c r="L387" s="251" t="s">
        <v>544</v>
      </c>
      <c r="M387" t="s">
        <v>943</v>
      </c>
      <c r="N387" s="251" t="s">
        <v>1095</v>
      </c>
    </row>
    <row r="388" spans="2:14" hidden="1">
      <c r="B388" s="242" t="str">
        <f t="shared" si="13"/>
        <v>N</v>
      </c>
      <c r="C388" s="2" t="s">
        <v>1240</v>
      </c>
      <c r="D388" s="2" t="str">
        <f t="shared" si="12"/>
        <v/>
      </c>
      <c r="E388" s="2" t="s">
        <v>941</v>
      </c>
      <c r="F388" s="2" t="s">
        <v>532</v>
      </c>
      <c r="G388" s="2" t="s">
        <v>558</v>
      </c>
      <c r="H388" t="s">
        <v>542</v>
      </c>
      <c r="I388" t="s">
        <v>543</v>
      </c>
      <c r="J388" s="249">
        <v>175</v>
      </c>
      <c r="K388" s="2" t="s">
        <v>1235</v>
      </c>
      <c r="L388" s="251" t="s">
        <v>544</v>
      </c>
      <c r="M388" t="s">
        <v>945</v>
      </c>
      <c r="N388" s="251" t="s">
        <v>546</v>
      </c>
    </row>
    <row r="389" spans="2:14" hidden="1">
      <c r="B389" s="242" t="str">
        <f t="shared" si="13"/>
        <v>N</v>
      </c>
      <c r="C389" s="2" t="s">
        <v>1241</v>
      </c>
      <c r="D389" s="2" t="str">
        <f t="shared" si="12"/>
        <v/>
      </c>
      <c r="E389" s="2" t="s">
        <v>941</v>
      </c>
      <c r="F389" s="2" t="s">
        <v>554</v>
      </c>
      <c r="G389" s="2" t="s">
        <v>533</v>
      </c>
      <c r="H389" t="s">
        <v>534</v>
      </c>
      <c r="I389" t="s">
        <v>535</v>
      </c>
      <c r="J389" s="249">
        <v>250</v>
      </c>
      <c r="K389" s="2" t="s">
        <v>1235</v>
      </c>
      <c r="L389" s="251" t="s">
        <v>544</v>
      </c>
      <c r="M389" t="s">
        <v>950</v>
      </c>
      <c r="N389" s="251" t="s">
        <v>546</v>
      </c>
    </row>
    <row r="390" spans="2:14" hidden="1">
      <c r="B390" s="242" t="str">
        <f t="shared" si="13"/>
        <v>N</v>
      </c>
      <c r="C390" s="2" t="s">
        <v>1242</v>
      </c>
      <c r="D390" s="2" t="str">
        <f t="shared" si="12"/>
        <v/>
      </c>
      <c r="E390" s="2" t="s">
        <v>941</v>
      </c>
      <c r="F390" s="2" t="s">
        <v>554</v>
      </c>
      <c r="G390" s="2" t="s">
        <v>558</v>
      </c>
      <c r="H390" t="s">
        <v>542</v>
      </c>
      <c r="I390" t="s">
        <v>543</v>
      </c>
      <c r="J390" s="249">
        <v>300</v>
      </c>
      <c r="K390" s="2" t="s">
        <v>1235</v>
      </c>
      <c r="L390" s="251" t="s">
        <v>544</v>
      </c>
      <c r="M390" t="s">
        <v>953</v>
      </c>
      <c r="N390" s="251" t="s">
        <v>546</v>
      </c>
    </row>
    <row r="391" spans="2:14">
      <c r="B391" s="242" t="str">
        <f t="shared" si="13"/>
        <v>N</v>
      </c>
      <c r="C391" s="2" t="s">
        <v>1243</v>
      </c>
      <c r="D391" s="2" t="str">
        <f t="shared" si="12"/>
        <v/>
      </c>
      <c r="E391" s="2" t="s">
        <v>14261</v>
      </c>
      <c r="F391" s="2" t="s">
        <v>532</v>
      </c>
      <c r="G391" s="2" t="s">
        <v>533</v>
      </c>
      <c r="H391" t="s">
        <v>534</v>
      </c>
      <c r="I391" t="s">
        <v>535</v>
      </c>
      <c r="J391" s="249">
        <v>175</v>
      </c>
      <c r="K391" s="2" t="s">
        <v>1235</v>
      </c>
      <c r="L391" s="251" t="s">
        <v>544</v>
      </c>
      <c r="M391" t="s">
        <v>965</v>
      </c>
      <c r="N391" s="251" t="s">
        <v>1095</v>
      </c>
    </row>
    <row r="392" spans="2:14">
      <c r="B392" s="242" t="str">
        <f t="shared" si="13"/>
        <v>N</v>
      </c>
      <c r="C392" s="2" t="s">
        <v>1244</v>
      </c>
      <c r="D392" s="2" t="str">
        <f t="shared" ref="D392:D455" si="14">IF(B392="Y",C392,"")</f>
        <v/>
      </c>
      <c r="E392" s="2" t="s">
        <v>14261</v>
      </c>
      <c r="F392" s="2" t="s">
        <v>532</v>
      </c>
      <c r="G392" s="2" t="s">
        <v>558</v>
      </c>
      <c r="H392" t="s">
        <v>542</v>
      </c>
      <c r="I392" t="s">
        <v>543</v>
      </c>
      <c r="J392" s="249">
        <v>175</v>
      </c>
      <c r="K392" s="2" t="s">
        <v>1235</v>
      </c>
      <c r="L392" s="251" t="s">
        <v>544</v>
      </c>
      <c r="M392" t="s">
        <v>967</v>
      </c>
      <c r="N392" s="251" t="s">
        <v>546</v>
      </c>
    </row>
    <row r="393" spans="2:14">
      <c r="B393" s="242" t="str">
        <f t="shared" si="13"/>
        <v>N</v>
      </c>
      <c r="C393" s="2" t="s">
        <v>1245</v>
      </c>
      <c r="D393" s="2" t="str">
        <f t="shared" si="14"/>
        <v/>
      </c>
      <c r="E393" s="2" t="s">
        <v>14261</v>
      </c>
      <c r="F393" s="2" t="s">
        <v>554</v>
      </c>
      <c r="G393" s="2" t="s">
        <v>533</v>
      </c>
      <c r="H393" t="s">
        <v>534</v>
      </c>
      <c r="I393" t="s">
        <v>535</v>
      </c>
      <c r="J393" s="249">
        <v>250</v>
      </c>
      <c r="K393" s="2" t="s">
        <v>1235</v>
      </c>
      <c r="L393" s="251" t="s">
        <v>544</v>
      </c>
      <c r="M393" t="s">
        <v>972</v>
      </c>
      <c r="N393" s="251" t="s">
        <v>546</v>
      </c>
    </row>
    <row r="394" spans="2:14">
      <c r="B394" s="242" t="str">
        <f t="shared" si="13"/>
        <v>N</v>
      </c>
      <c r="C394" s="2" t="s">
        <v>1246</v>
      </c>
      <c r="D394" s="2" t="str">
        <f t="shared" si="14"/>
        <v/>
      </c>
      <c r="E394" s="2" t="s">
        <v>14261</v>
      </c>
      <c r="F394" s="2" t="s">
        <v>554</v>
      </c>
      <c r="G394" s="2" t="s">
        <v>558</v>
      </c>
      <c r="H394" t="s">
        <v>542</v>
      </c>
      <c r="I394" t="s">
        <v>543</v>
      </c>
      <c r="J394" s="249">
        <v>300</v>
      </c>
      <c r="K394" s="2" t="s">
        <v>1235</v>
      </c>
      <c r="L394" s="251" t="s">
        <v>544</v>
      </c>
      <c r="M394" t="s">
        <v>975</v>
      </c>
      <c r="N394" s="251" t="s">
        <v>546</v>
      </c>
    </row>
    <row r="395" spans="2:14" hidden="1">
      <c r="B395" s="242" t="str">
        <f t="shared" si="13"/>
        <v>N</v>
      </c>
      <c r="C395" s="2" t="s">
        <v>1247</v>
      </c>
      <c r="D395" s="2" t="str">
        <f t="shared" si="14"/>
        <v/>
      </c>
      <c r="E395" s="2" t="s">
        <v>985</v>
      </c>
      <c r="F395" s="2" t="s">
        <v>532</v>
      </c>
      <c r="G395" s="2" t="s">
        <v>533</v>
      </c>
      <c r="H395" t="s">
        <v>534</v>
      </c>
      <c r="I395" t="s">
        <v>535</v>
      </c>
      <c r="J395" s="249">
        <v>175</v>
      </c>
      <c r="K395" s="2" t="s">
        <v>1235</v>
      </c>
      <c r="L395" s="251" t="s">
        <v>544</v>
      </c>
      <c r="M395" t="s">
        <v>987</v>
      </c>
      <c r="N395" s="251" t="s">
        <v>1095</v>
      </c>
    </row>
    <row r="396" spans="2:14" hidden="1">
      <c r="B396" s="242" t="str">
        <f t="shared" si="13"/>
        <v>N</v>
      </c>
      <c r="C396" s="2" t="s">
        <v>1248</v>
      </c>
      <c r="D396" s="2" t="str">
        <f t="shared" si="14"/>
        <v/>
      </c>
      <c r="E396" s="2" t="s">
        <v>985</v>
      </c>
      <c r="F396" s="2" t="s">
        <v>532</v>
      </c>
      <c r="G396" s="2" t="s">
        <v>558</v>
      </c>
      <c r="H396" t="s">
        <v>542</v>
      </c>
      <c r="I396" t="s">
        <v>543</v>
      </c>
      <c r="J396" s="249">
        <v>175</v>
      </c>
      <c r="K396" s="2" t="s">
        <v>1235</v>
      </c>
      <c r="L396" s="251" t="s">
        <v>544</v>
      </c>
      <c r="M396" t="s">
        <v>989</v>
      </c>
      <c r="N396" s="251" t="s">
        <v>546</v>
      </c>
    </row>
    <row r="397" spans="2:14" hidden="1">
      <c r="B397" s="242" t="str">
        <f t="shared" si="13"/>
        <v>N</v>
      </c>
      <c r="C397" s="2" t="s">
        <v>1249</v>
      </c>
      <c r="D397" s="2" t="str">
        <f t="shared" si="14"/>
        <v/>
      </c>
      <c r="E397" s="2" t="s">
        <v>985</v>
      </c>
      <c r="F397" s="2" t="s">
        <v>554</v>
      </c>
      <c r="G397" s="2" t="s">
        <v>533</v>
      </c>
      <c r="H397" t="s">
        <v>534</v>
      </c>
      <c r="I397" t="s">
        <v>535</v>
      </c>
      <c r="J397" s="249">
        <v>250</v>
      </c>
      <c r="K397" s="2" t="s">
        <v>1235</v>
      </c>
      <c r="L397" s="251" t="s">
        <v>544</v>
      </c>
      <c r="M397" t="s">
        <v>994</v>
      </c>
      <c r="N397" s="251" t="s">
        <v>546</v>
      </c>
    </row>
    <row r="398" spans="2:14" hidden="1">
      <c r="B398" s="242" t="str">
        <f t="shared" si="13"/>
        <v>N</v>
      </c>
      <c r="C398" s="2" t="s">
        <v>1250</v>
      </c>
      <c r="D398" s="2" t="str">
        <f t="shared" si="14"/>
        <v/>
      </c>
      <c r="E398" s="2" t="s">
        <v>985</v>
      </c>
      <c r="F398" s="2" t="s">
        <v>554</v>
      </c>
      <c r="G398" s="2" t="s">
        <v>558</v>
      </c>
      <c r="H398" t="s">
        <v>542</v>
      </c>
      <c r="I398" t="s">
        <v>543</v>
      </c>
      <c r="J398" s="249">
        <v>300</v>
      </c>
      <c r="K398" s="2" t="s">
        <v>1235</v>
      </c>
      <c r="L398" s="251" t="s">
        <v>544</v>
      </c>
      <c r="M398" t="s">
        <v>997</v>
      </c>
      <c r="N398" s="251" t="s">
        <v>546</v>
      </c>
    </row>
    <row r="399" spans="2:14" hidden="1">
      <c r="B399" s="242" t="str">
        <f t="shared" si="13"/>
        <v>N</v>
      </c>
      <c r="C399" s="2" t="s">
        <v>1251</v>
      </c>
      <c r="D399" s="2" t="str">
        <f t="shared" si="14"/>
        <v/>
      </c>
      <c r="E399" s="2" t="s">
        <v>1007</v>
      </c>
      <c r="F399" s="2" t="s">
        <v>532</v>
      </c>
      <c r="G399" s="2" t="s">
        <v>533</v>
      </c>
      <c r="H399" t="s">
        <v>534</v>
      </c>
      <c r="I399" t="s">
        <v>535</v>
      </c>
      <c r="J399" s="249">
        <v>175</v>
      </c>
      <c r="K399" s="2" t="s">
        <v>1235</v>
      </c>
      <c r="L399" s="251" t="s">
        <v>544</v>
      </c>
      <c r="M399" t="s">
        <v>1008</v>
      </c>
      <c r="N399" s="251" t="s">
        <v>1095</v>
      </c>
    </row>
    <row r="400" spans="2:14" hidden="1">
      <c r="B400" s="242" t="str">
        <f t="shared" si="13"/>
        <v>N</v>
      </c>
      <c r="C400" s="2" t="s">
        <v>1252</v>
      </c>
      <c r="D400" s="2" t="str">
        <f t="shared" si="14"/>
        <v/>
      </c>
      <c r="E400" s="2" t="s">
        <v>1007</v>
      </c>
      <c r="F400" s="2" t="s">
        <v>532</v>
      </c>
      <c r="G400" s="2" t="s">
        <v>558</v>
      </c>
      <c r="H400" t="s">
        <v>542</v>
      </c>
      <c r="I400" t="s">
        <v>543</v>
      </c>
      <c r="J400" s="249">
        <v>175</v>
      </c>
      <c r="K400" s="2" t="s">
        <v>1235</v>
      </c>
      <c r="L400" s="251" t="s">
        <v>544</v>
      </c>
      <c r="M400" t="s">
        <v>1010</v>
      </c>
      <c r="N400" s="251" t="s">
        <v>546</v>
      </c>
    </row>
    <row r="401" spans="2:14" hidden="1">
      <c r="B401" s="242" t="str">
        <f t="shared" si="13"/>
        <v>N</v>
      </c>
      <c r="C401" s="2" t="s">
        <v>1253</v>
      </c>
      <c r="D401" s="2" t="str">
        <f t="shared" si="14"/>
        <v/>
      </c>
      <c r="E401" s="2" t="s">
        <v>1007</v>
      </c>
      <c r="F401" s="2" t="s">
        <v>554</v>
      </c>
      <c r="G401" s="2" t="s">
        <v>533</v>
      </c>
      <c r="H401" t="s">
        <v>534</v>
      </c>
      <c r="I401" t="s">
        <v>535</v>
      </c>
      <c r="J401" s="249">
        <v>250</v>
      </c>
      <c r="K401" s="2" t="s">
        <v>1235</v>
      </c>
      <c r="L401" s="251" t="s">
        <v>544</v>
      </c>
      <c r="M401" t="s">
        <v>1014</v>
      </c>
      <c r="N401" s="251" t="s">
        <v>546</v>
      </c>
    </row>
    <row r="402" spans="2:14" hidden="1">
      <c r="B402" s="242" t="str">
        <f t="shared" si="13"/>
        <v>N</v>
      </c>
      <c r="C402" s="2" t="s">
        <v>1254</v>
      </c>
      <c r="D402" s="2" t="str">
        <f t="shared" si="14"/>
        <v/>
      </c>
      <c r="E402" s="2" t="s">
        <v>1007</v>
      </c>
      <c r="F402" s="2" t="s">
        <v>554</v>
      </c>
      <c r="G402" s="2" t="s">
        <v>558</v>
      </c>
      <c r="H402" t="s">
        <v>542</v>
      </c>
      <c r="I402" t="s">
        <v>543</v>
      </c>
      <c r="J402" s="249">
        <v>300</v>
      </c>
      <c r="K402" s="2" t="s">
        <v>1235</v>
      </c>
      <c r="L402" s="251" t="s">
        <v>544</v>
      </c>
      <c r="M402" t="s">
        <v>1016</v>
      </c>
      <c r="N402" s="251" t="s">
        <v>546</v>
      </c>
    </row>
    <row r="403" spans="2:14" hidden="1">
      <c r="B403" s="242" t="str">
        <f t="shared" si="13"/>
        <v>N</v>
      </c>
      <c r="C403" s="2" t="s">
        <v>1255</v>
      </c>
      <c r="D403" s="2" t="str">
        <f t="shared" si="14"/>
        <v/>
      </c>
      <c r="E403" s="2" t="s">
        <v>1026</v>
      </c>
      <c r="F403" s="2" t="s">
        <v>532</v>
      </c>
      <c r="G403" s="2" t="s">
        <v>533</v>
      </c>
      <c r="H403" t="s">
        <v>534</v>
      </c>
      <c r="I403" t="s">
        <v>535</v>
      </c>
      <c r="J403" s="249">
        <v>175</v>
      </c>
      <c r="K403" s="2" t="s">
        <v>1235</v>
      </c>
      <c r="L403" s="251" t="s">
        <v>544</v>
      </c>
      <c r="M403" t="s">
        <v>1028</v>
      </c>
      <c r="N403" s="251" t="s">
        <v>1095</v>
      </c>
    </row>
    <row r="404" spans="2:14" hidden="1">
      <c r="B404" s="242" t="str">
        <f t="shared" si="13"/>
        <v>N</v>
      </c>
      <c r="C404" s="2" t="s">
        <v>1256</v>
      </c>
      <c r="D404" s="2" t="str">
        <f t="shared" si="14"/>
        <v/>
      </c>
      <c r="E404" s="2" t="s">
        <v>1026</v>
      </c>
      <c r="F404" s="2" t="s">
        <v>532</v>
      </c>
      <c r="G404" s="2" t="s">
        <v>558</v>
      </c>
      <c r="H404" t="s">
        <v>542</v>
      </c>
      <c r="I404" t="s">
        <v>543</v>
      </c>
      <c r="J404" s="249">
        <v>175</v>
      </c>
      <c r="K404" s="2" t="s">
        <v>1235</v>
      </c>
      <c r="L404" s="251" t="s">
        <v>544</v>
      </c>
      <c r="M404" t="s">
        <v>1030</v>
      </c>
      <c r="N404" s="251" t="s">
        <v>546</v>
      </c>
    </row>
    <row r="405" spans="2:14" hidden="1">
      <c r="B405" s="242" t="str">
        <f t="shared" si="13"/>
        <v>N</v>
      </c>
      <c r="C405" s="2" t="s">
        <v>1257</v>
      </c>
      <c r="D405" s="2" t="str">
        <f t="shared" si="14"/>
        <v/>
      </c>
      <c r="E405" s="2" t="s">
        <v>1026</v>
      </c>
      <c r="F405" s="2" t="s">
        <v>554</v>
      </c>
      <c r="G405" s="2" t="s">
        <v>533</v>
      </c>
      <c r="H405" t="s">
        <v>534</v>
      </c>
      <c r="I405" t="s">
        <v>535</v>
      </c>
      <c r="J405" s="249">
        <v>250</v>
      </c>
      <c r="K405" s="2" t="s">
        <v>1235</v>
      </c>
      <c r="L405" s="251" t="s">
        <v>544</v>
      </c>
      <c r="M405" t="s">
        <v>1035</v>
      </c>
      <c r="N405" s="251" t="s">
        <v>546</v>
      </c>
    </row>
    <row r="406" spans="2:14" hidden="1">
      <c r="B406" s="242" t="str">
        <f t="shared" si="13"/>
        <v>N</v>
      </c>
      <c r="C406" s="2" t="s">
        <v>1258</v>
      </c>
      <c r="D406" s="2" t="str">
        <f t="shared" si="14"/>
        <v/>
      </c>
      <c r="E406" s="2" t="s">
        <v>1026</v>
      </c>
      <c r="F406" s="2" t="s">
        <v>554</v>
      </c>
      <c r="G406" s="2" t="s">
        <v>558</v>
      </c>
      <c r="H406" t="s">
        <v>542</v>
      </c>
      <c r="I406" t="s">
        <v>543</v>
      </c>
      <c r="J406" s="249">
        <v>300</v>
      </c>
      <c r="K406" s="2" t="s">
        <v>1235</v>
      </c>
      <c r="L406" s="251" t="s">
        <v>544</v>
      </c>
      <c r="M406" t="s">
        <v>1037</v>
      </c>
      <c r="N406" s="251" t="s">
        <v>546</v>
      </c>
    </row>
    <row r="407" spans="2:14" hidden="1">
      <c r="B407" s="242" t="str">
        <f t="shared" si="13"/>
        <v>N</v>
      </c>
      <c r="C407" s="2" t="s">
        <v>1259</v>
      </c>
      <c r="D407" s="2" t="str">
        <f t="shared" si="14"/>
        <v/>
      </c>
      <c r="E407" s="2" t="s">
        <v>1047</v>
      </c>
      <c r="F407" s="2" t="s">
        <v>532</v>
      </c>
      <c r="G407" s="2" t="s">
        <v>533</v>
      </c>
      <c r="H407" t="s">
        <v>534</v>
      </c>
      <c r="I407" t="s">
        <v>535</v>
      </c>
      <c r="J407" s="249">
        <v>175</v>
      </c>
      <c r="K407" s="2" t="s">
        <v>1235</v>
      </c>
      <c r="L407" s="251" t="s">
        <v>544</v>
      </c>
      <c r="M407" t="s">
        <v>1049</v>
      </c>
      <c r="N407" s="251" t="s">
        <v>1095</v>
      </c>
    </row>
    <row r="408" spans="2:14" hidden="1">
      <c r="B408" s="242" t="str">
        <f t="shared" si="13"/>
        <v>N</v>
      </c>
      <c r="C408" s="2" t="s">
        <v>1260</v>
      </c>
      <c r="D408" s="2" t="str">
        <f t="shared" si="14"/>
        <v/>
      </c>
      <c r="E408" s="2" t="s">
        <v>1047</v>
      </c>
      <c r="F408" s="2" t="s">
        <v>532</v>
      </c>
      <c r="G408" s="2" t="s">
        <v>558</v>
      </c>
      <c r="H408" t="s">
        <v>542</v>
      </c>
      <c r="I408" t="s">
        <v>543</v>
      </c>
      <c r="J408" s="249">
        <v>175</v>
      </c>
      <c r="K408" s="2" t="s">
        <v>1235</v>
      </c>
      <c r="L408" s="251" t="s">
        <v>544</v>
      </c>
      <c r="M408" t="s">
        <v>1051</v>
      </c>
      <c r="N408" s="251" t="s">
        <v>546</v>
      </c>
    </row>
    <row r="409" spans="2:14" hidden="1">
      <c r="B409" s="242" t="str">
        <f t="shared" si="13"/>
        <v>N</v>
      </c>
      <c r="C409" s="2" t="s">
        <v>1261</v>
      </c>
      <c r="D409" s="2" t="str">
        <f t="shared" si="14"/>
        <v/>
      </c>
      <c r="E409" s="2" t="s">
        <v>1047</v>
      </c>
      <c r="F409" s="2" t="s">
        <v>554</v>
      </c>
      <c r="G409" s="2" t="s">
        <v>533</v>
      </c>
      <c r="H409" t="s">
        <v>534</v>
      </c>
      <c r="I409" t="s">
        <v>535</v>
      </c>
      <c r="J409" s="249">
        <v>250</v>
      </c>
      <c r="K409" s="2" t="s">
        <v>1235</v>
      </c>
      <c r="L409" s="251" t="s">
        <v>544</v>
      </c>
      <c r="M409" t="s">
        <v>1110</v>
      </c>
      <c r="N409" s="251" t="s">
        <v>546</v>
      </c>
    </row>
    <row r="410" spans="2:14" hidden="1">
      <c r="B410" s="242" t="str">
        <f t="shared" si="13"/>
        <v>N</v>
      </c>
      <c r="C410" s="2" t="s">
        <v>1262</v>
      </c>
      <c r="D410" s="2" t="str">
        <f t="shared" si="14"/>
        <v/>
      </c>
      <c r="E410" s="2" t="s">
        <v>1047</v>
      </c>
      <c r="F410" s="2" t="s">
        <v>554</v>
      </c>
      <c r="G410" s="2" t="s">
        <v>558</v>
      </c>
      <c r="H410" t="s">
        <v>542</v>
      </c>
      <c r="I410" t="s">
        <v>543</v>
      </c>
      <c r="J410" s="249">
        <v>300</v>
      </c>
      <c r="K410" s="2" t="s">
        <v>1235</v>
      </c>
      <c r="L410" s="251" t="s">
        <v>544</v>
      </c>
      <c r="M410" t="s">
        <v>1056</v>
      </c>
      <c r="N410" s="251" t="s">
        <v>546</v>
      </c>
    </row>
    <row r="411" spans="2:14" hidden="1">
      <c r="B411" s="242" t="str">
        <f t="shared" si="13"/>
        <v>N</v>
      </c>
      <c r="C411" s="2" t="s">
        <v>1263</v>
      </c>
      <c r="D411" s="2" t="str">
        <f t="shared" si="14"/>
        <v/>
      </c>
      <c r="E411" s="2" t="s">
        <v>570</v>
      </c>
      <c r="F411" s="2" t="s">
        <v>532</v>
      </c>
      <c r="G411" s="2" t="s">
        <v>533</v>
      </c>
      <c r="H411" t="s">
        <v>534</v>
      </c>
      <c r="I411" t="s">
        <v>535</v>
      </c>
      <c r="J411" s="249">
        <v>175</v>
      </c>
      <c r="K411" s="2" t="s">
        <v>1235</v>
      </c>
      <c r="L411" s="251" t="s">
        <v>544</v>
      </c>
      <c r="M411" t="s">
        <v>572</v>
      </c>
      <c r="N411" s="251" t="s">
        <v>1095</v>
      </c>
    </row>
    <row r="412" spans="2:14" hidden="1">
      <c r="B412" s="242" t="str">
        <f t="shared" si="13"/>
        <v>N</v>
      </c>
      <c r="C412" s="2" t="s">
        <v>1264</v>
      </c>
      <c r="D412" s="2" t="str">
        <f t="shared" si="14"/>
        <v/>
      </c>
      <c r="E412" s="2" t="s">
        <v>570</v>
      </c>
      <c r="F412" s="2" t="s">
        <v>532</v>
      </c>
      <c r="G412" s="2" t="s">
        <v>558</v>
      </c>
      <c r="H412" t="s">
        <v>542</v>
      </c>
      <c r="I412" t="s">
        <v>543</v>
      </c>
      <c r="J412" s="249">
        <v>175</v>
      </c>
      <c r="K412" s="2" t="s">
        <v>1235</v>
      </c>
      <c r="L412" s="251" t="s">
        <v>544</v>
      </c>
      <c r="M412" t="s">
        <v>574</v>
      </c>
      <c r="N412" s="251" t="s">
        <v>546</v>
      </c>
    </row>
    <row r="413" spans="2:14" hidden="1">
      <c r="B413" s="242" t="str">
        <f t="shared" si="13"/>
        <v>N</v>
      </c>
      <c r="C413" s="2" t="s">
        <v>1265</v>
      </c>
      <c r="D413" s="2" t="str">
        <f t="shared" si="14"/>
        <v/>
      </c>
      <c r="E413" s="2" t="s">
        <v>570</v>
      </c>
      <c r="F413" s="2" t="s">
        <v>554</v>
      </c>
      <c r="G413" s="2" t="s">
        <v>533</v>
      </c>
      <c r="H413" t="s">
        <v>534</v>
      </c>
      <c r="I413" t="s">
        <v>535</v>
      </c>
      <c r="J413" s="249">
        <v>250</v>
      </c>
      <c r="K413" s="2" t="s">
        <v>1235</v>
      </c>
      <c r="L413" s="251" t="s">
        <v>544</v>
      </c>
      <c r="M413" t="s">
        <v>579</v>
      </c>
      <c r="N413" s="251" t="s">
        <v>546</v>
      </c>
    </row>
    <row r="414" spans="2:14" hidden="1">
      <c r="B414" s="242" t="str">
        <f t="shared" si="13"/>
        <v>N</v>
      </c>
      <c r="C414" s="2" t="s">
        <v>1266</v>
      </c>
      <c r="D414" s="2" t="str">
        <f t="shared" si="14"/>
        <v/>
      </c>
      <c r="E414" s="2" t="s">
        <v>570</v>
      </c>
      <c r="F414" s="2" t="s">
        <v>554</v>
      </c>
      <c r="G414" s="2" t="s">
        <v>558</v>
      </c>
      <c r="H414" t="s">
        <v>542</v>
      </c>
      <c r="I414" t="s">
        <v>543</v>
      </c>
      <c r="J414" s="249">
        <v>300</v>
      </c>
      <c r="K414" s="2" t="s">
        <v>1235</v>
      </c>
      <c r="L414" s="251" t="s">
        <v>544</v>
      </c>
      <c r="M414" t="s">
        <v>582</v>
      </c>
      <c r="N414" s="251" t="s">
        <v>546</v>
      </c>
    </row>
    <row r="415" spans="2:14" hidden="1">
      <c r="B415" s="242" t="str">
        <f t="shared" si="13"/>
        <v>N</v>
      </c>
      <c r="C415" s="2" t="s">
        <v>1267</v>
      </c>
      <c r="D415" s="2" t="str">
        <f t="shared" si="14"/>
        <v/>
      </c>
      <c r="E415" s="2" t="s">
        <v>531</v>
      </c>
      <c r="F415" s="2" t="s">
        <v>532</v>
      </c>
      <c r="G415" s="2" t="s">
        <v>533</v>
      </c>
      <c r="H415" t="s">
        <v>534</v>
      </c>
      <c r="I415" t="s">
        <v>535</v>
      </c>
      <c r="J415" s="249">
        <v>175</v>
      </c>
      <c r="K415" s="2" t="s">
        <v>1235</v>
      </c>
      <c r="L415" s="251" t="s">
        <v>544</v>
      </c>
      <c r="M415" t="s">
        <v>538</v>
      </c>
      <c r="N415" s="251" t="s">
        <v>1095</v>
      </c>
    </row>
    <row r="416" spans="2:14" hidden="1">
      <c r="B416" s="242" t="str">
        <f t="shared" si="13"/>
        <v>N</v>
      </c>
      <c r="C416" s="2" t="s">
        <v>1268</v>
      </c>
      <c r="D416" s="2" t="str">
        <f t="shared" si="14"/>
        <v/>
      </c>
      <c r="E416" s="2" t="s">
        <v>531</v>
      </c>
      <c r="F416" s="2" t="s">
        <v>532</v>
      </c>
      <c r="G416" s="2" t="s">
        <v>558</v>
      </c>
      <c r="H416" t="s">
        <v>542</v>
      </c>
      <c r="I416" t="s">
        <v>543</v>
      </c>
      <c r="J416" s="249">
        <v>175</v>
      </c>
      <c r="K416" s="2" t="s">
        <v>1235</v>
      </c>
      <c r="L416" s="251" t="s">
        <v>544</v>
      </c>
      <c r="M416" t="s">
        <v>545</v>
      </c>
      <c r="N416" s="251" t="s">
        <v>546</v>
      </c>
    </row>
    <row r="417" spans="2:14" hidden="1">
      <c r="B417" s="242" t="str">
        <f t="shared" si="13"/>
        <v>N</v>
      </c>
      <c r="C417" s="2" t="s">
        <v>1269</v>
      </c>
      <c r="D417" s="2" t="str">
        <f t="shared" si="14"/>
        <v/>
      </c>
      <c r="E417" s="2" t="s">
        <v>531</v>
      </c>
      <c r="F417" s="2" t="s">
        <v>554</v>
      </c>
      <c r="G417" s="2" t="s">
        <v>533</v>
      </c>
      <c r="H417" t="s">
        <v>534</v>
      </c>
      <c r="I417" t="s">
        <v>535</v>
      </c>
      <c r="J417" s="249">
        <v>250</v>
      </c>
      <c r="K417" s="2" t="s">
        <v>1235</v>
      </c>
      <c r="L417" s="251" t="s">
        <v>544</v>
      </c>
      <c r="M417" t="s">
        <v>556</v>
      </c>
      <c r="N417" s="251" t="s">
        <v>546</v>
      </c>
    </row>
    <row r="418" spans="2:14" hidden="1">
      <c r="B418" s="242" t="str">
        <f t="shared" si="13"/>
        <v>N</v>
      </c>
      <c r="C418" s="2" t="s">
        <v>1270</v>
      </c>
      <c r="D418" s="2" t="str">
        <f t="shared" si="14"/>
        <v/>
      </c>
      <c r="E418" s="2" t="s">
        <v>531</v>
      </c>
      <c r="F418" s="2" t="s">
        <v>554</v>
      </c>
      <c r="G418" s="2" t="s">
        <v>558</v>
      </c>
      <c r="H418" t="s">
        <v>542</v>
      </c>
      <c r="I418" t="s">
        <v>543</v>
      </c>
      <c r="J418" s="249">
        <v>300</v>
      </c>
      <c r="K418" s="2" t="s">
        <v>1235</v>
      </c>
      <c r="L418" s="251" t="s">
        <v>544</v>
      </c>
      <c r="M418" t="s">
        <v>560</v>
      </c>
      <c r="N418" s="251" t="s">
        <v>546</v>
      </c>
    </row>
    <row r="419" spans="2:14" hidden="1">
      <c r="B419" s="242" t="str">
        <f t="shared" si="13"/>
        <v>N</v>
      </c>
      <c r="C419" s="2" t="s">
        <v>1271</v>
      </c>
      <c r="D419" s="2" t="str">
        <f t="shared" si="14"/>
        <v/>
      </c>
      <c r="E419" s="2" t="s">
        <v>614</v>
      </c>
      <c r="F419" s="2" t="s">
        <v>532</v>
      </c>
      <c r="G419" s="2" t="s">
        <v>533</v>
      </c>
      <c r="H419" t="s">
        <v>534</v>
      </c>
      <c r="I419" t="s">
        <v>535</v>
      </c>
      <c r="J419" s="249">
        <v>175</v>
      </c>
      <c r="K419" s="2" t="s">
        <v>1235</v>
      </c>
      <c r="L419" s="251" t="s">
        <v>544</v>
      </c>
      <c r="M419" t="s">
        <v>616</v>
      </c>
      <c r="N419" s="251" t="s">
        <v>1095</v>
      </c>
    </row>
    <row r="420" spans="2:14" hidden="1">
      <c r="B420" s="242" t="str">
        <f t="shared" si="13"/>
        <v>N</v>
      </c>
      <c r="C420" s="2" t="s">
        <v>1272</v>
      </c>
      <c r="D420" s="2" t="str">
        <f t="shared" si="14"/>
        <v/>
      </c>
      <c r="E420" s="2" t="s">
        <v>614</v>
      </c>
      <c r="F420" s="2" t="s">
        <v>532</v>
      </c>
      <c r="G420" s="2" t="s">
        <v>558</v>
      </c>
      <c r="H420" t="s">
        <v>542</v>
      </c>
      <c r="I420" t="s">
        <v>543</v>
      </c>
      <c r="J420" s="249">
        <v>175</v>
      </c>
      <c r="K420" s="2" t="s">
        <v>1235</v>
      </c>
      <c r="L420" s="251" t="s">
        <v>544</v>
      </c>
      <c r="M420" t="s">
        <v>618</v>
      </c>
      <c r="N420" s="251" t="s">
        <v>546</v>
      </c>
    </row>
    <row r="421" spans="2:14" hidden="1">
      <c r="B421" s="242" t="str">
        <f t="shared" si="13"/>
        <v>N</v>
      </c>
      <c r="C421" s="2" t="s">
        <v>1273</v>
      </c>
      <c r="D421" s="2" t="str">
        <f t="shared" si="14"/>
        <v/>
      </c>
      <c r="E421" s="2" t="s">
        <v>614</v>
      </c>
      <c r="F421" s="2" t="s">
        <v>554</v>
      </c>
      <c r="G421" s="2" t="s">
        <v>533</v>
      </c>
      <c r="H421" t="s">
        <v>534</v>
      </c>
      <c r="I421" t="s">
        <v>535</v>
      </c>
      <c r="J421" s="249">
        <v>250</v>
      </c>
      <c r="K421" s="2" t="s">
        <v>1235</v>
      </c>
      <c r="L421" s="251" t="s">
        <v>544</v>
      </c>
      <c r="M421" t="s">
        <v>623</v>
      </c>
      <c r="N421" s="251" t="s">
        <v>546</v>
      </c>
    </row>
    <row r="422" spans="2:14" hidden="1">
      <c r="B422" s="242" t="str">
        <f t="shared" si="13"/>
        <v>N</v>
      </c>
      <c r="C422" s="2" t="s">
        <v>1274</v>
      </c>
      <c r="D422" s="2" t="str">
        <f t="shared" si="14"/>
        <v/>
      </c>
      <c r="E422" s="2" t="s">
        <v>614</v>
      </c>
      <c r="F422" s="2" t="s">
        <v>554</v>
      </c>
      <c r="G422" s="2" t="s">
        <v>558</v>
      </c>
      <c r="H422" t="s">
        <v>542</v>
      </c>
      <c r="I422" t="s">
        <v>543</v>
      </c>
      <c r="J422" s="249">
        <v>300</v>
      </c>
      <c r="K422" s="2" t="s">
        <v>1235</v>
      </c>
      <c r="L422" s="251" t="s">
        <v>544</v>
      </c>
      <c r="M422" t="s">
        <v>626</v>
      </c>
      <c r="N422" s="251" t="s">
        <v>546</v>
      </c>
    </row>
    <row r="423" spans="2:14" hidden="1">
      <c r="B423" s="242" t="str">
        <f t="shared" si="13"/>
        <v>N</v>
      </c>
      <c r="C423" s="2" t="s">
        <v>1275</v>
      </c>
      <c r="D423" s="2" t="str">
        <f t="shared" si="14"/>
        <v/>
      </c>
      <c r="E423" s="2" t="s">
        <v>1067</v>
      </c>
      <c r="F423" s="2" t="s">
        <v>532</v>
      </c>
      <c r="G423" s="2" t="s">
        <v>533</v>
      </c>
      <c r="H423" t="s">
        <v>534</v>
      </c>
      <c r="I423" t="s">
        <v>535</v>
      </c>
      <c r="J423" s="249">
        <v>175</v>
      </c>
      <c r="K423" s="2" t="s">
        <v>1235</v>
      </c>
      <c r="L423" s="251" t="s">
        <v>544</v>
      </c>
      <c r="M423" t="s">
        <v>616</v>
      </c>
      <c r="N423" s="251" t="s">
        <v>1095</v>
      </c>
    </row>
    <row r="424" spans="2:14" hidden="1">
      <c r="B424" s="242" t="str">
        <f t="shared" si="13"/>
        <v>N</v>
      </c>
      <c r="C424" s="2" t="s">
        <v>1276</v>
      </c>
      <c r="D424" s="2" t="str">
        <f t="shared" si="14"/>
        <v/>
      </c>
      <c r="E424" s="2" t="s">
        <v>1067</v>
      </c>
      <c r="F424" s="2" t="s">
        <v>532</v>
      </c>
      <c r="G424" s="2" t="s">
        <v>558</v>
      </c>
      <c r="H424" t="s">
        <v>542</v>
      </c>
      <c r="I424" t="s">
        <v>543</v>
      </c>
      <c r="J424" s="249">
        <v>175</v>
      </c>
      <c r="K424" s="2" t="s">
        <v>1235</v>
      </c>
      <c r="L424" s="251" t="s">
        <v>544</v>
      </c>
      <c r="M424" t="s">
        <v>618</v>
      </c>
      <c r="N424" s="251" t="s">
        <v>546</v>
      </c>
    </row>
    <row r="425" spans="2:14" hidden="1">
      <c r="B425" s="242" t="str">
        <f t="shared" si="13"/>
        <v>N</v>
      </c>
      <c r="C425" s="2" t="s">
        <v>1277</v>
      </c>
      <c r="D425" s="2" t="str">
        <f t="shared" si="14"/>
        <v/>
      </c>
      <c r="E425" s="2" t="s">
        <v>1067</v>
      </c>
      <c r="F425" s="2" t="s">
        <v>554</v>
      </c>
      <c r="G425" s="2" t="s">
        <v>533</v>
      </c>
      <c r="H425" t="s">
        <v>534</v>
      </c>
      <c r="I425" t="s">
        <v>535</v>
      </c>
      <c r="J425" s="249">
        <v>250</v>
      </c>
      <c r="K425" s="2" t="s">
        <v>1235</v>
      </c>
      <c r="L425" s="251" t="s">
        <v>544</v>
      </c>
      <c r="M425" t="s">
        <v>623</v>
      </c>
      <c r="N425" s="251" t="s">
        <v>546</v>
      </c>
    </row>
    <row r="426" spans="2:14" hidden="1">
      <c r="B426" s="242" t="str">
        <f t="shared" si="13"/>
        <v>N</v>
      </c>
      <c r="C426" s="2" t="s">
        <v>1278</v>
      </c>
      <c r="D426" s="2" t="str">
        <f t="shared" si="14"/>
        <v/>
      </c>
      <c r="E426" s="2" t="s">
        <v>1067</v>
      </c>
      <c r="F426" s="2" t="s">
        <v>554</v>
      </c>
      <c r="G426" s="2" t="s">
        <v>558</v>
      </c>
      <c r="H426" t="s">
        <v>542</v>
      </c>
      <c r="I426" t="s">
        <v>543</v>
      </c>
      <c r="J426" s="249">
        <v>300</v>
      </c>
      <c r="K426" s="2" t="s">
        <v>1235</v>
      </c>
      <c r="L426" s="251" t="s">
        <v>544</v>
      </c>
      <c r="M426" t="s">
        <v>626</v>
      </c>
      <c r="N426" s="251" t="s">
        <v>546</v>
      </c>
    </row>
    <row r="427" spans="2:14" hidden="1">
      <c r="B427" s="242" t="str">
        <f t="shared" si="13"/>
        <v>N</v>
      </c>
      <c r="C427" s="2" t="s">
        <v>1279</v>
      </c>
      <c r="D427" s="2" t="str">
        <f t="shared" si="14"/>
        <v/>
      </c>
      <c r="E427" s="2" t="s">
        <v>592</v>
      </c>
      <c r="F427" s="2" t="s">
        <v>532</v>
      </c>
      <c r="G427" s="2" t="s">
        <v>533</v>
      </c>
      <c r="H427" t="s">
        <v>534</v>
      </c>
      <c r="I427" t="s">
        <v>535</v>
      </c>
      <c r="J427" s="249">
        <v>175</v>
      </c>
      <c r="K427" s="2" t="s">
        <v>1235</v>
      </c>
      <c r="L427" s="251" t="s">
        <v>544</v>
      </c>
      <c r="M427" t="s">
        <v>594</v>
      </c>
      <c r="N427" s="251" t="s">
        <v>1095</v>
      </c>
    </row>
    <row r="428" spans="2:14" hidden="1">
      <c r="B428" s="242" t="str">
        <f t="shared" si="13"/>
        <v>N</v>
      </c>
      <c r="C428" s="2" t="s">
        <v>1280</v>
      </c>
      <c r="D428" s="2" t="str">
        <f t="shared" si="14"/>
        <v/>
      </c>
      <c r="E428" s="2" t="s">
        <v>592</v>
      </c>
      <c r="F428" s="2" t="s">
        <v>532</v>
      </c>
      <c r="G428" s="2" t="s">
        <v>558</v>
      </c>
      <c r="H428" t="s">
        <v>542</v>
      </c>
      <c r="I428" t="s">
        <v>543</v>
      </c>
      <c r="J428" s="249">
        <v>175</v>
      </c>
      <c r="K428" s="2" t="s">
        <v>1235</v>
      </c>
      <c r="L428" s="251" t="s">
        <v>544</v>
      </c>
      <c r="M428" t="s">
        <v>596</v>
      </c>
      <c r="N428" s="251" t="s">
        <v>546</v>
      </c>
    </row>
    <row r="429" spans="2:14" hidden="1">
      <c r="B429" s="242" t="str">
        <f t="shared" si="13"/>
        <v>N</v>
      </c>
      <c r="C429" s="2" t="s">
        <v>1281</v>
      </c>
      <c r="D429" s="2" t="str">
        <f t="shared" si="14"/>
        <v/>
      </c>
      <c r="E429" s="2" t="s">
        <v>592</v>
      </c>
      <c r="F429" s="2" t="s">
        <v>554</v>
      </c>
      <c r="G429" s="2" t="s">
        <v>533</v>
      </c>
      <c r="H429" t="s">
        <v>534</v>
      </c>
      <c r="I429" t="s">
        <v>535</v>
      </c>
      <c r="J429" s="249">
        <v>250</v>
      </c>
      <c r="K429" s="2" t="s">
        <v>1235</v>
      </c>
      <c r="L429" s="251" t="s">
        <v>544</v>
      </c>
      <c r="M429" t="s">
        <v>601</v>
      </c>
      <c r="N429" s="251" t="s">
        <v>546</v>
      </c>
    </row>
    <row r="430" spans="2:14" hidden="1">
      <c r="B430" s="242" t="str">
        <f t="shared" si="13"/>
        <v>N</v>
      </c>
      <c r="C430" s="2" t="s">
        <v>1282</v>
      </c>
      <c r="D430" s="2" t="str">
        <f t="shared" si="14"/>
        <v/>
      </c>
      <c r="E430" s="2" t="s">
        <v>592</v>
      </c>
      <c r="F430" s="2" t="s">
        <v>554</v>
      </c>
      <c r="G430" s="2" t="s">
        <v>558</v>
      </c>
      <c r="H430" t="s">
        <v>542</v>
      </c>
      <c r="I430" t="s">
        <v>543</v>
      </c>
      <c r="J430" s="249">
        <v>300</v>
      </c>
      <c r="K430" s="2" t="s">
        <v>1235</v>
      </c>
      <c r="L430" s="251" t="s">
        <v>544</v>
      </c>
      <c r="M430" t="s">
        <v>604</v>
      </c>
      <c r="N430" s="251" t="s">
        <v>546</v>
      </c>
    </row>
    <row r="431" spans="2:14" hidden="1">
      <c r="B431" s="242" t="str">
        <f t="shared" si="13"/>
        <v>N</v>
      </c>
      <c r="C431" s="2" t="s">
        <v>1283</v>
      </c>
      <c r="D431" s="2" t="str">
        <f t="shared" si="14"/>
        <v/>
      </c>
      <c r="E431" s="2" t="s">
        <v>636</v>
      </c>
      <c r="F431" s="2" t="s">
        <v>532</v>
      </c>
      <c r="G431" s="2" t="s">
        <v>533</v>
      </c>
      <c r="H431" t="s">
        <v>534</v>
      </c>
      <c r="I431" t="s">
        <v>535</v>
      </c>
      <c r="J431" s="249">
        <v>175</v>
      </c>
      <c r="K431" s="2" t="s">
        <v>1235</v>
      </c>
      <c r="L431" s="251" t="s">
        <v>544</v>
      </c>
      <c r="M431" t="s">
        <v>638</v>
      </c>
      <c r="N431" s="251" t="s">
        <v>1095</v>
      </c>
    </row>
    <row r="432" spans="2:14" hidden="1">
      <c r="B432" s="242" t="str">
        <f t="shared" si="13"/>
        <v>N</v>
      </c>
      <c r="C432" s="2" t="s">
        <v>1284</v>
      </c>
      <c r="D432" s="2" t="str">
        <f t="shared" si="14"/>
        <v/>
      </c>
      <c r="E432" s="2" t="s">
        <v>636</v>
      </c>
      <c r="F432" s="2" t="s">
        <v>532</v>
      </c>
      <c r="G432" s="2" t="s">
        <v>558</v>
      </c>
      <c r="H432" t="s">
        <v>542</v>
      </c>
      <c r="I432" t="s">
        <v>543</v>
      </c>
      <c r="J432" s="249">
        <v>175</v>
      </c>
      <c r="K432" s="2" t="s">
        <v>1235</v>
      </c>
      <c r="L432" s="251" t="s">
        <v>544</v>
      </c>
      <c r="M432" t="s">
        <v>640</v>
      </c>
      <c r="N432" s="251" t="s">
        <v>546</v>
      </c>
    </row>
    <row r="433" spans="2:14" hidden="1">
      <c r="B433" s="242" t="str">
        <f t="shared" si="13"/>
        <v>N</v>
      </c>
      <c r="C433" s="2" t="s">
        <v>1285</v>
      </c>
      <c r="D433" s="2" t="str">
        <f t="shared" si="14"/>
        <v/>
      </c>
      <c r="E433" s="2" t="s">
        <v>636</v>
      </c>
      <c r="F433" s="2" t="s">
        <v>554</v>
      </c>
      <c r="G433" s="2" t="s">
        <v>533</v>
      </c>
      <c r="H433" t="s">
        <v>534</v>
      </c>
      <c r="I433" t="s">
        <v>535</v>
      </c>
      <c r="J433" s="249">
        <v>250</v>
      </c>
      <c r="K433" s="2" t="s">
        <v>1235</v>
      </c>
      <c r="L433" s="251" t="s">
        <v>544</v>
      </c>
      <c r="M433" t="s">
        <v>645</v>
      </c>
      <c r="N433" s="251" t="s">
        <v>546</v>
      </c>
    </row>
    <row r="434" spans="2:14" hidden="1">
      <c r="B434" s="242" t="str">
        <f t="shared" si="13"/>
        <v>N</v>
      </c>
      <c r="C434" s="2" t="s">
        <v>1286</v>
      </c>
      <c r="D434" s="2" t="str">
        <f t="shared" si="14"/>
        <v/>
      </c>
      <c r="E434" s="2" t="s">
        <v>636</v>
      </c>
      <c r="F434" s="2" t="s">
        <v>554</v>
      </c>
      <c r="G434" s="2" t="s">
        <v>558</v>
      </c>
      <c r="H434" t="s">
        <v>542</v>
      </c>
      <c r="I434" t="s">
        <v>543</v>
      </c>
      <c r="J434" s="249">
        <v>300</v>
      </c>
      <c r="K434" s="2" t="s">
        <v>1235</v>
      </c>
      <c r="L434" s="251" t="s">
        <v>544</v>
      </c>
      <c r="M434" t="s">
        <v>648</v>
      </c>
      <c r="N434" s="251" t="s">
        <v>546</v>
      </c>
    </row>
    <row r="435" spans="2:14" hidden="1">
      <c r="B435" s="242" t="str">
        <f t="shared" si="13"/>
        <v>N</v>
      </c>
      <c r="C435" s="2" t="s">
        <v>1287</v>
      </c>
      <c r="D435" s="2" t="str">
        <f t="shared" si="14"/>
        <v/>
      </c>
      <c r="E435" s="2" t="s">
        <v>658</v>
      </c>
      <c r="F435" s="2" t="s">
        <v>532</v>
      </c>
      <c r="G435" s="2" t="s">
        <v>533</v>
      </c>
      <c r="H435" t="s">
        <v>534</v>
      </c>
      <c r="I435" t="s">
        <v>535</v>
      </c>
      <c r="J435" s="249">
        <v>175</v>
      </c>
      <c r="K435" s="2" t="s">
        <v>1235</v>
      </c>
      <c r="L435" s="251" t="s">
        <v>544</v>
      </c>
      <c r="M435" t="s">
        <v>659</v>
      </c>
      <c r="N435" s="251" t="s">
        <v>1095</v>
      </c>
    </row>
    <row r="436" spans="2:14" hidden="1">
      <c r="B436" s="242" t="str">
        <f t="shared" si="13"/>
        <v>N</v>
      </c>
      <c r="C436" s="2" t="s">
        <v>1288</v>
      </c>
      <c r="D436" s="2" t="str">
        <f t="shared" si="14"/>
        <v/>
      </c>
      <c r="E436" s="2" t="s">
        <v>658</v>
      </c>
      <c r="F436" s="2" t="s">
        <v>532</v>
      </c>
      <c r="G436" s="2" t="s">
        <v>558</v>
      </c>
      <c r="H436" t="s">
        <v>542</v>
      </c>
      <c r="I436" t="s">
        <v>543</v>
      </c>
      <c r="J436" s="249">
        <v>175</v>
      </c>
      <c r="K436" s="2" t="s">
        <v>1235</v>
      </c>
      <c r="L436" s="251" t="s">
        <v>544</v>
      </c>
      <c r="M436" t="s">
        <v>661</v>
      </c>
      <c r="N436" s="251" t="s">
        <v>546</v>
      </c>
    </row>
    <row r="437" spans="2:14" hidden="1">
      <c r="B437" s="242" t="str">
        <f t="shared" si="13"/>
        <v>N</v>
      </c>
      <c r="C437" s="2" t="s">
        <v>1289</v>
      </c>
      <c r="D437" s="2" t="str">
        <f t="shared" si="14"/>
        <v/>
      </c>
      <c r="E437" s="2" t="s">
        <v>658</v>
      </c>
      <c r="F437" s="2" t="s">
        <v>554</v>
      </c>
      <c r="G437" s="2" t="s">
        <v>533</v>
      </c>
      <c r="H437" t="s">
        <v>534</v>
      </c>
      <c r="I437" t="s">
        <v>535</v>
      </c>
      <c r="J437" s="249">
        <v>250</v>
      </c>
      <c r="K437" s="2" t="s">
        <v>1235</v>
      </c>
      <c r="L437" s="251" t="s">
        <v>544</v>
      </c>
      <c r="M437" t="s">
        <v>665</v>
      </c>
      <c r="N437" s="251" t="s">
        <v>546</v>
      </c>
    </row>
    <row r="438" spans="2:14" hidden="1">
      <c r="B438" s="242" t="str">
        <f t="shared" si="13"/>
        <v>N</v>
      </c>
      <c r="C438" s="2" t="s">
        <v>1290</v>
      </c>
      <c r="D438" s="2" t="str">
        <f t="shared" si="14"/>
        <v/>
      </c>
      <c r="E438" s="2" t="s">
        <v>658</v>
      </c>
      <c r="F438" s="2" t="s">
        <v>554</v>
      </c>
      <c r="G438" s="2" t="s">
        <v>558</v>
      </c>
      <c r="H438" t="s">
        <v>542</v>
      </c>
      <c r="I438" t="s">
        <v>543</v>
      </c>
      <c r="J438" s="249">
        <v>300</v>
      </c>
      <c r="K438" s="2" t="s">
        <v>1235</v>
      </c>
      <c r="L438" s="251" t="s">
        <v>544</v>
      </c>
      <c r="M438" t="s">
        <v>667</v>
      </c>
      <c r="N438" s="251" t="s">
        <v>546</v>
      </c>
    </row>
    <row r="439" spans="2:14" hidden="1">
      <c r="B439" s="242" t="str">
        <f t="shared" si="13"/>
        <v>N</v>
      </c>
      <c r="C439" s="2" t="s">
        <v>1291</v>
      </c>
      <c r="D439" s="2" t="str">
        <f t="shared" si="14"/>
        <v/>
      </c>
      <c r="E439" s="2" t="s">
        <v>677</v>
      </c>
      <c r="F439" s="2" t="s">
        <v>532</v>
      </c>
      <c r="G439" s="2" t="s">
        <v>533</v>
      </c>
      <c r="H439" t="s">
        <v>534</v>
      </c>
      <c r="I439" t="s">
        <v>535</v>
      </c>
      <c r="J439" s="249">
        <v>175</v>
      </c>
      <c r="K439" s="2" t="s">
        <v>1235</v>
      </c>
      <c r="L439" s="251" t="s">
        <v>544</v>
      </c>
      <c r="M439" t="s">
        <v>679</v>
      </c>
      <c r="N439" s="251" t="s">
        <v>1095</v>
      </c>
    </row>
    <row r="440" spans="2:14" hidden="1">
      <c r="B440" s="242" t="str">
        <f t="shared" ref="B440:B498" si="15">IF(AND(I440 = "C35",K440="Coating_Standard"),"Y","N")</f>
        <v>N</v>
      </c>
      <c r="C440" s="2" t="s">
        <v>1292</v>
      </c>
      <c r="D440" s="2" t="str">
        <f t="shared" si="14"/>
        <v/>
      </c>
      <c r="E440" s="2" t="s">
        <v>677</v>
      </c>
      <c r="F440" s="2" t="s">
        <v>532</v>
      </c>
      <c r="G440" s="2" t="s">
        <v>558</v>
      </c>
      <c r="H440" t="s">
        <v>542</v>
      </c>
      <c r="I440" t="s">
        <v>543</v>
      </c>
      <c r="J440" s="249">
        <v>175</v>
      </c>
      <c r="K440" s="2" t="s">
        <v>1235</v>
      </c>
      <c r="L440" s="251" t="s">
        <v>544</v>
      </c>
      <c r="M440" t="s">
        <v>681</v>
      </c>
      <c r="N440" s="251" t="s">
        <v>546</v>
      </c>
    </row>
    <row r="441" spans="2:14" hidden="1">
      <c r="B441" s="242" t="str">
        <f t="shared" si="15"/>
        <v>N</v>
      </c>
      <c r="C441" s="2" t="s">
        <v>1293</v>
      </c>
      <c r="D441" s="2" t="str">
        <f t="shared" si="14"/>
        <v/>
      </c>
      <c r="E441" s="2" t="s">
        <v>677</v>
      </c>
      <c r="F441" s="2" t="s">
        <v>554</v>
      </c>
      <c r="G441" s="2" t="s">
        <v>533</v>
      </c>
      <c r="H441" t="s">
        <v>534</v>
      </c>
      <c r="I441" t="s">
        <v>535</v>
      </c>
      <c r="J441" s="249">
        <v>250</v>
      </c>
      <c r="K441" s="2" t="s">
        <v>1235</v>
      </c>
      <c r="L441" s="251" t="s">
        <v>544</v>
      </c>
      <c r="M441" t="s">
        <v>686</v>
      </c>
      <c r="N441" s="251" t="s">
        <v>546</v>
      </c>
    </row>
    <row r="442" spans="2:14" hidden="1">
      <c r="B442" s="242" t="str">
        <f t="shared" si="15"/>
        <v>N</v>
      </c>
      <c r="C442" s="2" t="s">
        <v>1294</v>
      </c>
      <c r="D442" s="2" t="str">
        <f t="shared" si="14"/>
        <v/>
      </c>
      <c r="E442" s="2" t="s">
        <v>677</v>
      </c>
      <c r="F442" s="2" t="s">
        <v>554</v>
      </c>
      <c r="G442" s="2" t="s">
        <v>558</v>
      </c>
      <c r="H442" t="s">
        <v>542</v>
      </c>
      <c r="I442" t="s">
        <v>543</v>
      </c>
      <c r="J442" s="249">
        <v>300</v>
      </c>
      <c r="K442" s="2" t="s">
        <v>1235</v>
      </c>
      <c r="L442" s="251" t="s">
        <v>544</v>
      </c>
      <c r="M442" t="s">
        <v>689</v>
      </c>
      <c r="N442" s="251" t="s">
        <v>546</v>
      </c>
    </row>
    <row r="443" spans="2:14" hidden="1">
      <c r="B443" s="242" t="str">
        <f t="shared" si="15"/>
        <v>N</v>
      </c>
      <c r="C443" s="2" t="s">
        <v>1295</v>
      </c>
      <c r="D443" s="2" t="str">
        <f t="shared" si="14"/>
        <v/>
      </c>
      <c r="E443" s="2" t="s">
        <v>1077</v>
      </c>
      <c r="F443" s="2" t="s">
        <v>532</v>
      </c>
      <c r="G443" s="2" t="s">
        <v>533</v>
      </c>
      <c r="H443" t="s">
        <v>534</v>
      </c>
      <c r="I443" t="s">
        <v>535</v>
      </c>
      <c r="J443" s="249">
        <v>175</v>
      </c>
      <c r="K443" s="2" t="s">
        <v>1235</v>
      </c>
      <c r="L443" s="251" t="s">
        <v>544</v>
      </c>
      <c r="M443" t="s">
        <v>679</v>
      </c>
      <c r="N443" s="251" t="s">
        <v>1095</v>
      </c>
    </row>
    <row r="444" spans="2:14" hidden="1">
      <c r="B444" s="242" t="str">
        <f t="shared" si="15"/>
        <v>N</v>
      </c>
      <c r="C444" s="2" t="s">
        <v>1296</v>
      </c>
      <c r="D444" s="2" t="str">
        <f t="shared" si="14"/>
        <v/>
      </c>
      <c r="E444" s="2" t="s">
        <v>1077</v>
      </c>
      <c r="F444" s="2" t="s">
        <v>532</v>
      </c>
      <c r="G444" s="2" t="s">
        <v>558</v>
      </c>
      <c r="H444" t="s">
        <v>542</v>
      </c>
      <c r="I444" t="s">
        <v>543</v>
      </c>
      <c r="J444" s="249">
        <v>175</v>
      </c>
      <c r="K444" s="2" t="s">
        <v>1235</v>
      </c>
      <c r="L444" s="251" t="s">
        <v>544</v>
      </c>
      <c r="M444" t="s">
        <v>681</v>
      </c>
      <c r="N444" s="251" t="s">
        <v>546</v>
      </c>
    </row>
    <row r="445" spans="2:14" hidden="1">
      <c r="B445" s="242" t="str">
        <f t="shared" si="15"/>
        <v>N</v>
      </c>
      <c r="C445" s="2" t="s">
        <v>1297</v>
      </c>
      <c r="D445" s="2" t="str">
        <f t="shared" si="14"/>
        <v/>
      </c>
      <c r="E445" s="2" t="s">
        <v>1077</v>
      </c>
      <c r="F445" s="2" t="s">
        <v>554</v>
      </c>
      <c r="G445" s="2" t="s">
        <v>533</v>
      </c>
      <c r="H445" t="s">
        <v>534</v>
      </c>
      <c r="I445" t="s">
        <v>535</v>
      </c>
      <c r="J445" s="249">
        <v>250</v>
      </c>
      <c r="K445" s="2" t="s">
        <v>1235</v>
      </c>
      <c r="L445" s="251" t="s">
        <v>544</v>
      </c>
      <c r="M445" t="s">
        <v>686</v>
      </c>
      <c r="N445" s="251" t="s">
        <v>546</v>
      </c>
    </row>
    <row r="446" spans="2:14" hidden="1">
      <c r="B446" s="242" t="str">
        <f t="shared" si="15"/>
        <v>N</v>
      </c>
      <c r="C446" s="2" t="s">
        <v>1298</v>
      </c>
      <c r="D446" s="2" t="str">
        <f t="shared" si="14"/>
        <v/>
      </c>
      <c r="E446" s="2" t="s">
        <v>1077</v>
      </c>
      <c r="F446" s="2" t="s">
        <v>554</v>
      </c>
      <c r="G446" s="2" t="s">
        <v>558</v>
      </c>
      <c r="H446" t="s">
        <v>542</v>
      </c>
      <c r="I446" t="s">
        <v>543</v>
      </c>
      <c r="J446" s="249">
        <v>300</v>
      </c>
      <c r="K446" s="2" t="s">
        <v>1235</v>
      </c>
      <c r="L446" s="251" t="s">
        <v>544</v>
      </c>
      <c r="M446" t="s">
        <v>689</v>
      </c>
      <c r="N446" s="251" t="s">
        <v>546</v>
      </c>
    </row>
    <row r="447" spans="2:14" hidden="1">
      <c r="B447" s="242" t="str">
        <f t="shared" si="15"/>
        <v>N</v>
      </c>
      <c r="C447" s="2" t="s">
        <v>1299</v>
      </c>
      <c r="D447" s="2" t="str">
        <f t="shared" si="14"/>
        <v/>
      </c>
      <c r="E447" s="2" t="s">
        <v>699</v>
      </c>
      <c r="F447" s="2" t="s">
        <v>532</v>
      </c>
      <c r="G447" s="2" t="s">
        <v>533</v>
      </c>
      <c r="H447" t="s">
        <v>534</v>
      </c>
      <c r="I447" t="s">
        <v>535</v>
      </c>
      <c r="J447" s="249">
        <v>175</v>
      </c>
      <c r="K447" s="2" t="s">
        <v>1235</v>
      </c>
      <c r="L447" s="251" t="s">
        <v>544</v>
      </c>
      <c r="M447" t="s">
        <v>701</v>
      </c>
      <c r="N447" s="251" t="s">
        <v>1095</v>
      </c>
    </row>
    <row r="448" spans="2:14" hidden="1">
      <c r="B448" s="242" t="str">
        <f t="shared" si="15"/>
        <v>N</v>
      </c>
      <c r="C448" s="2" t="s">
        <v>1300</v>
      </c>
      <c r="D448" s="2" t="str">
        <f t="shared" si="14"/>
        <v/>
      </c>
      <c r="E448" s="2" t="s">
        <v>699</v>
      </c>
      <c r="F448" s="2" t="s">
        <v>532</v>
      </c>
      <c r="G448" s="2" t="s">
        <v>558</v>
      </c>
      <c r="H448" t="s">
        <v>542</v>
      </c>
      <c r="I448" t="s">
        <v>543</v>
      </c>
      <c r="J448" s="249">
        <v>175</v>
      </c>
      <c r="K448" s="2" t="s">
        <v>1235</v>
      </c>
      <c r="L448" s="251" t="s">
        <v>544</v>
      </c>
      <c r="M448" t="s">
        <v>703</v>
      </c>
      <c r="N448" s="251" t="s">
        <v>546</v>
      </c>
    </row>
    <row r="449" spans="2:14" hidden="1">
      <c r="B449" s="242" t="str">
        <f t="shared" si="15"/>
        <v>N</v>
      </c>
      <c r="C449" s="2" t="s">
        <v>1301</v>
      </c>
      <c r="D449" s="2" t="str">
        <f t="shared" si="14"/>
        <v/>
      </c>
      <c r="E449" s="2" t="s">
        <v>699</v>
      </c>
      <c r="F449" s="2" t="s">
        <v>554</v>
      </c>
      <c r="G449" s="2" t="s">
        <v>533</v>
      </c>
      <c r="H449" t="s">
        <v>534</v>
      </c>
      <c r="I449" t="s">
        <v>535</v>
      </c>
      <c r="J449" s="249">
        <v>250</v>
      </c>
      <c r="K449" s="2" t="s">
        <v>1235</v>
      </c>
      <c r="L449" s="251" t="s">
        <v>544</v>
      </c>
      <c r="M449" t="s">
        <v>708</v>
      </c>
      <c r="N449" s="251" t="s">
        <v>546</v>
      </c>
    </row>
    <row r="450" spans="2:14" hidden="1">
      <c r="B450" s="242" t="str">
        <f t="shared" si="15"/>
        <v>N</v>
      </c>
      <c r="C450" s="2" t="s">
        <v>1302</v>
      </c>
      <c r="D450" s="2" t="str">
        <f t="shared" si="14"/>
        <v/>
      </c>
      <c r="E450" s="2" t="s">
        <v>699</v>
      </c>
      <c r="F450" s="2" t="s">
        <v>554</v>
      </c>
      <c r="G450" s="2" t="s">
        <v>558</v>
      </c>
      <c r="H450" t="s">
        <v>542</v>
      </c>
      <c r="I450" t="s">
        <v>543</v>
      </c>
      <c r="J450" s="249">
        <v>300</v>
      </c>
      <c r="K450" s="2" t="s">
        <v>1235</v>
      </c>
      <c r="L450" s="251" t="s">
        <v>544</v>
      </c>
      <c r="M450" t="s">
        <v>711</v>
      </c>
      <c r="N450" s="251" t="s">
        <v>546</v>
      </c>
    </row>
    <row r="451" spans="2:14" hidden="1">
      <c r="B451" s="242" t="str">
        <f t="shared" si="15"/>
        <v>N</v>
      </c>
      <c r="C451" s="2" t="s">
        <v>1303</v>
      </c>
      <c r="D451" s="2" t="str">
        <f t="shared" si="14"/>
        <v/>
      </c>
      <c r="E451" s="2" t="s">
        <v>721</v>
      </c>
      <c r="F451" s="2" t="s">
        <v>532</v>
      </c>
      <c r="G451" s="2" t="s">
        <v>533</v>
      </c>
      <c r="H451" t="s">
        <v>534</v>
      </c>
      <c r="I451" t="s">
        <v>535</v>
      </c>
      <c r="J451" s="249">
        <v>175</v>
      </c>
      <c r="K451" s="2" t="s">
        <v>1235</v>
      </c>
      <c r="L451" s="251">
        <v>98431243</v>
      </c>
      <c r="M451" t="s">
        <v>723</v>
      </c>
      <c r="N451" s="251" t="s">
        <v>1095</v>
      </c>
    </row>
    <row r="452" spans="2:14" hidden="1">
      <c r="B452" s="242" t="str">
        <f t="shared" si="15"/>
        <v>N</v>
      </c>
      <c r="C452" s="2" t="s">
        <v>1304</v>
      </c>
      <c r="D452" s="2" t="str">
        <f t="shared" si="14"/>
        <v/>
      </c>
      <c r="E452" s="2" t="s">
        <v>721</v>
      </c>
      <c r="F452" s="2" t="s">
        <v>532</v>
      </c>
      <c r="G452" s="2" t="s">
        <v>558</v>
      </c>
      <c r="H452" t="s">
        <v>542</v>
      </c>
      <c r="I452" t="s">
        <v>543</v>
      </c>
      <c r="J452" s="249">
        <v>175</v>
      </c>
      <c r="K452" s="2" t="s">
        <v>1235</v>
      </c>
      <c r="L452" s="251" t="s">
        <v>544</v>
      </c>
      <c r="M452" t="s">
        <v>725</v>
      </c>
      <c r="N452" s="251" t="s">
        <v>546</v>
      </c>
    </row>
    <row r="453" spans="2:14" hidden="1">
      <c r="B453" s="242" t="str">
        <f t="shared" si="15"/>
        <v>N</v>
      </c>
      <c r="C453" s="2" t="s">
        <v>1305</v>
      </c>
      <c r="D453" s="2" t="str">
        <f t="shared" si="14"/>
        <v/>
      </c>
      <c r="E453" s="2" t="s">
        <v>721</v>
      </c>
      <c r="F453" s="2" t="s">
        <v>554</v>
      </c>
      <c r="G453" s="2" t="s">
        <v>533</v>
      </c>
      <c r="H453" t="s">
        <v>534</v>
      </c>
      <c r="I453" t="s">
        <v>535</v>
      </c>
      <c r="J453" s="249">
        <v>250</v>
      </c>
      <c r="K453" s="2" t="s">
        <v>1235</v>
      </c>
      <c r="L453" s="251" t="s">
        <v>544</v>
      </c>
      <c r="M453" t="s">
        <v>730</v>
      </c>
      <c r="N453" s="251" t="s">
        <v>546</v>
      </c>
    </row>
    <row r="454" spans="2:14" hidden="1">
      <c r="B454" s="242" t="str">
        <f t="shared" si="15"/>
        <v>N</v>
      </c>
      <c r="C454" s="2" t="s">
        <v>1306</v>
      </c>
      <c r="D454" s="2" t="str">
        <f t="shared" si="14"/>
        <v/>
      </c>
      <c r="E454" s="2" t="s">
        <v>721</v>
      </c>
      <c r="F454" s="2" t="s">
        <v>554</v>
      </c>
      <c r="G454" s="2" t="s">
        <v>558</v>
      </c>
      <c r="H454" t="s">
        <v>542</v>
      </c>
      <c r="I454" t="s">
        <v>543</v>
      </c>
      <c r="J454" s="249">
        <v>300</v>
      </c>
      <c r="K454" s="2" t="s">
        <v>1235</v>
      </c>
      <c r="L454" s="251" t="s">
        <v>544</v>
      </c>
      <c r="M454" t="s">
        <v>733</v>
      </c>
      <c r="N454" s="251" t="s">
        <v>546</v>
      </c>
    </row>
    <row r="455" spans="2:14" hidden="1">
      <c r="B455" s="242" t="str">
        <f t="shared" si="15"/>
        <v>N</v>
      </c>
      <c r="C455" s="2" t="s">
        <v>1307</v>
      </c>
      <c r="D455" s="2" t="str">
        <f t="shared" si="14"/>
        <v/>
      </c>
      <c r="E455" s="2" t="s">
        <v>743</v>
      </c>
      <c r="F455" s="2" t="s">
        <v>532</v>
      </c>
      <c r="G455" s="2" t="s">
        <v>533</v>
      </c>
      <c r="H455" t="s">
        <v>534</v>
      </c>
      <c r="I455" t="s">
        <v>535</v>
      </c>
      <c r="J455" s="249">
        <v>175</v>
      </c>
      <c r="K455" s="2" t="s">
        <v>1235</v>
      </c>
      <c r="L455" s="251" t="s">
        <v>544</v>
      </c>
      <c r="M455" t="s">
        <v>745</v>
      </c>
      <c r="N455" s="251" t="s">
        <v>1095</v>
      </c>
    </row>
    <row r="456" spans="2:14" hidden="1">
      <c r="B456" s="242" t="str">
        <f t="shared" si="15"/>
        <v>N</v>
      </c>
      <c r="C456" s="2" t="s">
        <v>1308</v>
      </c>
      <c r="D456" s="2" t="str">
        <f t="shared" ref="D456:D519" si="16">IF(B456="Y",C456,"")</f>
        <v/>
      </c>
      <c r="E456" s="2" t="s">
        <v>743</v>
      </c>
      <c r="F456" s="2" t="s">
        <v>532</v>
      </c>
      <c r="G456" s="2" t="s">
        <v>558</v>
      </c>
      <c r="H456" t="s">
        <v>542</v>
      </c>
      <c r="I456" t="s">
        <v>543</v>
      </c>
      <c r="J456" s="249">
        <v>175</v>
      </c>
      <c r="K456" s="2" t="s">
        <v>1235</v>
      </c>
      <c r="L456" s="251" t="s">
        <v>544</v>
      </c>
      <c r="M456" t="s">
        <v>747</v>
      </c>
      <c r="N456" s="251" t="s">
        <v>546</v>
      </c>
    </row>
    <row r="457" spans="2:14" hidden="1">
      <c r="B457" s="242" t="str">
        <f t="shared" si="15"/>
        <v>N</v>
      </c>
      <c r="C457" s="2" t="s">
        <v>1309</v>
      </c>
      <c r="D457" s="2" t="str">
        <f t="shared" si="16"/>
        <v/>
      </c>
      <c r="E457" s="2" t="s">
        <v>743</v>
      </c>
      <c r="F457" s="2" t="s">
        <v>554</v>
      </c>
      <c r="G457" s="2" t="s">
        <v>533</v>
      </c>
      <c r="H457" t="s">
        <v>534</v>
      </c>
      <c r="I457" t="s">
        <v>535</v>
      </c>
      <c r="J457" s="249">
        <v>250</v>
      </c>
      <c r="K457" s="2" t="s">
        <v>1235</v>
      </c>
      <c r="L457" s="251" t="s">
        <v>544</v>
      </c>
      <c r="M457" t="s">
        <v>752</v>
      </c>
      <c r="N457" s="251" t="s">
        <v>546</v>
      </c>
    </row>
    <row r="458" spans="2:14" hidden="1">
      <c r="B458" s="242" t="str">
        <f t="shared" si="15"/>
        <v>N</v>
      </c>
      <c r="C458" s="2" t="s">
        <v>1310</v>
      </c>
      <c r="D458" s="2" t="str">
        <f t="shared" si="16"/>
        <v/>
      </c>
      <c r="E458" s="2" t="s">
        <v>743</v>
      </c>
      <c r="F458" s="2" t="s">
        <v>554</v>
      </c>
      <c r="G458" s="2" t="s">
        <v>558</v>
      </c>
      <c r="H458" t="s">
        <v>542</v>
      </c>
      <c r="I458" t="s">
        <v>543</v>
      </c>
      <c r="J458" s="249">
        <v>300</v>
      </c>
      <c r="K458" s="2" t="s">
        <v>1235</v>
      </c>
      <c r="L458" s="251" t="s">
        <v>544</v>
      </c>
      <c r="M458" t="s">
        <v>755</v>
      </c>
      <c r="N458" s="251" t="s">
        <v>546</v>
      </c>
    </row>
    <row r="459" spans="2:14" hidden="1">
      <c r="B459" s="242" t="str">
        <f t="shared" si="15"/>
        <v>N</v>
      </c>
      <c r="C459" s="2" t="s">
        <v>1311</v>
      </c>
      <c r="D459" s="2" t="str">
        <f t="shared" si="16"/>
        <v/>
      </c>
      <c r="E459" s="2" t="s">
        <v>765</v>
      </c>
      <c r="F459" s="2" t="s">
        <v>532</v>
      </c>
      <c r="G459" s="2" t="s">
        <v>533</v>
      </c>
      <c r="H459" t="s">
        <v>534</v>
      </c>
      <c r="I459" t="s">
        <v>535</v>
      </c>
      <c r="J459" s="249">
        <v>175</v>
      </c>
      <c r="K459" s="2" t="s">
        <v>1235</v>
      </c>
      <c r="L459" s="251">
        <v>98435161</v>
      </c>
      <c r="M459" t="s">
        <v>767</v>
      </c>
      <c r="N459" s="251" t="s">
        <v>1095</v>
      </c>
    </row>
    <row r="460" spans="2:14" hidden="1">
      <c r="B460" s="242" t="str">
        <f t="shared" si="15"/>
        <v>N</v>
      </c>
      <c r="C460" s="2" t="s">
        <v>1312</v>
      </c>
      <c r="D460" s="2" t="str">
        <f t="shared" si="16"/>
        <v/>
      </c>
      <c r="E460" s="2" t="s">
        <v>765</v>
      </c>
      <c r="F460" s="2" t="s">
        <v>532</v>
      </c>
      <c r="G460" s="2" t="s">
        <v>558</v>
      </c>
      <c r="H460" t="s">
        <v>542</v>
      </c>
      <c r="I460" t="s">
        <v>543</v>
      </c>
      <c r="J460" s="249">
        <v>175</v>
      </c>
      <c r="K460" s="2" t="s">
        <v>1235</v>
      </c>
      <c r="L460" s="251" t="s">
        <v>544</v>
      </c>
      <c r="M460" t="s">
        <v>769</v>
      </c>
      <c r="N460" s="251" t="s">
        <v>546</v>
      </c>
    </row>
    <row r="461" spans="2:14" hidden="1">
      <c r="B461" s="242" t="str">
        <f t="shared" si="15"/>
        <v>N</v>
      </c>
      <c r="C461" s="2" t="s">
        <v>1313</v>
      </c>
      <c r="D461" s="2" t="str">
        <f t="shared" si="16"/>
        <v/>
      </c>
      <c r="E461" s="2" t="s">
        <v>765</v>
      </c>
      <c r="F461" s="2" t="s">
        <v>554</v>
      </c>
      <c r="G461" s="2" t="s">
        <v>533</v>
      </c>
      <c r="H461" t="s">
        <v>534</v>
      </c>
      <c r="I461" t="s">
        <v>535</v>
      </c>
      <c r="J461" s="249">
        <v>250</v>
      </c>
      <c r="K461" s="2" t="s">
        <v>1235</v>
      </c>
      <c r="L461" s="251" t="s">
        <v>544</v>
      </c>
      <c r="M461" t="s">
        <v>774</v>
      </c>
      <c r="N461" s="251" t="s">
        <v>546</v>
      </c>
    </row>
    <row r="462" spans="2:14" hidden="1">
      <c r="B462" s="242" t="str">
        <f t="shared" si="15"/>
        <v>N</v>
      </c>
      <c r="C462" s="2" t="s">
        <v>1314</v>
      </c>
      <c r="D462" s="2" t="str">
        <f t="shared" si="16"/>
        <v/>
      </c>
      <c r="E462" s="2" t="s">
        <v>765</v>
      </c>
      <c r="F462" s="2" t="s">
        <v>554</v>
      </c>
      <c r="G462" s="2" t="s">
        <v>558</v>
      </c>
      <c r="H462" t="s">
        <v>542</v>
      </c>
      <c r="I462" t="s">
        <v>543</v>
      </c>
      <c r="J462" s="249">
        <v>300</v>
      </c>
      <c r="K462" s="2" t="s">
        <v>1235</v>
      </c>
      <c r="L462" s="251" t="s">
        <v>544</v>
      </c>
      <c r="M462" t="s">
        <v>777</v>
      </c>
      <c r="N462" s="251" t="s">
        <v>546</v>
      </c>
    </row>
    <row r="463" spans="2:14" hidden="1">
      <c r="B463" s="242" t="str">
        <f t="shared" si="15"/>
        <v>N</v>
      </c>
      <c r="C463" s="2" t="s">
        <v>1315</v>
      </c>
      <c r="D463" s="2" t="str">
        <f t="shared" si="16"/>
        <v/>
      </c>
      <c r="E463" s="2" t="s">
        <v>787</v>
      </c>
      <c r="F463" s="2" t="s">
        <v>532</v>
      </c>
      <c r="G463" s="2" t="s">
        <v>533</v>
      </c>
      <c r="H463" t="s">
        <v>534</v>
      </c>
      <c r="I463" t="s">
        <v>535</v>
      </c>
      <c r="J463" s="249">
        <v>175</v>
      </c>
      <c r="K463" s="2" t="s">
        <v>1235</v>
      </c>
      <c r="L463" s="251" t="s">
        <v>544</v>
      </c>
      <c r="M463" t="s">
        <v>789</v>
      </c>
      <c r="N463" s="251" t="s">
        <v>1095</v>
      </c>
    </row>
    <row r="464" spans="2:14" hidden="1">
      <c r="B464" s="242" t="str">
        <f t="shared" si="15"/>
        <v>N</v>
      </c>
      <c r="C464" s="2" t="s">
        <v>1316</v>
      </c>
      <c r="D464" s="2" t="str">
        <f t="shared" si="16"/>
        <v/>
      </c>
      <c r="E464" s="2" t="s">
        <v>787</v>
      </c>
      <c r="F464" s="2" t="s">
        <v>532</v>
      </c>
      <c r="G464" s="2" t="s">
        <v>558</v>
      </c>
      <c r="H464" t="s">
        <v>542</v>
      </c>
      <c r="I464" t="s">
        <v>543</v>
      </c>
      <c r="J464" s="249">
        <v>175</v>
      </c>
      <c r="K464" s="2" t="s">
        <v>1235</v>
      </c>
      <c r="L464" s="251" t="s">
        <v>544</v>
      </c>
      <c r="M464" t="s">
        <v>791</v>
      </c>
      <c r="N464" s="251" t="s">
        <v>546</v>
      </c>
    </row>
    <row r="465" spans="2:14" hidden="1">
      <c r="B465" s="242" t="str">
        <f t="shared" si="15"/>
        <v>N</v>
      </c>
      <c r="C465" s="2" t="s">
        <v>1317</v>
      </c>
      <c r="D465" s="2" t="str">
        <f t="shared" si="16"/>
        <v/>
      </c>
      <c r="E465" s="2" t="s">
        <v>787</v>
      </c>
      <c r="F465" s="2" t="s">
        <v>554</v>
      </c>
      <c r="G465" s="2" t="s">
        <v>533</v>
      </c>
      <c r="H465" t="s">
        <v>534</v>
      </c>
      <c r="I465" t="s">
        <v>535</v>
      </c>
      <c r="J465" s="249">
        <v>250</v>
      </c>
      <c r="K465" s="2" t="s">
        <v>1235</v>
      </c>
      <c r="L465" s="251" t="s">
        <v>544</v>
      </c>
      <c r="M465" t="s">
        <v>796</v>
      </c>
      <c r="N465" s="251" t="s">
        <v>546</v>
      </c>
    </row>
    <row r="466" spans="2:14" hidden="1">
      <c r="B466" s="242" t="str">
        <f t="shared" si="15"/>
        <v>N</v>
      </c>
      <c r="C466" s="2" t="s">
        <v>1318</v>
      </c>
      <c r="D466" s="2" t="str">
        <f t="shared" si="16"/>
        <v/>
      </c>
      <c r="E466" s="2" t="s">
        <v>787</v>
      </c>
      <c r="F466" s="2" t="s">
        <v>554</v>
      </c>
      <c r="G466" s="2" t="s">
        <v>558</v>
      </c>
      <c r="H466" t="s">
        <v>542</v>
      </c>
      <c r="I466" t="s">
        <v>543</v>
      </c>
      <c r="J466" s="249">
        <v>300</v>
      </c>
      <c r="K466" s="2" t="s">
        <v>1235</v>
      </c>
      <c r="L466" s="251" t="s">
        <v>544</v>
      </c>
      <c r="M466" t="s">
        <v>799</v>
      </c>
      <c r="N466" s="251" t="s">
        <v>546</v>
      </c>
    </row>
    <row r="467" spans="2:14" hidden="1">
      <c r="B467" s="242" t="str">
        <f t="shared" si="15"/>
        <v>N</v>
      </c>
      <c r="C467" s="2" t="s">
        <v>1319</v>
      </c>
      <c r="D467" s="2" t="str">
        <f t="shared" si="16"/>
        <v/>
      </c>
      <c r="E467" s="2" t="s">
        <v>1087</v>
      </c>
      <c r="F467" s="2" t="s">
        <v>532</v>
      </c>
      <c r="G467" s="2" t="s">
        <v>533</v>
      </c>
      <c r="H467" t="s">
        <v>534</v>
      </c>
      <c r="I467" t="s">
        <v>535</v>
      </c>
      <c r="J467" s="249">
        <v>175</v>
      </c>
      <c r="K467" s="2" t="s">
        <v>1235</v>
      </c>
      <c r="L467" s="251" t="s">
        <v>544</v>
      </c>
      <c r="M467" t="s">
        <v>789</v>
      </c>
      <c r="N467" s="251" t="s">
        <v>1095</v>
      </c>
    </row>
    <row r="468" spans="2:14" hidden="1">
      <c r="B468" s="242" t="str">
        <f t="shared" si="15"/>
        <v>N</v>
      </c>
      <c r="C468" s="2" t="s">
        <v>1320</v>
      </c>
      <c r="D468" s="2" t="str">
        <f t="shared" si="16"/>
        <v/>
      </c>
      <c r="E468" s="2" t="s">
        <v>1087</v>
      </c>
      <c r="F468" s="2" t="s">
        <v>532</v>
      </c>
      <c r="G468" s="2" t="s">
        <v>558</v>
      </c>
      <c r="H468" t="s">
        <v>542</v>
      </c>
      <c r="I468" t="s">
        <v>543</v>
      </c>
      <c r="J468" s="249">
        <v>175</v>
      </c>
      <c r="K468" s="2" t="s">
        <v>1235</v>
      </c>
      <c r="L468" s="251" t="s">
        <v>544</v>
      </c>
      <c r="M468" t="s">
        <v>791</v>
      </c>
      <c r="N468" s="251" t="s">
        <v>546</v>
      </c>
    </row>
    <row r="469" spans="2:14" hidden="1">
      <c r="B469" s="242" t="str">
        <f t="shared" si="15"/>
        <v>N</v>
      </c>
      <c r="C469" s="2" t="s">
        <v>1321</v>
      </c>
      <c r="D469" s="2" t="str">
        <f t="shared" si="16"/>
        <v/>
      </c>
      <c r="E469" s="2" t="s">
        <v>1087</v>
      </c>
      <c r="F469" s="2" t="s">
        <v>554</v>
      </c>
      <c r="G469" s="2" t="s">
        <v>533</v>
      </c>
      <c r="H469" t="s">
        <v>534</v>
      </c>
      <c r="I469" t="s">
        <v>535</v>
      </c>
      <c r="J469" s="249">
        <v>250</v>
      </c>
      <c r="K469" s="2" t="s">
        <v>1235</v>
      </c>
      <c r="L469" s="251" t="s">
        <v>544</v>
      </c>
      <c r="M469" t="s">
        <v>796</v>
      </c>
      <c r="N469" s="251" t="s">
        <v>546</v>
      </c>
    </row>
    <row r="470" spans="2:14" hidden="1">
      <c r="B470" s="242" t="str">
        <f t="shared" si="15"/>
        <v>N</v>
      </c>
      <c r="C470" s="2" t="s">
        <v>1322</v>
      </c>
      <c r="D470" s="2" t="str">
        <f t="shared" si="16"/>
        <v/>
      </c>
      <c r="E470" s="2" t="s">
        <v>1087</v>
      </c>
      <c r="F470" s="2" t="s">
        <v>554</v>
      </c>
      <c r="G470" s="2" t="s">
        <v>558</v>
      </c>
      <c r="H470" t="s">
        <v>542</v>
      </c>
      <c r="I470" t="s">
        <v>543</v>
      </c>
      <c r="J470" s="249">
        <v>300</v>
      </c>
      <c r="K470" s="2" t="s">
        <v>1235</v>
      </c>
      <c r="L470" s="251" t="s">
        <v>544</v>
      </c>
      <c r="M470" t="s">
        <v>799</v>
      </c>
      <c r="N470" s="251" t="s">
        <v>546</v>
      </c>
    </row>
    <row r="471" spans="2:14" hidden="1">
      <c r="B471" s="242" t="str">
        <f t="shared" si="15"/>
        <v>N</v>
      </c>
      <c r="C471" s="2" t="s">
        <v>1323</v>
      </c>
      <c r="D471" s="2" t="str">
        <f t="shared" si="16"/>
        <v/>
      </c>
      <c r="E471" s="2" t="s">
        <v>809</v>
      </c>
      <c r="F471" s="2" t="s">
        <v>532</v>
      </c>
      <c r="G471" s="2" t="s">
        <v>533</v>
      </c>
      <c r="H471" t="s">
        <v>534</v>
      </c>
      <c r="I471" t="s">
        <v>535</v>
      </c>
      <c r="J471" s="249">
        <v>175</v>
      </c>
      <c r="K471" s="2" t="s">
        <v>1235</v>
      </c>
      <c r="L471" s="251" t="s">
        <v>544</v>
      </c>
      <c r="M471" t="s">
        <v>811</v>
      </c>
      <c r="N471" s="251" t="s">
        <v>1095</v>
      </c>
    </row>
    <row r="472" spans="2:14" hidden="1">
      <c r="B472" s="242" t="str">
        <f t="shared" si="15"/>
        <v>N</v>
      </c>
      <c r="C472" s="2" t="s">
        <v>1324</v>
      </c>
      <c r="D472" s="2" t="str">
        <f t="shared" si="16"/>
        <v/>
      </c>
      <c r="E472" s="2" t="s">
        <v>809</v>
      </c>
      <c r="F472" s="2" t="s">
        <v>532</v>
      </c>
      <c r="G472" s="2" t="s">
        <v>558</v>
      </c>
      <c r="H472" t="s">
        <v>542</v>
      </c>
      <c r="I472" t="s">
        <v>543</v>
      </c>
      <c r="J472" s="249">
        <v>175</v>
      </c>
      <c r="K472" s="2" t="s">
        <v>1235</v>
      </c>
      <c r="L472" s="251" t="s">
        <v>544</v>
      </c>
      <c r="M472" t="s">
        <v>813</v>
      </c>
      <c r="N472" s="251" t="s">
        <v>546</v>
      </c>
    </row>
    <row r="473" spans="2:14" hidden="1">
      <c r="B473" s="242" t="str">
        <f t="shared" si="15"/>
        <v>N</v>
      </c>
      <c r="C473" s="2" t="s">
        <v>1325</v>
      </c>
      <c r="D473" s="2" t="str">
        <f t="shared" si="16"/>
        <v/>
      </c>
      <c r="E473" s="2" t="s">
        <v>809</v>
      </c>
      <c r="F473" s="2" t="s">
        <v>554</v>
      </c>
      <c r="G473" s="2" t="s">
        <v>533</v>
      </c>
      <c r="H473" t="s">
        <v>534</v>
      </c>
      <c r="I473" t="s">
        <v>535</v>
      </c>
      <c r="J473" s="249">
        <v>250</v>
      </c>
      <c r="K473" s="2" t="s">
        <v>1235</v>
      </c>
      <c r="L473" s="251" t="s">
        <v>544</v>
      </c>
      <c r="M473" t="s">
        <v>818</v>
      </c>
      <c r="N473" s="251" t="s">
        <v>546</v>
      </c>
    </row>
    <row r="474" spans="2:14" hidden="1">
      <c r="B474" s="242" t="str">
        <f t="shared" si="15"/>
        <v>N</v>
      </c>
      <c r="C474" s="2" t="s">
        <v>1326</v>
      </c>
      <c r="D474" s="2" t="str">
        <f t="shared" si="16"/>
        <v/>
      </c>
      <c r="E474" s="2" t="s">
        <v>809</v>
      </c>
      <c r="F474" s="2" t="s">
        <v>554</v>
      </c>
      <c r="G474" s="2" t="s">
        <v>558</v>
      </c>
      <c r="H474" t="s">
        <v>542</v>
      </c>
      <c r="I474" t="s">
        <v>543</v>
      </c>
      <c r="J474" s="249">
        <v>300</v>
      </c>
      <c r="K474" s="2" t="s">
        <v>1235</v>
      </c>
      <c r="L474" s="251" t="s">
        <v>544</v>
      </c>
      <c r="M474" t="s">
        <v>821</v>
      </c>
      <c r="N474" s="251" t="s">
        <v>546</v>
      </c>
    </row>
    <row r="475" spans="2:14" hidden="1">
      <c r="B475" s="242" t="str">
        <f t="shared" si="15"/>
        <v>N</v>
      </c>
      <c r="C475" s="2" t="s">
        <v>1327</v>
      </c>
      <c r="D475" s="2" t="str">
        <f t="shared" si="16"/>
        <v/>
      </c>
      <c r="E475" s="2" t="s">
        <v>831</v>
      </c>
      <c r="F475" s="2" t="s">
        <v>532</v>
      </c>
      <c r="G475" s="2" t="s">
        <v>533</v>
      </c>
      <c r="H475" t="s">
        <v>534</v>
      </c>
      <c r="I475" t="s">
        <v>535</v>
      </c>
      <c r="J475" s="249">
        <v>175</v>
      </c>
      <c r="K475" s="2" t="s">
        <v>1235</v>
      </c>
      <c r="L475" s="251" t="s">
        <v>544</v>
      </c>
      <c r="M475" t="s">
        <v>833</v>
      </c>
      <c r="N475" s="251" t="s">
        <v>1095</v>
      </c>
    </row>
    <row r="476" spans="2:14" hidden="1">
      <c r="B476" s="242" t="str">
        <f t="shared" si="15"/>
        <v>N</v>
      </c>
      <c r="C476" s="2" t="s">
        <v>1328</v>
      </c>
      <c r="D476" s="2" t="str">
        <f t="shared" si="16"/>
        <v/>
      </c>
      <c r="E476" s="2" t="s">
        <v>831</v>
      </c>
      <c r="F476" s="2" t="s">
        <v>532</v>
      </c>
      <c r="G476" s="2" t="s">
        <v>558</v>
      </c>
      <c r="H476" t="s">
        <v>542</v>
      </c>
      <c r="I476" t="s">
        <v>543</v>
      </c>
      <c r="J476" s="249">
        <v>175</v>
      </c>
      <c r="K476" s="2" t="s">
        <v>1235</v>
      </c>
      <c r="L476" s="251" t="s">
        <v>544</v>
      </c>
      <c r="M476" t="s">
        <v>835</v>
      </c>
      <c r="N476" s="251" t="s">
        <v>546</v>
      </c>
    </row>
    <row r="477" spans="2:14" hidden="1">
      <c r="B477" s="242" t="str">
        <f t="shared" si="15"/>
        <v>N</v>
      </c>
      <c r="C477" s="2" t="s">
        <v>1329</v>
      </c>
      <c r="D477" s="2" t="str">
        <f t="shared" si="16"/>
        <v/>
      </c>
      <c r="E477" s="2" t="s">
        <v>831</v>
      </c>
      <c r="F477" s="2" t="s">
        <v>554</v>
      </c>
      <c r="G477" s="2" t="s">
        <v>533</v>
      </c>
      <c r="H477" t="s">
        <v>534</v>
      </c>
      <c r="I477" t="s">
        <v>535</v>
      </c>
      <c r="J477" s="249">
        <v>250</v>
      </c>
      <c r="K477" s="2" t="s">
        <v>1235</v>
      </c>
      <c r="L477" s="251" t="s">
        <v>544</v>
      </c>
      <c r="M477" t="s">
        <v>840</v>
      </c>
      <c r="N477" s="251" t="s">
        <v>546</v>
      </c>
    </row>
    <row r="478" spans="2:14" hidden="1">
      <c r="B478" s="242" t="str">
        <f t="shared" si="15"/>
        <v>N</v>
      </c>
      <c r="C478" s="2" t="s">
        <v>1330</v>
      </c>
      <c r="D478" s="2" t="str">
        <f t="shared" si="16"/>
        <v/>
      </c>
      <c r="E478" s="2" t="s">
        <v>831</v>
      </c>
      <c r="F478" s="2" t="s">
        <v>554</v>
      </c>
      <c r="G478" s="2" t="s">
        <v>558</v>
      </c>
      <c r="H478" t="s">
        <v>542</v>
      </c>
      <c r="I478" t="s">
        <v>543</v>
      </c>
      <c r="J478" s="249">
        <v>300</v>
      </c>
      <c r="K478" s="2" t="s">
        <v>1235</v>
      </c>
      <c r="L478" s="251" t="s">
        <v>544</v>
      </c>
      <c r="M478" t="s">
        <v>843</v>
      </c>
      <c r="N478" s="251" t="s">
        <v>546</v>
      </c>
    </row>
    <row r="479" spans="2:14" hidden="1">
      <c r="B479" s="242" t="str">
        <f t="shared" si="15"/>
        <v>N</v>
      </c>
      <c r="C479" s="2" t="s">
        <v>1331</v>
      </c>
      <c r="D479" s="2" t="str">
        <f t="shared" si="16"/>
        <v/>
      </c>
      <c r="E479" s="2" t="s">
        <v>853</v>
      </c>
      <c r="F479" s="2" t="s">
        <v>532</v>
      </c>
      <c r="G479" s="2" t="s">
        <v>533</v>
      </c>
      <c r="H479" t="s">
        <v>534</v>
      </c>
      <c r="I479" t="s">
        <v>535</v>
      </c>
      <c r="J479" s="249">
        <v>175</v>
      </c>
      <c r="K479" s="2" t="s">
        <v>1235</v>
      </c>
      <c r="L479" s="251" t="s">
        <v>544</v>
      </c>
      <c r="M479" t="s">
        <v>855</v>
      </c>
      <c r="N479" s="251" t="s">
        <v>1095</v>
      </c>
    </row>
    <row r="480" spans="2:14" hidden="1">
      <c r="B480" s="242" t="str">
        <f t="shared" si="15"/>
        <v>N</v>
      </c>
      <c r="C480" s="2" t="s">
        <v>1332</v>
      </c>
      <c r="D480" s="2" t="str">
        <f t="shared" si="16"/>
        <v/>
      </c>
      <c r="E480" s="2" t="s">
        <v>853</v>
      </c>
      <c r="F480" s="2" t="s">
        <v>532</v>
      </c>
      <c r="G480" s="2" t="s">
        <v>558</v>
      </c>
      <c r="H480" t="s">
        <v>542</v>
      </c>
      <c r="I480" t="s">
        <v>543</v>
      </c>
      <c r="J480" s="249">
        <v>175</v>
      </c>
      <c r="K480" s="2" t="s">
        <v>1235</v>
      </c>
      <c r="L480" s="251" t="s">
        <v>544</v>
      </c>
      <c r="M480" t="s">
        <v>857</v>
      </c>
      <c r="N480" s="251" t="s">
        <v>546</v>
      </c>
    </row>
    <row r="481" spans="2:14" hidden="1">
      <c r="B481" s="242" t="str">
        <f t="shared" si="15"/>
        <v>N</v>
      </c>
      <c r="C481" s="2" t="s">
        <v>1333</v>
      </c>
      <c r="D481" s="2" t="str">
        <f t="shared" si="16"/>
        <v/>
      </c>
      <c r="E481" s="2" t="s">
        <v>853</v>
      </c>
      <c r="F481" s="2" t="s">
        <v>554</v>
      </c>
      <c r="G481" s="2" t="s">
        <v>533</v>
      </c>
      <c r="H481" t="s">
        <v>534</v>
      </c>
      <c r="I481" t="s">
        <v>535</v>
      </c>
      <c r="J481" s="249">
        <v>250</v>
      </c>
      <c r="K481" s="2" t="s">
        <v>1235</v>
      </c>
      <c r="L481" s="251" t="s">
        <v>544</v>
      </c>
      <c r="M481" t="s">
        <v>862</v>
      </c>
      <c r="N481" s="251" t="s">
        <v>546</v>
      </c>
    </row>
    <row r="482" spans="2:14" hidden="1">
      <c r="B482" s="242" t="str">
        <f t="shared" si="15"/>
        <v>N</v>
      </c>
      <c r="C482" s="2" t="s">
        <v>1334</v>
      </c>
      <c r="D482" s="2" t="str">
        <f t="shared" si="16"/>
        <v/>
      </c>
      <c r="E482" s="2" t="s">
        <v>853</v>
      </c>
      <c r="F482" s="2" t="s">
        <v>554</v>
      </c>
      <c r="G482" s="2" t="s">
        <v>558</v>
      </c>
      <c r="H482" t="s">
        <v>542</v>
      </c>
      <c r="I482" t="s">
        <v>543</v>
      </c>
      <c r="J482" s="249">
        <v>300</v>
      </c>
      <c r="K482" s="2" t="s">
        <v>1235</v>
      </c>
      <c r="L482" s="251" t="s">
        <v>544</v>
      </c>
      <c r="M482" t="s">
        <v>865</v>
      </c>
      <c r="N482" s="251" t="s">
        <v>546</v>
      </c>
    </row>
    <row r="483" spans="2:14" hidden="1">
      <c r="B483" s="242" t="str">
        <f t="shared" si="15"/>
        <v>N</v>
      </c>
      <c r="C483" s="2" t="s">
        <v>1335</v>
      </c>
      <c r="D483" s="2" t="str">
        <f t="shared" si="16"/>
        <v/>
      </c>
      <c r="E483" s="2" t="s">
        <v>1226</v>
      </c>
      <c r="F483" s="2" t="s">
        <v>532</v>
      </c>
      <c r="G483" s="2" t="s">
        <v>533</v>
      </c>
      <c r="H483" t="s">
        <v>534</v>
      </c>
      <c r="I483" t="s">
        <v>535</v>
      </c>
      <c r="J483" s="249">
        <v>175</v>
      </c>
      <c r="K483" s="2" t="s">
        <v>1235</v>
      </c>
      <c r="L483" s="251" t="s">
        <v>544</v>
      </c>
      <c r="M483" t="s">
        <v>877</v>
      </c>
      <c r="N483" s="251" t="s">
        <v>1095</v>
      </c>
    </row>
    <row r="484" spans="2:14" hidden="1">
      <c r="B484" s="242" t="str">
        <f t="shared" si="15"/>
        <v>N</v>
      </c>
      <c r="C484" s="2" t="s">
        <v>1336</v>
      </c>
      <c r="D484" s="2" t="str">
        <f t="shared" si="16"/>
        <v/>
      </c>
      <c r="E484" s="2" t="s">
        <v>1226</v>
      </c>
      <c r="F484" s="2" t="s">
        <v>532</v>
      </c>
      <c r="G484" s="2" t="s">
        <v>558</v>
      </c>
      <c r="H484" t="s">
        <v>542</v>
      </c>
      <c r="I484" t="s">
        <v>543</v>
      </c>
      <c r="J484" s="249">
        <v>175</v>
      </c>
      <c r="K484" s="2" t="s">
        <v>1235</v>
      </c>
      <c r="L484" s="251" t="s">
        <v>544</v>
      </c>
      <c r="M484" t="s">
        <v>879</v>
      </c>
      <c r="N484" s="251" t="s">
        <v>546</v>
      </c>
    </row>
    <row r="485" spans="2:14" hidden="1">
      <c r="B485" s="242" t="str">
        <f t="shared" si="15"/>
        <v>N</v>
      </c>
      <c r="C485" s="2" t="s">
        <v>1337</v>
      </c>
      <c r="D485" s="2" t="str">
        <f t="shared" si="16"/>
        <v/>
      </c>
      <c r="E485" s="2" t="s">
        <v>1226</v>
      </c>
      <c r="F485" s="2" t="s">
        <v>554</v>
      </c>
      <c r="G485" s="2" t="s">
        <v>533</v>
      </c>
      <c r="H485" t="s">
        <v>534</v>
      </c>
      <c r="I485" t="s">
        <v>535</v>
      </c>
      <c r="J485" s="249">
        <v>250</v>
      </c>
      <c r="K485" s="2" t="s">
        <v>1235</v>
      </c>
      <c r="L485" s="251" t="s">
        <v>544</v>
      </c>
      <c r="M485" t="s">
        <v>884</v>
      </c>
      <c r="N485" s="251" t="s">
        <v>546</v>
      </c>
    </row>
    <row r="486" spans="2:14" hidden="1">
      <c r="B486" s="242" t="str">
        <f t="shared" si="15"/>
        <v>N</v>
      </c>
      <c r="C486" s="2" t="s">
        <v>1338</v>
      </c>
      <c r="D486" s="2" t="str">
        <f t="shared" si="16"/>
        <v/>
      </c>
      <c r="E486" s="2" t="s">
        <v>1226</v>
      </c>
      <c r="F486" s="2" t="s">
        <v>554</v>
      </c>
      <c r="G486" s="2" t="s">
        <v>558</v>
      </c>
      <c r="H486" t="s">
        <v>542</v>
      </c>
      <c r="I486" t="s">
        <v>543</v>
      </c>
      <c r="J486" s="249">
        <v>300</v>
      </c>
      <c r="K486" s="2" t="s">
        <v>1235</v>
      </c>
      <c r="L486" s="251" t="s">
        <v>544</v>
      </c>
      <c r="M486" t="s">
        <v>887</v>
      </c>
      <c r="N486" s="251" t="s">
        <v>546</v>
      </c>
    </row>
    <row r="487" spans="2:14" hidden="1">
      <c r="B487" s="242" t="str">
        <f t="shared" si="15"/>
        <v>N</v>
      </c>
      <c r="C487" s="2" t="s">
        <v>1339</v>
      </c>
      <c r="D487" s="2" t="str">
        <f t="shared" si="16"/>
        <v/>
      </c>
      <c r="E487" s="2" t="s">
        <v>897</v>
      </c>
      <c r="F487" s="2" t="s">
        <v>532</v>
      </c>
      <c r="G487" s="2" t="s">
        <v>533</v>
      </c>
      <c r="H487" t="s">
        <v>534</v>
      </c>
      <c r="I487" t="s">
        <v>535</v>
      </c>
      <c r="J487" s="249">
        <v>175</v>
      </c>
      <c r="K487" s="2" t="s">
        <v>1235</v>
      </c>
      <c r="L487" s="251" t="s">
        <v>544</v>
      </c>
      <c r="M487" t="s">
        <v>899</v>
      </c>
      <c r="N487" s="251" t="s">
        <v>1095</v>
      </c>
    </row>
    <row r="488" spans="2:14" hidden="1">
      <c r="B488" s="242" t="str">
        <f t="shared" si="15"/>
        <v>N</v>
      </c>
      <c r="C488" s="2" t="s">
        <v>1340</v>
      </c>
      <c r="D488" s="2" t="str">
        <f t="shared" si="16"/>
        <v/>
      </c>
      <c r="E488" s="2" t="s">
        <v>897</v>
      </c>
      <c r="F488" s="2" t="s">
        <v>532</v>
      </c>
      <c r="G488" s="2" t="s">
        <v>558</v>
      </c>
      <c r="H488" t="s">
        <v>542</v>
      </c>
      <c r="I488" t="s">
        <v>543</v>
      </c>
      <c r="J488" s="249">
        <v>175</v>
      </c>
      <c r="K488" s="2" t="s">
        <v>1235</v>
      </c>
      <c r="L488" s="251" t="s">
        <v>544</v>
      </c>
      <c r="M488" t="s">
        <v>901</v>
      </c>
      <c r="N488" s="251" t="s">
        <v>546</v>
      </c>
    </row>
    <row r="489" spans="2:14" hidden="1">
      <c r="B489" s="242" t="str">
        <f t="shared" si="15"/>
        <v>N</v>
      </c>
      <c r="C489" s="2" t="s">
        <v>1341</v>
      </c>
      <c r="D489" s="2" t="str">
        <f t="shared" si="16"/>
        <v/>
      </c>
      <c r="E489" s="2" t="s">
        <v>897</v>
      </c>
      <c r="F489" s="2" t="s">
        <v>554</v>
      </c>
      <c r="G489" s="2" t="s">
        <v>533</v>
      </c>
      <c r="H489" t="s">
        <v>534</v>
      </c>
      <c r="I489" t="s">
        <v>535</v>
      </c>
      <c r="J489" s="249">
        <v>250</v>
      </c>
      <c r="K489" s="2" t="s">
        <v>1235</v>
      </c>
      <c r="L489" s="251" t="s">
        <v>544</v>
      </c>
      <c r="M489" t="s">
        <v>906</v>
      </c>
      <c r="N489" s="251" t="s">
        <v>546</v>
      </c>
    </row>
    <row r="490" spans="2:14" hidden="1">
      <c r="B490" s="242" t="str">
        <f t="shared" si="15"/>
        <v>N</v>
      </c>
      <c r="C490" s="2" t="s">
        <v>1342</v>
      </c>
      <c r="D490" s="2" t="str">
        <f t="shared" si="16"/>
        <v/>
      </c>
      <c r="E490" s="2" t="s">
        <v>897</v>
      </c>
      <c r="F490" s="2" t="s">
        <v>554</v>
      </c>
      <c r="G490" s="2" t="s">
        <v>558</v>
      </c>
      <c r="H490" t="s">
        <v>542</v>
      </c>
      <c r="I490" t="s">
        <v>543</v>
      </c>
      <c r="J490" s="249">
        <v>300</v>
      </c>
      <c r="K490" s="2" t="s">
        <v>1235</v>
      </c>
      <c r="L490" s="251" t="s">
        <v>544</v>
      </c>
      <c r="M490" t="s">
        <v>909</v>
      </c>
      <c r="N490" s="251" t="s">
        <v>546</v>
      </c>
    </row>
    <row r="491" spans="2:14" hidden="1">
      <c r="B491" s="242" t="str">
        <f t="shared" si="15"/>
        <v>N</v>
      </c>
      <c r="C491" s="2" t="s">
        <v>1343</v>
      </c>
      <c r="D491" s="2" t="str">
        <f t="shared" si="16"/>
        <v/>
      </c>
      <c r="E491" s="2" t="s">
        <v>919</v>
      </c>
      <c r="F491" s="2" t="s">
        <v>532</v>
      </c>
      <c r="G491" s="2" t="s">
        <v>533</v>
      </c>
      <c r="H491" t="s">
        <v>534</v>
      </c>
      <c r="I491" t="s">
        <v>535</v>
      </c>
      <c r="J491" s="249">
        <v>175</v>
      </c>
      <c r="K491" s="2" t="s">
        <v>1344</v>
      </c>
      <c r="L491" s="251" t="s">
        <v>544</v>
      </c>
      <c r="M491" t="s">
        <v>921</v>
      </c>
      <c r="N491" s="251" t="s">
        <v>1095</v>
      </c>
    </row>
    <row r="492" spans="2:14" hidden="1">
      <c r="B492" s="242" t="str">
        <f t="shared" si="15"/>
        <v>N</v>
      </c>
      <c r="C492" s="2" t="s">
        <v>1345</v>
      </c>
      <c r="D492" s="2" t="str">
        <f t="shared" si="16"/>
        <v/>
      </c>
      <c r="E492" s="2" t="s">
        <v>919</v>
      </c>
      <c r="F492" s="2" t="s">
        <v>532</v>
      </c>
      <c r="G492" s="2" t="s">
        <v>558</v>
      </c>
      <c r="H492" t="s">
        <v>542</v>
      </c>
      <c r="I492" t="s">
        <v>543</v>
      </c>
      <c r="J492" s="249">
        <v>175</v>
      </c>
      <c r="K492" s="2" t="s">
        <v>1344</v>
      </c>
      <c r="L492" s="251" t="s">
        <v>544</v>
      </c>
      <c r="M492" t="s">
        <v>923</v>
      </c>
      <c r="N492" s="251" t="s">
        <v>546</v>
      </c>
    </row>
    <row r="493" spans="2:14" hidden="1">
      <c r="B493" s="242" t="str">
        <f t="shared" si="15"/>
        <v>N</v>
      </c>
      <c r="C493" s="2" t="s">
        <v>1346</v>
      </c>
      <c r="D493" s="2" t="str">
        <f t="shared" si="16"/>
        <v/>
      </c>
      <c r="E493" s="2" t="s">
        <v>919</v>
      </c>
      <c r="F493" s="2" t="s">
        <v>554</v>
      </c>
      <c r="G493" s="2" t="s">
        <v>533</v>
      </c>
      <c r="H493" t="s">
        <v>534</v>
      </c>
      <c r="I493" t="s">
        <v>535</v>
      </c>
      <c r="J493" s="249">
        <v>250</v>
      </c>
      <c r="K493" s="2" t="s">
        <v>1344</v>
      </c>
      <c r="L493" s="251" t="s">
        <v>544</v>
      </c>
      <c r="M493" t="s">
        <v>928</v>
      </c>
      <c r="N493" s="251" t="s">
        <v>546</v>
      </c>
    </row>
    <row r="494" spans="2:14" hidden="1">
      <c r="B494" s="242" t="str">
        <f t="shared" si="15"/>
        <v>N</v>
      </c>
      <c r="C494" s="2" t="s">
        <v>1347</v>
      </c>
      <c r="D494" s="2" t="str">
        <f t="shared" si="16"/>
        <v/>
      </c>
      <c r="E494" s="2" t="s">
        <v>919</v>
      </c>
      <c r="F494" s="2" t="s">
        <v>554</v>
      </c>
      <c r="G494" s="2" t="s">
        <v>558</v>
      </c>
      <c r="H494" t="s">
        <v>542</v>
      </c>
      <c r="I494" t="s">
        <v>543</v>
      </c>
      <c r="J494" s="249">
        <v>300</v>
      </c>
      <c r="K494" s="2" t="s">
        <v>1344</v>
      </c>
      <c r="L494" s="251" t="s">
        <v>544</v>
      </c>
      <c r="M494" t="s">
        <v>931</v>
      </c>
      <c r="N494" s="251" t="s">
        <v>546</v>
      </c>
    </row>
    <row r="495" spans="2:14" hidden="1">
      <c r="B495" s="242" t="str">
        <f t="shared" si="15"/>
        <v>N</v>
      </c>
      <c r="C495" s="2" t="s">
        <v>1348</v>
      </c>
      <c r="D495" s="2" t="str">
        <f t="shared" si="16"/>
        <v/>
      </c>
      <c r="E495" s="2" t="s">
        <v>941</v>
      </c>
      <c r="F495" s="2" t="s">
        <v>532</v>
      </c>
      <c r="G495" s="2" t="s">
        <v>533</v>
      </c>
      <c r="H495" t="s">
        <v>534</v>
      </c>
      <c r="I495" t="s">
        <v>535</v>
      </c>
      <c r="J495" s="249">
        <v>175</v>
      </c>
      <c r="K495" s="2" t="s">
        <v>1344</v>
      </c>
      <c r="L495" s="251" t="s">
        <v>544</v>
      </c>
      <c r="M495" t="s">
        <v>943</v>
      </c>
      <c r="N495" s="251" t="s">
        <v>1095</v>
      </c>
    </row>
    <row r="496" spans="2:14" hidden="1">
      <c r="B496" s="242" t="str">
        <f t="shared" si="15"/>
        <v>N</v>
      </c>
      <c r="C496" s="2" t="s">
        <v>1349</v>
      </c>
      <c r="D496" s="2" t="str">
        <f t="shared" si="16"/>
        <v/>
      </c>
      <c r="E496" s="2" t="s">
        <v>941</v>
      </c>
      <c r="F496" s="2" t="s">
        <v>532</v>
      </c>
      <c r="G496" s="2" t="s">
        <v>558</v>
      </c>
      <c r="H496" t="s">
        <v>542</v>
      </c>
      <c r="I496" t="s">
        <v>543</v>
      </c>
      <c r="J496" s="249">
        <v>175</v>
      </c>
      <c r="K496" s="2" t="s">
        <v>1344</v>
      </c>
      <c r="L496" s="251" t="s">
        <v>544</v>
      </c>
      <c r="M496" t="s">
        <v>945</v>
      </c>
      <c r="N496" s="251" t="s">
        <v>546</v>
      </c>
    </row>
    <row r="497" spans="2:14" hidden="1">
      <c r="B497" s="242" t="str">
        <f t="shared" si="15"/>
        <v>N</v>
      </c>
      <c r="C497" s="2" t="s">
        <v>1350</v>
      </c>
      <c r="D497" s="2" t="str">
        <f t="shared" si="16"/>
        <v/>
      </c>
      <c r="E497" s="2" t="s">
        <v>941</v>
      </c>
      <c r="F497" s="2" t="s">
        <v>554</v>
      </c>
      <c r="G497" s="2" t="s">
        <v>533</v>
      </c>
      <c r="H497" t="s">
        <v>534</v>
      </c>
      <c r="I497" t="s">
        <v>535</v>
      </c>
      <c r="J497" s="249">
        <v>250</v>
      </c>
      <c r="K497" s="2" t="s">
        <v>1344</v>
      </c>
      <c r="L497" s="251" t="s">
        <v>544</v>
      </c>
      <c r="M497" t="s">
        <v>950</v>
      </c>
      <c r="N497" s="251" t="s">
        <v>546</v>
      </c>
    </row>
    <row r="498" spans="2:14" hidden="1">
      <c r="B498" s="242" t="str">
        <f t="shared" si="15"/>
        <v>N</v>
      </c>
      <c r="C498" s="2" t="s">
        <v>1351</v>
      </c>
      <c r="D498" s="2" t="str">
        <f t="shared" si="16"/>
        <v/>
      </c>
      <c r="E498" s="2" t="s">
        <v>941</v>
      </c>
      <c r="F498" s="2" t="s">
        <v>554</v>
      </c>
      <c r="G498" s="2" t="s">
        <v>558</v>
      </c>
      <c r="H498" t="s">
        <v>542</v>
      </c>
      <c r="I498" t="s">
        <v>543</v>
      </c>
      <c r="J498" s="249">
        <v>300</v>
      </c>
      <c r="K498" s="2" t="s">
        <v>1344</v>
      </c>
      <c r="L498" s="251" t="s">
        <v>544</v>
      </c>
      <c r="M498" t="s">
        <v>953</v>
      </c>
      <c r="N498" s="251" t="s">
        <v>546</v>
      </c>
    </row>
    <row r="499" spans="2:14" hidden="1">
      <c r="B499" s="242" t="str">
        <f t="shared" ref="B499:B506" si="17">IF(AND(I499 = "C35",K499="Coating_Standard"),"Y","N")</f>
        <v>N</v>
      </c>
      <c r="C499" s="2" t="s">
        <v>1352</v>
      </c>
      <c r="D499" s="2" t="str">
        <f t="shared" si="16"/>
        <v/>
      </c>
      <c r="E499" s="2" t="s">
        <v>1026</v>
      </c>
      <c r="F499" s="2" t="s">
        <v>532</v>
      </c>
      <c r="G499" s="2" t="s">
        <v>533</v>
      </c>
      <c r="H499" t="s">
        <v>534</v>
      </c>
      <c r="I499" t="s">
        <v>535</v>
      </c>
      <c r="J499" s="249">
        <v>175</v>
      </c>
      <c r="K499" s="2" t="s">
        <v>1344</v>
      </c>
      <c r="L499" s="251" t="s">
        <v>544</v>
      </c>
      <c r="M499" t="s">
        <v>1028</v>
      </c>
      <c r="N499" s="251" t="s">
        <v>1095</v>
      </c>
    </row>
    <row r="500" spans="2:14" hidden="1">
      <c r="B500" s="242" t="str">
        <f t="shared" si="17"/>
        <v>N</v>
      </c>
      <c r="C500" s="2" t="s">
        <v>1353</v>
      </c>
      <c r="D500" s="2" t="str">
        <f t="shared" si="16"/>
        <v/>
      </c>
      <c r="E500" s="2" t="s">
        <v>1026</v>
      </c>
      <c r="F500" s="2" t="s">
        <v>532</v>
      </c>
      <c r="G500" s="2" t="s">
        <v>558</v>
      </c>
      <c r="H500" t="s">
        <v>542</v>
      </c>
      <c r="I500" t="s">
        <v>543</v>
      </c>
      <c r="J500" s="249">
        <v>175</v>
      </c>
      <c r="K500" s="2" t="s">
        <v>1344</v>
      </c>
      <c r="L500" s="251" t="s">
        <v>544</v>
      </c>
      <c r="M500" t="s">
        <v>1030</v>
      </c>
      <c r="N500" s="251" t="s">
        <v>546</v>
      </c>
    </row>
    <row r="501" spans="2:14" hidden="1">
      <c r="B501" s="242" t="str">
        <f t="shared" si="17"/>
        <v>N</v>
      </c>
      <c r="C501" s="2" t="s">
        <v>1354</v>
      </c>
      <c r="D501" s="2" t="str">
        <f t="shared" si="16"/>
        <v/>
      </c>
      <c r="E501" s="2" t="s">
        <v>1026</v>
      </c>
      <c r="F501" s="2" t="s">
        <v>554</v>
      </c>
      <c r="G501" s="2" t="s">
        <v>533</v>
      </c>
      <c r="H501" t="s">
        <v>534</v>
      </c>
      <c r="I501" t="s">
        <v>535</v>
      </c>
      <c r="J501" s="249">
        <v>250</v>
      </c>
      <c r="K501" s="2" t="s">
        <v>1344</v>
      </c>
      <c r="L501" s="251" t="s">
        <v>544</v>
      </c>
      <c r="M501" t="s">
        <v>1035</v>
      </c>
      <c r="N501" s="251" t="s">
        <v>546</v>
      </c>
    </row>
    <row r="502" spans="2:14" hidden="1">
      <c r="B502" s="242" t="str">
        <f t="shared" si="17"/>
        <v>N</v>
      </c>
      <c r="C502" s="2" t="s">
        <v>1355</v>
      </c>
      <c r="D502" s="2" t="str">
        <f t="shared" si="16"/>
        <v/>
      </c>
      <c r="E502" s="2" t="s">
        <v>1026</v>
      </c>
      <c r="F502" s="2" t="s">
        <v>554</v>
      </c>
      <c r="G502" s="2" t="s">
        <v>558</v>
      </c>
      <c r="H502" t="s">
        <v>542</v>
      </c>
      <c r="I502" t="s">
        <v>543</v>
      </c>
      <c r="J502" s="249">
        <v>300</v>
      </c>
      <c r="K502" s="2" t="s">
        <v>1344</v>
      </c>
      <c r="L502" s="251" t="s">
        <v>544</v>
      </c>
      <c r="M502" t="s">
        <v>1037</v>
      </c>
      <c r="N502" s="251" t="s">
        <v>546</v>
      </c>
    </row>
    <row r="503" spans="2:14" hidden="1">
      <c r="B503" s="242" t="str">
        <f t="shared" si="17"/>
        <v>N</v>
      </c>
      <c r="C503" s="2" t="s">
        <v>1356</v>
      </c>
      <c r="D503" s="2" t="str">
        <f t="shared" si="16"/>
        <v/>
      </c>
      <c r="E503" s="2" t="s">
        <v>1047</v>
      </c>
      <c r="F503" s="2" t="s">
        <v>532</v>
      </c>
      <c r="G503" s="2" t="s">
        <v>533</v>
      </c>
      <c r="H503" t="s">
        <v>534</v>
      </c>
      <c r="I503" t="s">
        <v>535</v>
      </c>
      <c r="J503" s="249">
        <v>175</v>
      </c>
      <c r="K503" s="2" t="s">
        <v>1344</v>
      </c>
      <c r="L503" s="251" t="s">
        <v>544</v>
      </c>
      <c r="M503" t="s">
        <v>1049</v>
      </c>
      <c r="N503" s="251" t="s">
        <v>1095</v>
      </c>
    </row>
    <row r="504" spans="2:14" hidden="1">
      <c r="B504" s="242" t="str">
        <f t="shared" si="17"/>
        <v>N</v>
      </c>
      <c r="C504" s="2" t="s">
        <v>1357</v>
      </c>
      <c r="D504" s="2" t="str">
        <f t="shared" si="16"/>
        <v/>
      </c>
      <c r="E504" s="2" t="s">
        <v>1047</v>
      </c>
      <c r="F504" s="2" t="s">
        <v>532</v>
      </c>
      <c r="G504" s="2" t="s">
        <v>558</v>
      </c>
      <c r="H504" t="s">
        <v>542</v>
      </c>
      <c r="I504" t="s">
        <v>543</v>
      </c>
      <c r="J504" s="249">
        <v>175</v>
      </c>
      <c r="K504" s="2" t="s">
        <v>1344</v>
      </c>
      <c r="L504" s="251" t="s">
        <v>544</v>
      </c>
      <c r="M504" t="s">
        <v>1051</v>
      </c>
      <c r="N504" s="251" t="s">
        <v>546</v>
      </c>
    </row>
    <row r="505" spans="2:14" hidden="1">
      <c r="B505" s="242" t="str">
        <f t="shared" si="17"/>
        <v>N</v>
      </c>
      <c r="C505" s="2" t="s">
        <v>1358</v>
      </c>
      <c r="D505" s="2" t="str">
        <f t="shared" si="16"/>
        <v/>
      </c>
      <c r="E505" s="2" t="s">
        <v>1047</v>
      </c>
      <c r="F505" s="2" t="s">
        <v>554</v>
      </c>
      <c r="G505" s="2" t="s">
        <v>533</v>
      </c>
      <c r="H505" t="s">
        <v>534</v>
      </c>
      <c r="I505" t="s">
        <v>535</v>
      </c>
      <c r="J505" s="249">
        <v>250</v>
      </c>
      <c r="K505" s="2" t="s">
        <v>1344</v>
      </c>
      <c r="L505" s="251" t="s">
        <v>544</v>
      </c>
      <c r="M505" t="s">
        <v>1110</v>
      </c>
      <c r="N505" s="251" t="s">
        <v>546</v>
      </c>
    </row>
    <row r="506" spans="2:14" hidden="1">
      <c r="B506" s="242" t="str">
        <f t="shared" si="17"/>
        <v>N</v>
      </c>
      <c r="C506" s="2" t="s">
        <v>1359</v>
      </c>
      <c r="D506" s="2" t="str">
        <f t="shared" si="16"/>
        <v/>
      </c>
      <c r="E506" s="2" t="s">
        <v>1047</v>
      </c>
      <c r="F506" s="2" t="s">
        <v>554</v>
      </c>
      <c r="G506" s="2" t="s">
        <v>558</v>
      </c>
      <c r="H506" t="s">
        <v>542</v>
      </c>
      <c r="I506" t="s">
        <v>543</v>
      </c>
      <c r="J506" s="249">
        <v>300</v>
      </c>
      <c r="K506" s="2" t="s">
        <v>1344</v>
      </c>
      <c r="L506" s="251" t="s">
        <v>544</v>
      </c>
      <c r="M506" t="s">
        <v>1056</v>
      </c>
      <c r="N506" s="251" t="s">
        <v>546</v>
      </c>
    </row>
    <row r="507" spans="2:14" hidden="1">
      <c r="B507" s="242" t="str">
        <f t="shared" ref="B507:B534" si="18">IF(AND(I507 = "C35",K507="Coating_Standard"),"Y","N")</f>
        <v>N</v>
      </c>
      <c r="C507" s="2" t="s">
        <v>1360</v>
      </c>
      <c r="D507" s="2" t="str">
        <f t="shared" si="16"/>
        <v/>
      </c>
      <c r="E507" s="2" t="s">
        <v>853</v>
      </c>
      <c r="F507" s="2" t="s">
        <v>532</v>
      </c>
      <c r="G507" s="2" t="s">
        <v>533</v>
      </c>
      <c r="H507" t="s">
        <v>534</v>
      </c>
      <c r="I507" t="s">
        <v>535</v>
      </c>
      <c r="J507" s="249">
        <v>175</v>
      </c>
      <c r="K507" s="2" t="s">
        <v>1344</v>
      </c>
      <c r="L507" s="251" t="s">
        <v>544</v>
      </c>
      <c r="M507" t="s">
        <v>855</v>
      </c>
      <c r="N507" s="251" t="s">
        <v>1095</v>
      </c>
    </row>
    <row r="508" spans="2:14" hidden="1">
      <c r="B508" s="242" t="str">
        <f t="shared" si="18"/>
        <v>N</v>
      </c>
      <c r="C508" s="2" t="s">
        <v>1361</v>
      </c>
      <c r="D508" s="2" t="str">
        <f t="shared" si="16"/>
        <v/>
      </c>
      <c r="E508" s="2" t="s">
        <v>853</v>
      </c>
      <c r="F508" s="2" t="s">
        <v>532</v>
      </c>
      <c r="G508" s="2" t="s">
        <v>558</v>
      </c>
      <c r="H508" t="s">
        <v>542</v>
      </c>
      <c r="I508" t="s">
        <v>543</v>
      </c>
      <c r="J508" s="249">
        <v>175</v>
      </c>
      <c r="K508" s="2" t="s">
        <v>1344</v>
      </c>
      <c r="L508" s="251" t="s">
        <v>544</v>
      </c>
      <c r="M508" t="s">
        <v>857</v>
      </c>
      <c r="N508" s="251" t="s">
        <v>546</v>
      </c>
    </row>
    <row r="509" spans="2:14" hidden="1">
      <c r="B509" s="242" t="str">
        <f t="shared" si="18"/>
        <v>N</v>
      </c>
      <c r="C509" s="2" t="s">
        <v>1362</v>
      </c>
      <c r="D509" s="2" t="str">
        <f t="shared" si="16"/>
        <v/>
      </c>
      <c r="E509" s="2" t="s">
        <v>853</v>
      </c>
      <c r="F509" s="2" t="s">
        <v>554</v>
      </c>
      <c r="G509" s="2" t="s">
        <v>533</v>
      </c>
      <c r="H509" t="s">
        <v>534</v>
      </c>
      <c r="I509" t="s">
        <v>535</v>
      </c>
      <c r="J509" s="249">
        <v>250</v>
      </c>
      <c r="K509" s="2" t="s">
        <v>1344</v>
      </c>
      <c r="L509" s="251" t="s">
        <v>544</v>
      </c>
      <c r="M509" t="s">
        <v>862</v>
      </c>
      <c r="N509" s="251" t="s">
        <v>546</v>
      </c>
    </row>
    <row r="510" spans="2:14" hidden="1">
      <c r="B510" s="242" t="str">
        <f t="shared" si="18"/>
        <v>N</v>
      </c>
      <c r="C510" s="2" t="s">
        <v>1363</v>
      </c>
      <c r="D510" s="2" t="str">
        <f t="shared" si="16"/>
        <v/>
      </c>
      <c r="E510" s="2" t="s">
        <v>853</v>
      </c>
      <c r="F510" s="2" t="s">
        <v>554</v>
      </c>
      <c r="G510" s="2" t="s">
        <v>558</v>
      </c>
      <c r="H510" t="s">
        <v>542</v>
      </c>
      <c r="I510" t="s">
        <v>543</v>
      </c>
      <c r="J510" s="249">
        <v>300</v>
      </c>
      <c r="K510" s="2" t="s">
        <v>1344</v>
      </c>
      <c r="L510" s="251" t="s">
        <v>544</v>
      </c>
      <c r="M510" t="s">
        <v>865</v>
      </c>
      <c r="N510" s="251" t="s">
        <v>546</v>
      </c>
    </row>
    <row r="511" spans="2:14" hidden="1">
      <c r="B511" s="242" t="str">
        <f t="shared" si="18"/>
        <v>N</v>
      </c>
      <c r="C511" s="2" t="s">
        <v>1364</v>
      </c>
      <c r="D511" s="2" t="str">
        <f t="shared" si="16"/>
        <v/>
      </c>
      <c r="E511" s="2" t="s">
        <v>1226</v>
      </c>
      <c r="F511" s="2" t="s">
        <v>532</v>
      </c>
      <c r="G511" s="2" t="s">
        <v>533</v>
      </c>
      <c r="H511" t="s">
        <v>534</v>
      </c>
      <c r="I511" t="s">
        <v>535</v>
      </c>
      <c r="J511" s="249">
        <v>175</v>
      </c>
      <c r="K511" s="2" t="s">
        <v>1344</v>
      </c>
      <c r="L511" s="251" t="s">
        <v>544</v>
      </c>
      <c r="M511" t="s">
        <v>877</v>
      </c>
      <c r="N511" s="251" t="s">
        <v>1095</v>
      </c>
    </row>
    <row r="512" spans="2:14" hidden="1">
      <c r="B512" s="242" t="str">
        <f t="shared" si="18"/>
        <v>N</v>
      </c>
      <c r="C512" s="2" t="s">
        <v>1365</v>
      </c>
      <c r="D512" s="2" t="str">
        <f t="shared" si="16"/>
        <v/>
      </c>
      <c r="E512" s="2" t="s">
        <v>1226</v>
      </c>
      <c r="F512" s="2" t="s">
        <v>532</v>
      </c>
      <c r="G512" s="2" t="s">
        <v>558</v>
      </c>
      <c r="H512" t="s">
        <v>542</v>
      </c>
      <c r="I512" t="s">
        <v>543</v>
      </c>
      <c r="J512" s="249">
        <v>175</v>
      </c>
      <c r="K512" s="2" t="s">
        <v>1344</v>
      </c>
      <c r="L512" s="251" t="s">
        <v>544</v>
      </c>
      <c r="M512" t="s">
        <v>879</v>
      </c>
      <c r="N512" s="251" t="s">
        <v>546</v>
      </c>
    </row>
    <row r="513" spans="2:14" hidden="1">
      <c r="B513" s="242" t="str">
        <f t="shared" si="18"/>
        <v>N</v>
      </c>
      <c r="C513" s="2" t="s">
        <v>1366</v>
      </c>
      <c r="D513" s="2" t="str">
        <f t="shared" si="16"/>
        <v/>
      </c>
      <c r="E513" s="2" t="s">
        <v>1226</v>
      </c>
      <c r="F513" s="2" t="s">
        <v>554</v>
      </c>
      <c r="G513" s="2" t="s">
        <v>533</v>
      </c>
      <c r="H513" t="s">
        <v>534</v>
      </c>
      <c r="I513" t="s">
        <v>535</v>
      </c>
      <c r="J513" s="249">
        <v>250</v>
      </c>
      <c r="K513" s="2" t="s">
        <v>1344</v>
      </c>
      <c r="L513" s="251" t="s">
        <v>544</v>
      </c>
      <c r="M513" t="s">
        <v>884</v>
      </c>
      <c r="N513" s="251" t="s">
        <v>546</v>
      </c>
    </row>
    <row r="514" spans="2:14" hidden="1">
      <c r="B514" s="242" t="str">
        <f t="shared" si="18"/>
        <v>N</v>
      </c>
      <c r="C514" s="2" t="s">
        <v>1367</v>
      </c>
      <c r="D514" s="2" t="str">
        <f t="shared" si="16"/>
        <v/>
      </c>
      <c r="E514" s="2" t="s">
        <v>1226</v>
      </c>
      <c r="F514" s="2" t="s">
        <v>554</v>
      </c>
      <c r="G514" s="2" t="s">
        <v>558</v>
      </c>
      <c r="H514" t="s">
        <v>542</v>
      </c>
      <c r="I514" t="s">
        <v>543</v>
      </c>
      <c r="J514" s="249">
        <v>300</v>
      </c>
      <c r="K514" s="2" t="s">
        <v>1344</v>
      </c>
      <c r="L514" s="251" t="s">
        <v>544</v>
      </c>
      <c r="M514" t="s">
        <v>887</v>
      </c>
      <c r="N514" s="251" t="s">
        <v>546</v>
      </c>
    </row>
    <row r="515" spans="2:14" hidden="1">
      <c r="B515" s="242" t="str">
        <f t="shared" si="18"/>
        <v>N</v>
      </c>
      <c r="C515" s="2" t="s">
        <v>1368</v>
      </c>
      <c r="D515" s="2" t="str">
        <f t="shared" si="16"/>
        <v/>
      </c>
      <c r="E515" s="2" t="s">
        <v>897</v>
      </c>
      <c r="F515" s="2" t="s">
        <v>532</v>
      </c>
      <c r="G515" s="2" t="s">
        <v>533</v>
      </c>
      <c r="H515" t="s">
        <v>534</v>
      </c>
      <c r="I515" t="s">
        <v>535</v>
      </c>
      <c r="J515" s="249">
        <v>175</v>
      </c>
      <c r="K515" s="2" t="s">
        <v>1344</v>
      </c>
      <c r="L515" s="251" t="s">
        <v>544</v>
      </c>
      <c r="M515" t="s">
        <v>899</v>
      </c>
      <c r="N515" s="251" t="s">
        <v>1095</v>
      </c>
    </row>
    <row r="516" spans="2:14" hidden="1">
      <c r="B516" s="242" t="str">
        <f t="shared" si="18"/>
        <v>N</v>
      </c>
      <c r="C516" s="2" t="s">
        <v>1369</v>
      </c>
      <c r="D516" s="2" t="str">
        <f t="shared" si="16"/>
        <v/>
      </c>
      <c r="E516" s="2" t="s">
        <v>897</v>
      </c>
      <c r="F516" s="2" t="s">
        <v>532</v>
      </c>
      <c r="G516" s="2" t="s">
        <v>558</v>
      </c>
      <c r="H516" t="s">
        <v>542</v>
      </c>
      <c r="I516" t="s">
        <v>543</v>
      </c>
      <c r="J516" s="249">
        <v>175</v>
      </c>
      <c r="K516" s="2" t="s">
        <v>1344</v>
      </c>
      <c r="L516" s="251" t="s">
        <v>544</v>
      </c>
      <c r="M516" t="s">
        <v>901</v>
      </c>
      <c r="N516" s="251" t="s">
        <v>546</v>
      </c>
    </row>
    <row r="517" spans="2:14" hidden="1">
      <c r="B517" s="242" t="str">
        <f t="shared" si="18"/>
        <v>N</v>
      </c>
      <c r="C517" s="2" t="s">
        <v>1370</v>
      </c>
      <c r="D517" s="2" t="str">
        <f t="shared" si="16"/>
        <v/>
      </c>
      <c r="E517" s="2" t="s">
        <v>897</v>
      </c>
      <c r="F517" s="2" t="s">
        <v>554</v>
      </c>
      <c r="G517" s="2" t="s">
        <v>533</v>
      </c>
      <c r="H517" t="s">
        <v>534</v>
      </c>
      <c r="I517" t="s">
        <v>535</v>
      </c>
      <c r="J517" s="249">
        <v>250</v>
      </c>
      <c r="K517" s="2" t="s">
        <v>1344</v>
      </c>
      <c r="L517" s="251" t="s">
        <v>544</v>
      </c>
      <c r="M517" t="s">
        <v>906</v>
      </c>
      <c r="N517" s="251" t="s">
        <v>546</v>
      </c>
    </row>
    <row r="518" spans="2:14" hidden="1">
      <c r="B518" s="242" t="str">
        <f t="shared" si="18"/>
        <v>N</v>
      </c>
      <c r="C518" s="2" t="s">
        <v>1371</v>
      </c>
      <c r="D518" s="2" t="str">
        <f t="shared" si="16"/>
        <v/>
      </c>
      <c r="E518" s="2" t="s">
        <v>897</v>
      </c>
      <c r="F518" s="2" t="s">
        <v>554</v>
      </c>
      <c r="G518" s="2" t="s">
        <v>558</v>
      </c>
      <c r="H518" t="s">
        <v>542</v>
      </c>
      <c r="I518" t="s">
        <v>543</v>
      </c>
      <c r="J518" s="249">
        <v>300</v>
      </c>
      <c r="K518" s="2" t="s">
        <v>1344</v>
      </c>
      <c r="L518" s="251" t="s">
        <v>544</v>
      </c>
      <c r="M518" t="s">
        <v>909</v>
      </c>
      <c r="N518" s="251" t="s">
        <v>546</v>
      </c>
    </row>
    <row r="519" spans="2:14" hidden="1">
      <c r="B519" s="242" t="str">
        <f t="shared" si="18"/>
        <v>N</v>
      </c>
      <c r="C519" s="2" t="s">
        <v>1372</v>
      </c>
      <c r="D519" s="2" t="str">
        <f t="shared" si="16"/>
        <v/>
      </c>
      <c r="E519" s="2" t="s">
        <v>919</v>
      </c>
      <c r="F519" s="2" t="s">
        <v>532</v>
      </c>
      <c r="G519" s="2" t="s">
        <v>533</v>
      </c>
      <c r="H519" t="s">
        <v>534</v>
      </c>
      <c r="I519" t="s">
        <v>535</v>
      </c>
      <c r="J519" s="249">
        <v>175</v>
      </c>
      <c r="K519" s="2" t="s">
        <v>1373</v>
      </c>
      <c r="L519" s="251" t="s">
        <v>544</v>
      </c>
      <c r="M519" t="s">
        <v>921</v>
      </c>
      <c r="N519" s="251" t="s">
        <v>1095</v>
      </c>
    </row>
    <row r="520" spans="2:14" hidden="1">
      <c r="B520" s="242" t="str">
        <f t="shared" si="18"/>
        <v>N</v>
      </c>
      <c r="C520" s="2" t="s">
        <v>1374</v>
      </c>
      <c r="D520" s="2" t="str">
        <f t="shared" ref="D520:D583" si="19">IF(B520="Y",C520,"")</f>
        <v/>
      </c>
      <c r="E520" s="2" t="s">
        <v>919</v>
      </c>
      <c r="F520" s="2" t="s">
        <v>532</v>
      </c>
      <c r="G520" s="2" t="s">
        <v>558</v>
      </c>
      <c r="H520" t="s">
        <v>542</v>
      </c>
      <c r="I520" t="s">
        <v>543</v>
      </c>
      <c r="J520" s="249">
        <v>175</v>
      </c>
      <c r="K520" s="2" t="s">
        <v>1373</v>
      </c>
      <c r="L520" s="251" t="s">
        <v>544</v>
      </c>
      <c r="M520" t="s">
        <v>923</v>
      </c>
      <c r="N520" s="251" t="s">
        <v>546</v>
      </c>
    </row>
    <row r="521" spans="2:14" hidden="1">
      <c r="B521" s="242" t="str">
        <f t="shared" si="18"/>
        <v>N</v>
      </c>
      <c r="C521" s="2" t="s">
        <v>1375</v>
      </c>
      <c r="D521" s="2" t="str">
        <f t="shared" si="19"/>
        <v/>
      </c>
      <c r="E521" s="2" t="s">
        <v>919</v>
      </c>
      <c r="F521" s="2" t="s">
        <v>554</v>
      </c>
      <c r="G521" s="2" t="s">
        <v>533</v>
      </c>
      <c r="H521" t="s">
        <v>534</v>
      </c>
      <c r="I521" t="s">
        <v>535</v>
      </c>
      <c r="J521" s="249">
        <v>250</v>
      </c>
      <c r="K521" s="2" t="s">
        <v>1373</v>
      </c>
      <c r="L521" s="251" t="s">
        <v>544</v>
      </c>
      <c r="M521" t="s">
        <v>928</v>
      </c>
      <c r="N521" s="251" t="s">
        <v>546</v>
      </c>
    </row>
    <row r="522" spans="2:14" hidden="1">
      <c r="B522" s="242" t="str">
        <f t="shared" si="18"/>
        <v>N</v>
      </c>
      <c r="C522" s="2" t="s">
        <v>1376</v>
      </c>
      <c r="D522" s="2" t="str">
        <f t="shared" si="19"/>
        <v/>
      </c>
      <c r="E522" s="2" t="s">
        <v>919</v>
      </c>
      <c r="F522" s="2" t="s">
        <v>554</v>
      </c>
      <c r="G522" s="2" t="s">
        <v>558</v>
      </c>
      <c r="H522" t="s">
        <v>542</v>
      </c>
      <c r="I522" t="s">
        <v>543</v>
      </c>
      <c r="J522" s="249">
        <v>300</v>
      </c>
      <c r="K522" s="2" t="s">
        <v>1373</v>
      </c>
      <c r="L522" s="251" t="s">
        <v>544</v>
      </c>
      <c r="M522" t="s">
        <v>931</v>
      </c>
      <c r="N522" s="251" t="s">
        <v>546</v>
      </c>
    </row>
    <row r="523" spans="2:14" hidden="1">
      <c r="B523" s="242" t="str">
        <f t="shared" si="18"/>
        <v>N</v>
      </c>
      <c r="C523" s="2" t="s">
        <v>1377</v>
      </c>
      <c r="D523" s="2" t="str">
        <f t="shared" si="19"/>
        <v/>
      </c>
      <c r="E523" s="2" t="s">
        <v>941</v>
      </c>
      <c r="F523" s="2" t="s">
        <v>532</v>
      </c>
      <c r="G523" s="2" t="s">
        <v>533</v>
      </c>
      <c r="H523" t="s">
        <v>534</v>
      </c>
      <c r="I523" t="s">
        <v>535</v>
      </c>
      <c r="J523" s="249">
        <v>175</v>
      </c>
      <c r="K523" s="2" t="s">
        <v>1373</v>
      </c>
      <c r="L523" s="251" t="s">
        <v>544</v>
      </c>
      <c r="M523" t="s">
        <v>943</v>
      </c>
      <c r="N523" s="251" t="s">
        <v>1095</v>
      </c>
    </row>
    <row r="524" spans="2:14" hidden="1">
      <c r="B524" s="242" t="str">
        <f t="shared" si="18"/>
        <v>N</v>
      </c>
      <c r="C524" s="2" t="s">
        <v>1378</v>
      </c>
      <c r="D524" s="2" t="str">
        <f t="shared" si="19"/>
        <v/>
      </c>
      <c r="E524" s="2" t="s">
        <v>941</v>
      </c>
      <c r="F524" s="2" t="s">
        <v>532</v>
      </c>
      <c r="G524" s="2" t="s">
        <v>558</v>
      </c>
      <c r="H524" t="s">
        <v>542</v>
      </c>
      <c r="I524" t="s">
        <v>543</v>
      </c>
      <c r="J524" s="249">
        <v>175</v>
      </c>
      <c r="K524" s="2" t="s">
        <v>1373</v>
      </c>
      <c r="L524" s="251" t="s">
        <v>544</v>
      </c>
      <c r="M524" t="s">
        <v>945</v>
      </c>
      <c r="N524" s="251" t="s">
        <v>546</v>
      </c>
    </row>
    <row r="525" spans="2:14" hidden="1">
      <c r="B525" s="242" t="str">
        <f t="shared" si="18"/>
        <v>N</v>
      </c>
      <c r="C525" s="2" t="s">
        <v>1379</v>
      </c>
      <c r="D525" s="2" t="str">
        <f t="shared" si="19"/>
        <v/>
      </c>
      <c r="E525" s="2" t="s">
        <v>941</v>
      </c>
      <c r="F525" s="2" t="s">
        <v>554</v>
      </c>
      <c r="G525" s="2" t="s">
        <v>533</v>
      </c>
      <c r="H525" t="s">
        <v>534</v>
      </c>
      <c r="I525" t="s">
        <v>535</v>
      </c>
      <c r="J525" s="249">
        <v>250</v>
      </c>
      <c r="K525" s="2" t="s">
        <v>1373</v>
      </c>
      <c r="L525" s="251" t="s">
        <v>544</v>
      </c>
      <c r="M525" t="s">
        <v>950</v>
      </c>
      <c r="N525" s="251" t="s">
        <v>546</v>
      </c>
    </row>
    <row r="526" spans="2:14" hidden="1">
      <c r="B526" s="242" t="str">
        <f t="shared" si="18"/>
        <v>N</v>
      </c>
      <c r="C526" s="2" t="s">
        <v>1380</v>
      </c>
      <c r="D526" s="2" t="str">
        <f t="shared" si="19"/>
        <v/>
      </c>
      <c r="E526" s="2" t="s">
        <v>941</v>
      </c>
      <c r="F526" s="2" t="s">
        <v>554</v>
      </c>
      <c r="G526" s="2" t="s">
        <v>558</v>
      </c>
      <c r="H526" t="s">
        <v>542</v>
      </c>
      <c r="I526" t="s">
        <v>543</v>
      </c>
      <c r="J526" s="249">
        <v>300</v>
      </c>
      <c r="K526" s="2" t="s">
        <v>1373</v>
      </c>
      <c r="L526" s="251" t="s">
        <v>544</v>
      </c>
      <c r="M526" t="s">
        <v>953</v>
      </c>
      <c r="N526" s="251" t="s">
        <v>546</v>
      </c>
    </row>
    <row r="527" spans="2:14" hidden="1">
      <c r="B527" s="242" t="str">
        <f t="shared" si="18"/>
        <v>N</v>
      </c>
      <c r="C527" s="2" t="s">
        <v>1381</v>
      </c>
      <c r="D527" s="2" t="str">
        <f t="shared" si="19"/>
        <v/>
      </c>
      <c r="E527" s="2" t="s">
        <v>1026</v>
      </c>
      <c r="F527" s="2" t="s">
        <v>532</v>
      </c>
      <c r="G527" s="2" t="s">
        <v>533</v>
      </c>
      <c r="H527" t="s">
        <v>534</v>
      </c>
      <c r="I527" t="s">
        <v>535</v>
      </c>
      <c r="J527" s="249">
        <v>175</v>
      </c>
      <c r="K527" s="2" t="s">
        <v>1373</v>
      </c>
      <c r="L527" s="251" t="s">
        <v>544</v>
      </c>
      <c r="M527" t="s">
        <v>1028</v>
      </c>
      <c r="N527" s="251" t="s">
        <v>1095</v>
      </c>
    </row>
    <row r="528" spans="2:14" hidden="1">
      <c r="B528" s="242" t="str">
        <f t="shared" si="18"/>
        <v>N</v>
      </c>
      <c r="C528" s="2" t="s">
        <v>1382</v>
      </c>
      <c r="D528" s="2" t="str">
        <f t="shared" si="19"/>
        <v/>
      </c>
      <c r="E528" s="2" t="s">
        <v>1026</v>
      </c>
      <c r="F528" s="2" t="s">
        <v>532</v>
      </c>
      <c r="G528" s="2" t="s">
        <v>558</v>
      </c>
      <c r="H528" t="s">
        <v>542</v>
      </c>
      <c r="I528" t="s">
        <v>543</v>
      </c>
      <c r="J528" s="249">
        <v>175</v>
      </c>
      <c r="K528" s="2" t="s">
        <v>1373</v>
      </c>
      <c r="L528" s="251" t="s">
        <v>544</v>
      </c>
      <c r="M528" t="s">
        <v>1030</v>
      </c>
      <c r="N528" s="251" t="s">
        <v>546</v>
      </c>
    </row>
    <row r="529" spans="2:14" hidden="1">
      <c r="B529" s="242" t="str">
        <f t="shared" si="18"/>
        <v>N</v>
      </c>
      <c r="C529" s="2" t="s">
        <v>1383</v>
      </c>
      <c r="D529" s="2" t="str">
        <f t="shared" si="19"/>
        <v/>
      </c>
      <c r="E529" s="2" t="s">
        <v>1026</v>
      </c>
      <c r="F529" s="2" t="s">
        <v>554</v>
      </c>
      <c r="G529" s="2" t="s">
        <v>533</v>
      </c>
      <c r="H529" t="s">
        <v>534</v>
      </c>
      <c r="I529" t="s">
        <v>535</v>
      </c>
      <c r="J529" s="249">
        <v>250</v>
      </c>
      <c r="K529" s="2" t="s">
        <v>1373</v>
      </c>
      <c r="L529" s="251" t="s">
        <v>544</v>
      </c>
      <c r="M529" t="s">
        <v>1035</v>
      </c>
      <c r="N529" s="251" t="s">
        <v>546</v>
      </c>
    </row>
    <row r="530" spans="2:14" hidden="1">
      <c r="B530" s="242" t="str">
        <f t="shared" si="18"/>
        <v>N</v>
      </c>
      <c r="C530" s="2" t="s">
        <v>1384</v>
      </c>
      <c r="D530" s="2" t="str">
        <f t="shared" si="19"/>
        <v/>
      </c>
      <c r="E530" s="2" t="s">
        <v>1026</v>
      </c>
      <c r="F530" s="2" t="s">
        <v>554</v>
      </c>
      <c r="G530" s="2" t="s">
        <v>558</v>
      </c>
      <c r="H530" t="s">
        <v>542</v>
      </c>
      <c r="I530" t="s">
        <v>543</v>
      </c>
      <c r="J530" s="249">
        <v>300</v>
      </c>
      <c r="K530" s="2" t="s">
        <v>1373</v>
      </c>
      <c r="L530" s="251" t="s">
        <v>544</v>
      </c>
      <c r="M530" t="s">
        <v>1037</v>
      </c>
      <c r="N530" s="251" t="s">
        <v>546</v>
      </c>
    </row>
    <row r="531" spans="2:14" hidden="1">
      <c r="B531" s="242" t="str">
        <f t="shared" si="18"/>
        <v>N</v>
      </c>
      <c r="C531" s="2" t="s">
        <v>1385</v>
      </c>
      <c r="D531" s="2" t="str">
        <f t="shared" si="19"/>
        <v/>
      </c>
      <c r="E531" s="2" t="s">
        <v>1047</v>
      </c>
      <c r="F531" s="2" t="s">
        <v>532</v>
      </c>
      <c r="G531" s="2" t="s">
        <v>533</v>
      </c>
      <c r="H531" t="s">
        <v>534</v>
      </c>
      <c r="I531" t="s">
        <v>535</v>
      </c>
      <c r="J531" s="249">
        <v>175</v>
      </c>
      <c r="K531" s="2" t="s">
        <v>1373</v>
      </c>
      <c r="L531" s="251" t="s">
        <v>544</v>
      </c>
      <c r="M531" t="s">
        <v>1049</v>
      </c>
      <c r="N531" s="251" t="s">
        <v>1095</v>
      </c>
    </row>
    <row r="532" spans="2:14" hidden="1">
      <c r="B532" s="242" t="str">
        <f t="shared" si="18"/>
        <v>N</v>
      </c>
      <c r="C532" s="2" t="s">
        <v>1386</v>
      </c>
      <c r="D532" s="2" t="str">
        <f t="shared" si="19"/>
        <v/>
      </c>
      <c r="E532" s="2" t="s">
        <v>1047</v>
      </c>
      <c r="F532" s="2" t="s">
        <v>532</v>
      </c>
      <c r="G532" s="2" t="s">
        <v>558</v>
      </c>
      <c r="H532" t="s">
        <v>542</v>
      </c>
      <c r="I532" t="s">
        <v>543</v>
      </c>
      <c r="J532" s="249">
        <v>175</v>
      </c>
      <c r="K532" s="2" t="s">
        <v>1373</v>
      </c>
      <c r="L532" s="251" t="s">
        <v>544</v>
      </c>
      <c r="M532" t="s">
        <v>1051</v>
      </c>
      <c r="N532" s="251" t="s">
        <v>546</v>
      </c>
    </row>
    <row r="533" spans="2:14" hidden="1">
      <c r="B533" s="242" t="str">
        <f t="shared" si="18"/>
        <v>N</v>
      </c>
      <c r="C533" s="2" t="s">
        <v>1387</v>
      </c>
      <c r="D533" s="2" t="str">
        <f t="shared" si="19"/>
        <v/>
      </c>
      <c r="E533" s="2" t="s">
        <v>1047</v>
      </c>
      <c r="F533" s="2" t="s">
        <v>554</v>
      </c>
      <c r="G533" s="2" t="s">
        <v>533</v>
      </c>
      <c r="H533" t="s">
        <v>534</v>
      </c>
      <c r="I533" t="s">
        <v>535</v>
      </c>
      <c r="J533" s="249">
        <v>250</v>
      </c>
      <c r="K533" s="2" t="s">
        <v>1373</v>
      </c>
      <c r="L533" s="251" t="s">
        <v>544</v>
      </c>
      <c r="M533" t="s">
        <v>1110</v>
      </c>
      <c r="N533" s="251" t="s">
        <v>546</v>
      </c>
    </row>
    <row r="534" spans="2:14" hidden="1">
      <c r="B534" s="242" t="str">
        <f t="shared" si="18"/>
        <v>N</v>
      </c>
      <c r="C534" s="2" t="s">
        <v>1388</v>
      </c>
      <c r="D534" s="2" t="str">
        <f t="shared" si="19"/>
        <v/>
      </c>
      <c r="E534" s="2" t="s">
        <v>1047</v>
      </c>
      <c r="F534" s="2" t="s">
        <v>554</v>
      </c>
      <c r="G534" s="2" t="s">
        <v>558</v>
      </c>
      <c r="H534" t="s">
        <v>542</v>
      </c>
      <c r="I534" t="s">
        <v>543</v>
      </c>
      <c r="J534" s="249">
        <v>300</v>
      </c>
      <c r="K534" s="2" t="s">
        <v>1373</v>
      </c>
      <c r="L534" s="251" t="s">
        <v>544</v>
      </c>
      <c r="M534" t="s">
        <v>1056</v>
      </c>
      <c r="N534" s="251" t="s">
        <v>546</v>
      </c>
    </row>
    <row r="535" spans="2:14" hidden="1">
      <c r="B535" s="242" t="str">
        <f>IF(AND(I535 = "C35",K535="Coating_Standard"),"Y","N")</f>
        <v>N</v>
      </c>
      <c r="C535" s="2" t="s">
        <v>1389</v>
      </c>
      <c r="D535" s="2" t="str">
        <f t="shared" si="19"/>
        <v/>
      </c>
      <c r="E535" s="2" t="s">
        <v>853</v>
      </c>
      <c r="F535" s="2" t="s">
        <v>532</v>
      </c>
      <c r="G535" s="2" t="s">
        <v>533</v>
      </c>
      <c r="H535" t="s">
        <v>534</v>
      </c>
      <c r="I535" t="s">
        <v>535</v>
      </c>
      <c r="J535" s="249">
        <v>175</v>
      </c>
      <c r="K535" s="2" t="s">
        <v>1373</v>
      </c>
      <c r="L535" s="251" t="s">
        <v>544</v>
      </c>
      <c r="M535" t="s">
        <v>855</v>
      </c>
      <c r="N535" s="251" t="s">
        <v>1095</v>
      </c>
    </row>
    <row r="536" spans="2:14" hidden="1">
      <c r="B536" s="242" t="str">
        <f t="shared" ref="B536:B562" si="20">IF(AND(I536 = "C35",K536="Coating_Standard"),"Y","N")</f>
        <v>N</v>
      </c>
      <c r="C536" s="2" t="s">
        <v>1390</v>
      </c>
      <c r="D536" s="2" t="str">
        <f t="shared" si="19"/>
        <v/>
      </c>
      <c r="E536" s="2" t="s">
        <v>853</v>
      </c>
      <c r="F536" s="2" t="s">
        <v>532</v>
      </c>
      <c r="G536" s="2" t="s">
        <v>558</v>
      </c>
      <c r="H536" t="s">
        <v>542</v>
      </c>
      <c r="I536" t="s">
        <v>543</v>
      </c>
      <c r="J536" s="249">
        <v>175</v>
      </c>
      <c r="K536" s="2" t="s">
        <v>1373</v>
      </c>
      <c r="L536" s="251" t="s">
        <v>544</v>
      </c>
      <c r="M536" t="s">
        <v>857</v>
      </c>
      <c r="N536" s="251" t="s">
        <v>546</v>
      </c>
    </row>
    <row r="537" spans="2:14" hidden="1">
      <c r="B537" s="242" t="str">
        <f t="shared" si="20"/>
        <v>N</v>
      </c>
      <c r="C537" s="2" t="s">
        <v>1391</v>
      </c>
      <c r="D537" s="2" t="str">
        <f t="shared" si="19"/>
        <v/>
      </c>
      <c r="E537" s="2" t="s">
        <v>853</v>
      </c>
      <c r="F537" s="2" t="s">
        <v>554</v>
      </c>
      <c r="G537" s="2" t="s">
        <v>533</v>
      </c>
      <c r="H537" t="s">
        <v>534</v>
      </c>
      <c r="I537" t="s">
        <v>535</v>
      </c>
      <c r="J537" s="249">
        <v>250</v>
      </c>
      <c r="K537" s="2" t="s">
        <v>1373</v>
      </c>
      <c r="L537" s="251" t="s">
        <v>544</v>
      </c>
      <c r="M537" t="s">
        <v>862</v>
      </c>
      <c r="N537" s="251" t="s">
        <v>546</v>
      </c>
    </row>
    <row r="538" spans="2:14" hidden="1">
      <c r="B538" s="242" t="str">
        <f t="shared" si="20"/>
        <v>N</v>
      </c>
      <c r="C538" s="2" t="s">
        <v>1392</v>
      </c>
      <c r="D538" s="2" t="str">
        <f t="shared" si="19"/>
        <v/>
      </c>
      <c r="E538" s="2" t="s">
        <v>853</v>
      </c>
      <c r="F538" s="2" t="s">
        <v>554</v>
      </c>
      <c r="G538" s="2" t="s">
        <v>558</v>
      </c>
      <c r="H538" t="s">
        <v>542</v>
      </c>
      <c r="I538" t="s">
        <v>543</v>
      </c>
      <c r="J538" s="249">
        <v>300</v>
      </c>
      <c r="K538" s="2" t="s">
        <v>1373</v>
      </c>
      <c r="L538" s="251" t="s">
        <v>544</v>
      </c>
      <c r="M538" t="s">
        <v>865</v>
      </c>
      <c r="N538" s="251" t="s">
        <v>546</v>
      </c>
    </row>
    <row r="539" spans="2:14" hidden="1">
      <c r="B539" s="242" t="str">
        <f t="shared" si="20"/>
        <v>N</v>
      </c>
      <c r="C539" s="2" t="s">
        <v>1393</v>
      </c>
      <c r="D539" s="2" t="str">
        <f t="shared" si="19"/>
        <v/>
      </c>
      <c r="E539" s="2" t="s">
        <v>1226</v>
      </c>
      <c r="F539" s="2" t="s">
        <v>532</v>
      </c>
      <c r="G539" s="2" t="s">
        <v>533</v>
      </c>
      <c r="H539" t="s">
        <v>534</v>
      </c>
      <c r="I539" t="s">
        <v>535</v>
      </c>
      <c r="J539" s="249">
        <v>175</v>
      </c>
      <c r="K539" s="2" t="s">
        <v>1373</v>
      </c>
      <c r="L539" s="251" t="s">
        <v>544</v>
      </c>
      <c r="M539" t="s">
        <v>877</v>
      </c>
      <c r="N539" s="251" t="s">
        <v>1095</v>
      </c>
    </row>
    <row r="540" spans="2:14" hidden="1">
      <c r="B540" s="242" t="str">
        <f t="shared" si="20"/>
        <v>N</v>
      </c>
      <c r="C540" s="2" t="s">
        <v>1394</v>
      </c>
      <c r="D540" s="2" t="str">
        <f t="shared" si="19"/>
        <v/>
      </c>
      <c r="E540" s="2" t="s">
        <v>1226</v>
      </c>
      <c r="F540" s="2" t="s">
        <v>532</v>
      </c>
      <c r="G540" s="2" t="s">
        <v>558</v>
      </c>
      <c r="H540" t="s">
        <v>542</v>
      </c>
      <c r="I540" t="s">
        <v>543</v>
      </c>
      <c r="J540" s="249">
        <v>175</v>
      </c>
      <c r="K540" s="2" t="s">
        <v>1373</v>
      </c>
      <c r="L540" s="251" t="s">
        <v>544</v>
      </c>
      <c r="M540" t="s">
        <v>879</v>
      </c>
      <c r="N540" s="251" t="s">
        <v>546</v>
      </c>
    </row>
    <row r="541" spans="2:14" hidden="1">
      <c r="B541" s="242" t="str">
        <f t="shared" si="20"/>
        <v>N</v>
      </c>
      <c r="C541" s="2" t="s">
        <v>1395</v>
      </c>
      <c r="D541" s="2" t="str">
        <f t="shared" si="19"/>
        <v/>
      </c>
      <c r="E541" s="2" t="s">
        <v>1226</v>
      </c>
      <c r="F541" s="2" t="s">
        <v>554</v>
      </c>
      <c r="G541" s="2" t="s">
        <v>533</v>
      </c>
      <c r="H541" t="s">
        <v>534</v>
      </c>
      <c r="I541" t="s">
        <v>535</v>
      </c>
      <c r="J541" s="249">
        <v>250</v>
      </c>
      <c r="K541" s="2" t="s">
        <v>1373</v>
      </c>
      <c r="L541" s="251" t="s">
        <v>544</v>
      </c>
      <c r="M541" t="s">
        <v>884</v>
      </c>
      <c r="N541" s="251" t="s">
        <v>546</v>
      </c>
    </row>
    <row r="542" spans="2:14" hidden="1">
      <c r="B542" s="242" t="str">
        <f t="shared" si="20"/>
        <v>N</v>
      </c>
      <c r="C542" s="2" t="s">
        <v>1396</v>
      </c>
      <c r="D542" s="2" t="str">
        <f t="shared" si="19"/>
        <v/>
      </c>
      <c r="E542" s="2" t="s">
        <v>1226</v>
      </c>
      <c r="F542" s="2" t="s">
        <v>554</v>
      </c>
      <c r="G542" s="2" t="s">
        <v>558</v>
      </c>
      <c r="H542" t="s">
        <v>542</v>
      </c>
      <c r="I542" t="s">
        <v>543</v>
      </c>
      <c r="J542" s="249">
        <v>300</v>
      </c>
      <c r="K542" s="2" t="s">
        <v>1373</v>
      </c>
      <c r="L542" s="251" t="s">
        <v>544</v>
      </c>
      <c r="M542" t="s">
        <v>887</v>
      </c>
      <c r="N542" s="251" t="s">
        <v>546</v>
      </c>
    </row>
    <row r="543" spans="2:14" hidden="1">
      <c r="B543" s="242" t="str">
        <f t="shared" si="20"/>
        <v>N</v>
      </c>
      <c r="C543" s="2" t="s">
        <v>1397</v>
      </c>
      <c r="D543" s="2" t="str">
        <f t="shared" si="19"/>
        <v/>
      </c>
      <c r="E543" s="2" t="s">
        <v>897</v>
      </c>
      <c r="F543" s="2" t="s">
        <v>532</v>
      </c>
      <c r="G543" s="2" t="s">
        <v>533</v>
      </c>
      <c r="H543" t="s">
        <v>534</v>
      </c>
      <c r="I543" t="s">
        <v>535</v>
      </c>
      <c r="J543" s="249">
        <v>175</v>
      </c>
      <c r="K543" s="2" t="s">
        <v>1373</v>
      </c>
      <c r="L543" s="251" t="s">
        <v>544</v>
      </c>
      <c r="M543" t="s">
        <v>899</v>
      </c>
      <c r="N543" s="251" t="s">
        <v>1095</v>
      </c>
    </row>
    <row r="544" spans="2:14" hidden="1">
      <c r="B544" s="242" t="str">
        <f t="shared" si="20"/>
        <v>N</v>
      </c>
      <c r="C544" s="2" t="s">
        <v>1398</v>
      </c>
      <c r="D544" s="2" t="str">
        <f t="shared" si="19"/>
        <v/>
      </c>
      <c r="E544" s="2" t="s">
        <v>897</v>
      </c>
      <c r="F544" s="2" t="s">
        <v>532</v>
      </c>
      <c r="G544" s="2" t="s">
        <v>558</v>
      </c>
      <c r="H544" t="s">
        <v>542</v>
      </c>
      <c r="I544" t="s">
        <v>543</v>
      </c>
      <c r="J544" s="249">
        <v>175</v>
      </c>
      <c r="K544" s="2" t="s">
        <v>1373</v>
      </c>
      <c r="L544" s="251" t="s">
        <v>544</v>
      </c>
      <c r="M544" t="s">
        <v>901</v>
      </c>
      <c r="N544" s="251" t="s">
        <v>546</v>
      </c>
    </row>
    <row r="545" spans="2:14" hidden="1">
      <c r="B545" s="242" t="str">
        <f t="shared" si="20"/>
        <v>N</v>
      </c>
      <c r="C545" s="2" t="s">
        <v>1399</v>
      </c>
      <c r="D545" s="2" t="str">
        <f t="shared" si="19"/>
        <v/>
      </c>
      <c r="E545" s="2" t="s">
        <v>897</v>
      </c>
      <c r="F545" s="2" t="s">
        <v>554</v>
      </c>
      <c r="G545" s="2" t="s">
        <v>533</v>
      </c>
      <c r="H545" t="s">
        <v>534</v>
      </c>
      <c r="I545" t="s">
        <v>535</v>
      </c>
      <c r="J545" s="249">
        <v>250</v>
      </c>
      <c r="K545" s="2" t="s">
        <v>1373</v>
      </c>
      <c r="L545" s="251" t="s">
        <v>544</v>
      </c>
      <c r="M545" t="s">
        <v>906</v>
      </c>
      <c r="N545" s="251" t="s">
        <v>546</v>
      </c>
    </row>
    <row r="546" spans="2:14" hidden="1">
      <c r="B546" s="242" t="str">
        <f t="shared" si="20"/>
        <v>N</v>
      </c>
      <c r="C546" s="2" t="s">
        <v>1400</v>
      </c>
      <c r="D546" s="2" t="str">
        <f t="shared" si="19"/>
        <v/>
      </c>
      <c r="E546" s="2" t="s">
        <v>897</v>
      </c>
      <c r="F546" s="2" t="s">
        <v>554</v>
      </c>
      <c r="G546" s="2" t="s">
        <v>558</v>
      </c>
      <c r="H546" t="s">
        <v>542</v>
      </c>
      <c r="I546" t="s">
        <v>543</v>
      </c>
      <c r="J546" s="249">
        <v>300</v>
      </c>
      <c r="K546" s="2" t="s">
        <v>1373</v>
      </c>
      <c r="L546" s="251" t="s">
        <v>544</v>
      </c>
      <c r="M546" t="s">
        <v>909</v>
      </c>
      <c r="N546" s="251" t="s">
        <v>546</v>
      </c>
    </row>
    <row r="547" spans="2:14" hidden="1">
      <c r="B547" s="242" t="str">
        <f t="shared" si="20"/>
        <v>N</v>
      </c>
      <c r="C547" s="2" t="s">
        <v>1401</v>
      </c>
      <c r="D547" s="2" t="str">
        <f t="shared" si="19"/>
        <v/>
      </c>
      <c r="E547" s="2" t="s">
        <v>919</v>
      </c>
      <c r="F547" s="2" t="s">
        <v>532</v>
      </c>
      <c r="G547" s="2" t="s">
        <v>533</v>
      </c>
      <c r="H547" t="s">
        <v>534</v>
      </c>
      <c r="I547" t="s">
        <v>535</v>
      </c>
      <c r="J547" s="249">
        <v>175</v>
      </c>
      <c r="K547" s="2" t="s">
        <v>1402</v>
      </c>
      <c r="L547" s="251" t="s">
        <v>544</v>
      </c>
      <c r="M547" t="s">
        <v>921</v>
      </c>
      <c r="N547" s="251" t="s">
        <v>1095</v>
      </c>
    </row>
    <row r="548" spans="2:14" hidden="1">
      <c r="B548" s="242" t="str">
        <f t="shared" si="20"/>
        <v>N</v>
      </c>
      <c r="C548" s="2" t="s">
        <v>1403</v>
      </c>
      <c r="D548" s="2" t="str">
        <f t="shared" si="19"/>
        <v/>
      </c>
      <c r="E548" s="2" t="s">
        <v>919</v>
      </c>
      <c r="F548" s="2" t="s">
        <v>532</v>
      </c>
      <c r="G548" s="2" t="s">
        <v>558</v>
      </c>
      <c r="H548" t="s">
        <v>542</v>
      </c>
      <c r="I548" t="s">
        <v>543</v>
      </c>
      <c r="J548" s="249">
        <v>175</v>
      </c>
      <c r="K548" s="2" t="s">
        <v>1402</v>
      </c>
      <c r="L548" s="251" t="s">
        <v>544</v>
      </c>
      <c r="M548" t="s">
        <v>923</v>
      </c>
      <c r="N548" s="251" t="s">
        <v>546</v>
      </c>
    </row>
    <row r="549" spans="2:14" hidden="1">
      <c r="B549" s="242" t="str">
        <f t="shared" si="20"/>
        <v>N</v>
      </c>
      <c r="C549" s="2" t="s">
        <v>1404</v>
      </c>
      <c r="D549" s="2" t="str">
        <f t="shared" si="19"/>
        <v/>
      </c>
      <c r="E549" s="2" t="s">
        <v>919</v>
      </c>
      <c r="F549" s="2" t="s">
        <v>554</v>
      </c>
      <c r="G549" s="2" t="s">
        <v>533</v>
      </c>
      <c r="H549" t="s">
        <v>534</v>
      </c>
      <c r="I549" t="s">
        <v>535</v>
      </c>
      <c r="J549" s="249">
        <v>250</v>
      </c>
      <c r="K549" s="2" t="s">
        <v>1402</v>
      </c>
      <c r="L549" s="251" t="s">
        <v>544</v>
      </c>
      <c r="M549" t="s">
        <v>928</v>
      </c>
      <c r="N549" s="251" t="s">
        <v>546</v>
      </c>
    </row>
    <row r="550" spans="2:14" hidden="1">
      <c r="B550" s="242" t="str">
        <f t="shared" si="20"/>
        <v>N</v>
      </c>
      <c r="C550" s="2" t="s">
        <v>1405</v>
      </c>
      <c r="D550" s="2" t="str">
        <f t="shared" si="19"/>
        <v/>
      </c>
      <c r="E550" s="2" t="s">
        <v>919</v>
      </c>
      <c r="F550" s="2" t="s">
        <v>554</v>
      </c>
      <c r="G550" s="2" t="s">
        <v>558</v>
      </c>
      <c r="H550" t="s">
        <v>542</v>
      </c>
      <c r="I550" t="s">
        <v>543</v>
      </c>
      <c r="J550" s="249">
        <v>300</v>
      </c>
      <c r="K550" s="2" t="s">
        <v>1402</v>
      </c>
      <c r="L550" s="251" t="s">
        <v>544</v>
      </c>
      <c r="M550" t="s">
        <v>931</v>
      </c>
      <c r="N550" s="251" t="s">
        <v>546</v>
      </c>
    </row>
    <row r="551" spans="2:14" hidden="1">
      <c r="B551" s="242" t="str">
        <f t="shared" si="20"/>
        <v>N</v>
      </c>
      <c r="C551" s="2" t="s">
        <v>1406</v>
      </c>
      <c r="D551" s="2" t="str">
        <f t="shared" si="19"/>
        <v/>
      </c>
      <c r="E551" s="2" t="s">
        <v>941</v>
      </c>
      <c r="F551" s="2" t="s">
        <v>532</v>
      </c>
      <c r="G551" s="2" t="s">
        <v>533</v>
      </c>
      <c r="H551" t="s">
        <v>534</v>
      </c>
      <c r="I551" t="s">
        <v>535</v>
      </c>
      <c r="J551" s="249">
        <v>175</v>
      </c>
      <c r="K551" s="2" t="s">
        <v>1402</v>
      </c>
      <c r="L551" s="251" t="s">
        <v>544</v>
      </c>
      <c r="M551" t="s">
        <v>943</v>
      </c>
      <c r="N551" s="251" t="s">
        <v>1095</v>
      </c>
    </row>
    <row r="552" spans="2:14" hidden="1">
      <c r="B552" s="242" t="str">
        <f t="shared" si="20"/>
        <v>N</v>
      </c>
      <c r="C552" s="2" t="s">
        <v>1407</v>
      </c>
      <c r="D552" s="2" t="str">
        <f t="shared" si="19"/>
        <v/>
      </c>
      <c r="E552" s="2" t="s">
        <v>941</v>
      </c>
      <c r="F552" s="2" t="s">
        <v>532</v>
      </c>
      <c r="G552" s="2" t="s">
        <v>558</v>
      </c>
      <c r="H552" t="s">
        <v>542</v>
      </c>
      <c r="I552" t="s">
        <v>543</v>
      </c>
      <c r="J552" s="249">
        <v>175</v>
      </c>
      <c r="K552" s="2" t="s">
        <v>1402</v>
      </c>
      <c r="L552" s="251" t="s">
        <v>544</v>
      </c>
      <c r="M552" t="s">
        <v>945</v>
      </c>
      <c r="N552" s="251" t="s">
        <v>546</v>
      </c>
    </row>
    <row r="553" spans="2:14" hidden="1">
      <c r="B553" s="242" t="str">
        <f t="shared" si="20"/>
        <v>N</v>
      </c>
      <c r="C553" s="2" t="s">
        <v>1408</v>
      </c>
      <c r="D553" s="2" t="str">
        <f t="shared" si="19"/>
        <v/>
      </c>
      <c r="E553" s="2" t="s">
        <v>941</v>
      </c>
      <c r="F553" s="2" t="s">
        <v>554</v>
      </c>
      <c r="G553" s="2" t="s">
        <v>533</v>
      </c>
      <c r="H553" t="s">
        <v>534</v>
      </c>
      <c r="I553" t="s">
        <v>535</v>
      </c>
      <c r="J553" s="249">
        <v>250</v>
      </c>
      <c r="K553" s="2" t="s">
        <v>1402</v>
      </c>
      <c r="L553" s="251" t="s">
        <v>544</v>
      </c>
      <c r="M553" t="s">
        <v>950</v>
      </c>
      <c r="N553" s="251" t="s">
        <v>546</v>
      </c>
    </row>
    <row r="554" spans="2:14" hidden="1">
      <c r="B554" s="242" t="str">
        <f t="shared" si="20"/>
        <v>N</v>
      </c>
      <c r="C554" s="2" t="s">
        <v>1409</v>
      </c>
      <c r="D554" s="2" t="str">
        <f t="shared" si="19"/>
        <v/>
      </c>
      <c r="E554" s="2" t="s">
        <v>941</v>
      </c>
      <c r="F554" s="2" t="s">
        <v>554</v>
      </c>
      <c r="G554" s="2" t="s">
        <v>558</v>
      </c>
      <c r="H554" t="s">
        <v>542</v>
      </c>
      <c r="I554" t="s">
        <v>543</v>
      </c>
      <c r="J554" s="249">
        <v>300</v>
      </c>
      <c r="K554" s="2" t="s">
        <v>1402</v>
      </c>
      <c r="L554" s="251" t="s">
        <v>544</v>
      </c>
      <c r="M554" t="s">
        <v>953</v>
      </c>
      <c r="N554" s="251" t="s">
        <v>546</v>
      </c>
    </row>
    <row r="555" spans="2:14" hidden="1">
      <c r="B555" s="242" t="str">
        <f t="shared" si="20"/>
        <v>N</v>
      </c>
      <c r="C555" s="2" t="s">
        <v>1410</v>
      </c>
      <c r="D555" s="2" t="str">
        <f t="shared" si="19"/>
        <v/>
      </c>
      <c r="E555" s="2" t="s">
        <v>1026</v>
      </c>
      <c r="F555" s="2" t="s">
        <v>532</v>
      </c>
      <c r="G555" s="2" t="s">
        <v>533</v>
      </c>
      <c r="H555" t="s">
        <v>534</v>
      </c>
      <c r="I555" t="s">
        <v>535</v>
      </c>
      <c r="J555" s="249">
        <v>175</v>
      </c>
      <c r="K555" s="2" t="s">
        <v>1402</v>
      </c>
      <c r="L555" s="251" t="s">
        <v>544</v>
      </c>
      <c r="M555" t="s">
        <v>1028</v>
      </c>
      <c r="N555" s="251" t="s">
        <v>1095</v>
      </c>
    </row>
    <row r="556" spans="2:14" hidden="1">
      <c r="B556" s="242" t="str">
        <f t="shared" si="20"/>
        <v>N</v>
      </c>
      <c r="C556" s="2" t="s">
        <v>1411</v>
      </c>
      <c r="D556" s="2" t="str">
        <f t="shared" si="19"/>
        <v/>
      </c>
      <c r="E556" s="2" t="s">
        <v>1026</v>
      </c>
      <c r="F556" s="2" t="s">
        <v>532</v>
      </c>
      <c r="G556" s="2" t="s">
        <v>558</v>
      </c>
      <c r="H556" t="s">
        <v>542</v>
      </c>
      <c r="I556" t="s">
        <v>543</v>
      </c>
      <c r="J556" s="249">
        <v>175</v>
      </c>
      <c r="K556" s="2" t="s">
        <v>1402</v>
      </c>
      <c r="L556" s="251" t="s">
        <v>544</v>
      </c>
      <c r="M556" t="s">
        <v>1030</v>
      </c>
      <c r="N556" s="251" t="s">
        <v>546</v>
      </c>
    </row>
    <row r="557" spans="2:14" hidden="1">
      <c r="B557" s="242" t="str">
        <f t="shared" si="20"/>
        <v>N</v>
      </c>
      <c r="C557" s="2" t="s">
        <v>1412</v>
      </c>
      <c r="D557" s="2" t="str">
        <f t="shared" si="19"/>
        <v/>
      </c>
      <c r="E557" s="2" t="s">
        <v>1026</v>
      </c>
      <c r="F557" s="2" t="s">
        <v>554</v>
      </c>
      <c r="G557" s="2" t="s">
        <v>533</v>
      </c>
      <c r="H557" t="s">
        <v>534</v>
      </c>
      <c r="I557" t="s">
        <v>535</v>
      </c>
      <c r="J557" s="249">
        <v>250</v>
      </c>
      <c r="K557" s="2" t="s">
        <v>1402</v>
      </c>
      <c r="L557" s="251" t="s">
        <v>544</v>
      </c>
      <c r="M557" t="s">
        <v>1035</v>
      </c>
      <c r="N557" s="251" t="s">
        <v>546</v>
      </c>
    </row>
    <row r="558" spans="2:14" hidden="1">
      <c r="B558" s="242" t="str">
        <f t="shared" si="20"/>
        <v>N</v>
      </c>
      <c r="C558" s="2" t="s">
        <v>1413</v>
      </c>
      <c r="D558" s="2" t="str">
        <f t="shared" si="19"/>
        <v/>
      </c>
      <c r="E558" s="2" t="s">
        <v>1026</v>
      </c>
      <c r="F558" s="2" t="s">
        <v>554</v>
      </c>
      <c r="G558" s="2" t="s">
        <v>558</v>
      </c>
      <c r="H558" t="s">
        <v>542</v>
      </c>
      <c r="I558" t="s">
        <v>543</v>
      </c>
      <c r="J558" s="249">
        <v>300</v>
      </c>
      <c r="K558" s="2" t="s">
        <v>1402</v>
      </c>
      <c r="L558" s="251" t="s">
        <v>544</v>
      </c>
      <c r="M558" t="s">
        <v>1037</v>
      </c>
      <c r="N558" s="251" t="s">
        <v>546</v>
      </c>
    </row>
    <row r="559" spans="2:14" hidden="1">
      <c r="B559" s="242" t="str">
        <f t="shared" si="20"/>
        <v>N</v>
      </c>
      <c r="C559" s="2" t="s">
        <v>1414</v>
      </c>
      <c r="D559" s="2" t="str">
        <f t="shared" si="19"/>
        <v/>
      </c>
      <c r="E559" s="2" t="s">
        <v>1047</v>
      </c>
      <c r="F559" s="2" t="s">
        <v>532</v>
      </c>
      <c r="G559" s="2" t="s">
        <v>533</v>
      </c>
      <c r="H559" t="s">
        <v>534</v>
      </c>
      <c r="I559" t="s">
        <v>535</v>
      </c>
      <c r="J559" s="249">
        <v>175</v>
      </c>
      <c r="K559" s="2" t="s">
        <v>1402</v>
      </c>
      <c r="L559" s="251" t="s">
        <v>544</v>
      </c>
      <c r="M559" t="s">
        <v>1049</v>
      </c>
      <c r="N559" s="251" t="s">
        <v>1095</v>
      </c>
    </row>
    <row r="560" spans="2:14" hidden="1">
      <c r="B560" s="242" t="str">
        <f t="shared" si="20"/>
        <v>N</v>
      </c>
      <c r="C560" s="2" t="s">
        <v>1415</v>
      </c>
      <c r="D560" s="2" t="str">
        <f t="shared" si="19"/>
        <v/>
      </c>
      <c r="E560" s="2" t="s">
        <v>1047</v>
      </c>
      <c r="F560" s="2" t="s">
        <v>532</v>
      </c>
      <c r="G560" s="2" t="s">
        <v>558</v>
      </c>
      <c r="H560" t="s">
        <v>542</v>
      </c>
      <c r="I560" t="s">
        <v>543</v>
      </c>
      <c r="J560" s="249">
        <v>175</v>
      </c>
      <c r="K560" s="2" t="s">
        <v>1402</v>
      </c>
      <c r="L560" s="251" t="s">
        <v>544</v>
      </c>
      <c r="M560" t="s">
        <v>1051</v>
      </c>
      <c r="N560" s="251" t="s">
        <v>546</v>
      </c>
    </row>
    <row r="561" spans="2:14" hidden="1">
      <c r="B561" s="242" t="str">
        <f t="shared" si="20"/>
        <v>N</v>
      </c>
      <c r="C561" s="2" t="s">
        <v>1416</v>
      </c>
      <c r="D561" s="2" t="str">
        <f t="shared" si="19"/>
        <v/>
      </c>
      <c r="E561" s="2" t="s">
        <v>1047</v>
      </c>
      <c r="F561" s="2" t="s">
        <v>554</v>
      </c>
      <c r="G561" s="2" t="s">
        <v>533</v>
      </c>
      <c r="H561" t="s">
        <v>534</v>
      </c>
      <c r="I561" t="s">
        <v>535</v>
      </c>
      <c r="J561" s="249">
        <v>250</v>
      </c>
      <c r="K561" s="2" t="s">
        <v>1402</v>
      </c>
      <c r="L561" s="251" t="s">
        <v>544</v>
      </c>
      <c r="M561" t="s">
        <v>1110</v>
      </c>
      <c r="N561" s="251" t="s">
        <v>546</v>
      </c>
    </row>
    <row r="562" spans="2:14" hidden="1">
      <c r="B562" s="242" t="str">
        <f t="shared" si="20"/>
        <v>N</v>
      </c>
      <c r="C562" s="2" t="s">
        <v>1417</v>
      </c>
      <c r="D562" s="2" t="str">
        <f t="shared" si="19"/>
        <v/>
      </c>
      <c r="E562" s="2" t="s">
        <v>1047</v>
      </c>
      <c r="F562" s="2" t="s">
        <v>554</v>
      </c>
      <c r="G562" s="2" t="s">
        <v>558</v>
      </c>
      <c r="H562" t="s">
        <v>542</v>
      </c>
      <c r="I562" t="s">
        <v>543</v>
      </c>
      <c r="J562" s="249">
        <v>300</v>
      </c>
      <c r="K562" s="2" t="s">
        <v>1402</v>
      </c>
      <c r="L562" s="251" t="s">
        <v>544</v>
      </c>
      <c r="M562" t="s">
        <v>1056</v>
      </c>
      <c r="N562" s="251" t="s">
        <v>546</v>
      </c>
    </row>
    <row r="563" spans="2:14" hidden="1">
      <c r="B563" s="242" t="str">
        <f t="shared" ref="B563:B576" si="21">IF(AND(I563 = "C35",K563="Coating_Standard"),"Y","N")</f>
        <v>N</v>
      </c>
      <c r="C563" s="2" t="s">
        <v>1418</v>
      </c>
      <c r="D563" s="2" t="str">
        <f t="shared" si="19"/>
        <v/>
      </c>
      <c r="E563" s="2" t="s">
        <v>853</v>
      </c>
      <c r="F563" s="2" t="s">
        <v>532</v>
      </c>
      <c r="G563" s="2" t="s">
        <v>533</v>
      </c>
      <c r="H563" t="s">
        <v>534</v>
      </c>
      <c r="I563" t="s">
        <v>535</v>
      </c>
      <c r="J563" s="249">
        <v>175</v>
      </c>
      <c r="K563" s="2" t="s">
        <v>1402</v>
      </c>
      <c r="L563" s="251" t="s">
        <v>544</v>
      </c>
      <c r="M563" t="s">
        <v>855</v>
      </c>
      <c r="N563" s="251" t="s">
        <v>1095</v>
      </c>
    </row>
    <row r="564" spans="2:14" hidden="1">
      <c r="B564" s="242" t="str">
        <f t="shared" si="21"/>
        <v>N</v>
      </c>
      <c r="C564" s="2" t="s">
        <v>1419</v>
      </c>
      <c r="D564" s="2" t="str">
        <f t="shared" si="19"/>
        <v/>
      </c>
      <c r="E564" s="2" t="s">
        <v>853</v>
      </c>
      <c r="F564" s="2" t="s">
        <v>532</v>
      </c>
      <c r="G564" s="2" t="s">
        <v>558</v>
      </c>
      <c r="H564" t="s">
        <v>542</v>
      </c>
      <c r="I564" t="s">
        <v>543</v>
      </c>
      <c r="J564" s="249">
        <v>175</v>
      </c>
      <c r="K564" s="2" t="s">
        <v>1402</v>
      </c>
      <c r="L564" s="251" t="s">
        <v>544</v>
      </c>
      <c r="M564" t="s">
        <v>857</v>
      </c>
      <c r="N564" s="251" t="s">
        <v>546</v>
      </c>
    </row>
    <row r="565" spans="2:14" hidden="1">
      <c r="B565" s="242" t="str">
        <f t="shared" si="21"/>
        <v>N</v>
      </c>
      <c r="C565" s="2" t="s">
        <v>1420</v>
      </c>
      <c r="D565" s="2" t="str">
        <f t="shared" si="19"/>
        <v/>
      </c>
      <c r="E565" s="2" t="s">
        <v>853</v>
      </c>
      <c r="F565" s="2" t="s">
        <v>554</v>
      </c>
      <c r="G565" s="2" t="s">
        <v>533</v>
      </c>
      <c r="H565" t="s">
        <v>534</v>
      </c>
      <c r="I565" t="s">
        <v>535</v>
      </c>
      <c r="J565" s="249">
        <v>250</v>
      </c>
      <c r="K565" s="2" t="s">
        <v>1402</v>
      </c>
      <c r="L565" s="251" t="s">
        <v>544</v>
      </c>
      <c r="M565" t="s">
        <v>862</v>
      </c>
      <c r="N565" s="251" t="s">
        <v>546</v>
      </c>
    </row>
    <row r="566" spans="2:14" hidden="1">
      <c r="B566" s="242" t="str">
        <f t="shared" si="21"/>
        <v>N</v>
      </c>
      <c r="C566" s="2" t="s">
        <v>1421</v>
      </c>
      <c r="D566" s="2" t="str">
        <f t="shared" si="19"/>
        <v/>
      </c>
      <c r="E566" s="2" t="s">
        <v>853</v>
      </c>
      <c r="F566" s="2" t="s">
        <v>554</v>
      </c>
      <c r="G566" s="2" t="s">
        <v>558</v>
      </c>
      <c r="H566" t="s">
        <v>542</v>
      </c>
      <c r="I566" t="s">
        <v>543</v>
      </c>
      <c r="J566" s="249">
        <v>300</v>
      </c>
      <c r="K566" s="2" t="s">
        <v>1402</v>
      </c>
      <c r="L566" s="251" t="s">
        <v>544</v>
      </c>
      <c r="M566" t="s">
        <v>865</v>
      </c>
      <c r="N566" s="251" t="s">
        <v>546</v>
      </c>
    </row>
    <row r="567" spans="2:14" hidden="1">
      <c r="B567" s="242" t="str">
        <f t="shared" si="21"/>
        <v>N</v>
      </c>
      <c r="C567" s="2" t="s">
        <v>1422</v>
      </c>
      <c r="D567" s="2" t="str">
        <f t="shared" si="19"/>
        <v/>
      </c>
      <c r="E567" s="2" t="s">
        <v>1226</v>
      </c>
      <c r="F567" s="2" t="s">
        <v>532</v>
      </c>
      <c r="G567" s="2" t="s">
        <v>533</v>
      </c>
      <c r="H567" t="s">
        <v>534</v>
      </c>
      <c r="I567" t="s">
        <v>535</v>
      </c>
      <c r="J567" s="249">
        <v>175</v>
      </c>
      <c r="K567" s="2" t="s">
        <v>1402</v>
      </c>
      <c r="L567" s="251" t="s">
        <v>544</v>
      </c>
      <c r="M567" t="s">
        <v>877</v>
      </c>
      <c r="N567" s="251" t="s">
        <v>1095</v>
      </c>
    </row>
    <row r="568" spans="2:14" hidden="1">
      <c r="B568" s="242" t="str">
        <f t="shared" si="21"/>
        <v>N</v>
      </c>
      <c r="C568" s="2" t="s">
        <v>1423</v>
      </c>
      <c r="D568" s="2" t="str">
        <f t="shared" si="19"/>
        <v/>
      </c>
      <c r="E568" s="2" t="s">
        <v>1226</v>
      </c>
      <c r="F568" s="2" t="s">
        <v>532</v>
      </c>
      <c r="G568" s="2" t="s">
        <v>558</v>
      </c>
      <c r="H568" t="s">
        <v>542</v>
      </c>
      <c r="I568" t="s">
        <v>543</v>
      </c>
      <c r="J568" s="249">
        <v>175</v>
      </c>
      <c r="K568" s="2" t="s">
        <v>1402</v>
      </c>
      <c r="L568" s="251" t="s">
        <v>544</v>
      </c>
      <c r="M568" t="s">
        <v>879</v>
      </c>
      <c r="N568" s="251" t="s">
        <v>546</v>
      </c>
    </row>
    <row r="569" spans="2:14" hidden="1">
      <c r="B569" s="242" t="str">
        <f t="shared" si="21"/>
        <v>N</v>
      </c>
      <c r="C569" s="2" t="s">
        <v>1424</v>
      </c>
      <c r="D569" s="2" t="str">
        <f t="shared" si="19"/>
        <v/>
      </c>
      <c r="E569" s="2" t="s">
        <v>1226</v>
      </c>
      <c r="F569" s="2" t="s">
        <v>554</v>
      </c>
      <c r="G569" s="2" t="s">
        <v>533</v>
      </c>
      <c r="H569" t="s">
        <v>534</v>
      </c>
      <c r="I569" t="s">
        <v>535</v>
      </c>
      <c r="J569" s="249">
        <v>250</v>
      </c>
      <c r="K569" s="2" t="s">
        <v>1402</v>
      </c>
      <c r="L569" s="251" t="s">
        <v>544</v>
      </c>
      <c r="M569" t="s">
        <v>884</v>
      </c>
      <c r="N569" s="251" t="s">
        <v>546</v>
      </c>
    </row>
    <row r="570" spans="2:14" hidden="1">
      <c r="B570" s="242" t="str">
        <f t="shared" si="21"/>
        <v>N</v>
      </c>
      <c r="C570" s="2" t="s">
        <v>1425</v>
      </c>
      <c r="D570" s="2" t="str">
        <f t="shared" si="19"/>
        <v/>
      </c>
      <c r="E570" s="2" t="s">
        <v>1226</v>
      </c>
      <c r="F570" s="2" t="s">
        <v>554</v>
      </c>
      <c r="G570" s="2" t="s">
        <v>558</v>
      </c>
      <c r="H570" t="s">
        <v>542</v>
      </c>
      <c r="I570" t="s">
        <v>543</v>
      </c>
      <c r="J570" s="249">
        <v>300</v>
      </c>
      <c r="K570" s="2" t="s">
        <v>1402</v>
      </c>
      <c r="L570" s="251" t="s">
        <v>544</v>
      </c>
      <c r="M570" t="s">
        <v>887</v>
      </c>
      <c r="N570" s="251" t="s">
        <v>546</v>
      </c>
    </row>
    <row r="571" spans="2:14" hidden="1">
      <c r="B571" s="242" t="str">
        <f t="shared" si="21"/>
        <v>N</v>
      </c>
      <c r="C571" s="2" t="s">
        <v>1426</v>
      </c>
      <c r="D571" s="2" t="str">
        <f t="shared" si="19"/>
        <v/>
      </c>
      <c r="E571" s="2" t="s">
        <v>897</v>
      </c>
      <c r="F571" s="2" t="s">
        <v>532</v>
      </c>
      <c r="G571" s="2" t="s">
        <v>533</v>
      </c>
      <c r="H571" t="s">
        <v>534</v>
      </c>
      <c r="I571" t="s">
        <v>535</v>
      </c>
      <c r="J571" s="249">
        <v>175</v>
      </c>
      <c r="K571" s="2" t="s">
        <v>1402</v>
      </c>
      <c r="L571" s="251" t="s">
        <v>544</v>
      </c>
      <c r="M571" t="s">
        <v>899</v>
      </c>
      <c r="N571" s="251" t="s">
        <v>1095</v>
      </c>
    </row>
    <row r="572" spans="2:14" hidden="1">
      <c r="B572" s="242" t="str">
        <f t="shared" si="21"/>
        <v>N</v>
      </c>
      <c r="C572" s="2" t="s">
        <v>1427</v>
      </c>
      <c r="D572" s="2" t="str">
        <f t="shared" si="19"/>
        <v/>
      </c>
      <c r="E572" s="2" t="s">
        <v>897</v>
      </c>
      <c r="F572" s="2" t="s">
        <v>532</v>
      </c>
      <c r="G572" s="2" t="s">
        <v>558</v>
      </c>
      <c r="H572" t="s">
        <v>542</v>
      </c>
      <c r="I572" t="s">
        <v>543</v>
      </c>
      <c r="J572" s="249">
        <v>175</v>
      </c>
      <c r="K572" s="2" t="s">
        <v>1402</v>
      </c>
      <c r="L572" s="251" t="s">
        <v>544</v>
      </c>
      <c r="M572" t="s">
        <v>901</v>
      </c>
      <c r="N572" s="251" t="s">
        <v>546</v>
      </c>
    </row>
    <row r="573" spans="2:14" hidden="1">
      <c r="B573" s="242" t="str">
        <f t="shared" si="21"/>
        <v>N</v>
      </c>
      <c r="C573" s="2" t="s">
        <v>1428</v>
      </c>
      <c r="D573" s="2" t="str">
        <f t="shared" si="19"/>
        <v/>
      </c>
      <c r="E573" s="2" t="s">
        <v>897</v>
      </c>
      <c r="F573" s="2" t="s">
        <v>554</v>
      </c>
      <c r="G573" s="2" t="s">
        <v>533</v>
      </c>
      <c r="H573" t="s">
        <v>534</v>
      </c>
      <c r="I573" t="s">
        <v>535</v>
      </c>
      <c r="J573" s="249">
        <v>250</v>
      </c>
      <c r="K573" s="2" t="s">
        <v>1402</v>
      </c>
      <c r="L573" s="251" t="s">
        <v>544</v>
      </c>
      <c r="M573" t="s">
        <v>906</v>
      </c>
      <c r="N573" s="251" t="s">
        <v>546</v>
      </c>
    </row>
    <row r="574" spans="2:14" hidden="1">
      <c r="B574" s="242" t="str">
        <f t="shared" si="21"/>
        <v>N</v>
      </c>
      <c r="C574" s="2" t="s">
        <v>1429</v>
      </c>
      <c r="D574" s="2" t="str">
        <f t="shared" si="19"/>
        <v/>
      </c>
      <c r="E574" s="2" t="s">
        <v>897</v>
      </c>
      <c r="F574" s="2" t="s">
        <v>554</v>
      </c>
      <c r="G574" s="2" t="s">
        <v>558</v>
      </c>
      <c r="H574" t="s">
        <v>542</v>
      </c>
      <c r="I574" t="s">
        <v>543</v>
      </c>
      <c r="J574" s="249">
        <v>300</v>
      </c>
      <c r="K574" s="2" t="s">
        <v>1402</v>
      </c>
      <c r="L574" s="251" t="s">
        <v>544</v>
      </c>
      <c r="M574" t="s">
        <v>909</v>
      </c>
      <c r="N574" s="251" t="s">
        <v>546</v>
      </c>
    </row>
    <row r="575" spans="2:14" hidden="1">
      <c r="B575" s="242" t="str">
        <f t="shared" si="21"/>
        <v>N</v>
      </c>
      <c r="C575" s="2" t="s">
        <v>1430</v>
      </c>
      <c r="D575" s="2" t="str">
        <f t="shared" si="19"/>
        <v/>
      </c>
      <c r="E575" s="2" t="s">
        <v>897</v>
      </c>
      <c r="F575" s="2" t="s">
        <v>554</v>
      </c>
      <c r="G575" s="2" t="s">
        <v>558</v>
      </c>
      <c r="H575" t="s">
        <v>542</v>
      </c>
      <c r="I575" t="s">
        <v>543</v>
      </c>
      <c r="J575" s="249">
        <v>300</v>
      </c>
      <c r="K575" s="2" t="s">
        <v>1402</v>
      </c>
      <c r="L575" s="251" t="s">
        <v>544</v>
      </c>
      <c r="M575" t="s">
        <v>909</v>
      </c>
      <c r="N575" s="251" t="s">
        <v>546</v>
      </c>
    </row>
    <row r="576" spans="2:14" hidden="1">
      <c r="B576" s="242" t="str">
        <f t="shared" si="21"/>
        <v>N</v>
      </c>
      <c r="C576" s="2" t="s">
        <v>1431</v>
      </c>
      <c r="D576" s="2" t="str">
        <f t="shared" si="19"/>
        <v/>
      </c>
      <c r="E576" s="2" t="s">
        <v>853</v>
      </c>
      <c r="F576" s="2" t="s">
        <v>532</v>
      </c>
      <c r="G576" s="2" t="s">
        <v>533</v>
      </c>
      <c r="H576" t="s">
        <v>534</v>
      </c>
      <c r="I576" t="s">
        <v>535</v>
      </c>
      <c r="J576" s="249">
        <v>175</v>
      </c>
      <c r="K576" s="2" t="s">
        <v>1402</v>
      </c>
      <c r="L576" s="251" t="s">
        <v>544</v>
      </c>
      <c r="M576" t="s">
        <v>855</v>
      </c>
      <c r="N576" s="251" t="s">
        <v>1095</v>
      </c>
    </row>
    <row r="577" spans="2:14" hidden="1">
      <c r="B577" s="242" t="str">
        <f t="shared" ref="B577:B588" si="22">IF(AND(I577 = "C35",K577="Coating_Standard"),"Y","N")</f>
        <v>N</v>
      </c>
      <c r="C577" s="2" t="s">
        <v>1432</v>
      </c>
      <c r="D577" s="2" t="str">
        <f t="shared" si="19"/>
        <v/>
      </c>
      <c r="E577" s="2" t="s">
        <v>853</v>
      </c>
      <c r="F577" s="2" t="s">
        <v>532</v>
      </c>
      <c r="G577" s="2" t="s">
        <v>558</v>
      </c>
      <c r="H577" t="s">
        <v>542</v>
      </c>
      <c r="I577" t="s">
        <v>543</v>
      </c>
      <c r="J577" s="249">
        <v>175</v>
      </c>
      <c r="K577" s="2" t="s">
        <v>1402</v>
      </c>
      <c r="L577" s="251" t="s">
        <v>544</v>
      </c>
      <c r="M577" t="s">
        <v>857</v>
      </c>
      <c r="N577" s="251" t="s">
        <v>546</v>
      </c>
    </row>
    <row r="578" spans="2:14" hidden="1">
      <c r="B578" s="242" t="str">
        <f t="shared" si="22"/>
        <v>N</v>
      </c>
      <c r="C578" s="2" t="s">
        <v>1433</v>
      </c>
      <c r="D578" s="2" t="str">
        <f t="shared" si="19"/>
        <v/>
      </c>
      <c r="E578" s="2" t="s">
        <v>853</v>
      </c>
      <c r="F578" s="2" t="s">
        <v>554</v>
      </c>
      <c r="G578" s="2" t="s">
        <v>533</v>
      </c>
      <c r="H578" t="s">
        <v>534</v>
      </c>
      <c r="I578" t="s">
        <v>535</v>
      </c>
      <c r="J578" s="249">
        <v>250</v>
      </c>
      <c r="K578" s="2" t="s">
        <v>1402</v>
      </c>
      <c r="L578" s="251" t="s">
        <v>544</v>
      </c>
      <c r="M578" t="s">
        <v>862</v>
      </c>
      <c r="N578" s="251" t="s">
        <v>546</v>
      </c>
    </row>
    <row r="579" spans="2:14" hidden="1">
      <c r="B579" s="242" t="str">
        <f t="shared" si="22"/>
        <v>N</v>
      </c>
      <c r="C579" s="2" t="s">
        <v>1434</v>
      </c>
      <c r="D579" s="2" t="str">
        <f t="shared" si="19"/>
        <v/>
      </c>
      <c r="E579" s="2" t="s">
        <v>853</v>
      </c>
      <c r="F579" s="2" t="s">
        <v>554</v>
      </c>
      <c r="G579" s="2" t="s">
        <v>558</v>
      </c>
      <c r="H579" t="s">
        <v>542</v>
      </c>
      <c r="I579" t="s">
        <v>543</v>
      </c>
      <c r="J579" s="249">
        <v>300</v>
      </c>
      <c r="K579" s="2" t="s">
        <v>1402</v>
      </c>
      <c r="L579" s="251" t="s">
        <v>544</v>
      </c>
      <c r="M579" t="s">
        <v>865</v>
      </c>
      <c r="N579" s="251" t="s">
        <v>546</v>
      </c>
    </row>
    <row r="580" spans="2:14" hidden="1">
      <c r="B580" s="242" t="str">
        <f t="shared" si="22"/>
        <v>N</v>
      </c>
      <c r="C580" s="2" t="s">
        <v>1435</v>
      </c>
      <c r="D580" s="2" t="str">
        <f t="shared" si="19"/>
        <v/>
      </c>
      <c r="E580" s="2" t="s">
        <v>1226</v>
      </c>
      <c r="F580" s="2" t="s">
        <v>532</v>
      </c>
      <c r="G580" s="2" t="s">
        <v>533</v>
      </c>
      <c r="H580" t="s">
        <v>534</v>
      </c>
      <c r="I580" t="s">
        <v>535</v>
      </c>
      <c r="J580" s="249">
        <v>175</v>
      </c>
      <c r="K580" s="2" t="s">
        <v>1402</v>
      </c>
      <c r="L580" s="251" t="s">
        <v>544</v>
      </c>
      <c r="M580" t="s">
        <v>877</v>
      </c>
      <c r="N580" s="251" t="s">
        <v>1095</v>
      </c>
    </row>
    <row r="581" spans="2:14" hidden="1">
      <c r="B581" s="242" t="str">
        <f t="shared" si="22"/>
        <v>N</v>
      </c>
      <c r="C581" s="2" t="s">
        <v>1436</v>
      </c>
      <c r="D581" s="2" t="str">
        <f t="shared" si="19"/>
        <v/>
      </c>
      <c r="E581" s="2" t="s">
        <v>1226</v>
      </c>
      <c r="F581" s="2" t="s">
        <v>532</v>
      </c>
      <c r="G581" s="2" t="s">
        <v>558</v>
      </c>
      <c r="H581" t="s">
        <v>542</v>
      </c>
      <c r="I581" t="s">
        <v>543</v>
      </c>
      <c r="J581" s="249">
        <v>175</v>
      </c>
      <c r="K581" s="2" t="s">
        <v>1402</v>
      </c>
      <c r="L581" s="251" t="s">
        <v>544</v>
      </c>
      <c r="M581" t="s">
        <v>879</v>
      </c>
      <c r="N581" s="251" t="s">
        <v>546</v>
      </c>
    </row>
    <row r="582" spans="2:14" hidden="1">
      <c r="B582" s="242" t="str">
        <f t="shared" si="22"/>
        <v>N</v>
      </c>
      <c r="C582" s="2" t="s">
        <v>1437</v>
      </c>
      <c r="D582" s="2" t="str">
        <f t="shared" si="19"/>
        <v/>
      </c>
      <c r="E582" s="2" t="s">
        <v>1226</v>
      </c>
      <c r="F582" s="2" t="s">
        <v>554</v>
      </c>
      <c r="G582" s="2" t="s">
        <v>533</v>
      </c>
      <c r="H582" t="s">
        <v>534</v>
      </c>
      <c r="I582" t="s">
        <v>535</v>
      </c>
      <c r="J582" s="249">
        <v>250</v>
      </c>
      <c r="K582" s="2" t="s">
        <v>1402</v>
      </c>
      <c r="L582" s="251" t="s">
        <v>544</v>
      </c>
      <c r="M582" t="s">
        <v>884</v>
      </c>
      <c r="N582" s="251" t="s">
        <v>546</v>
      </c>
    </row>
    <row r="583" spans="2:14" hidden="1">
      <c r="B583" s="242" t="str">
        <f t="shared" si="22"/>
        <v>N</v>
      </c>
      <c r="C583" s="2" t="s">
        <v>1438</v>
      </c>
      <c r="D583" s="2" t="str">
        <f t="shared" si="19"/>
        <v/>
      </c>
      <c r="E583" s="2" t="s">
        <v>1226</v>
      </c>
      <c r="F583" s="2" t="s">
        <v>554</v>
      </c>
      <c r="G583" s="2" t="s">
        <v>558</v>
      </c>
      <c r="H583" t="s">
        <v>542</v>
      </c>
      <c r="I583" t="s">
        <v>543</v>
      </c>
      <c r="J583" s="249">
        <v>300</v>
      </c>
      <c r="K583" s="2" t="s">
        <v>1402</v>
      </c>
      <c r="L583" s="251" t="s">
        <v>544</v>
      </c>
      <c r="M583" t="s">
        <v>887</v>
      </c>
      <c r="N583" s="251" t="s">
        <v>546</v>
      </c>
    </row>
    <row r="584" spans="2:14" hidden="1">
      <c r="B584" s="242" t="str">
        <f t="shared" si="22"/>
        <v>N</v>
      </c>
      <c r="C584" s="2" t="s">
        <v>1439</v>
      </c>
      <c r="D584" s="2" t="str">
        <f t="shared" ref="D584:D647" si="23">IF(B584="Y",C584,"")</f>
        <v/>
      </c>
      <c r="E584" s="2" t="s">
        <v>897</v>
      </c>
      <c r="F584" s="2" t="s">
        <v>532</v>
      </c>
      <c r="G584" s="2" t="s">
        <v>533</v>
      </c>
      <c r="H584" t="s">
        <v>534</v>
      </c>
      <c r="I584" t="s">
        <v>535</v>
      </c>
      <c r="J584" s="249">
        <v>175</v>
      </c>
      <c r="K584" s="2" t="s">
        <v>1402</v>
      </c>
      <c r="L584" s="251" t="s">
        <v>544</v>
      </c>
      <c r="M584" t="s">
        <v>899</v>
      </c>
      <c r="N584" s="251" t="s">
        <v>1095</v>
      </c>
    </row>
    <row r="585" spans="2:14" hidden="1">
      <c r="B585" s="242" t="str">
        <f t="shared" si="22"/>
        <v>N</v>
      </c>
      <c r="C585" s="2" t="s">
        <v>1440</v>
      </c>
      <c r="D585" s="2" t="str">
        <f t="shared" si="23"/>
        <v/>
      </c>
      <c r="E585" s="2" t="s">
        <v>897</v>
      </c>
      <c r="F585" s="2" t="s">
        <v>532</v>
      </c>
      <c r="G585" s="2" t="s">
        <v>558</v>
      </c>
      <c r="H585" t="s">
        <v>542</v>
      </c>
      <c r="I585" t="s">
        <v>543</v>
      </c>
      <c r="J585" s="249">
        <v>175</v>
      </c>
      <c r="K585" s="2" t="s">
        <v>1402</v>
      </c>
      <c r="L585" s="251" t="s">
        <v>544</v>
      </c>
      <c r="M585" t="s">
        <v>901</v>
      </c>
      <c r="N585" s="251" t="s">
        <v>546</v>
      </c>
    </row>
    <row r="586" spans="2:14" hidden="1">
      <c r="B586" s="242" t="str">
        <f t="shared" si="22"/>
        <v>N</v>
      </c>
      <c r="C586" s="2" t="s">
        <v>1441</v>
      </c>
      <c r="D586" s="2" t="str">
        <f t="shared" si="23"/>
        <v/>
      </c>
      <c r="E586" s="2" t="s">
        <v>897</v>
      </c>
      <c r="F586" s="2" t="s">
        <v>554</v>
      </c>
      <c r="G586" s="2" t="s">
        <v>533</v>
      </c>
      <c r="H586" t="s">
        <v>534</v>
      </c>
      <c r="I586" t="s">
        <v>535</v>
      </c>
      <c r="J586" s="249">
        <v>250</v>
      </c>
      <c r="K586" s="2" t="s">
        <v>1402</v>
      </c>
      <c r="L586" s="251" t="s">
        <v>544</v>
      </c>
      <c r="M586" t="s">
        <v>906</v>
      </c>
      <c r="N586" s="251" t="s">
        <v>546</v>
      </c>
    </row>
    <row r="587" spans="2:14" hidden="1">
      <c r="B587" s="242" t="str">
        <f t="shared" si="22"/>
        <v>N</v>
      </c>
      <c r="C587" s="2" t="s">
        <v>1442</v>
      </c>
      <c r="D587" s="2" t="str">
        <f t="shared" si="23"/>
        <v/>
      </c>
      <c r="E587" s="2" t="s">
        <v>897</v>
      </c>
      <c r="F587" s="2" t="s">
        <v>554</v>
      </c>
      <c r="G587" s="2" t="s">
        <v>558</v>
      </c>
      <c r="H587" t="s">
        <v>542</v>
      </c>
      <c r="I587" t="s">
        <v>543</v>
      </c>
      <c r="J587" s="249">
        <v>300</v>
      </c>
      <c r="K587" s="2" t="s">
        <v>1402</v>
      </c>
      <c r="L587" s="251" t="s">
        <v>544</v>
      </c>
      <c r="M587" t="s">
        <v>909</v>
      </c>
      <c r="N587" s="251" t="s">
        <v>546</v>
      </c>
    </row>
    <row r="588" spans="2:14" hidden="1">
      <c r="B588" s="242" t="str">
        <f t="shared" si="22"/>
        <v>N</v>
      </c>
      <c r="C588" s="2" t="s">
        <v>1443</v>
      </c>
      <c r="D588" s="2" t="str">
        <f t="shared" si="23"/>
        <v/>
      </c>
      <c r="E588" s="2" t="s">
        <v>897</v>
      </c>
      <c r="F588" s="2" t="s">
        <v>554</v>
      </c>
      <c r="G588" s="2" t="s">
        <v>558</v>
      </c>
      <c r="H588" t="s">
        <v>542</v>
      </c>
      <c r="I588" t="s">
        <v>543</v>
      </c>
      <c r="J588" s="249">
        <v>300</v>
      </c>
      <c r="K588" s="2" t="s">
        <v>1402</v>
      </c>
      <c r="L588" s="251" t="s">
        <v>544</v>
      </c>
      <c r="M588" t="s">
        <v>909</v>
      </c>
      <c r="N588" s="251" t="s">
        <v>546</v>
      </c>
    </row>
    <row r="589" spans="2:14" hidden="1">
      <c r="B589" s="242" t="s">
        <v>514</v>
      </c>
      <c r="C589" s="2" t="s">
        <v>1444</v>
      </c>
      <c r="D589" s="2" t="str">
        <f t="shared" si="23"/>
        <v/>
      </c>
      <c r="E589" s="2" t="s">
        <v>1445</v>
      </c>
      <c r="F589" s="2" t="s">
        <v>532</v>
      </c>
      <c r="G589" s="2" t="s">
        <v>533</v>
      </c>
      <c r="H589" s="2" t="s">
        <v>534</v>
      </c>
      <c r="I589" s="2" t="s">
        <v>535</v>
      </c>
      <c r="J589" s="249">
        <v>175</v>
      </c>
      <c r="K589" s="2" t="s">
        <v>536</v>
      </c>
      <c r="L589" s="3">
        <v>98551463</v>
      </c>
      <c r="M589" t="s">
        <v>538</v>
      </c>
      <c r="N589" s="24" t="s">
        <v>490</v>
      </c>
    </row>
    <row r="590" spans="2:14" hidden="1">
      <c r="B590" s="242" t="s">
        <v>514</v>
      </c>
      <c r="C590" s="2" t="s">
        <v>1446</v>
      </c>
      <c r="D590" s="2" t="str">
        <f t="shared" si="23"/>
        <v/>
      </c>
      <c r="E590" s="2" t="s">
        <v>1445</v>
      </c>
      <c r="F590" s="2" t="s">
        <v>532</v>
      </c>
      <c r="G590" s="2" t="s">
        <v>558</v>
      </c>
      <c r="H590" t="s">
        <v>542</v>
      </c>
      <c r="I590" s="2" t="s">
        <v>543</v>
      </c>
      <c r="J590" s="249">
        <v>175</v>
      </c>
      <c r="K590" s="2" t="s">
        <v>536</v>
      </c>
      <c r="L590" s="3" t="s">
        <v>544</v>
      </c>
      <c r="M590" s="2" t="s">
        <v>1447</v>
      </c>
      <c r="N590" s="24" t="s">
        <v>490</v>
      </c>
    </row>
    <row r="591" spans="2:14" hidden="1">
      <c r="B591" s="242" t="s">
        <v>514</v>
      </c>
      <c r="C591" s="2" t="s">
        <v>1448</v>
      </c>
      <c r="D591" s="2" t="str">
        <f t="shared" si="23"/>
        <v/>
      </c>
      <c r="E591" s="2" t="s">
        <v>1445</v>
      </c>
      <c r="F591" s="2" t="s">
        <v>532</v>
      </c>
      <c r="G591" s="2" t="s">
        <v>548</v>
      </c>
      <c r="H591" s="2" t="s">
        <v>549</v>
      </c>
      <c r="I591" s="2" t="s">
        <v>550</v>
      </c>
      <c r="J591" s="249">
        <v>175</v>
      </c>
      <c r="K591" s="2" t="s">
        <v>536</v>
      </c>
      <c r="L591" s="3" t="s">
        <v>544</v>
      </c>
      <c r="M591" t="s">
        <v>697</v>
      </c>
      <c r="N591" s="24" t="s">
        <v>490</v>
      </c>
    </row>
    <row r="592" spans="2:14" hidden="1">
      <c r="B592" s="242" t="s">
        <v>514</v>
      </c>
      <c r="C592" s="2" t="s">
        <v>1449</v>
      </c>
      <c r="D592" s="2" t="str">
        <f t="shared" si="23"/>
        <v/>
      </c>
      <c r="E592" s="2" t="s">
        <v>1445</v>
      </c>
      <c r="F592" s="2" t="s">
        <v>549</v>
      </c>
      <c r="G592" s="2" t="s">
        <v>533</v>
      </c>
      <c r="H592" s="2" t="s">
        <v>534</v>
      </c>
      <c r="I592" s="2" t="s">
        <v>535</v>
      </c>
      <c r="J592" s="249">
        <v>175</v>
      </c>
      <c r="K592" s="2" t="s">
        <v>536</v>
      </c>
      <c r="L592" s="3" t="s">
        <v>544</v>
      </c>
      <c r="M592" s="2" t="s">
        <v>1447</v>
      </c>
      <c r="N592" s="24" t="s">
        <v>490</v>
      </c>
    </row>
    <row r="593" spans="2:14" hidden="1">
      <c r="B593" s="242" t="s">
        <v>514</v>
      </c>
      <c r="C593" s="2" t="s">
        <v>1450</v>
      </c>
      <c r="D593" s="2" t="str">
        <f t="shared" si="23"/>
        <v/>
      </c>
      <c r="E593" s="2" t="s">
        <v>1445</v>
      </c>
      <c r="F593" s="2" t="s">
        <v>549</v>
      </c>
      <c r="G593" s="2" t="s">
        <v>558</v>
      </c>
      <c r="H593" t="s">
        <v>542</v>
      </c>
      <c r="I593" s="2" t="s">
        <v>543</v>
      </c>
      <c r="J593" s="249">
        <v>175</v>
      </c>
      <c r="K593" s="2" t="s">
        <v>536</v>
      </c>
      <c r="L593" s="3" t="s">
        <v>544</v>
      </c>
      <c r="M593" s="2" t="s">
        <v>1447</v>
      </c>
      <c r="N593" s="24" t="s">
        <v>490</v>
      </c>
    </row>
    <row r="594" spans="2:14" hidden="1">
      <c r="B594" s="242" t="s">
        <v>514</v>
      </c>
      <c r="C594" s="2" t="s">
        <v>1451</v>
      </c>
      <c r="D594" s="2" t="str">
        <f t="shared" si="23"/>
        <v/>
      </c>
      <c r="E594" s="2" t="s">
        <v>1445</v>
      </c>
      <c r="F594" s="2" t="s">
        <v>549</v>
      </c>
      <c r="G594" s="2" t="s">
        <v>548</v>
      </c>
      <c r="H594" s="2" t="s">
        <v>549</v>
      </c>
      <c r="I594" s="2" t="s">
        <v>550</v>
      </c>
      <c r="J594" s="249">
        <v>175</v>
      </c>
      <c r="K594" s="2" t="s">
        <v>536</v>
      </c>
      <c r="L594" s="3" t="s">
        <v>544</v>
      </c>
      <c r="M594" t="s">
        <v>697</v>
      </c>
      <c r="N594" s="24" t="s">
        <v>490</v>
      </c>
    </row>
    <row r="595" spans="2:14" hidden="1">
      <c r="B595" s="242" t="s">
        <v>514</v>
      </c>
      <c r="C595" s="2" t="s">
        <v>1452</v>
      </c>
      <c r="D595" s="2" t="str">
        <f t="shared" si="23"/>
        <v/>
      </c>
      <c r="E595" s="2" t="s">
        <v>1445</v>
      </c>
      <c r="F595" s="2" t="s">
        <v>532</v>
      </c>
      <c r="G595" s="2" t="s">
        <v>533</v>
      </c>
      <c r="H595" s="2" t="s">
        <v>534</v>
      </c>
      <c r="I595" s="2" t="s">
        <v>535</v>
      </c>
      <c r="J595" s="249">
        <v>175</v>
      </c>
      <c r="K595" s="2" t="s">
        <v>1125</v>
      </c>
      <c r="L595" s="3" t="s">
        <v>544</v>
      </c>
      <c r="M595" s="2" t="s">
        <v>1447</v>
      </c>
      <c r="N595" s="251" t="s">
        <v>1095</v>
      </c>
    </row>
    <row r="596" spans="2:14" hidden="1">
      <c r="B596" s="242" t="s">
        <v>514</v>
      </c>
      <c r="C596" s="2" t="s">
        <v>1453</v>
      </c>
      <c r="D596" s="2" t="str">
        <f t="shared" si="23"/>
        <v/>
      </c>
      <c r="E596" s="2" t="s">
        <v>1445</v>
      </c>
      <c r="F596" s="2" t="s">
        <v>532</v>
      </c>
      <c r="G596" s="2" t="s">
        <v>558</v>
      </c>
      <c r="H596" t="s">
        <v>542</v>
      </c>
      <c r="I596" s="2" t="s">
        <v>543</v>
      </c>
      <c r="J596" s="249">
        <v>175</v>
      </c>
      <c r="K596" s="2" t="s">
        <v>1125</v>
      </c>
      <c r="L596" s="3" t="s">
        <v>544</v>
      </c>
      <c r="M596" s="2" t="s">
        <v>1447</v>
      </c>
      <c r="N596" s="24" t="s">
        <v>490</v>
      </c>
    </row>
    <row r="597" spans="2:14" hidden="1">
      <c r="B597" s="242" t="s">
        <v>514</v>
      </c>
      <c r="C597" s="2" t="s">
        <v>1454</v>
      </c>
      <c r="D597" s="2" t="str">
        <f t="shared" si="23"/>
        <v/>
      </c>
      <c r="E597" s="2" t="s">
        <v>1445</v>
      </c>
      <c r="F597" s="2" t="s">
        <v>532</v>
      </c>
      <c r="G597" s="2" t="s">
        <v>533</v>
      </c>
      <c r="H597" s="2" t="s">
        <v>534</v>
      </c>
      <c r="I597" s="2" t="s">
        <v>535</v>
      </c>
      <c r="J597" s="249">
        <v>175</v>
      </c>
      <c r="K597" s="2" t="s">
        <v>1235</v>
      </c>
      <c r="L597" s="3" t="s">
        <v>544</v>
      </c>
      <c r="M597" s="2" t="s">
        <v>1447</v>
      </c>
      <c r="N597" s="251" t="s">
        <v>1095</v>
      </c>
    </row>
    <row r="598" spans="2:14" hidden="1">
      <c r="B598" s="242" t="s">
        <v>514</v>
      </c>
      <c r="C598" s="2" t="s">
        <v>1455</v>
      </c>
      <c r="D598" s="2" t="str">
        <f t="shared" si="23"/>
        <v/>
      </c>
      <c r="E598" s="2" t="s">
        <v>1445</v>
      </c>
      <c r="F598" s="2" t="s">
        <v>532</v>
      </c>
      <c r="G598" s="2" t="s">
        <v>558</v>
      </c>
      <c r="H598" t="s">
        <v>542</v>
      </c>
      <c r="I598" s="2" t="s">
        <v>543</v>
      </c>
      <c r="J598" s="249">
        <v>175</v>
      </c>
      <c r="K598" s="2" t="s">
        <v>1235</v>
      </c>
      <c r="L598" s="3" t="s">
        <v>544</v>
      </c>
      <c r="M598" s="2" t="s">
        <v>1447</v>
      </c>
      <c r="N598" s="24" t="s">
        <v>490</v>
      </c>
    </row>
    <row r="599" spans="2:14" hidden="1">
      <c r="B599" s="242" t="s">
        <v>514</v>
      </c>
      <c r="C599" s="2" t="s">
        <v>1456</v>
      </c>
      <c r="D599" s="2" t="str">
        <f t="shared" si="23"/>
        <v/>
      </c>
      <c r="E599" s="2" t="s">
        <v>1457</v>
      </c>
      <c r="F599" s="2" t="s">
        <v>532</v>
      </c>
      <c r="G599" s="2" t="s">
        <v>533</v>
      </c>
      <c r="H599" s="2" t="s">
        <v>534</v>
      </c>
      <c r="I599" s="2" t="s">
        <v>535</v>
      </c>
      <c r="J599" s="249">
        <v>175</v>
      </c>
      <c r="K599" s="2" t="s">
        <v>536</v>
      </c>
      <c r="L599" s="3">
        <v>98553361</v>
      </c>
      <c r="M599" t="s">
        <v>538</v>
      </c>
      <c r="N599" s="24" t="s">
        <v>490</v>
      </c>
    </row>
    <row r="600" spans="2:14" hidden="1">
      <c r="B600" s="242" t="s">
        <v>514</v>
      </c>
      <c r="C600" s="2" t="s">
        <v>1458</v>
      </c>
      <c r="D600" s="2" t="str">
        <f t="shared" si="23"/>
        <v/>
      </c>
      <c r="E600" s="2" t="s">
        <v>1457</v>
      </c>
      <c r="F600" s="2" t="s">
        <v>532</v>
      </c>
      <c r="G600" s="2" t="s">
        <v>558</v>
      </c>
      <c r="H600" t="s">
        <v>542</v>
      </c>
      <c r="I600" s="2" t="s">
        <v>543</v>
      </c>
      <c r="J600" s="249">
        <v>175</v>
      </c>
      <c r="K600" s="2" t="s">
        <v>536</v>
      </c>
      <c r="L600" s="3" t="s">
        <v>544</v>
      </c>
      <c r="M600" s="2" t="s">
        <v>1447</v>
      </c>
      <c r="N600" s="24" t="s">
        <v>490</v>
      </c>
    </row>
    <row r="601" spans="2:14" hidden="1">
      <c r="B601" s="242" t="s">
        <v>514</v>
      </c>
      <c r="C601" s="2" t="s">
        <v>1459</v>
      </c>
      <c r="D601" s="2" t="str">
        <f t="shared" si="23"/>
        <v/>
      </c>
      <c r="E601" s="2" t="s">
        <v>1457</v>
      </c>
      <c r="F601" s="2" t="s">
        <v>532</v>
      </c>
      <c r="G601" s="2" t="s">
        <v>548</v>
      </c>
      <c r="H601" s="2" t="s">
        <v>549</v>
      </c>
      <c r="I601" s="2" t="s">
        <v>550</v>
      </c>
      <c r="J601" s="249">
        <v>175</v>
      </c>
      <c r="K601" s="2" t="s">
        <v>536</v>
      </c>
      <c r="L601" s="3" t="s">
        <v>544</v>
      </c>
      <c r="M601" t="s">
        <v>697</v>
      </c>
      <c r="N601" s="24" t="s">
        <v>490</v>
      </c>
    </row>
    <row r="602" spans="2:14" hidden="1">
      <c r="B602" s="242" t="s">
        <v>514</v>
      </c>
      <c r="C602" s="2" t="s">
        <v>1460</v>
      </c>
      <c r="D602" s="2" t="str">
        <f t="shared" si="23"/>
        <v/>
      </c>
      <c r="E602" s="2" t="s">
        <v>1457</v>
      </c>
      <c r="F602" s="2" t="s">
        <v>554</v>
      </c>
      <c r="G602" s="2" t="s">
        <v>533</v>
      </c>
      <c r="H602" s="2" t="s">
        <v>534</v>
      </c>
      <c r="I602" s="2" t="s">
        <v>535</v>
      </c>
      <c r="J602" s="249">
        <v>250</v>
      </c>
      <c r="K602" s="2" t="s">
        <v>536</v>
      </c>
      <c r="L602" s="3">
        <v>98553362</v>
      </c>
      <c r="M602" s="2" t="s">
        <v>1447</v>
      </c>
      <c r="N602" s="251" t="s">
        <v>546</v>
      </c>
    </row>
    <row r="603" spans="2:14" hidden="1">
      <c r="B603" s="242" t="s">
        <v>514</v>
      </c>
      <c r="C603" s="2" t="s">
        <v>1461</v>
      </c>
      <c r="D603" s="2" t="str">
        <f t="shared" si="23"/>
        <v/>
      </c>
      <c r="E603" s="2" t="s">
        <v>1457</v>
      </c>
      <c r="F603" s="2" t="s">
        <v>554</v>
      </c>
      <c r="G603" s="2" t="s">
        <v>558</v>
      </c>
      <c r="H603" t="s">
        <v>542</v>
      </c>
      <c r="I603" s="2" t="s">
        <v>543</v>
      </c>
      <c r="J603" s="249">
        <v>300</v>
      </c>
      <c r="K603" s="2" t="s">
        <v>536</v>
      </c>
      <c r="L603" s="3">
        <v>98553363</v>
      </c>
      <c r="M603" s="2" t="s">
        <v>1447</v>
      </c>
      <c r="N603" s="251" t="s">
        <v>546</v>
      </c>
    </row>
    <row r="604" spans="2:14" hidden="1">
      <c r="B604" s="242" t="s">
        <v>514</v>
      </c>
      <c r="C604" s="2" t="s">
        <v>1462</v>
      </c>
      <c r="D604" s="2" t="str">
        <f t="shared" si="23"/>
        <v/>
      </c>
      <c r="E604" s="2" t="s">
        <v>1457</v>
      </c>
      <c r="F604" s="2" t="s">
        <v>554</v>
      </c>
      <c r="G604" s="2" t="s">
        <v>548</v>
      </c>
      <c r="H604" s="2" t="s">
        <v>549</v>
      </c>
      <c r="I604" s="2" t="s">
        <v>550</v>
      </c>
      <c r="J604" s="249">
        <v>250</v>
      </c>
      <c r="K604" s="2" t="s">
        <v>536</v>
      </c>
      <c r="L604" s="3" t="s">
        <v>544</v>
      </c>
      <c r="M604" t="s">
        <v>697</v>
      </c>
      <c r="N604" s="251" t="s">
        <v>546</v>
      </c>
    </row>
    <row r="605" spans="2:14" hidden="1">
      <c r="B605" s="242" t="s">
        <v>514</v>
      </c>
      <c r="C605" s="2" t="s">
        <v>1463</v>
      </c>
      <c r="D605" s="2" t="str">
        <f t="shared" si="23"/>
        <v/>
      </c>
      <c r="E605" s="2" t="s">
        <v>1457</v>
      </c>
      <c r="F605" s="2" t="s">
        <v>549</v>
      </c>
      <c r="G605" s="2" t="s">
        <v>533</v>
      </c>
      <c r="H605" s="2" t="s">
        <v>534</v>
      </c>
      <c r="I605" s="2" t="s">
        <v>535</v>
      </c>
      <c r="J605" s="249">
        <v>175</v>
      </c>
      <c r="K605" s="2" t="s">
        <v>536</v>
      </c>
      <c r="L605" s="3" t="s">
        <v>544</v>
      </c>
      <c r="M605" s="2" t="s">
        <v>1447</v>
      </c>
      <c r="N605" s="24" t="s">
        <v>490</v>
      </c>
    </row>
    <row r="606" spans="2:14" hidden="1">
      <c r="B606" s="242" t="s">
        <v>514</v>
      </c>
      <c r="C606" s="2" t="s">
        <v>1464</v>
      </c>
      <c r="D606" s="2" t="str">
        <f t="shared" si="23"/>
        <v/>
      </c>
      <c r="E606" s="2" t="s">
        <v>1457</v>
      </c>
      <c r="F606" s="2" t="s">
        <v>549</v>
      </c>
      <c r="G606" s="2" t="s">
        <v>558</v>
      </c>
      <c r="H606" t="s">
        <v>542</v>
      </c>
      <c r="I606" s="2" t="s">
        <v>543</v>
      </c>
      <c r="J606" s="249">
        <v>175</v>
      </c>
      <c r="K606" s="2" t="s">
        <v>536</v>
      </c>
      <c r="L606" s="3" t="s">
        <v>544</v>
      </c>
      <c r="M606" s="2" t="s">
        <v>1447</v>
      </c>
      <c r="N606" s="24" t="s">
        <v>490</v>
      </c>
    </row>
    <row r="607" spans="2:14" hidden="1">
      <c r="B607" s="242" t="s">
        <v>514</v>
      </c>
      <c r="C607" s="2" t="s">
        <v>1465</v>
      </c>
      <c r="D607" s="2" t="str">
        <f t="shared" si="23"/>
        <v/>
      </c>
      <c r="E607" s="2" t="s">
        <v>1457</v>
      </c>
      <c r="F607" s="2" t="s">
        <v>549</v>
      </c>
      <c r="G607" s="2" t="s">
        <v>548</v>
      </c>
      <c r="H607" s="2" t="s">
        <v>549</v>
      </c>
      <c r="I607" s="2" t="s">
        <v>550</v>
      </c>
      <c r="J607" s="249">
        <v>175</v>
      </c>
      <c r="K607" s="2" t="s">
        <v>536</v>
      </c>
      <c r="L607" s="3" t="s">
        <v>544</v>
      </c>
      <c r="M607" t="s">
        <v>697</v>
      </c>
      <c r="N607" s="24" t="s">
        <v>490</v>
      </c>
    </row>
    <row r="608" spans="2:14" hidden="1">
      <c r="B608" s="242" t="s">
        <v>514</v>
      </c>
      <c r="C608" s="2" t="s">
        <v>1466</v>
      </c>
      <c r="D608" s="2" t="str">
        <f t="shared" si="23"/>
        <v/>
      </c>
      <c r="E608" s="2" t="s">
        <v>1457</v>
      </c>
      <c r="F608" s="2" t="s">
        <v>532</v>
      </c>
      <c r="G608" s="2" t="s">
        <v>533</v>
      </c>
      <c r="H608" s="2" t="s">
        <v>534</v>
      </c>
      <c r="I608" s="2" t="s">
        <v>535</v>
      </c>
      <c r="J608" s="249">
        <v>175</v>
      </c>
      <c r="K608" s="2" t="s">
        <v>1094</v>
      </c>
      <c r="L608" s="3" t="s">
        <v>544</v>
      </c>
      <c r="M608" s="2" t="s">
        <v>1447</v>
      </c>
      <c r="N608" s="251" t="s">
        <v>1095</v>
      </c>
    </row>
    <row r="609" spans="2:14" hidden="1">
      <c r="B609" s="242" t="s">
        <v>514</v>
      </c>
      <c r="C609" s="2" t="s">
        <v>1467</v>
      </c>
      <c r="D609" s="2" t="str">
        <f t="shared" si="23"/>
        <v/>
      </c>
      <c r="E609" s="2" t="s">
        <v>1457</v>
      </c>
      <c r="F609" s="2" t="s">
        <v>532</v>
      </c>
      <c r="G609" s="2" t="s">
        <v>558</v>
      </c>
      <c r="H609" t="s">
        <v>542</v>
      </c>
      <c r="I609" s="2" t="s">
        <v>543</v>
      </c>
      <c r="J609" s="249">
        <v>175</v>
      </c>
      <c r="K609" s="2" t="s">
        <v>1094</v>
      </c>
      <c r="L609" s="3" t="s">
        <v>544</v>
      </c>
      <c r="M609" s="2" t="s">
        <v>1447</v>
      </c>
      <c r="N609" s="24" t="s">
        <v>490</v>
      </c>
    </row>
    <row r="610" spans="2:14" hidden="1">
      <c r="B610" s="242" t="s">
        <v>514</v>
      </c>
      <c r="C610" s="2" t="s">
        <v>1468</v>
      </c>
      <c r="D610" s="2" t="str">
        <f t="shared" si="23"/>
        <v/>
      </c>
      <c r="E610" s="2" t="s">
        <v>1457</v>
      </c>
      <c r="F610" s="2" t="s">
        <v>554</v>
      </c>
      <c r="G610" s="2" t="s">
        <v>533</v>
      </c>
      <c r="H610" s="2" t="s">
        <v>534</v>
      </c>
      <c r="I610" s="2" t="s">
        <v>535</v>
      </c>
      <c r="J610" s="249">
        <v>250</v>
      </c>
      <c r="K610" s="2" t="s">
        <v>1094</v>
      </c>
      <c r="L610" s="3" t="s">
        <v>544</v>
      </c>
      <c r="M610" s="2" t="s">
        <v>1447</v>
      </c>
      <c r="N610" s="251" t="s">
        <v>546</v>
      </c>
    </row>
    <row r="611" spans="2:14" hidden="1">
      <c r="B611" s="242" t="s">
        <v>514</v>
      </c>
      <c r="C611" s="2" t="s">
        <v>1469</v>
      </c>
      <c r="D611" s="2" t="str">
        <f t="shared" si="23"/>
        <v/>
      </c>
      <c r="E611" s="2" t="s">
        <v>1457</v>
      </c>
      <c r="F611" s="2" t="s">
        <v>554</v>
      </c>
      <c r="G611" s="2" t="s">
        <v>558</v>
      </c>
      <c r="H611" t="s">
        <v>542</v>
      </c>
      <c r="I611" s="2" t="s">
        <v>543</v>
      </c>
      <c r="J611" s="249">
        <v>300</v>
      </c>
      <c r="K611" s="2" t="s">
        <v>1094</v>
      </c>
      <c r="L611" s="3" t="s">
        <v>544</v>
      </c>
      <c r="M611" s="2" t="s">
        <v>1447</v>
      </c>
      <c r="N611" s="251" t="s">
        <v>546</v>
      </c>
    </row>
    <row r="612" spans="2:14" hidden="1">
      <c r="B612" s="242" t="s">
        <v>514</v>
      </c>
      <c r="C612" s="2" t="s">
        <v>1470</v>
      </c>
      <c r="D612" s="2" t="str">
        <f t="shared" si="23"/>
        <v/>
      </c>
      <c r="E612" s="2" t="s">
        <v>1457</v>
      </c>
      <c r="F612" s="2" t="s">
        <v>532</v>
      </c>
      <c r="G612" s="2" t="s">
        <v>533</v>
      </c>
      <c r="H612" s="2" t="s">
        <v>534</v>
      </c>
      <c r="I612" s="2" t="s">
        <v>535</v>
      </c>
      <c r="J612" s="249">
        <v>175</v>
      </c>
      <c r="K612" s="2" t="s">
        <v>1125</v>
      </c>
      <c r="L612" s="3" t="s">
        <v>544</v>
      </c>
      <c r="M612" s="2" t="s">
        <v>1447</v>
      </c>
      <c r="N612" s="251" t="s">
        <v>1095</v>
      </c>
    </row>
    <row r="613" spans="2:14" hidden="1">
      <c r="B613" s="242" t="s">
        <v>514</v>
      </c>
      <c r="C613" s="2" t="s">
        <v>1471</v>
      </c>
      <c r="D613" s="2" t="str">
        <f t="shared" si="23"/>
        <v/>
      </c>
      <c r="E613" s="2" t="s">
        <v>1457</v>
      </c>
      <c r="F613" s="2" t="s">
        <v>532</v>
      </c>
      <c r="G613" s="2" t="s">
        <v>558</v>
      </c>
      <c r="H613" t="s">
        <v>542</v>
      </c>
      <c r="I613" s="2" t="s">
        <v>543</v>
      </c>
      <c r="J613" s="249">
        <v>175</v>
      </c>
      <c r="K613" s="2" t="s">
        <v>1125</v>
      </c>
      <c r="L613" s="3" t="s">
        <v>544</v>
      </c>
      <c r="M613" s="2" t="s">
        <v>1447</v>
      </c>
      <c r="N613" s="24" t="s">
        <v>490</v>
      </c>
    </row>
    <row r="614" spans="2:14" hidden="1">
      <c r="B614" s="242" t="s">
        <v>514</v>
      </c>
      <c r="C614" s="2" t="s">
        <v>1472</v>
      </c>
      <c r="D614" s="2" t="str">
        <f t="shared" si="23"/>
        <v/>
      </c>
      <c r="E614" s="2" t="s">
        <v>1457</v>
      </c>
      <c r="F614" s="2" t="s">
        <v>554</v>
      </c>
      <c r="G614" s="2" t="s">
        <v>533</v>
      </c>
      <c r="H614" s="2" t="s">
        <v>534</v>
      </c>
      <c r="I614" s="2" t="s">
        <v>535</v>
      </c>
      <c r="J614" s="249">
        <v>250</v>
      </c>
      <c r="K614" s="2" t="s">
        <v>1125</v>
      </c>
      <c r="L614" s="3" t="s">
        <v>544</v>
      </c>
      <c r="M614" s="2" t="s">
        <v>1447</v>
      </c>
      <c r="N614" s="251" t="s">
        <v>546</v>
      </c>
    </row>
    <row r="615" spans="2:14" hidden="1">
      <c r="B615" s="242" t="s">
        <v>514</v>
      </c>
      <c r="C615" s="2" t="s">
        <v>1473</v>
      </c>
      <c r="D615" s="2" t="str">
        <f t="shared" si="23"/>
        <v/>
      </c>
      <c r="E615" s="2" t="s">
        <v>1457</v>
      </c>
      <c r="F615" s="2" t="s">
        <v>554</v>
      </c>
      <c r="G615" s="2" t="s">
        <v>558</v>
      </c>
      <c r="H615" t="s">
        <v>542</v>
      </c>
      <c r="I615" s="2" t="s">
        <v>543</v>
      </c>
      <c r="J615" s="249">
        <v>300</v>
      </c>
      <c r="K615" s="2" t="s">
        <v>1125</v>
      </c>
      <c r="L615" s="3" t="s">
        <v>544</v>
      </c>
      <c r="M615" s="2" t="s">
        <v>1447</v>
      </c>
      <c r="N615" s="251" t="s">
        <v>546</v>
      </c>
    </row>
    <row r="616" spans="2:14" hidden="1">
      <c r="B616" s="242" t="s">
        <v>514</v>
      </c>
      <c r="C616" s="2" t="s">
        <v>1474</v>
      </c>
      <c r="D616" s="2" t="str">
        <f t="shared" si="23"/>
        <v/>
      </c>
      <c r="E616" s="2" t="s">
        <v>1457</v>
      </c>
      <c r="F616" s="2" t="s">
        <v>532</v>
      </c>
      <c r="G616" s="2" t="s">
        <v>533</v>
      </c>
      <c r="H616" s="2" t="s">
        <v>534</v>
      </c>
      <c r="I616" s="2" t="s">
        <v>535</v>
      </c>
      <c r="J616" s="249">
        <v>175</v>
      </c>
      <c r="K616" s="2" t="s">
        <v>1235</v>
      </c>
      <c r="L616" s="3" t="s">
        <v>544</v>
      </c>
      <c r="M616" s="2" t="s">
        <v>1447</v>
      </c>
      <c r="N616" s="251" t="s">
        <v>1095</v>
      </c>
    </row>
    <row r="617" spans="2:14" hidden="1">
      <c r="B617" s="242" t="s">
        <v>514</v>
      </c>
      <c r="C617" s="2" t="s">
        <v>1475</v>
      </c>
      <c r="D617" s="2" t="str">
        <f t="shared" si="23"/>
        <v/>
      </c>
      <c r="E617" s="2" t="s">
        <v>1457</v>
      </c>
      <c r="F617" s="2" t="s">
        <v>532</v>
      </c>
      <c r="G617" s="2" t="s">
        <v>558</v>
      </c>
      <c r="H617" t="s">
        <v>542</v>
      </c>
      <c r="I617" s="2" t="s">
        <v>543</v>
      </c>
      <c r="J617" s="249">
        <v>175</v>
      </c>
      <c r="K617" s="2" t="s">
        <v>1235</v>
      </c>
      <c r="L617" s="3" t="s">
        <v>544</v>
      </c>
      <c r="M617" s="2" t="s">
        <v>1447</v>
      </c>
      <c r="N617" s="24" t="s">
        <v>490</v>
      </c>
    </row>
    <row r="618" spans="2:14" hidden="1">
      <c r="B618" s="242" t="s">
        <v>514</v>
      </c>
      <c r="C618" s="2" t="s">
        <v>1476</v>
      </c>
      <c r="D618" s="2" t="str">
        <f t="shared" si="23"/>
        <v/>
      </c>
      <c r="E618" s="2" t="s">
        <v>1457</v>
      </c>
      <c r="F618" s="2" t="s">
        <v>554</v>
      </c>
      <c r="G618" s="2" t="s">
        <v>533</v>
      </c>
      <c r="H618" s="2" t="s">
        <v>534</v>
      </c>
      <c r="I618" s="2" t="s">
        <v>535</v>
      </c>
      <c r="J618" s="249">
        <v>250</v>
      </c>
      <c r="K618" s="2" t="s">
        <v>1235</v>
      </c>
      <c r="L618" s="3" t="s">
        <v>544</v>
      </c>
      <c r="M618" s="2" t="s">
        <v>1447</v>
      </c>
      <c r="N618" s="251" t="s">
        <v>546</v>
      </c>
    </row>
    <row r="619" spans="2:14" hidden="1">
      <c r="B619" s="242" t="s">
        <v>514</v>
      </c>
      <c r="C619" s="2" t="s">
        <v>1477</v>
      </c>
      <c r="D619" s="2" t="str">
        <f t="shared" si="23"/>
        <v/>
      </c>
      <c r="E619" s="2" t="s">
        <v>1457</v>
      </c>
      <c r="F619" s="2" t="s">
        <v>554</v>
      </c>
      <c r="G619" s="2" t="s">
        <v>558</v>
      </c>
      <c r="H619" t="s">
        <v>542</v>
      </c>
      <c r="I619" s="2" t="s">
        <v>543</v>
      </c>
      <c r="J619" s="249">
        <v>300</v>
      </c>
      <c r="K619" s="2" t="s">
        <v>1235</v>
      </c>
      <c r="L619" s="3" t="s">
        <v>544</v>
      </c>
      <c r="M619" s="2" t="s">
        <v>1447</v>
      </c>
      <c r="N619" s="251" t="s">
        <v>546</v>
      </c>
    </row>
    <row r="620" spans="2:14" hidden="1">
      <c r="B620" s="242" t="s">
        <v>514</v>
      </c>
      <c r="C620" s="2" t="s">
        <v>1478</v>
      </c>
      <c r="D620" s="2" t="str">
        <f t="shared" si="23"/>
        <v/>
      </c>
      <c r="E620" s="2" t="s">
        <v>1457</v>
      </c>
      <c r="F620" s="2" t="s">
        <v>532</v>
      </c>
      <c r="G620" s="2" t="s">
        <v>533</v>
      </c>
      <c r="H620" s="2" t="s">
        <v>534</v>
      </c>
      <c r="I620" s="2" t="s">
        <v>535</v>
      </c>
      <c r="J620" s="249">
        <v>175</v>
      </c>
      <c r="K620" s="2" t="s">
        <v>1344</v>
      </c>
      <c r="L620" s="3" t="s">
        <v>544</v>
      </c>
      <c r="M620" s="2" t="s">
        <v>1447</v>
      </c>
      <c r="N620" s="251" t="s">
        <v>1095</v>
      </c>
    </row>
    <row r="621" spans="2:14" hidden="1">
      <c r="B621" s="242" t="s">
        <v>514</v>
      </c>
      <c r="C621" s="2" t="s">
        <v>1479</v>
      </c>
      <c r="D621" s="2" t="str">
        <f t="shared" si="23"/>
        <v/>
      </c>
      <c r="E621" s="2" t="s">
        <v>1457</v>
      </c>
      <c r="F621" s="2" t="s">
        <v>532</v>
      </c>
      <c r="G621" s="2" t="s">
        <v>558</v>
      </c>
      <c r="H621" t="s">
        <v>542</v>
      </c>
      <c r="I621" s="2" t="s">
        <v>543</v>
      </c>
      <c r="J621" s="249">
        <v>175</v>
      </c>
      <c r="K621" s="2" t="s">
        <v>1344</v>
      </c>
      <c r="L621" s="3" t="s">
        <v>544</v>
      </c>
      <c r="M621" s="2" t="s">
        <v>1447</v>
      </c>
      <c r="N621" s="24" t="s">
        <v>490</v>
      </c>
    </row>
    <row r="622" spans="2:14" hidden="1">
      <c r="B622" s="242" t="s">
        <v>514</v>
      </c>
      <c r="C622" s="2" t="s">
        <v>1480</v>
      </c>
      <c r="D622" s="2" t="str">
        <f t="shared" si="23"/>
        <v/>
      </c>
      <c r="E622" s="2" t="s">
        <v>1457</v>
      </c>
      <c r="F622" s="2" t="s">
        <v>554</v>
      </c>
      <c r="G622" s="2" t="s">
        <v>533</v>
      </c>
      <c r="H622" s="2" t="s">
        <v>534</v>
      </c>
      <c r="I622" s="2" t="s">
        <v>535</v>
      </c>
      <c r="J622" s="249">
        <v>250</v>
      </c>
      <c r="K622" s="2" t="s">
        <v>1344</v>
      </c>
      <c r="L622" s="3" t="s">
        <v>544</v>
      </c>
      <c r="M622" s="2" t="s">
        <v>1447</v>
      </c>
      <c r="N622" s="251" t="s">
        <v>546</v>
      </c>
    </row>
    <row r="623" spans="2:14" hidden="1">
      <c r="B623" s="242" t="s">
        <v>514</v>
      </c>
      <c r="C623" s="2" t="s">
        <v>1481</v>
      </c>
      <c r="D623" s="2" t="str">
        <f t="shared" si="23"/>
        <v/>
      </c>
      <c r="E623" s="2" t="s">
        <v>1457</v>
      </c>
      <c r="F623" s="2" t="s">
        <v>554</v>
      </c>
      <c r="G623" s="2" t="s">
        <v>558</v>
      </c>
      <c r="H623" t="s">
        <v>542</v>
      </c>
      <c r="I623" s="2" t="s">
        <v>543</v>
      </c>
      <c r="J623" s="249">
        <v>300</v>
      </c>
      <c r="K623" s="2" t="s">
        <v>1344</v>
      </c>
      <c r="L623" s="3" t="s">
        <v>544</v>
      </c>
      <c r="M623" s="2" t="s">
        <v>1447</v>
      </c>
      <c r="N623" s="251" t="s">
        <v>546</v>
      </c>
    </row>
    <row r="624" spans="2:14" hidden="1">
      <c r="B624" s="242" t="s">
        <v>514</v>
      </c>
      <c r="C624" s="2" t="s">
        <v>1482</v>
      </c>
      <c r="D624" s="2" t="str">
        <f t="shared" si="23"/>
        <v/>
      </c>
      <c r="E624" s="2" t="s">
        <v>1457</v>
      </c>
      <c r="F624" s="2" t="s">
        <v>532</v>
      </c>
      <c r="G624" s="2" t="s">
        <v>533</v>
      </c>
      <c r="H624" s="2" t="s">
        <v>534</v>
      </c>
      <c r="I624" s="2" t="s">
        <v>535</v>
      </c>
      <c r="J624" s="249">
        <v>175</v>
      </c>
      <c r="K624" s="2" t="s">
        <v>1373</v>
      </c>
      <c r="L624" s="3" t="s">
        <v>544</v>
      </c>
      <c r="M624" s="2" t="s">
        <v>1447</v>
      </c>
      <c r="N624" s="251" t="s">
        <v>1095</v>
      </c>
    </row>
    <row r="625" spans="2:14" hidden="1">
      <c r="B625" s="242" t="s">
        <v>514</v>
      </c>
      <c r="C625" s="2" t="s">
        <v>1483</v>
      </c>
      <c r="D625" s="2" t="str">
        <f t="shared" si="23"/>
        <v/>
      </c>
      <c r="E625" s="2" t="s">
        <v>1457</v>
      </c>
      <c r="F625" s="2" t="s">
        <v>532</v>
      </c>
      <c r="G625" s="2" t="s">
        <v>558</v>
      </c>
      <c r="H625" t="s">
        <v>542</v>
      </c>
      <c r="I625" s="2" t="s">
        <v>543</v>
      </c>
      <c r="J625" s="249">
        <v>175</v>
      </c>
      <c r="K625" s="2" t="s">
        <v>1373</v>
      </c>
      <c r="L625" s="3" t="s">
        <v>544</v>
      </c>
      <c r="M625" s="2" t="s">
        <v>1447</v>
      </c>
      <c r="N625" s="24" t="s">
        <v>490</v>
      </c>
    </row>
    <row r="626" spans="2:14" hidden="1">
      <c r="B626" s="242" t="s">
        <v>514</v>
      </c>
      <c r="C626" s="2" t="s">
        <v>1484</v>
      </c>
      <c r="D626" s="2" t="str">
        <f t="shared" si="23"/>
        <v/>
      </c>
      <c r="E626" s="2" t="s">
        <v>1457</v>
      </c>
      <c r="F626" s="2" t="s">
        <v>554</v>
      </c>
      <c r="G626" s="2" t="s">
        <v>533</v>
      </c>
      <c r="H626" s="2" t="s">
        <v>534</v>
      </c>
      <c r="I626" s="2" t="s">
        <v>535</v>
      </c>
      <c r="J626" s="249">
        <v>250</v>
      </c>
      <c r="K626" s="2" t="s">
        <v>1373</v>
      </c>
      <c r="L626" s="3" t="s">
        <v>544</v>
      </c>
      <c r="M626" s="2" t="s">
        <v>1447</v>
      </c>
      <c r="N626" s="251" t="s">
        <v>546</v>
      </c>
    </row>
    <row r="627" spans="2:14" hidden="1">
      <c r="B627" s="242" t="s">
        <v>514</v>
      </c>
      <c r="C627" s="2" t="s">
        <v>1485</v>
      </c>
      <c r="D627" s="2" t="str">
        <f t="shared" si="23"/>
        <v/>
      </c>
      <c r="E627" s="2" t="s">
        <v>1457</v>
      </c>
      <c r="F627" s="2" t="s">
        <v>554</v>
      </c>
      <c r="G627" s="2" t="s">
        <v>558</v>
      </c>
      <c r="H627" t="s">
        <v>542</v>
      </c>
      <c r="I627" s="2" t="s">
        <v>543</v>
      </c>
      <c r="J627" s="249">
        <v>300</v>
      </c>
      <c r="K627" s="2" t="s">
        <v>1373</v>
      </c>
      <c r="L627" s="3" t="s">
        <v>544</v>
      </c>
      <c r="M627" s="2" t="s">
        <v>1447</v>
      </c>
      <c r="N627" s="251" t="s">
        <v>546</v>
      </c>
    </row>
    <row r="628" spans="2:14" hidden="1">
      <c r="B628" s="242" t="s">
        <v>514</v>
      </c>
      <c r="C628" s="2" t="s">
        <v>1486</v>
      </c>
      <c r="D628" s="2" t="str">
        <f t="shared" si="23"/>
        <v/>
      </c>
      <c r="E628" s="2" t="s">
        <v>1457</v>
      </c>
      <c r="F628" s="2" t="s">
        <v>532</v>
      </c>
      <c r="G628" s="2" t="s">
        <v>533</v>
      </c>
      <c r="H628" s="2" t="s">
        <v>534</v>
      </c>
      <c r="I628" s="2" t="s">
        <v>535</v>
      </c>
      <c r="J628" s="249">
        <v>175</v>
      </c>
      <c r="K628" s="2" t="s">
        <v>1402</v>
      </c>
      <c r="L628" s="3" t="s">
        <v>544</v>
      </c>
      <c r="M628" s="2" t="s">
        <v>1447</v>
      </c>
      <c r="N628" s="251" t="s">
        <v>1095</v>
      </c>
    </row>
    <row r="629" spans="2:14" hidden="1">
      <c r="B629" s="242" t="s">
        <v>514</v>
      </c>
      <c r="C629" s="2" t="s">
        <v>1487</v>
      </c>
      <c r="D629" s="2" t="str">
        <f t="shared" si="23"/>
        <v/>
      </c>
      <c r="E629" s="2" t="s">
        <v>1457</v>
      </c>
      <c r="F629" s="2" t="s">
        <v>532</v>
      </c>
      <c r="G629" s="2" t="s">
        <v>558</v>
      </c>
      <c r="H629" t="s">
        <v>542</v>
      </c>
      <c r="I629" s="2" t="s">
        <v>543</v>
      </c>
      <c r="J629" s="249">
        <v>175</v>
      </c>
      <c r="K629" s="2" t="s">
        <v>1402</v>
      </c>
      <c r="L629" s="3" t="s">
        <v>544</v>
      </c>
      <c r="M629" s="2" t="s">
        <v>1447</v>
      </c>
      <c r="N629" s="24" t="s">
        <v>490</v>
      </c>
    </row>
    <row r="630" spans="2:14" hidden="1">
      <c r="B630" s="242" t="s">
        <v>514</v>
      </c>
      <c r="C630" s="2" t="s">
        <v>1488</v>
      </c>
      <c r="D630" s="2" t="str">
        <f t="shared" si="23"/>
        <v/>
      </c>
      <c r="E630" s="2" t="s">
        <v>1457</v>
      </c>
      <c r="F630" s="2" t="s">
        <v>554</v>
      </c>
      <c r="G630" s="2" t="s">
        <v>533</v>
      </c>
      <c r="H630" s="2" t="s">
        <v>534</v>
      </c>
      <c r="I630" s="2" t="s">
        <v>535</v>
      </c>
      <c r="J630" s="249">
        <v>250</v>
      </c>
      <c r="K630" s="2" t="s">
        <v>1402</v>
      </c>
      <c r="L630" s="3" t="s">
        <v>544</v>
      </c>
      <c r="M630" s="2" t="s">
        <v>1447</v>
      </c>
      <c r="N630" s="251" t="s">
        <v>546</v>
      </c>
    </row>
    <row r="631" spans="2:14" hidden="1">
      <c r="B631" s="242" t="s">
        <v>514</v>
      </c>
      <c r="C631" s="2" t="s">
        <v>1489</v>
      </c>
      <c r="D631" s="2" t="str">
        <f t="shared" si="23"/>
        <v/>
      </c>
      <c r="E631" s="2" t="s">
        <v>1457</v>
      </c>
      <c r="F631" s="2" t="s">
        <v>554</v>
      </c>
      <c r="G631" s="2" t="s">
        <v>558</v>
      </c>
      <c r="H631" t="s">
        <v>542</v>
      </c>
      <c r="I631" s="2" t="s">
        <v>543</v>
      </c>
      <c r="J631" s="249">
        <v>300</v>
      </c>
      <c r="K631" s="2" t="s">
        <v>1402</v>
      </c>
      <c r="L631" s="3" t="s">
        <v>544</v>
      </c>
      <c r="M631" s="2" t="s">
        <v>1447</v>
      </c>
      <c r="N631" s="251" t="s">
        <v>546</v>
      </c>
    </row>
    <row r="632" spans="2:14" hidden="1">
      <c r="B632" s="242" t="s">
        <v>514</v>
      </c>
      <c r="C632" s="2" t="s">
        <v>1490</v>
      </c>
      <c r="D632" s="2" t="str">
        <f t="shared" si="23"/>
        <v/>
      </c>
      <c r="E632" s="2" t="s">
        <v>1491</v>
      </c>
      <c r="F632" s="2" t="s">
        <v>532</v>
      </c>
      <c r="G632" s="2" t="s">
        <v>533</v>
      </c>
      <c r="H632" s="2" t="s">
        <v>534</v>
      </c>
      <c r="I632" s="2" t="s">
        <v>535</v>
      </c>
      <c r="J632" s="249">
        <v>175</v>
      </c>
      <c r="K632" s="2" t="s">
        <v>536</v>
      </c>
      <c r="L632" s="3">
        <v>98553385</v>
      </c>
      <c r="M632" t="s">
        <v>538</v>
      </c>
      <c r="N632" s="24" t="s">
        <v>490</v>
      </c>
    </row>
    <row r="633" spans="2:14" hidden="1">
      <c r="B633" s="242" t="s">
        <v>514</v>
      </c>
      <c r="C633" s="2" t="s">
        <v>1492</v>
      </c>
      <c r="D633" s="2" t="str">
        <f t="shared" si="23"/>
        <v/>
      </c>
      <c r="E633" s="2" t="s">
        <v>1491</v>
      </c>
      <c r="F633" s="2" t="s">
        <v>532</v>
      </c>
      <c r="G633" s="2" t="s">
        <v>558</v>
      </c>
      <c r="H633" t="s">
        <v>542</v>
      </c>
      <c r="I633" s="2" t="s">
        <v>543</v>
      </c>
      <c r="J633" s="249">
        <v>175</v>
      </c>
      <c r="K633" s="2" t="s">
        <v>536</v>
      </c>
      <c r="L633" s="3" t="s">
        <v>544</v>
      </c>
      <c r="M633" t="s">
        <v>538</v>
      </c>
      <c r="N633" s="24" t="s">
        <v>490</v>
      </c>
    </row>
    <row r="634" spans="2:14" hidden="1">
      <c r="B634" s="242" t="s">
        <v>514</v>
      </c>
      <c r="C634" s="2" t="s">
        <v>1493</v>
      </c>
      <c r="D634" s="2" t="str">
        <f t="shared" si="23"/>
        <v/>
      </c>
      <c r="E634" s="2" t="s">
        <v>1491</v>
      </c>
      <c r="F634" s="2" t="s">
        <v>532</v>
      </c>
      <c r="G634" s="2" t="s">
        <v>548</v>
      </c>
      <c r="H634" s="2" t="s">
        <v>549</v>
      </c>
      <c r="I634" s="2" t="s">
        <v>550</v>
      </c>
      <c r="J634" s="249">
        <v>175</v>
      </c>
      <c r="K634" s="2" t="s">
        <v>536</v>
      </c>
      <c r="L634" s="3" t="s">
        <v>544</v>
      </c>
      <c r="M634" t="s">
        <v>697</v>
      </c>
      <c r="N634" s="24" t="s">
        <v>490</v>
      </c>
    </row>
    <row r="635" spans="2:14" hidden="1">
      <c r="B635" s="242" t="s">
        <v>514</v>
      </c>
      <c r="C635" s="2" t="s">
        <v>1494</v>
      </c>
      <c r="D635" s="2" t="str">
        <f t="shared" si="23"/>
        <v/>
      </c>
      <c r="E635" s="2" t="s">
        <v>1491</v>
      </c>
      <c r="F635" s="2" t="s">
        <v>554</v>
      </c>
      <c r="G635" s="2" t="s">
        <v>533</v>
      </c>
      <c r="H635" s="2" t="s">
        <v>534</v>
      </c>
      <c r="I635" s="2" t="s">
        <v>535</v>
      </c>
      <c r="J635" s="249">
        <v>250</v>
      </c>
      <c r="K635" s="2" t="s">
        <v>536</v>
      </c>
      <c r="L635" s="3">
        <v>98553386</v>
      </c>
      <c r="M635" s="2" t="s">
        <v>1447</v>
      </c>
      <c r="N635" s="251" t="s">
        <v>546</v>
      </c>
    </row>
    <row r="636" spans="2:14" hidden="1">
      <c r="B636" s="242" t="s">
        <v>514</v>
      </c>
      <c r="C636" s="2" t="s">
        <v>1495</v>
      </c>
      <c r="D636" s="2" t="str">
        <f t="shared" si="23"/>
        <v/>
      </c>
      <c r="E636" s="2" t="s">
        <v>1491</v>
      </c>
      <c r="F636" s="2" t="s">
        <v>554</v>
      </c>
      <c r="G636" s="2" t="s">
        <v>558</v>
      </c>
      <c r="H636" t="s">
        <v>542</v>
      </c>
      <c r="I636" s="2" t="s">
        <v>543</v>
      </c>
      <c r="J636" s="249">
        <v>300</v>
      </c>
      <c r="K636" s="2" t="s">
        <v>536</v>
      </c>
      <c r="L636" s="3">
        <v>98553387</v>
      </c>
      <c r="M636" s="2" t="s">
        <v>1447</v>
      </c>
      <c r="N636" s="251" t="s">
        <v>546</v>
      </c>
    </row>
    <row r="637" spans="2:14" hidden="1">
      <c r="B637" s="242" t="s">
        <v>514</v>
      </c>
      <c r="C637" s="2" t="s">
        <v>1496</v>
      </c>
      <c r="D637" s="2" t="str">
        <f t="shared" si="23"/>
        <v/>
      </c>
      <c r="E637" s="2" t="s">
        <v>1491</v>
      </c>
      <c r="F637" s="2" t="s">
        <v>554</v>
      </c>
      <c r="G637" s="2" t="s">
        <v>548</v>
      </c>
      <c r="H637" s="2" t="s">
        <v>549</v>
      </c>
      <c r="I637" s="2" t="s">
        <v>550</v>
      </c>
      <c r="J637" s="249">
        <v>250</v>
      </c>
      <c r="K637" s="2" t="s">
        <v>536</v>
      </c>
      <c r="L637" s="3" t="s">
        <v>544</v>
      </c>
      <c r="M637" t="s">
        <v>697</v>
      </c>
      <c r="N637" s="251" t="s">
        <v>546</v>
      </c>
    </row>
    <row r="638" spans="2:14" hidden="1">
      <c r="B638" s="242" t="s">
        <v>514</v>
      </c>
      <c r="C638" s="2" t="s">
        <v>1497</v>
      </c>
      <c r="D638" s="2" t="str">
        <f t="shared" si="23"/>
        <v/>
      </c>
      <c r="E638" s="2" t="s">
        <v>1491</v>
      </c>
      <c r="F638" s="2" t="s">
        <v>549</v>
      </c>
      <c r="G638" s="2" t="s">
        <v>533</v>
      </c>
      <c r="H638" s="2" t="s">
        <v>534</v>
      </c>
      <c r="I638" s="2" t="s">
        <v>535</v>
      </c>
      <c r="J638" s="249">
        <v>175</v>
      </c>
      <c r="K638" s="2" t="s">
        <v>536</v>
      </c>
      <c r="L638" s="3" t="s">
        <v>544</v>
      </c>
      <c r="M638" s="2" t="s">
        <v>1447</v>
      </c>
      <c r="N638" s="24" t="s">
        <v>490</v>
      </c>
    </row>
    <row r="639" spans="2:14" hidden="1">
      <c r="B639" s="242" t="s">
        <v>514</v>
      </c>
      <c r="C639" s="2" t="s">
        <v>1498</v>
      </c>
      <c r="D639" s="2" t="str">
        <f t="shared" si="23"/>
        <v/>
      </c>
      <c r="E639" s="2" t="s">
        <v>1491</v>
      </c>
      <c r="F639" s="2" t="s">
        <v>549</v>
      </c>
      <c r="G639" s="2" t="s">
        <v>558</v>
      </c>
      <c r="H639" t="s">
        <v>542</v>
      </c>
      <c r="I639" s="2" t="s">
        <v>543</v>
      </c>
      <c r="J639" s="249">
        <v>175</v>
      </c>
      <c r="K639" s="2" t="s">
        <v>536</v>
      </c>
      <c r="L639" s="3" t="s">
        <v>544</v>
      </c>
      <c r="M639" s="2" t="s">
        <v>1447</v>
      </c>
      <c r="N639" s="24" t="s">
        <v>490</v>
      </c>
    </row>
    <row r="640" spans="2:14" hidden="1">
      <c r="B640" s="242" t="s">
        <v>514</v>
      </c>
      <c r="C640" s="2" t="s">
        <v>1499</v>
      </c>
      <c r="D640" s="2" t="str">
        <f t="shared" si="23"/>
        <v/>
      </c>
      <c r="E640" s="2" t="s">
        <v>1491</v>
      </c>
      <c r="F640" s="2" t="s">
        <v>549</v>
      </c>
      <c r="G640" s="2" t="s">
        <v>548</v>
      </c>
      <c r="H640" s="2" t="s">
        <v>549</v>
      </c>
      <c r="I640" s="2" t="s">
        <v>550</v>
      </c>
      <c r="J640" s="249">
        <v>175</v>
      </c>
      <c r="K640" s="2" t="s">
        <v>536</v>
      </c>
      <c r="L640" s="3" t="s">
        <v>544</v>
      </c>
      <c r="M640" t="s">
        <v>697</v>
      </c>
      <c r="N640" s="24" t="s">
        <v>490</v>
      </c>
    </row>
    <row r="641" spans="2:14" hidden="1">
      <c r="B641" s="242" t="s">
        <v>514</v>
      </c>
      <c r="C641" s="2" t="s">
        <v>1500</v>
      </c>
      <c r="D641" s="2" t="str">
        <f t="shared" si="23"/>
        <v/>
      </c>
      <c r="E641" s="2" t="s">
        <v>1491</v>
      </c>
      <c r="F641" s="2" t="s">
        <v>532</v>
      </c>
      <c r="G641" s="2" t="s">
        <v>533</v>
      </c>
      <c r="H641" s="2" t="s">
        <v>534</v>
      </c>
      <c r="I641" s="2" t="s">
        <v>535</v>
      </c>
      <c r="J641" s="249">
        <v>175</v>
      </c>
      <c r="K641" s="2" t="s">
        <v>1125</v>
      </c>
      <c r="L641" s="3" t="s">
        <v>544</v>
      </c>
      <c r="M641" s="2" t="s">
        <v>1447</v>
      </c>
      <c r="N641" s="251" t="s">
        <v>1095</v>
      </c>
    </row>
    <row r="642" spans="2:14" hidden="1">
      <c r="B642" s="242" t="s">
        <v>514</v>
      </c>
      <c r="C642" s="2" t="s">
        <v>1501</v>
      </c>
      <c r="D642" s="2" t="str">
        <f t="shared" si="23"/>
        <v/>
      </c>
      <c r="E642" s="2" t="s">
        <v>1491</v>
      </c>
      <c r="F642" s="2" t="s">
        <v>532</v>
      </c>
      <c r="G642" s="2" t="s">
        <v>558</v>
      </c>
      <c r="H642" t="s">
        <v>542</v>
      </c>
      <c r="I642" s="2" t="s">
        <v>543</v>
      </c>
      <c r="J642" s="249">
        <v>175</v>
      </c>
      <c r="K642" s="2" t="s">
        <v>1125</v>
      </c>
      <c r="L642" s="3" t="s">
        <v>544</v>
      </c>
      <c r="M642" s="2" t="s">
        <v>1447</v>
      </c>
      <c r="N642" s="24" t="s">
        <v>490</v>
      </c>
    </row>
    <row r="643" spans="2:14" hidden="1">
      <c r="B643" s="242" t="s">
        <v>514</v>
      </c>
      <c r="C643" s="2" t="s">
        <v>1502</v>
      </c>
      <c r="D643" s="2" t="str">
        <f t="shared" si="23"/>
        <v/>
      </c>
      <c r="E643" s="2" t="s">
        <v>1491</v>
      </c>
      <c r="F643" s="2" t="s">
        <v>554</v>
      </c>
      <c r="G643" s="2" t="s">
        <v>533</v>
      </c>
      <c r="H643" s="2" t="s">
        <v>534</v>
      </c>
      <c r="I643" s="2" t="s">
        <v>535</v>
      </c>
      <c r="J643" s="249">
        <v>250</v>
      </c>
      <c r="K643" s="2" t="s">
        <v>1125</v>
      </c>
      <c r="L643" s="3" t="s">
        <v>544</v>
      </c>
      <c r="M643" s="2" t="s">
        <v>1447</v>
      </c>
      <c r="N643" s="251" t="s">
        <v>546</v>
      </c>
    </row>
    <row r="644" spans="2:14" hidden="1">
      <c r="B644" s="242" t="s">
        <v>514</v>
      </c>
      <c r="C644" s="2" t="s">
        <v>1503</v>
      </c>
      <c r="D644" s="2" t="str">
        <f t="shared" si="23"/>
        <v/>
      </c>
      <c r="E644" s="2" t="s">
        <v>1491</v>
      </c>
      <c r="F644" s="2" t="s">
        <v>554</v>
      </c>
      <c r="G644" s="2" t="s">
        <v>558</v>
      </c>
      <c r="H644" t="s">
        <v>542</v>
      </c>
      <c r="I644" s="2" t="s">
        <v>543</v>
      </c>
      <c r="J644" s="249">
        <v>300</v>
      </c>
      <c r="K644" s="2" t="s">
        <v>1125</v>
      </c>
      <c r="L644" s="3" t="s">
        <v>544</v>
      </c>
      <c r="M644" s="2" t="s">
        <v>1447</v>
      </c>
      <c r="N644" s="251" t="s">
        <v>546</v>
      </c>
    </row>
    <row r="645" spans="2:14" hidden="1">
      <c r="B645" s="242" t="s">
        <v>514</v>
      </c>
      <c r="C645" s="2" t="s">
        <v>1504</v>
      </c>
      <c r="D645" s="2" t="str">
        <f t="shared" si="23"/>
        <v/>
      </c>
      <c r="E645" s="2" t="s">
        <v>1491</v>
      </c>
      <c r="F645" s="2" t="s">
        <v>532</v>
      </c>
      <c r="G645" s="2" t="s">
        <v>533</v>
      </c>
      <c r="H645" s="2" t="s">
        <v>534</v>
      </c>
      <c r="I645" s="2" t="s">
        <v>535</v>
      </c>
      <c r="J645" s="249">
        <v>175</v>
      </c>
      <c r="K645" s="2" t="s">
        <v>1235</v>
      </c>
      <c r="L645" s="3" t="s">
        <v>544</v>
      </c>
      <c r="M645" s="2" t="s">
        <v>1447</v>
      </c>
      <c r="N645" s="251" t="s">
        <v>1095</v>
      </c>
    </row>
    <row r="646" spans="2:14" hidden="1">
      <c r="B646" s="242" t="s">
        <v>514</v>
      </c>
      <c r="C646" s="2" t="s">
        <v>1505</v>
      </c>
      <c r="D646" s="2" t="str">
        <f t="shared" si="23"/>
        <v/>
      </c>
      <c r="E646" s="2" t="s">
        <v>1491</v>
      </c>
      <c r="F646" s="2" t="s">
        <v>532</v>
      </c>
      <c r="G646" s="2" t="s">
        <v>558</v>
      </c>
      <c r="H646" t="s">
        <v>542</v>
      </c>
      <c r="I646" s="2" t="s">
        <v>543</v>
      </c>
      <c r="J646" s="249">
        <v>175</v>
      </c>
      <c r="K646" s="2" t="s">
        <v>1235</v>
      </c>
      <c r="L646" s="3" t="s">
        <v>544</v>
      </c>
      <c r="M646" s="2" t="s">
        <v>1447</v>
      </c>
      <c r="N646" s="24" t="s">
        <v>490</v>
      </c>
    </row>
    <row r="647" spans="2:14" hidden="1">
      <c r="B647" s="242" t="s">
        <v>514</v>
      </c>
      <c r="C647" s="2" t="s">
        <v>1506</v>
      </c>
      <c r="D647" s="2" t="str">
        <f t="shared" si="23"/>
        <v/>
      </c>
      <c r="E647" s="2" t="s">
        <v>1491</v>
      </c>
      <c r="F647" s="2" t="s">
        <v>554</v>
      </c>
      <c r="G647" s="2" t="s">
        <v>533</v>
      </c>
      <c r="H647" s="2" t="s">
        <v>534</v>
      </c>
      <c r="I647" s="2" t="s">
        <v>535</v>
      </c>
      <c r="J647" s="249">
        <v>250</v>
      </c>
      <c r="K647" s="2" t="s">
        <v>1235</v>
      </c>
      <c r="L647" s="3" t="s">
        <v>544</v>
      </c>
      <c r="M647" s="2" t="s">
        <v>1447</v>
      </c>
      <c r="N647" s="251" t="s">
        <v>546</v>
      </c>
    </row>
    <row r="648" spans="2:14" hidden="1">
      <c r="B648" s="242" t="s">
        <v>514</v>
      </c>
      <c r="C648" s="2" t="s">
        <v>1507</v>
      </c>
      <c r="D648" s="2" t="str">
        <f t="shared" ref="D648:D711" si="24">IF(B648="Y",C648,"")</f>
        <v/>
      </c>
      <c r="E648" s="2" t="s">
        <v>1491</v>
      </c>
      <c r="F648" s="2" t="s">
        <v>554</v>
      </c>
      <c r="G648" s="2" t="s">
        <v>558</v>
      </c>
      <c r="H648" t="s">
        <v>542</v>
      </c>
      <c r="I648" s="2" t="s">
        <v>543</v>
      </c>
      <c r="J648" s="249">
        <v>300</v>
      </c>
      <c r="K648" s="2" t="s">
        <v>1235</v>
      </c>
      <c r="L648" s="3" t="s">
        <v>544</v>
      </c>
      <c r="M648" s="2" t="s">
        <v>1447</v>
      </c>
      <c r="N648" s="251" t="s">
        <v>546</v>
      </c>
    </row>
    <row r="649" spans="2:14" hidden="1">
      <c r="B649" s="242" t="s">
        <v>514</v>
      </c>
      <c r="C649" s="2" t="s">
        <v>1508</v>
      </c>
      <c r="D649" s="2" t="str">
        <f t="shared" si="24"/>
        <v/>
      </c>
      <c r="E649" s="2" t="s">
        <v>1509</v>
      </c>
      <c r="F649" s="2" t="s">
        <v>532</v>
      </c>
      <c r="G649" s="2" t="s">
        <v>533</v>
      </c>
      <c r="H649" s="2" t="s">
        <v>534</v>
      </c>
      <c r="I649" s="2" t="s">
        <v>535</v>
      </c>
      <c r="J649" s="249">
        <v>175</v>
      </c>
      <c r="K649" s="2" t="s">
        <v>536</v>
      </c>
      <c r="L649" s="3">
        <v>98577146</v>
      </c>
      <c r="M649" t="s">
        <v>538</v>
      </c>
      <c r="N649" s="24" t="s">
        <v>539</v>
      </c>
    </row>
    <row r="650" spans="2:14" hidden="1">
      <c r="B650" s="242" t="s">
        <v>514</v>
      </c>
      <c r="C650" s="2" t="s">
        <v>1510</v>
      </c>
      <c r="D650" s="2" t="str">
        <f t="shared" si="24"/>
        <v/>
      </c>
      <c r="E650" s="2" t="s">
        <v>1509</v>
      </c>
      <c r="F650" s="2" t="s">
        <v>532</v>
      </c>
      <c r="G650" s="2" t="s">
        <v>558</v>
      </c>
      <c r="H650" t="s">
        <v>542</v>
      </c>
      <c r="I650" s="2" t="s">
        <v>543</v>
      </c>
      <c r="J650" s="249">
        <v>175</v>
      </c>
      <c r="K650" s="2" t="s">
        <v>536</v>
      </c>
      <c r="L650" s="3" t="s">
        <v>544</v>
      </c>
      <c r="M650" s="2" t="s">
        <v>1447</v>
      </c>
      <c r="N650" s="24" t="s">
        <v>490</v>
      </c>
    </row>
    <row r="651" spans="2:14" hidden="1">
      <c r="B651" s="242" t="s">
        <v>514</v>
      </c>
      <c r="C651" s="2" t="s">
        <v>1511</v>
      </c>
      <c r="D651" s="2" t="str">
        <f t="shared" si="24"/>
        <v/>
      </c>
      <c r="E651" s="2" t="s">
        <v>1509</v>
      </c>
      <c r="F651" s="2" t="s">
        <v>532</v>
      </c>
      <c r="G651" s="2" t="s">
        <v>548</v>
      </c>
      <c r="H651" s="2" t="s">
        <v>549</v>
      </c>
      <c r="I651" s="2" t="s">
        <v>550</v>
      </c>
      <c r="J651" s="249">
        <v>175</v>
      </c>
      <c r="K651" s="2" t="s">
        <v>536</v>
      </c>
      <c r="L651" s="3" t="s">
        <v>544</v>
      </c>
      <c r="M651" t="s">
        <v>697</v>
      </c>
      <c r="N651" s="24" t="s">
        <v>490</v>
      </c>
    </row>
    <row r="652" spans="2:14" hidden="1">
      <c r="B652" s="242" t="s">
        <v>514</v>
      </c>
      <c r="C652" s="2" t="s">
        <v>1512</v>
      </c>
      <c r="D652" s="2" t="str">
        <f t="shared" si="24"/>
        <v/>
      </c>
      <c r="E652" s="2" t="s">
        <v>1509</v>
      </c>
      <c r="F652" s="2" t="s">
        <v>549</v>
      </c>
      <c r="G652" s="2" t="s">
        <v>533</v>
      </c>
      <c r="H652" s="2" t="s">
        <v>534</v>
      </c>
      <c r="I652" s="2" t="s">
        <v>535</v>
      </c>
      <c r="J652" s="249">
        <v>175</v>
      </c>
      <c r="K652" s="2" t="s">
        <v>536</v>
      </c>
      <c r="L652" s="3" t="s">
        <v>544</v>
      </c>
      <c r="M652" s="2" t="s">
        <v>1447</v>
      </c>
      <c r="N652" s="24" t="s">
        <v>490</v>
      </c>
    </row>
    <row r="653" spans="2:14" hidden="1">
      <c r="B653" s="242" t="s">
        <v>514</v>
      </c>
      <c r="C653" s="2" t="s">
        <v>1513</v>
      </c>
      <c r="D653" s="2" t="str">
        <f t="shared" si="24"/>
        <v/>
      </c>
      <c r="E653" s="2" t="s">
        <v>1509</v>
      </c>
      <c r="F653" s="2" t="s">
        <v>549</v>
      </c>
      <c r="G653" s="2" t="s">
        <v>558</v>
      </c>
      <c r="H653" t="s">
        <v>542</v>
      </c>
      <c r="I653" s="2" t="s">
        <v>543</v>
      </c>
      <c r="J653" s="249">
        <v>175</v>
      </c>
      <c r="K653" s="2" t="s">
        <v>536</v>
      </c>
      <c r="L653" s="3" t="s">
        <v>544</v>
      </c>
      <c r="M653" s="2" t="s">
        <v>1447</v>
      </c>
      <c r="N653" s="24" t="s">
        <v>490</v>
      </c>
    </row>
    <row r="654" spans="2:14" hidden="1">
      <c r="B654" s="242" t="s">
        <v>514</v>
      </c>
      <c r="C654" s="2" t="s">
        <v>1514</v>
      </c>
      <c r="D654" s="2" t="str">
        <f t="shared" si="24"/>
        <v/>
      </c>
      <c r="E654" s="2" t="s">
        <v>1509</v>
      </c>
      <c r="F654" s="2" t="s">
        <v>549</v>
      </c>
      <c r="G654" s="2" t="s">
        <v>548</v>
      </c>
      <c r="H654" s="2" t="s">
        <v>549</v>
      </c>
      <c r="I654" s="2" t="s">
        <v>550</v>
      </c>
      <c r="J654" s="249">
        <v>175</v>
      </c>
      <c r="K654" s="2" t="s">
        <v>536</v>
      </c>
      <c r="L654" s="3" t="s">
        <v>544</v>
      </c>
      <c r="M654" t="s">
        <v>697</v>
      </c>
      <c r="N654" s="24" t="s">
        <v>490</v>
      </c>
    </row>
    <row r="655" spans="2:14" hidden="1">
      <c r="B655" s="242" t="s">
        <v>514</v>
      </c>
      <c r="C655" s="2" t="s">
        <v>1515</v>
      </c>
      <c r="D655" s="2" t="str">
        <f t="shared" si="24"/>
        <v/>
      </c>
      <c r="E655" s="2" t="s">
        <v>1509</v>
      </c>
      <c r="F655" s="2" t="s">
        <v>532</v>
      </c>
      <c r="G655" s="2" t="s">
        <v>533</v>
      </c>
      <c r="H655" s="2" t="s">
        <v>534</v>
      </c>
      <c r="I655" s="2" t="s">
        <v>535</v>
      </c>
      <c r="J655" s="249">
        <v>175</v>
      </c>
      <c r="K655" s="2" t="s">
        <v>1094</v>
      </c>
      <c r="L655" s="3" t="s">
        <v>544</v>
      </c>
      <c r="M655" s="2" t="s">
        <v>1447</v>
      </c>
      <c r="N655" s="251" t="s">
        <v>1095</v>
      </c>
    </row>
    <row r="656" spans="2:14" hidden="1">
      <c r="B656" s="242" t="s">
        <v>514</v>
      </c>
      <c r="C656" s="2" t="s">
        <v>1516</v>
      </c>
      <c r="D656" s="2" t="str">
        <f t="shared" si="24"/>
        <v/>
      </c>
      <c r="E656" s="2" t="s">
        <v>1509</v>
      </c>
      <c r="F656" s="2" t="s">
        <v>532</v>
      </c>
      <c r="G656" s="2" t="s">
        <v>558</v>
      </c>
      <c r="H656" t="s">
        <v>542</v>
      </c>
      <c r="I656" s="2" t="s">
        <v>543</v>
      </c>
      <c r="J656" s="249">
        <v>175</v>
      </c>
      <c r="K656" s="2" t="s">
        <v>1094</v>
      </c>
      <c r="L656" s="3" t="s">
        <v>544</v>
      </c>
      <c r="M656" s="2" t="s">
        <v>1447</v>
      </c>
      <c r="N656" s="24" t="s">
        <v>490</v>
      </c>
    </row>
    <row r="657" spans="2:14" hidden="1">
      <c r="B657" s="242" t="s">
        <v>514</v>
      </c>
      <c r="C657" s="2" t="s">
        <v>1517</v>
      </c>
      <c r="D657" s="2" t="str">
        <f t="shared" si="24"/>
        <v/>
      </c>
      <c r="E657" s="2" t="s">
        <v>1509</v>
      </c>
      <c r="F657" s="2" t="s">
        <v>532</v>
      </c>
      <c r="G657" s="2" t="s">
        <v>533</v>
      </c>
      <c r="H657" s="2" t="s">
        <v>534</v>
      </c>
      <c r="I657" s="2" t="s">
        <v>535</v>
      </c>
      <c r="J657" s="249">
        <v>175</v>
      </c>
      <c r="K657" s="2" t="s">
        <v>1125</v>
      </c>
      <c r="L657" s="3" t="s">
        <v>544</v>
      </c>
      <c r="M657" s="2" t="s">
        <v>1447</v>
      </c>
      <c r="N657" s="251" t="s">
        <v>1095</v>
      </c>
    </row>
    <row r="658" spans="2:14" hidden="1">
      <c r="B658" s="242" t="s">
        <v>514</v>
      </c>
      <c r="C658" s="2" t="s">
        <v>1518</v>
      </c>
      <c r="D658" s="2" t="str">
        <f t="shared" si="24"/>
        <v/>
      </c>
      <c r="E658" s="2" t="s">
        <v>1509</v>
      </c>
      <c r="F658" s="2" t="s">
        <v>532</v>
      </c>
      <c r="G658" s="2" t="s">
        <v>558</v>
      </c>
      <c r="H658" t="s">
        <v>542</v>
      </c>
      <c r="I658" s="2" t="s">
        <v>543</v>
      </c>
      <c r="J658" s="249">
        <v>175</v>
      </c>
      <c r="K658" s="2" t="s">
        <v>1125</v>
      </c>
      <c r="L658" s="3" t="s">
        <v>544</v>
      </c>
      <c r="M658" s="2" t="s">
        <v>1447</v>
      </c>
      <c r="N658" s="24" t="s">
        <v>490</v>
      </c>
    </row>
    <row r="659" spans="2:14" hidden="1">
      <c r="B659" s="242" t="s">
        <v>514</v>
      </c>
      <c r="C659" s="2" t="s">
        <v>1519</v>
      </c>
      <c r="D659" s="2" t="str">
        <f t="shared" si="24"/>
        <v/>
      </c>
      <c r="E659" s="2" t="s">
        <v>1509</v>
      </c>
      <c r="F659" s="2" t="s">
        <v>532</v>
      </c>
      <c r="G659" s="2" t="s">
        <v>533</v>
      </c>
      <c r="H659" s="2" t="s">
        <v>534</v>
      </c>
      <c r="I659" s="2" t="s">
        <v>535</v>
      </c>
      <c r="J659" s="249">
        <v>175</v>
      </c>
      <c r="K659" s="2" t="s">
        <v>1235</v>
      </c>
      <c r="L659" s="3" t="s">
        <v>544</v>
      </c>
      <c r="M659" s="2" t="s">
        <v>1447</v>
      </c>
      <c r="N659" s="251" t="s">
        <v>1095</v>
      </c>
    </row>
    <row r="660" spans="2:14" hidden="1">
      <c r="B660" s="242" t="s">
        <v>514</v>
      </c>
      <c r="C660" s="2" t="s">
        <v>1520</v>
      </c>
      <c r="D660" s="2" t="str">
        <f t="shared" si="24"/>
        <v/>
      </c>
      <c r="E660" s="2" t="s">
        <v>1509</v>
      </c>
      <c r="F660" s="2" t="s">
        <v>532</v>
      </c>
      <c r="G660" s="2" t="s">
        <v>558</v>
      </c>
      <c r="H660" t="s">
        <v>542</v>
      </c>
      <c r="I660" s="2" t="s">
        <v>543</v>
      </c>
      <c r="J660" s="249">
        <v>175</v>
      </c>
      <c r="K660" s="2" t="s">
        <v>1235</v>
      </c>
      <c r="L660" s="3" t="s">
        <v>544</v>
      </c>
      <c r="M660" s="2" t="s">
        <v>1447</v>
      </c>
      <c r="N660" s="24" t="s">
        <v>490</v>
      </c>
    </row>
    <row r="661" spans="2:14" hidden="1">
      <c r="B661" s="242" t="s">
        <v>514</v>
      </c>
      <c r="C661" s="2" t="s">
        <v>1521</v>
      </c>
      <c r="D661" s="2" t="str">
        <f t="shared" si="24"/>
        <v/>
      </c>
      <c r="E661" s="2" t="s">
        <v>1509</v>
      </c>
      <c r="F661" s="2" t="s">
        <v>532</v>
      </c>
      <c r="G661" s="2" t="s">
        <v>533</v>
      </c>
      <c r="H661" s="2" t="s">
        <v>534</v>
      </c>
      <c r="I661" s="2" t="s">
        <v>535</v>
      </c>
      <c r="J661" s="249">
        <v>175</v>
      </c>
      <c r="K661" s="2" t="s">
        <v>1344</v>
      </c>
      <c r="L661" s="3" t="s">
        <v>544</v>
      </c>
      <c r="M661" s="2" t="s">
        <v>1447</v>
      </c>
      <c r="N661" s="251" t="s">
        <v>1095</v>
      </c>
    </row>
    <row r="662" spans="2:14" hidden="1">
      <c r="B662" s="242" t="s">
        <v>514</v>
      </c>
      <c r="C662" s="2" t="s">
        <v>1522</v>
      </c>
      <c r="D662" s="2" t="str">
        <f t="shared" si="24"/>
        <v/>
      </c>
      <c r="E662" s="2" t="s">
        <v>1509</v>
      </c>
      <c r="F662" s="2" t="s">
        <v>532</v>
      </c>
      <c r="G662" s="2" t="s">
        <v>558</v>
      </c>
      <c r="H662" t="s">
        <v>542</v>
      </c>
      <c r="I662" s="2" t="s">
        <v>543</v>
      </c>
      <c r="J662" s="249">
        <v>175</v>
      </c>
      <c r="K662" s="2" t="s">
        <v>1344</v>
      </c>
      <c r="L662" s="3" t="s">
        <v>544</v>
      </c>
      <c r="M662" s="2" t="s">
        <v>1447</v>
      </c>
      <c r="N662" s="24" t="s">
        <v>490</v>
      </c>
    </row>
    <row r="663" spans="2:14" hidden="1">
      <c r="B663" s="242" t="s">
        <v>514</v>
      </c>
      <c r="C663" s="2" t="s">
        <v>1523</v>
      </c>
      <c r="D663" s="2" t="str">
        <f t="shared" si="24"/>
        <v/>
      </c>
      <c r="E663" s="2" t="s">
        <v>1509</v>
      </c>
      <c r="F663" s="2" t="s">
        <v>532</v>
      </c>
      <c r="G663" s="2" t="s">
        <v>533</v>
      </c>
      <c r="H663" s="2" t="s">
        <v>534</v>
      </c>
      <c r="I663" s="2" t="s">
        <v>535</v>
      </c>
      <c r="J663" s="249">
        <v>175</v>
      </c>
      <c r="K663" s="2" t="s">
        <v>1373</v>
      </c>
      <c r="L663" s="3" t="s">
        <v>544</v>
      </c>
      <c r="M663" s="2" t="s">
        <v>1447</v>
      </c>
      <c r="N663" s="251" t="s">
        <v>1095</v>
      </c>
    </row>
    <row r="664" spans="2:14" hidden="1">
      <c r="B664" s="242" t="s">
        <v>514</v>
      </c>
      <c r="C664" s="2" t="s">
        <v>1524</v>
      </c>
      <c r="D664" s="2" t="str">
        <f t="shared" si="24"/>
        <v/>
      </c>
      <c r="E664" s="2" t="s">
        <v>1509</v>
      </c>
      <c r="F664" s="2" t="s">
        <v>532</v>
      </c>
      <c r="G664" s="2" t="s">
        <v>558</v>
      </c>
      <c r="H664" t="s">
        <v>542</v>
      </c>
      <c r="I664" s="2" t="s">
        <v>543</v>
      </c>
      <c r="J664" s="249">
        <v>175</v>
      </c>
      <c r="K664" s="2" t="s">
        <v>1373</v>
      </c>
      <c r="L664" s="3" t="s">
        <v>544</v>
      </c>
      <c r="M664" s="2" t="s">
        <v>1447</v>
      </c>
      <c r="N664" s="24" t="s">
        <v>490</v>
      </c>
    </row>
    <row r="665" spans="2:14" hidden="1">
      <c r="B665" s="242" t="s">
        <v>514</v>
      </c>
      <c r="C665" s="2" t="s">
        <v>1525</v>
      </c>
      <c r="D665" s="2" t="str">
        <f t="shared" si="24"/>
        <v/>
      </c>
      <c r="E665" s="2" t="s">
        <v>1509</v>
      </c>
      <c r="F665" s="2" t="s">
        <v>532</v>
      </c>
      <c r="G665" s="2" t="s">
        <v>533</v>
      </c>
      <c r="H665" s="2" t="s">
        <v>534</v>
      </c>
      <c r="I665" s="2" t="s">
        <v>535</v>
      </c>
      <c r="J665" s="249">
        <v>175</v>
      </c>
      <c r="K665" s="2" t="s">
        <v>1402</v>
      </c>
      <c r="L665" s="3" t="s">
        <v>544</v>
      </c>
      <c r="M665" s="2" t="s">
        <v>1447</v>
      </c>
      <c r="N665" s="251" t="s">
        <v>1095</v>
      </c>
    </row>
    <row r="666" spans="2:14" hidden="1">
      <c r="B666" s="242" t="s">
        <v>514</v>
      </c>
      <c r="C666" s="2" t="s">
        <v>1526</v>
      </c>
      <c r="D666" s="2" t="str">
        <f t="shared" si="24"/>
        <v/>
      </c>
      <c r="E666" s="2" t="s">
        <v>1509</v>
      </c>
      <c r="F666" s="2" t="s">
        <v>532</v>
      </c>
      <c r="G666" s="2" t="s">
        <v>558</v>
      </c>
      <c r="H666" t="s">
        <v>542</v>
      </c>
      <c r="I666" s="2" t="s">
        <v>543</v>
      </c>
      <c r="J666" s="249">
        <v>175</v>
      </c>
      <c r="K666" s="2" t="s">
        <v>1402</v>
      </c>
      <c r="L666" s="3" t="s">
        <v>544</v>
      </c>
      <c r="M666" s="2" t="s">
        <v>1447</v>
      </c>
      <c r="N666" s="24" t="s">
        <v>490</v>
      </c>
    </row>
    <row r="667" spans="2:14" hidden="1">
      <c r="B667" s="242" t="s">
        <v>514</v>
      </c>
      <c r="C667" s="2" t="s">
        <v>1527</v>
      </c>
      <c r="D667" s="2" t="str">
        <f t="shared" si="24"/>
        <v/>
      </c>
      <c r="E667" s="2" t="s">
        <v>1528</v>
      </c>
      <c r="F667" s="2" t="s">
        <v>532</v>
      </c>
      <c r="G667" s="2" t="s">
        <v>533</v>
      </c>
      <c r="H667" s="2" t="s">
        <v>534</v>
      </c>
      <c r="I667" s="2" t="s">
        <v>535</v>
      </c>
      <c r="J667" s="249">
        <v>175</v>
      </c>
      <c r="K667" s="2" t="s">
        <v>536</v>
      </c>
      <c r="L667" s="3">
        <v>98558138</v>
      </c>
      <c r="M667" t="s">
        <v>538</v>
      </c>
      <c r="N667" s="24" t="s">
        <v>490</v>
      </c>
    </row>
    <row r="668" spans="2:14" hidden="1">
      <c r="B668" s="242" t="s">
        <v>514</v>
      </c>
      <c r="C668" s="2" t="s">
        <v>1529</v>
      </c>
      <c r="D668" s="2" t="str">
        <f t="shared" si="24"/>
        <v/>
      </c>
      <c r="E668" s="2" t="s">
        <v>1528</v>
      </c>
      <c r="F668" s="2" t="s">
        <v>532</v>
      </c>
      <c r="G668" s="2" t="s">
        <v>558</v>
      </c>
      <c r="H668" t="s">
        <v>542</v>
      </c>
      <c r="I668" s="2" t="s">
        <v>543</v>
      </c>
      <c r="J668" s="249">
        <v>175</v>
      </c>
      <c r="K668" s="2" t="s">
        <v>536</v>
      </c>
      <c r="L668" s="3" t="s">
        <v>544</v>
      </c>
      <c r="M668" s="2" t="s">
        <v>1447</v>
      </c>
      <c r="N668" s="24" t="s">
        <v>490</v>
      </c>
    </row>
    <row r="669" spans="2:14" hidden="1">
      <c r="B669" s="242" t="s">
        <v>514</v>
      </c>
      <c r="C669" s="2" t="s">
        <v>1530</v>
      </c>
      <c r="D669" s="2" t="str">
        <f t="shared" si="24"/>
        <v/>
      </c>
      <c r="E669" s="2" t="s">
        <v>1528</v>
      </c>
      <c r="F669" s="2" t="s">
        <v>532</v>
      </c>
      <c r="G669" s="2" t="s">
        <v>548</v>
      </c>
      <c r="H669" s="2" t="s">
        <v>549</v>
      </c>
      <c r="I669" s="2" t="s">
        <v>550</v>
      </c>
      <c r="J669" s="249">
        <v>175</v>
      </c>
      <c r="K669" s="2" t="s">
        <v>536</v>
      </c>
      <c r="L669" s="3" t="s">
        <v>544</v>
      </c>
      <c r="M669" t="s">
        <v>697</v>
      </c>
      <c r="N669" s="24" t="s">
        <v>490</v>
      </c>
    </row>
    <row r="670" spans="2:14" hidden="1">
      <c r="B670" s="242" t="s">
        <v>514</v>
      </c>
      <c r="C670" s="2" t="s">
        <v>1531</v>
      </c>
      <c r="D670" s="2" t="str">
        <f t="shared" si="24"/>
        <v/>
      </c>
      <c r="E670" s="2" t="s">
        <v>1528</v>
      </c>
      <c r="F670" s="2" t="s">
        <v>554</v>
      </c>
      <c r="G670" s="2" t="s">
        <v>533</v>
      </c>
      <c r="H670" s="2" t="s">
        <v>534</v>
      </c>
      <c r="I670" s="2" t="s">
        <v>535</v>
      </c>
      <c r="J670" s="249">
        <v>250</v>
      </c>
      <c r="K670" s="2" t="s">
        <v>536</v>
      </c>
      <c r="L670" s="3">
        <v>98558139</v>
      </c>
      <c r="M670" s="2" t="s">
        <v>1447</v>
      </c>
      <c r="N670" s="251" t="s">
        <v>546</v>
      </c>
    </row>
    <row r="671" spans="2:14" hidden="1">
      <c r="B671" s="242" t="s">
        <v>514</v>
      </c>
      <c r="C671" s="2" t="s">
        <v>1532</v>
      </c>
      <c r="D671" s="2" t="str">
        <f t="shared" si="24"/>
        <v/>
      </c>
      <c r="E671" s="2" t="s">
        <v>1528</v>
      </c>
      <c r="F671" s="2" t="s">
        <v>554</v>
      </c>
      <c r="G671" s="2" t="s">
        <v>558</v>
      </c>
      <c r="H671" t="s">
        <v>542</v>
      </c>
      <c r="I671" s="2" t="s">
        <v>543</v>
      </c>
      <c r="J671" s="249">
        <v>300</v>
      </c>
      <c r="K671" s="2" t="s">
        <v>536</v>
      </c>
      <c r="L671" s="3">
        <v>98558140</v>
      </c>
      <c r="M671" s="2" t="s">
        <v>1447</v>
      </c>
      <c r="N671" s="251" t="s">
        <v>546</v>
      </c>
    </row>
    <row r="672" spans="2:14" hidden="1">
      <c r="B672" s="242" t="s">
        <v>514</v>
      </c>
      <c r="C672" s="2" t="s">
        <v>1533</v>
      </c>
      <c r="D672" s="2" t="str">
        <f t="shared" si="24"/>
        <v/>
      </c>
      <c r="E672" s="2" t="s">
        <v>1528</v>
      </c>
      <c r="F672" s="2" t="s">
        <v>554</v>
      </c>
      <c r="G672" s="2" t="s">
        <v>548</v>
      </c>
      <c r="H672" s="2" t="s">
        <v>549</v>
      </c>
      <c r="I672" s="2" t="s">
        <v>550</v>
      </c>
      <c r="J672" s="249">
        <v>250</v>
      </c>
      <c r="K672" s="2" t="s">
        <v>536</v>
      </c>
      <c r="L672" s="3" t="s">
        <v>544</v>
      </c>
      <c r="M672" t="s">
        <v>697</v>
      </c>
      <c r="N672" s="251" t="s">
        <v>546</v>
      </c>
    </row>
    <row r="673" spans="2:14" hidden="1">
      <c r="B673" s="242" t="s">
        <v>514</v>
      </c>
      <c r="C673" s="2" t="s">
        <v>1534</v>
      </c>
      <c r="D673" s="2" t="str">
        <f t="shared" si="24"/>
        <v/>
      </c>
      <c r="E673" s="2" t="s">
        <v>1528</v>
      </c>
      <c r="F673" s="2" t="s">
        <v>549</v>
      </c>
      <c r="G673" s="2" t="s">
        <v>533</v>
      </c>
      <c r="H673" s="2" t="s">
        <v>534</v>
      </c>
      <c r="I673" s="2" t="s">
        <v>535</v>
      </c>
      <c r="J673" s="249">
        <v>175</v>
      </c>
      <c r="K673" s="2" t="s">
        <v>536</v>
      </c>
      <c r="L673" s="3" t="s">
        <v>544</v>
      </c>
      <c r="M673" s="2" t="s">
        <v>1447</v>
      </c>
      <c r="N673" s="24" t="s">
        <v>490</v>
      </c>
    </row>
    <row r="674" spans="2:14" hidden="1">
      <c r="B674" s="242" t="s">
        <v>514</v>
      </c>
      <c r="C674" s="2" t="s">
        <v>1535</v>
      </c>
      <c r="D674" s="2" t="str">
        <f t="shared" si="24"/>
        <v/>
      </c>
      <c r="E674" s="2" t="s">
        <v>1528</v>
      </c>
      <c r="F674" s="2" t="s">
        <v>549</v>
      </c>
      <c r="G674" s="2" t="s">
        <v>558</v>
      </c>
      <c r="H674" t="s">
        <v>542</v>
      </c>
      <c r="I674" s="2" t="s">
        <v>543</v>
      </c>
      <c r="J674" s="249">
        <v>175</v>
      </c>
      <c r="K674" s="2" t="s">
        <v>536</v>
      </c>
      <c r="L674" s="3" t="s">
        <v>544</v>
      </c>
      <c r="M674" s="2" t="s">
        <v>1447</v>
      </c>
      <c r="N674" s="24" t="s">
        <v>490</v>
      </c>
    </row>
    <row r="675" spans="2:14" hidden="1">
      <c r="B675" s="242" t="s">
        <v>514</v>
      </c>
      <c r="C675" s="2" t="s">
        <v>1536</v>
      </c>
      <c r="D675" s="2" t="str">
        <f t="shared" si="24"/>
        <v/>
      </c>
      <c r="E675" s="2" t="s">
        <v>1528</v>
      </c>
      <c r="F675" s="2" t="s">
        <v>549</v>
      </c>
      <c r="G675" s="2" t="s">
        <v>548</v>
      </c>
      <c r="H675" s="2" t="s">
        <v>549</v>
      </c>
      <c r="I675" s="2" t="s">
        <v>550</v>
      </c>
      <c r="J675" s="249">
        <v>175</v>
      </c>
      <c r="K675" s="2" t="s">
        <v>536</v>
      </c>
      <c r="L675" s="3" t="s">
        <v>544</v>
      </c>
      <c r="M675" t="s">
        <v>697</v>
      </c>
      <c r="N675" s="24" t="s">
        <v>490</v>
      </c>
    </row>
    <row r="676" spans="2:14" hidden="1">
      <c r="B676" s="242" t="s">
        <v>514</v>
      </c>
      <c r="C676" s="2" t="s">
        <v>1537</v>
      </c>
      <c r="D676" s="2" t="str">
        <f t="shared" si="24"/>
        <v/>
      </c>
      <c r="E676" s="2" t="s">
        <v>1528</v>
      </c>
      <c r="F676" s="2" t="s">
        <v>532</v>
      </c>
      <c r="G676" s="2" t="s">
        <v>533</v>
      </c>
      <c r="H676" s="2" t="s">
        <v>534</v>
      </c>
      <c r="I676" s="2" t="s">
        <v>535</v>
      </c>
      <c r="J676" s="249">
        <v>175</v>
      </c>
      <c r="K676" s="2" t="s">
        <v>1125</v>
      </c>
      <c r="L676" s="3" t="s">
        <v>544</v>
      </c>
      <c r="M676" s="2" t="s">
        <v>1447</v>
      </c>
      <c r="N676" s="251" t="s">
        <v>1095</v>
      </c>
    </row>
    <row r="677" spans="2:14" hidden="1">
      <c r="B677" s="242" t="s">
        <v>514</v>
      </c>
      <c r="C677" s="2" t="s">
        <v>1538</v>
      </c>
      <c r="D677" s="2" t="str">
        <f t="shared" si="24"/>
        <v/>
      </c>
      <c r="E677" s="2" t="s">
        <v>1528</v>
      </c>
      <c r="F677" s="2" t="s">
        <v>532</v>
      </c>
      <c r="G677" s="2" t="s">
        <v>558</v>
      </c>
      <c r="H677" t="s">
        <v>542</v>
      </c>
      <c r="I677" s="2" t="s">
        <v>543</v>
      </c>
      <c r="J677" s="249">
        <v>175</v>
      </c>
      <c r="K677" s="2" t="s">
        <v>1125</v>
      </c>
      <c r="L677" s="3" t="s">
        <v>544</v>
      </c>
      <c r="M677" s="2" t="s">
        <v>1447</v>
      </c>
      <c r="N677" s="24" t="s">
        <v>490</v>
      </c>
    </row>
    <row r="678" spans="2:14" hidden="1">
      <c r="B678" s="242" t="s">
        <v>514</v>
      </c>
      <c r="C678" s="2" t="s">
        <v>1539</v>
      </c>
      <c r="D678" s="2" t="str">
        <f t="shared" si="24"/>
        <v/>
      </c>
      <c r="E678" s="2" t="s">
        <v>1528</v>
      </c>
      <c r="F678" s="2" t="s">
        <v>554</v>
      </c>
      <c r="G678" s="2" t="s">
        <v>533</v>
      </c>
      <c r="H678" s="2" t="s">
        <v>534</v>
      </c>
      <c r="I678" s="2" t="s">
        <v>535</v>
      </c>
      <c r="J678" s="249">
        <v>250</v>
      </c>
      <c r="K678" s="2" t="s">
        <v>1125</v>
      </c>
      <c r="L678" s="3" t="s">
        <v>544</v>
      </c>
      <c r="M678" s="2" t="s">
        <v>1447</v>
      </c>
      <c r="N678" s="251" t="s">
        <v>546</v>
      </c>
    </row>
    <row r="679" spans="2:14" hidden="1">
      <c r="B679" s="242" t="s">
        <v>514</v>
      </c>
      <c r="C679" s="2" t="s">
        <v>1540</v>
      </c>
      <c r="D679" s="2" t="str">
        <f t="shared" si="24"/>
        <v/>
      </c>
      <c r="E679" s="2" t="s">
        <v>1528</v>
      </c>
      <c r="F679" s="2" t="s">
        <v>554</v>
      </c>
      <c r="G679" s="2" t="s">
        <v>558</v>
      </c>
      <c r="H679" t="s">
        <v>542</v>
      </c>
      <c r="I679" s="2" t="s">
        <v>543</v>
      </c>
      <c r="J679" s="249">
        <v>300</v>
      </c>
      <c r="K679" s="2" t="s">
        <v>1125</v>
      </c>
      <c r="L679" s="3" t="s">
        <v>544</v>
      </c>
      <c r="M679" s="2" t="s">
        <v>1447</v>
      </c>
      <c r="N679" s="251" t="s">
        <v>546</v>
      </c>
    </row>
    <row r="680" spans="2:14" hidden="1">
      <c r="B680" s="242" t="s">
        <v>514</v>
      </c>
      <c r="C680" s="2" t="s">
        <v>1541</v>
      </c>
      <c r="D680" s="2" t="str">
        <f t="shared" si="24"/>
        <v/>
      </c>
      <c r="E680" s="2" t="s">
        <v>1528</v>
      </c>
      <c r="F680" s="2" t="s">
        <v>532</v>
      </c>
      <c r="G680" s="2" t="s">
        <v>533</v>
      </c>
      <c r="H680" s="2" t="s">
        <v>534</v>
      </c>
      <c r="I680" s="2" t="s">
        <v>535</v>
      </c>
      <c r="J680" s="249">
        <v>175</v>
      </c>
      <c r="K680" s="2" t="s">
        <v>1235</v>
      </c>
      <c r="L680" s="3" t="s">
        <v>544</v>
      </c>
      <c r="M680" s="2" t="s">
        <v>1447</v>
      </c>
      <c r="N680" s="251" t="s">
        <v>1095</v>
      </c>
    </row>
    <row r="681" spans="2:14" hidden="1">
      <c r="B681" s="242" t="s">
        <v>514</v>
      </c>
      <c r="C681" s="2" t="s">
        <v>1542</v>
      </c>
      <c r="D681" s="2" t="str">
        <f t="shared" si="24"/>
        <v/>
      </c>
      <c r="E681" s="2" t="s">
        <v>1528</v>
      </c>
      <c r="F681" s="2" t="s">
        <v>532</v>
      </c>
      <c r="G681" s="2" t="s">
        <v>558</v>
      </c>
      <c r="H681" t="s">
        <v>542</v>
      </c>
      <c r="I681" s="2" t="s">
        <v>543</v>
      </c>
      <c r="J681" s="249">
        <v>175</v>
      </c>
      <c r="K681" s="2" t="s">
        <v>1235</v>
      </c>
      <c r="L681" s="3" t="s">
        <v>544</v>
      </c>
      <c r="M681" s="2" t="s">
        <v>1447</v>
      </c>
      <c r="N681" s="24" t="s">
        <v>490</v>
      </c>
    </row>
    <row r="682" spans="2:14" hidden="1">
      <c r="B682" s="242" t="s">
        <v>514</v>
      </c>
      <c r="C682" s="2" t="s">
        <v>1543</v>
      </c>
      <c r="D682" s="2" t="str">
        <f t="shared" si="24"/>
        <v/>
      </c>
      <c r="E682" s="2" t="s">
        <v>1528</v>
      </c>
      <c r="F682" s="2" t="s">
        <v>554</v>
      </c>
      <c r="G682" s="2" t="s">
        <v>533</v>
      </c>
      <c r="H682" s="2" t="s">
        <v>534</v>
      </c>
      <c r="I682" s="2" t="s">
        <v>535</v>
      </c>
      <c r="J682" s="249">
        <v>250</v>
      </c>
      <c r="K682" s="2" t="s">
        <v>1235</v>
      </c>
      <c r="L682" s="3" t="s">
        <v>544</v>
      </c>
      <c r="M682" s="2" t="s">
        <v>1447</v>
      </c>
      <c r="N682" s="251" t="s">
        <v>546</v>
      </c>
    </row>
    <row r="683" spans="2:14" hidden="1">
      <c r="B683" s="242" t="s">
        <v>514</v>
      </c>
      <c r="C683" s="2" t="s">
        <v>1544</v>
      </c>
      <c r="D683" s="2" t="str">
        <f t="shared" si="24"/>
        <v/>
      </c>
      <c r="E683" s="2" t="s">
        <v>1528</v>
      </c>
      <c r="F683" s="2" t="s">
        <v>554</v>
      </c>
      <c r="G683" s="2" t="s">
        <v>558</v>
      </c>
      <c r="H683" t="s">
        <v>542</v>
      </c>
      <c r="I683" s="2" t="s">
        <v>543</v>
      </c>
      <c r="J683" s="249">
        <v>300</v>
      </c>
      <c r="K683" s="2" t="s">
        <v>1235</v>
      </c>
      <c r="L683" s="3" t="s">
        <v>544</v>
      </c>
      <c r="M683" s="2" t="s">
        <v>1447</v>
      </c>
      <c r="N683" s="251" t="s">
        <v>546</v>
      </c>
    </row>
    <row r="684" spans="2:14" hidden="1">
      <c r="B684" s="242" t="s">
        <v>514</v>
      </c>
      <c r="C684" s="2" t="s">
        <v>1545</v>
      </c>
      <c r="D684" s="2" t="str">
        <f t="shared" si="24"/>
        <v/>
      </c>
      <c r="E684" s="2" t="s">
        <v>1546</v>
      </c>
      <c r="F684" s="2" t="s">
        <v>532</v>
      </c>
      <c r="G684" s="2" t="s">
        <v>533</v>
      </c>
      <c r="H684" s="2" t="s">
        <v>534</v>
      </c>
      <c r="I684" s="2" t="s">
        <v>535</v>
      </c>
      <c r="J684" s="249">
        <v>175</v>
      </c>
      <c r="K684" s="2" t="s">
        <v>536</v>
      </c>
      <c r="L684" s="3" t="s">
        <v>544</v>
      </c>
      <c r="M684" t="s">
        <v>538</v>
      </c>
      <c r="N684" s="24" t="s">
        <v>490</v>
      </c>
    </row>
    <row r="685" spans="2:14" hidden="1">
      <c r="B685" s="242" t="s">
        <v>514</v>
      </c>
      <c r="C685" s="2" t="s">
        <v>1547</v>
      </c>
      <c r="D685" s="2" t="str">
        <f t="shared" si="24"/>
        <v/>
      </c>
      <c r="E685" s="2" t="s">
        <v>1546</v>
      </c>
      <c r="F685" s="2" t="s">
        <v>532</v>
      </c>
      <c r="G685" s="2" t="s">
        <v>558</v>
      </c>
      <c r="H685" t="s">
        <v>542</v>
      </c>
      <c r="I685" s="2" t="s">
        <v>543</v>
      </c>
      <c r="J685" s="249">
        <v>175</v>
      </c>
      <c r="K685" s="2" t="s">
        <v>536</v>
      </c>
      <c r="L685" s="3">
        <v>98571797</v>
      </c>
      <c r="M685" t="s">
        <v>538</v>
      </c>
      <c r="N685" s="24" t="s">
        <v>490</v>
      </c>
    </row>
    <row r="686" spans="2:14" hidden="1">
      <c r="B686" s="242" t="s">
        <v>514</v>
      </c>
      <c r="C686" s="2" t="s">
        <v>1548</v>
      </c>
      <c r="D686" s="2" t="str">
        <f t="shared" si="24"/>
        <v/>
      </c>
      <c r="E686" s="2" t="s">
        <v>1546</v>
      </c>
      <c r="F686" s="2" t="s">
        <v>532</v>
      </c>
      <c r="G686" s="2" t="s">
        <v>548</v>
      </c>
      <c r="H686" s="2" t="s">
        <v>549</v>
      </c>
      <c r="I686" s="2" t="s">
        <v>550</v>
      </c>
      <c r="J686" s="249">
        <v>175</v>
      </c>
      <c r="K686" s="2" t="s">
        <v>536</v>
      </c>
      <c r="L686" s="3" t="s">
        <v>544</v>
      </c>
      <c r="M686" t="s">
        <v>697</v>
      </c>
      <c r="N686" s="24" t="s">
        <v>490</v>
      </c>
    </row>
    <row r="687" spans="2:14" hidden="1">
      <c r="B687" s="242" t="s">
        <v>514</v>
      </c>
      <c r="C687" s="2" t="s">
        <v>1549</v>
      </c>
      <c r="D687" s="2" t="str">
        <f t="shared" si="24"/>
        <v/>
      </c>
      <c r="E687" s="2" t="s">
        <v>1546</v>
      </c>
      <c r="F687" s="2" t="s">
        <v>549</v>
      </c>
      <c r="G687" s="2" t="s">
        <v>558</v>
      </c>
      <c r="H687" t="s">
        <v>542</v>
      </c>
      <c r="I687" s="2" t="s">
        <v>543</v>
      </c>
      <c r="J687" s="249">
        <v>175</v>
      </c>
      <c r="K687" s="2" t="s">
        <v>536</v>
      </c>
      <c r="L687" s="3" t="s">
        <v>544</v>
      </c>
      <c r="M687" s="2" t="s">
        <v>1447</v>
      </c>
      <c r="N687" s="24" t="s">
        <v>490</v>
      </c>
    </row>
    <row r="688" spans="2:14" hidden="1">
      <c r="B688" s="242" t="s">
        <v>514</v>
      </c>
      <c r="C688" s="2" t="s">
        <v>1550</v>
      </c>
      <c r="D688" s="2" t="str">
        <f t="shared" si="24"/>
        <v/>
      </c>
      <c r="E688" s="2" t="s">
        <v>1546</v>
      </c>
      <c r="F688" s="2" t="s">
        <v>549</v>
      </c>
      <c r="G688" s="2" t="s">
        <v>548</v>
      </c>
      <c r="H688" s="2" t="s">
        <v>549</v>
      </c>
      <c r="I688" s="2" t="s">
        <v>550</v>
      </c>
      <c r="J688" s="249">
        <v>175</v>
      </c>
      <c r="K688" s="2" t="s">
        <v>536</v>
      </c>
      <c r="L688" s="3" t="s">
        <v>544</v>
      </c>
      <c r="M688" t="s">
        <v>697</v>
      </c>
      <c r="N688" s="24" t="s">
        <v>490</v>
      </c>
    </row>
    <row r="689" spans="2:14" hidden="1">
      <c r="B689" s="242" t="s">
        <v>514</v>
      </c>
      <c r="C689" s="2" t="s">
        <v>1551</v>
      </c>
      <c r="D689" s="2" t="str">
        <f t="shared" si="24"/>
        <v/>
      </c>
      <c r="E689" s="2" t="s">
        <v>1546</v>
      </c>
      <c r="F689" s="2" t="s">
        <v>532</v>
      </c>
      <c r="G689" s="2" t="s">
        <v>558</v>
      </c>
      <c r="H689" t="s">
        <v>542</v>
      </c>
      <c r="I689" s="2" t="s">
        <v>543</v>
      </c>
      <c r="J689" s="249">
        <v>175</v>
      </c>
      <c r="K689" s="2" t="s">
        <v>1125</v>
      </c>
      <c r="L689" s="3" t="s">
        <v>544</v>
      </c>
      <c r="M689" s="2" t="s">
        <v>1447</v>
      </c>
      <c r="N689" s="24" t="s">
        <v>490</v>
      </c>
    </row>
    <row r="690" spans="2:14" hidden="1">
      <c r="B690" s="242" t="s">
        <v>514</v>
      </c>
      <c r="C690" s="2" t="s">
        <v>1552</v>
      </c>
      <c r="D690" s="2" t="str">
        <f t="shared" si="24"/>
        <v/>
      </c>
      <c r="E690" s="2" t="s">
        <v>1546</v>
      </c>
      <c r="F690" s="2" t="s">
        <v>532</v>
      </c>
      <c r="G690" s="2" t="s">
        <v>558</v>
      </c>
      <c r="H690" t="s">
        <v>542</v>
      </c>
      <c r="I690" s="2" t="s">
        <v>543</v>
      </c>
      <c r="J690" s="249">
        <v>175</v>
      </c>
      <c r="K690" s="2" t="s">
        <v>1235</v>
      </c>
      <c r="L690" s="3" t="s">
        <v>544</v>
      </c>
      <c r="M690" s="2" t="s">
        <v>1447</v>
      </c>
      <c r="N690" s="24" t="s">
        <v>490</v>
      </c>
    </row>
    <row r="691" spans="2:14" hidden="1">
      <c r="B691" s="242" t="s">
        <v>514</v>
      </c>
      <c r="C691" s="2" t="s">
        <v>1553</v>
      </c>
      <c r="D691" s="2" t="str">
        <f t="shared" si="24"/>
        <v/>
      </c>
      <c r="E691" s="2" t="s">
        <v>1554</v>
      </c>
      <c r="F691" s="2" t="s">
        <v>532</v>
      </c>
      <c r="G691" s="2" t="s">
        <v>558</v>
      </c>
      <c r="H691" t="s">
        <v>542</v>
      </c>
      <c r="I691" s="2" t="s">
        <v>543</v>
      </c>
      <c r="J691" s="249">
        <v>175</v>
      </c>
      <c r="K691" s="2" t="s">
        <v>536</v>
      </c>
      <c r="L691" s="3">
        <v>98554266</v>
      </c>
      <c r="M691" t="s">
        <v>538</v>
      </c>
      <c r="N691" s="24" t="s">
        <v>490</v>
      </c>
    </row>
    <row r="692" spans="2:14" hidden="1">
      <c r="B692" s="242" t="s">
        <v>514</v>
      </c>
      <c r="C692" s="2" t="s">
        <v>1555</v>
      </c>
      <c r="D692" s="2" t="str">
        <f t="shared" si="24"/>
        <v/>
      </c>
      <c r="E692" s="2" t="s">
        <v>1554</v>
      </c>
      <c r="F692" s="2" t="s">
        <v>532</v>
      </c>
      <c r="G692" s="2" t="s">
        <v>548</v>
      </c>
      <c r="H692" s="2" t="s">
        <v>549</v>
      </c>
      <c r="I692" s="2" t="s">
        <v>550</v>
      </c>
      <c r="J692" s="249">
        <v>175</v>
      </c>
      <c r="K692" s="2" t="s">
        <v>536</v>
      </c>
      <c r="L692" s="3" t="s">
        <v>544</v>
      </c>
      <c r="M692" t="s">
        <v>697</v>
      </c>
      <c r="N692" s="24" t="s">
        <v>490</v>
      </c>
    </row>
    <row r="693" spans="2:14" hidden="1">
      <c r="B693" s="242" t="s">
        <v>514</v>
      </c>
      <c r="C693" s="2" t="s">
        <v>1556</v>
      </c>
      <c r="D693" s="2" t="str">
        <f t="shared" si="24"/>
        <v/>
      </c>
      <c r="E693" s="2" t="s">
        <v>1554</v>
      </c>
      <c r="F693" s="2" t="s">
        <v>554</v>
      </c>
      <c r="G693" s="2" t="s">
        <v>558</v>
      </c>
      <c r="H693" t="s">
        <v>542</v>
      </c>
      <c r="I693" s="2" t="s">
        <v>543</v>
      </c>
      <c r="J693" s="249">
        <v>300</v>
      </c>
      <c r="K693" s="2" t="s">
        <v>536</v>
      </c>
      <c r="L693" s="3">
        <v>98554267</v>
      </c>
      <c r="M693" s="2" t="s">
        <v>1447</v>
      </c>
      <c r="N693" s="251" t="s">
        <v>546</v>
      </c>
    </row>
    <row r="694" spans="2:14" hidden="1">
      <c r="B694" s="242" t="s">
        <v>514</v>
      </c>
      <c r="C694" s="2" t="s">
        <v>1557</v>
      </c>
      <c r="D694" s="2" t="str">
        <f t="shared" si="24"/>
        <v/>
      </c>
      <c r="E694" s="2" t="s">
        <v>1554</v>
      </c>
      <c r="F694" s="2" t="s">
        <v>554</v>
      </c>
      <c r="G694" s="2" t="s">
        <v>548</v>
      </c>
      <c r="H694" s="2" t="s">
        <v>549</v>
      </c>
      <c r="I694" s="2" t="s">
        <v>550</v>
      </c>
      <c r="J694" s="249">
        <v>250</v>
      </c>
      <c r="K694" s="2" t="s">
        <v>536</v>
      </c>
      <c r="L694" s="3" t="s">
        <v>544</v>
      </c>
      <c r="M694" t="s">
        <v>697</v>
      </c>
      <c r="N694" s="251" t="s">
        <v>546</v>
      </c>
    </row>
    <row r="695" spans="2:14" hidden="1">
      <c r="B695" s="242" t="s">
        <v>514</v>
      </c>
      <c r="C695" s="2" t="s">
        <v>1558</v>
      </c>
      <c r="D695" s="2" t="str">
        <f t="shared" si="24"/>
        <v/>
      </c>
      <c r="E695" s="2" t="s">
        <v>1554</v>
      </c>
      <c r="F695" s="2" t="s">
        <v>549</v>
      </c>
      <c r="G695" s="2" t="s">
        <v>558</v>
      </c>
      <c r="H695" t="s">
        <v>542</v>
      </c>
      <c r="I695" s="2" t="s">
        <v>543</v>
      </c>
      <c r="J695" s="249">
        <v>175</v>
      </c>
      <c r="K695" s="2" t="s">
        <v>536</v>
      </c>
      <c r="L695" s="3" t="s">
        <v>544</v>
      </c>
      <c r="M695" s="2" t="s">
        <v>1447</v>
      </c>
      <c r="N695" s="24" t="s">
        <v>490</v>
      </c>
    </row>
    <row r="696" spans="2:14" hidden="1">
      <c r="B696" s="242" t="s">
        <v>514</v>
      </c>
      <c r="C696" s="2" t="s">
        <v>1559</v>
      </c>
      <c r="D696" s="2" t="str">
        <f t="shared" si="24"/>
        <v/>
      </c>
      <c r="E696" s="2" t="s">
        <v>1554</v>
      </c>
      <c r="F696" s="2" t="s">
        <v>549</v>
      </c>
      <c r="G696" s="2" t="s">
        <v>548</v>
      </c>
      <c r="H696" s="2" t="s">
        <v>549</v>
      </c>
      <c r="I696" s="2" t="s">
        <v>550</v>
      </c>
      <c r="J696" s="249">
        <v>175</v>
      </c>
      <c r="K696" s="2" t="s">
        <v>536</v>
      </c>
      <c r="L696" s="3" t="s">
        <v>544</v>
      </c>
      <c r="M696" t="s">
        <v>697</v>
      </c>
      <c r="N696" s="24" t="s">
        <v>490</v>
      </c>
    </row>
    <row r="697" spans="2:14" hidden="1">
      <c r="B697" s="242" t="s">
        <v>514</v>
      </c>
      <c r="C697" s="2" t="s">
        <v>1560</v>
      </c>
      <c r="D697" s="2" t="str">
        <f t="shared" si="24"/>
        <v/>
      </c>
      <c r="E697" s="2" t="s">
        <v>1554</v>
      </c>
      <c r="F697" s="2" t="s">
        <v>532</v>
      </c>
      <c r="G697" s="2" t="s">
        <v>558</v>
      </c>
      <c r="H697" t="s">
        <v>542</v>
      </c>
      <c r="I697" s="2" t="s">
        <v>543</v>
      </c>
      <c r="J697" s="249">
        <v>175</v>
      </c>
      <c r="K697" s="2" t="s">
        <v>1125</v>
      </c>
      <c r="L697" s="3" t="s">
        <v>544</v>
      </c>
      <c r="M697" s="2" t="s">
        <v>1447</v>
      </c>
      <c r="N697" s="24" t="s">
        <v>490</v>
      </c>
    </row>
    <row r="698" spans="2:14" hidden="1">
      <c r="B698" s="242" t="s">
        <v>514</v>
      </c>
      <c r="C698" s="2" t="s">
        <v>1561</v>
      </c>
      <c r="D698" s="2" t="str">
        <f t="shared" si="24"/>
        <v/>
      </c>
      <c r="E698" s="2" t="s">
        <v>1554</v>
      </c>
      <c r="F698" s="2" t="s">
        <v>554</v>
      </c>
      <c r="G698" s="2" t="s">
        <v>558</v>
      </c>
      <c r="H698" t="s">
        <v>542</v>
      </c>
      <c r="I698" s="2" t="s">
        <v>543</v>
      </c>
      <c r="J698" s="249">
        <v>300</v>
      </c>
      <c r="K698" s="2" t="s">
        <v>1125</v>
      </c>
      <c r="L698" s="3" t="s">
        <v>544</v>
      </c>
      <c r="M698" s="2" t="s">
        <v>1447</v>
      </c>
      <c r="N698" s="251" t="s">
        <v>546</v>
      </c>
    </row>
    <row r="699" spans="2:14" hidden="1">
      <c r="B699" s="242" t="s">
        <v>514</v>
      </c>
      <c r="C699" s="2" t="s">
        <v>1562</v>
      </c>
      <c r="D699" s="2" t="str">
        <f t="shared" si="24"/>
        <v/>
      </c>
      <c r="E699" s="2" t="s">
        <v>1554</v>
      </c>
      <c r="F699" s="2" t="s">
        <v>532</v>
      </c>
      <c r="G699" s="2" t="s">
        <v>558</v>
      </c>
      <c r="H699" t="s">
        <v>542</v>
      </c>
      <c r="I699" s="2" t="s">
        <v>543</v>
      </c>
      <c r="J699" s="249">
        <v>175</v>
      </c>
      <c r="K699" s="2" t="s">
        <v>1235</v>
      </c>
      <c r="L699" s="3" t="s">
        <v>544</v>
      </c>
      <c r="M699" s="2" t="s">
        <v>1447</v>
      </c>
      <c r="N699" s="24" t="s">
        <v>490</v>
      </c>
    </row>
    <row r="700" spans="2:14" hidden="1">
      <c r="B700" s="242" t="s">
        <v>514</v>
      </c>
      <c r="C700" s="2" t="s">
        <v>1563</v>
      </c>
      <c r="D700" s="2" t="str">
        <f t="shared" si="24"/>
        <v/>
      </c>
      <c r="E700" s="2" t="s">
        <v>1554</v>
      </c>
      <c r="F700" s="2" t="s">
        <v>554</v>
      </c>
      <c r="G700" s="2" t="s">
        <v>558</v>
      </c>
      <c r="H700" t="s">
        <v>542</v>
      </c>
      <c r="I700" s="2" t="s">
        <v>543</v>
      </c>
      <c r="J700" s="249">
        <v>300</v>
      </c>
      <c r="K700" s="2" t="s">
        <v>1235</v>
      </c>
      <c r="L700" s="3" t="s">
        <v>544</v>
      </c>
      <c r="M700" s="2" t="s">
        <v>1447</v>
      </c>
      <c r="N700" s="251" t="s">
        <v>546</v>
      </c>
    </row>
    <row r="701" spans="2:14" hidden="1">
      <c r="B701" s="242" t="s">
        <v>514</v>
      </c>
      <c r="C701" s="2" t="s">
        <v>1564</v>
      </c>
      <c r="D701" s="2" t="str">
        <f t="shared" si="24"/>
        <v/>
      </c>
      <c r="E701" s="2" t="s">
        <v>1565</v>
      </c>
      <c r="F701" s="2" t="s">
        <v>532</v>
      </c>
      <c r="G701" s="2" t="s">
        <v>533</v>
      </c>
      <c r="H701" s="2" t="s">
        <v>534</v>
      </c>
      <c r="I701" s="2" t="s">
        <v>535</v>
      </c>
      <c r="J701" s="249">
        <v>175</v>
      </c>
      <c r="K701" s="2" t="s">
        <v>536</v>
      </c>
      <c r="L701" s="3">
        <v>98571815</v>
      </c>
      <c r="M701" t="s">
        <v>538</v>
      </c>
      <c r="N701" s="24" t="s">
        <v>490</v>
      </c>
    </row>
    <row r="702" spans="2:14" hidden="1">
      <c r="B702" s="242" t="s">
        <v>514</v>
      </c>
      <c r="C702" s="2" t="s">
        <v>1566</v>
      </c>
      <c r="D702" s="2" t="str">
        <f t="shared" si="24"/>
        <v/>
      </c>
      <c r="E702" s="2" t="s">
        <v>1565</v>
      </c>
      <c r="F702" s="2" t="s">
        <v>532</v>
      </c>
      <c r="G702" s="2" t="s">
        <v>558</v>
      </c>
      <c r="H702" t="s">
        <v>542</v>
      </c>
      <c r="I702" s="2" t="s">
        <v>543</v>
      </c>
      <c r="J702" s="249">
        <v>175</v>
      </c>
      <c r="K702" s="2" t="s">
        <v>536</v>
      </c>
      <c r="L702" s="3" t="s">
        <v>544</v>
      </c>
      <c r="M702" s="2" t="s">
        <v>1447</v>
      </c>
      <c r="N702" s="24" t="s">
        <v>490</v>
      </c>
    </row>
    <row r="703" spans="2:14" hidden="1">
      <c r="B703" s="242" t="s">
        <v>514</v>
      </c>
      <c r="C703" s="2" t="s">
        <v>1567</v>
      </c>
      <c r="D703" s="2" t="str">
        <f t="shared" si="24"/>
        <v/>
      </c>
      <c r="E703" s="2" t="s">
        <v>1565</v>
      </c>
      <c r="F703" s="2" t="s">
        <v>532</v>
      </c>
      <c r="G703" s="2" t="s">
        <v>548</v>
      </c>
      <c r="H703" s="2" t="s">
        <v>549</v>
      </c>
      <c r="I703" s="2" t="s">
        <v>550</v>
      </c>
      <c r="J703" s="249">
        <v>175</v>
      </c>
      <c r="K703" s="2" t="s">
        <v>536</v>
      </c>
      <c r="L703" s="3" t="s">
        <v>544</v>
      </c>
      <c r="M703" t="s">
        <v>697</v>
      </c>
      <c r="N703" s="24" t="s">
        <v>490</v>
      </c>
    </row>
    <row r="704" spans="2:14" hidden="1">
      <c r="B704" s="242" t="s">
        <v>514</v>
      </c>
      <c r="C704" s="2" t="s">
        <v>1568</v>
      </c>
      <c r="D704" s="2" t="str">
        <f t="shared" si="24"/>
        <v/>
      </c>
      <c r="E704" s="2" t="s">
        <v>1565</v>
      </c>
      <c r="F704" s="2" t="s">
        <v>554</v>
      </c>
      <c r="G704" s="2" t="s">
        <v>533</v>
      </c>
      <c r="H704" s="2" t="s">
        <v>534</v>
      </c>
      <c r="I704" s="2" t="s">
        <v>535</v>
      </c>
      <c r="J704" s="249">
        <v>250</v>
      </c>
      <c r="K704" s="2" t="s">
        <v>536</v>
      </c>
      <c r="L704" s="3">
        <v>98571816</v>
      </c>
      <c r="M704" s="2" t="s">
        <v>1447</v>
      </c>
      <c r="N704" s="251" t="s">
        <v>546</v>
      </c>
    </row>
    <row r="705" spans="2:14" hidden="1">
      <c r="B705" s="242" t="s">
        <v>514</v>
      </c>
      <c r="C705" s="2" t="s">
        <v>1569</v>
      </c>
      <c r="D705" s="2" t="str">
        <f t="shared" si="24"/>
        <v/>
      </c>
      <c r="E705" s="2" t="s">
        <v>1565</v>
      </c>
      <c r="F705" s="2" t="s">
        <v>554</v>
      </c>
      <c r="G705" s="2" t="s">
        <v>558</v>
      </c>
      <c r="H705" t="s">
        <v>542</v>
      </c>
      <c r="I705" s="2" t="s">
        <v>543</v>
      </c>
      <c r="J705" s="249">
        <v>300</v>
      </c>
      <c r="K705" s="2" t="s">
        <v>536</v>
      </c>
      <c r="L705" s="3">
        <v>98571817</v>
      </c>
      <c r="M705" s="2" t="s">
        <v>1447</v>
      </c>
      <c r="N705" s="251" t="s">
        <v>546</v>
      </c>
    </row>
    <row r="706" spans="2:14" hidden="1">
      <c r="B706" s="242" t="s">
        <v>514</v>
      </c>
      <c r="C706" s="2" t="s">
        <v>1570</v>
      </c>
      <c r="D706" s="2" t="str">
        <f t="shared" si="24"/>
        <v/>
      </c>
      <c r="E706" s="2" t="s">
        <v>1565</v>
      </c>
      <c r="F706" s="2" t="s">
        <v>554</v>
      </c>
      <c r="G706" s="2" t="s">
        <v>548</v>
      </c>
      <c r="H706" s="2" t="s">
        <v>549</v>
      </c>
      <c r="I706" s="2" t="s">
        <v>550</v>
      </c>
      <c r="J706" s="249">
        <v>250</v>
      </c>
      <c r="K706" s="2" t="s">
        <v>536</v>
      </c>
      <c r="L706" s="3" t="s">
        <v>544</v>
      </c>
      <c r="M706" t="s">
        <v>697</v>
      </c>
      <c r="N706" s="251" t="s">
        <v>546</v>
      </c>
    </row>
    <row r="707" spans="2:14" hidden="1">
      <c r="B707" s="242" t="s">
        <v>514</v>
      </c>
      <c r="C707" s="2" t="s">
        <v>1571</v>
      </c>
      <c r="D707" s="2" t="str">
        <f t="shared" si="24"/>
        <v/>
      </c>
      <c r="E707" s="2" t="s">
        <v>1565</v>
      </c>
      <c r="F707" s="2" t="s">
        <v>549</v>
      </c>
      <c r="G707" s="2" t="s">
        <v>533</v>
      </c>
      <c r="H707" s="2" t="s">
        <v>534</v>
      </c>
      <c r="I707" s="2" t="s">
        <v>535</v>
      </c>
      <c r="J707" s="249">
        <v>175</v>
      </c>
      <c r="K707" s="2" t="s">
        <v>536</v>
      </c>
      <c r="L707" s="3" t="s">
        <v>544</v>
      </c>
      <c r="M707" s="2" t="s">
        <v>1447</v>
      </c>
      <c r="N707" s="24" t="s">
        <v>490</v>
      </c>
    </row>
    <row r="708" spans="2:14" hidden="1">
      <c r="B708" s="242" t="s">
        <v>514</v>
      </c>
      <c r="C708" s="2" t="s">
        <v>1572</v>
      </c>
      <c r="D708" s="2" t="str">
        <f t="shared" si="24"/>
        <v/>
      </c>
      <c r="E708" s="2" t="s">
        <v>1565</v>
      </c>
      <c r="F708" s="2" t="s">
        <v>549</v>
      </c>
      <c r="G708" s="2" t="s">
        <v>558</v>
      </c>
      <c r="H708" t="s">
        <v>542</v>
      </c>
      <c r="I708" s="2" t="s">
        <v>543</v>
      </c>
      <c r="J708" s="249">
        <v>175</v>
      </c>
      <c r="K708" s="2" t="s">
        <v>536</v>
      </c>
      <c r="L708" s="3" t="s">
        <v>544</v>
      </c>
      <c r="M708" s="2" t="s">
        <v>1447</v>
      </c>
      <c r="N708" s="24" t="s">
        <v>490</v>
      </c>
    </row>
    <row r="709" spans="2:14" hidden="1">
      <c r="B709" s="242" t="s">
        <v>514</v>
      </c>
      <c r="C709" s="2" t="s">
        <v>1573</v>
      </c>
      <c r="D709" s="2" t="str">
        <f t="shared" si="24"/>
        <v/>
      </c>
      <c r="E709" s="2" t="s">
        <v>1565</v>
      </c>
      <c r="F709" s="2" t="s">
        <v>549</v>
      </c>
      <c r="G709" s="2" t="s">
        <v>548</v>
      </c>
      <c r="H709" s="2" t="s">
        <v>549</v>
      </c>
      <c r="I709" s="2" t="s">
        <v>550</v>
      </c>
      <c r="J709" s="249">
        <v>175</v>
      </c>
      <c r="K709" s="2" t="s">
        <v>536</v>
      </c>
      <c r="L709" s="3" t="s">
        <v>544</v>
      </c>
      <c r="M709" t="s">
        <v>697</v>
      </c>
      <c r="N709" s="24" t="s">
        <v>490</v>
      </c>
    </row>
    <row r="710" spans="2:14" hidden="1">
      <c r="B710" s="242" t="s">
        <v>514</v>
      </c>
      <c r="C710" s="2" t="s">
        <v>1574</v>
      </c>
      <c r="D710" s="2" t="str">
        <f t="shared" si="24"/>
        <v/>
      </c>
      <c r="E710" s="2" t="s">
        <v>1565</v>
      </c>
      <c r="F710" s="2" t="s">
        <v>532</v>
      </c>
      <c r="G710" s="2" t="s">
        <v>533</v>
      </c>
      <c r="H710" s="2" t="s">
        <v>534</v>
      </c>
      <c r="I710" s="2" t="s">
        <v>535</v>
      </c>
      <c r="J710" s="249">
        <v>175</v>
      </c>
      <c r="K710" s="2" t="s">
        <v>1125</v>
      </c>
      <c r="L710" s="3" t="s">
        <v>544</v>
      </c>
      <c r="M710" s="2" t="s">
        <v>1447</v>
      </c>
      <c r="N710" s="251" t="s">
        <v>1095</v>
      </c>
    </row>
    <row r="711" spans="2:14" hidden="1">
      <c r="B711" s="242" t="s">
        <v>514</v>
      </c>
      <c r="C711" s="2" t="s">
        <v>1575</v>
      </c>
      <c r="D711" s="2" t="str">
        <f t="shared" si="24"/>
        <v/>
      </c>
      <c r="E711" s="2" t="s">
        <v>1565</v>
      </c>
      <c r="F711" s="2" t="s">
        <v>532</v>
      </c>
      <c r="G711" s="2" t="s">
        <v>558</v>
      </c>
      <c r="H711" t="s">
        <v>542</v>
      </c>
      <c r="I711" s="2" t="s">
        <v>543</v>
      </c>
      <c r="J711" s="249">
        <v>175</v>
      </c>
      <c r="K711" s="2" t="s">
        <v>1125</v>
      </c>
      <c r="L711" s="3" t="s">
        <v>544</v>
      </c>
      <c r="M711" s="2" t="s">
        <v>1447</v>
      </c>
      <c r="N711" s="24" t="s">
        <v>490</v>
      </c>
    </row>
    <row r="712" spans="2:14" hidden="1">
      <c r="B712" s="242" t="s">
        <v>514</v>
      </c>
      <c r="C712" s="2" t="s">
        <v>1576</v>
      </c>
      <c r="D712" s="2" t="str">
        <f t="shared" ref="D712:D735" si="25">IF(B712="Y",C712,"")</f>
        <v/>
      </c>
      <c r="E712" s="2" t="s">
        <v>1565</v>
      </c>
      <c r="F712" s="2" t="s">
        <v>554</v>
      </c>
      <c r="G712" s="2" t="s">
        <v>533</v>
      </c>
      <c r="H712" s="2" t="s">
        <v>534</v>
      </c>
      <c r="I712" s="2" t="s">
        <v>535</v>
      </c>
      <c r="J712" s="249">
        <v>250</v>
      </c>
      <c r="K712" s="2" t="s">
        <v>1125</v>
      </c>
      <c r="L712" s="3" t="s">
        <v>544</v>
      </c>
      <c r="M712" s="2" t="s">
        <v>1447</v>
      </c>
      <c r="N712" s="251" t="s">
        <v>546</v>
      </c>
    </row>
    <row r="713" spans="2:14" hidden="1">
      <c r="B713" s="242" t="s">
        <v>514</v>
      </c>
      <c r="C713" s="2" t="s">
        <v>1577</v>
      </c>
      <c r="D713" s="2" t="str">
        <f t="shared" si="25"/>
        <v/>
      </c>
      <c r="E713" s="2" t="s">
        <v>1565</v>
      </c>
      <c r="F713" s="2" t="s">
        <v>554</v>
      </c>
      <c r="G713" s="2" t="s">
        <v>558</v>
      </c>
      <c r="H713" t="s">
        <v>542</v>
      </c>
      <c r="I713" s="2" t="s">
        <v>543</v>
      </c>
      <c r="J713" s="249">
        <v>300</v>
      </c>
      <c r="K713" s="2" t="s">
        <v>1125</v>
      </c>
      <c r="L713" s="3" t="s">
        <v>544</v>
      </c>
      <c r="M713" s="2" t="s">
        <v>1447</v>
      </c>
      <c r="N713" s="251" t="s">
        <v>546</v>
      </c>
    </row>
    <row r="714" spans="2:14" hidden="1">
      <c r="B714" s="242" t="s">
        <v>514</v>
      </c>
      <c r="C714" s="2" t="s">
        <v>1578</v>
      </c>
      <c r="D714" s="2" t="str">
        <f t="shared" si="25"/>
        <v/>
      </c>
      <c r="E714" s="2" t="s">
        <v>1565</v>
      </c>
      <c r="F714" s="2" t="s">
        <v>532</v>
      </c>
      <c r="G714" s="2" t="s">
        <v>533</v>
      </c>
      <c r="H714" s="2" t="s">
        <v>534</v>
      </c>
      <c r="I714" s="2" t="s">
        <v>535</v>
      </c>
      <c r="J714" s="249">
        <v>175</v>
      </c>
      <c r="K714" s="2" t="s">
        <v>1235</v>
      </c>
      <c r="L714" s="3" t="s">
        <v>544</v>
      </c>
      <c r="M714" s="2" t="s">
        <v>1447</v>
      </c>
      <c r="N714" s="251" t="s">
        <v>1095</v>
      </c>
    </row>
    <row r="715" spans="2:14" hidden="1">
      <c r="B715" s="242" t="s">
        <v>514</v>
      </c>
      <c r="C715" s="2" t="s">
        <v>1579</v>
      </c>
      <c r="D715" s="2" t="str">
        <f t="shared" si="25"/>
        <v/>
      </c>
      <c r="E715" s="2" t="s">
        <v>1565</v>
      </c>
      <c r="F715" s="2" t="s">
        <v>532</v>
      </c>
      <c r="G715" s="2" t="s">
        <v>558</v>
      </c>
      <c r="H715" t="s">
        <v>542</v>
      </c>
      <c r="I715" s="2" t="s">
        <v>543</v>
      </c>
      <c r="J715" s="249">
        <v>175</v>
      </c>
      <c r="K715" s="2" t="s">
        <v>1235</v>
      </c>
      <c r="L715" s="3" t="s">
        <v>544</v>
      </c>
      <c r="M715" s="2" t="s">
        <v>1447</v>
      </c>
      <c r="N715" s="24" t="s">
        <v>490</v>
      </c>
    </row>
    <row r="716" spans="2:14" hidden="1">
      <c r="B716" s="242" t="s">
        <v>514</v>
      </c>
      <c r="C716" s="2" t="s">
        <v>1580</v>
      </c>
      <c r="D716" s="2" t="str">
        <f t="shared" si="25"/>
        <v/>
      </c>
      <c r="E716" s="2" t="s">
        <v>1565</v>
      </c>
      <c r="F716" s="2" t="s">
        <v>554</v>
      </c>
      <c r="G716" s="2" t="s">
        <v>533</v>
      </c>
      <c r="H716" s="2" t="s">
        <v>534</v>
      </c>
      <c r="I716" s="2" t="s">
        <v>535</v>
      </c>
      <c r="J716" s="249">
        <v>250</v>
      </c>
      <c r="K716" s="2" t="s">
        <v>1235</v>
      </c>
      <c r="L716" s="3" t="s">
        <v>544</v>
      </c>
      <c r="M716" s="2" t="s">
        <v>1447</v>
      </c>
      <c r="N716" s="251" t="s">
        <v>546</v>
      </c>
    </row>
    <row r="717" spans="2:14" hidden="1">
      <c r="B717" s="242" t="s">
        <v>514</v>
      </c>
      <c r="C717" s="2" t="s">
        <v>1581</v>
      </c>
      <c r="D717" s="2" t="str">
        <f t="shared" si="25"/>
        <v/>
      </c>
      <c r="E717" s="2" t="s">
        <v>1565</v>
      </c>
      <c r="F717" s="2" t="s">
        <v>554</v>
      </c>
      <c r="G717" s="2" t="s">
        <v>558</v>
      </c>
      <c r="H717" t="s">
        <v>542</v>
      </c>
      <c r="I717" s="2" t="s">
        <v>543</v>
      </c>
      <c r="J717" s="249">
        <v>300</v>
      </c>
      <c r="K717" s="2" t="s">
        <v>1235</v>
      </c>
      <c r="L717" s="3" t="s">
        <v>544</v>
      </c>
      <c r="M717" s="2" t="s">
        <v>1447</v>
      </c>
      <c r="N717" s="251" t="s">
        <v>546</v>
      </c>
    </row>
    <row r="718" spans="2:14" hidden="1">
      <c r="B718" s="242" t="s">
        <v>514</v>
      </c>
      <c r="C718" s="2" t="s">
        <v>1582</v>
      </c>
      <c r="D718" s="2" t="str">
        <f t="shared" si="25"/>
        <v/>
      </c>
      <c r="E718" s="2" t="s">
        <v>1583</v>
      </c>
      <c r="F718" s="2" t="s">
        <v>532</v>
      </c>
      <c r="G718" s="2" t="s">
        <v>558</v>
      </c>
      <c r="H718" t="s">
        <v>542</v>
      </c>
      <c r="I718" s="2" t="s">
        <v>543</v>
      </c>
      <c r="J718" s="249">
        <v>175</v>
      </c>
      <c r="K718" s="2" t="s">
        <v>536</v>
      </c>
      <c r="L718" s="3">
        <v>98577122</v>
      </c>
      <c r="M718" t="s">
        <v>538</v>
      </c>
      <c r="N718" s="24" t="s">
        <v>490</v>
      </c>
    </row>
    <row r="719" spans="2:14" hidden="1">
      <c r="B719" s="242" t="s">
        <v>514</v>
      </c>
      <c r="C719" s="2" t="s">
        <v>1584</v>
      </c>
      <c r="D719" s="2" t="str">
        <f t="shared" si="25"/>
        <v/>
      </c>
      <c r="E719" s="2" t="s">
        <v>1583</v>
      </c>
      <c r="F719" s="2" t="s">
        <v>532</v>
      </c>
      <c r="G719" s="2" t="s">
        <v>548</v>
      </c>
      <c r="H719" s="2" t="s">
        <v>549</v>
      </c>
      <c r="I719" s="2" t="s">
        <v>550</v>
      </c>
      <c r="J719" s="249">
        <v>175</v>
      </c>
      <c r="K719" s="2" t="s">
        <v>536</v>
      </c>
      <c r="L719" s="3" t="s">
        <v>544</v>
      </c>
      <c r="M719" t="s">
        <v>697</v>
      </c>
      <c r="N719" s="24" t="s">
        <v>490</v>
      </c>
    </row>
    <row r="720" spans="2:14" hidden="1">
      <c r="B720" s="242" t="s">
        <v>514</v>
      </c>
      <c r="C720" s="2" t="s">
        <v>1585</v>
      </c>
      <c r="D720" s="2" t="str">
        <f t="shared" si="25"/>
        <v/>
      </c>
      <c r="E720" s="2" t="s">
        <v>1583</v>
      </c>
      <c r="F720" s="2" t="s">
        <v>549</v>
      </c>
      <c r="G720" s="2" t="s">
        <v>558</v>
      </c>
      <c r="H720" t="s">
        <v>542</v>
      </c>
      <c r="I720" s="2" t="s">
        <v>543</v>
      </c>
      <c r="J720" s="249">
        <v>175</v>
      </c>
      <c r="K720" s="2" t="s">
        <v>536</v>
      </c>
      <c r="L720" s="3" t="s">
        <v>544</v>
      </c>
      <c r="M720" s="2" t="s">
        <v>1447</v>
      </c>
      <c r="N720" s="24" t="s">
        <v>490</v>
      </c>
    </row>
    <row r="721" spans="1:14" hidden="1">
      <c r="B721" s="242" t="s">
        <v>514</v>
      </c>
      <c r="C721" s="2" t="s">
        <v>1586</v>
      </c>
      <c r="D721" s="2" t="str">
        <f t="shared" si="25"/>
        <v/>
      </c>
      <c r="E721" s="2" t="s">
        <v>1583</v>
      </c>
      <c r="F721" s="2" t="s">
        <v>549</v>
      </c>
      <c r="G721" s="2" t="s">
        <v>548</v>
      </c>
      <c r="H721" s="2" t="s">
        <v>549</v>
      </c>
      <c r="I721" s="2" t="s">
        <v>550</v>
      </c>
      <c r="J721" s="249">
        <v>175</v>
      </c>
      <c r="K721" s="2" t="s">
        <v>536</v>
      </c>
      <c r="L721" s="3" t="s">
        <v>544</v>
      </c>
      <c r="M721" t="s">
        <v>697</v>
      </c>
      <c r="N721" s="24" t="s">
        <v>490</v>
      </c>
    </row>
    <row r="722" spans="1:14" hidden="1">
      <c r="B722" s="242" t="s">
        <v>514</v>
      </c>
      <c r="C722" s="2" t="s">
        <v>1587</v>
      </c>
      <c r="D722" s="2" t="str">
        <f t="shared" si="25"/>
        <v/>
      </c>
      <c r="E722" s="2" t="s">
        <v>1583</v>
      </c>
      <c r="F722" s="2" t="s">
        <v>532</v>
      </c>
      <c r="G722" s="2" t="s">
        <v>558</v>
      </c>
      <c r="H722" t="s">
        <v>542</v>
      </c>
      <c r="I722" s="2" t="s">
        <v>543</v>
      </c>
      <c r="J722" s="249">
        <v>175</v>
      </c>
      <c r="K722" s="2" t="s">
        <v>1125</v>
      </c>
      <c r="L722" s="3" t="s">
        <v>544</v>
      </c>
      <c r="M722" s="2" t="s">
        <v>1447</v>
      </c>
      <c r="N722" s="24" t="s">
        <v>490</v>
      </c>
    </row>
    <row r="723" spans="1:14" hidden="1">
      <c r="B723" s="242" t="s">
        <v>514</v>
      </c>
      <c r="C723" s="2" t="s">
        <v>1588</v>
      </c>
      <c r="D723" s="2" t="str">
        <f t="shared" si="25"/>
        <v/>
      </c>
      <c r="E723" s="2" t="s">
        <v>1583</v>
      </c>
      <c r="F723" s="2" t="s">
        <v>532</v>
      </c>
      <c r="G723" s="2" t="s">
        <v>558</v>
      </c>
      <c r="H723" t="s">
        <v>542</v>
      </c>
      <c r="I723" s="2" t="s">
        <v>543</v>
      </c>
      <c r="J723" s="249">
        <v>175</v>
      </c>
      <c r="K723" s="2" t="s">
        <v>1235</v>
      </c>
      <c r="L723" s="3" t="s">
        <v>544</v>
      </c>
      <c r="M723" s="2" t="s">
        <v>1447</v>
      </c>
      <c r="N723" s="24" t="s">
        <v>490</v>
      </c>
    </row>
    <row r="724" spans="1:14" ht="15" hidden="1">
      <c r="B724" s="242" t="s">
        <v>514</v>
      </c>
      <c r="C724" s="2" t="s">
        <v>1589</v>
      </c>
      <c r="D724" s="2" t="str">
        <f t="shared" si="25"/>
        <v/>
      </c>
      <c r="E724" s="2" t="s">
        <v>1590</v>
      </c>
      <c r="F724" s="2" t="s">
        <v>532</v>
      </c>
      <c r="G724" s="2" t="s">
        <v>558</v>
      </c>
      <c r="H724" t="s">
        <v>542</v>
      </c>
      <c r="I724" s="2" t="s">
        <v>543</v>
      </c>
      <c r="J724" s="249">
        <v>175</v>
      </c>
      <c r="K724" s="2" t="s">
        <v>536</v>
      </c>
      <c r="L724" s="165">
        <v>98577159</v>
      </c>
      <c r="M724" t="s">
        <v>538</v>
      </c>
      <c r="N724" s="24" t="s">
        <v>490</v>
      </c>
    </row>
    <row r="725" spans="1:14" hidden="1">
      <c r="B725" s="242" t="s">
        <v>514</v>
      </c>
      <c r="C725" s="2" t="s">
        <v>1591</v>
      </c>
      <c r="D725" s="2" t="str">
        <f t="shared" si="25"/>
        <v/>
      </c>
      <c r="E725" s="2" t="s">
        <v>1590</v>
      </c>
      <c r="F725" s="2" t="s">
        <v>532</v>
      </c>
      <c r="G725" s="2" t="s">
        <v>548</v>
      </c>
      <c r="H725" s="2" t="s">
        <v>549</v>
      </c>
      <c r="I725" s="2" t="s">
        <v>550</v>
      </c>
      <c r="J725" s="249">
        <v>175</v>
      </c>
      <c r="K725" s="2" t="s">
        <v>536</v>
      </c>
      <c r="L725" s="3" t="s">
        <v>544</v>
      </c>
      <c r="M725" t="s">
        <v>697</v>
      </c>
      <c r="N725" s="24" t="s">
        <v>490</v>
      </c>
    </row>
    <row r="726" spans="1:14" hidden="1">
      <c r="B726" s="242" t="s">
        <v>514</v>
      </c>
      <c r="C726" s="2" t="s">
        <v>1592</v>
      </c>
      <c r="D726" s="2" t="str">
        <f t="shared" si="25"/>
        <v/>
      </c>
      <c r="E726" s="2" t="s">
        <v>1590</v>
      </c>
      <c r="F726" s="2" t="s">
        <v>549</v>
      </c>
      <c r="G726" s="2" t="s">
        <v>558</v>
      </c>
      <c r="H726" t="s">
        <v>542</v>
      </c>
      <c r="I726" s="2" t="s">
        <v>543</v>
      </c>
      <c r="J726" s="249">
        <v>175</v>
      </c>
      <c r="K726" s="2" t="s">
        <v>536</v>
      </c>
      <c r="L726" s="3" t="s">
        <v>544</v>
      </c>
      <c r="M726" s="2" t="s">
        <v>1447</v>
      </c>
      <c r="N726" s="24" t="s">
        <v>490</v>
      </c>
    </row>
    <row r="727" spans="1:14" hidden="1">
      <c r="B727" s="242" t="s">
        <v>514</v>
      </c>
      <c r="C727" s="2" t="s">
        <v>1593</v>
      </c>
      <c r="D727" s="2" t="str">
        <f t="shared" si="25"/>
        <v/>
      </c>
      <c r="E727" s="2" t="s">
        <v>1590</v>
      </c>
      <c r="F727" s="2" t="s">
        <v>549</v>
      </c>
      <c r="G727" s="2" t="s">
        <v>548</v>
      </c>
      <c r="H727" s="2" t="s">
        <v>549</v>
      </c>
      <c r="I727" s="2" t="s">
        <v>550</v>
      </c>
      <c r="J727" s="249">
        <v>175</v>
      </c>
      <c r="K727" s="2" t="s">
        <v>536</v>
      </c>
      <c r="L727" s="3" t="s">
        <v>544</v>
      </c>
      <c r="M727" t="s">
        <v>697</v>
      </c>
      <c r="N727" s="24" t="s">
        <v>490</v>
      </c>
    </row>
    <row r="728" spans="1:14" hidden="1">
      <c r="B728" s="242" t="s">
        <v>514</v>
      </c>
      <c r="C728" s="2" t="s">
        <v>1594</v>
      </c>
      <c r="D728" s="2" t="str">
        <f t="shared" si="25"/>
        <v/>
      </c>
      <c r="E728" s="2" t="s">
        <v>1590</v>
      </c>
      <c r="F728" s="2" t="s">
        <v>532</v>
      </c>
      <c r="G728" s="2" t="s">
        <v>558</v>
      </c>
      <c r="H728" t="s">
        <v>542</v>
      </c>
      <c r="I728" s="2" t="s">
        <v>543</v>
      </c>
      <c r="J728" s="249">
        <v>175</v>
      </c>
      <c r="K728" s="2" t="s">
        <v>1125</v>
      </c>
      <c r="L728" s="3" t="s">
        <v>544</v>
      </c>
      <c r="M728" s="2" t="s">
        <v>1447</v>
      </c>
      <c r="N728" s="24" t="s">
        <v>490</v>
      </c>
    </row>
    <row r="729" spans="1:14" hidden="1">
      <c r="B729" s="242" t="s">
        <v>514</v>
      </c>
      <c r="C729" s="2" t="s">
        <v>1595</v>
      </c>
      <c r="D729" s="2" t="str">
        <f t="shared" si="25"/>
        <v/>
      </c>
      <c r="E729" s="2" t="s">
        <v>1590</v>
      </c>
      <c r="F729" s="2" t="s">
        <v>532</v>
      </c>
      <c r="G729" s="2" t="s">
        <v>558</v>
      </c>
      <c r="H729" t="s">
        <v>542</v>
      </c>
      <c r="I729" s="2" t="s">
        <v>543</v>
      </c>
      <c r="J729" s="249">
        <v>175</v>
      </c>
      <c r="K729" s="2" t="s">
        <v>1235</v>
      </c>
      <c r="L729" s="3" t="s">
        <v>544</v>
      </c>
      <c r="M729" s="2" t="s">
        <v>1447</v>
      </c>
      <c r="N729" s="24" t="s">
        <v>490</v>
      </c>
    </row>
    <row r="730" spans="1:14" hidden="1">
      <c r="B730" s="242" t="s">
        <v>514</v>
      </c>
      <c r="C730" s="2" t="s">
        <v>1596</v>
      </c>
      <c r="D730" s="2" t="str">
        <f t="shared" si="25"/>
        <v/>
      </c>
      <c r="E730" s="24" t="s">
        <v>1597</v>
      </c>
      <c r="F730" s="2" t="s">
        <v>532</v>
      </c>
      <c r="G730" s="2" t="s">
        <v>558</v>
      </c>
      <c r="H730" t="s">
        <v>542</v>
      </c>
      <c r="I730" s="2" t="s">
        <v>543</v>
      </c>
      <c r="J730" s="249">
        <v>175</v>
      </c>
      <c r="K730" s="2" t="s">
        <v>536</v>
      </c>
      <c r="L730" s="3">
        <v>98577173</v>
      </c>
      <c r="M730" t="s">
        <v>538</v>
      </c>
      <c r="N730" s="24" t="s">
        <v>490</v>
      </c>
    </row>
    <row r="731" spans="1:14" hidden="1">
      <c r="B731" s="242" t="s">
        <v>514</v>
      </c>
      <c r="C731" s="2" t="s">
        <v>1598</v>
      </c>
      <c r="D731" s="2" t="str">
        <f t="shared" si="25"/>
        <v/>
      </c>
      <c r="E731" s="24" t="s">
        <v>1597</v>
      </c>
      <c r="F731" s="2" t="s">
        <v>532</v>
      </c>
      <c r="G731" s="2" t="s">
        <v>548</v>
      </c>
      <c r="H731" s="2" t="s">
        <v>549</v>
      </c>
      <c r="I731" s="2" t="s">
        <v>550</v>
      </c>
      <c r="J731" s="249">
        <v>175</v>
      </c>
      <c r="K731" s="2" t="s">
        <v>536</v>
      </c>
      <c r="L731" s="3" t="s">
        <v>544</v>
      </c>
      <c r="M731" t="s">
        <v>697</v>
      </c>
      <c r="N731" s="24" t="s">
        <v>490</v>
      </c>
    </row>
    <row r="732" spans="1:14" hidden="1">
      <c r="B732" s="242" t="s">
        <v>514</v>
      </c>
      <c r="C732" s="2" t="s">
        <v>1599</v>
      </c>
      <c r="D732" s="2" t="str">
        <f t="shared" si="25"/>
        <v/>
      </c>
      <c r="E732" s="24" t="s">
        <v>1597</v>
      </c>
      <c r="F732" s="2" t="s">
        <v>549</v>
      </c>
      <c r="G732" s="2" t="s">
        <v>558</v>
      </c>
      <c r="H732" t="s">
        <v>542</v>
      </c>
      <c r="I732" s="2" t="s">
        <v>543</v>
      </c>
      <c r="J732" s="249">
        <v>175</v>
      </c>
      <c r="K732" s="2" t="s">
        <v>536</v>
      </c>
      <c r="L732" s="3" t="s">
        <v>544</v>
      </c>
      <c r="M732" s="2" t="s">
        <v>1447</v>
      </c>
      <c r="N732" s="24" t="s">
        <v>490</v>
      </c>
    </row>
    <row r="733" spans="1:14" hidden="1">
      <c r="B733" s="242" t="s">
        <v>514</v>
      </c>
      <c r="C733" s="2" t="s">
        <v>1600</v>
      </c>
      <c r="D733" s="2" t="str">
        <f t="shared" si="25"/>
        <v/>
      </c>
      <c r="E733" s="24" t="s">
        <v>1597</v>
      </c>
      <c r="F733" s="2" t="s">
        <v>549</v>
      </c>
      <c r="G733" s="2" t="s">
        <v>548</v>
      </c>
      <c r="H733" s="2" t="s">
        <v>549</v>
      </c>
      <c r="I733" s="2" t="s">
        <v>550</v>
      </c>
      <c r="J733" s="249">
        <v>175</v>
      </c>
      <c r="K733" s="2" t="s">
        <v>536</v>
      </c>
      <c r="L733" s="3" t="s">
        <v>544</v>
      </c>
      <c r="M733" t="s">
        <v>697</v>
      </c>
      <c r="N733" s="24" t="s">
        <v>490</v>
      </c>
    </row>
    <row r="734" spans="1:14" hidden="1">
      <c r="B734" s="242" t="s">
        <v>514</v>
      </c>
      <c r="C734" s="2" t="s">
        <v>1601</v>
      </c>
      <c r="D734" s="2" t="str">
        <f t="shared" si="25"/>
        <v/>
      </c>
      <c r="E734" s="24" t="s">
        <v>1597</v>
      </c>
      <c r="F734" s="2" t="s">
        <v>532</v>
      </c>
      <c r="G734" s="2" t="s">
        <v>558</v>
      </c>
      <c r="H734" t="s">
        <v>542</v>
      </c>
      <c r="I734" s="2" t="s">
        <v>543</v>
      </c>
      <c r="J734" s="249">
        <v>175</v>
      </c>
      <c r="K734" s="2" t="s">
        <v>1125</v>
      </c>
      <c r="L734" s="3" t="s">
        <v>544</v>
      </c>
      <c r="M734" s="2" t="s">
        <v>1447</v>
      </c>
      <c r="N734" s="24" t="s">
        <v>490</v>
      </c>
    </row>
    <row r="735" spans="1:14" hidden="1">
      <c r="B735" s="242" t="s">
        <v>514</v>
      </c>
      <c r="C735" s="2" t="s">
        <v>1602</v>
      </c>
      <c r="D735" s="2" t="str">
        <f t="shared" si="25"/>
        <v/>
      </c>
      <c r="E735" s="24" t="s">
        <v>1597</v>
      </c>
      <c r="F735" s="2" t="s">
        <v>532</v>
      </c>
      <c r="G735" s="2" t="s">
        <v>558</v>
      </c>
      <c r="H735" t="s">
        <v>542</v>
      </c>
      <c r="I735" s="2" t="s">
        <v>543</v>
      </c>
      <c r="J735" s="249">
        <v>175</v>
      </c>
      <c r="K735" s="2" t="s">
        <v>1235</v>
      </c>
      <c r="L735" s="3" t="s">
        <v>544</v>
      </c>
      <c r="M735" s="2" t="s">
        <v>1447</v>
      </c>
      <c r="N735" s="24" t="s">
        <v>490</v>
      </c>
    </row>
    <row r="736" spans="1:14" hidden="1">
      <c r="A736" s="44" t="s">
        <v>316</v>
      </c>
      <c r="B736" s="242"/>
      <c r="C736" s="2"/>
      <c r="D736" s="2"/>
    </row>
    <row r="737" spans="2:4">
      <c r="B737" s="242"/>
      <c r="C737" s="2"/>
      <c r="D737" s="2"/>
    </row>
    <row r="738" spans="2:4">
      <c r="B738" s="242"/>
      <c r="C738" s="2"/>
      <c r="D738" s="2"/>
    </row>
    <row r="739" spans="2:4">
      <c r="B739" s="242"/>
      <c r="C739" s="2"/>
      <c r="D739" s="2"/>
    </row>
    <row r="740" spans="2:4">
      <c r="B740" s="242"/>
      <c r="C740" s="2"/>
      <c r="D740" s="2"/>
    </row>
    <row r="741" spans="2:4">
      <c r="B741" s="242"/>
      <c r="C741" s="2"/>
      <c r="D741" s="2"/>
    </row>
    <row r="742" spans="2:4">
      <c r="B742" s="242"/>
      <c r="C742" s="2"/>
      <c r="D742" s="2"/>
    </row>
    <row r="743" spans="2:4">
      <c r="B743" s="242"/>
      <c r="C743" s="2"/>
      <c r="D743" s="2"/>
    </row>
    <row r="744" spans="2:4">
      <c r="B744" s="242"/>
      <c r="C744" s="2"/>
      <c r="D744" s="2"/>
    </row>
    <row r="745" spans="2:4">
      <c r="B745" s="242"/>
      <c r="C745" s="2"/>
      <c r="D745" s="2"/>
    </row>
    <row r="746" spans="2:4">
      <c r="B746" s="242"/>
      <c r="C746" s="2"/>
      <c r="D746" s="2"/>
    </row>
    <row r="747" spans="2:4">
      <c r="B747" s="242"/>
      <c r="C747" s="2"/>
      <c r="D747" s="2"/>
    </row>
    <row r="748" spans="2:4">
      <c r="B748" s="242"/>
      <c r="C748" s="2"/>
      <c r="D748" s="2"/>
    </row>
    <row r="749" spans="2:4">
      <c r="B749" s="242"/>
      <c r="C749" s="2"/>
      <c r="D749" s="2"/>
    </row>
    <row r="750" spans="2:4">
      <c r="B750" s="242"/>
      <c r="C750" s="2"/>
      <c r="D750" s="2"/>
    </row>
    <row r="751" spans="2:4">
      <c r="B751" s="242"/>
      <c r="C751" s="2"/>
      <c r="D751" s="2"/>
    </row>
    <row r="752" spans="2:4">
      <c r="B752" s="242"/>
      <c r="C752" s="2"/>
      <c r="D752" s="2"/>
    </row>
    <row r="753" spans="2:4">
      <c r="B753" s="242"/>
      <c r="C753" s="2"/>
      <c r="D753" s="2"/>
    </row>
    <row r="754" spans="2:4">
      <c r="B754" s="242"/>
      <c r="C754" s="2"/>
      <c r="D754" s="2"/>
    </row>
    <row r="755" spans="2:4">
      <c r="B755" s="242"/>
      <c r="C755" s="2"/>
      <c r="D755" s="2"/>
    </row>
    <row r="756" spans="2:4">
      <c r="B756" s="242"/>
      <c r="C756" s="2"/>
    </row>
    <row r="757" spans="2:4">
      <c r="B757" s="242"/>
      <c r="C757" s="2"/>
    </row>
    <row r="758" spans="2:4">
      <c r="B758" s="242"/>
      <c r="C758" s="2"/>
    </row>
    <row r="759" spans="2:4">
      <c r="B759" s="242"/>
      <c r="C759" s="2"/>
    </row>
    <row r="760" spans="2:4">
      <c r="B760" s="242"/>
      <c r="C760" s="2"/>
      <c r="D760" s="2"/>
    </row>
    <row r="761" spans="2:4">
      <c r="B761" s="242"/>
      <c r="C761" s="2"/>
      <c r="D761" s="2"/>
    </row>
    <row r="762" spans="2:4">
      <c r="B762" s="242"/>
      <c r="C762" s="2"/>
    </row>
    <row r="763" spans="2:4">
      <c r="B763" s="242"/>
      <c r="C763" s="2"/>
      <c r="D763" s="2"/>
    </row>
    <row r="764" spans="2:4">
      <c r="B764" s="242"/>
      <c r="C764" s="2"/>
    </row>
    <row r="765" spans="2:4">
      <c r="B765" s="242"/>
      <c r="C765" s="2"/>
    </row>
    <row r="766" spans="2:4">
      <c r="B766" s="242"/>
      <c r="C766" s="2"/>
    </row>
    <row r="767" spans="2:4">
      <c r="B767" s="242"/>
      <c r="C767" s="2"/>
      <c r="D767" s="2"/>
    </row>
    <row r="768" spans="2:4">
      <c r="B768" s="242"/>
      <c r="C768" s="2"/>
    </row>
    <row r="769" spans="2:15">
      <c r="B769" s="242"/>
      <c r="C769" s="2"/>
    </row>
    <row r="770" spans="2:15">
      <c r="B770" s="242"/>
      <c r="C770" s="2"/>
    </row>
    <row r="771" spans="2:15">
      <c r="B771" s="242"/>
      <c r="C771" s="2"/>
      <c r="D771" s="2"/>
    </row>
    <row r="772" spans="2:15">
      <c r="B772" s="242"/>
      <c r="C772" s="2"/>
    </row>
    <row r="773" spans="2:15">
      <c r="B773" s="242"/>
      <c r="C773" s="2"/>
    </row>
    <row r="774" spans="2:15">
      <c r="B774" s="242"/>
      <c r="C774" s="2"/>
    </row>
    <row r="775" spans="2:15">
      <c r="B775" s="242"/>
      <c r="C775" s="2"/>
      <c r="D775" s="2"/>
    </row>
    <row r="776" spans="2:15">
      <c r="B776" s="242"/>
      <c r="C776" s="2"/>
    </row>
    <row r="777" spans="2:15">
      <c r="B777" s="242"/>
      <c r="C777" s="2"/>
    </row>
    <row r="778" spans="2:15">
      <c r="B778" s="242"/>
      <c r="C778" s="2"/>
    </row>
    <row r="779" spans="2:15">
      <c r="B779" s="242"/>
      <c r="C779" s="2"/>
      <c r="D779" s="2"/>
    </row>
    <row r="780" spans="2:15">
      <c r="B780" s="242"/>
      <c r="C780" s="2"/>
    </row>
    <row r="781" spans="2:15">
      <c r="B781" s="242"/>
      <c r="C781" s="2"/>
      <c r="O781" s="124"/>
    </row>
    <row r="782" spans="2:15">
      <c r="B782" s="242"/>
      <c r="C782" s="2"/>
      <c r="O782" s="124"/>
    </row>
    <row r="783" spans="2:15">
      <c r="B783" s="242"/>
      <c r="C783" s="2"/>
      <c r="D783" s="2"/>
      <c r="O783" s="124"/>
    </row>
    <row r="784" spans="2:15">
      <c r="B784" s="242"/>
      <c r="C784" s="2"/>
    </row>
    <row r="785" spans="2:4">
      <c r="B785" s="242"/>
      <c r="C785" s="2"/>
    </row>
    <row r="786" spans="2:4">
      <c r="B786" s="242"/>
      <c r="C786" s="2"/>
    </row>
    <row r="787" spans="2:4">
      <c r="B787" s="242"/>
      <c r="C787" s="2"/>
      <c r="D787" s="2"/>
    </row>
    <row r="788" spans="2:4">
      <c r="B788" s="242"/>
      <c r="C788" s="2"/>
      <c r="D788" s="2"/>
    </row>
    <row r="789" spans="2:4">
      <c r="B789" s="242"/>
      <c r="C789" s="2"/>
    </row>
    <row r="790" spans="2:4">
      <c r="B790" s="242"/>
      <c r="C790" s="2"/>
      <c r="D790" s="2"/>
    </row>
    <row r="791" spans="2:4">
      <c r="B791" s="242"/>
      <c r="C791" s="2"/>
      <c r="D791" s="2"/>
    </row>
    <row r="792" spans="2:4">
      <c r="B792" s="242"/>
      <c r="C792" s="2"/>
    </row>
    <row r="793" spans="2:4">
      <c r="B793" s="242"/>
      <c r="C793" s="2"/>
      <c r="D793" s="2"/>
    </row>
    <row r="794" spans="2:4">
      <c r="B794" s="242"/>
      <c r="C794" s="2"/>
      <c r="D794" s="2"/>
    </row>
    <row r="795" spans="2:4">
      <c r="B795" s="242"/>
      <c r="C795" s="2"/>
    </row>
    <row r="796" spans="2:4">
      <c r="B796" s="242"/>
      <c r="C796" s="2"/>
      <c r="D796" s="2"/>
    </row>
    <row r="797" spans="2:4">
      <c r="B797" s="242"/>
      <c r="C797" s="2"/>
    </row>
    <row r="798" spans="2:4">
      <c r="B798" s="242"/>
      <c r="C798" s="2"/>
      <c r="D798" s="2"/>
    </row>
    <row r="799" spans="2:4">
      <c r="B799" s="242"/>
      <c r="C799" s="2"/>
    </row>
    <row r="800" spans="2:4">
      <c r="B800" s="242"/>
      <c r="C800" s="2"/>
      <c r="D800" s="2"/>
    </row>
    <row r="801" spans="2:4">
      <c r="B801" s="242"/>
      <c r="C801" s="2"/>
    </row>
    <row r="802" spans="2:4">
      <c r="B802" s="242"/>
      <c r="C802" s="2"/>
      <c r="D802" s="2"/>
    </row>
    <row r="803" spans="2:4">
      <c r="B803" s="242"/>
      <c r="C803" s="2"/>
    </row>
    <row r="804" spans="2:4">
      <c r="B804" s="242"/>
      <c r="C804" s="2"/>
      <c r="D804" s="2"/>
    </row>
    <row r="805" spans="2:4">
      <c r="B805" s="242"/>
      <c r="C805" s="2"/>
    </row>
    <row r="806" spans="2:4">
      <c r="B806" s="242"/>
      <c r="C806" s="2"/>
      <c r="D806" s="2"/>
    </row>
    <row r="807" spans="2:4">
      <c r="B807" s="242"/>
      <c r="C807" s="2"/>
    </row>
    <row r="808" spans="2:4">
      <c r="B808" s="242"/>
      <c r="C808" s="2"/>
      <c r="D808" s="2"/>
    </row>
    <row r="809" spans="2:4">
      <c r="B809" s="242"/>
      <c r="C809" s="2"/>
    </row>
    <row r="810" spans="2:4">
      <c r="B810" s="242"/>
      <c r="C810" s="2"/>
      <c r="D810" s="2"/>
    </row>
    <row r="811" spans="2:4">
      <c r="B811" s="242"/>
      <c r="C811" s="2"/>
      <c r="D811" s="2"/>
    </row>
    <row r="812" spans="2:4">
      <c r="B812" s="242"/>
      <c r="C812" s="2"/>
      <c r="D812" s="2"/>
    </row>
    <row r="813" spans="2:4">
      <c r="B813" s="242"/>
      <c r="C813" s="2"/>
      <c r="D813" s="2"/>
    </row>
    <row r="818" spans="2:14">
      <c r="B818" s="242"/>
      <c r="C818" s="2"/>
      <c r="D818" s="2"/>
    </row>
    <row r="819" spans="2:14">
      <c r="D819" s="2"/>
      <c r="E819" s="2"/>
      <c r="F819" s="2"/>
      <c r="G819" s="2"/>
      <c r="H819" s="2"/>
      <c r="I819" s="2"/>
      <c r="J819" s="249"/>
      <c r="K819" s="2"/>
      <c r="L819" s="3"/>
      <c r="M819" s="2"/>
      <c r="N819" s="24"/>
    </row>
    <row r="820" spans="2:14">
      <c r="D820" s="2"/>
      <c r="E820" s="2"/>
      <c r="F820" s="2"/>
      <c r="G820" s="2"/>
      <c r="H820" s="2"/>
      <c r="I820" s="2"/>
      <c r="J820" s="249"/>
      <c r="K820" s="2"/>
      <c r="L820" s="3"/>
      <c r="M820" s="2"/>
      <c r="N820" s="24"/>
    </row>
    <row r="821" spans="2:14">
      <c r="D821" s="2"/>
      <c r="E821" s="2"/>
      <c r="F821" s="2"/>
      <c r="G821" s="2"/>
      <c r="H821" s="2"/>
      <c r="I821" s="2"/>
      <c r="J821" s="249"/>
      <c r="K821" s="2"/>
      <c r="L821" s="3"/>
      <c r="N821" s="24"/>
    </row>
    <row r="822" spans="2:14">
      <c r="D822" s="2"/>
      <c r="E822" s="2"/>
      <c r="F822" s="2"/>
      <c r="G822" s="2"/>
      <c r="H822" s="2"/>
      <c r="I822" s="2"/>
      <c r="J822" s="249"/>
      <c r="K822" s="2"/>
      <c r="L822" s="3"/>
      <c r="M822" s="2"/>
      <c r="N822" s="24"/>
    </row>
    <row r="823" spans="2:14">
      <c r="D823" s="2"/>
      <c r="E823" s="2"/>
      <c r="F823" s="2"/>
      <c r="G823" s="2"/>
      <c r="H823" s="2"/>
      <c r="I823" s="2"/>
      <c r="J823" s="249"/>
      <c r="K823" s="2"/>
      <c r="L823" s="3"/>
      <c r="M823" s="2"/>
      <c r="N823" s="24"/>
    </row>
    <row r="824" spans="2:14">
      <c r="D824" s="2"/>
      <c r="E824" s="2"/>
      <c r="F824" s="2"/>
      <c r="G824" s="2"/>
      <c r="H824" s="2"/>
      <c r="I824" s="2"/>
      <c r="J824" s="249"/>
      <c r="K824" s="2"/>
      <c r="L824" s="3"/>
      <c r="M824" s="2"/>
      <c r="N824" s="24"/>
    </row>
    <row r="825" spans="2:14">
      <c r="D825" s="2"/>
      <c r="E825" s="2"/>
      <c r="F825" s="2"/>
      <c r="G825" s="2"/>
      <c r="H825" s="2"/>
      <c r="I825" s="2"/>
      <c r="J825" s="249"/>
      <c r="K825" s="2"/>
      <c r="L825" s="3"/>
      <c r="M825" s="2"/>
      <c r="N825" s="24"/>
    </row>
    <row r="826" spans="2:14">
      <c r="C826" s="2"/>
      <c r="D826" s="2"/>
      <c r="E826" s="2"/>
      <c r="F826" s="2"/>
      <c r="G826" s="2"/>
      <c r="H826" s="2"/>
      <c r="I826" s="2"/>
      <c r="J826" s="249"/>
      <c r="K826" s="2"/>
      <c r="L826" s="3"/>
      <c r="M826" s="2"/>
      <c r="N826" s="24"/>
    </row>
    <row r="827" spans="2:14">
      <c r="C827" s="2"/>
      <c r="D827" s="2"/>
      <c r="E827" s="2"/>
      <c r="F827" s="2"/>
      <c r="G827" s="2"/>
      <c r="H827" s="2"/>
      <c r="I827" s="2"/>
      <c r="J827" s="249"/>
      <c r="K827" s="2"/>
      <c r="L827" s="3"/>
      <c r="M827" s="2"/>
      <c r="N827" s="24"/>
    </row>
    <row r="828" spans="2:14">
      <c r="C828" s="2"/>
      <c r="D828" s="2"/>
      <c r="E828" s="2"/>
      <c r="F828" s="2"/>
      <c r="G828" s="2"/>
      <c r="H828" s="2"/>
      <c r="I828" s="2"/>
      <c r="J828" s="249"/>
      <c r="K828" s="2"/>
      <c r="L828" s="3"/>
      <c r="M828" s="2"/>
      <c r="N828" s="24"/>
    </row>
    <row r="829" spans="2:14">
      <c r="C829" s="2"/>
      <c r="D829" s="2"/>
      <c r="E829" s="2"/>
      <c r="F829" s="2"/>
      <c r="G829" s="2"/>
      <c r="H829" s="2"/>
      <c r="I829" s="2"/>
      <c r="J829" s="249"/>
      <c r="K829" s="2"/>
      <c r="L829" s="3"/>
      <c r="M829" s="2"/>
      <c r="N829" s="24"/>
    </row>
    <row r="830" spans="2:14">
      <c r="C830" s="2"/>
      <c r="D830" s="2"/>
      <c r="E830" s="2"/>
      <c r="F830" s="2"/>
      <c r="G830" s="2"/>
      <c r="H830" s="2"/>
      <c r="I830" s="2"/>
      <c r="J830" s="249"/>
      <c r="K830" s="2"/>
      <c r="L830" s="3"/>
      <c r="M830" s="2"/>
      <c r="N830" s="24"/>
    </row>
    <row r="831" spans="2:14">
      <c r="C831" s="2"/>
      <c r="D831" s="2"/>
      <c r="E831" s="2"/>
      <c r="F831" s="2"/>
      <c r="G831" s="2"/>
      <c r="H831" s="2"/>
      <c r="I831" s="2"/>
      <c r="J831" s="249"/>
      <c r="K831" s="2"/>
      <c r="L831" s="3"/>
      <c r="M831" s="2"/>
      <c r="N831" s="24"/>
    </row>
    <row r="832" spans="2:14">
      <c r="C832" s="2"/>
      <c r="D832" s="2"/>
      <c r="E832" s="2"/>
      <c r="F832" s="2"/>
      <c r="G832" s="2"/>
      <c r="H832" s="2"/>
      <c r="I832" s="2"/>
      <c r="J832" s="249"/>
      <c r="K832" s="2"/>
      <c r="L832" s="3"/>
      <c r="M832" s="2"/>
      <c r="N832" s="24"/>
    </row>
    <row r="833" spans="3:14">
      <c r="C833" s="2"/>
      <c r="D833" s="2"/>
      <c r="E833" s="2"/>
      <c r="F833" s="2"/>
      <c r="G833" s="2"/>
      <c r="H833" s="2"/>
      <c r="I833" s="2"/>
      <c r="J833" s="249"/>
      <c r="K833" s="2"/>
      <c r="L833" s="3"/>
      <c r="M833" s="2"/>
      <c r="N833" s="24"/>
    </row>
    <row r="834" spans="3:14">
      <c r="C834" s="2"/>
      <c r="D834" s="2"/>
      <c r="E834" s="2"/>
      <c r="F834" s="2"/>
      <c r="G834" s="2"/>
      <c r="H834" s="2"/>
      <c r="I834" s="2"/>
      <c r="J834" s="249"/>
      <c r="K834" s="2"/>
      <c r="L834" s="3"/>
      <c r="M834" s="2"/>
      <c r="N834" s="24"/>
    </row>
    <row r="835" spans="3:14">
      <c r="C835" s="2"/>
      <c r="D835" s="2"/>
      <c r="E835" s="2"/>
      <c r="F835" s="2"/>
      <c r="G835" s="2"/>
      <c r="H835" s="2"/>
      <c r="I835" s="2"/>
      <c r="J835" s="249"/>
      <c r="K835" s="2"/>
      <c r="L835" s="3"/>
      <c r="M835" s="2"/>
      <c r="N835" s="24"/>
    </row>
    <row r="836" spans="3:14">
      <c r="C836" s="2"/>
      <c r="D836" s="2"/>
      <c r="E836" s="2"/>
      <c r="F836" s="2"/>
      <c r="G836" s="2"/>
      <c r="H836" s="2"/>
      <c r="I836" s="2"/>
      <c r="J836" s="249"/>
      <c r="K836" s="2"/>
      <c r="L836" s="3"/>
      <c r="N836" s="24"/>
    </row>
    <row r="837" spans="3:14">
      <c r="C837" s="2"/>
      <c r="D837" s="2"/>
      <c r="E837" s="2"/>
      <c r="F837" s="2"/>
      <c r="G837" s="2"/>
      <c r="H837" s="2"/>
      <c r="I837" s="2"/>
      <c r="J837" s="249"/>
      <c r="K837" s="2"/>
      <c r="L837" s="3"/>
      <c r="M837" s="2"/>
      <c r="N837" s="24"/>
    </row>
    <row r="838" spans="3:14">
      <c r="C838" s="2"/>
      <c r="D838" s="2"/>
      <c r="E838" s="2"/>
      <c r="F838" s="2"/>
      <c r="G838" s="2"/>
      <c r="H838" s="2"/>
      <c r="I838" s="2"/>
      <c r="J838" s="249"/>
      <c r="K838" s="2"/>
      <c r="L838" s="3"/>
      <c r="M838" s="2"/>
      <c r="N838" s="24"/>
    </row>
    <row r="839" spans="3:14">
      <c r="C839" s="2"/>
      <c r="E839" s="2"/>
      <c r="F839" s="2"/>
      <c r="G839" s="2"/>
      <c r="H839" s="2"/>
      <c r="I839" s="2"/>
      <c r="J839" s="249"/>
      <c r="K839" s="2"/>
      <c r="L839" s="3"/>
      <c r="M839" s="2"/>
      <c r="N839" s="24"/>
    </row>
    <row r="840" spans="3:14">
      <c r="C840" s="2"/>
      <c r="E840" s="2"/>
      <c r="F840" s="2"/>
      <c r="G840" s="2"/>
      <c r="H840" s="2"/>
      <c r="I840" s="2"/>
      <c r="J840" s="249"/>
      <c r="K840" s="2"/>
      <c r="L840" s="3"/>
      <c r="M840" s="2"/>
      <c r="N840" s="24"/>
    </row>
    <row r="841" spans="3:14">
      <c r="C841" s="2"/>
      <c r="D841" s="2"/>
      <c r="E841" s="2"/>
      <c r="F841" s="2"/>
      <c r="G841" s="2"/>
      <c r="H841" s="2"/>
      <c r="I841" s="2"/>
      <c r="J841" s="249"/>
      <c r="K841" s="2"/>
      <c r="L841" s="3"/>
      <c r="M841" s="2"/>
      <c r="N841" s="24"/>
    </row>
    <row r="842" spans="3:14">
      <c r="C842" s="2"/>
      <c r="D842" s="2"/>
      <c r="E842" s="2"/>
      <c r="F842" s="2"/>
      <c r="G842" s="2"/>
      <c r="H842" s="2"/>
      <c r="I842" s="2"/>
      <c r="J842" s="249"/>
      <c r="K842" s="2"/>
      <c r="L842" s="3"/>
      <c r="M842" s="2"/>
      <c r="N842" s="24"/>
    </row>
    <row r="843" spans="3:14">
      <c r="C843" s="2"/>
      <c r="D843" s="2"/>
      <c r="E843" s="2"/>
      <c r="F843" s="2"/>
      <c r="G843" s="2"/>
      <c r="H843" s="2"/>
      <c r="I843" s="2"/>
      <c r="J843" s="249"/>
      <c r="K843" s="2"/>
      <c r="L843" s="3"/>
      <c r="M843" s="2"/>
      <c r="N843" s="24"/>
    </row>
    <row r="844" spans="3:14">
      <c r="C844" s="2"/>
      <c r="D844" s="2"/>
      <c r="E844" s="2"/>
      <c r="F844" s="2"/>
      <c r="G844" s="2"/>
      <c r="H844" s="2"/>
      <c r="I844" s="2"/>
      <c r="J844" s="249"/>
      <c r="K844" s="2"/>
      <c r="L844" s="3"/>
      <c r="M844" s="2"/>
      <c r="N844" s="24"/>
    </row>
    <row r="845" spans="3:14">
      <c r="C845" s="2"/>
      <c r="D845" s="2"/>
      <c r="E845" s="2"/>
      <c r="F845" s="2"/>
      <c r="G845" s="2"/>
      <c r="H845" s="2"/>
      <c r="I845" s="2"/>
      <c r="J845" s="249"/>
      <c r="K845" s="2"/>
      <c r="L845" s="3"/>
      <c r="M845" s="2"/>
      <c r="N845" s="24"/>
    </row>
    <row r="846" spans="3:14">
      <c r="C846" s="2"/>
      <c r="D846" s="2"/>
      <c r="E846" s="2"/>
      <c r="F846" s="2"/>
      <c r="G846" s="2"/>
      <c r="H846" s="2"/>
      <c r="I846" s="2"/>
      <c r="J846" s="249"/>
      <c r="K846" s="2"/>
      <c r="L846" s="3"/>
      <c r="M846" s="2"/>
      <c r="N846" s="24"/>
    </row>
    <row r="847" spans="3:14">
      <c r="C847" s="2"/>
      <c r="D847" s="2"/>
      <c r="E847" s="2"/>
      <c r="F847" s="2"/>
      <c r="G847" s="2"/>
      <c r="H847" s="2"/>
      <c r="I847" s="2"/>
      <c r="J847" s="249"/>
      <c r="K847" s="2"/>
      <c r="L847" s="3"/>
      <c r="M847" s="2"/>
      <c r="N847" s="24"/>
    </row>
    <row r="848" spans="3:14">
      <c r="C848" s="2"/>
      <c r="D848" s="2"/>
      <c r="E848" s="2"/>
      <c r="F848" s="2"/>
      <c r="G848" s="2"/>
      <c r="H848" s="2"/>
      <c r="I848" s="2"/>
      <c r="J848" s="249"/>
      <c r="K848" s="2"/>
      <c r="L848" s="3"/>
      <c r="M848" s="2"/>
      <c r="N848" s="24"/>
    </row>
    <row r="849" spans="3:14">
      <c r="C849" s="2"/>
      <c r="D849" s="2"/>
      <c r="E849" s="2"/>
      <c r="F849" s="2"/>
      <c r="G849" s="2"/>
      <c r="H849" s="2"/>
      <c r="I849" s="2"/>
      <c r="J849" s="249"/>
      <c r="K849" s="2"/>
      <c r="L849" s="3"/>
      <c r="M849" s="2"/>
      <c r="N849" s="24"/>
    </row>
    <row r="850" spans="3:14">
      <c r="C850" s="2"/>
      <c r="D850" s="2"/>
      <c r="E850" s="2"/>
      <c r="F850" s="2"/>
      <c r="G850" s="2"/>
      <c r="H850" s="2"/>
      <c r="I850" s="2"/>
      <c r="J850" s="249"/>
      <c r="K850" s="2"/>
      <c r="L850" s="3"/>
      <c r="M850" s="2"/>
      <c r="N850" s="24"/>
    </row>
    <row r="851" spans="3:14">
      <c r="C851" s="2"/>
      <c r="D851" s="2"/>
      <c r="E851" s="2"/>
      <c r="F851" s="2"/>
      <c r="G851" s="2"/>
      <c r="H851" s="2"/>
      <c r="I851" s="2"/>
      <c r="J851" s="249"/>
      <c r="K851" s="2"/>
      <c r="L851" s="3"/>
      <c r="N851" s="24"/>
    </row>
    <row r="852" spans="3:14">
      <c r="C852" s="2"/>
      <c r="D852" s="2"/>
      <c r="E852" s="2"/>
      <c r="F852" s="2"/>
      <c r="G852" s="2"/>
      <c r="H852" s="2"/>
      <c r="I852" s="2"/>
      <c r="J852" s="249"/>
      <c r="K852" s="2"/>
      <c r="L852" s="3"/>
      <c r="M852" s="2"/>
      <c r="N852" s="24"/>
    </row>
    <row r="853" spans="3:14">
      <c r="C853" s="2"/>
      <c r="D853" s="2"/>
      <c r="E853" s="2"/>
      <c r="F853" s="2"/>
      <c r="G853" s="2"/>
      <c r="H853" s="2"/>
      <c r="I853" s="2"/>
      <c r="J853" s="249"/>
      <c r="K853" s="2"/>
      <c r="L853" s="3"/>
      <c r="M853" s="2"/>
      <c r="N853" s="24"/>
    </row>
    <row r="854" spans="3:14">
      <c r="C854" s="2"/>
      <c r="D854" s="2"/>
      <c r="E854" s="2"/>
      <c r="F854" s="2"/>
      <c r="G854" s="2"/>
      <c r="H854" s="2"/>
      <c r="I854" s="2"/>
      <c r="J854" s="249"/>
      <c r="K854" s="2"/>
      <c r="L854" s="3"/>
      <c r="M854" s="2"/>
      <c r="N854" s="24"/>
    </row>
    <row r="855" spans="3:14">
      <c r="C855" s="2"/>
      <c r="D855" s="2"/>
      <c r="E855" s="2"/>
      <c r="F855" s="2"/>
      <c r="G855" s="2"/>
      <c r="H855" s="2"/>
      <c r="I855" s="2"/>
      <c r="J855" s="249"/>
      <c r="K855" s="2"/>
      <c r="L855" s="3"/>
      <c r="M855" s="2"/>
      <c r="N855" s="24"/>
    </row>
    <row r="856" spans="3:14">
      <c r="C856" s="2"/>
      <c r="D856" s="2"/>
      <c r="E856" s="2"/>
      <c r="F856" s="2"/>
      <c r="G856" s="2"/>
      <c r="H856" s="2"/>
      <c r="I856" s="2"/>
      <c r="J856" s="249"/>
      <c r="K856" s="2"/>
      <c r="L856" s="3"/>
      <c r="M856" s="2"/>
      <c r="N856" s="24"/>
    </row>
    <row r="857" spans="3:14">
      <c r="C857" s="2"/>
      <c r="D857" s="2"/>
      <c r="E857" s="2"/>
      <c r="F857" s="2"/>
      <c r="G857" s="2"/>
      <c r="H857" s="2"/>
      <c r="I857" s="2"/>
      <c r="J857" s="249"/>
      <c r="K857" s="2"/>
      <c r="L857" s="3"/>
      <c r="M857" s="2"/>
      <c r="N857" s="24"/>
    </row>
    <row r="858" spans="3:14">
      <c r="C858" s="2"/>
      <c r="D858" s="2"/>
      <c r="E858" s="2"/>
      <c r="F858" s="2"/>
      <c r="G858" s="2"/>
      <c r="H858" s="2"/>
      <c r="I858" s="2"/>
      <c r="J858" s="249"/>
      <c r="K858" s="2"/>
      <c r="L858" s="3"/>
      <c r="M858" s="2"/>
      <c r="N858" s="24"/>
    </row>
    <row r="859" spans="3:14">
      <c r="C859" s="2"/>
      <c r="D859" s="2"/>
      <c r="E859" s="2"/>
      <c r="F859" s="2"/>
      <c r="G859" s="2"/>
      <c r="H859" s="2"/>
      <c r="I859" s="2"/>
      <c r="J859" s="249"/>
      <c r="K859" s="2"/>
      <c r="L859" s="3"/>
      <c r="M859" s="2"/>
      <c r="N859" s="24"/>
    </row>
    <row r="860" spans="3:14">
      <c r="C860" s="2"/>
      <c r="D860" s="2"/>
      <c r="E860" s="2"/>
      <c r="F860" s="2"/>
      <c r="G860" s="2"/>
      <c r="H860" s="2"/>
      <c r="I860" s="2"/>
      <c r="J860" s="249"/>
      <c r="K860" s="2"/>
      <c r="L860" s="3"/>
      <c r="M860" s="2"/>
      <c r="N860" s="24"/>
    </row>
    <row r="861" spans="3:14">
      <c r="C861" s="2"/>
      <c r="D861" s="2"/>
      <c r="E861" s="2"/>
      <c r="F861" s="2"/>
      <c r="G861" s="2"/>
      <c r="H861" s="2"/>
      <c r="I861" s="2"/>
      <c r="J861" s="249"/>
      <c r="K861" s="2"/>
      <c r="L861" s="3"/>
      <c r="M861" s="2"/>
      <c r="N861" s="24"/>
    </row>
    <row r="862" spans="3:14">
      <c r="C862" s="2"/>
      <c r="D862" s="2"/>
      <c r="E862" s="2"/>
      <c r="F862" s="2"/>
      <c r="G862" s="2"/>
      <c r="H862" s="2"/>
      <c r="I862" s="2"/>
      <c r="J862" s="249"/>
      <c r="K862" s="2"/>
      <c r="L862" s="3"/>
      <c r="M862" s="2"/>
      <c r="N862" s="24"/>
    </row>
    <row r="863" spans="3:14">
      <c r="C863" s="2"/>
      <c r="D863" s="2"/>
      <c r="E863" s="2"/>
      <c r="F863" s="2"/>
      <c r="G863" s="2"/>
      <c r="H863" s="2"/>
      <c r="I863" s="2"/>
      <c r="J863" s="249"/>
      <c r="K863" s="2"/>
      <c r="L863" s="3"/>
      <c r="M863" s="2"/>
      <c r="N863" s="24"/>
    </row>
    <row r="864" spans="3:14">
      <c r="C864" s="2"/>
      <c r="D864" s="2"/>
      <c r="E864" s="2"/>
      <c r="F864" s="2"/>
      <c r="G864" s="2"/>
      <c r="H864" s="2"/>
      <c r="I864" s="2"/>
      <c r="J864" s="249"/>
      <c r="K864" s="2"/>
      <c r="L864" s="3"/>
      <c r="M864" s="2"/>
      <c r="N864" s="24"/>
    </row>
    <row r="865" spans="3:14">
      <c r="C865" s="2"/>
      <c r="D865" s="2"/>
      <c r="E865" s="2"/>
      <c r="F865" s="2"/>
      <c r="G865" s="2"/>
      <c r="H865" s="2"/>
      <c r="I865" s="2"/>
      <c r="J865" s="249"/>
      <c r="K865" s="2"/>
      <c r="L865" s="3"/>
      <c r="M865" s="2"/>
      <c r="N865" s="24"/>
    </row>
    <row r="866" spans="3:14">
      <c r="C866" s="2"/>
      <c r="D866" s="2"/>
      <c r="E866" s="2"/>
      <c r="F866" s="2"/>
      <c r="G866" s="2"/>
      <c r="H866" s="2"/>
      <c r="I866" s="2"/>
      <c r="J866" s="249"/>
      <c r="K866" s="2"/>
      <c r="L866" s="3"/>
      <c r="M866" s="2"/>
      <c r="N866" s="24"/>
    </row>
    <row r="867" spans="3:14">
      <c r="C867" s="2"/>
      <c r="D867" s="2"/>
      <c r="E867" s="2"/>
      <c r="F867" s="2"/>
      <c r="G867" s="2"/>
      <c r="H867" s="2"/>
      <c r="I867" s="2"/>
      <c r="J867" s="249"/>
      <c r="K867" s="2"/>
      <c r="L867" s="3"/>
      <c r="M867" s="2"/>
      <c r="N867" s="24"/>
    </row>
    <row r="868" spans="3:14">
      <c r="C868" s="2"/>
      <c r="D868" s="2"/>
      <c r="E868" s="2"/>
      <c r="F868" s="2"/>
      <c r="G868" s="2"/>
      <c r="H868" s="2"/>
      <c r="I868" s="2"/>
      <c r="J868" s="249"/>
      <c r="K868" s="2"/>
      <c r="L868" s="3"/>
      <c r="M868" s="2"/>
      <c r="N868" s="24"/>
    </row>
    <row r="869" spans="3:14">
      <c r="C869" s="2"/>
      <c r="D869" s="2"/>
      <c r="E869" s="2"/>
      <c r="F869" s="2"/>
      <c r="G869" s="2"/>
      <c r="H869" s="2"/>
      <c r="I869" s="2"/>
      <c r="J869" s="249"/>
      <c r="K869" s="2"/>
      <c r="L869" s="3"/>
      <c r="M869" s="2"/>
      <c r="N869" s="24"/>
    </row>
    <row r="870" spans="3:14">
      <c r="C870" s="2"/>
      <c r="D870" s="2"/>
      <c r="E870" s="2"/>
      <c r="F870" s="2"/>
      <c r="G870" s="2"/>
      <c r="H870" s="2"/>
      <c r="I870" s="2"/>
      <c r="J870" s="249"/>
      <c r="K870" s="2"/>
      <c r="L870" s="3"/>
      <c r="M870" s="2"/>
      <c r="N870" s="24"/>
    </row>
    <row r="871" spans="3:14">
      <c r="C871" s="2"/>
      <c r="D871" s="2"/>
      <c r="E871" s="2"/>
      <c r="F871" s="2"/>
      <c r="G871" s="2"/>
      <c r="H871" s="2"/>
      <c r="I871" s="2"/>
      <c r="J871" s="249"/>
      <c r="K871" s="2"/>
      <c r="L871" s="3"/>
      <c r="N871" s="24"/>
    </row>
    <row r="872" spans="3:14">
      <c r="C872" s="2"/>
      <c r="D872" s="2"/>
      <c r="E872" s="2"/>
      <c r="F872" s="2"/>
      <c r="G872" s="2"/>
      <c r="H872" s="2"/>
      <c r="I872" s="2"/>
      <c r="J872" s="249"/>
      <c r="K872" s="2"/>
      <c r="L872" s="3"/>
      <c r="M872" s="2"/>
      <c r="N872" s="24"/>
    </row>
    <row r="873" spans="3:14">
      <c r="C873" s="2"/>
      <c r="D873" s="2"/>
      <c r="E873" s="2"/>
      <c r="F873" s="2"/>
      <c r="G873" s="2"/>
      <c r="H873" s="2"/>
      <c r="I873" s="2"/>
      <c r="J873" s="249"/>
      <c r="K873" s="2"/>
      <c r="L873" s="3"/>
      <c r="M873" s="2"/>
      <c r="N873" s="24"/>
    </row>
    <row r="874" spans="3:14">
      <c r="C874" s="2"/>
      <c r="D874" s="2"/>
      <c r="E874" s="2"/>
      <c r="F874" s="2"/>
      <c r="G874" s="2"/>
      <c r="H874" s="2"/>
      <c r="I874" s="2"/>
      <c r="J874" s="249"/>
      <c r="K874" s="2"/>
      <c r="L874" s="3"/>
      <c r="M874" s="2"/>
      <c r="N874" s="24"/>
    </row>
    <row r="875" spans="3:14">
      <c r="C875" s="2"/>
      <c r="D875" s="2"/>
      <c r="E875" s="2"/>
      <c r="F875" s="2"/>
      <c r="G875" s="2"/>
      <c r="H875" s="2"/>
      <c r="I875" s="2"/>
      <c r="J875" s="249"/>
      <c r="K875" s="2"/>
      <c r="L875" s="3"/>
      <c r="M875" s="2"/>
      <c r="N875" s="24"/>
    </row>
    <row r="876" spans="3:14">
      <c r="C876" s="2"/>
      <c r="D876" s="2"/>
      <c r="E876" s="2"/>
      <c r="F876" s="2"/>
      <c r="G876" s="2"/>
      <c r="H876" s="2"/>
      <c r="I876" s="2"/>
      <c r="J876" s="249"/>
      <c r="K876" s="2"/>
      <c r="L876" s="3"/>
      <c r="M876" s="2"/>
      <c r="N876" s="24"/>
    </row>
    <row r="877" spans="3:14">
      <c r="C877" s="2"/>
      <c r="D877" s="2"/>
      <c r="E877" s="2"/>
      <c r="F877" s="2"/>
      <c r="G877" s="2"/>
      <c r="H877" s="2"/>
      <c r="I877" s="2"/>
      <c r="J877" s="249"/>
      <c r="K877" s="2"/>
      <c r="L877" s="3"/>
      <c r="M877" s="2"/>
      <c r="N877" s="24"/>
    </row>
    <row r="878" spans="3:14">
      <c r="C878" s="2"/>
      <c r="D878" s="2"/>
      <c r="E878" s="2"/>
      <c r="F878" s="2"/>
      <c r="G878" s="2"/>
      <c r="H878" s="2"/>
      <c r="I878" s="2"/>
      <c r="J878" s="249"/>
      <c r="K878" s="2"/>
      <c r="L878" s="3"/>
      <c r="M878" s="2"/>
      <c r="N878" s="24"/>
    </row>
    <row r="879" spans="3:14">
      <c r="C879" s="2"/>
      <c r="D879" s="2"/>
      <c r="E879" s="2"/>
      <c r="F879" s="2"/>
      <c r="G879" s="2"/>
      <c r="H879" s="2"/>
      <c r="I879" s="2"/>
      <c r="J879" s="249"/>
      <c r="K879" s="2"/>
      <c r="L879" s="3"/>
      <c r="M879" s="2"/>
      <c r="N879" s="24"/>
    </row>
    <row r="880" spans="3:14">
      <c r="C880" s="2"/>
      <c r="D880" s="2"/>
      <c r="E880" s="2"/>
      <c r="F880" s="2"/>
      <c r="G880" s="2"/>
      <c r="H880" s="2"/>
      <c r="I880" s="2"/>
      <c r="J880" s="249"/>
      <c r="K880" s="2"/>
      <c r="L880" s="3"/>
      <c r="M880" s="2"/>
      <c r="N880" s="24"/>
    </row>
    <row r="881" spans="3:14">
      <c r="C881" s="2"/>
      <c r="D881" s="2"/>
      <c r="E881" s="2"/>
      <c r="F881" s="2"/>
      <c r="G881" s="2"/>
      <c r="H881" s="2"/>
      <c r="I881" s="2"/>
      <c r="J881" s="249"/>
      <c r="K881" s="2"/>
      <c r="L881" s="3"/>
      <c r="M881" s="2"/>
      <c r="N881" s="24"/>
    </row>
  </sheetData>
  <autoFilter ref="B6:N736" xr:uid="{00000000-0009-0000-0000-000004000000}">
    <filterColumn colId="3">
      <filters>
        <filter val=":1020-3_4-KP:1020-3_4-KPVS:"/>
      </filters>
    </filterColumn>
  </autoFilter>
  <phoneticPr fontId="0" type="noConversion"/>
  <dataValidations count="2">
    <dataValidation type="list" allowBlank="1" showInputMessage="1" showErrorMessage="1" errorTitle="Invalid Attribute Type" error="Please select an attribute type from the dropdown list" sqref="C4:N4" xr:uid="{00000000-0002-0000-0400-000000000000}">
      <formula1>"text, double, short, calculation, compatibility rule, string expression, boolean, description, pointer, pointer-merge"</formula1>
    </dataValidation>
    <dataValidation type="list" allowBlank="1" showInputMessage="1" showErrorMessage="1" sqref="A6" xr:uid="{00000000-0002-0000-0400-000001000000}">
      <formula1>"Full Data, Quick Price"</formula1>
    </dataValidation>
  </dataValidations>
  <printOptions gridLines="1"/>
  <pageMargins left="0.74791666666666667" right="0.74791666666666667" top="0.98402777777777772" bottom="0.98402777777777772" header="0.51180555555555551" footer="0.51180555555555551"/>
  <pageSetup scale="39" firstPageNumber="0" orientation="landscape" horizontalDpi="300" verticalDpi="3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filterMode="1">
    <pageSetUpPr autoPageBreaks="0" fitToPage="1"/>
  </sheetPr>
  <dimension ref="A1:Z223"/>
  <sheetViews>
    <sheetView zoomScaleNormal="108" workbookViewId="0">
      <pane ySplit="6" topLeftCell="A7" activePane="bottomLeft" state="frozen"/>
      <selection activeCell="B42" sqref="B42"/>
      <selection pane="bottomLeft" activeCell="A69" sqref="A69"/>
    </sheetView>
  </sheetViews>
  <sheetFormatPr defaultRowHeight="12.75" outlineLevelRow="1"/>
  <cols>
    <col min="1" max="1" width="27.140625" style="43" bestFit="1" customWidth="1"/>
    <col min="2" max="2" width="29.42578125" bestFit="1" customWidth="1"/>
    <col min="3" max="3" width="50.85546875" customWidth="1"/>
    <col min="4" max="4" width="20.140625" style="90" bestFit="1" customWidth="1"/>
    <col min="5" max="5" width="24.42578125" customWidth="1"/>
    <col min="6" max="6" width="26.28515625" bestFit="1" customWidth="1"/>
    <col min="7" max="8" width="21.5703125" customWidth="1"/>
    <col min="9" max="9" width="10.140625" bestFit="1" customWidth="1"/>
    <col min="11" max="11" width="16.5703125" style="115" customWidth="1"/>
    <col min="12" max="12" width="9.140625" style="115"/>
    <col min="13" max="13" width="9.140625" style="2"/>
    <col min="14" max="14" width="57" style="2" bestFit="1" customWidth="1"/>
    <col min="15" max="15" width="21.28515625" style="2" bestFit="1" customWidth="1"/>
    <col min="16" max="16" width="39.28515625" style="26" customWidth="1"/>
    <col min="17" max="17" width="10.7109375" style="2" bestFit="1" customWidth="1"/>
  </cols>
  <sheetData>
    <row r="1" spans="1:26" s="48" customFormat="1" ht="13.5" thickBot="1">
      <c r="A1" s="45" t="s">
        <v>305</v>
      </c>
      <c r="B1" s="133" t="s">
        <v>14308</v>
      </c>
      <c r="C1" s="46"/>
      <c r="D1" s="161"/>
      <c r="E1" s="46"/>
      <c r="F1" s="46"/>
      <c r="G1" s="47"/>
      <c r="H1" s="47"/>
      <c r="I1" s="47"/>
      <c r="J1" s="47"/>
      <c r="K1" s="47"/>
      <c r="L1" s="47"/>
      <c r="M1" s="47"/>
      <c r="N1" s="47"/>
      <c r="O1" s="47"/>
      <c r="P1" s="47"/>
      <c r="Q1" s="47"/>
      <c r="Z1" s="48" t="s">
        <v>518</v>
      </c>
    </row>
    <row r="2" spans="1:26" ht="13.5" outlineLevel="1" thickTop="1">
      <c r="A2" s="42" t="s">
        <v>1603</v>
      </c>
      <c r="B2" s="41" t="s">
        <v>307</v>
      </c>
      <c r="C2" s="41" t="s">
        <v>520</v>
      </c>
      <c r="D2" s="41" t="s">
        <v>1604</v>
      </c>
      <c r="E2" s="41"/>
      <c r="F2" s="41" t="s">
        <v>1605</v>
      </c>
      <c r="G2" s="256" t="s">
        <v>1606</v>
      </c>
      <c r="H2" s="41"/>
      <c r="I2" s="41" t="s">
        <v>521</v>
      </c>
      <c r="J2" s="41" t="s">
        <v>308</v>
      </c>
      <c r="K2" s="41" t="s">
        <v>310</v>
      </c>
      <c r="L2" s="41"/>
      <c r="M2" s="1"/>
      <c r="N2" s="1"/>
      <c r="O2" s="1"/>
      <c r="P2" s="1"/>
      <c r="Q2" s="1"/>
    </row>
    <row r="3" spans="1:26" outlineLevel="1">
      <c r="A3" s="42" t="s">
        <v>1607</v>
      </c>
      <c r="B3" s="41" t="s">
        <v>312</v>
      </c>
      <c r="C3" s="41"/>
      <c r="D3" s="162"/>
      <c r="E3" s="41" t="s">
        <v>307</v>
      </c>
      <c r="F3" s="41"/>
      <c r="G3" s="41"/>
      <c r="H3" s="41"/>
      <c r="I3" s="41"/>
      <c r="J3" s="41"/>
      <c r="K3" s="41"/>
      <c r="L3" s="41"/>
      <c r="M3" s="1"/>
      <c r="N3" s="1"/>
      <c r="O3" s="1"/>
      <c r="P3" s="1"/>
      <c r="Q3" s="1"/>
    </row>
    <row r="4" spans="1:26" s="52" customFormat="1" outlineLevel="1">
      <c r="A4" s="49" t="s">
        <v>313</v>
      </c>
      <c r="B4" s="50" t="s">
        <v>1608</v>
      </c>
      <c r="C4" s="50" t="s">
        <v>522</v>
      </c>
      <c r="D4" s="50" t="s">
        <v>522</v>
      </c>
      <c r="E4" s="50" t="s">
        <v>314</v>
      </c>
      <c r="F4" s="50" t="s">
        <v>522</v>
      </c>
      <c r="G4" s="50" t="s">
        <v>315</v>
      </c>
      <c r="H4" s="50"/>
      <c r="I4" s="50" t="s">
        <v>522</v>
      </c>
      <c r="J4" s="50" t="s">
        <v>314</v>
      </c>
      <c r="K4" s="50" t="s">
        <v>314</v>
      </c>
      <c r="L4" s="50" t="s">
        <v>316</v>
      </c>
      <c r="M4" s="140"/>
      <c r="N4" s="140"/>
      <c r="O4" s="140"/>
      <c r="P4" s="140"/>
      <c r="Q4" s="140"/>
    </row>
    <row r="5" spans="1:26" s="48" customFormat="1" ht="13.5" outlineLevel="1" thickBot="1">
      <c r="A5" s="53" t="s">
        <v>317</v>
      </c>
      <c r="B5" s="54"/>
      <c r="C5" s="54"/>
      <c r="D5" s="163"/>
      <c r="E5" s="54"/>
      <c r="F5" s="54"/>
      <c r="G5" s="54"/>
      <c r="H5" s="54"/>
      <c r="I5" s="54"/>
      <c r="J5" s="54"/>
      <c r="K5" s="54"/>
      <c r="L5" s="54"/>
      <c r="M5" s="59"/>
      <c r="N5" s="59"/>
      <c r="O5" s="59"/>
      <c r="P5" s="60"/>
      <c r="Q5" s="70"/>
    </row>
    <row r="6" spans="1:26" s="257" customFormat="1" ht="13.5" thickTop="1">
      <c r="A6" s="260"/>
      <c r="B6" s="108" t="s">
        <v>307</v>
      </c>
      <c r="C6" s="108" t="s">
        <v>14267</v>
      </c>
      <c r="D6" s="108" t="s">
        <v>14313</v>
      </c>
      <c r="E6" s="108" t="s">
        <v>525</v>
      </c>
      <c r="F6" s="108" t="s">
        <v>14306</v>
      </c>
      <c r="G6" s="108" t="s">
        <v>528</v>
      </c>
      <c r="H6" s="108" t="s">
        <v>528</v>
      </c>
      <c r="I6" s="108" t="s">
        <v>521</v>
      </c>
      <c r="J6" s="108" t="s">
        <v>321</v>
      </c>
      <c r="K6" s="108" t="s">
        <v>322</v>
      </c>
      <c r="L6" s="108"/>
      <c r="M6" s="108"/>
      <c r="N6" s="108"/>
      <c r="O6" s="108"/>
      <c r="P6" s="108"/>
      <c r="Q6" s="108"/>
    </row>
    <row r="7" spans="1:26" hidden="1">
      <c r="A7" s="44" t="s">
        <v>324</v>
      </c>
      <c r="B7" s="24" t="s">
        <v>1610</v>
      </c>
      <c r="C7" s="24" t="s">
        <v>531</v>
      </c>
      <c r="D7" s="173"/>
      <c r="E7" s="24" t="s">
        <v>1611</v>
      </c>
      <c r="F7" s="24" t="s">
        <v>1611</v>
      </c>
      <c r="G7" s="183">
        <v>175</v>
      </c>
      <c r="H7" s="24" t="s">
        <v>1612</v>
      </c>
      <c r="I7" s="25" t="s">
        <v>1613</v>
      </c>
      <c r="J7" s="24" t="s">
        <v>1614</v>
      </c>
      <c r="K7" s="24" t="s">
        <v>539</v>
      </c>
      <c r="L7" s="2"/>
      <c r="Q7" s="24"/>
    </row>
    <row r="8" spans="1:26" hidden="1">
      <c r="A8" s="81"/>
      <c r="B8" s="24" t="s">
        <v>1615</v>
      </c>
      <c r="C8" s="24" t="s">
        <v>531</v>
      </c>
      <c r="D8" s="173"/>
      <c r="E8" s="24" t="s">
        <v>1616</v>
      </c>
      <c r="F8" s="24" t="s">
        <v>1616</v>
      </c>
      <c r="G8" s="183">
        <v>300</v>
      </c>
      <c r="H8" s="24" t="s">
        <v>1617</v>
      </c>
      <c r="I8" s="25">
        <v>96768932</v>
      </c>
      <c r="J8" s="24" t="s">
        <v>1618</v>
      </c>
      <c r="K8" s="24" t="s">
        <v>539</v>
      </c>
      <c r="L8" s="2"/>
      <c r="Q8" s="24"/>
    </row>
    <row r="9" spans="1:26" hidden="1">
      <c r="B9" s="24" t="s">
        <v>1619</v>
      </c>
      <c r="C9" s="24" t="s">
        <v>531</v>
      </c>
      <c r="D9" s="173"/>
      <c r="E9" s="24" t="s">
        <v>1620</v>
      </c>
      <c r="F9" s="24" t="s">
        <v>1620</v>
      </c>
      <c r="G9" s="183">
        <v>300</v>
      </c>
      <c r="H9" s="24" t="s">
        <v>1617</v>
      </c>
      <c r="I9" s="25" t="s">
        <v>544</v>
      </c>
      <c r="J9" s="24" t="s">
        <v>1621</v>
      </c>
      <c r="K9" s="24" t="s">
        <v>1622</v>
      </c>
      <c r="L9" s="2"/>
      <c r="Q9" s="24"/>
    </row>
    <row r="10" spans="1:26" hidden="1">
      <c r="B10" s="24" t="s">
        <v>1623</v>
      </c>
      <c r="C10" s="24" t="s">
        <v>570</v>
      </c>
      <c r="D10" s="173"/>
      <c r="E10" s="24" t="s">
        <v>1611</v>
      </c>
      <c r="F10" s="24" t="s">
        <v>1611</v>
      </c>
      <c r="G10" s="183">
        <v>175</v>
      </c>
      <c r="H10" s="24" t="s">
        <v>1612</v>
      </c>
      <c r="I10" s="25" t="s">
        <v>1624</v>
      </c>
      <c r="J10" s="24" t="s">
        <v>1625</v>
      </c>
      <c r="K10" s="24" t="s">
        <v>539</v>
      </c>
      <c r="L10" s="2"/>
      <c r="Q10" s="24"/>
    </row>
    <row r="11" spans="1:26" hidden="1">
      <c r="B11" s="24" t="s">
        <v>1626</v>
      </c>
      <c r="C11" s="24" t="s">
        <v>570</v>
      </c>
      <c r="D11" s="173"/>
      <c r="E11" s="24" t="s">
        <v>1616</v>
      </c>
      <c r="F11" s="24" t="s">
        <v>1616</v>
      </c>
      <c r="G11" s="183">
        <v>300</v>
      </c>
      <c r="H11" s="24" t="s">
        <v>1617</v>
      </c>
      <c r="I11" s="25">
        <v>96768933</v>
      </c>
      <c r="J11" s="24" t="s">
        <v>1627</v>
      </c>
      <c r="K11" s="24" t="s">
        <v>539</v>
      </c>
      <c r="L11" s="2"/>
      <c r="Q11" s="24"/>
    </row>
    <row r="12" spans="1:26" hidden="1">
      <c r="B12" s="24" t="s">
        <v>1628</v>
      </c>
      <c r="C12" s="24" t="s">
        <v>570</v>
      </c>
      <c r="D12" s="173"/>
      <c r="E12" s="24" t="s">
        <v>1620</v>
      </c>
      <c r="F12" s="24" t="s">
        <v>1620</v>
      </c>
      <c r="G12" s="183">
        <v>300</v>
      </c>
      <c r="H12" s="24" t="s">
        <v>1617</v>
      </c>
      <c r="I12" s="25" t="s">
        <v>544</v>
      </c>
      <c r="J12" s="24" t="s">
        <v>1629</v>
      </c>
      <c r="K12" s="24" t="s">
        <v>1622</v>
      </c>
      <c r="L12" s="2"/>
      <c r="Q12" s="24"/>
    </row>
    <row r="13" spans="1:26" hidden="1">
      <c r="A13" s="81"/>
      <c r="B13" s="24" t="s">
        <v>1630</v>
      </c>
      <c r="C13" s="24" t="s">
        <v>592</v>
      </c>
      <c r="D13" s="173"/>
      <c r="E13" s="24" t="s">
        <v>1611</v>
      </c>
      <c r="F13" s="24" t="s">
        <v>1611</v>
      </c>
      <c r="G13" s="183">
        <v>175</v>
      </c>
      <c r="H13" s="24" t="s">
        <v>1612</v>
      </c>
      <c r="I13" s="25" t="s">
        <v>1631</v>
      </c>
      <c r="J13" s="24" t="s">
        <v>1632</v>
      </c>
      <c r="K13" s="24" t="s">
        <v>539</v>
      </c>
      <c r="L13" s="2"/>
      <c r="Q13" s="24"/>
    </row>
    <row r="14" spans="1:26" hidden="1">
      <c r="B14" s="24" t="s">
        <v>1633</v>
      </c>
      <c r="C14" s="24" t="s">
        <v>592</v>
      </c>
      <c r="D14" s="173"/>
      <c r="E14" s="24" t="s">
        <v>1616</v>
      </c>
      <c r="F14" s="24" t="s">
        <v>1616</v>
      </c>
      <c r="G14" s="183">
        <v>300</v>
      </c>
      <c r="H14" s="24" t="s">
        <v>1617</v>
      </c>
      <c r="I14" s="25">
        <v>96768934</v>
      </c>
      <c r="J14" s="24" t="s">
        <v>1634</v>
      </c>
      <c r="K14" s="24" t="s">
        <v>539</v>
      </c>
      <c r="L14" s="2"/>
      <c r="Q14" s="24"/>
    </row>
    <row r="15" spans="1:26" hidden="1">
      <c r="B15" s="24" t="s">
        <v>1635</v>
      </c>
      <c r="C15" s="24" t="s">
        <v>592</v>
      </c>
      <c r="D15" s="173"/>
      <c r="E15" s="24" t="s">
        <v>1620</v>
      </c>
      <c r="F15" s="24" t="s">
        <v>1620</v>
      </c>
      <c r="G15" s="183">
        <v>300</v>
      </c>
      <c r="H15" s="24" t="s">
        <v>1617</v>
      </c>
      <c r="I15" s="25" t="s">
        <v>544</v>
      </c>
      <c r="J15" s="24" t="s">
        <v>1636</v>
      </c>
      <c r="K15" s="24" t="s">
        <v>1622</v>
      </c>
      <c r="L15" s="2"/>
      <c r="Q15" s="24"/>
    </row>
    <row r="16" spans="1:26" hidden="1">
      <c r="B16" s="24" t="s">
        <v>1637</v>
      </c>
      <c r="C16" s="24" t="s">
        <v>614</v>
      </c>
      <c r="D16" s="173"/>
      <c r="E16" s="24" t="s">
        <v>1611</v>
      </c>
      <c r="F16" s="24" t="s">
        <v>1611</v>
      </c>
      <c r="G16" s="183">
        <v>175</v>
      </c>
      <c r="H16" s="24" t="s">
        <v>1612</v>
      </c>
      <c r="I16" s="25" t="s">
        <v>1638</v>
      </c>
      <c r="J16" s="24" t="s">
        <v>1639</v>
      </c>
      <c r="K16" s="24" t="s">
        <v>539</v>
      </c>
      <c r="L16" s="2"/>
      <c r="Q16" s="24"/>
    </row>
    <row r="17" spans="2:17" hidden="1">
      <c r="B17" s="24" t="s">
        <v>1640</v>
      </c>
      <c r="C17" s="24" t="s">
        <v>614</v>
      </c>
      <c r="D17" s="173"/>
      <c r="E17" s="24" t="s">
        <v>1616</v>
      </c>
      <c r="F17" s="24" t="s">
        <v>1616</v>
      </c>
      <c r="G17" s="183">
        <v>300</v>
      </c>
      <c r="H17" s="24" t="s">
        <v>1617</v>
      </c>
      <c r="I17" s="25">
        <v>96768935</v>
      </c>
      <c r="J17" s="24" t="s">
        <v>1641</v>
      </c>
      <c r="K17" s="24" t="s">
        <v>539</v>
      </c>
      <c r="L17" s="2"/>
      <c r="Q17" s="24"/>
    </row>
    <row r="18" spans="2:17" hidden="1">
      <c r="B18" s="24" t="s">
        <v>1642</v>
      </c>
      <c r="C18" s="24" t="s">
        <v>614</v>
      </c>
      <c r="D18" s="173"/>
      <c r="E18" s="24" t="s">
        <v>1620</v>
      </c>
      <c r="F18" s="24" t="s">
        <v>1620</v>
      </c>
      <c r="G18" s="183">
        <v>300</v>
      </c>
      <c r="H18" s="24" t="s">
        <v>1617</v>
      </c>
      <c r="I18" s="25" t="s">
        <v>544</v>
      </c>
      <c r="J18" s="24" t="s">
        <v>1643</v>
      </c>
      <c r="K18" s="24" t="s">
        <v>1622</v>
      </c>
      <c r="L18" s="2"/>
      <c r="Q18" s="24"/>
    </row>
    <row r="19" spans="2:17" hidden="1">
      <c r="B19" s="24" t="s">
        <v>1644</v>
      </c>
      <c r="C19" s="24" t="s">
        <v>1645</v>
      </c>
      <c r="D19" s="173"/>
      <c r="E19" s="24" t="s">
        <v>1611</v>
      </c>
      <c r="F19" s="24" t="s">
        <v>1611</v>
      </c>
      <c r="G19" s="183">
        <v>175</v>
      </c>
      <c r="H19" s="24" t="s">
        <v>1612</v>
      </c>
      <c r="I19" s="25" t="s">
        <v>1646</v>
      </c>
      <c r="J19" s="24" t="s">
        <v>1647</v>
      </c>
      <c r="K19" s="24" t="s">
        <v>539</v>
      </c>
      <c r="L19" s="2"/>
      <c r="Q19" s="24"/>
    </row>
    <row r="20" spans="2:17" hidden="1">
      <c r="B20" s="24" t="s">
        <v>1648</v>
      </c>
      <c r="C20" s="24" t="s">
        <v>1645</v>
      </c>
      <c r="D20" s="173"/>
      <c r="E20" s="24" t="s">
        <v>1616</v>
      </c>
      <c r="F20" s="24" t="s">
        <v>1616</v>
      </c>
      <c r="G20" s="183">
        <v>300</v>
      </c>
      <c r="H20" s="24" t="s">
        <v>1617</v>
      </c>
      <c r="I20" s="25">
        <v>96768936</v>
      </c>
      <c r="J20" s="24" t="s">
        <v>1649</v>
      </c>
      <c r="K20" s="24" t="s">
        <v>539</v>
      </c>
      <c r="L20" s="2"/>
      <c r="Q20" s="24"/>
    </row>
    <row r="21" spans="2:17" hidden="1">
      <c r="B21" s="24" t="s">
        <v>1650</v>
      </c>
      <c r="C21" s="24" t="s">
        <v>1645</v>
      </c>
      <c r="D21" s="173"/>
      <c r="E21" s="24" t="s">
        <v>1620</v>
      </c>
      <c r="F21" s="24" t="s">
        <v>1620</v>
      </c>
      <c r="G21" s="183">
        <v>300</v>
      </c>
      <c r="H21" s="24" t="s">
        <v>1617</v>
      </c>
      <c r="I21" s="25" t="s">
        <v>544</v>
      </c>
      <c r="J21" s="24" t="s">
        <v>1651</v>
      </c>
      <c r="K21" s="24" t="s">
        <v>1622</v>
      </c>
      <c r="L21" s="2"/>
      <c r="Q21" s="24"/>
    </row>
    <row r="22" spans="2:17" hidden="1">
      <c r="B22" s="24" t="s">
        <v>1652</v>
      </c>
      <c r="C22" s="24" t="s">
        <v>1653</v>
      </c>
      <c r="D22" s="173"/>
      <c r="E22" s="24" t="s">
        <v>1611</v>
      </c>
      <c r="F22" s="24" t="s">
        <v>1611</v>
      </c>
      <c r="G22" s="183">
        <v>175</v>
      </c>
      <c r="H22" s="24" t="s">
        <v>1612</v>
      </c>
      <c r="I22" s="25" t="s">
        <v>1654</v>
      </c>
      <c r="J22" s="24" t="s">
        <v>1655</v>
      </c>
      <c r="K22" s="24" t="s">
        <v>539</v>
      </c>
      <c r="L22" s="2"/>
      <c r="Q22" s="24"/>
    </row>
    <row r="23" spans="2:17" hidden="1">
      <c r="B23" s="24" t="s">
        <v>1656</v>
      </c>
      <c r="C23" s="24" t="s">
        <v>1653</v>
      </c>
      <c r="D23" s="173"/>
      <c r="E23" s="24" t="s">
        <v>1616</v>
      </c>
      <c r="F23" s="24" t="s">
        <v>1616</v>
      </c>
      <c r="G23" s="183">
        <v>300</v>
      </c>
      <c r="H23" s="24" t="s">
        <v>1617</v>
      </c>
      <c r="I23" s="25">
        <v>96768937</v>
      </c>
      <c r="J23" s="24" t="s">
        <v>1657</v>
      </c>
      <c r="K23" s="24" t="s">
        <v>539</v>
      </c>
      <c r="L23" s="2"/>
      <c r="Q23" s="24"/>
    </row>
    <row r="24" spans="2:17" hidden="1">
      <c r="B24" s="24" t="s">
        <v>1658</v>
      </c>
      <c r="C24" s="24" t="s">
        <v>1653</v>
      </c>
      <c r="D24" s="173"/>
      <c r="E24" s="24" t="s">
        <v>1620</v>
      </c>
      <c r="F24" s="24" t="s">
        <v>1620</v>
      </c>
      <c r="G24" s="183">
        <v>300</v>
      </c>
      <c r="H24" s="24" t="s">
        <v>1617</v>
      </c>
      <c r="I24" s="25" t="s">
        <v>544</v>
      </c>
      <c r="J24" s="24" t="s">
        <v>1659</v>
      </c>
      <c r="K24" s="24" t="s">
        <v>1622</v>
      </c>
      <c r="L24" s="2"/>
      <c r="Q24" s="24"/>
    </row>
    <row r="25" spans="2:17" hidden="1">
      <c r="B25" s="24" t="s">
        <v>1660</v>
      </c>
      <c r="C25" s="24" t="s">
        <v>677</v>
      </c>
      <c r="D25" s="173"/>
      <c r="E25" s="24" t="s">
        <v>1611</v>
      </c>
      <c r="F25" s="24" t="s">
        <v>1611</v>
      </c>
      <c r="G25" s="183">
        <v>175</v>
      </c>
      <c r="H25" s="24" t="s">
        <v>1612</v>
      </c>
      <c r="I25" s="25" t="s">
        <v>1661</v>
      </c>
      <c r="J25" s="24" t="s">
        <v>1662</v>
      </c>
      <c r="K25" s="24" t="s">
        <v>539</v>
      </c>
      <c r="L25" s="2"/>
      <c r="Q25" s="24"/>
    </row>
    <row r="26" spans="2:17" hidden="1">
      <c r="B26" s="24" t="s">
        <v>1663</v>
      </c>
      <c r="C26" s="24" t="s">
        <v>677</v>
      </c>
      <c r="D26" s="173"/>
      <c r="E26" s="24" t="s">
        <v>1616</v>
      </c>
      <c r="F26" s="24" t="s">
        <v>1616</v>
      </c>
      <c r="G26" s="183">
        <v>300</v>
      </c>
      <c r="H26" s="24" t="s">
        <v>1617</v>
      </c>
      <c r="I26" s="25">
        <v>96768938</v>
      </c>
      <c r="J26" s="24" t="s">
        <v>1664</v>
      </c>
      <c r="K26" s="24" t="s">
        <v>539</v>
      </c>
      <c r="L26" s="2"/>
      <c r="Q26" s="24"/>
    </row>
    <row r="27" spans="2:17" hidden="1">
      <c r="B27" s="24" t="s">
        <v>1665</v>
      </c>
      <c r="C27" s="24" t="s">
        <v>677</v>
      </c>
      <c r="D27" s="173"/>
      <c r="E27" s="24" t="s">
        <v>1620</v>
      </c>
      <c r="F27" s="24" t="s">
        <v>1620</v>
      </c>
      <c r="G27" s="183">
        <v>300</v>
      </c>
      <c r="H27" s="24" t="s">
        <v>1617</v>
      </c>
      <c r="I27" s="25" t="s">
        <v>544</v>
      </c>
      <c r="J27" s="24" t="s">
        <v>1666</v>
      </c>
      <c r="K27" s="24" t="s">
        <v>1622</v>
      </c>
      <c r="L27" s="2"/>
      <c r="Q27" s="24"/>
    </row>
    <row r="28" spans="2:17" hidden="1">
      <c r="B28" s="24" t="s">
        <v>1667</v>
      </c>
      <c r="C28" s="24" t="s">
        <v>1668</v>
      </c>
      <c r="D28" s="173"/>
      <c r="E28" s="24" t="s">
        <v>1611</v>
      </c>
      <c r="F28" s="24" t="s">
        <v>1611</v>
      </c>
      <c r="G28" s="183">
        <v>175</v>
      </c>
      <c r="H28" s="24" t="s">
        <v>1612</v>
      </c>
      <c r="I28" s="25" t="s">
        <v>1669</v>
      </c>
      <c r="J28" s="24" t="s">
        <v>1670</v>
      </c>
      <c r="K28" s="24" t="s">
        <v>539</v>
      </c>
      <c r="L28" s="2"/>
      <c r="Q28" s="24"/>
    </row>
    <row r="29" spans="2:17" hidden="1">
      <c r="B29" s="24" t="s">
        <v>1671</v>
      </c>
      <c r="C29" s="24" t="s">
        <v>1668</v>
      </c>
      <c r="D29" s="173"/>
      <c r="E29" s="24" t="s">
        <v>1616</v>
      </c>
      <c r="F29" s="24" t="s">
        <v>1616</v>
      </c>
      <c r="G29" s="183">
        <v>300</v>
      </c>
      <c r="H29" s="24" t="s">
        <v>1617</v>
      </c>
      <c r="I29" s="25">
        <v>96768939</v>
      </c>
      <c r="J29" s="24" t="s">
        <v>1672</v>
      </c>
      <c r="K29" s="24" t="s">
        <v>539</v>
      </c>
      <c r="L29" s="2"/>
      <c r="Q29" s="24"/>
    </row>
    <row r="30" spans="2:17" hidden="1">
      <c r="B30" s="24" t="s">
        <v>1673</v>
      </c>
      <c r="C30" s="24" t="s">
        <v>1668</v>
      </c>
      <c r="D30" s="173"/>
      <c r="E30" s="24" t="s">
        <v>1620</v>
      </c>
      <c r="F30" s="24" t="s">
        <v>1620</v>
      </c>
      <c r="G30" s="183">
        <v>300</v>
      </c>
      <c r="H30" s="24" t="s">
        <v>1617</v>
      </c>
      <c r="I30" s="25" t="s">
        <v>544</v>
      </c>
      <c r="J30" s="24" t="s">
        <v>1674</v>
      </c>
      <c r="K30" s="24" t="s">
        <v>1622</v>
      </c>
      <c r="L30" s="2"/>
      <c r="Q30" s="24"/>
    </row>
    <row r="31" spans="2:17" hidden="1">
      <c r="B31" s="24" t="s">
        <v>1675</v>
      </c>
      <c r="C31" s="24" t="s">
        <v>1676</v>
      </c>
      <c r="D31" s="173"/>
      <c r="E31" s="24" t="s">
        <v>1611</v>
      </c>
      <c r="F31" s="24" t="s">
        <v>1611</v>
      </c>
      <c r="G31" s="183">
        <v>175</v>
      </c>
      <c r="H31" s="24" t="s">
        <v>1612</v>
      </c>
      <c r="I31" s="25" t="s">
        <v>1677</v>
      </c>
      <c r="J31" s="24" t="s">
        <v>1678</v>
      </c>
      <c r="K31" s="24" t="s">
        <v>539</v>
      </c>
      <c r="L31" s="2"/>
      <c r="Q31" s="24"/>
    </row>
    <row r="32" spans="2:17" hidden="1">
      <c r="B32" s="24" t="s">
        <v>1679</v>
      </c>
      <c r="C32" s="24" t="s">
        <v>1676</v>
      </c>
      <c r="D32" s="173"/>
      <c r="E32" s="24" t="s">
        <v>1616</v>
      </c>
      <c r="F32" s="24" t="s">
        <v>1616</v>
      </c>
      <c r="G32" s="183">
        <v>300</v>
      </c>
      <c r="H32" s="24" t="s">
        <v>1617</v>
      </c>
      <c r="I32" s="25">
        <v>96768940</v>
      </c>
      <c r="J32" s="24" t="s">
        <v>1680</v>
      </c>
      <c r="K32" s="24" t="s">
        <v>539</v>
      </c>
      <c r="L32" s="2"/>
      <c r="Q32" s="24"/>
    </row>
    <row r="33" spans="2:17" hidden="1">
      <c r="B33" s="24" t="s">
        <v>1681</v>
      </c>
      <c r="C33" s="24" t="s">
        <v>1676</v>
      </c>
      <c r="D33" s="173"/>
      <c r="E33" s="24" t="s">
        <v>1620</v>
      </c>
      <c r="F33" s="24" t="s">
        <v>1620</v>
      </c>
      <c r="G33" s="183">
        <v>300</v>
      </c>
      <c r="H33" s="24" t="s">
        <v>1617</v>
      </c>
      <c r="I33" s="25" t="s">
        <v>544</v>
      </c>
      <c r="J33" s="24" t="s">
        <v>1682</v>
      </c>
      <c r="K33" s="24" t="s">
        <v>1622</v>
      </c>
      <c r="L33" s="2"/>
      <c r="Q33" s="24"/>
    </row>
    <row r="34" spans="2:17" hidden="1">
      <c r="B34" s="24" t="s">
        <v>1683</v>
      </c>
      <c r="C34" s="24" t="s">
        <v>743</v>
      </c>
      <c r="D34" s="173"/>
      <c r="E34" s="24" t="s">
        <v>1611</v>
      </c>
      <c r="F34" s="24" t="s">
        <v>1611</v>
      </c>
      <c r="G34" s="183">
        <v>175</v>
      </c>
      <c r="H34" s="24" t="s">
        <v>1612</v>
      </c>
      <c r="I34" s="25" t="s">
        <v>1684</v>
      </c>
      <c r="J34" s="24" t="s">
        <v>1685</v>
      </c>
      <c r="K34" s="24" t="s">
        <v>539</v>
      </c>
      <c r="L34" s="2"/>
      <c r="Q34" s="24"/>
    </row>
    <row r="35" spans="2:17" hidden="1">
      <c r="B35" s="24" t="s">
        <v>1686</v>
      </c>
      <c r="C35" s="24" t="s">
        <v>743</v>
      </c>
      <c r="D35" s="173"/>
      <c r="E35" s="24" t="s">
        <v>1616</v>
      </c>
      <c r="F35" s="24" t="s">
        <v>1616</v>
      </c>
      <c r="G35" s="183">
        <v>300</v>
      </c>
      <c r="H35" s="24" t="s">
        <v>1617</v>
      </c>
      <c r="I35" s="25">
        <v>96768941</v>
      </c>
      <c r="J35" s="24" t="s">
        <v>1687</v>
      </c>
      <c r="K35" s="24" t="s">
        <v>539</v>
      </c>
      <c r="L35" s="2"/>
      <c r="Q35" s="24"/>
    </row>
    <row r="36" spans="2:17" hidden="1">
      <c r="B36" s="24" t="s">
        <v>1688</v>
      </c>
      <c r="C36" s="24" t="s">
        <v>743</v>
      </c>
      <c r="D36" s="173"/>
      <c r="E36" s="24" t="s">
        <v>1620</v>
      </c>
      <c r="F36" s="24" t="s">
        <v>1620</v>
      </c>
      <c r="G36" s="183">
        <v>300</v>
      </c>
      <c r="H36" s="24" t="s">
        <v>1617</v>
      </c>
      <c r="I36" s="25" t="s">
        <v>544</v>
      </c>
      <c r="J36" s="24" t="s">
        <v>1689</v>
      </c>
      <c r="K36" s="24" t="s">
        <v>1622</v>
      </c>
      <c r="L36" s="2"/>
      <c r="Q36" s="24"/>
    </row>
    <row r="37" spans="2:17" hidden="1">
      <c r="B37" s="24" t="s">
        <v>1690</v>
      </c>
      <c r="C37" s="24" t="s">
        <v>1691</v>
      </c>
      <c r="D37" s="173"/>
      <c r="E37" s="24" t="s">
        <v>1611</v>
      </c>
      <c r="F37" s="24" t="s">
        <v>1611</v>
      </c>
      <c r="G37" s="183">
        <v>175</v>
      </c>
      <c r="H37" s="24" t="s">
        <v>1612</v>
      </c>
      <c r="I37" s="25" t="s">
        <v>1692</v>
      </c>
      <c r="J37" s="24" t="s">
        <v>1693</v>
      </c>
      <c r="K37" s="24" t="s">
        <v>539</v>
      </c>
      <c r="L37" s="2"/>
      <c r="Q37" s="24"/>
    </row>
    <row r="38" spans="2:17" hidden="1">
      <c r="B38" s="24" t="s">
        <v>1694</v>
      </c>
      <c r="C38" s="24" t="s">
        <v>1691</v>
      </c>
      <c r="D38" s="173"/>
      <c r="E38" s="24" t="s">
        <v>1616</v>
      </c>
      <c r="F38" s="24" t="s">
        <v>1616</v>
      </c>
      <c r="G38" s="183">
        <v>300</v>
      </c>
      <c r="H38" s="24" t="s">
        <v>1617</v>
      </c>
      <c r="I38" s="25">
        <v>96768942</v>
      </c>
      <c r="J38" s="24" t="s">
        <v>1695</v>
      </c>
      <c r="K38" s="24" t="s">
        <v>539</v>
      </c>
      <c r="L38" s="2"/>
      <c r="Q38" s="24"/>
    </row>
    <row r="39" spans="2:17" hidden="1">
      <c r="B39" s="24" t="s">
        <v>1696</v>
      </c>
      <c r="C39" s="24" t="s">
        <v>1691</v>
      </c>
      <c r="D39" s="173"/>
      <c r="E39" s="24" t="s">
        <v>1620</v>
      </c>
      <c r="F39" s="24" t="s">
        <v>1620</v>
      </c>
      <c r="G39" s="183">
        <v>300</v>
      </c>
      <c r="H39" s="24" t="s">
        <v>1617</v>
      </c>
      <c r="I39" s="25" t="s">
        <v>544</v>
      </c>
      <c r="J39" s="24" t="s">
        <v>1697</v>
      </c>
      <c r="K39" s="24" t="s">
        <v>1622</v>
      </c>
      <c r="L39" s="2"/>
      <c r="Q39" s="24"/>
    </row>
    <row r="40" spans="2:17" hidden="1">
      <c r="B40" s="24" t="s">
        <v>1698</v>
      </c>
      <c r="C40" s="24" t="s">
        <v>787</v>
      </c>
      <c r="D40" s="173"/>
      <c r="E40" s="24" t="s">
        <v>1611</v>
      </c>
      <c r="F40" s="24" t="s">
        <v>1611</v>
      </c>
      <c r="G40" s="183">
        <v>175</v>
      </c>
      <c r="H40" s="24" t="s">
        <v>1612</v>
      </c>
      <c r="I40" s="25" t="s">
        <v>1699</v>
      </c>
      <c r="J40" s="24" t="s">
        <v>1700</v>
      </c>
      <c r="K40" s="24" t="s">
        <v>539</v>
      </c>
      <c r="L40" s="2"/>
      <c r="Q40" s="24"/>
    </row>
    <row r="41" spans="2:17" hidden="1">
      <c r="B41" s="24" t="s">
        <v>1701</v>
      </c>
      <c r="C41" s="24" t="s">
        <v>787</v>
      </c>
      <c r="D41" s="173"/>
      <c r="E41" s="24" t="s">
        <v>1616</v>
      </c>
      <c r="F41" s="24" t="s">
        <v>1616</v>
      </c>
      <c r="G41" s="183">
        <v>300</v>
      </c>
      <c r="H41" s="24" t="s">
        <v>1617</v>
      </c>
      <c r="I41" s="25">
        <v>96768943</v>
      </c>
      <c r="J41" s="24" t="s">
        <v>1702</v>
      </c>
      <c r="K41" s="24" t="s">
        <v>539</v>
      </c>
      <c r="L41" s="2"/>
      <c r="Q41" s="24"/>
    </row>
    <row r="42" spans="2:17" hidden="1">
      <c r="B42" s="24" t="s">
        <v>1703</v>
      </c>
      <c r="C42" s="24" t="s">
        <v>787</v>
      </c>
      <c r="D42" s="173"/>
      <c r="E42" s="24" t="s">
        <v>1620</v>
      </c>
      <c r="F42" s="24" t="s">
        <v>1620</v>
      </c>
      <c r="G42" s="183">
        <v>300</v>
      </c>
      <c r="H42" s="24" t="s">
        <v>1617</v>
      </c>
      <c r="I42" s="25" t="s">
        <v>544</v>
      </c>
      <c r="J42" s="24" t="s">
        <v>1704</v>
      </c>
      <c r="K42" s="24" t="s">
        <v>1622</v>
      </c>
      <c r="L42" s="2"/>
      <c r="Q42" s="24"/>
    </row>
    <row r="43" spans="2:17" hidden="1">
      <c r="B43" s="24" t="s">
        <v>1705</v>
      </c>
      <c r="C43" s="24" t="s">
        <v>1706</v>
      </c>
      <c r="D43" s="173" t="s">
        <v>402</v>
      </c>
      <c r="E43" s="24" t="s">
        <v>1611</v>
      </c>
      <c r="F43" s="24" t="s">
        <v>1611</v>
      </c>
      <c r="G43" s="183">
        <v>175</v>
      </c>
      <c r="H43" s="24" t="s">
        <v>1612</v>
      </c>
      <c r="I43" s="25">
        <v>96698962</v>
      </c>
      <c r="J43" s="24" t="s">
        <v>1707</v>
      </c>
      <c r="K43" s="24" t="s">
        <v>539</v>
      </c>
      <c r="L43" s="2"/>
      <c r="Q43" s="24"/>
    </row>
    <row r="44" spans="2:17" hidden="1">
      <c r="B44" s="24" t="s">
        <v>1708</v>
      </c>
      <c r="C44" s="24" t="s">
        <v>1706</v>
      </c>
      <c r="D44" s="173" t="s">
        <v>402</v>
      </c>
      <c r="E44" s="24" t="s">
        <v>1616</v>
      </c>
      <c r="F44" s="24" t="s">
        <v>1616</v>
      </c>
      <c r="G44" s="183">
        <v>300</v>
      </c>
      <c r="H44" s="24" t="s">
        <v>1617</v>
      </c>
      <c r="I44" s="25">
        <v>96768944</v>
      </c>
      <c r="J44" s="24" t="s">
        <v>1709</v>
      </c>
      <c r="K44" s="24" t="s">
        <v>539</v>
      </c>
      <c r="L44" s="2"/>
      <c r="Q44" s="24"/>
    </row>
    <row r="45" spans="2:17" hidden="1">
      <c r="B45" s="24" t="s">
        <v>1710</v>
      </c>
      <c r="C45" s="24" t="s">
        <v>1706</v>
      </c>
      <c r="D45" s="173" t="s">
        <v>402</v>
      </c>
      <c r="E45" s="24" t="s">
        <v>1620</v>
      </c>
      <c r="F45" s="24" t="s">
        <v>1620</v>
      </c>
      <c r="G45" s="183">
        <v>300</v>
      </c>
      <c r="H45" s="24" t="s">
        <v>1617</v>
      </c>
      <c r="I45" s="25" t="s">
        <v>544</v>
      </c>
      <c r="J45" s="24" t="s">
        <v>1711</v>
      </c>
      <c r="K45" s="24" t="s">
        <v>1622</v>
      </c>
      <c r="L45" s="2"/>
      <c r="Q45" s="24"/>
    </row>
    <row r="46" spans="2:17" hidden="1">
      <c r="B46" s="24" t="s">
        <v>1712</v>
      </c>
      <c r="C46" s="24" t="s">
        <v>831</v>
      </c>
      <c r="D46" s="173"/>
      <c r="E46" s="24" t="s">
        <v>1611</v>
      </c>
      <c r="F46" s="24" t="s">
        <v>1611</v>
      </c>
      <c r="G46" s="183">
        <v>175</v>
      </c>
      <c r="H46" s="24" t="s">
        <v>1612</v>
      </c>
      <c r="I46" s="25" t="s">
        <v>1713</v>
      </c>
      <c r="J46" s="24" t="s">
        <v>1714</v>
      </c>
      <c r="K46" s="24" t="s">
        <v>539</v>
      </c>
      <c r="L46" s="2"/>
      <c r="Q46" s="24"/>
    </row>
    <row r="47" spans="2:17" hidden="1">
      <c r="B47" s="24" t="s">
        <v>1715</v>
      </c>
      <c r="C47" s="24" t="s">
        <v>831</v>
      </c>
      <c r="D47" s="173"/>
      <c r="E47" s="24" t="s">
        <v>1616</v>
      </c>
      <c r="F47" s="24" t="s">
        <v>1616</v>
      </c>
      <c r="G47" s="183">
        <v>300</v>
      </c>
      <c r="H47" s="24" t="s">
        <v>1617</v>
      </c>
      <c r="I47" s="25">
        <v>96768945</v>
      </c>
      <c r="J47" s="24" t="s">
        <v>1716</v>
      </c>
      <c r="K47" s="24" t="s">
        <v>539</v>
      </c>
      <c r="L47" s="2"/>
      <c r="Q47" s="24"/>
    </row>
    <row r="48" spans="2:17" hidden="1">
      <c r="B48" s="24" t="s">
        <v>1717</v>
      </c>
      <c r="C48" s="24" t="s">
        <v>831</v>
      </c>
      <c r="D48" s="173"/>
      <c r="E48" s="24" t="s">
        <v>1620</v>
      </c>
      <c r="F48" s="24" t="s">
        <v>1620</v>
      </c>
      <c r="G48" s="183">
        <v>300</v>
      </c>
      <c r="H48" s="24" t="s">
        <v>1617</v>
      </c>
      <c r="I48" s="25" t="s">
        <v>544</v>
      </c>
      <c r="J48" s="24" t="s">
        <v>1718</v>
      </c>
      <c r="K48" s="24" t="s">
        <v>1622</v>
      </c>
      <c r="L48" s="2"/>
      <c r="Q48" s="24"/>
    </row>
    <row r="49" spans="2:17" hidden="1">
      <c r="B49" s="24" t="s">
        <v>1719</v>
      </c>
      <c r="C49" s="24" t="s">
        <v>1720</v>
      </c>
      <c r="D49" s="173"/>
      <c r="E49" s="24" t="s">
        <v>1611</v>
      </c>
      <c r="F49" s="24" t="s">
        <v>1611</v>
      </c>
      <c r="G49" s="183">
        <v>175</v>
      </c>
      <c r="H49" s="24" t="s">
        <v>1612</v>
      </c>
      <c r="I49" s="25" t="s">
        <v>1721</v>
      </c>
      <c r="J49" s="24" t="s">
        <v>1722</v>
      </c>
      <c r="K49" s="24" t="s">
        <v>539</v>
      </c>
      <c r="L49" s="2"/>
      <c r="Q49" s="24"/>
    </row>
    <row r="50" spans="2:17" hidden="1">
      <c r="B50" s="24" t="s">
        <v>1723</v>
      </c>
      <c r="C50" s="24" t="s">
        <v>1720</v>
      </c>
      <c r="D50" s="173"/>
      <c r="E50" s="24" t="s">
        <v>1616</v>
      </c>
      <c r="F50" s="24" t="s">
        <v>1616</v>
      </c>
      <c r="G50" s="183">
        <v>300</v>
      </c>
      <c r="H50" s="24" t="s">
        <v>1617</v>
      </c>
      <c r="I50" s="25">
        <v>96768946</v>
      </c>
      <c r="J50" s="24" t="s">
        <v>1724</v>
      </c>
      <c r="K50" s="24" t="s">
        <v>539</v>
      </c>
      <c r="L50" s="2"/>
      <c r="Q50" s="24"/>
    </row>
    <row r="51" spans="2:17" hidden="1">
      <c r="B51" s="24" t="s">
        <v>1725</v>
      </c>
      <c r="C51" s="24" t="s">
        <v>1720</v>
      </c>
      <c r="D51" s="173"/>
      <c r="E51" s="24" t="s">
        <v>1726</v>
      </c>
      <c r="F51" s="24" t="s">
        <v>1726</v>
      </c>
      <c r="G51" s="183">
        <v>175</v>
      </c>
      <c r="H51" s="24" t="s">
        <v>1612</v>
      </c>
      <c r="I51" s="25" t="s">
        <v>544</v>
      </c>
      <c r="J51" s="24" t="s">
        <v>1727</v>
      </c>
      <c r="K51" s="24" t="s">
        <v>1622</v>
      </c>
      <c r="L51" s="2"/>
      <c r="Q51" s="24"/>
    </row>
    <row r="52" spans="2:17" hidden="1">
      <c r="B52" s="24" t="s">
        <v>1728</v>
      </c>
      <c r="C52" s="24" t="s">
        <v>1720</v>
      </c>
      <c r="D52" s="173"/>
      <c r="E52" s="24" t="s">
        <v>1620</v>
      </c>
      <c r="F52" s="24" t="s">
        <v>1620</v>
      </c>
      <c r="G52" s="183">
        <v>300</v>
      </c>
      <c r="H52" s="24" t="s">
        <v>1617</v>
      </c>
      <c r="I52" s="25" t="s">
        <v>544</v>
      </c>
      <c r="J52" s="24" t="s">
        <v>1729</v>
      </c>
      <c r="K52" s="24" t="s">
        <v>1622</v>
      </c>
      <c r="L52" s="2"/>
      <c r="Q52" s="24"/>
    </row>
    <row r="53" spans="2:17" hidden="1">
      <c r="B53" s="24" t="s">
        <v>1730</v>
      </c>
      <c r="C53" s="24" t="s">
        <v>1720</v>
      </c>
      <c r="D53" s="173"/>
      <c r="E53" s="24" t="s">
        <v>1731</v>
      </c>
      <c r="F53" s="24" t="s">
        <v>1731</v>
      </c>
      <c r="G53" s="183">
        <v>175</v>
      </c>
      <c r="H53" s="24" t="s">
        <v>1612</v>
      </c>
      <c r="I53" s="25" t="s">
        <v>544</v>
      </c>
      <c r="J53" s="24" t="s">
        <v>1732</v>
      </c>
      <c r="K53" s="24" t="s">
        <v>1733</v>
      </c>
      <c r="L53" s="2"/>
      <c r="Q53" s="24"/>
    </row>
    <row r="54" spans="2:17" hidden="1">
      <c r="B54" s="24" t="s">
        <v>1734</v>
      </c>
      <c r="C54" s="24" t="s">
        <v>1735</v>
      </c>
      <c r="D54" s="173"/>
      <c r="E54" s="24" t="s">
        <v>1611</v>
      </c>
      <c r="F54" s="24" t="s">
        <v>1611</v>
      </c>
      <c r="G54" s="183">
        <v>175</v>
      </c>
      <c r="H54" s="24" t="s">
        <v>1612</v>
      </c>
      <c r="I54" s="25" t="s">
        <v>1736</v>
      </c>
      <c r="J54" s="24" t="s">
        <v>1737</v>
      </c>
      <c r="K54" s="24" t="s">
        <v>539</v>
      </c>
      <c r="L54" s="2"/>
      <c r="Q54" s="24"/>
    </row>
    <row r="55" spans="2:17" hidden="1">
      <c r="B55" s="24" t="s">
        <v>1738</v>
      </c>
      <c r="C55" s="24" t="s">
        <v>1735</v>
      </c>
      <c r="D55" s="173"/>
      <c r="E55" s="24" t="s">
        <v>1616</v>
      </c>
      <c r="F55" s="24" t="s">
        <v>1616</v>
      </c>
      <c r="G55" s="183">
        <v>300</v>
      </c>
      <c r="H55" s="24" t="s">
        <v>1617</v>
      </c>
      <c r="I55" s="25">
        <v>96768947</v>
      </c>
      <c r="J55" s="24" t="s">
        <v>1739</v>
      </c>
      <c r="K55" s="24" t="s">
        <v>539</v>
      </c>
      <c r="L55" s="2"/>
      <c r="Q55" s="24"/>
    </row>
    <row r="56" spans="2:17" hidden="1">
      <c r="B56" s="24" t="s">
        <v>1740</v>
      </c>
      <c r="C56" s="24" t="s">
        <v>1735</v>
      </c>
      <c r="D56" s="173"/>
      <c r="E56" s="24" t="s">
        <v>1726</v>
      </c>
      <c r="F56" s="24" t="s">
        <v>1726</v>
      </c>
      <c r="G56" s="183">
        <v>175</v>
      </c>
      <c r="H56" s="24" t="s">
        <v>1612</v>
      </c>
      <c r="I56" s="25" t="s">
        <v>544</v>
      </c>
      <c r="J56" s="24" t="s">
        <v>1741</v>
      </c>
      <c r="K56" s="24" t="s">
        <v>1622</v>
      </c>
      <c r="L56" s="2"/>
      <c r="Q56" s="24"/>
    </row>
    <row r="57" spans="2:17" hidden="1">
      <c r="B57" s="24" t="s">
        <v>1742</v>
      </c>
      <c r="C57" s="24" t="s">
        <v>1735</v>
      </c>
      <c r="D57" s="173"/>
      <c r="E57" s="24" t="s">
        <v>1620</v>
      </c>
      <c r="F57" s="24" t="s">
        <v>1620</v>
      </c>
      <c r="G57" s="183">
        <v>300</v>
      </c>
      <c r="H57" s="24" t="s">
        <v>1617</v>
      </c>
      <c r="I57" s="25" t="s">
        <v>544</v>
      </c>
      <c r="J57" s="24" t="s">
        <v>1743</v>
      </c>
      <c r="K57" s="24" t="s">
        <v>1622</v>
      </c>
      <c r="L57" s="2"/>
      <c r="Q57" s="24"/>
    </row>
    <row r="58" spans="2:17" hidden="1">
      <c r="B58" s="24" t="s">
        <v>1744</v>
      </c>
      <c r="C58" s="24" t="s">
        <v>1735</v>
      </c>
      <c r="D58" s="173"/>
      <c r="E58" s="24" t="s">
        <v>1731</v>
      </c>
      <c r="F58" s="24" t="s">
        <v>1731</v>
      </c>
      <c r="G58" s="183">
        <v>175</v>
      </c>
      <c r="H58" s="24" t="s">
        <v>1612</v>
      </c>
      <c r="I58" s="25" t="s">
        <v>544</v>
      </c>
      <c r="J58" s="24" t="s">
        <v>1745</v>
      </c>
      <c r="K58" s="24" t="s">
        <v>1733</v>
      </c>
      <c r="L58" s="2"/>
      <c r="Q58" s="24"/>
    </row>
    <row r="59" spans="2:17" hidden="1">
      <c r="B59" s="24" t="s">
        <v>1746</v>
      </c>
      <c r="C59" s="24" t="s">
        <v>1747</v>
      </c>
      <c r="D59" s="173"/>
      <c r="E59" s="24" t="s">
        <v>1611</v>
      </c>
      <c r="F59" s="24" t="s">
        <v>1611</v>
      </c>
      <c r="G59" s="183">
        <v>175</v>
      </c>
      <c r="H59" s="24" t="s">
        <v>1612</v>
      </c>
      <c r="I59" s="25" t="s">
        <v>1748</v>
      </c>
      <c r="J59" s="24" t="s">
        <v>1749</v>
      </c>
      <c r="K59" s="24" t="s">
        <v>539</v>
      </c>
      <c r="L59" s="2"/>
      <c r="Q59" s="24"/>
    </row>
    <row r="60" spans="2:17" hidden="1">
      <c r="B60" s="24" t="s">
        <v>1750</v>
      </c>
      <c r="C60" s="24" t="s">
        <v>1747</v>
      </c>
      <c r="D60" s="173"/>
      <c r="E60" s="24" t="s">
        <v>1616</v>
      </c>
      <c r="F60" s="24" t="s">
        <v>1616</v>
      </c>
      <c r="G60" s="183">
        <v>300</v>
      </c>
      <c r="H60" s="24" t="s">
        <v>1617</v>
      </c>
      <c r="I60" s="25">
        <v>96768948</v>
      </c>
      <c r="J60" s="24" t="s">
        <v>1751</v>
      </c>
      <c r="K60" s="24" t="s">
        <v>539</v>
      </c>
      <c r="L60" s="2"/>
      <c r="Q60" s="24"/>
    </row>
    <row r="61" spans="2:17" hidden="1">
      <c r="B61" s="24" t="s">
        <v>1752</v>
      </c>
      <c r="C61" s="24" t="s">
        <v>1747</v>
      </c>
      <c r="D61" s="173"/>
      <c r="E61" s="24" t="s">
        <v>1726</v>
      </c>
      <c r="F61" s="24" t="s">
        <v>1726</v>
      </c>
      <c r="G61" s="183">
        <v>175</v>
      </c>
      <c r="H61" s="24" t="s">
        <v>1612</v>
      </c>
      <c r="I61" s="25" t="s">
        <v>544</v>
      </c>
      <c r="J61" s="24" t="s">
        <v>1753</v>
      </c>
      <c r="K61" s="24" t="s">
        <v>1622</v>
      </c>
      <c r="L61" s="2"/>
      <c r="Q61" s="24"/>
    </row>
    <row r="62" spans="2:17" hidden="1">
      <c r="B62" s="24" t="s">
        <v>1754</v>
      </c>
      <c r="C62" s="24" t="s">
        <v>1747</v>
      </c>
      <c r="D62" s="173"/>
      <c r="E62" s="24" t="s">
        <v>1620</v>
      </c>
      <c r="F62" s="24" t="s">
        <v>1620</v>
      </c>
      <c r="G62" s="183">
        <v>300</v>
      </c>
      <c r="H62" s="24" t="s">
        <v>1617</v>
      </c>
      <c r="I62" s="25" t="s">
        <v>544</v>
      </c>
      <c r="J62" s="24" t="s">
        <v>1755</v>
      </c>
      <c r="K62" s="24" t="s">
        <v>1622</v>
      </c>
      <c r="L62" s="2"/>
      <c r="Q62" s="24"/>
    </row>
    <row r="63" spans="2:17" hidden="1">
      <c r="B63" s="24" t="s">
        <v>1756</v>
      </c>
      <c r="C63" s="24" t="s">
        <v>1747</v>
      </c>
      <c r="D63" s="173"/>
      <c r="E63" s="24" t="s">
        <v>1731</v>
      </c>
      <c r="F63" s="24" t="s">
        <v>1731</v>
      </c>
      <c r="G63" s="183">
        <v>175</v>
      </c>
      <c r="H63" s="24" t="s">
        <v>1612</v>
      </c>
      <c r="I63" s="25" t="s">
        <v>544</v>
      </c>
      <c r="J63" s="24" t="s">
        <v>1757</v>
      </c>
      <c r="K63" s="24" t="s">
        <v>1733</v>
      </c>
      <c r="L63" s="2"/>
      <c r="Q63" s="24"/>
    </row>
    <row r="64" spans="2:17" hidden="1">
      <c r="B64" s="24" t="s">
        <v>1758</v>
      </c>
      <c r="C64" s="24" t="s">
        <v>1759</v>
      </c>
      <c r="D64" s="173"/>
      <c r="E64" s="24" t="s">
        <v>1611</v>
      </c>
      <c r="F64" s="24" t="s">
        <v>1611</v>
      </c>
      <c r="G64" s="183">
        <v>175</v>
      </c>
      <c r="H64" s="24" t="s">
        <v>1612</v>
      </c>
      <c r="I64" s="25" t="s">
        <v>1760</v>
      </c>
      <c r="J64" s="24" t="s">
        <v>1761</v>
      </c>
      <c r="K64" s="24" t="s">
        <v>539</v>
      </c>
      <c r="L64" s="2"/>
      <c r="Q64" s="24"/>
    </row>
    <row r="65" spans="2:17" hidden="1">
      <c r="B65" s="24" t="s">
        <v>1762</v>
      </c>
      <c r="C65" s="24" t="s">
        <v>1759</v>
      </c>
      <c r="D65" s="173"/>
      <c r="E65" s="24" t="s">
        <v>1616</v>
      </c>
      <c r="F65" s="24" t="s">
        <v>1616</v>
      </c>
      <c r="G65" s="183">
        <v>300</v>
      </c>
      <c r="H65" s="24" t="s">
        <v>1617</v>
      </c>
      <c r="I65" s="25">
        <v>96768949</v>
      </c>
      <c r="J65" s="24" t="s">
        <v>1763</v>
      </c>
      <c r="K65" s="24" t="s">
        <v>539</v>
      </c>
      <c r="L65" s="2"/>
      <c r="Q65" s="24"/>
    </row>
    <row r="66" spans="2:17" hidden="1">
      <c r="B66" s="24" t="s">
        <v>1764</v>
      </c>
      <c r="C66" s="24" t="s">
        <v>1759</v>
      </c>
      <c r="D66" s="173"/>
      <c r="E66" s="24" t="s">
        <v>1726</v>
      </c>
      <c r="F66" s="24" t="s">
        <v>1726</v>
      </c>
      <c r="G66" s="183">
        <v>175</v>
      </c>
      <c r="H66" s="24" t="s">
        <v>1612</v>
      </c>
      <c r="I66" s="25" t="s">
        <v>544</v>
      </c>
      <c r="J66" s="24" t="s">
        <v>1765</v>
      </c>
      <c r="K66" s="24" t="s">
        <v>1622</v>
      </c>
      <c r="L66" s="2"/>
      <c r="Q66" s="24"/>
    </row>
    <row r="67" spans="2:17" hidden="1">
      <c r="B67" s="24" t="s">
        <v>1766</v>
      </c>
      <c r="C67" s="24" t="s">
        <v>1759</v>
      </c>
      <c r="D67" s="173"/>
      <c r="E67" s="24" t="s">
        <v>1620</v>
      </c>
      <c r="F67" s="24" t="s">
        <v>1620</v>
      </c>
      <c r="G67" s="183">
        <v>300</v>
      </c>
      <c r="H67" s="24" t="s">
        <v>1617</v>
      </c>
      <c r="I67" s="25" t="s">
        <v>544</v>
      </c>
      <c r="J67" s="24" t="s">
        <v>1767</v>
      </c>
      <c r="K67" s="24" t="s">
        <v>1622</v>
      </c>
      <c r="L67" s="2"/>
      <c r="Q67" s="24"/>
    </row>
    <row r="68" spans="2:17" hidden="1">
      <c r="B68" s="24" t="s">
        <v>1768</v>
      </c>
      <c r="C68" s="24" t="s">
        <v>1759</v>
      </c>
      <c r="D68" s="173"/>
      <c r="E68" s="24" t="s">
        <v>1731</v>
      </c>
      <c r="F68" s="24" t="s">
        <v>1731</v>
      </c>
      <c r="G68" s="183">
        <v>175</v>
      </c>
      <c r="H68" s="24" t="s">
        <v>1612</v>
      </c>
      <c r="I68" s="25" t="s">
        <v>544</v>
      </c>
      <c r="J68" s="24" t="s">
        <v>1769</v>
      </c>
      <c r="K68" s="24" t="s">
        <v>1733</v>
      </c>
      <c r="L68" s="2"/>
      <c r="Q68" s="24"/>
    </row>
    <row r="69" spans="2:17">
      <c r="B69" s="24" t="s">
        <v>1770</v>
      </c>
      <c r="C69" s="24" t="s">
        <v>14261</v>
      </c>
      <c r="D69" s="173"/>
      <c r="E69" s="24" t="s">
        <v>1611</v>
      </c>
      <c r="F69" s="24" t="s">
        <v>1611</v>
      </c>
      <c r="G69" s="183">
        <v>175</v>
      </c>
      <c r="H69" s="24" t="s">
        <v>1612</v>
      </c>
      <c r="I69" s="25" t="s">
        <v>1771</v>
      </c>
      <c r="J69" s="24" t="s">
        <v>1772</v>
      </c>
      <c r="K69" s="24" t="s">
        <v>539</v>
      </c>
      <c r="L69" s="2"/>
      <c r="Q69" s="24"/>
    </row>
    <row r="70" spans="2:17">
      <c r="B70" s="24" t="s">
        <v>1773</v>
      </c>
      <c r="C70" s="24" t="s">
        <v>14261</v>
      </c>
      <c r="D70" s="173"/>
      <c r="E70" s="24" t="s">
        <v>1616</v>
      </c>
      <c r="F70" s="24" t="s">
        <v>1616</v>
      </c>
      <c r="G70" s="183">
        <v>300</v>
      </c>
      <c r="H70" s="24" t="s">
        <v>1617</v>
      </c>
      <c r="I70" s="25">
        <v>96768950</v>
      </c>
      <c r="J70" s="24" t="s">
        <v>1774</v>
      </c>
      <c r="K70" s="24" t="s">
        <v>539</v>
      </c>
      <c r="L70" s="2"/>
      <c r="Q70" s="24"/>
    </row>
    <row r="71" spans="2:17">
      <c r="B71" s="24" t="s">
        <v>1775</v>
      </c>
      <c r="C71" s="24" t="s">
        <v>14261</v>
      </c>
      <c r="D71" s="173"/>
      <c r="E71" s="24" t="s">
        <v>1620</v>
      </c>
      <c r="F71" s="24" t="s">
        <v>1620</v>
      </c>
      <c r="G71" s="183">
        <v>300</v>
      </c>
      <c r="H71" s="24" t="s">
        <v>1617</v>
      </c>
      <c r="I71" s="25" t="s">
        <v>544</v>
      </c>
      <c r="J71" s="24" t="s">
        <v>1776</v>
      </c>
      <c r="K71" s="24" t="s">
        <v>1622</v>
      </c>
      <c r="L71" s="2"/>
      <c r="Q71" s="24"/>
    </row>
    <row r="72" spans="2:17" hidden="1">
      <c r="B72" s="24" t="s">
        <v>1777</v>
      </c>
      <c r="C72" s="24" t="s">
        <v>985</v>
      </c>
      <c r="D72" s="173"/>
      <c r="E72" s="24" t="s">
        <v>1611</v>
      </c>
      <c r="F72" s="24" t="s">
        <v>1611</v>
      </c>
      <c r="G72" s="183">
        <v>175</v>
      </c>
      <c r="H72" s="24" t="s">
        <v>1612</v>
      </c>
      <c r="I72" s="25" t="s">
        <v>1778</v>
      </c>
      <c r="J72" s="24" t="s">
        <v>1779</v>
      </c>
      <c r="K72" s="24" t="s">
        <v>539</v>
      </c>
      <c r="L72" s="2"/>
      <c r="Q72" s="24"/>
    </row>
    <row r="73" spans="2:17" hidden="1">
      <c r="B73" s="24" t="s">
        <v>1780</v>
      </c>
      <c r="C73" s="24" t="s">
        <v>985</v>
      </c>
      <c r="D73" s="173"/>
      <c r="E73" s="24" t="s">
        <v>1616</v>
      </c>
      <c r="F73" s="24" t="s">
        <v>1616</v>
      </c>
      <c r="G73" s="183">
        <v>300</v>
      </c>
      <c r="H73" s="24" t="s">
        <v>1617</v>
      </c>
      <c r="I73" s="25">
        <v>96768951</v>
      </c>
      <c r="J73" s="24" t="s">
        <v>1781</v>
      </c>
      <c r="K73" s="24" t="s">
        <v>539</v>
      </c>
      <c r="L73" s="2"/>
      <c r="Q73" s="24"/>
    </row>
    <row r="74" spans="2:17" hidden="1">
      <c r="B74" s="24" t="s">
        <v>1782</v>
      </c>
      <c r="C74" s="24" t="s">
        <v>985</v>
      </c>
      <c r="D74" s="173"/>
      <c r="E74" s="24" t="s">
        <v>1620</v>
      </c>
      <c r="F74" s="24" t="s">
        <v>1620</v>
      </c>
      <c r="G74" s="183">
        <v>300</v>
      </c>
      <c r="H74" s="24" t="s">
        <v>1617</v>
      </c>
      <c r="I74" s="25" t="s">
        <v>544</v>
      </c>
      <c r="J74" s="24" t="s">
        <v>1783</v>
      </c>
      <c r="K74" s="24" t="s">
        <v>1622</v>
      </c>
      <c r="L74" s="2"/>
      <c r="Q74" s="24"/>
    </row>
    <row r="75" spans="2:17" hidden="1">
      <c r="B75" s="24" t="s">
        <v>1784</v>
      </c>
      <c r="C75" s="24" t="s">
        <v>1007</v>
      </c>
      <c r="D75" s="173"/>
      <c r="E75" s="24" t="s">
        <v>1611</v>
      </c>
      <c r="F75" s="24" t="s">
        <v>1611</v>
      </c>
      <c r="G75" s="183">
        <v>175</v>
      </c>
      <c r="H75" s="24" t="s">
        <v>1612</v>
      </c>
      <c r="I75" s="25" t="s">
        <v>1785</v>
      </c>
      <c r="J75" s="24" t="s">
        <v>1786</v>
      </c>
      <c r="K75" s="24" t="s">
        <v>539</v>
      </c>
      <c r="L75" s="2"/>
      <c r="Q75" s="24"/>
    </row>
    <row r="76" spans="2:17" hidden="1">
      <c r="B76" s="24" t="s">
        <v>1787</v>
      </c>
      <c r="C76" s="24" t="s">
        <v>1007</v>
      </c>
      <c r="D76" s="173"/>
      <c r="E76" s="24" t="s">
        <v>1616</v>
      </c>
      <c r="F76" s="24" t="s">
        <v>1616</v>
      </c>
      <c r="G76" s="183">
        <v>300</v>
      </c>
      <c r="H76" s="24" t="s">
        <v>1617</v>
      </c>
      <c r="I76" s="25">
        <v>96768952</v>
      </c>
      <c r="J76" s="24" t="s">
        <v>1788</v>
      </c>
      <c r="K76" s="24" t="s">
        <v>539</v>
      </c>
      <c r="L76" s="2"/>
      <c r="Q76" s="24"/>
    </row>
    <row r="77" spans="2:17" hidden="1">
      <c r="B77" s="24" t="s">
        <v>1789</v>
      </c>
      <c r="C77" s="24" t="s">
        <v>1007</v>
      </c>
      <c r="D77" s="173"/>
      <c r="E77" s="24" t="s">
        <v>1620</v>
      </c>
      <c r="F77" s="24" t="s">
        <v>1620</v>
      </c>
      <c r="G77" s="183">
        <v>300</v>
      </c>
      <c r="H77" s="24" t="s">
        <v>1617</v>
      </c>
      <c r="I77" s="25" t="s">
        <v>544</v>
      </c>
      <c r="J77" s="24" t="s">
        <v>1790</v>
      </c>
      <c r="K77" s="24" t="s">
        <v>1622</v>
      </c>
      <c r="L77" s="2"/>
      <c r="Q77" s="24"/>
    </row>
    <row r="78" spans="2:17" hidden="1">
      <c r="B78" s="24" t="s">
        <v>1791</v>
      </c>
      <c r="C78" s="24" t="s">
        <v>1792</v>
      </c>
      <c r="D78" s="173"/>
      <c r="E78" s="24" t="s">
        <v>1611</v>
      </c>
      <c r="F78" s="24" t="s">
        <v>1611</v>
      </c>
      <c r="G78" s="183">
        <v>175</v>
      </c>
      <c r="H78" s="24" t="s">
        <v>1612</v>
      </c>
      <c r="I78" s="25" t="s">
        <v>1793</v>
      </c>
      <c r="J78" s="24" t="s">
        <v>1794</v>
      </c>
      <c r="K78" s="24" t="s">
        <v>539</v>
      </c>
      <c r="L78" s="2"/>
      <c r="Q78" s="24"/>
    </row>
    <row r="79" spans="2:17" hidden="1">
      <c r="B79" s="24" t="s">
        <v>1795</v>
      </c>
      <c r="C79" s="24" t="s">
        <v>1792</v>
      </c>
      <c r="D79" s="173"/>
      <c r="E79" s="24" t="s">
        <v>1616</v>
      </c>
      <c r="F79" s="24" t="s">
        <v>1616</v>
      </c>
      <c r="G79" s="183">
        <v>300</v>
      </c>
      <c r="H79" s="24" t="s">
        <v>1617</v>
      </c>
      <c r="I79" s="25">
        <v>96690856</v>
      </c>
      <c r="J79" s="24" t="s">
        <v>1796</v>
      </c>
      <c r="K79" s="24" t="s">
        <v>539</v>
      </c>
      <c r="L79" s="2"/>
      <c r="Q79" s="24"/>
    </row>
    <row r="80" spans="2:17" hidden="1">
      <c r="B80" s="24" t="s">
        <v>1797</v>
      </c>
      <c r="C80" s="24" t="s">
        <v>1792</v>
      </c>
      <c r="D80" s="173"/>
      <c r="E80" s="24" t="s">
        <v>1726</v>
      </c>
      <c r="F80" s="24" t="s">
        <v>1726</v>
      </c>
      <c r="G80" s="183">
        <v>175</v>
      </c>
      <c r="H80" s="24" t="s">
        <v>1612</v>
      </c>
      <c r="I80" s="25" t="s">
        <v>544</v>
      </c>
      <c r="J80" s="24" t="s">
        <v>1798</v>
      </c>
      <c r="K80" s="24" t="s">
        <v>1622</v>
      </c>
      <c r="L80" s="2"/>
      <c r="Q80" s="24"/>
    </row>
    <row r="81" spans="2:17" hidden="1">
      <c r="B81" s="24" t="s">
        <v>1799</v>
      </c>
      <c r="C81" s="24" t="s">
        <v>1792</v>
      </c>
      <c r="D81" s="173"/>
      <c r="E81" s="24" t="s">
        <v>1620</v>
      </c>
      <c r="F81" s="24" t="s">
        <v>1620</v>
      </c>
      <c r="G81" s="183">
        <v>300</v>
      </c>
      <c r="H81" s="24" t="s">
        <v>1617</v>
      </c>
      <c r="I81" s="25" t="s">
        <v>544</v>
      </c>
      <c r="J81" s="24" t="s">
        <v>1800</v>
      </c>
      <c r="K81" s="24" t="s">
        <v>1622</v>
      </c>
      <c r="L81" s="2"/>
      <c r="Q81" s="24"/>
    </row>
    <row r="82" spans="2:17" hidden="1">
      <c r="B82" s="24" t="s">
        <v>1801</v>
      </c>
      <c r="C82" s="24" t="s">
        <v>1792</v>
      </c>
      <c r="D82" s="173"/>
      <c r="E82" s="24" t="s">
        <v>1731</v>
      </c>
      <c r="F82" s="24" t="s">
        <v>1731</v>
      </c>
      <c r="G82" s="183">
        <v>175</v>
      </c>
      <c r="H82" s="24" t="s">
        <v>1612</v>
      </c>
      <c r="I82" s="25" t="s">
        <v>544</v>
      </c>
      <c r="J82" s="24" t="s">
        <v>1802</v>
      </c>
      <c r="K82" s="24" t="s">
        <v>1733</v>
      </c>
      <c r="L82" s="2"/>
      <c r="Q82" s="24"/>
    </row>
    <row r="83" spans="2:17" hidden="1">
      <c r="B83" s="24" t="s">
        <v>1803</v>
      </c>
      <c r="C83" s="24" t="s">
        <v>1804</v>
      </c>
      <c r="D83" s="173"/>
      <c r="E83" s="24" t="s">
        <v>1611</v>
      </c>
      <c r="F83" s="24" t="s">
        <v>1611</v>
      </c>
      <c r="G83" s="183">
        <v>175</v>
      </c>
      <c r="H83" s="24" t="s">
        <v>1612</v>
      </c>
      <c r="I83" s="25" t="s">
        <v>1805</v>
      </c>
      <c r="J83" s="24" t="s">
        <v>1806</v>
      </c>
      <c r="K83" s="24" t="s">
        <v>539</v>
      </c>
      <c r="L83" s="2"/>
      <c r="Q83" s="24"/>
    </row>
    <row r="84" spans="2:17" hidden="1">
      <c r="B84" s="24" t="s">
        <v>1807</v>
      </c>
      <c r="C84" s="24" t="s">
        <v>1804</v>
      </c>
      <c r="D84" s="173"/>
      <c r="E84" s="24" t="s">
        <v>1616</v>
      </c>
      <c r="F84" s="24" t="s">
        <v>1616</v>
      </c>
      <c r="G84" s="183">
        <v>300</v>
      </c>
      <c r="H84" s="24" t="s">
        <v>1617</v>
      </c>
      <c r="I84" s="25">
        <v>96768953</v>
      </c>
      <c r="J84" s="24" t="s">
        <v>1808</v>
      </c>
      <c r="K84" s="24" t="s">
        <v>539</v>
      </c>
      <c r="L84" s="2"/>
      <c r="Q84" s="24"/>
    </row>
    <row r="85" spans="2:17" hidden="1">
      <c r="B85" s="24" t="s">
        <v>1809</v>
      </c>
      <c r="C85" s="24" t="s">
        <v>1804</v>
      </c>
      <c r="D85" s="173"/>
      <c r="E85" s="24" t="s">
        <v>1726</v>
      </c>
      <c r="F85" s="24" t="s">
        <v>1726</v>
      </c>
      <c r="G85" s="183">
        <v>175</v>
      </c>
      <c r="H85" s="24" t="s">
        <v>1612</v>
      </c>
      <c r="I85" s="25" t="s">
        <v>544</v>
      </c>
      <c r="J85" s="24" t="s">
        <v>1810</v>
      </c>
      <c r="K85" s="24" t="s">
        <v>1622</v>
      </c>
      <c r="L85" s="2"/>
      <c r="Q85" s="24"/>
    </row>
    <row r="86" spans="2:17" hidden="1">
      <c r="B86" s="24" t="s">
        <v>1811</v>
      </c>
      <c r="C86" s="24" t="s">
        <v>1804</v>
      </c>
      <c r="D86" s="173"/>
      <c r="E86" s="24" t="s">
        <v>1620</v>
      </c>
      <c r="F86" s="24" t="s">
        <v>1620</v>
      </c>
      <c r="G86" s="183">
        <v>300</v>
      </c>
      <c r="H86" s="24" t="s">
        <v>1617</v>
      </c>
      <c r="I86" s="25" t="s">
        <v>544</v>
      </c>
      <c r="J86" s="24" t="s">
        <v>1812</v>
      </c>
      <c r="K86" s="24" t="s">
        <v>1622</v>
      </c>
      <c r="L86" s="2"/>
      <c r="Q86" s="24"/>
    </row>
    <row r="87" spans="2:17" hidden="1">
      <c r="B87" s="24" t="s">
        <v>1813</v>
      </c>
      <c r="C87" s="24" t="s">
        <v>1804</v>
      </c>
      <c r="D87" s="173"/>
      <c r="E87" s="24" t="s">
        <v>1731</v>
      </c>
      <c r="F87" s="24" t="s">
        <v>1731</v>
      </c>
      <c r="G87" s="183">
        <v>175</v>
      </c>
      <c r="H87" s="24" t="s">
        <v>1612</v>
      </c>
      <c r="I87" s="25" t="s">
        <v>544</v>
      </c>
      <c r="J87" s="24" t="s">
        <v>1814</v>
      </c>
      <c r="K87" s="24" t="s">
        <v>1733</v>
      </c>
      <c r="L87" s="2"/>
      <c r="Q87" s="24"/>
    </row>
    <row r="88" spans="2:17" hidden="1">
      <c r="B88" s="24" t="s">
        <v>1815</v>
      </c>
      <c r="C88" s="24" t="s">
        <v>531</v>
      </c>
      <c r="D88" s="173"/>
      <c r="E88" s="24" t="s">
        <v>1816</v>
      </c>
      <c r="F88" s="24" t="s">
        <v>1816</v>
      </c>
      <c r="G88" s="183">
        <v>175</v>
      </c>
      <c r="H88" s="24" t="s">
        <v>1612</v>
      </c>
      <c r="I88" s="25" t="s">
        <v>544</v>
      </c>
      <c r="J88" s="24" t="s">
        <v>1817</v>
      </c>
      <c r="K88" s="24" t="s">
        <v>1622</v>
      </c>
      <c r="L88" s="2"/>
      <c r="Q88" s="24"/>
    </row>
    <row r="89" spans="2:17" hidden="1">
      <c r="B89" s="24" t="s">
        <v>1818</v>
      </c>
      <c r="C89" s="24" t="s">
        <v>570</v>
      </c>
      <c r="D89" s="173"/>
      <c r="E89" s="24" t="s">
        <v>1816</v>
      </c>
      <c r="F89" s="24" t="s">
        <v>1816</v>
      </c>
      <c r="G89" s="183">
        <v>175</v>
      </c>
      <c r="H89" s="24" t="s">
        <v>1612</v>
      </c>
      <c r="I89" s="25" t="s">
        <v>544</v>
      </c>
      <c r="J89" s="24" t="s">
        <v>1819</v>
      </c>
      <c r="K89" s="24" t="s">
        <v>1622</v>
      </c>
      <c r="L89" s="2"/>
      <c r="Q89" s="24"/>
    </row>
    <row r="90" spans="2:17" hidden="1">
      <c r="B90" s="24" t="s">
        <v>1820</v>
      </c>
      <c r="C90" s="24" t="s">
        <v>592</v>
      </c>
      <c r="D90" s="173"/>
      <c r="E90" s="24" t="s">
        <v>1816</v>
      </c>
      <c r="F90" s="24" t="s">
        <v>1816</v>
      </c>
      <c r="G90" s="183">
        <v>175</v>
      </c>
      <c r="H90" s="24" t="s">
        <v>1612</v>
      </c>
      <c r="I90" s="25" t="s">
        <v>544</v>
      </c>
      <c r="J90" s="24" t="s">
        <v>1821</v>
      </c>
      <c r="K90" s="24" t="s">
        <v>1622</v>
      </c>
      <c r="L90" s="2"/>
      <c r="Q90" s="24"/>
    </row>
    <row r="91" spans="2:17" hidden="1">
      <c r="B91" s="24" t="s">
        <v>1822</v>
      </c>
      <c r="C91" s="24" t="s">
        <v>614</v>
      </c>
      <c r="D91" s="173"/>
      <c r="E91" s="24" t="s">
        <v>1816</v>
      </c>
      <c r="F91" s="24" t="s">
        <v>1816</v>
      </c>
      <c r="G91" s="183">
        <v>175</v>
      </c>
      <c r="H91" s="24" t="s">
        <v>1612</v>
      </c>
      <c r="I91" s="25" t="s">
        <v>544</v>
      </c>
      <c r="J91" s="24" t="s">
        <v>1823</v>
      </c>
      <c r="K91" s="24" t="s">
        <v>1622</v>
      </c>
      <c r="L91" s="2"/>
      <c r="Q91" s="24"/>
    </row>
    <row r="92" spans="2:17" hidden="1">
      <c r="B92" s="24" t="s">
        <v>1824</v>
      </c>
      <c r="C92" s="24" t="s">
        <v>1645</v>
      </c>
      <c r="D92" s="173"/>
      <c r="E92" s="24" t="s">
        <v>1816</v>
      </c>
      <c r="F92" s="24" t="s">
        <v>1816</v>
      </c>
      <c r="G92" s="183">
        <v>175</v>
      </c>
      <c r="H92" s="24" t="s">
        <v>1612</v>
      </c>
      <c r="I92" s="25" t="s">
        <v>544</v>
      </c>
      <c r="J92" s="24" t="s">
        <v>1825</v>
      </c>
      <c r="K92" s="24" t="s">
        <v>1622</v>
      </c>
      <c r="L92" s="2"/>
      <c r="Q92" s="24"/>
    </row>
    <row r="93" spans="2:17" hidden="1">
      <c r="B93" s="24" t="s">
        <v>1826</v>
      </c>
      <c r="C93" s="24" t="s">
        <v>1653</v>
      </c>
      <c r="D93" s="173"/>
      <c r="E93" s="24" t="s">
        <v>1816</v>
      </c>
      <c r="F93" s="24" t="s">
        <v>1816</v>
      </c>
      <c r="G93" s="183">
        <v>175</v>
      </c>
      <c r="H93" s="24" t="s">
        <v>1612</v>
      </c>
      <c r="I93" s="25" t="s">
        <v>544</v>
      </c>
      <c r="J93" s="24" t="s">
        <v>1827</v>
      </c>
      <c r="K93" s="24" t="s">
        <v>1622</v>
      </c>
      <c r="L93" s="2"/>
      <c r="Q93" s="24"/>
    </row>
    <row r="94" spans="2:17" hidden="1">
      <c r="B94" s="24" t="s">
        <v>1828</v>
      </c>
      <c r="C94" s="24" t="s">
        <v>677</v>
      </c>
      <c r="D94" s="173"/>
      <c r="E94" s="24" t="s">
        <v>1816</v>
      </c>
      <c r="F94" s="24" t="s">
        <v>1816</v>
      </c>
      <c r="G94" s="183">
        <v>175</v>
      </c>
      <c r="H94" s="24" t="s">
        <v>1612</v>
      </c>
      <c r="I94" s="25" t="s">
        <v>544</v>
      </c>
      <c r="J94" s="24" t="s">
        <v>1829</v>
      </c>
      <c r="K94" s="24" t="s">
        <v>1622</v>
      </c>
      <c r="L94" s="2"/>
      <c r="Q94" s="24"/>
    </row>
    <row r="95" spans="2:17" hidden="1">
      <c r="B95" s="24" t="s">
        <v>1830</v>
      </c>
      <c r="C95" s="24" t="s">
        <v>1668</v>
      </c>
      <c r="D95" s="173"/>
      <c r="E95" s="24" t="s">
        <v>1816</v>
      </c>
      <c r="F95" s="24" t="s">
        <v>1816</v>
      </c>
      <c r="G95" s="183">
        <v>175</v>
      </c>
      <c r="H95" s="24" t="s">
        <v>1612</v>
      </c>
      <c r="I95" s="25" t="s">
        <v>544</v>
      </c>
      <c r="J95" s="24" t="s">
        <v>1831</v>
      </c>
      <c r="K95" s="24" t="s">
        <v>1622</v>
      </c>
      <c r="L95" s="2"/>
      <c r="Q95" s="24"/>
    </row>
    <row r="96" spans="2:17" hidden="1">
      <c r="B96" s="24" t="s">
        <v>1832</v>
      </c>
      <c r="C96" s="24" t="s">
        <v>1676</v>
      </c>
      <c r="D96" s="173"/>
      <c r="E96" s="24" t="s">
        <v>1816</v>
      </c>
      <c r="F96" s="24" t="s">
        <v>1816</v>
      </c>
      <c r="G96" s="183">
        <v>175</v>
      </c>
      <c r="H96" s="24" t="s">
        <v>1612</v>
      </c>
      <c r="I96" s="25" t="s">
        <v>544</v>
      </c>
      <c r="J96" s="24" t="s">
        <v>1833</v>
      </c>
      <c r="K96" s="24" t="s">
        <v>1622</v>
      </c>
      <c r="L96" s="2"/>
      <c r="Q96" s="24"/>
    </row>
    <row r="97" spans="2:17" hidden="1">
      <c r="B97" s="24" t="s">
        <v>1834</v>
      </c>
      <c r="C97" s="24" t="s">
        <v>743</v>
      </c>
      <c r="D97" s="173"/>
      <c r="E97" s="24" t="s">
        <v>1816</v>
      </c>
      <c r="F97" s="24" t="s">
        <v>1816</v>
      </c>
      <c r="G97" s="183">
        <v>175</v>
      </c>
      <c r="H97" s="24" t="s">
        <v>1612</v>
      </c>
      <c r="I97" s="25" t="s">
        <v>544</v>
      </c>
      <c r="J97" s="24" t="s">
        <v>1835</v>
      </c>
      <c r="K97" s="24" t="s">
        <v>1622</v>
      </c>
      <c r="L97" s="2"/>
      <c r="Q97" s="24"/>
    </row>
    <row r="98" spans="2:17" hidden="1">
      <c r="B98" s="24" t="s">
        <v>1836</v>
      </c>
      <c r="C98" s="24" t="s">
        <v>1691</v>
      </c>
      <c r="D98" s="173"/>
      <c r="E98" s="24" t="s">
        <v>1816</v>
      </c>
      <c r="F98" s="24" t="s">
        <v>1816</v>
      </c>
      <c r="G98" s="183">
        <v>175</v>
      </c>
      <c r="H98" s="24" t="s">
        <v>1612</v>
      </c>
      <c r="I98" s="25" t="s">
        <v>544</v>
      </c>
      <c r="J98" s="24" t="s">
        <v>1837</v>
      </c>
      <c r="K98" s="24" t="s">
        <v>1622</v>
      </c>
      <c r="L98" s="2"/>
      <c r="Q98" s="24"/>
    </row>
    <row r="99" spans="2:17" hidden="1">
      <c r="B99" s="24" t="s">
        <v>1838</v>
      </c>
      <c r="C99" s="24" t="s">
        <v>787</v>
      </c>
      <c r="D99" s="173"/>
      <c r="E99" s="24" t="s">
        <v>1816</v>
      </c>
      <c r="F99" s="24" t="s">
        <v>1816</v>
      </c>
      <c r="G99" s="183">
        <v>175</v>
      </c>
      <c r="H99" s="24" t="s">
        <v>1612</v>
      </c>
      <c r="I99" s="25" t="s">
        <v>544</v>
      </c>
      <c r="J99" s="24" t="s">
        <v>1839</v>
      </c>
      <c r="K99" s="24" t="s">
        <v>1622</v>
      </c>
      <c r="L99" s="2"/>
      <c r="Q99" s="24"/>
    </row>
    <row r="100" spans="2:17" hidden="1">
      <c r="B100" s="24" t="s">
        <v>1840</v>
      </c>
      <c r="C100" s="24" t="s">
        <v>1706</v>
      </c>
      <c r="D100" s="173" t="s">
        <v>402</v>
      </c>
      <c r="E100" s="24" t="s">
        <v>1816</v>
      </c>
      <c r="F100" s="24" t="s">
        <v>1816</v>
      </c>
      <c r="G100" s="183">
        <v>175</v>
      </c>
      <c r="H100" s="24" t="s">
        <v>1612</v>
      </c>
      <c r="I100" s="25" t="s">
        <v>544</v>
      </c>
      <c r="J100" s="24" t="s">
        <v>1841</v>
      </c>
      <c r="K100" s="24" t="s">
        <v>1622</v>
      </c>
      <c r="L100" s="2"/>
      <c r="Q100" s="24"/>
    </row>
    <row r="101" spans="2:17" hidden="1">
      <c r="B101" s="24" t="s">
        <v>1842</v>
      </c>
      <c r="C101" s="24" t="s">
        <v>831</v>
      </c>
      <c r="D101" s="173"/>
      <c r="E101" s="24" t="s">
        <v>1816</v>
      </c>
      <c r="F101" s="24" t="s">
        <v>1816</v>
      </c>
      <c r="G101" s="183">
        <v>175</v>
      </c>
      <c r="H101" s="24" t="s">
        <v>1612</v>
      </c>
      <c r="I101" s="25" t="s">
        <v>544</v>
      </c>
      <c r="J101" s="24" t="s">
        <v>1843</v>
      </c>
      <c r="K101" s="24" t="s">
        <v>1622</v>
      </c>
      <c r="L101" s="2"/>
      <c r="Q101" s="24"/>
    </row>
    <row r="102" spans="2:17" hidden="1">
      <c r="B102" s="24" t="s">
        <v>1844</v>
      </c>
      <c r="C102" s="24" t="s">
        <v>1720</v>
      </c>
      <c r="D102" s="173"/>
      <c r="E102" s="24" t="s">
        <v>1816</v>
      </c>
      <c r="F102" s="24" t="s">
        <v>1816</v>
      </c>
      <c r="G102" s="183">
        <v>175</v>
      </c>
      <c r="H102" s="24" t="s">
        <v>1612</v>
      </c>
      <c r="I102" s="25" t="s">
        <v>544</v>
      </c>
      <c r="J102" s="24" t="s">
        <v>1845</v>
      </c>
      <c r="K102" s="24" t="s">
        <v>1622</v>
      </c>
      <c r="L102" s="2"/>
      <c r="Q102" s="24"/>
    </row>
    <row r="103" spans="2:17" hidden="1">
      <c r="B103" s="24" t="s">
        <v>1846</v>
      </c>
      <c r="C103" s="24" t="s">
        <v>1720</v>
      </c>
      <c r="D103" s="173"/>
      <c r="E103" s="24" t="s">
        <v>1816</v>
      </c>
      <c r="F103" s="24" t="s">
        <v>1816</v>
      </c>
      <c r="G103" s="183">
        <v>175</v>
      </c>
      <c r="H103" s="24" t="s">
        <v>1612</v>
      </c>
      <c r="I103" s="25" t="s">
        <v>544</v>
      </c>
      <c r="J103" s="24" t="s">
        <v>1847</v>
      </c>
      <c r="K103" s="24" t="s">
        <v>1622</v>
      </c>
      <c r="L103" s="2"/>
      <c r="Q103" s="24"/>
    </row>
    <row r="104" spans="2:17" hidden="1">
      <c r="B104" s="24" t="s">
        <v>1848</v>
      </c>
      <c r="C104" s="24" t="s">
        <v>1747</v>
      </c>
      <c r="D104" s="173"/>
      <c r="E104" s="24" t="s">
        <v>1816</v>
      </c>
      <c r="F104" s="24" t="s">
        <v>1816</v>
      </c>
      <c r="G104" s="183">
        <v>175</v>
      </c>
      <c r="H104" s="24" t="s">
        <v>1612</v>
      </c>
      <c r="I104" s="25" t="s">
        <v>544</v>
      </c>
      <c r="J104" s="24" t="s">
        <v>1849</v>
      </c>
      <c r="K104" s="24" t="s">
        <v>1622</v>
      </c>
      <c r="L104" s="2"/>
      <c r="Q104" s="24"/>
    </row>
    <row r="105" spans="2:17" hidden="1">
      <c r="B105" s="24" t="s">
        <v>1850</v>
      </c>
      <c r="C105" s="24" t="s">
        <v>1759</v>
      </c>
      <c r="D105" s="173"/>
      <c r="E105" s="24" t="s">
        <v>1816</v>
      </c>
      <c r="F105" s="24" t="s">
        <v>1816</v>
      </c>
      <c r="G105" s="183">
        <v>175</v>
      </c>
      <c r="H105" s="24" t="s">
        <v>1612</v>
      </c>
      <c r="I105" s="25" t="s">
        <v>544</v>
      </c>
      <c r="J105" s="24" t="s">
        <v>1851</v>
      </c>
      <c r="K105" s="24" t="s">
        <v>1622</v>
      </c>
      <c r="L105" s="2"/>
      <c r="Q105" s="24"/>
    </row>
    <row r="106" spans="2:17">
      <c r="B106" s="24" t="s">
        <v>1852</v>
      </c>
      <c r="C106" s="24" t="s">
        <v>14261</v>
      </c>
      <c r="D106" s="173"/>
      <c r="E106" s="24" t="s">
        <v>1816</v>
      </c>
      <c r="F106" s="24" t="s">
        <v>1816</v>
      </c>
      <c r="G106" s="183">
        <v>175</v>
      </c>
      <c r="H106" s="24" t="s">
        <v>1612</v>
      </c>
      <c r="I106" s="25" t="s">
        <v>544</v>
      </c>
      <c r="J106" s="24" t="s">
        <v>1853</v>
      </c>
      <c r="K106" s="24" t="s">
        <v>1622</v>
      </c>
      <c r="L106" s="2"/>
      <c r="Q106" s="24"/>
    </row>
    <row r="107" spans="2:17" hidden="1">
      <c r="B107" s="24" t="s">
        <v>1854</v>
      </c>
      <c r="C107" s="24" t="s">
        <v>985</v>
      </c>
      <c r="D107" s="173"/>
      <c r="E107" s="24" t="s">
        <v>1816</v>
      </c>
      <c r="F107" s="24" t="s">
        <v>1816</v>
      </c>
      <c r="G107" s="183">
        <v>175</v>
      </c>
      <c r="H107" s="24" t="s">
        <v>1612</v>
      </c>
      <c r="I107" s="25" t="s">
        <v>544</v>
      </c>
      <c r="J107" s="24" t="s">
        <v>1855</v>
      </c>
      <c r="K107" s="24" t="s">
        <v>1622</v>
      </c>
      <c r="L107" s="2"/>
      <c r="Q107" s="24"/>
    </row>
    <row r="108" spans="2:17" hidden="1">
      <c r="B108" s="24" t="s">
        <v>1856</v>
      </c>
      <c r="C108" s="24" t="s">
        <v>1007</v>
      </c>
      <c r="D108" s="173"/>
      <c r="E108" s="24" t="s">
        <v>1816</v>
      </c>
      <c r="F108" s="24" t="s">
        <v>1816</v>
      </c>
      <c r="G108" s="183">
        <v>175</v>
      </c>
      <c r="H108" s="24" t="s">
        <v>1612</v>
      </c>
      <c r="I108" s="25" t="s">
        <v>544</v>
      </c>
      <c r="J108" s="24" t="s">
        <v>1857</v>
      </c>
      <c r="K108" s="24" t="s">
        <v>1622</v>
      </c>
      <c r="L108" s="2"/>
      <c r="Q108" s="24"/>
    </row>
    <row r="109" spans="2:17" hidden="1">
      <c r="B109" s="24" t="s">
        <v>1858</v>
      </c>
      <c r="C109" s="24" t="s">
        <v>1792</v>
      </c>
      <c r="D109" s="173"/>
      <c r="E109" s="24" t="s">
        <v>1816</v>
      </c>
      <c r="F109" s="24" t="s">
        <v>1816</v>
      </c>
      <c r="G109" s="183">
        <v>175</v>
      </c>
      <c r="H109" s="24" t="s">
        <v>1612</v>
      </c>
      <c r="I109" s="25" t="s">
        <v>544</v>
      </c>
      <c r="J109" s="24" t="s">
        <v>1859</v>
      </c>
      <c r="K109" s="24" t="s">
        <v>1622</v>
      </c>
      <c r="L109" s="2"/>
      <c r="Q109" s="24"/>
    </row>
    <row r="110" spans="2:17" hidden="1">
      <c r="B110" s="24" t="s">
        <v>1860</v>
      </c>
      <c r="C110" s="24" t="s">
        <v>1804</v>
      </c>
      <c r="D110" s="173"/>
      <c r="E110" s="24" t="s">
        <v>1816</v>
      </c>
      <c r="F110" s="24" t="s">
        <v>1816</v>
      </c>
      <c r="G110" s="183">
        <v>175</v>
      </c>
      <c r="H110" s="24" t="s">
        <v>1612</v>
      </c>
      <c r="I110" s="25" t="s">
        <v>544</v>
      </c>
      <c r="J110" s="24" t="s">
        <v>1861</v>
      </c>
      <c r="K110" s="24" t="s">
        <v>1622</v>
      </c>
      <c r="L110" s="2"/>
      <c r="Q110" s="24"/>
    </row>
    <row r="111" spans="2:17" hidden="1">
      <c r="B111" s="24" t="s">
        <v>1862</v>
      </c>
      <c r="C111" s="24" t="s">
        <v>1863</v>
      </c>
      <c r="D111" s="173"/>
      <c r="E111" s="24" t="s">
        <v>1611</v>
      </c>
      <c r="F111" s="24" t="s">
        <v>1611</v>
      </c>
      <c r="G111" s="183">
        <v>175</v>
      </c>
      <c r="H111" s="24" t="s">
        <v>1612</v>
      </c>
      <c r="I111" s="25">
        <v>96764078</v>
      </c>
      <c r="J111" s="24" t="s">
        <v>1864</v>
      </c>
      <c r="K111" s="24" t="s">
        <v>539</v>
      </c>
      <c r="L111" s="2"/>
      <c r="M111" s="28"/>
      <c r="Q111" s="24"/>
    </row>
    <row r="112" spans="2:17" hidden="1">
      <c r="B112" s="24" t="s">
        <v>1865</v>
      </c>
      <c r="C112" s="24" t="s">
        <v>1863</v>
      </c>
      <c r="D112" s="173"/>
      <c r="E112" s="24" t="s">
        <v>1616</v>
      </c>
      <c r="F112" s="24" t="s">
        <v>1616</v>
      </c>
      <c r="G112" s="183">
        <v>300</v>
      </c>
      <c r="H112" s="24" t="s">
        <v>1617</v>
      </c>
      <c r="I112" s="25">
        <v>96768954</v>
      </c>
      <c r="J112" s="24" t="s">
        <v>1866</v>
      </c>
      <c r="K112" s="24" t="s">
        <v>539</v>
      </c>
      <c r="L112" s="2"/>
      <c r="M112" s="28"/>
      <c r="Q112" s="24"/>
    </row>
    <row r="113" spans="2:17" hidden="1">
      <c r="B113" s="24" t="s">
        <v>1867</v>
      </c>
      <c r="C113" s="24" t="s">
        <v>1863</v>
      </c>
      <c r="D113" s="173"/>
      <c r="E113" s="24" t="s">
        <v>1726</v>
      </c>
      <c r="F113" s="24" t="s">
        <v>1726</v>
      </c>
      <c r="G113" s="183">
        <v>175</v>
      </c>
      <c r="H113" s="24" t="s">
        <v>1612</v>
      </c>
      <c r="I113" s="25" t="s">
        <v>544</v>
      </c>
      <c r="J113" s="24" t="s">
        <v>1868</v>
      </c>
      <c r="K113" s="24" t="s">
        <v>1622</v>
      </c>
      <c r="L113" s="2"/>
      <c r="M113" s="28"/>
      <c r="Q113" s="24"/>
    </row>
    <row r="114" spans="2:17" hidden="1">
      <c r="B114" s="24" t="s">
        <v>1869</v>
      </c>
      <c r="C114" s="24" t="s">
        <v>1863</v>
      </c>
      <c r="D114" s="173"/>
      <c r="E114" s="24" t="s">
        <v>1620</v>
      </c>
      <c r="F114" s="24" t="s">
        <v>1620</v>
      </c>
      <c r="G114" s="183">
        <v>300</v>
      </c>
      <c r="H114" s="24" t="s">
        <v>1617</v>
      </c>
      <c r="I114" s="25" t="s">
        <v>544</v>
      </c>
      <c r="J114" s="24" t="s">
        <v>1870</v>
      </c>
      <c r="K114" s="24" t="s">
        <v>1622</v>
      </c>
      <c r="L114" s="2"/>
      <c r="M114" s="28"/>
      <c r="Q114" s="24"/>
    </row>
    <row r="115" spans="2:17" hidden="1">
      <c r="B115" s="24" t="s">
        <v>1871</v>
      </c>
      <c r="C115" s="24" t="s">
        <v>1863</v>
      </c>
      <c r="D115" s="173"/>
      <c r="E115" s="24" t="s">
        <v>1731</v>
      </c>
      <c r="F115" s="24" t="s">
        <v>1731</v>
      </c>
      <c r="G115" s="183">
        <v>175</v>
      </c>
      <c r="H115" s="24" t="s">
        <v>1612</v>
      </c>
      <c r="I115" s="25" t="s">
        <v>544</v>
      </c>
      <c r="J115" s="24" t="s">
        <v>1872</v>
      </c>
      <c r="K115" s="24" t="s">
        <v>1733</v>
      </c>
      <c r="L115" s="2"/>
      <c r="M115" s="28"/>
      <c r="Q115" s="24"/>
    </row>
    <row r="116" spans="2:17" hidden="1">
      <c r="B116" s="24" t="s">
        <v>1873</v>
      </c>
      <c r="C116" s="24" t="s">
        <v>1863</v>
      </c>
      <c r="D116" s="173"/>
      <c r="E116" s="24" t="s">
        <v>1816</v>
      </c>
      <c r="F116" s="24" t="s">
        <v>1816</v>
      </c>
      <c r="G116" s="183">
        <v>175</v>
      </c>
      <c r="H116" s="24" t="s">
        <v>1612</v>
      </c>
      <c r="I116" s="25" t="s">
        <v>544</v>
      </c>
      <c r="J116" s="24" t="s">
        <v>1874</v>
      </c>
      <c r="K116" s="24" t="s">
        <v>1622</v>
      </c>
      <c r="L116" s="2"/>
      <c r="M116" s="28"/>
      <c r="Q116" s="24"/>
    </row>
    <row r="117" spans="2:17" hidden="1">
      <c r="B117" s="24" t="s">
        <v>1875</v>
      </c>
      <c r="C117" s="24" t="s">
        <v>1706</v>
      </c>
      <c r="D117" s="173" t="s">
        <v>411</v>
      </c>
      <c r="E117" s="24" t="s">
        <v>1611</v>
      </c>
      <c r="F117" s="24" t="s">
        <v>1611</v>
      </c>
      <c r="G117" s="183">
        <v>175</v>
      </c>
      <c r="H117" s="24" t="s">
        <v>1612</v>
      </c>
      <c r="I117" s="25">
        <v>96699125</v>
      </c>
      <c r="J117" s="24" t="s">
        <v>1876</v>
      </c>
      <c r="K117" s="24" t="s">
        <v>539</v>
      </c>
      <c r="L117" s="2"/>
      <c r="M117" s="28"/>
      <c r="O117" s="3"/>
    </row>
    <row r="118" spans="2:17" hidden="1">
      <c r="B118" s="24" t="s">
        <v>1877</v>
      </c>
      <c r="C118" s="24" t="s">
        <v>1706</v>
      </c>
      <c r="D118" s="173" t="s">
        <v>411</v>
      </c>
      <c r="E118" s="24" t="s">
        <v>1616</v>
      </c>
      <c r="F118" s="24" t="s">
        <v>1616</v>
      </c>
      <c r="G118" s="183">
        <v>300</v>
      </c>
      <c r="H118" s="24"/>
      <c r="I118" s="25">
        <v>96699124</v>
      </c>
      <c r="J118" s="24" t="s">
        <v>1878</v>
      </c>
      <c r="K118" s="24" t="s">
        <v>539</v>
      </c>
      <c r="L118" s="2"/>
      <c r="M118" s="28"/>
      <c r="O118" s="3"/>
    </row>
    <row r="119" spans="2:17" hidden="1">
      <c r="B119" s="24" t="s">
        <v>1879</v>
      </c>
      <c r="C119" s="24" t="s">
        <v>1706</v>
      </c>
      <c r="D119" s="173" t="s">
        <v>411</v>
      </c>
      <c r="E119" s="24" t="s">
        <v>1620</v>
      </c>
      <c r="F119" s="24" t="s">
        <v>1620</v>
      </c>
      <c r="G119" s="183">
        <v>300</v>
      </c>
      <c r="H119" s="24"/>
      <c r="I119" s="25" t="s">
        <v>544</v>
      </c>
      <c r="J119" s="24" t="s">
        <v>1880</v>
      </c>
      <c r="K119" s="24" t="s">
        <v>1622</v>
      </c>
      <c r="L119" s="2"/>
      <c r="M119" s="28"/>
      <c r="O119" s="3"/>
    </row>
    <row r="120" spans="2:17" hidden="1">
      <c r="B120" s="24" t="s">
        <v>1881</v>
      </c>
      <c r="C120" s="24" t="s">
        <v>1706</v>
      </c>
      <c r="D120" s="173" t="s">
        <v>411</v>
      </c>
      <c r="E120" s="24" t="s">
        <v>1816</v>
      </c>
      <c r="F120" s="24" t="s">
        <v>1816</v>
      </c>
      <c r="G120" s="183">
        <v>175</v>
      </c>
      <c r="H120" s="24"/>
      <c r="I120" s="25" t="s">
        <v>544</v>
      </c>
      <c r="J120" s="24" t="s">
        <v>1882</v>
      </c>
      <c r="K120" s="24" t="s">
        <v>1622</v>
      </c>
      <c r="L120" s="2"/>
      <c r="M120" s="28"/>
      <c r="O120" s="3"/>
    </row>
    <row r="121" spans="2:17" hidden="1">
      <c r="B121" s="24" t="s">
        <v>1883</v>
      </c>
      <c r="C121" s="24" t="s">
        <v>1884</v>
      </c>
      <c r="D121" s="173"/>
      <c r="E121" s="24" t="s">
        <v>1611</v>
      </c>
      <c r="F121" s="24" t="s">
        <v>1611</v>
      </c>
      <c r="G121" s="183">
        <v>175</v>
      </c>
      <c r="H121" s="24" t="s">
        <v>1612</v>
      </c>
      <c r="I121" s="25" t="s">
        <v>1638</v>
      </c>
      <c r="J121" s="24" t="s">
        <v>1639</v>
      </c>
      <c r="K121" s="24" t="s">
        <v>539</v>
      </c>
      <c r="L121" s="2"/>
      <c r="Q121" s="24"/>
    </row>
    <row r="122" spans="2:17" hidden="1">
      <c r="B122" s="24" t="s">
        <v>1885</v>
      </c>
      <c r="C122" s="24" t="s">
        <v>1884</v>
      </c>
      <c r="D122" s="173"/>
      <c r="E122" s="24" t="s">
        <v>1616</v>
      </c>
      <c r="F122" s="24" t="s">
        <v>1616</v>
      </c>
      <c r="G122" s="183">
        <v>300</v>
      </c>
      <c r="H122" s="24" t="s">
        <v>1617</v>
      </c>
      <c r="I122" s="25">
        <v>96768935</v>
      </c>
      <c r="J122" s="24" t="s">
        <v>1641</v>
      </c>
      <c r="K122" s="24" t="s">
        <v>539</v>
      </c>
      <c r="L122" s="2"/>
      <c r="Q122" s="24"/>
    </row>
    <row r="123" spans="2:17" hidden="1">
      <c r="B123" s="24" t="s">
        <v>1886</v>
      </c>
      <c r="C123" s="24" t="s">
        <v>1884</v>
      </c>
      <c r="D123" s="173"/>
      <c r="E123" s="24" t="s">
        <v>1620</v>
      </c>
      <c r="F123" s="24" t="s">
        <v>1620</v>
      </c>
      <c r="G123" s="183">
        <v>300</v>
      </c>
      <c r="H123" s="24" t="s">
        <v>1617</v>
      </c>
      <c r="I123" s="25" t="s">
        <v>544</v>
      </c>
      <c r="J123" s="24" t="s">
        <v>1643</v>
      </c>
      <c r="K123" s="24" t="s">
        <v>1622</v>
      </c>
      <c r="L123" s="2"/>
      <c r="Q123" s="24"/>
    </row>
    <row r="124" spans="2:17" hidden="1">
      <c r="B124" s="24" t="s">
        <v>1887</v>
      </c>
      <c r="C124" s="24" t="s">
        <v>1888</v>
      </c>
      <c r="D124" s="173"/>
      <c r="E124" s="24" t="s">
        <v>1611</v>
      </c>
      <c r="F124" s="24" t="s">
        <v>1611</v>
      </c>
      <c r="G124" s="183">
        <v>175</v>
      </c>
      <c r="H124" s="24" t="s">
        <v>1612</v>
      </c>
      <c r="I124" s="25">
        <v>97732163</v>
      </c>
      <c r="J124" s="24" t="s">
        <v>1662</v>
      </c>
      <c r="K124" s="24" t="s">
        <v>539</v>
      </c>
      <c r="L124" s="2"/>
      <c r="Q124" s="24"/>
    </row>
    <row r="125" spans="2:17" hidden="1">
      <c r="B125" s="24" t="s">
        <v>1889</v>
      </c>
      <c r="C125" s="24" t="s">
        <v>1888</v>
      </c>
      <c r="D125" s="173"/>
      <c r="E125" s="24" t="s">
        <v>1616</v>
      </c>
      <c r="F125" s="24" t="s">
        <v>1616</v>
      </c>
      <c r="G125" s="183">
        <v>300</v>
      </c>
      <c r="H125" s="24" t="s">
        <v>1617</v>
      </c>
      <c r="I125" s="25">
        <v>97948552</v>
      </c>
      <c r="J125" s="24" t="s">
        <v>1664</v>
      </c>
      <c r="K125" s="24" t="s">
        <v>539</v>
      </c>
      <c r="L125" s="2"/>
      <c r="Q125" s="24"/>
    </row>
    <row r="126" spans="2:17" hidden="1">
      <c r="B126" s="24" t="s">
        <v>1890</v>
      </c>
      <c r="C126" s="24" t="s">
        <v>1888</v>
      </c>
      <c r="D126" s="173"/>
      <c r="E126" s="24" t="s">
        <v>1620</v>
      </c>
      <c r="F126" s="24" t="s">
        <v>1620</v>
      </c>
      <c r="G126" s="183">
        <v>300</v>
      </c>
      <c r="H126" s="24" t="s">
        <v>1617</v>
      </c>
      <c r="I126" s="25" t="s">
        <v>544</v>
      </c>
      <c r="J126" s="24" t="s">
        <v>1666</v>
      </c>
      <c r="K126" s="24" t="s">
        <v>1622</v>
      </c>
      <c r="L126" s="2"/>
      <c r="Q126" s="24"/>
    </row>
    <row r="127" spans="2:17" hidden="1">
      <c r="B127" s="24" t="s">
        <v>1891</v>
      </c>
      <c r="C127" s="24" t="s">
        <v>1884</v>
      </c>
      <c r="D127" s="173"/>
      <c r="E127" s="24" t="s">
        <v>1816</v>
      </c>
      <c r="F127" s="24" t="s">
        <v>1816</v>
      </c>
      <c r="G127" s="183">
        <v>175</v>
      </c>
      <c r="H127" s="24" t="s">
        <v>1612</v>
      </c>
      <c r="I127" s="25" t="s">
        <v>544</v>
      </c>
      <c r="J127" s="24" t="s">
        <v>1823</v>
      </c>
      <c r="K127" s="24" t="s">
        <v>1622</v>
      </c>
      <c r="L127" s="2"/>
      <c r="Q127" s="24"/>
    </row>
    <row r="128" spans="2:17" hidden="1">
      <c r="B128" s="24" t="s">
        <v>1892</v>
      </c>
      <c r="C128" s="24" t="s">
        <v>1888</v>
      </c>
      <c r="D128" s="173"/>
      <c r="E128" s="24" t="s">
        <v>1816</v>
      </c>
      <c r="F128" s="24" t="s">
        <v>1816</v>
      </c>
      <c r="G128" s="183">
        <v>175</v>
      </c>
      <c r="H128" s="24" t="s">
        <v>1612</v>
      </c>
      <c r="I128" s="25">
        <v>97763439</v>
      </c>
      <c r="J128" s="24" t="s">
        <v>1829</v>
      </c>
      <c r="K128" s="24" t="s">
        <v>1622</v>
      </c>
      <c r="L128" s="2"/>
      <c r="Q128" s="24"/>
    </row>
    <row r="129" spans="1:16" hidden="1">
      <c r="B129" s="24" t="s">
        <v>1893</v>
      </c>
      <c r="C129" s="24" t="s">
        <v>1894</v>
      </c>
      <c r="D129" s="173"/>
      <c r="E129" s="24" t="s">
        <v>1611</v>
      </c>
      <c r="F129" s="24" t="s">
        <v>1611</v>
      </c>
      <c r="G129" s="183">
        <v>175</v>
      </c>
      <c r="H129" s="24" t="s">
        <v>1612</v>
      </c>
      <c r="I129" s="25">
        <v>97931505</v>
      </c>
      <c r="J129" s="24" t="s">
        <v>1700</v>
      </c>
      <c r="K129" s="24" t="s">
        <v>539</v>
      </c>
      <c r="L129" s="3"/>
    </row>
    <row r="130" spans="1:16" hidden="1">
      <c r="B130" s="24" t="s">
        <v>1895</v>
      </c>
      <c r="C130" s="24" t="s">
        <v>1894</v>
      </c>
      <c r="D130" s="173"/>
      <c r="E130" s="24" t="s">
        <v>1616</v>
      </c>
      <c r="F130" s="24" t="s">
        <v>1616</v>
      </c>
      <c r="G130" s="183">
        <v>300</v>
      </c>
      <c r="H130" s="24" t="s">
        <v>1617</v>
      </c>
      <c r="I130" s="25">
        <v>97937524</v>
      </c>
      <c r="J130" s="24" t="s">
        <v>1702</v>
      </c>
      <c r="K130" s="24" t="s">
        <v>539</v>
      </c>
      <c r="L130" s="3"/>
    </row>
    <row r="131" spans="1:16" hidden="1">
      <c r="B131" s="24" t="s">
        <v>1896</v>
      </c>
      <c r="C131" s="24" t="s">
        <v>1894</v>
      </c>
      <c r="D131" s="173"/>
      <c r="E131" s="24" t="s">
        <v>1620</v>
      </c>
      <c r="F131" s="24" t="s">
        <v>1620</v>
      </c>
      <c r="G131" s="183">
        <v>300</v>
      </c>
      <c r="H131" s="24" t="s">
        <v>1617</v>
      </c>
      <c r="I131" s="25" t="s">
        <v>544</v>
      </c>
      <c r="J131" s="24" t="s">
        <v>1704</v>
      </c>
      <c r="K131" s="24" t="s">
        <v>1622</v>
      </c>
      <c r="L131" s="3"/>
    </row>
    <row r="132" spans="1:16" hidden="1">
      <c r="B132" s="24" t="s">
        <v>1897</v>
      </c>
      <c r="C132" s="24" t="s">
        <v>1894</v>
      </c>
      <c r="D132" s="173"/>
      <c r="E132" s="24" t="s">
        <v>1816</v>
      </c>
      <c r="F132" s="24" t="s">
        <v>1816</v>
      </c>
      <c r="G132" s="183">
        <v>175</v>
      </c>
      <c r="H132" s="24" t="s">
        <v>1612</v>
      </c>
      <c r="I132" s="25">
        <v>97937526</v>
      </c>
      <c r="J132" s="24" t="s">
        <v>1839</v>
      </c>
      <c r="K132" s="24" t="s">
        <v>1622</v>
      </c>
      <c r="L132" s="3"/>
    </row>
    <row r="133" spans="1:16" s="2" customFormat="1" hidden="1">
      <c r="A133" s="64"/>
      <c r="B133" s="24" t="s">
        <v>1898</v>
      </c>
      <c r="C133" s="24" t="s">
        <v>1899</v>
      </c>
      <c r="D133" s="173"/>
      <c r="E133" s="24" t="s">
        <v>1611</v>
      </c>
      <c r="F133" s="24" t="s">
        <v>1611</v>
      </c>
      <c r="G133" s="183">
        <v>175</v>
      </c>
      <c r="H133" s="24" t="s">
        <v>1612</v>
      </c>
      <c r="I133" s="174">
        <v>98551477</v>
      </c>
      <c r="J133" s="24" t="s">
        <v>1700</v>
      </c>
      <c r="K133" s="24" t="s">
        <v>539</v>
      </c>
      <c r="L133" s="3"/>
      <c r="P133" s="26"/>
    </row>
    <row r="134" spans="1:16" s="2" customFormat="1" hidden="1">
      <c r="A134" s="64"/>
      <c r="B134" s="24" t="s">
        <v>1900</v>
      </c>
      <c r="C134" s="24" t="s">
        <v>1899</v>
      </c>
      <c r="D134" s="173"/>
      <c r="E134" s="24" t="s">
        <v>1616</v>
      </c>
      <c r="F134" s="24" t="s">
        <v>1616</v>
      </c>
      <c r="G134" s="183">
        <v>300</v>
      </c>
      <c r="H134" s="24" t="s">
        <v>1617</v>
      </c>
      <c r="I134" s="174">
        <v>98551478</v>
      </c>
      <c r="J134" s="180" t="s">
        <v>1901</v>
      </c>
      <c r="K134" s="24" t="s">
        <v>539</v>
      </c>
      <c r="L134" s="3"/>
      <c r="P134" s="26"/>
    </row>
    <row r="135" spans="1:16" s="2" customFormat="1" hidden="1">
      <c r="A135" s="64"/>
      <c r="B135" s="24" t="s">
        <v>1902</v>
      </c>
      <c r="C135" s="24" t="s">
        <v>1899</v>
      </c>
      <c r="D135" s="173"/>
      <c r="E135" s="24" t="s">
        <v>1620</v>
      </c>
      <c r="F135" s="24" t="s">
        <v>1620</v>
      </c>
      <c r="G135" s="183">
        <v>300</v>
      </c>
      <c r="H135" s="24" t="s">
        <v>1617</v>
      </c>
      <c r="I135" s="25" t="s">
        <v>544</v>
      </c>
      <c r="J135" s="180" t="s">
        <v>1901</v>
      </c>
      <c r="K135" s="24" t="s">
        <v>1622</v>
      </c>
      <c r="L135" s="3"/>
      <c r="P135" s="26"/>
    </row>
    <row r="136" spans="1:16" s="2" customFormat="1" hidden="1">
      <c r="A136" s="64"/>
      <c r="B136" s="24" t="s">
        <v>1903</v>
      </c>
      <c r="C136" s="24" t="s">
        <v>1899</v>
      </c>
      <c r="D136" s="173"/>
      <c r="E136" s="24" t="s">
        <v>1816</v>
      </c>
      <c r="F136" s="24" t="s">
        <v>1816</v>
      </c>
      <c r="G136" s="183">
        <v>175</v>
      </c>
      <c r="H136" s="24" t="s">
        <v>1612</v>
      </c>
      <c r="I136" s="175">
        <v>98551479</v>
      </c>
      <c r="J136" s="180" t="s">
        <v>1901</v>
      </c>
      <c r="K136" s="24" t="s">
        <v>1622</v>
      </c>
      <c r="L136" s="3"/>
      <c r="P136" s="26"/>
    </row>
    <row r="137" spans="1:16" s="2" customFormat="1" hidden="1">
      <c r="A137" s="64"/>
      <c r="B137" s="24" t="s">
        <v>1904</v>
      </c>
      <c r="C137" s="24" t="s">
        <v>1905</v>
      </c>
      <c r="D137" s="173"/>
      <c r="E137" s="24" t="s">
        <v>1611</v>
      </c>
      <c r="F137" s="24" t="s">
        <v>1611</v>
      </c>
      <c r="G137" s="183">
        <v>175</v>
      </c>
      <c r="H137" s="24" t="s">
        <v>1612</v>
      </c>
      <c r="I137" s="175">
        <v>98553376</v>
      </c>
      <c r="J137" s="24" t="s">
        <v>1700</v>
      </c>
      <c r="K137" s="24" t="s">
        <v>539</v>
      </c>
      <c r="L137" s="3"/>
      <c r="P137" s="26"/>
    </row>
    <row r="138" spans="1:16" s="2" customFormat="1" hidden="1">
      <c r="A138" s="64"/>
      <c r="B138" s="24" t="s">
        <v>1906</v>
      </c>
      <c r="C138" s="24" t="s">
        <v>1905</v>
      </c>
      <c r="D138" s="173"/>
      <c r="E138" s="24" t="s">
        <v>1616</v>
      </c>
      <c r="F138" s="24" t="s">
        <v>1616</v>
      </c>
      <c r="G138" s="183">
        <v>300</v>
      </c>
      <c r="H138" s="24" t="s">
        <v>1617</v>
      </c>
      <c r="I138" s="175">
        <v>98553377</v>
      </c>
      <c r="J138" s="180" t="s">
        <v>1901</v>
      </c>
      <c r="K138" s="24" t="s">
        <v>539</v>
      </c>
      <c r="L138" s="3"/>
      <c r="P138" s="26"/>
    </row>
    <row r="139" spans="1:16" s="2" customFormat="1" hidden="1">
      <c r="A139" s="64"/>
      <c r="B139" s="24" t="s">
        <v>1907</v>
      </c>
      <c r="C139" s="24" t="s">
        <v>1905</v>
      </c>
      <c r="D139" s="173"/>
      <c r="E139" s="24" t="s">
        <v>1726</v>
      </c>
      <c r="F139" s="24" t="s">
        <v>1726</v>
      </c>
      <c r="G139" s="183">
        <v>175</v>
      </c>
      <c r="H139" s="24" t="s">
        <v>1612</v>
      </c>
      <c r="I139" s="25" t="s">
        <v>544</v>
      </c>
      <c r="J139" s="180" t="s">
        <v>1901</v>
      </c>
      <c r="K139" s="24" t="s">
        <v>1622</v>
      </c>
      <c r="L139" s="3"/>
      <c r="P139" s="26"/>
    </row>
    <row r="140" spans="1:16" s="2" customFormat="1" hidden="1">
      <c r="A140" s="64"/>
      <c r="B140" s="24" t="s">
        <v>1908</v>
      </c>
      <c r="C140" s="24" t="s">
        <v>1905</v>
      </c>
      <c r="D140" s="173"/>
      <c r="E140" s="24" t="s">
        <v>1620</v>
      </c>
      <c r="F140" s="24" t="s">
        <v>1620</v>
      </c>
      <c r="G140" s="183">
        <v>300</v>
      </c>
      <c r="H140" s="24" t="s">
        <v>1617</v>
      </c>
      <c r="I140" s="25" t="s">
        <v>544</v>
      </c>
      <c r="J140" s="180" t="s">
        <v>1901</v>
      </c>
      <c r="K140" s="24" t="s">
        <v>1622</v>
      </c>
      <c r="L140" s="3"/>
      <c r="P140" s="26"/>
    </row>
    <row r="141" spans="1:16" s="2" customFormat="1" hidden="1">
      <c r="A141" s="64"/>
      <c r="B141" s="24" t="s">
        <v>1909</v>
      </c>
      <c r="C141" s="24" t="s">
        <v>1905</v>
      </c>
      <c r="D141" s="173"/>
      <c r="E141" s="24" t="s">
        <v>1731</v>
      </c>
      <c r="F141" s="24" t="s">
        <v>1731</v>
      </c>
      <c r="G141" s="183">
        <v>175</v>
      </c>
      <c r="H141" s="24" t="s">
        <v>1612</v>
      </c>
      <c r="I141" s="25" t="s">
        <v>544</v>
      </c>
      <c r="J141" s="180" t="s">
        <v>1901</v>
      </c>
      <c r="K141" s="24" t="s">
        <v>1733</v>
      </c>
      <c r="L141" s="3"/>
      <c r="P141" s="26"/>
    </row>
    <row r="142" spans="1:16" s="2" customFormat="1" hidden="1">
      <c r="A142" s="64"/>
      <c r="B142" s="24" t="s">
        <v>1910</v>
      </c>
      <c r="C142" s="24" t="s">
        <v>1905</v>
      </c>
      <c r="D142" s="173"/>
      <c r="E142" s="24" t="s">
        <v>1816</v>
      </c>
      <c r="F142" s="24" t="s">
        <v>1816</v>
      </c>
      <c r="G142" s="183">
        <v>175</v>
      </c>
      <c r="H142" s="24" t="s">
        <v>1612</v>
      </c>
      <c r="I142" s="175">
        <v>98553378</v>
      </c>
      <c r="J142" s="180" t="s">
        <v>1901</v>
      </c>
      <c r="K142" s="24" t="s">
        <v>1622</v>
      </c>
      <c r="L142" s="3"/>
      <c r="P142" s="26"/>
    </row>
    <row r="143" spans="1:16" s="2" customFormat="1" hidden="1">
      <c r="A143" s="64"/>
      <c r="B143" s="24" t="s">
        <v>1911</v>
      </c>
      <c r="C143" s="24" t="s">
        <v>1491</v>
      </c>
      <c r="D143" s="173"/>
      <c r="E143" s="24" t="s">
        <v>1611</v>
      </c>
      <c r="F143" s="24" t="s">
        <v>1611</v>
      </c>
      <c r="G143" s="183">
        <v>175</v>
      </c>
      <c r="H143" s="24" t="s">
        <v>1612</v>
      </c>
      <c r="I143" s="176">
        <v>98553398</v>
      </c>
      <c r="J143" s="24" t="s">
        <v>1700</v>
      </c>
      <c r="K143" s="24" t="s">
        <v>539</v>
      </c>
      <c r="L143" s="3"/>
      <c r="P143" s="26"/>
    </row>
    <row r="144" spans="1:16" s="2" customFormat="1" hidden="1">
      <c r="A144" s="64"/>
      <c r="B144" s="24" t="s">
        <v>1912</v>
      </c>
      <c r="C144" s="24" t="s">
        <v>1491</v>
      </c>
      <c r="D144" s="173"/>
      <c r="E144" s="24" t="s">
        <v>1616</v>
      </c>
      <c r="F144" s="24" t="s">
        <v>1616</v>
      </c>
      <c r="G144" s="183">
        <v>300</v>
      </c>
      <c r="H144" s="24" t="s">
        <v>1617</v>
      </c>
      <c r="I144" s="176">
        <v>98553399</v>
      </c>
      <c r="J144" s="180" t="s">
        <v>1901</v>
      </c>
      <c r="K144" s="24" t="s">
        <v>539</v>
      </c>
      <c r="L144" s="3"/>
      <c r="P144" s="26"/>
    </row>
    <row r="145" spans="1:16" s="2" customFormat="1" hidden="1">
      <c r="A145" s="64"/>
      <c r="B145" s="24" t="s">
        <v>1913</v>
      </c>
      <c r="C145" s="24" t="s">
        <v>1491</v>
      </c>
      <c r="D145" s="173"/>
      <c r="E145" s="24" t="s">
        <v>1620</v>
      </c>
      <c r="F145" s="24" t="s">
        <v>1620</v>
      </c>
      <c r="G145" s="183">
        <v>300</v>
      </c>
      <c r="H145" s="24" t="s">
        <v>1617</v>
      </c>
      <c r="I145" s="25" t="s">
        <v>544</v>
      </c>
      <c r="J145" s="180" t="s">
        <v>1901</v>
      </c>
      <c r="K145" s="24" t="s">
        <v>1622</v>
      </c>
      <c r="L145" s="3"/>
      <c r="P145" s="26"/>
    </row>
    <row r="146" spans="1:16" s="2" customFormat="1" hidden="1">
      <c r="A146" s="64"/>
      <c r="B146" s="24" t="s">
        <v>1914</v>
      </c>
      <c r="C146" s="24" t="s">
        <v>1491</v>
      </c>
      <c r="D146" s="173"/>
      <c r="E146" s="24" t="s">
        <v>1816</v>
      </c>
      <c r="F146" s="24" t="s">
        <v>1816</v>
      </c>
      <c r="G146" s="183">
        <v>175</v>
      </c>
      <c r="H146" s="24" t="s">
        <v>1612</v>
      </c>
      <c r="I146" s="175">
        <v>98553400</v>
      </c>
      <c r="J146" s="180" t="s">
        <v>1901</v>
      </c>
      <c r="K146" s="24" t="s">
        <v>1622</v>
      </c>
      <c r="L146" s="3"/>
      <c r="P146" s="26"/>
    </row>
    <row r="147" spans="1:16" s="2" customFormat="1" hidden="1">
      <c r="A147" s="64"/>
      <c r="B147" s="24" t="s">
        <v>1915</v>
      </c>
      <c r="C147" s="24" t="s">
        <v>1554</v>
      </c>
      <c r="D147" s="173"/>
      <c r="E147" s="24" t="s">
        <v>1611</v>
      </c>
      <c r="F147" s="24" t="s">
        <v>1611</v>
      </c>
      <c r="G147" s="183">
        <v>175</v>
      </c>
      <c r="H147" s="24" t="s">
        <v>1612</v>
      </c>
      <c r="I147" s="177">
        <v>98554279</v>
      </c>
      <c r="J147" s="24" t="s">
        <v>1700</v>
      </c>
      <c r="K147" s="24" t="s">
        <v>539</v>
      </c>
      <c r="L147" s="3"/>
      <c r="P147" s="26"/>
    </row>
    <row r="148" spans="1:16" s="2" customFormat="1" hidden="1">
      <c r="A148" s="64"/>
      <c r="B148" s="24" t="s">
        <v>1916</v>
      </c>
      <c r="C148" s="24" t="s">
        <v>1554</v>
      </c>
      <c r="D148" s="173"/>
      <c r="E148" s="24" t="s">
        <v>1616</v>
      </c>
      <c r="F148" s="24" t="s">
        <v>1616</v>
      </c>
      <c r="G148" s="183">
        <v>300</v>
      </c>
      <c r="H148" s="24" t="s">
        <v>1617</v>
      </c>
      <c r="I148" s="177">
        <v>98554280</v>
      </c>
      <c r="J148" s="180" t="s">
        <v>1901</v>
      </c>
      <c r="K148" s="24" t="s">
        <v>539</v>
      </c>
      <c r="L148" s="3"/>
      <c r="P148" s="26"/>
    </row>
    <row r="149" spans="1:16" s="2" customFormat="1" hidden="1">
      <c r="A149" s="64"/>
      <c r="B149" s="24" t="s">
        <v>1917</v>
      </c>
      <c r="C149" s="24" t="s">
        <v>1554</v>
      </c>
      <c r="D149" s="173"/>
      <c r="E149" s="24" t="s">
        <v>1620</v>
      </c>
      <c r="F149" s="24" t="s">
        <v>1620</v>
      </c>
      <c r="G149" s="183">
        <v>300</v>
      </c>
      <c r="H149" s="24" t="s">
        <v>1617</v>
      </c>
      <c r="I149" s="25" t="s">
        <v>544</v>
      </c>
      <c r="J149" s="180" t="s">
        <v>1901</v>
      </c>
      <c r="K149" s="24" t="s">
        <v>1622</v>
      </c>
      <c r="L149" s="3"/>
      <c r="P149" s="26"/>
    </row>
    <row r="150" spans="1:16" s="2" customFormat="1" hidden="1">
      <c r="A150" s="64"/>
      <c r="B150" s="24" t="s">
        <v>1918</v>
      </c>
      <c r="C150" s="24" t="s">
        <v>1554</v>
      </c>
      <c r="D150" s="173"/>
      <c r="E150" s="24" t="s">
        <v>1816</v>
      </c>
      <c r="F150" s="24" t="s">
        <v>1816</v>
      </c>
      <c r="G150" s="183">
        <v>175</v>
      </c>
      <c r="H150" s="24" t="s">
        <v>1612</v>
      </c>
      <c r="I150" s="177">
        <v>98554281</v>
      </c>
      <c r="J150" s="180" t="s">
        <v>1901</v>
      </c>
      <c r="K150" s="24" t="s">
        <v>1622</v>
      </c>
      <c r="L150" s="3"/>
      <c r="P150" s="26"/>
    </row>
    <row r="151" spans="1:16" s="2" customFormat="1" hidden="1">
      <c r="A151" s="64"/>
      <c r="B151" s="24" t="s">
        <v>1919</v>
      </c>
      <c r="C151" s="24" t="s">
        <v>1528</v>
      </c>
      <c r="D151" s="173"/>
      <c r="E151" s="24" t="s">
        <v>1611</v>
      </c>
      <c r="F151" s="24" t="s">
        <v>1611</v>
      </c>
      <c r="G151" s="183">
        <v>175</v>
      </c>
      <c r="H151" s="24" t="s">
        <v>1612</v>
      </c>
      <c r="I151" s="178">
        <v>98558155</v>
      </c>
      <c r="J151" s="24" t="s">
        <v>1700</v>
      </c>
      <c r="K151" s="24" t="s">
        <v>539</v>
      </c>
      <c r="L151" s="3"/>
      <c r="P151" s="26"/>
    </row>
    <row r="152" spans="1:16" s="2" customFormat="1" hidden="1">
      <c r="A152" s="64"/>
      <c r="B152" s="24" t="s">
        <v>1920</v>
      </c>
      <c r="C152" s="24" t="s">
        <v>1528</v>
      </c>
      <c r="D152" s="173"/>
      <c r="E152" s="24" t="s">
        <v>1616</v>
      </c>
      <c r="F152" s="24" t="s">
        <v>1616</v>
      </c>
      <c r="G152" s="183">
        <v>300</v>
      </c>
      <c r="H152" s="24" t="s">
        <v>1617</v>
      </c>
      <c r="I152" s="178">
        <v>98558156</v>
      </c>
      <c r="J152" s="180" t="s">
        <v>1901</v>
      </c>
      <c r="K152" s="24" t="s">
        <v>539</v>
      </c>
      <c r="L152" s="3"/>
      <c r="P152" s="26"/>
    </row>
    <row r="153" spans="1:16" s="2" customFormat="1" hidden="1">
      <c r="A153" s="64"/>
      <c r="B153" s="24" t="s">
        <v>1921</v>
      </c>
      <c r="C153" s="24" t="s">
        <v>1528</v>
      </c>
      <c r="D153" s="173"/>
      <c r="E153" s="24" t="s">
        <v>1620</v>
      </c>
      <c r="F153" s="24" t="s">
        <v>1620</v>
      </c>
      <c r="G153" s="183">
        <v>300</v>
      </c>
      <c r="H153" s="24" t="s">
        <v>1617</v>
      </c>
      <c r="I153" s="25" t="s">
        <v>544</v>
      </c>
      <c r="J153" s="180" t="s">
        <v>1901</v>
      </c>
      <c r="K153" s="24" t="s">
        <v>1622</v>
      </c>
      <c r="L153" s="3"/>
      <c r="P153" s="26"/>
    </row>
    <row r="154" spans="1:16" s="2" customFormat="1" hidden="1">
      <c r="A154" s="64"/>
      <c r="B154" s="24" t="s">
        <v>1922</v>
      </c>
      <c r="C154" s="24" t="s">
        <v>1528</v>
      </c>
      <c r="D154" s="173"/>
      <c r="E154" s="24" t="s">
        <v>1816</v>
      </c>
      <c r="F154" s="24" t="s">
        <v>1816</v>
      </c>
      <c r="G154" s="183">
        <v>175</v>
      </c>
      <c r="H154" s="24" t="s">
        <v>1612</v>
      </c>
      <c r="I154" s="178">
        <v>98558157</v>
      </c>
      <c r="J154" s="180" t="s">
        <v>1901</v>
      </c>
      <c r="K154" s="24" t="s">
        <v>1622</v>
      </c>
      <c r="L154" s="3"/>
      <c r="P154" s="26"/>
    </row>
    <row r="155" spans="1:16" s="2" customFormat="1" hidden="1">
      <c r="A155" s="64"/>
      <c r="B155" s="24" t="s">
        <v>1923</v>
      </c>
      <c r="C155" s="24" t="s">
        <v>1546</v>
      </c>
      <c r="D155" s="173"/>
      <c r="E155" s="24" t="s">
        <v>1611</v>
      </c>
      <c r="F155" s="24" t="s">
        <v>1611</v>
      </c>
      <c r="G155" s="183">
        <v>175</v>
      </c>
      <c r="H155" s="24" t="s">
        <v>1612</v>
      </c>
      <c r="I155" s="179">
        <v>98571812</v>
      </c>
      <c r="J155" s="24" t="s">
        <v>1700</v>
      </c>
      <c r="K155" s="24" t="s">
        <v>539</v>
      </c>
      <c r="L155" s="3"/>
      <c r="P155" s="26"/>
    </row>
    <row r="156" spans="1:16" s="2" customFormat="1" hidden="1">
      <c r="A156" s="64"/>
      <c r="B156" s="24" t="s">
        <v>1924</v>
      </c>
      <c r="C156" s="24" t="s">
        <v>1546</v>
      </c>
      <c r="D156" s="173"/>
      <c r="E156" s="24" t="s">
        <v>1616</v>
      </c>
      <c r="F156" s="24" t="s">
        <v>1616</v>
      </c>
      <c r="G156" s="183">
        <v>300</v>
      </c>
      <c r="H156" s="24" t="s">
        <v>1617</v>
      </c>
      <c r="I156" s="179">
        <v>98571813</v>
      </c>
      <c r="J156" s="180" t="s">
        <v>1901</v>
      </c>
      <c r="K156" s="24" t="s">
        <v>539</v>
      </c>
      <c r="L156" s="3"/>
      <c r="P156" s="26"/>
    </row>
    <row r="157" spans="1:16" s="2" customFormat="1" hidden="1">
      <c r="A157" s="64"/>
      <c r="B157" s="24" t="s">
        <v>1925</v>
      </c>
      <c r="C157" s="24" t="s">
        <v>1546</v>
      </c>
      <c r="D157" s="173"/>
      <c r="E157" s="24" t="s">
        <v>1620</v>
      </c>
      <c r="F157" s="24" t="s">
        <v>1620</v>
      </c>
      <c r="G157" s="183">
        <v>300</v>
      </c>
      <c r="H157" s="24" t="s">
        <v>1617</v>
      </c>
      <c r="I157" s="25" t="s">
        <v>544</v>
      </c>
      <c r="J157" s="180" t="s">
        <v>1901</v>
      </c>
      <c r="K157" s="24" t="s">
        <v>1622</v>
      </c>
      <c r="L157" s="3"/>
      <c r="P157" s="26"/>
    </row>
    <row r="158" spans="1:16" s="2" customFormat="1" hidden="1">
      <c r="A158" s="64"/>
      <c r="B158" s="24" t="s">
        <v>1926</v>
      </c>
      <c r="C158" s="24" t="s">
        <v>1546</v>
      </c>
      <c r="D158" s="173"/>
      <c r="E158" s="24" t="s">
        <v>1816</v>
      </c>
      <c r="F158" s="24" t="s">
        <v>1816</v>
      </c>
      <c r="G158" s="183">
        <v>175</v>
      </c>
      <c r="H158" s="24" t="s">
        <v>1612</v>
      </c>
      <c r="I158" s="179">
        <v>98571814</v>
      </c>
      <c r="J158" s="180" t="s">
        <v>1901</v>
      </c>
      <c r="K158" s="24" t="s">
        <v>1622</v>
      </c>
      <c r="L158" s="3"/>
      <c r="P158" s="26"/>
    </row>
    <row r="159" spans="1:16" s="2" customFormat="1" hidden="1">
      <c r="A159" s="64"/>
      <c r="B159" s="24" t="s">
        <v>1927</v>
      </c>
      <c r="C159" s="24" t="s">
        <v>1565</v>
      </c>
      <c r="D159" s="173"/>
      <c r="E159" s="24" t="s">
        <v>1611</v>
      </c>
      <c r="F159" s="24" t="s">
        <v>1611</v>
      </c>
      <c r="G159" s="183">
        <v>175</v>
      </c>
      <c r="H159" s="24" t="s">
        <v>1612</v>
      </c>
      <c r="I159" s="179">
        <v>98571827</v>
      </c>
      <c r="J159" s="24" t="s">
        <v>1700</v>
      </c>
      <c r="K159" s="24" t="s">
        <v>539</v>
      </c>
      <c r="L159" s="3"/>
      <c r="P159" s="26"/>
    </row>
    <row r="160" spans="1:16" s="2" customFormat="1" hidden="1">
      <c r="A160" s="64"/>
      <c r="B160" s="24" t="s">
        <v>1928</v>
      </c>
      <c r="C160" s="24" t="s">
        <v>1565</v>
      </c>
      <c r="D160" s="173"/>
      <c r="E160" s="24" t="s">
        <v>1616</v>
      </c>
      <c r="F160" s="24" t="s">
        <v>1616</v>
      </c>
      <c r="G160" s="183">
        <v>300</v>
      </c>
      <c r="H160" s="24" t="s">
        <v>1617</v>
      </c>
      <c r="I160" s="179">
        <v>98571828</v>
      </c>
      <c r="J160" s="180" t="s">
        <v>1901</v>
      </c>
      <c r="K160" s="24" t="s">
        <v>539</v>
      </c>
      <c r="L160" s="3"/>
      <c r="P160" s="26"/>
    </row>
    <row r="161" spans="1:16" s="2" customFormat="1" hidden="1">
      <c r="A161" s="64"/>
      <c r="B161" s="24" t="s">
        <v>1929</v>
      </c>
      <c r="C161" s="24" t="s">
        <v>1565</v>
      </c>
      <c r="D161" s="173"/>
      <c r="E161" s="24" t="s">
        <v>1620</v>
      </c>
      <c r="F161" s="24" t="s">
        <v>1620</v>
      </c>
      <c r="G161" s="183">
        <v>300</v>
      </c>
      <c r="H161" s="24" t="s">
        <v>1617</v>
      </c>
      <c r="I161" s="25" t="s">
        <v>544</v>
      </c>
      <c r="J161" s="180" t="s">
        <v>1901</v>
      </c>
      <c r="K161" s="24" t="s">
        <v>1622</v>
      </c>
      <c r="L161" s="3"/>
      <c r="P161" s="26"/>
    </row>
    <row r="162" spans="1:16" s="2" customFormat="1" hidden="1">
      <c r="A162" s="64"/>
      <c r="B162" s="24" t="s">
        <v>1930</v>
      </c>
      <c r="C162" s="24" t="s">
        <v>1565</v>
      </c>
      <c r="D162" s="173"/>
      <c r="E162" s="24" t="s">
        <v>1816</v>
      </c>
      <c r="F162" s="24" t="s">
        <v>1816</v>
      </c>
      <c r="G162" s="183">
        <v>175</v>
      </c>
      <c r="H162" s="24" t="s">
        <v>1612</v>
      </c>
      <c r="I162" s="179">
        <v>98571829</v>
      </c>
      <c r="J162" s="180" t="s">
        <v>1901</v>
      </c>
      <c r="K162" s="24" t="s">
        <v>1622</v>
      </c>
      <c r="L162" s="3"/>
      <c r="P162" s="26"/>
    </row>
    <row r="163" spans="1:16" s="2" customFormat="1" hidden="1">
      <c r="A163" s="64"/>
      <c r="B163" s="24" t="s">
        <v>1931</v>
      </c>
      <c r="C163" s="24" t="s">
        <v>1583</v>
      </c>
      <c r="D163" s="173"/>
      <c r="E163" s="24" t="s">
        <v>1611</v>
      </c>
      <c r="F163" s="24" t="s">
        <v>1611</v>
      </c>
      <c r="G163" s="183">
        <v>175</v>
      </c>
      <c r="H163" s="24" t="s">
        <v>1612</v>
      </c>
      <c r="I163" s="179">
        <v>98577143</v>
      </c>
      <c r="J163" s="24" t="s">
        <v>1700</v>
      </c>
      <c r="K163" s="24" t="s">
        <v>539</v>
      </c>
      <c r="L163" s="3"/>
      <c r="P163" s="26"/>
    </row>
    <row r="164" spans="1:16" s="2" customFormat="1" hidden="1">
      <c r="A164" s="64"/>
      <c r="B164" s="24" t="s">
        <v>1932</v>
      </c>
      <c r="C164" s="24" t="s">
        <v>1583</v>
      </c>
      <c r="D164" s="173"/>
      <c r="E164" s="24" t="s">
        <v>1616</v>
      </c>
      <c r="F164" s="24" t="s">
        <v>1616</v>
      </c>
      <c r="G164" s="183">
        <v>300</v>
      </c>
      <c r="H164" s="24" t="s">
        <v>1617</v>
      </c>
      <c r="I164" s="179">
        <v>98577144</v>
      </c>
      <c r="J164" s="180" t="s">
        <v>1901</v>
      </c>
      <c r="K164" s="24" t="s">
        <v>539</v>
      </c>
      <c r="L164" s="3"/>
      <c r="P164" s="26"/>
    </row>
    <row r="165" spans="1:16" s="2" customFormat="1" hidden="1">
      <c r="A165" s="64"/>
      <c r="B165" s="24" t="s">
        <v>1933</v>
      </c>
      <c r="C165" s="24" t="s">
        <v>1583</v>
      </c>
      <c r="D165" s="173"/>
      <c r="E165" s="24" t="s">
        <v>1620</v>
      </c>
      <c r="F165" s="24" t="s">
        <v>1620</v>
      </c>
      <c r="G165" s="183">
        <v>300</v>
      </c>
      <c r="H165" s="24" t="s">
        <v>1617</v>
      </c>
      <c r="I165" s="25" t="s">
        <v>544</v>
      </c>
      <c r="J165" s="180" t="s">
        <v>1901</v>
      </c>
      <c r="K165" s="24" t="s">
        <v>1622</v>
      </c>
      <c r="L165" s="3"/>
      <c r="P165" s="26"/>
    </row>
    <row r="166" spans="1:16" s="2" customFormat="1" hidden="1">
      <c r="A166" s="64"/>
      <c r="B166" s="24" t="s">
        <v>1934</v>
      </c>
      <c r="C166" s="24" t="s">
        <v>1583</v>
      </c>
      <c r="D166" s="173"/>
      <c r="E166" s="24" t="s">
        <v>1816</v>
      </c>
      <c r="F166" s="24" t="s">
        <v>1816</v>
      </c>
      <c r="G166" s="183">
        <v>175</v>
      </c>
      <c r="H166" s="24" t="s">
        <v>1612</v>
      </c>
      <c r="I166" s="179">
        <v>98577145</v>
      </c>
      <c r="J166" s="180" t="s">
        <v>1901</v>
      </c>
      <c r="K166" s="24" t="s">
        <v>1622</v>
      </c>
      <c r="L166" s="3"/>
      <c r="P166" s="26"/>
    </row>
    <row r="167" spans="1:16" s="2" customFormat="1" hidden="1">
      <c r="A167" s="64"/>
      <c r="B167" s="24" t="s">
        <v>1935</v>
      </c>
      <c r="C167" s="24" t="s">
        <v>1936</v>
      </c>
      <c r="D167" s="173"/>
      <c r="E167" s="24" t="s">
        <v>1611</v>
      </c>
      <c r="F167" s="24" t="s">
        <v>1611</v>
      </c>
      <c r="G167" s="183">
        <v>175</v>
      </c>
      <c r="H167" s="24" t="s">
        <v>1612</v>
      </c>
      <c r="I167" s="179">
        <v>98577156</v>
      </c>
      <c r="J167" s="24" t="s">
        <v>1700</v>
      </c>
      <c r="K167" s="24" t="s">
        <v>539</v>
      </c>
      <c r="L167" s="3"/>
      <c r="P167" s="26"/>
    </row>
    <row r="168" spans="1:16" s="2" customFormat="1" hidden="1">
      <c r="A168" s="64"/>
      <c r="B168" s="24" t="s">
        <v>1937</v>
      </c>
      <c r="C168" s="24" t="s">
        <v>1936</v>
      </c>
      <c r="D168" s="173"/>
      <c r="E168" s="24" t="s">
        <v>1616</v>
      </c>
      <c r="F168" s="24" t="s">
        <v>1616</v>
      </c>
      <c r="G168" s="183">
        <v>300</v>
      </c>
      <c r="H168" s="24" t="s">
        <v>1617</v>
      </c>
      <c r="I168" s="179">
        <v>98577157</v>
      </c>
      <c r="J168" s="180" t="s">
        <v>1901</v>
      </c>
      <c r="K168" s="24" t="s">
        <v>539</v>
      </c>
      <c r="L168" s="3"/>
      <c r="P168" s="26"/>
    </row>
    <row r="169" spans="1:16" s="2" customFormat="1" hidden="1">
      <c r="A169" s="64"/>
      <c r="B169" s="24" t="s">
        <v>1938</v>
      </c>
      <c r="C169" s="24" t="s">
        <v>1936</v>
      </c>
      <c r="D169" s="173"/>
      <c r="E169" s="24" t="s">
        <v>1726</v>
      </c>
      <c r="F169" s="24" t="s">
        <v>1726</v>
      </c>
      <c r="G169" s="183">
        <v>175</v>
      </c>
      <c r="H169" s="24" t="s">
        <v>1612</v>
      </c>
      <c r="I169" s="25" t="s">
        <v>544</v>
      </c>
      <c r="J169" s="180" t="s">
        <v>1901</v>
      </c>
      <c r="K169" s="24" t="s">
        <v>1622</v>
      </c>
      <c r="L169" s="3"/>
      <c r="P169" s="26"/>
    </row>
    <row r="170" spans="1:16" s="2" customFormat="1" hidden="1">
      <c r="A170" s="64"/>
      <c r="B170" s="24" t="s">
        <v>1939</v>
      </c>
      <c r="C170" s="24" t="s">
        <v>1936</v>
      </c>
      <c r="D170" s="173"/>
      <c r="E170" s="24" t="s">
        <v>1620</v>
      </c>
      <c r="F170" s="24" t="s">
        <v>1620</v>
      </c>
      <c r="G170" s="183">
        <v>300</v>
      </c>
      <c r="H170" s="24" t="s">
        <v>1617</v>
      </c>
      <c r="I170" s="25" t="s">
        <v>544</v>
      </c>
      <c r="J170" s="180" t="s">
        <v>1901</v>
      </c>
      <c r="K170" s="24" t="s">
        <v>1622</v>
      </c>
      <c r="L170" s="3"/>
      <c r="P170" s="26"/>
    </row>
    <row r="171" spans="1:16" s="2" customFormat="1" hidden="1">
      <c r="A171" s="64"/>
      <c r="B171" s="24" t="s">
        <v>1940</v>
      </c>
      <c r="C171" s="24" t="s">
        <v>1936</v>
      </c>
      <c r="D171" s="173"/>
      <c r="E171" s="24" t="s">
        <v>1731</v>
      </c>
      <c r="F171" s="24" t="s">
        <v>1731</v>
      </c>
      <c r="G171" s="183">
        <v>175</v>
      </c>
      <c r="H171" s="24" t="s">
        <v>1612</v>
      </c>
      <c r="I171" s="25" t="s">
        <v>544</v>
      </c>
      <c r="J171" s="180" t="s">
        <v>1901</v>
      </c>
      <c r="K171" s="24" t="s">
        <v>1733</v>
      </c>
      <c r="L171" s="3"/>
      <c r="P171" s="26"/>
    </row>
    <row r="172" spans="1:16" s="2" customFormat="1" hidden="1">
      <c r="A172" s="64"/>
      <c r="B172" s="24" t="s">
        <v>1941</v>
      </c>
      <c r="C172" s="24" t="s">
        <v>1936</v>
      </c>
      <c r="D172" s="173"/>
      <c r="E172" s="24" t="s">
        <v>1816</v>
      </c>
      <c r="F172" s="24" t="s">
        <v>1816</v>
      </c>
      <c r="G172" s="183">
        <v>175</v>
      </c>
      <c r="H172" s="24" t="s">
        <v>1612</v>
      </c>
      <c r="I172" s="179">
        <v>98577158</v>
      </c>
      <c r="J172" s="180" t="s">
        <v>1901</v>
      </c>
      <c r="K172" s="24" t="s">
        <v>1622</v>
      </c>
      <c r="L172" s="3"/>
      <c r="P172" s="26"/>
    </row>
    <row r="173" spans="1:16" s="2" customFormat="1" hidden="1">
      <c r="A173" s="64"/>
      <c r="B173" s="24" t="s">
        <v>1942</v>
      </c>
      <c r="C173" s="24" t="s">
        <v>1590</v>
      </c>
      <c r="D173" s="173"/>
      <c r="E173" s="24" t="s">
        <v>1611</v>
      </c>
      <c r="F173" s="24" t="s">
        <v>1611</v>
      </c>
      <c r="G173" s="183">
        <v>175</v>
      </c>
      <c r="H173" s="24" t="s">
        <v>1612</v>
      </c>
      <c r="I173" s="179">
        <v>98577170</v>
      </c>
      <c r="J173" s="24" t="s">
        <v>1700</v>
      </c>
      <c r="K173" s="24" t="s">
        <v>539</v>
      </c>
      <c r="L173" s="3"/>
      <c r="P173" s="26"/>
    </row>
    <row r="174" spans="1:16" s="2" customFormat="1" hidden="1">
      <c r="A174" s="64"/>
      <c r="B174" s="24" t="s">
        <v>1943</v>
      </c>
      <c r="C174" s="24" t="s">
        <v>1590</v>
      </c>
      <c r="D174" s="173"/>
      <c r="E174" s="24" t="s">
        <v>1616</v>
      </c>
      <c r="F174" s="24" t="s">
        <v>1616</v>
      </c>
      <c r="G174" s="183">
        <v>300</v>
      </c>
      <c r="H174" s="24" t="s">
        <v>1617</v>
      </c>
      <c r="I174" s="179">
        <v>98577171</v>
      </c>
      <c r="J174" s="180" t="s">
        <v>1901</v>
      </c>
      <c r="K174" s="24" t="s">
        <v>539</v>
      </c>
      <c r="L174" s="3"/>
      <c r="P174" s="26"/>
    </row>
    <row r="175" spans="1:16" s="2" customFormat="1" hidden="1">
      <c r="A175" s="64"/>
      <c r="B175" s="24" t="s">
        <v>1944</v>
      </c>
      <c r="C175" s="24" t="s">
        <v>1590</v>
      </c>
      <c r="D175" s="173"/>
      <c r="E175" s="24" t="s">
        <v>1620</v>
      </c>
      <c r="F175" s="24" t="s">
        <v>1620</v>
      </c>
      <c r="G175" s="183">
        <v>300</v>
      </c>
      <c r="H175" s="24" t="s">
        <v>1617</v>
      </c>
      <c r="I175" s="25" t="s">
        <v>544</v>
      </c>
      <c r="J175" s="180" t="s">
        <v>1901</v>
      </c>
      <c r="K175" s="24" t="s">
        <v>1622</v>
      </c>
      <c r="L175" s="3"/>
      <c r="P175" s="26"/>
    </row>
    <row r="176" spans="1:16" s="2" customFormat="1" hidden="1">
      <c r="A176" s="64"/>
      <c r="B176" s="24" t="s">
        <v>1945</v>
      </c>
      <c r="C176" s="24" t="s">
        <v>1590</v>
      </c>
      <c r="D176" s="173"/>
      <c r="E176" s="24" t="s">
        <v>1816</v>
      </c>
      <c r="F176" s="24" t="s">
        <v>1816</v>
      </c>
      <c r="G176" s="183">
        <v>175</v>
      </c>
      <c r="H176" s="24" t="s">
        <v>1612</v>
      </c>
      <c r="I176" s="179">
        <v>98577172</v>
      </c>
      <c r="J176" s="180" t="s">
        <v>1901</v>
      </c>
      <c r="K176" s="24" t="s">
        <v>1622</v>
      </c>
      <c r="L176" s="3"/>
      <c r="P176" s="26"/>
    </row>
    <row r="177" spans="1:16" s="2" customFormat="1" hidden="1">
      <c r="A177" s="64"/>
      <c r="B177" s="24" t="s">
        <v>1946</v>
      </c>
      <c r="C177" s="24" t="s">
        <v>1597</v>
      </c>
      <c r="D177" s="173"/>
      <c r="E177" s="24" t="s">
        <v>1611</v>
      </c>
      <c r="F177" s="24" t="s">
        <v>1611</v>
      </c>
      <c r="G177" s="183">
        <v>175</v>
      </c>
      <c r="H177" s="24" t="s">
        <v>1612</v>
      </c>
      <c r="I177" s="179">
        <v>98577184</v>
      </c>
      <c r="J177" s="24" t="s">
        <v>1700</v>
      </c>
      <c r="K177" s="24" t="s">
        <v>539</v>
      </c>
      <c r="L177" s="3"/>
      <c r="P177" s="26"/>
    </row>
    <row r="178" spans="1:16" s="2" customFormat="1" hidden="1">
      <c r="A178" s="64"/>
      <c r="B178" s="24" t="s">
        <v>1947</v>
      </c>
      <c r="C178" s="24" t="s">
        <v>1597</v>
      </c>
      <c r="D178" s="173"/>
      <c r="E178" s="24" t="s">
        <v>1616</v>
      </c>
      <c r="F178" s="24" t="s">
        <v>1616</v>
      </c>
      <c r="G178" s="183">
        <v>300</v>
      </c>
      <c r="H178" s="24" t="s">
        <v>1617</v>
      </c>
      <c r="I178" s="179">
        <v>98577185</v>
      </c>
      <c r="J178" s="180" t="s">
        <v>1901</v>
      </c>
      <c r="K178" s="24" t="s">
        <v>539</v>
      </c>
      <c r="L178" s="3"/>
      <c r="P178" s="26"/>
    </row>
    <row r="179" spans="1:16" s="2" customFormat="1" hidden="1">
      <c r="A179" s="64"/>
      <c r="B179" s="24" t="s">
        <v>1948</v>
      </c>
      <c r="C179" s="24" t="s">
        <v>1597</v>
      </c>
      <c r="D179" s="173"/>
      <c r="E179" s="24" t="s">
        <v>1620</v>
      </c>
      <c r="F179" s="24" t="s">
        <v>1620</v>
      </c>
      <c r="G179" s="183">
        <v>300</v>
      </c>
      <c r="H179" s="24" t="s">
        <v>1617</v>
      </c>
      <c r="I179" s="25" t="s">
        <v>544</v>
      </c>
      <c r="J179" s="180" t="s">
        <v>1901</v>
      </c>
      <c r="K179" s="24" t="s">
        <v>1622</v>
      </c>
      <c r="L179" s="3"/>
      <c r="P179" s="26"/>
    </row>
    <row r="180" spans="1:16" s="2" customFormat="1" hidden="1">
      <c r="A180" s="64"/>
      <c r="B180" s="24" t="s">
        <v>1949</v>
      </c>
      <c r="C180" s="24" t="s">
        <v>1597</v>
      </c>
      <c r="D180" s="173"/>
      <c r="E180" s="24" t="s">
        <v>1816</v>
      </c>
      <c r="F180" s="24" t="s">
        <v>1816</v>
      </c>
      <c r="G180" s="183">
        <v>175</v>
      </c>
      <c r="H180" s="24" t="s">
        <v>1612</v>
      </c>
      <c r="I180" s="179">
        <v>98577186</v>
      </c>
      <c r="J180" s="180" t="s">
        <v>1901</v>
      </c>
      <c r="K180" s="24" t="s">
        <v>1622</v>
      </c>
      <c r="L180" s="3"/>
      <c r="P180" s="26"/>
    </row>
    <row r="181" spans="1:16" hidden="1">
      <c r="B181" s="24" t="s">
        <v>1950</v>
      </c>
      <c r="C181" s="24" t="s">
        <v>1951</v>
      </c>
      <c r="D181" s="173" t="s">
        <v>360</v>
      </c>
      <c r="E181" s="24" t="s">
        <v>1611</v>
      </c>
      <c r="F181" s="24" t="s">
        <v>1611</v>
      </c>
      <c r="G181" s="183">
        <v>175</v>
      </c>
      <c r="H181" s="24" t="s">
        <v>1612</v>
      </c>
      <c r="I181" s="25">
        <v>99209577</v>
      </c>
      <c r="J181" s="24" t="s">
        <v>1722</v>
      </c>
      <c r="K181" s="24" t="s">
        <v>539</v>
      </c>
      <c r="L181" s="251"/>
    </row>
    <row r="182" spans="1:16" hidden="1">
      <c r="B182" s="24" t="s">
        <v>1952</v>
      </c>
      <c r="C182" s="24" t="s">
        <v>1953</v>
      </c>
      <c r="D182" s="173" t="s">
        <v>411</v>
      </c>
      <c r="E182" s="24" t="s">
        <v>1611</v>
      </c>
      <c r="F182" s="24" t="s">
        <v>1611</v>
      </c>
      <c r="G182" s="183">
        <v>175</v>
      </c>
      <c r="H182" s="24" t="s">
        <v>1612</v>
      </c>
      <c r="I182" s="25" t="s">
        <v>544</v>
      </c>
      <c r="J182" s="24" t="s">
        <v>1737</v>
      </c>
      <c r="K182" s="24" t="s">
        <v>539</v>
      </c>
      <c r="L182" s="251"/>
    </row>
    <row r="183" spans="1:16" hidden="1">
      <c r="B183" s="24" t="s">
        <v>1954</v>
      </c>
      <c r="C183" s="24" t="s">
        <v>1955</v>
      </c>
      <c r="D183" s="173" t="s">
        <v>360</v>
      </c>
      <c r="E183" s="24" t="s">
        <v>1611</v>
      </c>
      <c r="F183" s="24" t="s">
        <v>1611</v>
      </c>
      <c r="G183" s="183">
        <v>175</v>
      </c>
      <c r="H183" s="24" t="s">
        <v>1612</v>
      </c>
      <c r="I183" s="25">
        <v>99209579</v>
      </c>
      <c r="J183" s="24" t="s">
        <v>1749</v>
      </c>
      <c r="K183" s="24" t="s">
        <v>539</v>
      </c>
      <c r="L183" s="251"/>
    </row>
    <row r="184" spans="1:16" hidden="1">
      <c r="B184" s="24" t="s">
        <v>1956</v>
      </c>
      <c r="C184" s="24" t="s">
        <v>1957</v>
      </c>
      <c r="D184" s="173" t="s">
        <v>402</v>
      </c>
      <c r="E184" s="24" t="s">
        <v>1611</v>
      </c>
      <c r="F184" s="24" t="s">
        <v>1611</v>
      </c>
      <c r="G184" s="183">
        <v>175</v>
      </c>
      <c r="H184" s="24" t="s">
        <v>1612</v>
      </c>
      <c r="I184" s="25">
        <v>99209576</v>
      </c>
      <c r="J184" s="24" t="s">
        <v>1761</v>
      </c>
      <c r="K184" s="24" t="s">
        <v>539</v>
      </c>
      <c r="L184" s="251"/>
    </row>
    <row r="185" spans="1:16" hidden="1">
      <c r="B185" s="24" t="s">
        <v>1958</v>
      </c>
      <c r="C185" s="24" t="s">
        <v>1959</v>
      </c>
      <c r="D185" s="173" t="s">
        <v>411</v>
      </c>
      <c r="E185" s="24" t="s">
        <v>1611</v>
      </c>
      <c r="F185" s="24" t="s">
        <v>1611</v>
      </c>
      <c r="G185" s="183">
        <v>175</v>
      </c>
      <c r="H185" s="24" t="s">
        <v>1612</v>
      </c>
      <c r="I185" s="25" t="s">
        <v>544</v>
      </c>
      <c r="J185" s="24" t="s">
        <v>1794</v>
      </c>
      <c r="K185" s="24" t="s">
        <v>539</v>
      </c>
      <c r="L185" s="251"/>
    </row>
    <row r="186" spans="1:16" hidden="1">
      <c r="B186" s="24" t="s">
        <v>1960</v>
      </c>
      <c r="C186" s="24" t="s">
        <v>1961</v>
      </c>
      <c r="D186" s="173" t="s">
        <v>411</v>
      </c>
      <c r="E186" s="24" t="s">
        <v>1611</v>
      </c>
      <c r="F186" s="24" t="s">
        <v>1611</v>
      </c>
      <c r="G186" s="183">
        <v>175</v>
      </c>
      <c r="H186" s="24" t="s">
        <v>1612</v>
      </c>
      <c r="I186" s="25" t="s">
        <v>544</v>
      </c>
      <c r="J186" s="24" t="s">
        <v>1806</v>
      </c>
      <c r="K186" s="24" t="s">
        <v>539</v>
      </c>
      <c r="L186" s="251"/>
    </row>
    <row r="187" spans="1:16" hidden="1">
      <c r="B187" s="24" t="s">
        <v>1962</v>
      </c>
      <c r="C187" s="24" t="s">
        <v>1963</v>
      </c>
      <c r="D187" s="173" t="s">
        <v>360</v>
      </c>
      <c r="E187" s="24" t="s">
        <v>1611</v>
      </c>
      <c r="F187" s="24" t="s">
        <v>1611</v>
      </c>
      <c r="G187" s="183">
        <v>175</v>
      </c>
      <c r="H187" s="24" t="s">
        <v>1612</v>
      </c>
      <c r="I187" s="25">
        <v>99209578</v>
      </c>
      <c r="J187" s="24" t="s">
        <v>1864</v>
      </c>
      <c r="K187" s="24" t="s">
        <v>539</v>
      </c>
      <c r="L187" s="251"/>
    </row>
    <row r="188" spans="1:16" hidden="1">
      <c r="B188" s="24" t="s">
        <v>1964</v>
      </c>
      <c r="C188" s="24" t="s">
        <v>1965</v>
      </c>
      <c r="D188" s="173" t="s">
        <v>411</v>
      </c>
      <c r="E188" s="24" t="s">
        <v>1611</v>
      </c>
      <c r="F188" s="24" t="s">
        <v>1611</v>
      </c>
      <c r="G188" s="183">
        <v>175</v>
      </c>
      <c r="H188" s="24" t="s">
        <v>1612</v>
      </c>
      <c r="I188" s="175" t="s">
        <v>544</v>
      </c>
      <c r="J188" s="24" t="s">
        <v>1700</v>
      </c>
      <c r="K188" s="24" t="s">
        <v>539</v>
      </c>
      <c r="L188" s="251"/>
    </row>
    <row r="189" spans="1:16" hidden="1">
      <c r="B189" s="24" t="s">
        <v>1966</v>
      </c>
      <c r="C189" s="24" t="s">
        <v>1967</v>
      </c>
      <c r="D189" s="173" t="s">
        <v>411</v>
      </c>
      <c r="E189" s="24" t="s">
        <v>1611</v>
      </c>
      <c r="F189" s="24" t="s">
        <v>1611</v>
      </c>
      <c r="G189" s="183">
        <v>175</v>
      </c>
      <c r="H189" s="24" t="s">
        <v>1612</v>
      </c>
      <c r="I189" s="179" t="s">
        <v>544</v>
      </c>
      <c r="J189" s="24" t="s">
        <v>1700</v>
      </c>
      <c r="K189" s="24" t="s">
        <v>539</v>
      </c>
      <c r="L189" s="251"/>
    </row>
    <row r="190" spans="1:16" hidden="1">
      <c r="B190" s="24" t="s">
        <v>1968</v>
      </c>
      <c r="C190" s="24" t="s">
        <v>1969</v>
      </c>
      <c r="D190" s="90" t="s">
        <v>1970</v>
      </c>
      <c r="E190" s="24" t="s">
        <v>1611</v>
      </c>
      <c r="F190" s="24" t="s">
        <v>1611</v>
      </c>
      <c r="G190" s="183">
        <v>175</v>
      </c>
      <c r="H190" s="24" t="s">
        <v>1612</v>
      </c>
      <c r="I190" s="25">
        <v>99274702</v>
      </c>
      <c r="J190" s="24" t="s">
        <v>1678</v>
      </c>
      <c r="K190" s="24" t="s">
        <v>539</v>
      </c>
      <c r="L190" s="251"/>
    </row>
    <row r="191" spans="1:16" hidden="1">
      <c r="B191" s="24" t="s">
        <v>1971</v>
      </c>
      <c r="C191" s="24" t="s">
        <v>1969</v>
      </c>
      <c r="D191" s="90" t="s">
        <v>1970</v>
      </c>
      <c r="E191" s="24" t="s">
        <v>1616</v>
      </c>
      <c r="F191" s="24" t="s">
        <v>1616</v>
      </c>
      <c r="G191" s="183">
        <v>300</v>
      </c>
      <c r="H191" s="24" t="s">
        <v>1617</v>
      </c>
      <c r="I191" s="25" t="s">
        <v>544</v>
      </c>
      <c r="J191" s="24" t="s">
        <v>1680</v>
      </c>
      <c r="K191" s="24" t="s">
        <v>539</v>
      </c>
      <c r="L191" s="251"/>
    </row>
    <row r="192" spans="1:16" hidden="1">
      <c r="B192" s="24" t="s">
        <v>1972</v>
      </c>
      <c r="C192" s="24" t="s">
        <v>1969</v>
      </c>
      <c r="D192" s="90" t="s">
        <v>1970</v>
      </c>
      <c r="E192" s="24" t="s">
        <v>1620</v>
      </c>
      <c r="F192" s="24" t="s">
        <v>1620</v>
      </c>
      <c r="G192" s="183">
        <v>300</v>
      </c>
      <c r="H192" s="24" t="s">
        <v>1617</v>
      </c>
      <c r="I192" s="25" t="s">
        <v>544</v>
      </c>
      <c r="J192" s="24" t="s">
        <v>1682</v>
      </c>
      <c r="K192" s="24" t="s">
        <v>1622</v>
      </c>
      <c r="L192" s="251"/>
    </row>
    <row r="193" spans="2:12" hidden="1">
      <c r="B193" s="24" t="s">
        <v>1973</v>
      </c>
      <c r="C193" s="24" t="s">
        <v>1969</v>
      </c>
      <c r="D193" s="90" t="s">
        <v>1970</v>
      </c>
      <c r="E193" s="24" t="s">
        <v>1816</v>
      </c>
      <c r="F193" s="24" t="s">
        <v>1816</v>
      </c>
      <c r="G193" s="183">
        <v>175</v>
      </c>
      <c r="H193" s="24" t="s">
        <v>1612</v>
      </c>
      <c r="I193" s="25" t="s">
        <v>544</v>
      </c>
      <c r="J193" s="24" t="s">
        <v>1833</v>
      </c>
      <c r="K193" s="24" t="s">
        <v>1622</v>
      </c>
      <c r="L193" s="251"/>
    </row>
    <row r="194" spans="2:12" hidden="1">
      <c r="B194" s="24" t="s">
        <v>1974</v>
      </c>
      <c r="C194" s="24" t="s">
        <v>1975</v>
      </c>
      <c r="D194" s="90" t="s">
        <v>1970</v>
      </c>
      <c r="E194" s="24" t="s">
        <v>1611</v>
      </c>
      <c r="F194" s="24" t="s">
        <v>1611</v>
      </c>
      <c r="G194" s="183">
        <v>175</v>
      </c>
      <c r="H194" s="24" t="s">
        <v>1612</v>
      </c>
      <c r="I194" s="25">
        <v>99274723</v>
      </c>
      <c r="J194" s="24" t="s">
        <v>1678</v>
      </c>
      <c r="K194" s="24" t="s">
        <v>539</v>
      </c>
      <c r="L194" s="251"/>
    </row>
    <row r="195" spans="2:12" hidden="1">
      <c r="B195" s="24" t="s">
        <v>1976</v>
      </c>
      <c r="C195" s="24" t="s">
        <v>1975</v>
      </c>
      <c r="D195" s="90" t="s">
        <v>1970</v>
      </c>
      <c r="E195" s="24" t="s">
        <v>1616</v>
      </c>
      <c r="F195" s="24" t="s">
        <v>1616</v>
      </c>
      <c r="G195" s="183">
        <v>300</v>
      </c>
      <c r="H195" s="24" t="s">
        <v>1617</v>
      </c>
      <c r="I195" s="25" t="s">
        <v>544</v>
      </c>
      <c r="J195" s="24" t="s">
        <v>1680</v>
      </c>
      <c r="K195" s="24" t="s">
        <v>539</v>
      </c>
      <c r="L195" s="251"/>
    </row>
    <row r="196" spans="2:12" hidden="1">
      <c r="B196" s="24" t="s">
        <v>1977</v>
      </c>
      <c r="C196" s="24" t="s">
        <v>1975</v>
      </c>
      <c r="D196" s="90" t="s">
        <v>1970</v>
      </c>
      <c r="E196" s="24" t="s">
        <v>1620</v>
      </c>
      <c r="F196" s="24" t="s">
        <v>1620</v>
      </c>
      <c r="G196" s="183">
        <v>300</v>
      </c>
      <c r="H196" s="24" t="s">
        <v>1617</v>
      </c>
      <c r="I196" s="25" t="s">
        <v>544</v>
      </c>
      <c r="J196" s="24" t="s">
        <v>1682</v>
      </c>
      <c r="K196" s="24" t="s">
        <v>1622</v>
      </c>
      <c r="L196" s="251"/>
    </row>
    <row r="197" spans="2:12" hidden="1">
      <c r="B197" s="24" t="s">
        <v>1978</v>
      </c>
      <c r="C197" s="24" t="s">
        <v>1975</v>
      </c>
      <c r="D197" s="90" t="s">
        <v>1970</v>
      </c>
      <c r="E197" s="24" t="s">
        <v>1816</v>
      </c>
      <c r="F197" s="24" t="s">
        <v>1816</v>
      </c>
      <c r="G197" s="183">
        <v>175</v>
      </c>
      <c r="H197" s="24" t="s">
        <v>1612</v>
      </c>
      <c r="I197" s="25" t="s">
        <v>544</v>
      </c>
      <c r="J197" s="24" t="s">
        <v>1833</v>
      </c>
      <c r="K197" s="24" t="s">
        <v>1622</v>
      </c>
      <c r="L197" s="251"/>
    </row>
    <row r="198" spans="2:12" hidden="1">
      <c r="B198" s="24" t="s">
        <v>1979</v>
      </c>
      <c r="C198" s="24" t="s">
        <v>1980</v>
      </c>
      <c r="D198" s="90" t="s">
        <v>1970</v>
      </c>
      <c r="E198" s="24" t="s">
        <v>1611</v>
      </c>
      <c r="F198" s="24" t="s">
        <v>1611</v>
      </c>
      <c r="G198" s="183">
        <v>175</v>
      </c>
      <c r="H198" s="24" t="s">
        <v>1612</v>
      </c>
      <c r="I198" s="25">
        <v>99274724</v>
      </c>
      <c r="J198" s="24" t="s">
        <v>1678</v>
      </c>
      <c r="K198" s="24" t="s">
        <v>539</v>
      </c>
      <c r="L198" s="251"/>
    </row>
    <row r="199" spans="2:12" hidden="1">
      <c r="B199" s="24" t="s">
        <v>1981</v>
      </c>
      <c r="C199" s="24" t="s">
        <v>1980</v>
      </c>
      <c r="D199" s="90" t="s">
        <v>1970</v>
      </c>
      <c r="E199" s="24" t="s">
        <v>1616</v>
      </c>
      <c r="F199" s="24" t="s">
        <v>1616</v>
      </c>
      <c r="G199" s="183">
        <v>300</v>
      </c>
      <c r="H199" s="24" t="s">
        <v>1617</v>
      </c>
      <c r="I199" s="25" t="s">
        <v>544</v>
      </c>
      <c r="J199" s="24" t="s">
        <v>1680</v>
      </c>
      <c r="K199" s="24" t="s">
        <v>539</v>
      </c>
      <c r="L199" s="251"/>
    </row>
    <row r="200" spans="2:12" hidden="1">
      <c r="B200" s="24" t="s">
        <v>1982</v>
      </c>
      <c r="C200" s="24" t="s">
        <v>1980</v>
      </c>
      <c r="D200" s="90" t="s">
        <v>1970</v>
      </c>
      <c r="E200" s="24" t="s">
        <v>1620</v>
      </c>
      <c r="F200" s="24" t="s">
        <v>1620</v>
      </c>
      <c r="G200" s="183">
        <v>300</v>
      </c>
      <c r="H200" s="24" t="s">
        <v>1617</v>
      </c>
      <c r="I200" s="25" t="s">
        <v>544</v>
      </c>
      <c r="J200" s="24" t="s">
        <v>1682</v>
      </c>
      <c r="K200" s="24" t="s">
        <v>1622</v>
      </c>
      <c r="L200" s="251"/>
    </row>
    <row r="201" spans="2:12" hidden="1">
      <c r="B201" s="24" t="s">
        <v>1983</v>
      </c>
      <c r="C201" s="24" t="s">
        <v>1980</v>
      </c>
      <c r="D201" s="90" t="s">
        <v>1970</v>
      </c>
      <c r="E201" s="24" t="s">
        <v>1816</v>
      </c>
      <c r="F201" s="24" t="s">
        <v>1816</v>
      </c>
      <c r="G201" s="183">
        <v>175</v>
      </c>
      <c r="H201" s="24" t="s">
        <v>1612</v>
      </c>
      <c r="I201" s="25" t="s">
        <v>544</v>
      </c>
      <c r="J201" s="24" t="s">
        <v>1833</v>
      </c>
      <c r="K201" s="24" t="s">
        <v>1622</v>
      </c>
      <c r="L201" s="251"/>
    </row>
    <row r="202" spans="2:12" hidden="1">
      <c r="B202" s="24" t="s">
        <v>1984</v>
      </c>
      <c r="C202" s="24" t="s">
        <v>1985</v>
      </c>
      <c r="D202" s="90" t="s">
        <v>1970</v>
      </c>
      <c r="E202" s="24" t="s">
        <v>1611</v>
      </c>
      <c r="F202" s="24" t="s">
        <v>1611</v>
      </c>
      <c r="G202" s="183">
        <v>175</v>
      </c>
      <c r="H202" s="24" t="s">
        <v>1612</v>
      </c>
      <c r="I202" s="25">
        <v>99274725</v>
      </c>
      <c r="J202" s="24" t="s">
        <v>1678</v>
      </c>
      <c r="K202" s="24" t="s">
        <v>539</v>
      </c>
      <c r="L202" s="251"/>
    </row>
    <row r="203" spans="2:12" hidden="1">
      <c r="B203" s="24" t="s">
        <v>1986</v>
      </c>
      <c r="C203" s="24" t="s">
        <v>1985</v>
      </c>
      <c r="D203" s="90" t="s">
        <v>1970</v>
      </c>
      <c r="E203" s="24" t="s">
        <v>1616</v>
      </c>
      <c r="F203" s="24" t="s">
        <v>1616</v>
      </c>
      <c r="G203" s="183">
        <v>300</v>
      </c>
      <c r="H203" s="24" t="s">
        <v>1617</v>
      </c>
      <c r="I203" s="25" t="s">
        <v>544</v>
      </c>
      <c r="J203" s="24" t="s">
        <v>1680</v>
      </c>
      <c r="K203" s="24" t="s">
        <v>539</v>
      </c>
      <c r="L203" s="251"/>
    </row>
    <row r="204" spans="2:12" hidden="1">
      <c r="B204" s="24" t="s">
        <v>1987</v>
      </c>
      <c r="C204" s="24" t="s">
        <v>1985</v>
      </c>
      <c r="D204" s="90" t="s">
        <v>1970</v>
      </c>
      <c r="E204" s="24" t="s">
        <v>1620</v>
      </c>
      <c r="F204" s="24" t="s">
        <v>1620</v>
      </c>
      <c r="G204" s="183">
        <v>300</v>
      </c>
      <c r="H204" s="24" t="s">
        <v>1617</v>
      </c>
      <c r="I204" s="25" t="s">
        <v>544</v>
      </c>
      <c r="J204" s="24" t="s">
        <v>1682</v>
      </c>
      <c r="K204" s="24" t="s">
        <v>1622</v>
      </c>
      <c r="L204" s="251"/>
    </row>
    <row r="205" spans="2:12" hidden="1">
      <c r="B205" s="24" t="s">
        <v>1988</v>
      </c>
      <c r="C205" s="24" t="s">
        <v>1985</v>
      </c>
      <c r="D205" s="90" t="s">
        <v>1970</v>
      </c>
      <c r="E205" s="24" t="s">
        <v>1816</v>
      </c>
      <c r="F205" s="24" t="s">
        <v>1816</v>
      </c>
      <c r="G205" s="183">
        <v>175</v>
      </c>
      <c r="H205" s="24" t="s">
        <v>1612</v>
      </c>
      <c r="I205" s="25" t="s">
        <v>544</v>
      </c>
      <c r="J205" s="24" t="s">
        <v>1833</v>
      </c>
      <c r="K205" s="24" t="s">
        <v>1622</v>
      </c>
      <c r="L205" s="251"/>
    </row>
    <row r="206" spans="2:12" hidden="1">
      <c r="B206" s="24" t="s">
        <v>1989</v>
      </c>
      <c r="C206" s="24" t="s">
        <v>1990</v>
      </c>
      <c r="D206" s="90" t="s">
        <v>1970</v>
      </c>
      <c r="E206" s="24" t="s">
        <v>1611</v>
      </c>
      <c r="F206" s="24" t="s">
        <v>1611</v>
      </c>
      <c r="G206" s="183">
        <v>175</v>
      </c>
      <c r="H206" s="24" t="s">
        <v>1612</v>
      </c>
      <c r="I206" s="25">
        <v>99274727</v>
      </c>
      <c r="J206" s="24" t="s">
        <v>1678</v>
      </c>
      <c r="K206" s="24" t="s">
        <v>539</v>
      </c>
      <c r="L206" s="251"/>
    </row>
    <row r="207" spans="2:12" hidden="1">
      <c r="B207" s="24" t="s">
        <v>1991</v>
      </c>
      <c r="C207" s="24" t="s">
        <v>1990</v>
      </c>
      <c r="D207" s="90" t="s">
        <v>1970</v>
      </c>
      <c r="E207" s="24" t="s">
        <v>1616</v>
      </c>
      <c r="F207" s="24" t="s">
        <v>1616</v>
      </c>
      <c r="G207" s="183">
        <v>300</v>
      </c>
      <c r="H207" s="24" t="s">
        <v>1617</v>
      </c>
      <c r="I207" s="25" t="s">
        <v>544</v>
      </c>
      <c r="J207" s="24" t="s">
        <v>1680</v>
      </c>
      <c r="K207" s="24" t="s">
        <v>539</v>
      </c>
      <c r="L207" s="251"/>
    </row>
    <row r="208" spans="2:12" hidden="1">
      <c r="B208" s="24" t="s">
        <v>1992</v>
      </c>
      <c r="C208" s="24" t="s">
        <v>1990</v>
      </c>
      <c r="D208" s="90" t="s">
        <v>1970</v>
      </c>
      <c r="E208" s="24" t="s">
        <v>1620</v>
      </c>
      <c r="F208" s="24" t="s">
        <v>1620</v>
      </c>
      <c r="G208" s="183">
        <v>300</v>
      </c>
      <c r="H208" s="24" t="s">
        <v>1617</v>
      </c>
      <c r="I208" s="25" t="s">
        <v>544</v>
      </c>
      <c r="J208" s="24" t="s">
        <v>1682</v>
      </c>
      <c r="K208" s="24" t="s">
        <v>1622</v>
      </c>
      <c r="L208" s="251"/>
    </row>
    <row r="209" spans="1:17" hidden="1">
      <c r="B209" s="24" t="s">
        <v>1993</v>
      </c>
      <c r="C209" s="24" t="s">
        <v>1990</v>
      </c>
      <c r="D209" s="90" t="s">
        <v>1970</v>
      </c>
      <c r="E209" s="24" t="s">
        <v>1816</v>
      </c>
      <c r="F209" s="24" t="s">
        <v>1816</v>
      </c>
      <c r="G209" s="183">
        <v>175</v>
      </c>
      <c r="H209" s="24" t="s">
        <v>1612</v>
      </c>
      <c r="I209" s="25" t="s">
        <v>544</v>
      </c>
      <c r="J209" s="24" t="s">
        <v>1833</v>
      </c>
      <c r="K209" s="24" t="s">
        <v>1622</v>
      </c>
      <c r="L209" s="251"/>
    </row>
    <row r="210" spans="1:17" hidden="1">
      <c r="B210" s="24" t="s">
        <v>1994</v>
      </c>
      <c r="C210" s="24" t="s">
        <v>1995</v>
      </c>
      <c r="D210" s="90" t="s">
        <v>1970</v>
      </c>
      <c r="E210" s="24" t="s">
        <v>1611</v>
      </c>
      <c r="F210" s="24" t="s">
        <v>1611</v>
      </c>
      <c r="G210" s="183">
        <v>175</v>
      </c>
      <c r="H210" s="24" t="s">
        <v>1612</v>
      </c>
      <c r="I210" s="25">
        <v>99274728</v>
      </c>
      <c r="J210" s="24" t="s">
        <v>1678</v>
      </c>
      <c r="K210" s="24" t="s">
        <v>539</v>
      </c>
      <c r="L210" s="251"/>
    </row>
    <row r="211" spans="1:17" hidden="1">
      <c r="B211" s="24" t="s">
        <v>1996</v>
      </c>
      <c r="C211" s="24" t="s">
        <v>1995</v>
      </c>
      <c r="D211" s="90" t="s">
        <v>1970</v>
      </c>
      <c r="E211" s="24" t="s">
        <v>1616</v>
      </c>
      <c r="F211" s="24" t="s">
        <v>1616</v>
      </c>
      <c r="G211" s="183">
        <v>300</v>
      </c>
      <c r="H211" s="24" t="s">
        <v>1617</v>
      </c>
      <c r="I211" s="25" t="s">
        <v>544</v>
      </c>
      <c r="J211" s="24" t="s">
        <v>1680</v>
      </c>
      <c r="K211" s="24" t="s">
        <v>539</v>
      </c>
      <c r="L211" s="251"/>
    </row>
    <row r="212" spans="1:17" hidden="1">
      <c r="B212" s="24" t="s">
        <v>1997</v>
      </c>
      <c r="C212" s="24" t="s">
        <v>1995</v>
      </c>
      <c r="D212" s="90" t="s">
        <v>1970</v>
      </c>
      <c r="E212" s="24" t="s">
        <v>1620</v>
      </c>
      <c r="F212" s="24" t="s">
        <v>1620</v>
      </c>
      <c r="G212" s="183">
        <v>300</v>
      </c>
      <c r="H212" s="24" t="s">
        <v>1617</v>
      </c>
      <c r="I212" s="25" t="s">
        <v>544</v>
      </c>
      <c r="J212" s="24" t="s">
        <v>1682</v>
      </c>
      <c r="K212" s="24" t="s">
        <v>1622</v>
      </c>
      <c r="L212" s="251"/>
    </row>
    <row r="213" spans="1:17" hidden="1">
      <c r="B213" s="24" t="s">
        <v>1998</v>
      </c>
      <c r="C213" s="24" t="s">
        <v>1995</v>
      </c>
      <c r="D213" s="90" t="s">
        <v>1970</v>
      </c>
      <c r="E213" s="24" t="s">
        <v>1816</v>
      </c>
      <c r="F213" s="24" t="s">
        <v>1816</v>
      </c>
      <c r="G213" s="183">
        <v>175</v>
      </c>
      <c r="H213" s="24" t="s">
        <v>1612</v>
      </c>
      <c r="I213" s="25" t="s">
        <v>544</v>
      </c>
      <c r="J213" s="24" t="s">
        <v>1833</v>
      </c>
      <c r="K213" s="24" t="s">
        <v>1622</v>
      </c>
      <c r="L213" s="251"/>
    </row>
    <row r="214" spans="1:17" hidden="1">
      <c r="B214" s="24" t="s">
        <v>13942</v>
      </c>
      <c r="C214" s="24" t="s">
        <v>13941</v>
      </c>
      <c r="D214" s="173" t="s">
        <v>360</v>
      </c>
      <c r="E214" s="24" t="s">
        <v>1611</v>
      </c>
      <c r="F214" s="24" t="s">
        <v>1611</v>
      </c>
      <c r="G214" s="183">
        <v>175</v>
      </c>
      <c r="H214" s="24" t="s">
        <v>1612</v>
      </c>
      <c r="I214" s="25">
        <v>99251397</v>
      </c>
      <c r="J214" s="24" t="s">
        <v>1722</v>
      </c>
      <c r="K214" s="24" t="s">
        <v>539</v>
      </c>
      <c r="L214" s="251"/>
    </row>
    <row r="215" spans="1:17" hidden="1">
      <c r="B215" s="24" t="s">
        <v>13944</v>
      </c>
      <c r="C215" s="24" t="s">
        <v>13941</v>
      </c>
      <c r="E215" s="24" t="s">
        <v>1616</v>
      </c>
      <c r="F215" s="24" t="s">
        <v>1616</v>
      </c>
      <c r="G215" s="183">
        <v>300</v>
      </c>
      <c r="H215" s="24" t="s">
        <v>1617</v>
      </c>
      <c r="I215" s="25" t="s">
        <v>544</v>
      </c>
      <c r="J215" s="24" t="s">
        <v>1702</v>
      </c>
      <c r="K215" s="24" t="s">
        <v>539</v>
      </c>
      <c r="L215" s="251"/>
    </row>
    <row r="216" spans="1:17" hidden="1">
      <c r="B216" s="24" t="s">
        <v>13945</v>
      </c>
      <c r="C216" s="24" t="s">
        <v>13941</v>
      </c>
      <c r="E216" s="24" t="s">
        <v>1620</v>
      </c>
      <c r="F216" s="24" t="s">
        <v>1620</v>
      </c>
      <c r="G216" s="183">
        <v>300</v>
      </c>
      <c r="H216" s="24" t="s">
        <v>1617</v>
      </c>
      <c r="I216" s="25" t="s">
        <v>544</v>
      </c>
      <c r="J216" s="24" t="s">
        <v>1704</v>
      </c>
      <c r="K216" s="24" t="s">
        <v>1622</v>
      </c>
      <c r="L216" s="251"/>
    </row>
    <row r="217" spans="1:17" hidden="1">
      <c r="B217" s="24" t="s">
        <v>13946</v>
      </c>
      <c r="C217" s="24" t="s">
        <v>13941</v>
      </c>
      <c r="E217" s="24" t="s">
        <v>1816</v>
      </c>
      <c r="F217" s="24" t="s">
        <v>1816</v>
      </c>
      <c r="G217" s="183">
        <v>175</v>
      </c>
      <c r="H217" s="24" t="s">
        <v>1612</v>
      </c>
      <c r="I217" s="25" t="s">
        <v>544</v>
      </c>
      <c r="J217" s="24" t="s">
        <v>1839</v>
      </c>
      <c r="K217" s="24" t="s">
        <v>1622</v>
      </c>
      <c r="L217" s="251"/>
    </row>
    <row r="218" spans="1:17" hidden="1">
      <c r="B218" s="24" t="s">
        <v>14309</v>
      </c>
      <c r="C218" s="24" t="s">
        <v>14274</v>
      </c>
      <c r="D218" s="173" t="s">
        <v>360</v>
      </c>
      <c r="E218" s="24" t="s">
        <v>1611</v>
      </c>
      <c r="F218" s="24" t="s">
        <v>1611</v>
      </c>
      <c r="G218" s="183">
        <v>175</v>
      </c>
      <c r="H218" s="24" t="s">
        <v>1612</v>
      </c>
      <c r="I218" s="25">
        <v>96698962</v>
      </c>
      <c r="J218" s="24" t="s">
        <v>1707</v>
      </c>
      <c r="K218" s="24" t="s">
        <v>539</v>
      </c>
      <c r="L218" s="2"/>
      <c r="Q218" s="24"/>
    </row>
    <row r="219" spans="1:17" hidden="1">
      <c r="B219" s="24" t="s">
        <v>14310</v>
      </c>
      <c r="C219" s="24" t="s">
        <v>14274</v>
      </c>
      <c r="D219" s="173" t="s">
        <v>360</v>
      </c>
      <c r="E219" s="24" t="s">
        <v>1616</v>
      </c>
      <c r="F219" s="24" t="s">
        <v>1616</v>
      </c>
      <c r="G219" s="183">
        <v>300</v>
      </c>
      <c r="H219" s="24" t="s">
        <v>1617</v>
      </c>
      <c r="I219" s="25">
        <v>96768944</v>
      </c>
      <c r="J219" s="24" t="s">
        <v>1709</v>
      </c>
      <c r="K219" s="24" t="s">
        <v>539</v>
      </c>
      <c r="L219" s="2"/>
      <c r="Q219" s="24"/>
    </row>
    <row r="220" spans="1:17" hidden="1">
      <c r="B220" s="24" t="s">
        <v>14311</v>
      </c>
      <c r="C220" s="24" t="s">
        <v>14274</v>
      </c>
      <c r="D220" s="173" t="s">
        <v>360</v>
      </c>
      <c r="E220" s="24" t="s">
        <v>1620</v>
      </c>
      <c r="F220" s="24" t="s">
        <v>1620</v>
      </c>
      <c r="G220" s="183">
        <v>300</v>
      </c>
      <c r="H220" s="24" t="s">
        <v>1617</v>
      </c>
      <c r="I220" s="25" t="s">
        <v>544</v>
      </c>
      <c r="J220" s="24" t="s">
        <v>1711</v>
      </c>
      <c r="K220" s="24" t="s">
        <v>1622</v>
      </c>
      <c r="L220" s="2"/>
      <c r="Q220" s="24"/>
    </row>
    <row r="221" spans="1:17" hidden="1">
      <c r="B221" s="24" t="s">
        <v>14312</v>
      </c>
      <c r="C221" s="24" t="s">
        <v>14274</v>
      </c>
      <c r="D221" s="173" t="s">
        <v>360</v>
      </c>
      <c r="E221" s="24" t="s">
        <v>1816</v>
      </c>
      <c r="F221" s="24" t="s">
        <v>1816</v>
      </c>
      <c r="G221" s="183">
        <v>175</v>
      </c>
      <c r="H221" s="24" t="s">
        <v>1612</v>
      </c>
      <c r="I221" s="25" t="s">
        <v>544</v>
      </c>
      <c r="J221" s="24" t="s">
        <v>1841</v>
      </c>
      <c r="K221" s="24" t="s">
        <v>1622</v>
      </c>
      <c r="L221" s="2"/>
      <c r="Q221" s="24"/>
    </row>
    <row r="222" spans="1:17" hidden="1">
      <c r="A222" s="44" t="s">
        <v>316</v>
      </c>
      <c r="B222" s="2"/>
      <c r="C222" s="2"/>
      <c r="K222" s="251"/>
      <c r="L222" s="251"/>
    </row>
    <row r="223" spans="1:17">
      <c r="G223" s="2"/>
      <c r="H223" s="2"/>
      <c r="I223" s="2"/>
      <c r="J223" s="2"/>
      <c r="K223" s="2"/>
    </row>
  </sheetData>
  <autoFilter ref="A6:Q222" xr:uid="{00000000-0009-0000-0000-000005000000}">
    <filterColumn colId="2">
      <filters>
        <filter val=":1020-3_4-KP:1020-3_4-KPVS:"/>
      </filters>
    </filterColumn>
  </autoFilter>
  <phoneticPr fontId="0" type="noConversion"/>
  <dataValidations count="1">
    <dataValidation type="list" allowBlank="1" showInputMessage="1" showErrorMessage="1" errorTitle="Invalid Attribute Type" error="Please select an attribute type from the dropdown list" sqref="B4:K4" xr:uid="{00000000-0002-0000-0500-000000000000}">
      <formula1>"text, double, short, calculation, compatibility rule, string expression, boolean, description, pointer, pointer-merge"</formula1>
    </dataValidation>
  </dataValidations>
  <printOptions gridLines="1"/>
  <pageMargins left="0.25" right="0.25" top="0.98402777777777795" bottom="0.98402777777777795" header="0.51180555555555596" footer="0.51180555555555596"/>
  <pageSetup scale="24" firstPageNumber="0" orientation="landscape" horizontalDpi="300" verticalDpi="300"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autoPageBreaks="0"/>
  </sheetPr>
  <dimension ref="A1:Q1216"/>
  <sheetViews>
    <sheetView topLeftCell="F1" zoomScale="70" zoomScaleNormal="70" workbookViewId="0">
      <pane ySplit="6" topLeftCell="A7" activePane="bottomLeft" state="frozen"/>
      <selection activeCell="B42" sqref="B42"/>
      <selection pane="bottomLeft" activeCell="M28" sqref="M28"/>
    </sheetView>
  </sheetViews>
  <sheetFormatPr defaultRowHeight="12.75" outlineLevelRow="1"/>
  <cols>
    <col min="1" max="1" width="20.140625" style="43" bestFit="1" customWidth="1"/>
    <col min="2" max="2" width="4.85546875" style="13" customWidth="1"/>
    <col min="3" max="3" width="29.140625" customWidth="1"/>
    <col min="4" max="4" width="41.85546875" customWidth="1"/>
    <col min="5" max="5" width="32.42578125" bestFit="1" customWidth="1"/>
    <col min="6" max="6" width="40.28515625" bestFit="1" customWidth="1"/>
    <col min="7" max="7" width="44.42578125" bestFit="1" customWidth="1"/>
    <col min="8" max="8" width="24.140625" bestFit="1" customWidth="1"/>
    <col min="9" max="9" width="22.140625" bestFit="1" customWidth="1"/>
    <col min="10" max="10" width="20.42578125" style="20" bestFit="1" customWidth="1"/>
    <col min="11" max="11" width="47.85546875" style="20" customWidth="1"/>
    <col min="12" max="12" width="14.28515625" bestFit="1" customWidth="1"/>
    <col min="13" max="13" width="12.28515625" bestFit="1" customWidth="1"/>
    <col min="14" max="14" width="10.5703125" customWidth="1"/>
    <col min="15" max="15" width="12" bestFit="1" customWidth="1"/>
  </cols>
  <sheetData>
    <row r="1" spans="1:17" s="48" customFormat="1" ht="13.5" thickBot="1">
      <c r="A1" s="45" t="s">
        <v>305</v>
      </c>
      <c r="B1" s="133" t="s">
        <v>14305</v>
      </c>
      <c r="C1" s="133" t="s">
        <v>1999</v>
      </c>
      <c r="D1" s="46"/>
      <c r="E1" s="47"/>
      <c r="F1" s="47"/>
      <c r="G1" s="47"/>
      <c r="H1" s="47"/>
      <c r="I1" s="47"/>
      <c r="J1" s="56"/>
      <c r="K1" s="56"/>
      <c r="L1" s="47"/>
      <c r="M1" s="47"/>
      <c r="N1" s="47"/>
      <c r="O1" s="47"/>
      <c r="Q1" s="48" t="s">
        <v>518</v>
      </c>
    </row>
    <row r="2" spans="1:17" ht="13.5" outlineLevel="1" thickTop="1">
      <c r="A2" s="42" t="s">
        <v>2000</v>
      </c>
      <c r="B2" s="134"/>
      <c r="C2" s="41" t="str">
        <f>IF($A$6="Full Data", "ID", "")</f>
        <v>ID</v>
      </c>
      <c r="D2" s="41" t="s">
        <v>520</v>
      </c>
      <c r="E2" s="41" t="s">
        <v>2001</v>
      </c>
      <c r="F2" s="41"/>
      <c r="G2" s="41" t="s">
        <v>2002</v>
      </c>
      <c r="H2" s="41" t="str">
        <f>IF($A$6="Full Data", "PacoMatlCode","")</f>
        <v>PacoMatlCode</v>
      </c>
      <c r="I2" s="41" t="str">
        <f>IF($A$6="Full Data", "ImpellerKey","")</f>
        <v>ImpellerKey</v>
      </c>
      <c r="J2" s="55" t="s">
        <v>2003</v>
      </c>
      <c r="K2" s="55" t="str">
        <f>IF($A$6="Full Data", "Coating","")</f>
        <v>Coating</v>
      </c>
      <c r="L2" s="41" t="s">
        <v>521</v>
      </c>
      <c r="M2" s="41" t="s">
        <v>308</v>
      </c>
      <c r="N2" s="41" t="str">
        <f>IF($A$6="Full Data", "Comments1","")</f>
        <v>Comments1</v>
      </c>
      <c r="O2" s="41" t="s">
        <v>310</v>
      </c>
    </row>
    <row r="3" spans="1:17" outlineLevel="1">
      <c r="A3" s="42" t="str">
        <f>IF($A$6="Full Data", "PumpOptions", "BasicOptionsDynamicDesc")</f>
        <v>PumpOptions</v>
      </c>
      <c r="B3" s="134"/>
      <c r="C3" s="41" t="str">
        <f>IF($A$6="Full Data", "PriceList","")</f>
        <v>PriceList</v>
      </c>
      <c r="D3" s="41"/>
      <c r="E3" s="41"/>
      <c r="F3" s="41" t="s">
        <v>307</v>
      </c>
      <c r="G3" s="41"/>
      <c r="H3" s="41"/>
      <c r="I3" s="41"/>
      <c r="J3" s="55"/>
      <c r="K3" s="55"/>
      <c r="L3" s="41"/>
      <c r="M3" s="41"/>
      <c r="N3" s="41"/>
      <c r="O3" s="41"/>
    </row>
    <row r="4" spans="1:17" s="52" customFormat="1" outlineLevel="1">
      <c r="A4" s="49" t="s">
        <v>313</v>
      </c>
      <c r="B4" s="135"/>
      <c r="C4" s="50" t="str">
        <f>IF($A$6="Full Data", "pointer-merge","")</f>
        <v>pointer-merge</v>
      </c>
      <c r="D4" s="50" t="s">
        <v>522</v>
      </c>
      <c r="E4" s="50" t="s">
        <v>522</v>
      </c>
      <c r="F4" s="50" t="s">
        <v>1608</v>
      </c>
      <c r="G4" s="50" t="s">
        <v>522</v>
      </c>
      <c r="H4" s="50" t="str">
        <f>IF($A$6="Full Data", "text","")</f>
        <v>text</v>
      </c>
      <c r="I4" s="50" t="str">
        <f>IF($A$6="Full Data", "text","")</f>
        <v>text</v>
      </c>
      <c r="J4" s="50" t="s">
        <v>522</v>
      </c>
      <c r="K4" s="50" t="str">
        <f>IF($A$6="Full Data", "text","")</f>
        <v>text</v>
      </c>
      <c r="L4" s="50" t="s">
        <v>522</v>
      </c>
      <c r="M4" s="50" t="s">
        <v>1608</v>
      </c>
      <c r="N4" s="50" t="str">
        <f>IF($A$6="Full Data", "text","")</f>
        <v>text</v>
      </c>
      <c r="O4" s="50" t="s">
        <v>314</v>
      </c>
      <c r="P4" s="51" t="s">
        <v>316</v>
      </c>
    </row>
    <row r="5" spans="1:17" s="48" customFormat="1" ht="13.5" outlineLevel="1" thickBot="1">
      <c r="A5" s="53" t="s">
        <v>317</v>
      </c>
      <c r="B5" s="84"/>
      <c r="C5" s="54"/>
      <c r="D5" s="54"/>
      <c r="E5" s="54"/>
      <c r="F5" s="54"/>
      <c r="G5" s="54"/>
      <c r="H5" s="54"/>
      <c r="I5" s="54"/>
      <c r="J5" s="57"/>
      <c r="K5" s="57"/>
      <c r="L5" s="54"/>
      <c r="M5" s="54"/>
      <c r="N5" s="54"/>
      <c r="O5" s="54"/>
    </row>
    <row r="6" spans="1:17" ht="13.5" thickTop="1">
      <c r="A6" s="43" t="s">
        <v>318</v>
      </c>
      <c r="B6" s="13" t="s">
        <v>523</v>
      </c>
      <c r="C6" s="4" t="s">
        <v>307</v>
      </c>
      <c r="D6" s="5" t="s">
        <v>14267</v>
      </c>
      <c r="E6" s="9" t="s">
        <v>14268</v>
      </c>
      <c r="F6" s="4" t="s">
        <v>525</v>
      </c>
      <c r="G6" s="5" t="s">
        <v>14269</v>
      </c>
      <c r="H6" s="5" t="s">
        <v>14270</v>
      </c>
      <c r="I6" s="5" t="s">
        <v>14271</v>
      </c>
      <c r="J6" s="258" t="s">
        <v>14313</v>
      </c>
      <c r="K6" s="106" t="s">
        <v>14266</v>
      </c>
      <c r="L6" s="9" t="s">
        <v>14272</v>
      </c>
      <c r="M6" s="9" t="s">
        <v>321</v>
      </c>
      <c r="N6" s="9" t="s">
        <v>2005</v>
      </c>
      <c r="O6" s="5" t="s">
        <v>322</v>
      </c>
      <c r="P6" s="5"/>
    </row>
    <row r="7" spans="1:17" s="24" customFormat="1">
      <c r="A7" s="44" t="s">
        <v>324</v>
      </c>
      <c r="B7" s="144" t="str">
        <f t="shared" ref="B7:B62" si="0">IF(AND(E7 = "Case Ring",G7="Silicon Bronze, ASTM-B584, C87600", K7 = "Coating_Standard"),"Y","N")</f>
        <v>Y</v>
      </c>
      <c r="C7" s="24" t="s">
        <v>2006</v>
      </c>
      <c r="D7" s="24" t="s">
        <v>2007</v>
      </c>
      <c r="E7" s="24" t="s">
        <v>2008</v>
      </c>
      <c r="F7" s="24" t="s">
        <v>2009</v>
      </c>
      <c r="G7" s="24" t="s">
        <v>2010</v>
      </c>
      <c r="H7" s="24" t="s">
        <v>2011</v>
      </c>
      <c r="I7" s="24" t="s">
        <v>2012</v>
      </c>
      <c r="J7" s="183"/>
      <c r="K7" s="183" t="s">
        <v>536</v>
      </c>
      <c r="L7" s="24">
        <v>96699009</v>
      </c>
      <c r="M7" s="24" t="s">
        <v>2013</v>
      </c>
      <c r="N7" s="24" t="s">
        <v>2014</v>
      </c>
      <c r="O7" s="24" t="s">
        <v>539</v>
      </c>
    </row>
    <row r="8" spans="1:17" s="24" customFormat="1">
      <c r="A8" s="43"/>
      <c r="B8" s="144" t="str">
        <f t="shared" si="0"/>
        <v>N</v>
      </c>
      <c r="C8" s="24" t="s">
        <v>2015</v>
      </c>
      <c r="D8" s="24" t="s">
        <v>2007</v>
      </c>
      <c r="E8" s="24" t="s">
        <v>2016</v>
      </c>
      <c r="F8" s="24" t="s">
        <v>2009</v>
      </c>
      <c r="G8" s="24" t="s">
        <v>2010</v>
      </c>
      <c r="H8" s="24" t="s">
        <v>2011</v>
      </c>
      <c r="I8" s="24" t="s">
        <v>2012</v>
      </c>
      <c r="J8" s="183"/>
      <c r="K8" s="183" t="s">
        <v>536</v>
      </c>
      <c r="L8" s="24">
        <v>96699009</v>
      </c>
      <c r="M8" s="24" t="s">
        <v>2017</v>
      </c>
      <c r="N8" s="24" t="s">
        <v>2014</v>
      </c>
      <c r="O8" s="24" t="s">
        <v>539</v>
      </c>
    </row>
    <row r="9" spans="1:17" s="24" customFormat="1">
      <c r="A9" s="43"/>
      <c r="B9" s="144" t="str">
        <f t="shared" si="0"/>
        <v>N</v>
      </c>
      <c r="C9" s="24" t="s">
        <v>2018</v>
      </c>
      <c r="D9" s="24" t="s">
        <v>2007</v>
      </c>
      <c r="E9" s="24" t="s">
        <v>2008</v>
      </c>
      <c r="F9" s="24" t="s">
        <v>2019</v>
      </c>
      <c r="G9" s="24" t="s">
        <v>2020</v>
      </c>
      <c r="H9" s="24" t="s">
        <v>2021</v>
      </c>
      <c r="I9" s="24" t="s">
        <v>2012</v>
      </c>
      <c r="J9" s="183"/>
      <c r="K9" s="183" t="s">
        <v>536</v>
      </c>
      <c r="L9" s="24">
        <v>97948557</v>
      </c>
      <c r="M9" s="24" t="s">
        <v>2022</v>
      </c>
      <c r="N9" s="24" t="s">
        <v>2014</v>
      </c>
      <c r="O9" s="24" t="s">
        <v>1095</v>
      </c>
    </row>
    <row r="10" spans="1:17" s="24" customFormat="1">
      <c r="A10" s="43"/>
      <c r="B10" s="144" t="str">
        <f t="shared" si="0"/>
        <v>N</v>
      </c>
      <c r="C10" s="24" t="s">
        <v>2023</v>
      </c>
      <c r="D10" s="24" t="s">
        <v>2007</v>
      </c>
      <c r="E10" s="24" t="s">
        <v>2016</v>
      </c>
      <c r="F10" s="24" t="s">
        <v>2019</v>
      </c>
      <c r="G10" s="24" t="s">
        <v>2020</v>
      </c>
      <c r="H10" s="24" t="s">
        <v>2021</v>
      </c>
      <c r="I10" s="24" t="s">
        <v>2012</v>
      </c>
      <c r="J10" s="183"/>
      <c r="K10" s="183" t="s">
        <v>536</v>
      </c>
      <c r="L10" s="24">
        <v>97948557</v>
      </c>
      <c r="M10" s="24" t="s">
        <v>2024</v>
      </c>
      <c r="N10" s="24" t="s">
        <v>2014</v>
      </c>
      <c r="O10" s="24" t="s">
        <v>1095</v>
      </c>
    </row>
    <row r="11" spans="1:17" s="24" customFormat="1">
      <c r="A11" s="43"/>
      <c r="B11" s="144" t="str">
        <f t="shared" si="0"/>
        <v>N</v>
      </c>
      <c r="C11" s="24" t="s">
        <v>2025</v>
      </c>
      <c r="D11" s="24" t="s">
        <v>2007</v>
      </c>
      <c r="E11" s="24" t="s">
        <v>2008</v>
      </c>
      <c r="F11" s="24" t="s">
        <v>2026</v>
      </c>
      <c r="G11" s="24" t="s">
        <v>2027</v>
      </c>
      <c r="H11" s="24" t="s">
        <v>2028</v>
      </c>
      <c r="I11" s="24" t="s">
        <v>2012</v>
      </c>
      <c r="J11" s="183"/>
      <c r="K11" s="183" t="s">
        <v>536</v>
      </c>
      <c r="L11" s="24" t="s">
        <v>544</v>
      </c>
      <c r="M11" s="24" t="s">
        <v>2029</v>
      </c>
      <c r="O11" s="137" t="s">
        <v>2030</v>
      </c>
    </row>
    <row r="12" spans="1:17" s="24" customFormat="1">
      <c r="A12" s="43"/>
      <c r="B12" s="144" t="str">
        <f t="shared" si="0"/>
        <v>N</v>
      </c>
      <c r="C12" s="24" t="s">
        <v>2031</v>
      </c>
      <c r="D12" s="24" t="s">
        <v>2007</v>
      </c>
      <c r="E12" s="24" t="s">
        <v>2016</v>
      </c>
      <c r="F12" s="24" t="s">
        <v>2026</v>
      </c>
      <c r="G12" s="24" t="s">
        <v>2027</v>
      </c>
      <c r="H12" s="24" t="s">
        <v>2028</v>
      </c>
      <c r="I12" s="24" t="s">
        <v>2012</v>
      </c>
      <c r="J12" s="183"/>
      <c r="K12" s="183" t="s">
        <v>536</v>
      </c>
      <c r="L12" s="24" t="s">
        <v>544</v>
      </c>
      <c r="M12" s="24" t="s">
        <v>2032</v>
      </c>
      <c r="O12" s="137" t="s">
        <v>2030</v>
      </c>
    </row>
    <row r="13" spans="1:17" s="24" customFormat="1">
      <c r="A13" s="43"/>
      <c r="B13" s="144" t="str">
        <f t="shared" si="0"/>
        <v>N</v>
      </c>
      <c r="C13" s="24" t="s">
        <v>2033</v>
      </c>
      <c r="D13" s="24" t="s">
        <v>2007</v>
      </c>
      <c r="E13" s="24" t="s">
        <v>2008</v>
      </c>
      <c r="F13" s="24" t="s">
        <v>2034</v>
      </c>
      <c r="G13" s="24" t="s">
        <v>2035</v>
      </c>
      <c r="H13" s="24" t="s">
        <v>2036</v>
      </c>
      <c r="I13" s="159" t="s">
        <v>2037</v>
      </c>
      <c r="J13" s="183"/>
      <c r="K13" s="183" t="s">
        <v>536</v>
      </c>
      <c r="L13" s="24" t="s">
        <v>544</v>
      </c>
      <c r="M13" s="24" t="s">
        <v>2038</v>
      </c>
      <c r="O13" s="137" t="s">
        <v>2039</v>
      </c>
    </row>
    <row r="14" spans="1:17" s="24" customFormat="1">
      <c r="A14" s="43"/>
      <c r="B14" s="144" t="str">
        <f t="shared" si="0"/>
        <v>N</v>
      </c>
      <c r="C14" s="24" t="s">
        <v>2040</v>
      </c>
      <c r="D14" s="24" t="s">
        <v>2007</v>
      </c>
      <c r="E14" s="24" t="s">
        <v>2016</v>
      </c>
      <c r="F14" s="24" t="s">
        <v>2034</v>
      </c>
      <c r="G14" s="24" t="s">
        <v>2035</v>
      </c>
      <c r="H14" s="24" t="s">
        <v>2036</v>
      </c>
      <c r="I14" s="159" t="s">
        <v>2037</v>
      </c>
      <c r="J14" s="183"/>
      <c r="K14" s="183" t="s">
        <v>536</v>
      </c>
      <c r="L14" s="24" t="s">
        <v>544</v>
      </c>
      <c r="M14" s="24" t="s">
        <v>2041</v>
      </c>
      <c r="O14" s="137" t="s">
        <v>2039</v>
      </c>
    </row>
    <row r="15" spans="1:17" s="24" customFormat="1">
      <c r="A15" s="43"/>
      <c r="B15" s="144" t="str">
        <f t="shared" si="0"/>
        <v>N</v>
      </c>
      <c r="C15" s="24" t="s">
        <v>2042</v>
      </c>
      <c r="D15" s="24" t="s">
        <v>2007</v>
      </c>
      <c r="E15" s="24" t="s">
        <v>2008</v>
      </c>
      <c r="F15" s="24" t="s">
        <v>2043</v>
      </c>
      <c r="G15" s="24" t="s">
        <v>2044</v>
      </c>
      <c r="H15" s="24" t="s">
        <v>2045</v>
      </c>
      <c r="I15" s="159" t="s">
        <v>2037</v>
      </c>
      <c r="J15" s="183"/>
      <c r="K15" s="183" t="s">
        <v>536</v>
      </c>
      <c r="L15" s="24">
        <v>97948027</v>
      </c>
      <c r="M15" s="24" t="s">
        <v>2046</v>
      </c>
      <c r="O15" s="137" t="s">
        <v>2039</v>
      </c>
    </row>
    <row r="16" spans="1:17" s="24" customFormat="1">
      <c r="A16" s="43"/>
      <c r="B16" s="144" t="str">
        <f t="shared" si="0"/>
        <v>N</v>
      </c>
      <c r="C16" s="24" t="s">
        <v>2047</v>
      </c>
      <c r="D16" s="24" t="s">
        <v>2007</v>
      </c>
      <c r="E16" s="24" t="s">
        <v>2016</v>
      </c>
      <c r="F16" s="24" t="s">
        <v>2043</v>
      </c>
      <c r="G16" s="24" t="s">
        <v>2044</v>
      </c>
      <c r="H16" s="24" t="s">
        <v>2045</v>
      </c>
      <c r="I16" s="159" t="s">
        <v>2037</v>
      </c>
      <c r="J16" s="183"/>
      <c r="K16" s="183" t="s">
        <v>536</v>
      </c>
      <c r="L16" s="24">
        <v>97948027</v>
      </c>
      <c r="M16" s="24" t="s">
        <v>2048</v>
      </c>
      <c r="O16" s="137" t="s">
        <v>2039</v>
      </c>
    </row>
    <row r="17" spans="1:16" s="24" customFormat="1">
      <c r="A17" s="43"/>
      <c r="B17" s="144" t="str">
        <f t="shared" si="0"/>
        <v>N</v>
      </c>
      <c r="C17" s="24" t="s">
        <v>2049</v>
      </c>
      <c r="D17" s="24" t="s">
        <v>2007</v>
      </c>
      <c r="E17" s="24" t="s">
        <v>2008</v>
      </c>
      <c r="F17" s="24" t="s">
        <v>2050</v>
      </c>
      <c r="G17" s="24" t="s">
        <v>2051</v>
      </c>
      <c r="H17" s="24" t="s">
        <v>2052</v>
      </c>
      <c r="I17" s="159" t="s">
        <v>2037</v>
      </c>
      <c r="J17" s="183"/>
      <c r="K17" s="183" t="s">
        <v>536</v>
      </c>
      <c r="L17" s="24">
        <v>97948028</v>
      </c>
      <c r="M17" s="24" t="s">
        <v>2053</v>
      </c>
      <c r="O17" s="137" t="s">
        <v>2054</v>
      </c>
    </row>
    <row r="18" spans="1:16" s="24" customFormat="1">
      <c r="A18" s="43"/>
      <c r="B18" s="144" t="str">
        <f t="shared" si="0"/>
        <v>N</v>
      </c>
      <c r="C18" s="24" t="s">
        <v>2055</v>
      </c>
      <c r="D18" s="24" t="s">
        <v>2007</v>
      </c>
      <c r="E18" s="24" t="s">
        <v>2016</v>
      </c>
      <c r="F18" s="24" t="s">
        <v>2050</v>
      </c>
      <c r="G18" s="24" t="s">
        <v>2051</v>
      </c>
      <c r="H18" s="24" t="s">
        <v>2052</v>
      </c>
      <c r="I18" s="159" t="s">
        <v>2037</v>
      </c>
      <c r="J18" s="183"/>
      <c r="K18" s="183" t="s">
        <v>536</v>
      </c>
      <c r="L18" s="24">
        <v>97948028</v>
      </c>
      <c r="M18" s="24" t="s">
        <v>2056</v>
      </c>
      <c r="O18" s="137" t="s">
        <v>2054</v>
      </c>
    </row>
    <row r="19" spans="1:16" s="24" customFormat="1">
      <c r="A19" s="43"/>
      <c r="B19" s="144" t="str">
        <f t="shared" si="0"/>
        <v>N</v>
      </c>
      <c r="C19" s="24" t="s">
        <v>2057</v>
      </c>
      <c r="D19" s="24" t="s">
        <v>2007</v>
      </c>
      <c r="E19" s="24" t="s">
        <v>2008</v>
      </c>
      <c r="F19" s="24" t="s">
        <v>2058</v>
      </c>
      <c r="G19" s="24" t="s">
        <v>549</v>
      </c>
      <c r="H19" s="24" t="s">
        <v>550</v>
      </c>
      <c r="I19" s="24" t="s">
        <v>549</v>
      </c>
      <c r="J19" s="183"/>
      <c r="K19" s="183" t="s">
        <v>536</v>
      </c>
      <c r="L19" s="24" t="s">
        <v>544</v>
      </c>
      <c r="M19" s="24" t="s">
        <v>2059</v>
      </c>
      <c r="O19" s="137" t="s">
        <v>552</v>
      </c>
    </row>
    <row r="20" spans="1:16" s="24" customFormat="1">
      <c r="A20" s="43"/>
      <c r="B20" s="144" t="str">
        <f t="shared" si="0"/>
        <v>N</v>
      </c>
      <c r="C20" s="24" t="s">
        <v>2060</v>
      </c>
      <c r="D20" s="24" t="s">
        <v>2007</v>
      </c>
      <c r="E20" s="24" t="s">
        <v>2016</v>
      </c>
      <c r="F20" s="24" t="s">
        <v>2058</v>
      </c>
      <c r="G20" s="24" t="s">
        <v>549</v>
      </c>
      <c r="H20" s="24" t="s">
        <v>550</v>
      </c>
      <c r="I20" s="24" t="s">
        <v>549</v>
      </c>
      <c r="J20" s="183"/>
      <c r="K20" s="183" t="s">
        <v>536</v>
      </c>
      <c r="L20" s="24" t="s">
        <v>544</v>
      </c>
      <c r="M20" s="24" t="s">
        <v>2061</v>
      </c>
      <c r="O20" s="137" t="s">
        <v>552</v>
      </c>
    </row>
    <row r="21" spans="1:16" s="24" customFormat="1">
      <c r="A21" s="43"/>
      <c r="B21" s="144" t="str">
        <f t="shared" si="0"/>
        <v>N</v>
      </c>
      <c r="C21" s="24" t="s">
        <v>2062</v>
      </c>
      <c r="D21" s="24" t="s">
        <v>2007</v>
      </c>
      <c r="E21" s="24" t="s">
        <v>2008</v>
      </c>
      <c r="F21" s="24" t="s">
        <v>2009</v>
      </c>
      <c r="G21" s="24" t="s">
        <v>2010</v>
      </c>
      <c r="H21" s="24" t="s">
        <v>2011</v>
      </c>
      <c r="I21" s="24" t="s">
        <v>2012</v>
      </c>
      <c r="J21" s="183"/>
      <c r="K21" s="183" t="s">
        <v>1094</v>
      </c>
      <c r="L21" s="183" t="s">
        <v>544</v>
      </c>
      <c r="M21" s="24" t="s">
        <v>2013</v>
      </c>
      <c r="O21" s="137" t="s">
        <v>1095</v>
      </c>
    </row>
    <row r="22" spans="1:16" s="24" customFormat="1">
      <c r="A22" s="43"/>
      <c r="B22" s="144" t="str">
        <f t="shared" si="0"/>
        <v>N</v>
      </c>
      <c r="C22" s="24" t="s">
        <v>2063</v>
      </c>
      <c r="D22" s="24" t="s">
        <v>2007</v>
      </c>
      <c r="E22" s="24" t="s">
        <v>2016</v>
      </c>
      <c r="F22" s="24" t="s">
        <v>2009</v>
      </c>
      <c r="G22" s="24" t="s">
        <v>2010</v>
      </c>
      <c r="H22" s="24" t="s">
        <v>2011</v>
      </c>
      <c r="I22" s="24" t="s">
        <v>2012</v>
      </c>
      <c r="J22" s="183"/>
      <c r="K22" s="183" t="s">
        <v>1094</v>
      </c>
      <c r="L22" s="183" t="s">
        <v>544</v>
      </c>
      <c r="M22" s="24" t="s">
        <v>2017</v>
      </c>
      <c r="O22" s="137" t="s">
        <v>1095</v>
      </c>
    </row>
    <row r="23" spans="1:16" s="24" customFormat="1">
      <c r="A23" s="43"/>
      <c r="B23" s="144" t="str">
        <f t="shared" si="0"/>
        <v>N</v>
      </c>
      <c r="C23" s="24" t="s">
        <v>2064</v>
      </c>
      <c r="D23" s="24" t="s">
        <v>2007</v>
      </c>
      <c r="E23" s="24" t="s">
        <v>2008</v>
      </c>
      <c r="F23" s="24" t="s">
        <v>2019</v>
      </c>
      <c r="G23" s="24" t="s">
        <v>2020</v>
      </c>
      <c r="H23" s="24" t="s">
        <v>2021</v>
      </c>
      <c r="I23" s="24" t="s">
        <v>2012</v>
      </c>
      <c r="J23" s="183"/>
      <c r="K23" s="183" t="s">
        <v>1094</v>
      </c>
      <c r="L23" s="183" t="s">
        <v>544</v>
      </c>
      <c r="M23" s="24" t="s">
        <v>2022</v>
      </c>
      <c r="O23" s="137" t="s">
        <v>1095</v>
      </c>
      <c r="P23" s="155"/>
    </row>
    <row r="24" spans="1:16" s="24" customFormat="1">
      <c r="A24" s="43"/>
      <c r="B24" s="144" t="str">
        <f t="shared" si="0"/>
        <v>N</v>
      </c>
      <c r="C24" s="24" t="s">
        <v>2065</v>
      </c>
      <c r="D24" s="24" t="s">
        <v>2007</v>
      </c>
      <c r="E24" s="24" t="s">
        <v>2016</v>
      </c>
      <c r="F24" s="24" t="s">
        <v>2019</v>
      </c>
      <c r="G24" s="24" t="s">
        <v>2020</v>
      </c>
      <c r="H24" s="24" t="s">
        <v>2021</v>
      </c>
      <c r="I24" s="24" t="s">
        <v>2012</v>
      </c>
      <c r="J24" s="183"/>
      <c r="K24" s="183" t="s">
        <v>1094</v>
      </c>
      <c r="L24" s="183" t="s">
        <v>544</v>
      </c>
      <c r="M24" s="24" t="s">
        <v>2024</v>
      </c>
      <c r="O24" s="137" t="s">
        <v>1095</v>
      </c>
      <c r="P24" s="155"/>
    </row>
    <row r="25" spans="1:16" s="24" customFormat="1">
      <c r="A25" s="43"/>
      <c r="B25" s="144" t="str">
        <f t="shared" si="0"/>
        <v>N</v>
      </c>
      <c r="C25" s="24" t="s">
        <v>2066</v>
      </c>
      <c r="D25" s="24" t="s">
        <v>2007</v>
      </c>
      <c r="E25" s="24" t="s">
        <v>2008</v>
      </c>
      <c r="F25" s="24" t="s">
        <v>2026</v>
      </c>
      <c r="G25" s="24" t="s">
        <v>2027</v>
      </c>
      <c r="H25" s="24" t="s">
        <v>2028</v>
      </c>
      <c r="I25" s="24" t="s">
        <v>2012</v>
      </c>
      <c r="J25" s="183"/>
      <c r="K25" s="183" t="s">
        <v>1094</v>
      </c>
      <c r="L25" s="183" t="s">
        <v>544</v>
      </c>
      <c r="M25" s="24" t="s">
        <v>2029</v>
      </c>
      <c r="O25" s="137" t="s">
        <v>1095</v>
      </c>
    </row>
    <row r="26" spans="1:16" s="24" customFormat="1">
      <c r="A26" s="43"/>
      <c r="B26" s="144" t="str">
        <f t="shared" si="0"/>
        <v>N</v>
      </c>
      <c r="C26" s="24" t="s">
        <v>2067</v>
      </c>
      <c r="D26" s="24" t="s">
        <v>2007</v>
      </c>
      <c r="E26" s="24" t="s">
        <v>2016</v>
      </c>
      <c r="F26" s="24" t="s">
        <v>2026</v>
      </c>
      <c r="G26" s="24" t="s">
        <v>2027</v>
      </c>
      <c r="H26" s="24" t="s">
        <v>2028</v>
      </c>
      <c r="I26" s="24" t="s">
        <v>2012</v>
      </c>
      <c r="J26" s="183"/>
      <c r="K26" s="183" t="s">
        <v>1094</v>
      </c>
      <c r="L26" s="183" t="s">
        <v>544</v>
      </c>
      <c r="M26" s="24" t="s">
        <v>2032</v>
      </c>
      <c r="O26" s="137" t="s">
        <v>1095</v>
      </c>
    </row>
    <row r="27" spans="1:16" s="24" customFormat="1">
      <c r="A27" s="43"/>
      <c r="B27" s="144" t="str">
        <f t="shared" si="0"/>
        <v>N</v>
      </c>
      <c r="C27" s="24" t="s">
        <v>2068</v>
      </c>
      <c r="D27" s="24" t="s">
        <v>2007</v>
      </c>
      <c r="E27" s="24" t="s">
        <v>2008</v>
      </c>
      <c r="F27" s="24" t="s">
        <v>2009</v>
      </c>
      <c r="G27" s="24" t="s">
        <v>2010</v>
      </c>
      <c r="H27" s="24" t="s">
        <v>2011</v>
      </c>
      <c r="I27" s="24" t="s">
        <v>2012</v>
      </c>
      <c r="J27" s="183"/>
      <c r="K27" s="183" t="s">
        <v>1125</v>
      </c>
      <c r="L27" s="183" t="s">
        <v>544</v>
      </c>
      <c r="M27" s="24" t="s">
        <v>2013</v>
      </c>
      <c r="O27" s="137" t="s">
        <v>1095</v>
      </c>
      <c r="P27" s="25"/>
    </row>
    <row r="28" spans="1:16" s="24" customFormat="1">
      <c r="A28" s="43"/>
      <c r="B28" s="144" t="str">
        <f t="shared" si="0"/>
        <v>N</v>
      </c>
      <c r="C28" s="24" t="s">
        <v>2069</v>
      </c>
      <c r="D28" s="24" t="s">
        <v>2007</v>
      </c>
      <c r="E28" s="24" t="s">
        <v>2016</v>
      </c>
      <c r="F28" s="24" t="s">
        <v>2009</v>
      </c>
      <c r="G28" s="24" t="s">
        <v>2010</v>
      </c>
      <c r="H28" s="24" t="s">
        <v>2011</v>
      </c>
      <c r="I28" s="24" t="s">
        <v>2012</v>
      </c>
      <c r="J28" s="183"/>
      <c r="K28" s="183" t="s">
        <v>1125</v>
      </c>
      <c r="L28" s="183" t="s">
        <v>544</v>
      </c>
      <c r="M28" s="24" t="s">
        <v>2017</v>
      </c>
      <c r="O28" s="137" t="s">
        <v>1095</v>
      </c>
    </row>
    <row r="29" spans="1:16" s="24" customFormat="1">
      <c r="A29" s="43"/>
      <c r="B29" s="144" t="str">
        <f t="shared" si="0"/>
        <v>N</v>
      </c>
      <c r="C29" s="24" t="s">
        <v>2070</v>
      </c>
      <c r="D29" s="24" t="s">
        <v>2007</v>
      </c>
      <c r="E29" s="24" t="s">
        <v>2008</v>
      </c>
      <c r="F29" s="24" t="s">
        <v>2019</v>
      </c>
      <c r="G29" s="24" t="s">
        <v>2020</v>
      </c>
      <c r="H29" s="24" t="s">
        <v>2021</v>
      </c>
      <c r="I29" s="24" t="s">
        <v>2012</v>
      </c>
      <c r="J29" s="183"/>
      <c r="K29" s="183" t="s">
        <v>1125</v>
      </c>
      <c r="L29" s="183" t="s">
        <v>544</v>
      </c>
      <c r="M29" s="24" t="s">
        <v>2022</v>
      </c>
      <c r="O29" s="137" t="s">
        <v>1095</v>
      </c>
    </row>
    <row r="30" spans="1:16" s="24" customFormat="1">
      <c r="A30" s="43"/>
      <c r="B30" s="144" t="str">
        <f t="shared" si="0"/>
        <v>N</v>
      </c>
      <c r="C30" s="24" t="s">
        <v>2071</v>
      </c>
      <c r="D30" s="24" t="s">
        <v>2007</v>
      </c>
      <c r="E30" s="24" t="s">
        <v>2016</v>
      </c>
      <c r="F30" s="24" t="s">
        <v>2019</v>
      </c>
      <c r="G30" s="24" t="s">
        <v>2020</v>
      </c>
      <c r="H30" s="24" t="s">
        <v>2021</v>
      </c>
      <c r="I30" s="24" t="s">
        <v>2012</v>
      </c>
      <c r="J30" s="183"/>
      <c r="K30" s="183" t="s">
        <v>1125</v>
      </c>
      <c r="L30" s="183" t="s">
        <v>544</v>
      </c>
      <c r="M30" s="24" t="s">
        <v>2024</v>
      </c>
      <c r="O30" s="137" t="s">
        <v>1095</v>
      </c>
      <c r="P30" s="155"/>
    </row>
    <row r="31" spans="1:16" s="24" customFormat="1">
      <c r="A31" s="43"/>
      <c r="B31" s="144" t="str">
        <f t="shared" si="0"/>
        <v>N</v>
      </c>
      <c r="C31" s="24" t="s">
        <v>2072</v>
      </c>
      <c r="D31" s="24" t="s">
        <v>2007</v>
      </c>
      <c r="E31" s="24" t="s">
        <v>2008</v>
      </c>
      <c r="F31" s="24" t="s">
        <v>2026</v>
      </c>
      <c r="G31" s="24" t="s">
        <v>2027</v>
      </c>
      <c r="H31" s="24" t="s">
        <v>2028</v>
      </c>
      <c r="I31" s="24" t="s">
        <v>2012</v>
      </c>
      <c r="J31" s="183"/>
      <c r="K31" s="183" t="s">
        <v>1125</v>
      </c>
      <c r="L31" s="183" t="s">
        <v>544</v>
      </c>
      <c r="M31" s="24" t="s">
        <v>2029</v>
      </c>
      <c r="O31" s="137" t="s">
        <v>1095</v>
      </c>
      <c r="P31" s="155"/>
    </row>
    <row r="32" spans="1:16" s="24" customFormat="1">
      <c r="A32" s="43"/>
      <c r="B32" s="144" t="str">
        <f t="shared" si="0"/>
        <v>N</v>
      </c>
      <c r="C32" s="24" t="s">
        <v>2073</v>
      </c>
      <c r="D32" s="24" t="s">
        <v>2007</v>
      </c>
      <c r="E32" s="24" t="s">
        <v>2016</v>
      </c>
      <c r="F32" s="24" t="s">
        <v>2026</v>
      </c>
      <c r="G32" s="24" t="s">
        <v>2027</v>
      </c>
      <c r="H32" s="24" t="s">
        <v>2028</v>
      </c>
      <c r="I32" s="24" t="s">
        <v>2012</v>
      </c>
      <c r="J32" s="183"/>
      <c r="K32" s="183" t="s">
        <v>1125</v>
      </c>
      <c r="L32" s="183" t="s">
        <v>544</v>
      </c>
      <c r="M32" s="24" t="s">
        <v>2032</v>
      </c>
      <c r="O32" s="137" t="s">
        <v>1095</v>
      </c>
    </row>
    <row r="33" spans="1:15" s="24" customFormat="1">
      <c r="A33" s="43"/>
      <c r="B33" s="144" t="str">
        <f t="shared" si="0"/>
        <v>N</v>
      </c>
      <c r="C33" s="24" t="s">
        <v>2074</v>
      </c>
      <c r="D33" s="24" t="s">
        <v>2007</v>
      </c>
      <c r="E33" s="24" t="s">
        <v>2008</v>
      </c>
      <c r="F33" s="24" t="s">
        <v>2009</v>
      </c>
      <c r="G33" s="24" t="s">
        <v>2010</v>
      </c>
      <c r="H33" s="24" t="s">
        <v>2011</v>
      </c>
      <c r="I33" s="24" t="s">
        <v>2012</v>
      </c>
      <c r="J33" s="183"/>
      <c r="K33" s="183" t="s">
        <v>1235</v>
      </c>
      <c r="L33" s="183" t="s">
        <v>544</v>
      </c>
      <c r="M33" s="24" t="s">
        <v>2013</v>
      </c>
      <c r="O33" s="137" t="s">
        <v>1095</v>
      </c>
    </row>
    <row r="34" spans="1:15" s="24" customFormat="1">
      <c r="A34" s="43"/>
      <c r="B34" s="144" t="str">
        <f t="shared" si="0"/>
        <v>N</v>
      </c>
      <c r="C34" s="24" t="s">
        <v>2075</v>
      </c>
      <c r="D34" s="24" t="s">
        <v>2007</v>
      </c>
      <c r="E34" s="24" t="s">
        <v>2016</v>
      </c>
      <c r="F34" s="24" t="s">
        <v>2009</v>
      </c>
      <c r="G34" s="24" t="s">
        <v>2010</v>
      </c>
      <c r="H34" s="24" t="s">
        <v>2011</v>
      </c>
      <c r="I34" s="24" t="s">
        <v>2012</v>
      </c>
      <c r="J34" s="183"/>
      <c r="K34" s="183" t="s">
        <v>1235</v>
      </c>
      <c r="L34" s="183" t="s">
        <v>544</v>
      </c>
      <c r="M34" s="24" t="s">
        <v>2017</v>
      </c>
      <c r="O34" s="137" t="s">
        <v>1095</v>
      </c>
    </row>
    <row r="35" spans="1:15" s="24" customFormat="1">
      <c r="A35" s="43"/>
      <c r="B35" s="144" t="str">
        <f t="shared" si="0"/>
        <v>N</v>
      </c>
      <c r="C35" s="24" t="s">
        <v>2076</v>
      </c>
      <c r="D35" s="24" t="s">
        <v>2007</v>
      </c>
      <c r="E35" s="24" t="s">
        <v>2008</v>
      </c>
      <c r="F35" s="24" t="s">
        <v>2019</v>
      </c>
      <c r="G35" s="24" t="s">
        <v>2020</v>
      </c>
      <c r="H35" s="24" t="s">
        <v>2021</v>
      </c>
      <c r="I35" s="24" t="s">
        <v>2012</v>
      </c>
      <c r="J35" s="183"/>
      <c r="K35" s="183" t="s">
        <v>1235</v>
      </c>
      <c r="L35" s="183" t="s">
        <v>544</v>
      </c>
      <c r="M35" s="24" t="s">
        <v>2022</v>
      </c>
      <c r="O35" s="137" t="s">
        <v>1095</v>
      </c>
    </row>
    <row r="36" spans="1:15" s="24" customFormat="1">
      <c r="A36" s="43"/>
      <c r="B36" s="144" t="str">
        <f t="shared" si="0"/>
        <v>N</v>
      </c>
      <c r="C36" s="24" t="s">
        <v>2077</v>
      </c>
      <c r="D36" s="24" t="s">
        <v>2007</v>
      </c>
      <c r="E36" s="24" t="s">
        <v>2016</v>
      </c>
      <c r="F36" s="24" t="s">
        <v>2019</v>
      </c>
      <c r="G36" s="24" t="s">
        <v>2020</v>
      </c>
      <c r="H36" s="24" t="s">
        <v>2021</v>
      </c>
      <c r="I36" s="24" t="s">
        <v>2012</v>
      </c>
      <c r="J36" s="183"/>
      <c r="K36" s="183" t="s">
        <v>1235</v>
      </c>
      <c r="L36" s="183" t="s">
        <v>544</v>
      </c>
      <c r="M36" s="24" t="s">
        <v>2024</v>
      </c>
      <c r="O36" s="137" t="s">
        <v>1095</v>
      </c>
    </row>
    <row r="37" spans="1:15" s="24" customFormat="1">
      <c r="A37" s="43"/>
      <c r="B37" s="144" t="str">
        <f t="shared" si="0"/>
        <v>N</v>
      </c>
      <c r="C37" s="24" t="s">
        <v>2078</v>
      </c>
      <c r="D37" s="24" t="s">
        <v>2007</v>
      </c>
      <c r="E37" s="24" t="s">
        <v>2008</v>
      </c>
      <c r="F37" s="24" t="s">
        <v>2026</v>
      </c>
      <c r="G37" s="24" t="s">
        <v>2027</v>
      </c>
      <c r="H37" s="24" t="s">
        <v>2028</v>
      </c>
      <c r="I37" s="24" t="s">
        <v>2012</v>
      </c>
      <c r="J37" s="183"/>
      <c r="K37" s="183" t="s">
        <v>1235</v>
      </c>
      <c r="L37" s="183" t="s">
        <v>544</v>
      </c>
      <c r="M37" s="24" t="s">
        <v>2029</v>
      </c>
      <c r="O37" s="137" t="s">
        <v>1095</v>
      </c>
    </row>
    <row r="38" spans="1:15" s="24" customFormat="1">
      <c r="A38" s="43"/>
      <c r="B38" s="144" t="str">
        <f t="shared" si="0"/>
        <v>N</v>
      </c>
      <c r="C38" s="24" t="s">
        <v>2079</v>
      </c>
      <c r="D38" s="24" t="s">
        <v>2007</v>
      </c>
      <c r="E38" s="24" t="s">
        <v>2016</v>
      </c>
      <c r="F38" s="24" t="s">
        <v>2026</v>
      </c>
      <c r="G38" s="24" t="s">
        <v>2027</v>
      </c>
      <c r="H38" s="24" t="s">
        <v>2028</v>
      </c>
      <c r="I38" s="24" t="s">
        <v>2012</v>
      </c>
      <c r="J38" s="183"/>
      <c r="K38" s="183" t="s">
        <v>1235</v>
      </c>
      <c r="L38" s="183" t="s">
        <v>544</v>
      </c>
      <c r="M38" s="24" t="s">
        <v>2032</v>
      </c>
      <c r="O38" s="137" t="s">
        <v>1095</v>
      </c>
    </row>
    <row r="39" spans="1:15" s="24" customFormat="1">
      <c r="A39" s="43"/>
      <c r="B39" s="144" t="str">
        <f t="shared" si="0"/>
        <v>N</v>
      </c>
      <c r="C39" s="24" t="s">
        <v>2080</v>
      </c>
      <c r="D39" s="24" t="s">
        <v>2007</v>
      </c>
      <c r="E39" s="24" t="s">
        <v>2008</v>
      </c>
      <c r="F39" s="24" t="s">
        <v>2009</v>
      </c>
      <c r="G39" s="24" t="s">
        <v>2010</v>
      </c>
      <c r="H39" s="24" t="s">
        <v>2011</v>
      </c>
      <c r="I39" s="24" t="s">
        <v>2012</v>
      </c>
      <c r="J39" s="183"/>
      <c r="K39" s="183" t="s">
        <v>1344</v>
      </c>
      <c r="L39" s="183" t="s">
        <v>544</v>
      </c>
      <c r="M39" s="24" t="s">
        <v>2013</v>
      </c>
      <c r="O39" s="137" t="s">
        <v>1095</v>
      </c>
    </row>
    <row r="40" spans="1:15" s="24" customFormat="1">
      <c r="A40" s="43"/>
      <c r="B40" s="144" t="str">
        <f t="shared" si="0"/>
        <v>N</v>
      </c>
      <c r="C40" s="24" t="s">
        <v>2081</v>
      </c>
      <c r="D40" s="24" t="s">
        <v>2007</v>
      </c>
      <c r="E40" s="24" t="s">
        <v>2016</v>
      </c>
      <c r="F40" s="24" t="s">
        <v>2009</v>
      </c>
      <c r="G40" s="24" t="s">
        <v>2010</v>
      </c>
      <c r="H40" s="24" t="s">
        <v>2011</v>
      </c>
      <c r="I40" s="24" t="s">
        <v>2012</v>
      </c>
      <c r="J40" s="183"/>
      <c r="K40" s="183" t="s">
        <v>1344</v>
      </c>
      <c r="L40" s="183" t="s">
        <v>544</v>
      </c>
      <c r="M40" s="24" t="s">
        <v>2017</v>
      </c>
      <c r="O40" s="137" t="s">
        <v>1095</v>
      </c>
    </row>
    <row r="41" spans="1:15" s="24" customFormat="1">
      <c r="A41" s="43"/>
      <c r="B41" s="144" t="str">
        <f t="shared" si="0"/>
        <v>N</v>
      </c>
      <c r="C41" s="24" t="s">
        <v>2082</v>
      </c>
      <c r="D41" s="24" t="s">
        <v>2007</v>
      </c>
      <c r="E41" s="24" t="s">
        <v>2008</v>
      </c>
      <c r="F41" s="24" t="s">
        <v>2019</v>
      </c>
      <c r="G41" s="24" t="s">
        <v>2020</v>
      </c>
      <c r="H41" s="24" t="s">
        <v>2021</v>
      </c>
      <c r="I41" s="24" t="s">
        <v>2012</v>
      </c>
      <c r="J41" s="183"/>
      <c r="K41" s="183" t="s">
        <v>1344</v>
      </c>
      <c r="L41" s="183" t="s">
        <v>544</v>
      </c>
      <c r="M41" s="24" t="s">
        <v>2022</v>
      </c>
      <c r="O41" s="137" t="s">
        <v>1095</v>
      </c>
    </row>
    <row r="42" spans="1:15" s="24" customFormat="1">
      <c r="A42" s="43"/>
      <c r="B42" s="144" t="str">
        <f t="shared" si="0"/>
        <v>N</v>
      </c>
      <c r="C42" s="24" t="s">
        <v>2083</v>
      </c>
      <c r="D42" s="24" t="s">
        <v>2007</v>
      </c>
      <c r="E42" s="24" t="s">
        <v>2016</v>
      </c>
      <c r="F42" s="24" t="s">
        <v>2019</v>
      </c>
      <c r="G42" s="24" t="s">
        <v>2020</v>
      </c>
      <c r="H42" s="24" t="s">
        <v>2021</v>
      </c>
      <c r="I42" s="24" t="s">
        <v>2012</v>
      </c>
      <c r="J42" s="183"/>
      <c r="K42" s="183" t="s">
        <v>1344</v>
      </c>
      <c r="L42" s="183" t="s">
        <v>544</v>
      </c>
      <c r="M42" s="24" t="s">
        <v>2024</v>
      </c>
      <c r="O42" s="137" t="s">
        <v>1095</v>
      </c>
    </row>
    <row r="43" spans="1:15" s="24" customFormat="1">
      <c r="A43" s="43"/>
      <c r="B43" s="144" t="str">
        <f t="shared" si="0"/>
        <v>N</v>
      </c>
      <c r="C43" s="24" t="s">
        <v>2084</v>
      </c>
      <c r="D43" s="24" t="s">
        <v>2007</v>
      </c>
      <c r="E43" s="24" t="s">
        <v>2008</v>
      </c>
      <c r="F43" s="24" t="s">
        <v>2026</v>
      </c>
      <c r="G43" s="24" t="s">
        <v>2027</v>
      </c>
      <c r="H43" s="24" t="s">
        <v>2028</v>
      </c>
      <c r="I43" s="24" t="s">
        <v>2012</v>
      </c>
      <c r="J43" s="183"/>
      <c r="K43" s="183" t="s">
        <v>1344</v>
      </c>
      <c r="L43" s="183" t="s">
        <v>544</v>
      </c>
      <c r="M43" s="24" t="s">
        <v>2029</v>
      </c>
      <c r="O43" s="137" t="s">
        <v>1095</v>
      </c>
    </row>
    <row r="44" spans="1:15" s="24" customFormat="1">
      <c r="A44" s="43"/>
      <c r="B44" s="144" t="str">
        <f t="shared" si="0"/>
        <v>N</v>
      </c>
      <c r="C44" s="24" t="s">
        <v>2085</v>
      </c>
      <c r="D44" s="24" t="s">
        <v>2007</v>
      </c>
      <c r="E44" s="24" t="s">
        <v>2016</v>
      </c>
      <c r="F44" s="24" t="s">
        <v>2026</v>
      </c>
      <c r="G44" s="24" t="s">
        <v>2027</v>
      </c>
      <c r="H44" s="24" t="s">
        <v>2028</v>
      </c>
      <c r="I44" s="24" t="s">
        <v>2012</v>
      </c>
      <c r="J44" s="183"/>
      <c r="K44" s="183" t="s">
        <v>1344</v>
      </c>
      <c r="L44" s="183" t="s">
        <v>544</v>
      </c>
      <c r="M44" s="24" t="s">
        <v>2032</v>
      </c>
      <c r="O44" s="137" t="s">
        <v>1095</v>
      </c>
    </row>
    <row r="45" spans="1:15" s="24" customFormat="1">
      <c r="A45" s="43"/>
      <c r="B45" s="144" t="str">
        <f t="shared" si="0"/>
        <v>N</v>
      </c>
      <c r="C45" s="24" t="s">
        <v>2086</v>
      </c>
      <c r="D45" s="24" t="s">
        <v>2007</v>
      </c>
      <c r="E45" s="24" t="s">
        <v>2008</v>
      </c>
      <c r="F45" s="24" t="s">
        <v>2009</v>
      </c>
      <c r="G45" s="24" t="s">
        <v>2010</v>
      </c>
      <c r="H45" s="24" t="s">
        <v>2011</v>
      </c>
      <c r="I45" s="24" t="s">
        <v>2012</v>
      </c>
      <c r="J45" s="183"/>
      <c r="K45" s="183" t="s">
        <v>1373</v>
      </c>
      <c r="L45" s="183" t="s">
        <v>544</v>
      </c>
      <c r="M45" s="24" t="s">
        <v>2013</v>
      </c>
      <c r="O45" s="137" t="s">
        <v>1095</v>
      </c>
    </row>
    <row r="46" spans="1:15" s="24" customFormat="1">
      <c r="A46" s="43"/>
      <c r="B46" s="144" t="str">
        <f t="shared" si="0"/>
        <v>N</v>
      </c>
      <c r="C46" s="24" t="s">
        <v>2087</v>
      </c>
      <c r="D46" s="24" t="s">
        <v>2007</v>
      </c>
      <c r="E46" s="24" t="s">
        <v>2016</v>
      </c>
      <c r="F46" s="24" t="s">
        <v>2009</v>
      </c>
      <c r="G46" s="24" t="s">
        <v>2010</v>
      </c>
      <c r="H46" s="24" t="s">
        <v>2011</v>
      </c>
      <c r="I46" s="24" t="s">
        <v>2012</v>
      </c>
      <c r="J46" s="183"/>
      <c r="K46" s="183" t="s">
        <v>1373</v>
      </c>
      <c r="L46" s="183" t="s">
        <v>544</v>
      </c>
      <c r="M46" s="24" t="s">
        <v>2017</v>
      </c>
      <c r="O46" s="137" t="s">
        <v>1095</v>
      </c>
    </row>
    <row r="47" spans="1:15" s="24" customFormat="1">
      <c r="A47" s="43"/>
      <c r="B47" s="144" t="str">
        <f t="shared" si="0"/>
        <v>N</v>
      </c>
      <c r="C47" s="24" t="s">
        <v>2088</v>
      </c>
      <c r="D47" s="24" t="s">
        <v>2007</v>
      </c>
      <c r="E47" s="24" t="s">
        <v>2008</v>
      </c>
      <c r="F47" s="24" t="s">
        <v>2019</v>
      </c>
      <c r="G47" s="24" t="s">
        <v>2020</v>
      </c>
      <c r="H47" s="24" t="s">
        <v>2021</v>
      </c>
      <c r="I47" s="24" t="s">
        <v>2012</v>
      </c>
      <c r="J47" s="183"/>
      <c r="K47" s="183" t="s">
        <v>1373</v>
      </c>
      <c r="L47" s="183" t="s">
        <v>544</v>
      </c>
      <c r="M47" s="24" t="s">
        <v>2022</v>
      </c>
      <c r="O47" s="137" t="s">
        <v>1095</v>
      </c>
    </row>
    <row r="48" spans="1:15" s="24" customFormat="1">
      <c r="A48" s="43"/>
      <c r="B48" s="144" t="str">
        <f t="shared" si="0"/>
        <v>N</v>
      </c>
      <c r="C48" s="24" t="s">
        <v>2089</v>
      </c>
      <c r="D48" s="24" t="s">
        <v>2007</v>
      </c>
      <c r="E48" s="24" t="s">
        <v>2016</v>
      </c>
      <c r="F48" s="24" t="s">
        <v>2019</v>
      </c>
      <c r="G48" s="24" t="s">
        <v>2020</v>
      </c>
      <c r="H48" s="24" t="s">
        <v>2021</v>
      </c>
      <c r="I48" s="24" t="s">
        <v>2012</v>
      </c>
      <c r="J48" s="183"/>
      <c r="K48" s="183" t="s">
        <v>1373</v>
      </c>
      <c r="L48" s="183" t="s">
        <v>544</v>
      </c>
      <c r="M48" s="24" t="s">
        <v>2024</v>
      </c>
      <c r="O48" s="137" t="s">
        <v>1095</v>
      </c>
    </row>
    <row r="49" spans="1:16" s="24" customFormat="1">
      <c r="A49" s="43"/>
      <c r="B49" s="144" t="str">
        <f t="shared" si="0"/>
        <v>N</v>
      </c>
      <c r="C49" s="24" t="s">
        <v>2090</v>
      </c>
      <c r="D49" s="24" t="s">
        <v>2007</v>
      </c>
      <c r="E49" s="24" t="s">
        <v>2008</v>
      </c>
      <c r="F49" s="24" t="s">
        <v>2026</v>
      </c>
      <c r="G49" s="24" t="s">
        <v>2027</v>
      </c>
      <c r="H49" s="24" t="s">
        <v>2028</v>
      </c>
      <c r="I49" s="24" t="s">
        <v>2012</v>
      </c>
      <c r="J49" s="183"/>
      <c r="K49" s="183" t="s">
        <v>1373</v>
      </c>
      <c r="L49" s="183" t="s">
        <v>544</v>
      </c>
      <c r="M49" s="24" t="s">
        <v>2029</v>
      </c>
      <c r="O49" s="137" t="s">
        <v>1095</v>
      </c>
    </row>
    <row r="50" spans="1:16" s="24" customFormat="1">
      <c r="A50" s="43"/>
      <c r="B50" s="144" t="str">
        <f t="shared" si="0"/>
        <v>N</v>
      </c>
      <c r="C50" s="24" t="s">
        <v>2091</v>
      </c>
      <c r="D50" s="24" t="s">
        <v>2007</v>
      </c>
      <c r="E50" s="24" t="s">
        <v>2016</v>
      </c>
      <c r="F50" s="24" t="s">
        <v>2026</v>
      </c>
      <c r="G50" s="24" t="s">
        <v>2027</v>
      </c>
      <c r="H50" s="24" t="s">
        <v>2028</v>
      </c>
      <c r="I50" s="24" t="s">
        <v>2012</v>
      </c>
      <c r="J50" s="183"/>
      <c r="K50" s="183" t="s">
        <v>1373</v>
      </c>
      <c r="L50" s="183" t="s">
        <v>544</v>
      </c>
      <c r="M50" s="24" t="s">
        <v>2032</v>
      </c>
      <c r="O50" s="137" t="s">
        <v>1095</v>
      </c>
    </row>
    <row r="51" spans="1:16" s="24" customFormat="1">
      <c r="A51" s="43"/>
      <c r="B51" s="144" t="str">
        <f t="shared" si="0"/>
        <v>N</v>
      </c>
      <c r="C51" s="24" t="s">
        <v>2092</v>
      </c>
      <c r="D51" s="24" t="s">
        <v>2007</v>
      </c>
      <c r="E51" s="24" t="s">
        <v>2008</v>
      </c>
      <c r="F51" s="24" t="s">
        <v>2009</v>
      </c>
      <c r="G51" s="24" t="s">
        <v>2010</v>
      </c>
      <c r="H51" s="24" t="s">
        <v>2011</v>
      </c>
      <c r="I51" s="24" t="s">
        <v>2012</v>
      </c>
      <c r="J51" s="183"/>
      <c r="K51" s="183" t="s">
        <v>1402</v>
      </c>
      <c r="L51" s="183" t="s">
        <v>544</v>
      </c>
      <c r="M51" s="24" t="s">
        <v>2013</v>
      </c>
      <c r="O51" s="137" t="s">
        <v>1095</v>
      </c>
    </row>
    <row r="52" spans="1:16" s="24" customFormat="1">
      <c r="A52" s="43"/>
      <c r="B52" s="144" t="str">
        <f t="shared" si="0"/>
        <v>N</v>
      </c>
      <c r="C52" s="24" t="s">
        <v>2093</v>
      </c>
      <c r="D52" s="24" t="s">
        <v>2007</v>
      </c>
      <c r="E52" s="24" t="s">
        <v>2016</v>
      </c>
      <c r="F52" s="24" t="s">
        <v>2009</v>
      </c>
      <c r="G52" s="24" t="s">
        <v>2010</v>
      </c>
      <c r="H52" s="24" t="s">
        <v>2011</v>
      </c>
      <c r="I52" s="24" t="s">
        <v>2012</v>
      </c>
      <c r="J52" s="183"/>
      <c r="K52" s="183" t="s">
        <v>1402</v>
      </c>
      <c r="L52" s="183" t="s">
        <v>544</v>
      </c>
      <c r="M52" s="24" t="s">
        <v>2017</v>
      </c>
      <c r="O52" s="137" t="s">
        <v>1095</v>
      </c>
    </row>
    <row r="53" spans="1:16" s="24" customFormat="1">
      <c r="A53" s="43"/>
      <c r="B53" s="144" t="str">
        <f t="shared" si="0"/>
        <v>N</v>
      </c>
      <c r="C53" s="24" t="s">
        <v>2094</v>
      </c>
      <c r="D53" s="24" t="s">
        <v>2007</v>
      </c>
      <c r="E53" s="24" t="s">
        <v>2008</v>
      </c>
      <c r="F53" s="24" t="s">
        <v>2019</v>
      </c>
      <c r="G53" s="24" t="s">
        <v>2020</v>
      </c>
      <c r="H53" s="24" t="s">
        <v>2021</v>
      </c>
      <c r="I53" s="24" t="s">
        <v>2012</v>
      </c>
      <c r="J53" s="183"/>
      <c r="K53" s="183" t="s">
        <v>1402</v>
      </c>
      <c r="L53" s="183" t="s">
        <v>544</v>
      </c>
      <c r="M53" s="24" t="s">
        <v>2022</v>
      </c>
      <c r="O53" s="137" t="s">
        <v>1095</v>
      </c>
    </row>
    <row r="54" spans="1:16" s="24" customFormat="1">
      <c r="A54" s="43"/>
      <c r="B54" s="144" t="str">
        <f t="shared" si="0"/>
        <v>N</v>
      </c>
      <c r="C54" s="24" t="s">
        <v>2095</v>
      </c>
      <c r="D54" s="24" t="s">
        <v>2007</v>
      </c>
      <c r="E54" s="24" t="s">
        <v>2016</v>
      </c>
      <c r="F54" s="24" t="s">
        <v>2019</v>
      </c>
      <c r="G54" s="24" t="s">
        <v>2020</v>
      </c>
      <c r="H54" s="24" t="s">
        <v>2021</v>
      </c>
      <c r="I54" s="24" t="s">
        <v>2012</v>
      </c>
      <c r="J54" s="183"/>
      <c r="K54" s="183" t="s">
        <v>1402</v>
      </c>
      <c r="L54" s="183" t="s">
        <v>544</v>
      </c>
      <c r="M54" s="24" t="s">
        <v>2024</v>
      </c>
      <c r="O54" s="137" t="s">
        <v>1095</v>
      </c>
    </row>
    <row r="55" spans="1:16" s="24" customFormat="1">
      <c r="A55" s="43"/>
      <c r="B55" s="144" t="str">
        <f t="shared" si="0"/>
        <v>N</v>
      </c>
      <c r="C55" s="24" t="s">
        <v>2096</v>
      </c>
      <c r="D55" s="24" t="s">
        <v>2007</v>
      </c>
      <c r="E55" s="24" t="s">
        <v>2008</v>
      </c>
      <c r="F55" s="24" t="s">
        <v>2026</v>
      </c>
      <c r="G55" s="24" t="s">
        <v>2027</v>
      </c>
      <c r="H55" s="24" t="s">
        <v>2028</v>
      </c>
      <c r="I55" s="24" t="s">
        <v>2012</v>
      </c>
      <c r="J55" s="183"/>
      <c r="K55" s="183" t="s">
        <v>1402</v>
      </c>
      <c r="L55" s="183" t="s">
        <v>544</v>
      </c>
      <c r="M55" s="24" t="s">
        <v>2029</v>
      </c>
      <c r="O55" s="137" t="s">
        <v>1095</v>
      </c>
    </row>
    <row r="56" spans="1:16" s="24" customFormat="1">
      <c r="A56" s="43"/>
      <c r="B56" s="144" t="str">
        <f t="shared" si="0"/>
        <v>N</v>
      </c>
      <c r="C56" s="24" t="s">
        <v>2097</v>
      </c>
      <c r="D56" s="24" t="s">
        <v>2007</v>
      </c>
      <c r="E56" s="24" t="s">
        <v>2016</v>
      </c>
      <c r="F56" s="24" t="s">
        <v>2026</v>
      </c>
      <c r="G56" s="24" t="s">
        <v>2027</v>
      </c>
      <c r="H56" s="24" t="s">
        <v>2028</v>
      </c>
      <c r="I56" s="24" t="s">
        <v>2012</v>
      </c>
      <c r="J56" s="183"/>
      <c r="K56" s="183" t="s">
        <v>1402</v>
      </c>
      <c r="L56" s="183" t="s">
        <v>544</v>
      </c>
      <c r="M56" s="24" t="s">
        <v>2032</v>
      </c>
      <c r="O56" s="137" t="s">
        <v>1095</v>
      </c>
    </row>
    <row r="57" spans="1:16" s="24" customFormat="1">
      <c r="A57" s="43"/>
      <c r="B57" s="144" t="str">
        <f t="shared" si="0"/>
        <v>Y</v>
      </c>
      <c r="C57" s="24" t="s">
        <v>2098</v>
      </c>
      <c r="D57" s="24" t="s">
        <v>2099</v>
      </c>
      <c r="E57" s="24" t="s">
        <v>2008</v>
      </c>
      <c r="F57" s="24" t="s">
        <v>2009</v>
      </c>
      <c r="G57" s="24" t="s">
        <v>2010</v>
      </c>
      <c r="H57" s="24" t="s">
        <v>2011</v>
      </c>
      <c r="I57" s="24" t="s">
        <v>2012</v>
      </c>
      <c r="J57" s="183"/>
      <c r="K57" s="183" t="s">
        <v>536</v>
      </c>
      <c r="L57" s="24" t="s">
        <v>2100</v>
      </c>
      <c r="M57" s="24" t="s">
        <v>2013</v>
      </c>
      <c r="N57" s="24" t="s">
        <v>2014</v>
      </c>
      <c r="O57" s="24" t="s">
        <v>539</v>
      </c>
    </row>
    <row r="58" spans="1:16" s="24" customFormat="1">
      <c r="A58" s="43"/>
      <c r="B58" s="144" t="str">
        <f t="shared" si="0"/>
        <v>N</v>
      </c>
      <c r="C58" s="24" t="s">
        <v>2101</v>
      </c>
      <c r="D58" s="24" t="s">
        <v>2099</v>
      </c>
      <c r="E58" s="24" t="s">
        <v>2016</v>
      </c>
      <c r="F58" s="24" t="s">
        <v>2009</v>
      </c>
      <c r="G58" s="24" t="s">
        <v>2010</v>
      </c>
      <c r="H58" s="24" t="s">
        <v>2011</v>
      </c>
      <c r="I58" s="24" t="s">
        <v>2012</v>
      </c>
      <c r="J58" s="183"/>
      <c r="K58" s="183" t="s">
        <v>536</v>
      </c>
      <c r="L58" s="24" t="s">
        <v>544</v>
      </c>
      <c r="M58" s="24" t="s">
        <v>2017</v>
      </c>
      <c r="N58" s="24" t="s">
        <v>2014</v>
      </c>
      <c r="O58" s="24" t="s">
        <v>539</v>
      </c>
    </row>
    <row r="59" spans="1:16" s="24" customFormat="1">
      <c r="A59" s="43"/>
      <c r="B59" s="144" t="str">
        <f t="shared" si="0"/>
        <v>N</v>
      </c>
      <c r="C59" s="24" t="s">
        <v>2102</v>
      </c>
      <c r="D59" s="24" t="s">
        <v>2099</v>
      </c>
      <c r="E59" s="24" t="s">
        <v>2008</v>
      </c>
      <c r="F59" s="24" t="s">
        <v>2019</v>
      </c>
      <c r="G59" s="24" t="s">
        <v>2020</v>
      </c>
      <c r="H59" s="24" t="s">
        <v>2021</v>
      </c>
      <c r="I59" s="24" t="s">
        <v>2012</v>
      </c>
      <c r="J59" s="183"/>
      <c r="K59" s="183" t="s">
        <v>536</v>
      </c>
      <c r="L59" s="24">
        <v>97783402</v>
      </c>
      <c r="M59" s="24" t="s">
        <v>2022</v>
      </c>
      <c r="N59" s="24" t="s">
        <v>2014</v>
      </c>
      <c r="O59" s="24" t="s">
        <v>1095</v>
      </c>
    </row>
    <row r="60" spans="1:16" s="24" customFormat="1">
      <c r="A60" s="43"/>
      <c r="B60" s="144" t="str">
        <f t="shared" si="0"/>
        <v>N</v>
      </c>
      <c r="C60" s="24" t="s">
        <v>2103</v>
      </c>
      <c r="D60" s="24" t="s">
        <v>2099</v>
      </c>
      <c r="E60" s="24" t="s">
        <v>2016</v>
      </c>
      <c r="F60" s="24" t="s">
        <v>2019</v>
      </c>
      <c r="G60" s="24" t="s">
        <v>2020</v>
      </c>
      <c r="H60" s="24" t="s">
        <v>2021</v>
      </c>
      <c r="I60" s="24" t="s">
        <v>2012</v>
      </c>
      <c r="J60" s="183"/>
      <c r="K60" s="183" t="s">
        <v>536</v>
      </c>
      <c r="L60" s="183" t="s">
        <v>544</v>
      </c>
      <c r="M60" s="24" t="s">
        <v>2024</v>
      </c>
      <c r="N60" s="24" t="s">
        <v>2014</v>
      </c>
      <c r="O60" s="24" t="s">
        <v>1095</v>
      </c>
    </row>
    <row r="61" spans="1:16" s="24" customFormat="1">
      <c r="A61" s="43"/>
      <c r="B61" s="144" t="str">
        <f t="shared" si="0"/>
        <v>N</v>
      </c>
      <c r="C61" s="24" t="s">
        <v>2104</v>
      </c>
      <c r="D61" s="24" t="s">
        <v>2099</v>
      </c>
      <c r="E61" s="24" t="s">
        <v>2008</v>
      </c>
      <c r="F61" s="24" t="s">
        <v>2043</v>
      </c>
      <c r="G61" s="24" t="s">
        <v>2044</v>
      </c>
      <c r="H61" s="24" t="s">
        <v>2045</v>
      </c>
      <c r="I61" s="159" t="s">
        <v>2037</v>
      </c>
      <c r="J61" s="183"/>
      <c r="K61" s="183" t="s">
        <v>536</v>
      </c>
      <c r="L61" s="24" t="s">
        <v>544</v>
      </c>
      <c r="M61" s="24" t="s">
        <v>2046</v>
      </c>
      <c r="O61" s="137" t="s">
        <v>2039</v>
      </c>
    </row>
    <row r="62" spans="1:16" s="24" customFormat="1">
      <c r="A62" s="43"/>
      <c r="B62" s="144" t="str">
        <f t="shared" si="0"/>
        <v>N</v>
      </c>
      <c r="C62" s="24" t="s">
        <v>2105</v>
      </c>
      <c r="D62" s="24" t="s">
        <v>2099</v>
      </c>
      <c r="E62" s="24" t="s">
        <v>2016</v>
      </c>
      <c r="F62" s="24" t="s">
        <v>2043</v>
      </c>
      <c r="G62" s="24" t="s">
        <v>2044</v>
      </c>
      <c r="H62" s="24" t="s">
        <v>2045</v>
      </c>
      <c r="I62" s="159" t="s">
        <v>2037</v>
      </c>
      <c r="J62" s="183"/>
      <c r="K62" s="183" t="s">
        <v>536</v>
      </c>
      <c r="L62" s="24">
        <v>96699047</v>
      </c>
      <c r="M62" s="24" t="s">
        <v>2048</v>
      </c>
      <c r="O62" s="137" t="s">
        <v>2039</v>
      </c>
      <c r="P62" s="25"/>
    </row>
    <row r="63" spans="1:16" s="24" customFormat="1">
      <c r="A63" s="43"/>
      <c r="B63" s="144" t="str">
        <f t="shared" ref="B63:B114" si="1">IF(AND(E63 = "Case Ring",G63="Silicon Bronze, ASTM-B584, C87600", K63 = "Coating_Standard"),"Y","N")</f>
        <v>N</v>
      </c>
      <c r="C63" s="24" t="s">
        <v>2106</v>
      </c>
      <c r="D63" s="24" t="s">
        <v>2099</v>
      </c>
      <c r="E63" s="24" t="s">
        <v>2008</v>
      </c>
      <c r="F63" s="24" t="s">
        <v>2009</v>
      </c>
      <c r="G63" s="24" t="s">
        <v>2010</v>
      </c>
      <c r="H63" s="24" t="s">
        <v>2011</v>
      </c>
      <c r="I63" s="24" t="s">
        <v>2012</v>
      </c>
      <c r="J63" s="183"/>
      <c r="K63" s="183" t="s">
        <v>1094</v>
      </c>
      <c r="L63" s="183" t="s">
        <v>544</v>
      </c>
      <c r="M63" s="24" t="s">
        <v>2013</v>
      </c>
      <c r="O63" s="137" t="s">
        <v>1095</v>
      </c>
    </row>
    <row r="64" spans="1:16" s="24" customFormat="1">
      <c r="A64" s="43"/>
      <c r="B64" s="144" t="str">
        <f t="shared" si="1"/>
        <v>N</v>
      </c>
      <c r="C64" s="24" t="s">
        <v>2107</v>
      </c>
      <c r="D64" s="24" t="s">
        <v>2099</v>
      </c>
      <c r="E64" s="24" t="s">
        <v>2016</v>
      </c>
      <c r="F64" s="24" t="s">
        <v>2009</v>
      </c>
      <c r="G64" s="24" t="s">
        <v>2010</v>
      </c>
      <c r="H64" s="24" t="s">
        <v>2011</v>
      </c>
      <c r="I64" s="24" t="s">
        <v>2012</v>
      </c>
      <c r="J64" s="183"/>
      <c r="K64" s="183" t="s">
        <v>1094</v>
      </c>
      <c r="L64" s="183" t="s">
        <v>544</v>
      </c>
      <c r="M64" s="24" t="s">
        <v>2017</v>
      </c>
      <c r="O64" s="137" t="s">
        <v>1095</v>
      </c>
    </row>
    <row r="65" spans="1:16" s="24" customFormat="1">
      <c r="A65" s="43"/>
      <c r="B65" s="144" t="str">
        <f t="shared" si="1"/>
        <v>N</v>
      </c>
      <c r="C65" s="24" t="s">
        <v>2108</v>
      </c>
      <c r="D65" s="24" t="s">
        <v>2099</v>
      </c>
      <c r="E65" s="24" t="s">
        <v>2008</v>
      </c>
      <c r="F65" s="24" t="s">
        <v>2019</v>
      </c>
      <c r="G65" s="24" t="s">
        <v>2020</v>
      </c>
      <c r="H65" s="24" t="s">
        <v>2021</v>
      </c>
      <c r="I65" s="24" t="s">
        <v>2012</v>
      </c>
      <c r="J65" s="183"/>
      <c r="K65" s="183" t="s">
        <v>1094</v>
      </c>
      <c r="L65" s="183" t="s">
        <v>544</v>
      </c>
      <c r="M65" s="24" t="s">
        <v>2022</v>
      </c>
      <c r="O65" s="137" t="s">
        <v>1095</v>
      </c>
    </row>
    <row r="66" spans="1:16" s="24" customFormat="1">
      <c r="A66" s="43"/>
      <c r="B66" s="144" t="str">
        <f t="shared" si="1"/>
        <v>N</v>
      </c>
      <c r="C66" s="24" t="s">
        <v>2109</v>
      </c>
      <c r="D66" s="24" t="s">
        <v>2099</v>
      </c>
      <c r="E66" s="24" t="s">
        <v>2016</v>
      </c>
      <c r="F66" s="24" t="s">
        <v>2019</v>
      </c>
      <c r="G66" s="24" t="s">
        <v>2020</v>
      </c>
      <c r="H66" s="24" t="s">
        <v>2021</v>
      </c>
      <c r="I66" s="24" t="s">
        <v>2012</v>
      </c>
      <c r="J66" s="183"/>
      <c r="K66" s="183" t="s">
        <v>1094</v>
      </c>
      <c r="L66" s="183" t="s">
        <v>544</v>
      </c>
      <c r="M66" s="24" t="s">
        <v>2024</v>
      </c>
      <c r="O66" s="137" t="s">
        <v>1095</v>
      </c>
      <c r="P66" s="25"/>
    </row>
    <row r="67" spans="1:16" s="24" customFormat="1">
      <c r="A67" s="43"/>
      <c r="B67" s="144" t="str">
        <f t="shared" si="1"/>
        <v>N</v>
      </c>
      <c r="C67" s="24" t="s">
        <v>2110</v>
      </c>
      <c r="D67" s="24" t="s">
        <v>2099</v>
      </c>
      <c r="E67" s="24" t="s">
        <v>2008</v>
      </c>
      <c r="F67" s="24" t="s">
        <v>2009</v>
      </c>
      <c r="G67" s="24" t="s">
        <v>2010</v>
      </c>
      <c r="H67" s="24" t="s">
        <v>2011</v>
      </c>
      <c r="I67" s="24" t="s">
        <v>2012</v>
      </c>
      <c r="J67" s="183"/>
      <c r="K67" s="183" t="s">
        <v>1125</v>
      </c>
      <c r="L67" s="183" t="s">
        <v>544</v>
      </c>
      <c r="M67" s="24" t="s">
        <v>2013</v>
      </c>
      <c r="O67" s="137" t="s">
        <v>1095</v>
      </c>
    </row>
    <row r="68" spans="1:16" s="24" customFormat="1">
      <c r="A68" s="43"/>
      <c r="B68" s="144" t="str">
        <f t="shared" si="1"/>
        <v>N</v>
      </c>
      <c r="C68" s="24" t="s">
        <v>2111</v>
      </c>
      <c r="D68" s="24" t="s">
        <v>2099</v>
      </c>
      <c r="E68" s="24" t="s">
        <v>2016</v>
      </c>
      <c r="F68" s="24" t="s">
        <v>2009</v>
      </c>
      <c r="G68" s="24" t="s">
        <v>2010</v>
      </c>
      <c r="H68" s="24" t="s">
        <v>2011</v>
      </c>
      <c r="I68" s="24" t="s">
        <v>2012</v>
      </c>
      <c r="J68" s="183"/>
      <c r="K68" s="183" t="s">
        <v>1125</v>
      </c>
      <c r="L68" s="183" t="s">
        <v>544</v>
      </c>
      <c r="M68" s="24" t="s">
        <v>2017</v>
      </c>
      <c r="O68" s="137" t="s">
        <v>1095</v>
      </c>
    </row>
    <row r="69" spans="1:16" s="24" customFormat="1">
      <c r="A69" s="43"/>
      <c r="B69" s="144" t="str">
        <f t="shared" si="1"/>
        <v>N</v>
      </c>
      <c r="C69" s="24" t="s">
        <v>2112</v>
      </c>
      <c r="D69" s="24" t="s">
        <v>2099</v>
      </c>
      <c r="E69" s="24" t="s">
        <v>2008</v>
      </c>
      <c r="F69" s="24" t="s">
        <v>2019</v>
      </c>
      <c r="G69" s="24" t="s">
        <v>2020</v>
      </c>
      <c r="H69" s="24" t="s">
        <v>2021</v>
      </c>
      <c r="I69" s="24" t="s">
        <v>2012</v>
      </c>
      <c r="J69" s="183"/>
      <c r="K69" s="183" t="s">
        <v>1125</v>
      </c>
      <c r="L69" s="183" t="s">
        <v>544</v>
      </c>
      <c r="M69" s="24" t="s">
        <v>2022</v>
      </c>
      <c r="O69" s="137" t="s">
        <v>1095</v>
      </c>
    </row>
    <row r="70" spans="1:16" s="24" customFormat="1">
      <c r="A70" s="43"/>
      <c r="B70" s="144" t="str">
        <f t="shared" si="1"/>
        <v>N</v>
      </c>
      <c r="C70" s="24" t="s">
        <v>2113</v>
      </c>
      <c r="D70" s="24" t="s">
        <v>2099</v>
      </c>
      <c r="E70" s="24" t="s">
        <v>2016</v>
      </c>
      <c r="F70" s="24" t="s">
        <v>2019</v>
      </c>
      <c r="G70" s="24" t="s">
        <v>2020</v>
      </c>
      <c r="H70" s="24" t="s">
        <v>2021</v>
      </c>
      <c r="I70" s="24" t="s">
        <v>2012</v>
      </c>
      <c r="J70" s="183"/>
      <c r="K70" s="183" t="s">
        <v>1125</v>
      </c>
      <c r="L70" s="183" t="s">
        <v>544</v>
      </c>
      <c r="M70" s="24" t="s">
        <v>2024</v>
      </c>
      <c r="O70" s="137" t="s">
        <v>1095</v>
      </c>
    </row>
    <row r="71" spans="1:16" s="24" customFormat="1">
      <c r="A71" s="43"/>
      <c r="B71" s="144" t="str">
        <f t="shared" si="1"/>
        <v>N</v>
      </c>
      <c r="C71" s="24" t="s">
        <v>2114</v>
      </c>
      <c r="D71" s="24" t="s">
        <v>2099</v>
      </c>
      <c r="E71" s="24" t="s">
        <v>2008</v>
      </c>
      <c r="F71" s="24" t="s">
        <v>2009</v>
      </c>
      <c r="G71" s="24" t="s">
        <v>2010</v>
      </c>
      <c r="H71" s="24" t="s">
        <v>2011</v>
      </c>
      <c r="I71" s="24" t="s">
        <v>2012</v>
      </c>
      <c r="J71" s="183"/>
      <c r="K71" s="183" t="s">
        <v>1235</v>
      </c>
      <c r="L71" s="183" t="s">
        <v>544</v>
      </c>
      <c r="M71" s="24" t="s">
        <v>2013</v>
      </c>
      <c r="O71" s="137" t="s">
        <v>1095</v>
      </c>
    </row>
    <row r="72" spans="1:16" s="24" customFormat="1">
      <c r="A72" s="43"/>
      <c r="B72" s="144" t="str">
        <f t="shared" si="1"/>
        <v>N</v>
      </c>
      <c r="C72" s="24" t="s">
        <v>2115</v>
      </c>
      <c r="D72" s="24" t="s">
        <v>2099</v>
      </c>
      <c r="E72" s="24" t="s">
        <v>2016</v>
      </c>
      <c r="F72" s="24" t="s">
        <v>2009</v>
      </c>
      <c r="G72" s="24" t="s">
        <v>2010</v>
      </c>
      <c r="H72" s="24" t="s">
        <v>2011</v>
      </c>
      <c r="I72" s="24" t="s">
        <v>2012</v>
      </c>
      <c r="J72" s="183"/>
      <c r="K72" s="183" t="s">
        <v>1235</v>
      </c>
      <c r="L72" s="183" t="s">
        <v>544</v>
      </c>
      <c r="M72" s="24" t="s">
        <v>2017</v>
      </c>
      <c r="O72" s="137" t="s">
        <v>1095</v>
      </c>
    </row>
    <row r="73" spans="1:16" s="24" customFormat="1">
      <c r="A73" s="43"/>
      <c r="B73" s="144" t="str">
        <f t="shared" si="1"/>
        <v>N</v>
      </c>
      <c r="C73" s="24" t="s">
        <v>2116</v>
      </c>
      <c r="D73" s="24" t="s">
        <v>2099</v>
      </c>
      <c r="E73" s="24" t="s">
        <v>2008</v>
      </c>
      <c r="F73" s="24" t="s">
        <v>2019</v>
      </c>
      <c r="G73" s="24" t="s">
        <v>2020</v>
      </c>
      <c r="H73" s="24" t="s">
        <v>2021</v>
      </c>
      <c r="I73" s="24" t="s">
        <v>2012</v>
      </c>
      <c r="J73" s="183"/>
      <c r="K73" s="183" t="s">
        <v>1235</v>
      </c>
      <c r="L73" s="183" t="s">
        <v>544</v>
      </c>
      <c r="M73" s="24" t="s">
        <v>2022</v>
      </c>
      <c r="O73" s="137" t="s">
        <v>1095</v>
      </c>
    </row>
    <row r="74" spans="1:16" s="24" customFormat="1">
      <c r="A74" s="43"/>
      <c r="B74" s="144" t="str">
        <f t="shared" si="1"/>
        <v>N</v>
      </c>
      <c r="C74" s="24" t="s">
        <v>2117</v>
      </c>
      <c r="D74" s="24" t="s">
        <v>2099</v>
      </c>
      <c r="E74" s="24" t="s">
        <v>2016</v>
      </c>
      <c r="F74" s="24" t="s">
        <v>2019</v>
      </c>
      <c r="G74" s="24" t="s">
        <v>2020</v>
      </c>
      <c r="H74" s="24" t="s">
        <v>2021</v>
      </c>
      <c r="I74" s="24" t="s">
        <v>2012</v>
      </c>
      <c r="J74" s="183"/>
      <c r="K74" s="183" t="s">
        <v>1235</v>
      </c>
      <c r="L74" s="183" t="s">
        <v>544</v>
      </c>
      <c r="M74" s="24" t="s">
        <v>2024</v>
      </c>
      <c r="O74" s="137" t="s">
        <v>1095</v>
      </c>
    </row>
    <row r="75" spans="1:16" s="24" customFormat="1">
      <c r="A75" s="43"/>
      <c r="B75" s="144" t="str">
        <f t="shared" si="1"/>
        <v>N</v>
      </c>
      <c r="C75" s="24" t="s">
        <v>2118</v>
      </c>
      <c r="D75" s="24" t="s">
        <v>2099</v>
      </c>
      <c r="E75" s="24" t="s">
        <v>2008</v>
      </c>
      <c r="F75" s="24" t="s">
        <v>2009</v>
      </c>
      <c r="G75" s="24" t="s">
        <v>2010</v>
      </c>
      <c r="H75" s="24" t="s">
        <v>2011</v>
      </c>
      <c r="I75" s="24" t="s">
        <v>2012</v>
      </c>
      <c r="J75" s="183"/>
      <c r="K75" s="183" t="s">
        <v>1344</v>
      </c>
      <c r="L75" s="183" t="s">
        <v>544</v>
      </c>
      <c r="M75" s="24" t="s">
        <v>2013</v>
      </c>
      <c r="O75" s="137" t="s">
        <v>1095</v>
      </c>
    </row>
    <row r="76" spans="1:16" s="24" customFormat="1">
      <c r="A76" s="43"/>
      <c r="B76" s="144" t="str">
        <f t="shared" si="1"/>
        <v>N</v>
      </c>
      <c r="C76" s="24" t="s">
        <v>2119</v>
      </c>
      <c r="D76" s="24" t="s">
        <v>2099</v>
      </c>
      <c r="E76" s="24" t="s">
        <v>2016</v>
      </c>
      <c r="F76" s="24" t="s">
        <v>2009</v>
      </c>
      <c r="G76" s="24" t="s">
        <v>2010</v>
      </c>
      <c r="H76" s="24" t="s">
        <v>2011</v>
      </c>
      <c r="I76" s="24" t="s">
        <v>2012</v>
      </c>
      <c r="J76" s="183"/>
      <c r="K76" s="183" t="s">
        <v>1344</v>
      </c>
      <c r="L76" s="183" t="s">
        <v>544</v>
      </c>
      <c r="M76" s="24" t="s">
        <v>2017</v>
      </c>
      <c r="O76" s="137" t="s">
        <v>1095</v>
      </c>
    </row>
    <row r="77" spans="1:16" s="24" customFormat="1">
      <c r="A77" s="43"/>
      <c r="B77" s="144" t="str">
        <f t="shared" si="1"/>
        <v>N</v>
      </c>
      <c r="C77" s="24" t="s">
        <v>2120</v>
      </c>
      <c r="D77" s="24" t="s">
        <v>2099</v>
      </c>
      <c r="E77" s="24" t="s">
        <v>2008</v>
      </c>
      <c r="F77" s="24" t="s">
        <v>2019</v>
      </c>
      <c r="G77" s="24" t="s">
        <v>2020</v>
      </c>
      <c r="H77" s="24" t="s">
        <v>2021</v>
      </c>
      <c r="I77" s="24" t="s">
        <v>2012</v>
      </c>
      <c r="J77" s="183"/>
      <c r="K77" s="183" t="s">
        <v>1344</v>
      </c>
      <c r="L77" s="183" t="s">
        <v>544</v>
      </c>
      <c r="M77" s="24" t="s">
        <v>2022</v>
      </c>
      <c r="O77" s="137" t="s">
        <v>1095</v>
      </c>
    </row>
    <row r="78" spans="1:16" s="24" customFormat="1">
      <c r="A78" s="43"/>
      <c r="B78" s="144" t="str">
        <f t="shared" si="1"/>
        <v>N</v>
      </c>
      <c r="C78" s="24" t="s">
        <v>2121</v>
      </c>
      <c r="D78" s="24" t="s">
        <v>2099</v>
      </c>
      <c r="E78" s="24" t="s">
        <v>2016</v>
      </c>
      <c r="F78" s="24" t="s">
        <v>2019</v>
      </c>
      <c r="G78" s="24" t="s">
        <v>2020</v>
      </c>
      <c r="H78" s="24" t="s">
        <v>2021</v>
      </c>
      <c r="I78" s="24" t="s">
        <v>2012</v>
      </c>
      <c r="J78" s="183"/>
      <c r="K78" s="183" t="s">
        <v>1344</v>
      </c>
      <c r="L78" s="183" t="s">
        <v>544</v>
      </c>
      <c r="M78" s="24" t="s">
        <v>2024</v>
      </c>
      <c r="O78" s="137" t="s">
        <v>1095</v>
      </c>
    </row>
    <row r="79" spans="1:16" s="24" customFormat="1">
      <c r="A79" s="43"/>
      <c r="B79" s="144" t="str">
        <f t="shared" si="1"/>
        <v>N</v>
      </c>
      <c r="C79" s="24" t="s">
        <v>2122</v>
      </c>
      <c r="D79" s="24" t="s">
        <v>2099</v>
      </c>
      <c r="E79" s="24" t="s">
        <v>2008</v>
      </c>
      <c r="F79" s="24" t="s">
        <v>2009</v>
      </c>
      <c r="G79" s="24" t="s">
        <v>2010</v>
      </c>
      <c r="H79" s="24" t="s">
        <v>2011</v>
      </c>
      <c r="I79" s="24" t="s">
        <v>2012</v>
      </c>
      <c r="J79" s="183"/>
      <c r="K79" s="183" t="s">
        <v>1373</v>
      </c>
      <c r="L79" s="183" t="s">
        <v>544</v>
      </c>
      <c r="M79" s="24" t="s">
        <v>2013</v>
      </c>
      <c r="O79" s="137" t="s">
        <v>1095</v>
      </c>
    </row>
    <row r="80" spans="1:16" s="24" customFormat="1">
      <c r="A80" s="43"/>
      <c r="B80" s="144" t="str">
        <f t="shared" si="1"/>
        <v>N</v>
      </c>
      <c r="C80" s="24" t="s">
        <v>2123</v>
      </c>
      <c r="D80" s="24" t="s">
        <v>2099</v>
      </c>
      <c r="E80" s="24" t="s">
        <v>2016</v>
      </c>
      <c r="F80" s="24" t="s">
        <v>2009</v>
      </c>
      <c r="G80" s="24" t="s">
        <v>2010</v>
      </c>
      <c r="H80" s="24" t="s">
        <v>2011</v>
      </c>
      <c r="I80" s="24" t="s">
        <v>2012</v>
      </c>
      <c r="J80" s="183"/>
      <c r="K80" s="183" t="s">
        <v>1373</v>
      </c>
      <c r="L80" s="183" t="s">
        <v>544</v>
      </c>
      <c r="M80" s="24" t="s">
        <v>2017</v>
      </c>
      <c r="O80" s="137" t="s">
        <v>1095</v>
      </c>
    </row>
    <row r="81" spans="1:16" s="24" customFormat="1">
      <c r="A81" s="43"/>
      <c r="B81" s="144" t="str">
        <f t="shared" si="1"/>
        <v>N</v>
      </c>
      <c r="C81" s="24" t="s">
        <v>2124</v>
      </c>
      <c r="D81" s="24" t="s">
        <v>2099</v>
      </c>
      <c r="E81" s="24" t="s">
        <v>2008</v>
      </c>
      <c r="F81" s="24" t="s">
        <v>2019</v>
      </c>
      <c r="G81" s="24" t="s">
        <v>2020</v>
      </c>
      <c r="H81" s="24" t="s">
        <v>2021</v>
      </c>
      <c r="I81" s="24" t="s">
        <v>2012</v>
      </c>
      <c r="J81" s="183"/>
      <c r="K81" s="183" t="s">
        <v>1373</v>
      </c>
      <c r="L81" s="183" t="s">
        <v>544</v>
      </c>
      <c r="M81" s="24" t="s">
        <v>2022</v>
      </c>
      <c r="O81" s="137" t="s">
        <v>1095</v>
      </c>
    </row>
    <row r="82" spans="1:16" s="24" customFormat="1">
      <c r="A82" s="43"/>
      <c r="B82" s="144" t="str">
        <f t="shared" si="1"/>
        <v>N</v>
      </c>
      <c r="C82" s="24" t="s">
        <v>2125</v>
      </c>
      <c r="D82" s="24" t="s">
        <v>2099</v>
      </c>
      <c r="E82" s="24" t="s">
        <v>2016</v>
      </c>
      <c r="F82" s="24" t="s">
        <v>2019</v>
      </c>
      <c r="G82" s="24" t="s">
        <v>2020</v>
      </c>
      <c r="H82" s="24" t="s">
        <v>2021</v>
      </c>
      <c r="I82" s="24" t="s">
        <v>2012</v>
      </c>
      <c r="J82" s="183"/>
      <c r="K82" s="183" t="s">
        <v>1373</v>
      </c>
      <c r="L82" s="183" t="s">
        <v>544</v>
      </c>
      <c r="M82" s="24" t="s">
        <v>2024</v>
      </c>
      <c r="O82" s="137" t="s">
        <v>1095</v>
      </c>
      <c r="P82" s="155"/>
    </row>
    <row r="83" spans="1:16" s="24" customFormat="1">
      <c r="A83" s="43"/>
      <c r="B83" s="144" t="str">
        <f t="shared" si="1"/>
        <v>N</v>
      </c>
      <c r="C83" s="24" t="s">
        <v>2126</v>
      </c>
      <c r="D83" s="24" t="s">
        <v>2099</v>
      </c>
      <c r="E83" s="24" t="s">
        <v>2008</v>
      </c>
      <c r="F83" s="24" t="s">
        <v>2009</v>
      </c>
      <c r="G83" s="24" t="s">
        <v>2010</v>
      </c>
      <c r="H83" s="24" t="s">
        <v>2011</v>
      </c>
      <c r="I83" s="24" t="s">
        <v>2012</v>
      </c>
      <c r="J83" s="183"/>
      <c r="K83" s="183" t="s">
        <v>1402</v>
      </c>
      <c r="L83" s="183" t="s">
        <v>544</v>
      </c>
      <c r="M83" s="24" t="s">
        <v>2013</v>
      </c>
      <c r="O83" s="137" t="s">
        <v>1095</v>
      </c>
    </row>
    <row r="84" spans="1:16" s="24" customFormat="1">
      <c r="A84" s="43"/>
      <c r="B84" s="144" t="str">
        <f t="shared" si="1"/>
        <v>N</v>
      </c>
      <c r="C84" s="24" t="s">
        <v>2127</v>
      </c>
      <c r="D84" s="24" t="s">
        <v>2099</v>
      </c>
      <c r="E84" s="24" t="s">
        <v>2016</v>
      </c>
      <c r="F84" s="24" t="s">
        <v>2009</v>
      </c>
      <c r="G84" s="24" t="s">
        <v>2010</v>
      </c>
      <c r="H84" s="24" t="s">
        <v>2011</v>
      </c>
      <c r="I84" s="24" t="s">
        <v>2012</v>
      </c>
      <c r="J84" s="183"/>
      <c r="K84" s="183" t="s">
        <v>1402</v>
      </c>
      <c r="L84" s="183" t="s">
        <v>544</v>
      </c>
      <c r="M84" s="24" t="s">
        <v>2017</v>
      </c>
      <c r="O84" s="137" t="s">
        <v>1095</v>
      </c>
    </row>
    <row r="85" spans="1:16" s="24" customFormat="1">
      <c r="A85" s="43"/>
      <c r="B85" s="144" t="str">
        <f t="shared" si="1"/>
        <v>N</v>
      </c>
      <c r="C85" s="24" t="s">
        <v>2128</v>
      </c>
      <c r="D85" s="24" t="s">
        <v>2099</v>
      </c>
      <c r="E85" s="24" t="s">
        <v>2008</v>
      </c>
      <c r="F85" s="24" t="s">
        <v>2019</v>
      </c>
      <c r="G85" s="24" t="s">
        <v>2020</v>
      </c>
      <c r="H85" s="24" t="s">
        <v>2021</v>
      </c>
      <c r="I85" s="24" t="s">
        <v>2012</v>
      </c>
      <c r="J85" s="183"/>
      <c r="K85" s="183" t="s">
        <v>1402</v>
      </c>
      <c r="L85" s="183" t="s">
        <v>544</v>
      </c>
      <c r="M85" s="24" t="s">
        <v>2022</v>
      </c>
      <c r="O85" s="137" t="s">
        <v>1095</v>
      </c>
    </row>
    <row r="86" spans="1:16" s="24" customFormat="1">
      <c r="A86" s="43"/>
      <c r="B86" s="144" t="str">
        <f t="shared" si="1"/>
        <v>N</v>
      </c>
      <c r="C86" s="24" t="s">
        <v>2129</v>
      </c>
      <c r="D86" s="24" t="s">
        <v>2099</v>
      </c>
      <c r="E86" s="24" t="s">
        <v>2016</v>
      </c>
      <c r="F86" s="24" t="s">
        <v>2019</v>
      </c>
      <c r="G86" s="24" t="s">
        <v>2020</v>
      </c>
      <c r="H86" s="24" t="s">
        <v>2021</v>
      </c>
      <c r="I86" s="24" t="s">
        <v>2012</v>
      </c>
      <c r="J86" s="183"/>
      <c r="K86" s="183" t="s">
        <v>1402</v>
      </c>
      <c r="L86" s="183" t="s">
        <v>544</v>
      </c>
      <c r="M86" s="24" t="s">
        <v>2024</v>
      </c>
      <c r="O86" s="137" t="s">
        <v>1095</v>
      </c>
    </row>
    <row r="87" spans="1:16" s="24" customFormat="1">
      <c r="A87" s="43"/>
      <c r="B87" s="144" t="str">
        <f t="shared" si="1"/>
        <v>Y</v>
      </c>
      <c r="C87" s="24" t="s">
        <v>2130</v>
      </c>
      <c r="D87" s="24" t="s">
        <v>941</v>
      </c>
      <c r="E87" s="24" t="s">
        <v>2008</v>
      </c>
      <c r="F87" s="24" t="s">
        <v>2009</v>
      </c>
      <c r="G87" s="24" t="s">
        <v>2010</v>
      </c>
      <c r="H87" s="24" t="s">
        <v>2011</v>
      </c>
      <c r="I87" s="24" t="s">
        <v>2012</v>
      </c>
      <c r="J87" s="183"/>
      <c r="K87" s="183" t="s">
        <v>536</v>
      </c>
      <c r="L87" s="24" t="s">
        <v>2131</v>
      </c>
      <c r="M87" s="24" t="s">
        <v>2132</v>
      </c>
      <c r="N87" s="24" t="s">
        <v>2014</v>
      </c>
      <c r="O87" s="24" t="s">
        <v>539</v>
      </c>
    </row>
    <row r="88" spans="1:16" s="24" customFormat="1">
      <c r="A88" s="43"/>
      <c r="B88" s="144" t="str">
        <f t="shared" si="1"/>
        <v>N</v>
      </c>
      <c r="C88" s="24" t="s">
        <v>2133</v>
      </c>
      <c r="D88" s="24" t="s">
        <v>941</v>
      </c>
      <c r="E88" s="24" t="s">
        <v>2016</v>
      </c>
      <c r="F88" s="24" t="s">
        <v>2009</v>
      </c>
      <c r="G88" s="24" t="s">
        <v>2010</v>
      </c>
      <c r="H88" s="24" t="s">
        <v>2011</v>
      </c>
      <c r="I88" s="24" t="s">
        <v>2012</v>
      </c>
      <c r="J88" s="183"/>
      <c r="K88" s="183" t="s">
        <v>536</v>
      </c>
      <c r="L88" s="24" t="s">
        <v>2131</v>
      </c>
      <c r="M88" s="24" t="s">
        <v>2134</v>
      </c>
      <c r="N88" s="24" t="s">
        <v>2014</v>
      </c>
      <c r="O88" s="24" t="s">
        <v>539</v>
      </c>
    </row>
    <row r="89" spans="1:16" s="24" customFormat="1">
      <c r="A89" s="43"/>
      <c r="B89" s="144" t="str">
        <f t="shared" si="1"/>
        <v>N</v>
      </c>
      <c r="C89" s="24" t="s">
        <v>2135</v>
      </c>
      <c r="D89" s="24" t="s">
        <v>941</v>
      </c>
      <c r="E89" s="24" t="s">
        <v>2008</v>
      </c>
      <c r="F89" s="24" t="s">
        <v>2019</v>
      </c>
      <c r="G89" s="24" t="s">
        <v>2020</v>
      </c>
      <c r="H89" s="24" t="s">
        <v>2021</v>
      </c>
      <c r="I89" s="24" t="s">
        <v>2012</v>
      </c>
      <c r="J89" s="183"/>
      <c r="K89" s="183" t="s">
        <v>536</v>
      </c>
      <c r="L89" s="24">
        <v>97783403</v>
      </c>
      <c r="M89" s="24" t="s">
        <v>2136</v>
      </c>
      <c r="N89" s="24" t="s">
        <v>2014</v>
      </c>
      <c r="O89" s="24" t="s">
        <v>1095</v>
      </c>
    </row>
    <row r="90" spans="1:16" s="24" customFormat="1">
      <c r="A90" s="43"/>
      <c r="B90" s="144" t="str">
        <f t="shared" si="1"/>
        <v>N</v>
      </c>
      <c r="C90" s="24" t="s">
        <v>2137</v>
      </c>
      <c r="D90" s="24" t="s">
        <v>941</v>
      </c>
      <c r="E90" s="24" t="s">
        <v>2016</v>
      </c>
      <c r="F90" s="24" t="s">
        <v>2019</v>
      </c>
      <c r="G90" s="24" t="s">
        <v>2020</v>
      </c>
      <c r="H90" s="24" t="s">
        <v>2021</v>
      </c>
      <c r="I90" s="24" t="s">
        <v>2012</v>
      </c>
      <c r="J90" s="183"/>
      <c r="K90" s="183" t="s">
        <v>536</v>
      </c>
      <c r="L90" s="24">
        <v>97783403</v>
      </c>
      <c r="M90" s="24" t="s">
        <v>2138</v>
      </c>
      <c r="N90" s="24" t="s">
        <v>2014</v>
      </c>
      <c r="O90" s="24" t="s">
        <v>1095</v>
      </c>
    </row>
    <row r="91" spans="1:16" s="24" customFormat="1">
      <c r="A91" s="43"/>
      <c r="B91" s="144" t="str">
        <f t="shared" si="1"/>
        <v>N</v>
      </c>
      <c r="C91" s="24" t="s">
        <v>2139</v>
      </c>
      <c r="D91" s="24" t="s">
        <v>941</v>
      </c>
      <c r="E91" s="24" t="s">
        <v>2008</v>
      </c>
      <c r="F91" s="24" t="s">
        <v>2026</v>
      </c>
      <c r="G91" s="24" t="s">
        <v>2027</v>
      </c>
      <c r="H91" s="24" t="s">
        <v>2028</v>
      </c>
      <c r="I91" s="24" t="s">
        <v>2012</v>
      </c>
      <c r="J91" s="183"/>
      <c r="K91" s="183" t="s">
        <v>536</v>
      </c>
      <c r="L91" s="24" t="s">
        <v>544</v>
      </c>
      <c r="M91" s="24" t="s">
        <v>2140</v>
      </c>
      <c r="O91" s="137" t="s">
        <v>2030</v>
      </c>
    </row>
    <row r="92" spans="1:16" s="24" customFormat="1">
      <c r="A92" s="43"/>
      <c r="B92" s="144" t="str">
        <f t="shared" si="1"/>
        <v>N</v>
      </c>
      <c r="C92" s="24" t="s">
        <v>2141</v>
      </c>
      <c r="D92" s="24" t="s">
        <v>941</v>
      </c>
      <c r="E92" s="24" t="s">
        <v>2016</v>
      </c>
      <c r="F92" s="24" t="s">
        <v>2026</v>
      </c>
      <c r="G92" s="24" t="s">
        <v>2027</v>
      </c>
      <c r="H92" s="24" t="s">
        <v>2028</v>
      </c>
      <c r="I92" s="24" t="s">
        <v>2012</v>
      </c>
      <c r="J92" s="183"/>
      <c r="K92" s="183" t="s">
        <v>536</v>
      </c>
      <c r="L92" s="24" t="s">
        <v>544</v>
      </c>
      <c r="M92" s="24" t="s">
        <v>2142</v>
      </c>
      <c r="O92" s="137" t="s">
        <v>2030</v>
      </c>
    </row>
    <row r="93" spans="1:16" s="24" customFormat="1">
      <c r="A93" s="43"/>
      <c r="B93" s="144" t="str">
        <f t="shared" si="1"/>
        <v>N</v>
      </c>
      <c r="C93" s="24" t="s">
        <v>2143</v>
      </c>
      <c r="D93" s="24" t="s">
        <v>941</v>
      </c>
      <c r="E93" s="24" t="s">
        <v>2008</v>
      </c>
      <c r="F93" s="24" t="s">
        <v>2034</v>
      </c>
      <c r="G93" s="24" t="s">
        <v>2035</v>
      </c>
      <c r="H93" s="24" t="s">
        <v>2036</v>
      </c>
      <c r="I93" s="159" t="s">
        <v>2037</v>
      </c>
      <c r="J93" s="183"/>
      <c r="K93" s="183" t="s">
        <v>536</v>
      </c>
      <c r="L93" s="24" t="s">
        <v>544</v>
      </c>
      <c r="M93" s="24" t="s">
        <v>2144</v>
      </c>
      <c r="O93" s="137" t="s">
        <v>2039</v>
      </c>
    </row>
    <row r="94" spans="1:16" s="24" customFormat="1">
      <c r="A94" s="43"/>
      <c r="B94" s="144" t="str">
        <f t="shared" si="1"/>
        <v>N</v>
      </c>
      <c r="C94" s="24" t="s">
        <v>2145</v>
      </c>
      <c r="D94" s="24" t="s">
        <v>941</v>
      </c>
      <c r="E94" s="24" t="s">
        <v>2016</v>
      </c>
      <c r="F94" s="24" t="s">
        <v>2034</v>
      </c>
      <c r="G94" s="24" t="s">
        <v>2035</v>
      </c>
      <c r="H94" s="24" t="s">
        <v>2036</v>
      </c>
      <c r="I94" s="159" t="s">
        <v>2037</v>
      </c>
      <c r="J94" s="183"/>
      <c r="K94" s="183" t="s">
        <v>536</v>
      </c>
      <c r="L94" s="24" t="s">
        <v>544</v>
      </c>
      <c r="M94" s="24" t="s">
        <v>2146</v>
      </c>
      <c r="O94" s="137" t="s">
        <v>2039</v>
      </c>
    </row>
    <row r="95" spans="1:16" s="24" customFormat="1">
      <c r="A95" s="43"/>
      <c r="B95" s="144" t="str">
        <f t="shared" si="1"/>
        <v>N</v>
      </c>
      <c r="C95" s="24" t="s">
        <v>2147</v>
      </c>
      <c r="D95" s="24" t="s">
        <v>941</v>
      </c>
      <c r="E95" s="24" t="s">
        <v>2008</v>
      </c>
      <c r="F95" s="24" t="s">
        <v>2043</v>
      </c>
      <c r="G95" s="24" t="s">
        <v>2044</v>
      </c>
      <c r="H95" s="24" t="s">
        <v>2045</v>
      </c>
      <c r="I95" s="159" t="s">
        <v>2037</v>
      </c>
      <c r="J95" s="183"/>
      <c r="K95" s="183" t="s">
        <v>536</v>
      </c>
      <c r="L95" s="24">
        <v>97948513</v>
      </c>
      <c r="M95" s="24" t="s">
        <v>2148</v>
      </c>
      <c r="O95" s="137" t="s">
        <v>2039</v>
      </c>
    </row>
    <row r="96" spans="1:16" s="24" customFormat="1">
      <c r="A96" s="43"/>
      <c r="B96" s="144" t="str">
        <f t="shared" si="1"/>
        <v>N</v>
      </c>
      <c r="C96" s="24" t="s">
        <v>2149</v>
      </c>
      <c r="D96" s="24" t="s">
        <v>941</v>
      </c>
      <c r="E96" s="24" t="s">
        <v>2016</v>
      </c>
      <c r="F96" s="24" t="s">
        <v>2043</v>
      </c>
      <c r="G96" s="24" t="s">
        <v>2044</v>
      </c>
      <c r="H96" s="24" t="s">
        <v>2045</v>
      </c>
      <c r="I96" s="159" t="s">
        <v>2037</v>
      </c>
      <c r="J96" s="183"/>
      <c r="K96" s="183" t="s">
        <v>536</v>
      </c>
      <c r="L96" s="24">
        <v>97948513</v>
      </c>
      <c r="M96" s="24" t="s">
        <v>2150</v>
      </c>
      <c r="O96" s="137" t="s">
        <v>2039</v>
      </c>
    </row>
    <row r="97" spans="1:16" s="24" customFormat="1">
      <c r="A97" s="43"/>
      <c r="B97" s="144" t="str">
        <f t="shared" si="1"/>
        <v>N</v>
      </c>
      <c r="C97" s="24" t="s">
        <v>2151</v>
      </c>
      <c r="D97" s="24" t="s">
        <v>941</v>
      </c>
      <c r="E97" s="24" t="s">
        <v>2008</v>
      </c>
      <c r="F97" s="24" t="s">
        <v>2050</v>
      </c>
      <c r="G97" s="24" t="s">
        <v>2051</v>
      </c>
      <c r="H97" s="24" t="s">
        <v>2052</v>
      </c>
      <c r="I97" s="159" t="s">
        <v>2037</v>
      </c>
      <c r="J97" s="183"/>
      <c r="K97" s="183" t="s">
        <v>536</v>
      </c>
      <c r="L97" s="24">
        <v>97948514</v>
      </c>
      <c r="M97" s="24" t="s">
        <v>2152</v>
      </c>
      <c r="O97" s="137" t="s">
        <v>2054</v>
      </c>
    </row>
    <row r="98" spans="1:16" s="24" customFormat="1">
      <c r="A98" s="43"/>
      <c r="B98" s="144" t="str">
        <f t="shared" si="1"/>
        <v>N</v>
      </c>
      <c r="C98" s="24" t="s">
        <v>2153</v>
      </c>
      <c r="D98" s="24" t="s">
        <v>941</v>
      </c>
      <c r="E98" s="24" t="s">
        <v>2016</v>
      </c>
      <c r="F98" s="24" t="s">
        <v>2050</v>
      </c>
      <c r="G98" s="24" t="s">
        <v>2051</v>
      </c>
      <c r="H98" s="24" t="s">
        <v>2052</v>
      </c>
      <c r="I98" s="159" t="s">
        <v>2037</v>
      </c>
      <c r="J98" s="183"/>
      <c r="K98" s="183" t="s">
        <v>536</v>
      </c>
      <c r="L98" s="24">
        <v>97948514</v>
      </c>
      <c r="M98" s="24" t="s">
        <v>2154</v>
      </c>
      <c r="O98" s="137" t="s">
        <v>2054</v>
      </c>
    </row>
    <row r="99" spans="1:16" s="24" customFormat="1">
      <c r="A99" s="43"/>
      <c r="B99" s="144" t="str">
        <f t="shared" si="1"/>
        <v>N</v>
      </c>
      <c r="C99" s="24" t="s">
        <v>2155</v>
      </c>
      <c r="D99" s="24" t="s">
        <v>941</v>
      </c>
      <c r="E99" s="24" t="s">
        <v>2008</v>
      </c>
      <c r="F99" s="24" t="s">
        <v>2058</v>
      </c>
      <c r="G99" s="24" t="s">
        <v>549</v>
      </c>
      <c r="H99" s="24" t="s">
        <v>550</v>
      </c>
      <c r="I99" s="24" t="s">
        <v>549</v>
      </c>
      <c r="J99" s="183"/>
      <c r="K99" s="183" t="s">
        <v>536</v>
      </c>
      <c r="L99" s="24" t="s">
        <v>544</v>
      </c>
      <c r="M99" s="24" t="s">
        <v>2156</v>
      </c>
      <c r="O99" s="137" t="s">
        <v>552</v>
      </c>
    </row>
    <row r="100" spans="1:16" s="24" customFormat="1">
      <c r="A100" s="43"/>
      <c r="B100" s="144" t="str">
        <f t="shared" si="1"/>
        <v>N</v>
      </c>
      <c r="C100" s="24" t="s">
        <v>2157</v>
      </c>
      <c r="D100" s="24" t="s">
        <v>941</v>
      </c>
      <c r="E100" s="24" t="s">
        <v>2016</v>
      </c>
      <c r="F100" s="24" t="s">
        <v>2058</v>
      </c>
      <c r="G100" s="24" t="s">
        <v>549</v>
      </c>
      <c r="H100" s="24" t="s">
        <v>550</v>
      </c>
      <c r="I100" s="24" t="s">
        <v>549</v>
      </c>
      <c r="J100" s="183"/>
      <c r="K100" s="183" t="s">
        <v>536</v>
      </c>
      <c r="L100" s="24" t="s">
        <v>544</v>
      </c>
      <c r="M100" s="24" t="s">
        <v>2158</v>
      </c>
      <c r="O100" s="137" t="s">
        <v>552</v>
      </c>
    </row>
    <row r="101" spans="1:16" s="24" customFormat="1">
      <c r="A101" s="43"/>
      <c r="B101" s="144" t="str">
        <f t="shared" si="1"/>
        <v>N</v>
      </c>
      <c r="C101" s="24" t="s">
        <v>2159</v>
      </c>
      <c r="D101" s="24" t="s">
        <v>941</v>
      </c>
      <c r="E101" s="24" t="s">
        <v>2008</v>
      </c>
      <c r="F101" s="24" t="s">
        <v>2009</v>
      </c>
      <c r="G101" s="24" t="s">
        <v>2010</v>
      </c>
      <c r="H101" s="24" t="s">
        <v>2011</v>
      </c>
      <c r="I101" s="24" t="s">
        <v>2012</v>
      </c>
      <c r="J101" s="183"/>
      <c r="K101" s="183" t="s">
        <v>1094</v>
      </c>
      <c r="L101" s="183" t="s">
        <v>544</v>
      </c>
      <c r="M101" s="24" t="s">
        <v>2132</v>
      </c>
      <c r="O101" s="137" t="s">
        <v>1095</v>
      </c>
    </row>
    <row r="102" spans="1:16" s="24" customFormat="1">
      <c r="A102" s="43"/>
      <c r="B102" s="144" t="str">
        <f t="shared" si="1"/>
        <v>N</v>
      </c>
      <c r="C102" s="24" t="s">
        <v>2160</v>
      </c>
      <c r="D102" s="24" t="s">
        <v>941</v>
      </c>
      <c r="E102" s="24" t="s">
        <v>2016</v>
      </c>
      <c r="F102" s="24" t="s">
        <v>2009</v>
      </c>
      <c r="G102" s="24" t="s">
        <v>2010</v>
      </c>
      <c r="H102" s="24" t="s">
        <v>2011</v>
      </c>
      <c r="I102" s="24" t="s">
        <v>2012</v>
      </c>
      <c r="J102" s="183"/>
      <c r="K102" s="183" t="s">
        <v>1094</v>
      </c>
      <c r="L102" s="183" t="s">
        <v>544</v>
      </c>
      <c r="M102" s="24" t="s">
        <v>2134</v>
      </c>
      <c r="O102" s="137" t="s">
        <v>1095</v>
      </c>
    </row>
    <row r="103" spans="1:16" s="24" customFormat="1">
      <c r="A103" s="43"/>
      <c r="B103" s="144" t="str">
        <f t="shared" si="1"/>
        <v>N</v>
      </c>
      <c r="C103" s="24" t="s">
        <v>2161</v>
      </c>
      <c r="D103" s="24" t="s">
        <v>941</v>
      </c>
      <c r="E103" s="24" t="s">
        <v>2008</v>
      </c>
      <c r="F103" s="24" t="s">
        <v>2019</v>
      </c>
      <c r="G103" s="24" t="s">
        <v>2020</v>
      </c>
      <c r="H103" s="24" t="s">
        <v>2021</v>
      </c>
      <c r="I103" s="24" t="s">
        <v>2012</v>
      </c>
      <c r="J103" s="183"/>
      <c r="K103" s="183" t="s">
        <v>1094</v>
      </c>
      <c r="L103" s="183" t="s">
        <v>544</v>
      </c>
      <c r="M103" s="24" t="s">
        <v>2136</v>
      </c>
      <c r="O103" s="137" t="s">
        <v>1095</v>
      </c>
    </row>
    <row r="104" spans="1:16" s="24" customFormat="1">
      <c r="A104" s="43"/>
      <c r="B104" s="144" t="str">
        <f t="shared" si="1"/>
        <v>N</v>
      </c>
      <c r="C104" s="24" t="s">
        <v>2162</v>
      </c>
      <c r="D104" s="24" t="s">
        <v>941</v>
      </c>
      <c r="E104" s="24" t="s">
        <v>2016</v>
      </c>
      <c r="F104" s="24" t="s">
        <v>2019</v>
      </c>
      <c r="G104" s="24" t="s">
        <v>2020</v>
      </c>
      <c r="H104" s="24" t="s">
        <v>2021</v>
      </c>
      <c r="I104" s="24" t="s">
        <v>2012</v>
      </c>
      <c r="J104" s="183"/>
      <c r="K104" s="183" t="s">
        <v>1094</v>
      </c>
      <c r="L104" s="183" t="s">
        <v>544</v>
      </c>
      <c r="M104" s="24" t="s">
        <v>2138</v>
      </c>
      <c r="O104" s="137" t="s">
        <v>1095</v>
      </c>
    </row>
    <row r="105" spans="1:16" s="24" customFormat="1">
      <c r="A105" s="43"/>
      <c r="B105" s="144" t="str">
        <f t="shared" si="1"/>
        <v>N</v>
      </c>
      <c r="C105" s="24" t="s">
        <v>2163</v>
      </c>
      <c r="D105" s="24" t="s">
        <v>941</v>
      </c>
      <c r="E105" s="24" t="s">
        <v>2008</v>
      </c>
      <c r="F105" s="24" t="s">
        <v>2026</v>
      </c>
      <c r="G105" s="24" t="s">
        <v>2027</v>
      </c>
      <c r="H105" s="24" t="s">
        <v>2028</v>
      </c>
      <c r="I105" s="24" t="s">
        <v>2012</v>
      </c>
      <c r="J105" s="183"/>
      <c r="K105" s="183" t="s">
        <v>1094</v>
      </c>
      <c r="L105" s="183" t="s">
        <v>544</v>
      </c>
      <c r="M105" s="24" t="s">
        <v>2140</v>
      </c>
      <c r="O105" s="137" t="s">
        <v>1095</v>
      </c>
    </row>
    <row r="106" spans="1:16" s="24" customFormat="1">
      <c r="A106" s="43"/>
      <c r="B106" s="144" t="str">
        <f t="shared" si="1"/>
        <v>N</v>
      </c>
      <c r="C106" s="24" t="s">
        <v>2164</v>
      </c>
      <c r="D106" s="24" t="s">
        <v>941</v>
      </c>
      <c r="E106" s="24" t="s">
        <v>2016</v>
      </c>
      <c r="F106" s="24" t="s">
        <v>2026</v>
      </c>
      <c r="G106" s="24" t="s">
        <v>2027</v>
      </c>
      <c r="H106" s="24" t="s">
        <v>2028</v>
      </c>
      <c r="I106" s="24" t="s">
        <v>2012</v>
      </c>
      <c r="J106" s="183"/>
      <c r="K106" s="183" t="s">
        <v>1094</v>
      </c>
      <c r="L106" s="183" t="s">
        <v>544</v>
      </c>
      <c r="M106" s="24" t="s">
        <v>2142</v>
      </c>
      <c r="O106" s="137" t="s">
        <v>1095</v>
      </c>
    </row>
    <row r="107" spans="1:16" s="24" customFormat="1">
      <c r="A107" s="43"/>
      <c r="B107" s="144" t="str">
        <f t="shared" si="1"/>
        <v>N</v>
      </c>
      <c r="C107" s="24" t="s">
        <v>2165</v>
      </c>
      <c r="D107" s="24" t="s">
        <v>941</v>
      </c>
      <c r="E107" s="24" t="s">
        <v>2008</v>
      </c>
      <c r="F107" s="24" t="s">
        <v>2009</v>
      </c>
      <c r="G107" s="24" t="s">
        <v>2010</v>
      </c>
      <c r="H107" s="24" t="s">
        <v>2011</v>
      </c>
      <c r="I107" s="24" t="s">
        <v>2012</v>
      </c>
      <c r="J107" s="183"/>
      <c r="K107" s="183" t="s">
        <v>1125</v>
      </c>
      <c r="L107" s="183" t="s">
        <v>544</v>
      </c>
      <c r="M107" s="24" t="s">
        <v>2132</v>
      </c>
      <c r="O107" s="137" t="s">
        <v>1095</v>
      </c>
    </row>
    <row r="108" spans="1:16" s="24" customFormat="1">
      <c r="A108" s="43"/>
      <c r="B108" s="144" t="str">
        <f t="shared" si="1"/>
        <v>N</v>
      </c>
      <c r="C108" s="24" t="s">
        <v>2166</v>
      </c>
      <c r="D108" s="24" t="s">
        <v>941</v>
      </c>
      <c r="E108" s="24" t="s">
        <v>2016</v>
      </c>
      <c r="F108" s="24" t="s">
        <v>2009</v>
      </c>
      <c r="G108" s="24" t="s">
        <v>2010</v>
      </c>
      <c r="H108" s="24" t="s">
        <v>2011</v>
      </c>
      <c r="I108" s="24" t="s">
        <v>2012</v>
      </c>
      <c r="J108" s="183"/>
      <c r="K108" s="183" t="s">
        <v>1125</v>
      </c>
      <c r="L108" s="183" t="s">
        <v>544</v>
      </c>
      <c r="M108" s="24" t="s">
        <v>2134</v>
      </c>
      <c r="O108" s="137" t="s">
        <v>1095</v>
      </c>
    </row>
    <row r="109" spans="1:16" s="24" customFormat="1">
      <c r="A109" s="43"/>
      <c r="B109" s="144" t="str">
        <f t="shared" si="1"/>
        <v>N</v>
      </c>
      <c r="C109" s="24" t="s">
        <v>2167</v>
      </c>
      <c r="D109" s="24" t="s">
        <v>941</v>
      </c>
      <c r="E109" s="24" t="s">
        <v>2008</v>
      </c>
      <c r="F109" s="24" t="s">
        <v>2019</v>
      </c>
      <c r="G109" s="24" t="s">
        <v>2020</v>
      </c>
      <c r="H109" s="24" t="s">
        <v>2021</v>
      </c>
      <c r="I109" s="24" t="s">
        <v>2012</v>
      </c>
      <c r="J109" s="183"/>
      <c r="K109" s="183" t="s">
        <v>1125</v>
      </c>
      <c r="L109" s="183" t="s">
        <v>544</v>
      </c>
      <c r="M109" s="24" t="s">
        <v>2136</v>
      </c>
      <c r="O109" s="137" t="s">
        <v>1095</v>
      </c>
    </row>
    <row r="110" spans="1:16" s="24" customFormat="1">
      <c r="A110" s="43"/>
      <c r="B110" s="144" t="str">
        <f t="shared" si="1"/>
        <v>N</v>
      </c>
      <c r="C110" s="24" t="s">
        <v>2168</v>
      </c>
      <c r="D110" s="24" t="s">
        <v>941</v>
      </c>
      <c r="E110" s="24" t="s">
        <v>2016</v>
      </c>
      <c r="F110" s="24" t="s">
        <v>2019</v>
      </c>
      <c r="G110" s="24" t="s">
        <v>2020</v>
      </c>
      <c r="H110" s="24" t="s">
        <v>2021</v>
      </c>
      <c r="I110" s="24" t="s">
        <v>2012</v>
      </c>
      <c r="J110" s="183"/>
      <c r="K110" s="183" t="s">
        <v>1125</v>
      </c>
      <c r="L110" s="183" t="s">
        <v>544</v>
      </c>
      <c r="M110" s="24" t="s">
        <v>2138</v>
      </c>
      <c r="O110" s="137" t="s">
        <v>1095</v>
      </c>
    </row>
    <row r="111" spans="1:16" s="24" customFormat="1">
      <c r="A111" s="43"/>
      <c r="B111" s="144" t="str">
        <f t="shared" si="1"/>
        <v>N</v>
      </c>
      <c r="C111" s="24" t="s">
        <v>2169</v>
      </c>
      <c r="D111" s="24" t="s">
        <v>941</v>
      </c>
      <c r="E111" s="24" t="s">
        <v>2008</v>
      </c>
      <c r="F111" s="24" t="s">
        <v>2026</v>
      </c>
      <c r="G111" s="24" t="s">
        <v>2027</v>
      </c>
      <c r="H111" s="24" t="s">
        <v>2028</v>
      </c>
      <c r="I111" s="24" t="s">
        <v>2012</v>
      </c>
      <c r="J111" s="183"/>
      <c r="K111" s="183" t="s">
        <v>1125</v>
      </c>
      <c r="L111" s="183" t="s">
        <v>544</v>
      </c>
      <c r="M111" s="24" t="s">
        <v>2140</v>
      </c>
      <c r="O111" s="137" t="s">
        <v>1095</v>
      </c>
    </row>
    <row r="112" spans="1:16" s="24" customFormat="1">
      <c r="A112" s="43"/>
      <c r="B112" s="144" t="str">
        <f t="shared" si="1"/>
        <v>N</v>
      </c>
      <c r="C112" s="24" t="s">
        <v>2170</v>
      </c>
      <c r="D112" s="24" t="s">
        <v>941</v>
      </c>
      <c r="E112" s="24" t="s">
        <v>2016</v>
      </c>
      <c r="F112" s="24" t="s">
        <v>2026</v>
      </c>
      <c r="G112" s="24" t="s">
        <v>2027</v>
      </c>
      <c r="H112" s="24" t="s">
        <v>2028</v>
      </c>
      <c r="I112" s="24" t="s">
        <v>2012</v>
      </c>
      <c r="J112" s="183"/>
      <c r="K112" s="183" t="s">
        <v>1125</v>
      </c>
      <c r="L112" s="183" t="s">
        <v>544</v>
      </c>
      <c r="M112" s="24" t="s">
        <v>2142</v>
      </c>
      <c r="O112" s="137" t="s">
        <v>1095</v>
      </c>
      <c r="P112" s="155"/>
    </row>
    <row r="113" spans="1:16" s="24" customFormat="1">
      <c r="A113" s="43"/>
      <c r="B113" s="144" t="str">
        <f t="shared" si="1"/>
        <v>N</v>
      </c>
      <c r="C113" s="24" t="s">
        <v>2171</v>
      </c>
      <c r="D113" s="24" t="s">
        <v>941</v>
      </c>
      <c r="E113" s="24" t="s">
        <v>2008</v>
      </c>
      <c r="F113" s="24" t="s">
        <v>2009</v>
      </c>
      <c r="G113" s="24" t="s">
        <v>2010</v>
      </c>
      <c r="H113" s="24" t="s">
        <v>2011</v>
      </c>
      <c r="I113" s="24" t="s">
        <v>2012</v>
      </c>
      <c r="J113" s="183"/>
      <c r="K113" s="183" t="s">
        <v>1235</v>
      </c>
      <c r="L113" s="183" t="s">
        <v>544</v>
      </c>
      <c r="M113" s="24" t="s">
        <v>2132</v>
      </c>
      <c r="O113" s="137" t="s">
        <v>1095</v>
      </c>
    </row>
    <row r="114" spans="1:16" s="24" customFormat="1">
      <c r="A114" s="43"/>
      <c r="B114" s="144" t="str">
        <f t="shared" si="1"/>
        <v>N</v>
      </c>
      <c r="C114" s="24" t="s">
        <v>2172</v>
      </c>
      <c r="D114" s="24" t="s">
        <v>941</v>
      </c>
      <c r="E114" s="24" t="s">
        <v>2016</v>
      </c>
      <c r="F114" s="24" t="s">
        <v>2009</v>
      </c>
      <c r="G114" s="24" t="s">
        <v>2010</v>
      </c>
      <c r="H114" s="24" t="s">
        <v>2011</v>
      </c>
      <c r="I114" s="24" t="s">
        <v>2012</v>
      </c>
      <c r="J114" s="183"/>
      <c r="K114" s="183" t="s">
        <v>1235</v>
      </c>
      <c r="L114" s="183" t="s">
        <v>544</v>
      </c>
      <c r="M114" s="24" t="s">
        <v>2134</v>
      </c>
      <c r="O114" s="137" t="s">
        <v>1095</v>
      </c>
    </row>
    <row r="115" spans="1:16" s="24" customFormat="1">
      <c r="A115" s="43"/>
      <c r="B115" s="144" t="str">
        <f t="shared" ref="B115:B162" si="2">IF(AND(E115 = "Case Ring",G115="Silicon Bronze, ASTM-B584, C87600", K115 = "Coating_Standard"),"Y","N")</f>
        <v>N</v>
      </c>
      <c r="C115" s="24" t="s">
        <v>2173</v>
      </c>
      <c r="D115" s="24" t="s">
        <v>941</v>
      </c>
      <c r="E115" s="24" t="s">
        <v>2008</v>
      </c>
      <c r="F115" s="24" t="s">
        <v>2019</v>
      </c>
      <c r="G115" s="24" t="s">
        <v>2020</v>
      </c>
      <c r="H115" s="24" t="s">
        <v>2021</v>
      </c>
      <c r="I115" s="24" t="s">
        <v>2012</v>
      </c>
      <c r="J115" s="183"/>
      <c r="K115" s="183" t="s">
        <v>1235</v>
      </c>
      <c r="L115" s="183" t="s">
        <v>544</v>
      </c>
      <c r="M115" s="24" t="s">
        <v>2136</v>
      </c>
      <c r="O115" s="137" t="s">
        <v>1095</v>
      </c>
      <c r="P115" s="155"/>
    </row>
    <row r="116" spans="1:16" s="24" customFormat="1">
      <c r="A116" s="43"/>
      <c r="B116" s="144" t="str">
        <f t="shared" si="2"/>
        <v>N</v>
      </c>
      <c r="C116" s="24" t="s">
        <v>2174</v>
      </c>
      <c r="D116" s="24" t="s">
        <v>941</v>
      </c>
      <c r="E116" s="24" t="s">
        <v>2016</v>
      </c>
      <c r="F116" s="24" t="s">
        <v>2019</v>
      </c>
      <c r="G116" s="24" t="s">
        <v>2020</v>
      </c>
      <c r="H116" s="24" t="s">
        <v>2021</v>
      </c>
      <c r="I116" s="24" t="s">
        <v>2012</v>
      </c>
      <c r="J116" s="183"/>
      <c r="K116" s="183" t="s">
        <v>1235</v>
      </c>
      <c r="L116" s="183" t="s">
        <v>544</v>
      </c>
      <c r="M116" s="24" t="s">
        <v>2138</v>
      </c>
      <c r="O116" s="137" t="s">
        <v>1095</v>
      </c>
      <c r="P116" s="155"/>
    </row>
    <row r="117" spans="1:16" s="24" customFormat="1">
      <c r="A117" s="43"/>
      <c r="B117" s="144" t="str">
        <f t="shared" si="2"/>
        <v>N</v>
      </c>
      <c r="C117" s="24" t="s">
        <v>2175</v>
      </c>
      <c r="D117" s="24" t="s">
        <v>941</v>
      </c>
      <c r="E117" s="24" t="s">
        <v>2008</v>
      </c>
      <c r="F117" s="24" t="s">
        <v>2026</v>
      </c>
      <c r="G117" s="24" t="s">
        <v>2027</v>
      </c>
      <c r="H117" s="24" t="s">
        <v>2028</v>
      </c>
      <c r="I117" s="24" t="s">
        <v>2012</v>
      </c>
      <c r="J117" s="183"/>
      <c r="K117" s="183" t="s">
        <v>1235</v>
      </c>
      <c r="L117" s="183" t="s">
        <v>544</v>
      </c>
      <c r="M117" s="24" t="s">
        <v>2140</v>
      </c>
      <c r="O117" s="137" t="s">
        <v>1095</v>
      </c>
    </row>
    <row r="118" spans="1:16" s="24" customFormat="1">
      <c r="A118" s="43"/>
      <c r="B118" s="144" t="str">
        <f t="shared" si="2"/>
        <v>N</v>
      </c>
      <c r="C118" s="24" t="s">
        <v>2176</v>
      </c>
      <c r="D118" s="24" t="s">
        <v>941</v>
      </c>
      <c r="E118" s="24" t="s">
        <v>2016</v>
      </c>
      <c r="F118" s="24" t="s">
        <v>2026</v>
      </c>
      <c r="G118" s="24" t="s">
        <v>2027</v>
      </c>
      <c r="H118" s="24" t="s">
        <v>2028</v>
      </c>
      <c r="I118" s="24" t="s">
        <v>2012</v>
      </c>
      <c r="J118" s="183"/>
      <c r="K118" s="183" t="s">
        <v>1235</v>
      </c>
      <c r="L118" s="183" t="s">
        <v>544</v>
      </c>
      <c r="M118" s="24" t="s">
        <v>2142</v>
      </c>
      <c r="O118" s="137" t="s">
        <v>1095</v>
      </c>
    </row>
    <row r="119" spans="1:16" s="24" customFormat="1">
      <c r="A119" s="43"/>
      <c r="B119" s="144" t="str">
        <f t="shared" si="2"/>
        <v>N</v>
      </c>
      <c r="C119" s="24" t="s">
        <v>2177</v>
      </c>
      <c r="D119" s="24" t="s">
        <v>941</v>
      </c>
      <c r="E119" s="24" t="s">
        <v>2008</v>
      </c>
      <c r="F119" s="24" t="s">
        <v>2009</v>
      </c>
      <c r="G119" s="24" t="s">
        <v>2010</v>
      </c>
      <c r="H119" s="24" t="s">
        <v>2011</v>
      </c>
      <c r="I119" s="24" t="s">
        <v>2012</v>
      </c>
      <c r="J119" s="183"/>
      <c r="K119" s="183" t="s">
        <v>1344</v>
      </c>
      <c r="L119" s="183" t="s">
        <v>544</v>
      </c>
      <c r="M119" s="24" t="s">
        <v>2132</v>
      </c>
      <c r="O119" s="137" t="s">
        <v>1095</v>
      </c>
    </row>
    <row r="120" spans="1:16" s="24" customFormat="1">
      <c r="A120" s="43"/>
      <c r="B120" s="144" t="str">
        <f t="shared" si="2"/>
        <v>N</v>
      </c>
      <c r="C120" s="24" t="s">
        <v>2178</v>
      </c>
      <c r="D120" s="24" t="s">
        <v>941</v>
      </c>
      <c r="E120" s="24" t="s">
        <v>2016</v>
      </c>
      <c r="F120" s="24" t="s">
        <v>2009</v>
      </c>
      <c r="G120" s="24" t="s">
        <v>2010</v>
      </c>
      <c r="H120" s="24" t="s">
        <v>2011</v>
      </c>
      <c r="I120" s="24" t="s">
        <v>2012</v>
      </c>
      <c r="J120" s="183"/>
      <c r="K120" s="183" t="s">
        <v>1344</v>
      </c>
      <c r="L120" s="183" t="s">
        <v>544</v>
      </c>
      <c r="M120" s="24" t="s">
        <v>2134</v>
      </c>
      <c r="O120" s="137" t="s">
        <v>1095</v>
      </c>
    </row>
    <row r="121" spans="1:16" s="24" customFormat="1">
      <c r="A121" s="43"/>
      <c r="B121" s="144" t="str">
        <f t="shared" si="2"/>
        <v>N</v>
      </c>
      <c r="C121" s="24" t="s">
        <v>2179</v>
      </c>
      <c r="D121" s="24" t="s">
        <v>941</v>
      </c>
      <c r="E121" s="24" t="s">
        <v>2008</v>
      </c>
      <c r="F121" s="24" t="s">
        <v>2019</v>
      </c>
      <c r="G121" s="24" t="s">
        <v>2020</v>
      </c>
      <c r="H121" s="24" t="s">
        <v>2021</v>
      </c>
      <c r="I121" s="24" t="s">
        <v>2012</v>
      </c>
      <c r="J121" s="183"/>
      <c r="K121" s="183" t="s">
        <v>1344</v>
      </c>
      <c r="L121" s="183" t="s">
        <v>544</v>
      </c>
      <c r="M121" s="24" t="s">
        <v>2136</v>
      </c>
      <c r="O121" s="137" t="s">
        <v>1095</v>
      </c>
    </row>
    <row r="122" spans="1:16" s="24" customFormat="1">
      <c r="A122" s="43"/>
      <c r="B122" s="144" t="str">
        <f t="shared" si="2"/>
        <v>N</v>
      </c>
      <c r="C122" s="24" t="s">
        <v>2180</v>
      </c>
      <c r="D122" s="24" t="s">
        <v>941</v>
      </c>
      <c r="E122" s="24" t="s">
        <v>2016</v>
      </c>
      <c r="F122" s="24" t="s">
        <v>2019</v>
      </c>
      <c r="G122" s="24" t="s">
        <v>2020</v>
      </c>
      <c r="H122" s="24" t="s">
        <v>2021</v>
      </c>
      <c r="I122" s="24" t="s">
        <v>2012</v>
      </c>
      <c r="J122" s="183"/>
      <c r="K122" s="183" t="s">
        <v>1344</v>
      </c>
      <c r="L122" s="183" t="s">
        <v>544</v>
      </c>
      <c r="M122" s="24" t="s">
        <v>2138</v>
      </c>
      <c r="O122" s="137" t="s">
        <v>1095</v>
      </c>
    </row>
    <row r="123" spans="1:16" s="24" customFormat="1">
      <c r="A123" s="43"/>
      <c r="B123" s="144" t="str">
        <f t="shared" si="2"/>
        <v>N</v>
      </c>
      <c r="C123" s="24" t="s">
        <v>2181</v>
      </c>
      <c r="D123" s="24" t="s">
        <v>941</v>
      </c>
      <c r="E123" s="24" t="s">
        <v>2008</v>
      </c>
      <c r="F123" s="24" t="s">
        <v>2026</v>
      </c>
      <c r="G123" s="24" t="s">
        <v>2027</v>
      </c>
      <c r="H123" s="24" t="s">
        <v>2028</v>
      </c>
      <c r="I123" s="24" t="s">
        <v>2012</v>
      </c>
      <c r="J123" s="183"/>
      <c r="K123" s="183" t="s">
        <v>1344</v>
      </c>
      <c r="L123" s="183" t="s">
        <v>544</v>
      </c>
      <c r="M123" s="24" t="s">
        <v>2140</v>
      </c>
      <c r="O123" s="137" t="s">
        <v>1095</v>
      </c>
    </row>
    <row r="124" spans="1:16" s="24" customFormat="1">
      <c r="A124" s="43"/>
      <c r="B124" s="144" t="str">
        <f t="shared" si="2"/>
        <v>N</v>
      </c>
      <c r="C124" s="24" t="s">
        <v>2182</v>
      </c>
      <c r="D124" s="24" t="s">
        <v>941</v>
      </c>
      <c r="E124" s="24" t="s">
        <v>2016</v>
      </c>
      <c r="F124" s="24" t="s">
        <v>2026</v>
      </c>
      <c r="G124" s="24" t="s">
        <v>2027</v>
      </c>
      <c r="H124" s="24" t="s">
        <v>2028</v>
      </c>
      <c r="I124" s="24" t="s">
        <v>2012</v>
      </c>
      <c r="J124" s="183"/>
      <c r="K124" s="183" t="s">
        <v>1344</v>
      </c>
      <c r="L124" s="183" t="s">
        <v>544</v>
      </c>
      <c r="M124" s="24" t="s">
        <v>2142</v>
      </c>
      <c r="O124" s="137" t="s">
        <v>1095</v>
      </c>
    </row>
    <row r="125" spans="1:16" s="24" customFormat="1">
      <c r="A125" s="43"/>
      <c r="B125" s="144" t="str">
        <f t="shared" si="2"/>
        <v>N</v>
      </c>
      <c r="C125" s="24" t="s">
        <v>2183</v>
      </c>
      <c r="D125" s="24" t="s">
        <v>941</v>
      </c>
      <c r="E125" s="24" t="s">
        <v>2008</v>
      </c>
      <c r="F125" s="24" t="s">
        <v>2009</v>
      </c>
      <c r="G125" s="24" t="s">
        <v>2010</v>
      </c>
      <c r="H125" s="24" t="s">
        <v>2011</v>
      </c>
      <c r="I125" s="24" t="s">
        <v>2012</v>
      </c>
      <c r="J125" s="183"/>
      <c r="K125" s="183" t="s">
        <v>1373</v>
      </c>
      <c r="L125" s="183" t="s">
        <v>544</v>
      </c>
      <c r="M125" s="24" t="s">
        <v>2132</v>
      </c>
      <c r="O125" s="137" t="s">
        <v>1095</v>
      </c>
    </row>
    <row r="126" spans="1:16" s="24" customFormat="1">
      <c r="A126" s="43"/>
      <c r="B126" s="144" t="str">
        <f t="shared" si="2"/>
        <v>N</v>
      </c>
      <c r="C126" s="24" t="s">
        <v>2184</v>
      </c>
      <c r="D126" s="24" t="s">
        <v>941</v>
      </c>
      <c r="E126" s="24" t="s">
        <v>2016</v>
      </c>
      <c r="F126" s="24" t="s">
        <v>2009</v>
      </c>
      <c r="G126" s="24" t="s">
        <v>2010</v>
      </c>
      <c r="H126" s="24" t="s">
        <v>2011</v>
      </c>
      <c r="I126" s="24" t="s">
        <v>2012</v>
      </c>
      <c r="J126" s="183"/>
      <c r="K126" s="183" t="s">
        <v>1373</v>
      </c>
      <c r="L126" s="183" t="s">
        <v>544</v>
      </c>
      <c r="M126" s="24" t="s">
        <v>2134</v>
      </c>
      <c r="O126" s="137" t="s">
        <v>1095</v>
      </c>
    </row>
    <row r="127" spans="1:16" s="24" customFormat="1">
      <c r="A127" s="43"/>
      <c r="B127" s="144" t="str">
        <f t="shared" si="2"/>
        <v>N</v>
      </c>
      <c r="C127" s="24" t="s">
        <v>2185</v>
      </c>
      <c r="D127" s="24" t="s">
        <v>941</v>
      </c>
      <c r="E127" s="24" t="s">
        <v>2008</v>
      </c>
      <c r="F127" s="24" t="s">
        <v>2019</v>
      </c>
      <c r="G127" s="24" t="s">
        <v>2020</v>
      </c>
      <c r="H127" s="24" t="s">
        <v>2021</v>
      </c>
      <c r="I127" s="24" t="s">
        <v>2012</v>
      </c>
      <c r="J127" s="183"/>
      <c r="K127" s="183" t="s">
        <v>1373</v>
      </c>
      <c r="L127" s="183" t="s">
        <v>544</v>
      </c>
      <c r="M127" s="24" t="s">
        <v>2136</v>
      </c>
      <c r="O127" s="137" t="s">
        <v>1095</v>
      </c>
    </row>
    <row r="128" spans="1:16" s="24" customFormat="1">
      <c r="A128" s="43"/>
      <c r="B128" s="144" t="str">
        <f t="shared" si="2"/>
        <v>N</v>
      </c>
      <c r="C128" s="24" t="s">
        <v>2186</v>
      </c>
      <c r="D128" s="24" t="s">
        <v>941</v>
      </c>
      <c r="E128" s="24" t="s">
        <v>2016</v>
      </c>
      <c r="F128" s="24" t="s">
        <v>2019</v>
      </c>
      <c r="G128" s="24" t="s">
        <v>2020</v>
      </c>
      <c r="H128" s="24" t="s">
        <v>2021</v>
      </c>
      <c r="I128" s="24" t="s">
        <v>2012</v>
      </c>
      <c r="J128" s="183"/>
      <c r="K128" s="183" t="s">
        <v>1373</v>
      </c>
      <c r="L128" s="183" t="s">
        <v>544</v>
      </c>
      <c r="M128" s="24" t="s">
        <v>2138</v>
      </c>
      <c r="O128" s="137" t="s">
        <v>1095</v>
      </c>
    </row>
    <row r="129" spans="1:16" s="24" customFormat="1">
      <c r="A129" s="43"/>
      <c r="B129" s="144" t="str">
        <f t="shared" si="2"/>
        <v>N</v>
      </c>
      <c r="C129" s="24" t="s">
        <v>2187</v>
      </c>
      <c r="D129" s="24" t="s">
        <v>941</v>
      </c>
      <c r="E129" s="24" t="s">
        <v>2008</v>
      </c>
      <c r="F129" s="24" t="s">
        <v>2026</v>
      </c>
      <c r="G129" s="24" t="s">
        <v>2027</v>
      </c>
      <c r="H129" s="24" t="s">
        <v>2028</v>
      </c>
      <c r="I129" s="24" t="s">
        <v>2012</v>
      </c>
      <c r="J129" s="183"/>
      <c r="K129" s="183" t="s">
        <v>1373</v>
      </c>
      <c r="L129" s="183" t="s">
        <v>544</v>
      </c>
      <c r="M129" s="24" t="s">
        <v>2140</v>
      </c>
      <c r="O129" s="137" t="s">
        <v>1095</v>
      </c>
    </row>
    <row r="130" spans="1:16" s="24" customFormat="1">
      <c r="A130" s="43"/>
      <c r="B130" s="144" t="str">
        <f t="shared" si="2"/>
        <v>N</v>
      </c>
      <c r="C130" s="24" t="s">
        <v>2188</v>
      </c>
      <c r="D130" s="24" t="s">
        <v>941</v>
      </c>
      <c r="E130" s="24" t="s">
        <v>2016</v>
      </c>
      <c r="F130" s="24" t="s">
        <v>2026</v>
      </c>
      <c r="G130" s="24" t="s">
        <v>2027</v>
      </c>
      <c r="H130" s="24" t="s">
        <v>2028</v>
      </c>
      <c r="I130" s="24" t="s">
        <v>2012</v>
      </c>
      <c r="J130" s="183"/>
      <c r="K130" s="183" t="s">
        <v>1373</v>
      </c>
      <c r="L130" s="183" t="s">
        <v>544</v>
      </c>
      <c r="M130" s="24" t="s">
        <v>2142</v>
      </c>
      <c r="O130" s="137" t="s">
        <v>1095</v>
      </c>
    </row>
    <row r="131" spans="1:16" s="24" customFormat="1">
      <c r="A131" s="43"/>
      <c r="B131" s="144" t="str">
        <f t="shared" si="2"/>
        <v>N</v>
      </c>
      <c r="C131" s="24" t="s">
        <v>2189</v>
      </c>
      <c r="D131" s="24" t="s">
        <v>941</v>
      </c>
      <c r="E131" s="24" t="s">
        <v>2008</v>
      </c>
      <c r="F131" s="24" t="s">
        <v>2009</v>
      </c>
      <c r="G131" s="24" t="s">
        <v>2010</v>
      </c>
      <c r="H131" s="24" t="s">
        <v>2011</v>
      </c>
      <c r="I131" s="24" t="s">
        <v>2012</v>
      </c>
      <c r="J131" s="183"/>
      <c r="K131" s="183" t="s">
        <v>1402</v>
      </c>
      <c r="L131" s="183" t="s">
        <v>544</v>
      </c>
      <c r="M131" s="24" t="s">
        <v>2132</v>
      </c>
      <c r="O131" s="137" t="s">
        <v>1095</v>
      </c>
    </row>
    <row r="132" spans="1:16" s="24" customFormat="1">
      <c r="A132" s="43"/>
      <c r="B132" s="144" t="str">
        <f t="shared" si="2"/>
        <v>N</v>
      </c>
      <c r="C132" s="24" t="s">
        <v>2190</v>
      </c>
      <c r="D132" s="24" t="s">
        <v>941</v>
      </c>
      <c r="E132" s="24" t="s">
        <v>2016</v>
      </c>
      <c r="F132" s="24" t="s">
        <v>2009</v>
      </c>
      <c r="G132" s="24" t="s">
        <v>2010</v>
      </c>
      <c r="H132" s="24" t="s">
        <v>2011</v>
      </c>
      <c r="I132" s="24" t="s">
        <v>2012</v>
      </c>
      <c r="J132" s="183"/>
      <c r="K132" s="183" t="s">
        <v>1402</v>
      </c>
      <c r="L132" s="183" t="s">
        <v>544</v>
      </c>
      <c r="M132" s="24" t="s">
        <v>2134</v>
      </c>
      <c r="O132" s="137" t="s">
        <v>1095</v>
      </c>
    </row>
    <row r="133" spans="1:16" s="24" customFormat="1">
      <c r="A133" s="43"/>
      <c r="B133" s="144" t="str">
        <f t="shared" si="2"/>
        <v>N</v>
      </c>
      <c r="C133" s="24" t="s">
        <v>2191</v>
      </c>
      <c r="D133" s="24" t="s">
        <v>941</v>
      </c>
      <c r="E133" s="24" t="s">
        <v>2008</v>
      </c>
      <c r="F133" s="24" t="s">
        <v>2019</v>
      </c>
      <c r="G133" s="24" t="s">
        <v>2020</v>
      </c>
      <c r="H133" s="24" t="s">
        <v>2021</v>
      </c>
      <c r="I133" s="24" t="s">
        <v>2012</v>
      </c>
      <c r="J133" s="183"/>
      <c r="K133" s="183" t="s">
        <v>1402</v>
      </c>
      <c r="L133" s="183" t="s">
        <v>544</v>
      </c>
      <c r="M133" s="24" t="s">
        <v>2136</v>
      </c>
      <c r="O133" s="137" t="s">
        <v>1095</v>
      </c>
    </row>
    <row r="134" spans="1:16" s="24" customFormat="1">
      <c r="A134" s="43"/>
      <c r="B134" s="144" t="str">
        <f t="shared" si="2"/>
        <v>N</v>
      </c>
      <c r="C134" s="24" t="s">
        <v>2192</v>
      </c>
      <c r="D134" s="24" t="s">
        <v>941</v>
      </c>
      <c r="E134" s="24" t="s">
        <v>2016</v>
      </c>
      <c r="F134" s="24" t="s">
        <v>2019</v>
      </c>
      <c r="G134" s="24" t="s">
        <v>2020</v>
      </c>
      <c r="H134" s="24" t="s">
        <v>2021</v>
      </c>
      <c r="I134" s="24" t="s">
        <v>2012</v>
      </c>
      <c r="J134" s="183"/>
      <c r="K134" s="183" t="s">
        <v>1402</v>
      </c>
      <c r="L134" s="183" t="s">
        <v>544</v>
      </c>
      <c r="M134" s="24" t="s">
        <v>2138</v>
      </c>
      <c r="O134" s="137" t="s">
        <v>1095</v>
      </c>
    </row>
    <row r="135" spans="1:16" s="24" customFormat="1">
      <c r="A135" s="43"/>
      <c r="B135" s="144" t="str">
        <f t="shared" si="2"/>
        <v>N</v>
      </c>
      <c r="C135" s="24" t="s">
        <v>2193</v>
      </c>
      <c r="D135" s="24" t="s">
        <v>941</v>
      </c>
      <c r="E135" s="24" t="s">
        <v>2008</v>
      </c>
      <c r="F135" s="24" t="s">
        <v>2026</v>
      </c>
      <c r="G135" s="24" t="s">
        <v>2027</v>
      </c>
      <c r="H135" s="24" t="s">
        <v>2028</v>
      </c>
      <c r="I135" s="24" t="s">
        <v>2012</v>
      </c>
      <c r="J135" s="183"/>
      <c r="K135" s="183" t="s">
        <v>1402</v>
      </c>
      <c r="L135" s="183" t="s">
        <v>544</v>
      </c>
      <c r="M135" s="24" t="s">
        <v>2140</v>
      </c>
      <c r="O135" s="137" t="s">
        <v>1095</v>
      </c>
      <c r="P135" s="155"/>
    </row>
    <row r="136" spans="1:16" s="24" customFormat="1">
      <c r="A136" s="43"/>
      <c r="B136" s="144" t="str">
        <f t="shared" si="2"/>
        <v>N</v>
      </c>
      <c r="C136" s="24" t="s">
        <v>2194</v>
      </c>
      <c r="D136" s="24" t="s">
        <v>941</v>
      </c>
      <c r="E136" s="24" t="s">
        <v>2016</v>
      </c>
      <c r="F136" s="24" t="s">
        <v>2026</v>
      </c>
      <c r="G136" s="24" t="s">
        <v>2027</v>
      </c>
      <c r="H136" s="24" t="s">
        <v>2028</v>
      </c>
      <c r="I136" s="24" t="s">
        <v>2012</v>
      </c>
      <c r="J136" s="183"/>
      <c r="K136" s="183" t="s">
        <v>1402</v>
      </c>
      <c r="L136" s="183" t="s">
        <v>544</v>
      </c>
      <c r="M136" s="24" t="s">
        <v>2142</v>
      </c>
      <c r="O136" s="137" t="s">
        <v>1095</v>
      </c>
      <c r="P136" s="155"/>
    </row>
    <row r="137" spans="1:16" s="24" customFormat="1">
      <c r="A137" s="43"/>
      <c r="B137" s="144" t="str">
        <f t="shared" si="2"/>
        <v>Y</v>
      </c>
      <c r="C137" s="24" t="s">
        <v>2195</v>
      </c>
      <c r="D137" s="200" t="s">
        <v>14261</v>
      </c>
      <c r="E137" s="24" t="s">
        <v>2008</v>
      </c>
      <c r="F137" s="24" t="s">
        <v>2009</v>
      </c>
      <c r="G137" s="24" t="s">
        <v>2010</v>
      </c>
      <c r="H137" s="24" t="s">
        <v>2011</v>
      </c>
      <c r="I137" s="24" t="s">
        <v>2012</v>
      </c>
      <c r="J137" s="183"/>
      <c r="K137" s="183" t="s">
        <v>536</v>
      </c>
      <c r="L137" s="24" t="s">
        <v>2196</v>
      </c>
      <c r="M137" s="24" t="s">
        <v>2197</v>
      </c>
      <c r="N137" s="24" t="s">
        <v>2014</v>
      </c>
      <c r="O137" s="24" t="s">
        <v>539</v>
      </c>
    </row>
    <row r="138" spans="1:16" s="24" customFormat="1">
      <c r="A138" s="43"/>
      <c r="B138" s="144" t="str">
        <f t="shared" si="2"/>
        <v>N</v>
      </c>
      <c r="C138" s="24" t="s">
        <v>2198</v>
      </c>
      <c r="D138" s="200" t="s">
        <v>14261</v>
      </c>
      <c r="E138" s="24" t="s">
        <v>2016</v>
      </c>
      <c r="F138" s="24" t="s">
        <v>2009</v>
      </c>
      <c r="G138" s="24" t="s">
        <v>2010</v>
      </c>
      <c r="H138" s="24" t="s">
        <v>2011</v>
      </c>
      <c r="I138" s="24" t="s">
        <v>2012</v>
      </c>
      <c r="J138" s="183"/>
      <c r="K138" s="183" t="s">
        <v>536</v>
      </c>
      <c r="L138" s="24">
        <v>96699053</v>
      </c>
      <c r="M138" s="24" t="s">
        <v>2199</v>
      </c>
      <c r="N138" s="24" t="s">
        <v>2014</v>
      </c>
      <c r="O138" s="24" t="s">
        <v>539</v>
      </c>
    </row>
    <row r="139" spans="1:16" s="24" customFormat="1">
      <c r="A139" s="43"/>
      <c r="B139" s="144" t="str">
        <f t="shared" si="2"/>
        <v>N</v>
      </c>
      <c r="C139" s="24" t="s">
        <v>2200</v>
      </c>
      <c r="D139" s="200" t="s">
        <v>14261</v>
      </c>
      <c r="E139" s="24" t="s">
        <v>2008</v>
      </c>
      <c r="F139" s="24" t="s">
        <v>2019</v>
      </c>
      <c r="G139" s="24" t="s">
        <v>2020</v>
      </c>
      <c r="H139" s="24" t="s">
        <v>2021</v>
      </c>
      <c r="I139" s="24" t="s">
        <v>2012</v>
      </c>
      <c r="J139" s="183"/>
      <c r="K139" s="183" t="s">
        <v>536</v>
      </c>
      <c r="L139" s="24">
        <v>97783405</v>
      </c>
      <c r="M139" s="24" t="s">
        <v>2201</v>
      </c>
      <c r="N139" s="24" t="s">
        <v>2014</v>
      </c>
      <c r="O139" s="24" t="s">
        <v>1095</v>
      </c>
    </row>
    <row r="140" spans="1:16" s="24" customFormat="1">
      <c r="A140" s="43"/>
      <c r="B140" s="144" t="str">
        <f t="shared" si="2"/>
        <v>N</v>
      </c>
      <c r="C140" s="24" t="s">
        <v>2202</v>
      </c>
      <c r="D140" s="200" t="s">
        <v>14261</v>
      </c>
      <c r="E140" s="24" t="s">
        <v>2016</v>
      </c>
      <c r="F140" s="24" t="s">
        <v>2019</v>
      </c>
      <c r="G140" s="24" t="s">
        <v>2020</v>
      </c>
      <c r="H140" s="24" t="s">
        <v>2021</v>
      </c>
      <c r="I140" s="24" t="s">
        <v>2012</v>
      </c>
      <c r="J140" s="183"/>
      <c r="K140" s="183" t="s">
        <v>536</v>
      </c>
      <c r="L140" s="24">
        <v>97783405</v>
      </c>
      <c r="M140" s="24" t="s">
        <v>2203</v>
      </c>
      <c r="N140" s="24" t="s">
        <v>2014</v>
      </c>
      <c r="O140" s="24" t="s">
        <v>1095</v>
      </c>
    </row>
    <row r="141" spans="1:16" s="24" customFormat="1">
      <c r="A141" s="43"/>
      <c r="B141" s="144" t="str">
        <f t="shared" si="2"/>
        <v>N</v>
      </c>
      <c r="C141" s="24" t="s">
        <v>2204</v>
      </c>
      <c r="D141" s="200" t="s">
        <v>14261</v>
      </c>
      <c r="E141" s="24" t="s">
        <v>2008</v>
      </c>
      <c r="F141" s="24" t="s">
        <v>2043</v>
      </c>
      <c r="G141" s="24" t="s">
        <v>2044</v>
      </c>
      <c r="H141" s="24" t="s">
        <v>2045</v>
      </c>
      <c r="I141" s="159" t="s">
        <v>2037</v>
      </c>
      <c r="J141" s="183"/>
      <c r="K141" s="183" t="s">
        <v>536</v>
      </c>
      <c r="L141" s="24" t="s">
        <v>544</v>
      </c>
      <c r="M141" s="24" t="s">
        <v>2205</v>
      </c>
      <c r="O141" s="137" t="s">
        <v>2039</v>
      </c>
    </row>
    <row r="142" spans="1:16" s="24" customFormat="1">
      <c r="A142" s="43"/>
      <c r="B142" s="144" t="str">
        <f t="shared" si="2"/>
        <v>N</v>
      </c>
      <c r="C142" s="24" t="s">
        <v>2206</v>
      </c>
      <c r="D142" s="200" t="s">
        <v>14261</v>
      </c>
      <c r="E142" s="24" t="s">
        <v>2016</v>
      </c>
      <c r="F142" s="24" t="s">
        <v>2043</v>
      </c>
      <c r="G142" s="24" t="s">
        <v>2044</v>
      </c>
      <c r="H142" s="24" t="s">
        <v>2045</v>
      </c>
      <c r="I142" s="159" t="s">
        <v>2037</v>
      </c>
      <c r="J142" s="183"/>
      <c r="K142" s="183" t="s">
        <v>536</v>
      </c>
      <c r="L142" s="24" t="s">
        <v>544</v>
      </c>
      <c r="M142" s="24" t="s">
        <v>2207</v>
      </c>
      <c r="O142" s="137" t="s">
        <v>2039</v>
      </c>
    </row>
    <row r="143" spans="1:16" s="24" customFormat="1">
      <c r="A143" s="43"/>
      <c r="B143" s="144" t="str">
        <f t="shared" si="2"/>
        <v>N</v>
      </c>
      <c r="C143" s="24" t="s">
        <v>2208</v>
      </c>
      <c r="D143" s="200" t="s">
        <v>14261</v>
      </c>
      <c r="E143" s="24" t="s">
        <v>2008</v>
      </c>
      <c r="F143" s="24" t="s">
        <v>2009</v>
      </c>
      <c r="G143" s="24" t="s">
        <v>2010</v>
      </c>
      <c r="H143" s="24" t="s">
        <v>2011</v>
      </c>
      <c r="I143" s="24" t="s">
        <v>2012</v>
      </c>
      <c r="J143" s="183"/>
      <c r="K143" s="183" t="s">
        <v>1094</v>
      </c>
      <c r="L143" s="183" t="s">
        <v>544</v>
      </c>
      <c r="M143" s="24" t="s">
        <v>2197</v>
      </c>
      <c r="O143" s="137" t="s">
        <v>1095</v>
      </c>
      <c r="P143" s="155"/>
    </row>
    <row r="144" spans="1:16" s="24" customFormat="1">
      <c r="A144" s="43"/>
      <c r="B144" s="144" t="str">
        <f t="shared" si="2"/>
        <v>N</v>
      </c>
      <c r="C144" s="24" t="s">
        <v>2209</v>
      </c>
      <c r="D144" s="200" t="s">
        <v>14261</v>
      </c>
      <c r="E144" s="24" t="s">
        <v>2016</v>
      </c>
      <c r="F144" s="24" t="s">
        <v>2009</v>
      </c>
      <c r="G144" s="24" t="s">
        <v>2010</v>
      </c>
      <c r="H144" s="24" t="s">
        <v>2011</v>
      </c>
      <c r="I144" s="24" t="s">
        <v>2012</v>
      </c>
      <c r="J144" s="183"/>
      <c r="K144" s="183" t="s">
        <v>1094</v>
      </c>
      <c r="L144" s="183" t="s">
        <v>544</v>
      </c>
      <c r="M144" s="24" t="s">
        <v>2199</v>
      </c>
      <c r="O144" s="137" t="s">
        <v>1095</v>
      </c>
      <c r="P144" s="155"/>
    </row>
    <row r="145" spans="1:16" s="24" customFormat="1">
      <c r="A145" s="43"/>
      <c r="B145" s="144" t="str">
        <f t="shared" si="2"/>
        <v>N</v>
      </c>
      <c r="C145" s="24" t="s">
        <v>2210</v>
      </c>
      <c r="D145" s="200" t="s">
        <v>14261</v>
      </c>
      <c r="E145" s="24" t="s">
        <v>2008</v>
      </c>
      <c r="F145" s="24" t="s">
        <v>2019</v>
      </c>
      <c r="G145" s="24" t="s">
        <v>2020</v>
      </c>
      <c r="H145" s="24" t="s">
        <v>2021</v>
      </c>
      <c r="I145" s="24" t="s">
        <v>2012</v>
      </c>
      <c r="J145" s="183"/>
      <c r="K145" s="183" t="s">
        <v>1094</v>
      </c>
      <c r="L145" s="183" t="s">
        <v>544</v>
      </c>
      <c r="M145" s="24" t="s">
        <v>2201</v>
      </c>
      <c r="O145" s="137" t="s">
        <v>1095</v>
      </c>
    </row>
    <row r="146" spans="1:16" s="24" customFormat="1">
      <c r="A146" s="43"/>
      <c r="B146" s="144" t="str">
        <f t="shared" si="2"/>
        <v>N</v>
      </c>
      <c r="C146" s="24" t="s">
        <v>2211</v>
      </c>
      <c r="D146" s="200" t="s">
        <v>14261</v>
      </c>
      <c r="E146" s="24" t="s">
        <v>2016</v>
      </c>
      <c r="F146" s="24" t="s">
        <v>2019</v>
      </c>
      <c r="G146" s="24" t="s">
        <v>2020</v>
      </c>
      <c r="H146" s="24" t="s">
        <v>2021</v>
      </c>
      <c r="I146" s="24" t="s">
        <v>2012</v>
      </c>
      <c r="J146" s="183"/>
      <c r="K146" s="183" t="s">
        <v>1094</v>
      </c>
      <c r="L146" s="183" t="s">
        <v>544</v>
      </c>
      <c r="M146" s="24" t="s">
        <v>2203</v>
      </c>
      <c r="O146" s="137" t="s">
        <v>1095</v>
      </c>
    </row>
    <row r="147" spans="1:16" s="24" customFormat="1">
      <c r="A147" s="43"/>
      <c r="B147" s="144" t="str">
        <f t="shared" si="2"/>
        <v>N</v>
      </c>
      <c r="C147" s="24" t="s">
        <v>2212</v>
      </c>
      <c r="D147" s="200" t="s">
        <v>14261</v>
      </c>
      <c r="E147" s="24" t="s">
        <v>2008</v>
      </c>
      <c r="F147" s="24" t="s">
        <v>2009</v>
      </c>
      <c r="G147" s="24" t="s">
        <v>2010</v>
      </c>
      <c r="H147" s="24" t="s">
        <v>2011</v>
      </c>
      <c r="I147" s="24" t="s">
        <v>2012</v>
      </c>
      <c r="J147" s="183"/>
      <c r="K147" s="183" t="s">
        <v>1125</v>
      </c>
      <c r="L147" s="183" t="s">
        <v>544</v>
      </c>
      <c r="M147" s="24" t="s">
        <v>2197</v>
      </c>
      <c r="O147" s="137" t="s">
        <v>1095</v>
      </c>
    </row>
    <row r="148" spans="1:16" s="24" customFormat="1">
      <c r="A148" s="43"/>
      <c r="B148" s="144" t="str">
        <f t="shared" si="2"/>
        <v>N</v>
      </c>
      <c r="C148" s="24" t="s">
        <v>2213</v>
      </c>
      <c r="D148" s="200" t="s">
        <v>14261</v>
      </c>
      <c r="E148" s="24" t="s">
        <v>2016</v>
      </c>
      <c r="F148" s="24" t="s">
        <v>2009</v>
      </c>
      <c r="G148" s="24" t="s">
        <v>2010</v>
      </c>
      <c r="H148" s="24" t="s">
        <v>2011</v>
      </c>
      <c r="I148" s="24" t="s">
        <v>2012</v>
      </c>
      <c r="J148" s="183"/>
      <c r="K148" s="183" t="s">
        <v>1125</v>
      </c>
      <c r="L148" s="183" t="s">
        <v>544</v>
      </c>
      <c r="M148" s="24" t="s">
        <v>2199</v>
      </c>
      <c r="O148" s="137" t="s">
        <v>1095</v>
      </c>
    </row>
    <row r="149" spans="1:16" s="24" customFormat="1">
      <c r="A149" s="43"/>
      <c r="B149" s="144" t="str">
        <f t="shared" si="2"/>
        <v>N</v>
      </c>
      <c r="C149" s="24" t="s">
        <v>2214</v>
      </c>
      <c r="D149" s="200" t="s">
        <v>14261</v>
      </c>
      <c r="E149" s="24" t="s">
        <v>2008</v>
      </c>
      <c r="F149" s="24" t="s">
        <v>2019</v>
      </c>
      <c r="G149" s="24" t="s">
        <v>2020</v>
      </c>
      <c r="H149" s="24" t="s">
        <v>2021</v>
      </c>
      <c r="I149" s="24" t="s">
        <v>2012</v>
      </c>
      <c r="J149" s="183"/>
      <c r="K149" s="183" t="s">
        <v>1125</v>
      </c>
      <c r="L149" s="183" t="s">
        <v>544</v>
      </c>
      <c r="M149" s="24" t="s">
        <v>2201</v>
      </c>
      <c r="O149" s="137" t="s">
        <v>1095</v>
      </c>
    </row>
    <row r="150" spans="1:16" s="24" customFormat="1">
      <c r="A150" s="43"/>
      <c r="B150" s="144" t="str">
        <f t="shared" si="2"/>
        <v>N</v>
      </c>
      <c r="C150" s="24" t="s">
        <v>2215</v>
      </c>
      <c r="D150" s="200" t="s">
        <v>14261</v>
      </c>
      <c r="E150" s="24" t="s">
        <v>2016</v>
      </c>
      <c r="F150" s="24" t="s">
        <v>2019</v>
      </c>
      <c r="G150" s="24" t="s">
        <v>2020</v>
      </c>
      <c r="H150" s="24" t="s">
        <v>2021</v>
      </c>
      <c r="I150" s="24" t="s">
        <v>2012</v>
      </c>
      <c r="J150" s="183"/>
      <c r="K150" s="183" t="s">
        <v>1125</v>
      </c>
      <c r="L150" s="183" t="s">
        <v>544</v>
      </c>
      <c r="M150" s="24" t="s">
        <v>2203</v>
      </c>
      <c r="O150" s="137" t="s">
        <v>1095</v>
      </c>
    </row>
    <row r="151" spans="1:16" s="24" customFormat="1">
      <c r="A151" s="43"/>
      <c r="B151" s="144" t="str">
        <f t="shared" si="2"/>
        <v>N</v>
      </c>
      <c r="C151" s="24" t="s">
        <v>2216</v>
      </c>
      <c r="D151" s="200" t="s">
        <v>14261</v>
      </c>
      <c r="E151" s="24" t="s">
        <v>2008</v>
      </c>
      <c r="F151" s="24" t="s">
        <v>2009</v>
      </c>
      <c r="G151" s="24" t="s">
        <v>2010</v>
      </c>
      <c r="H151" s="24" t="s">
        <v>2011</v>
      </c>
      <c r="I151" s="24" t="s">
        <v>2012</v>
      </c>
      <c r="J151" s="183"/>
      <c r="K151" s="183" t="s">
        <v>1235</v>
      </c>
      <c r="L151" s="183" t="s">
        <v>544</v>
      </c>
      <c r="M151" s="24" t="s">
        <v>2197</v>
      </c>
      <c r="O151" s="137" t="s">
        <v>1095</v>
      </c>
    </row>
    <row r="152" spans="1:16" s="24" customFormat="1">
      <c r="A152" s="43"/>
      <c r="B152" s="144" t="str">
        <f t="shared" si="2"/>
        <v>N</v>
      </c>
      <c r="C152" s="24" t="s">
        <v>2217</v>
      </c>
      <c r="D152" s="200" t="s">
        <v>14261</v>
      </c>
      <c r="E152" s="24" t="s">
        <v>2016</v>
      </c>
      <c r="F152" s="24" t="s">
        <v>2009</v>
      </c>
      <c r="G152" s="24" t="s">
        <v>2010</v>
      </c>
      <c r="H152" s="24" t="s">
        <v>2011</v>
      </c>
      <c r="I152" s="24" t="s">
        <v>2012</v>
      </c>
      <c r="J152" s="183"/>
      <c r="K152" s="183" t="s">
        <v>1235</v>
      </c>
      <c r="L152" s="183" t="s">
        <v>544</v>
      </c>
      <c r="M152" s="24" t="s">
        <v>2199</v>
      </c>
      <c r="O152" s="137" t="s">
        <v>1095</v>
      </c>
    </row>
    <row r="153" spans="1:16" s="24" customFormat="1">
      <c r="A153" s="43"/>
      <c r="B153" s="144" t="str">
        <f t="shared" si="2"/>
        <v>N</v>
      </c>
      <c r="C153" s="24" t="s">
        <v>2218</v>
      </c>
      <c r="D153" s="200" t="s">
        <v>14261</v>
      </c>
      <c r="E153" s="24" t="s">
        <v>2008</v>
      </c>
      <c r="F153" s="24" t="s">
        <v>2019</v>
      </c>
      <c r="G153" s="24" t="s">
        <v>2020</v>
      </c>
      <c r="H153" s="24" t="s">
        <v>2021</v>
      </c>
      <c r="I153" s="24" t="s">
        <v>2012</v>
      </c>
      <c r="J153" s="183"/>
      <c r="K153" s="183" t="s">
        <v>1235</v>
      </c>
      <c r="L153" s="183" t="s">
        <v>544</v>
      </c>
      <c r="M153" s="24" t="s">
        <v>2201</v>
      </c>
      <c r="O153" s="137" t="s">
        <v>1095</v>
      </c>
    </row>
    <row r="154" spans="1:16" s="24" customFormat="1">
      <c r="A154" s="43"/>
      <c r="B154" s="144" t="str">
        <f t="shared" si="2"/>
        <v>N</v>
      </c>
      <c r="C154" s="24" t="s">
        <v>2219</v>
      </c>
      <c r="D154" s="200" t="s">
        <v>14261</v>
      </c>
      <c r="E154" s="24" t="s">
        <v>2016</v>
      </c>
      <c r="F154" s="24" t="s">
        <v>2019</v>
      </c>
      <c r="G154" s="24" t="s">
        <v>2020</v>
      </c>
      <c r="H154" s="24" t="s">
        <v>2021</v>
      </c>
      <c r="I154" s="24" t="s">
        <v>2012</v>
      </c>
      <c r="J154" s="183"/>
      <c r="K154" s="183" t="s">
        <v>1235</v>
      </c>
      <c r="L154" s="183" t="s">
        <v>544</v>
      </c>
      <c r="M154" s="24" t="s">
        <v>2203</v>
      </c>
      <c r="O154" s="137" t="s">
        <v>1095</v>
      </c>
    </row>
    <row r="155" spans="1:16" s="24" customFormat="1">
      <c r="A155" s="43"/>
      <c r="B155" s="144" t="str">
        <f t="shared" si="2"/>
        <v>N</v>
      </c>
      <c r="C155" s="24" t="s">
        <v>2220</v>
      </c>
      <c r="D155" s="200" t="s">
        <v>14261</v>
      </c>
      <c r="E155" s="24" t="s">
        <v>2008</v>
      </c>
      <c r="F155" s="24" t="s">
        <v>2009</v>
      </c>
      <c r="G155" s="24" t="s">
        <v>2010</v>
      </c>
      <c r="H155" s="24" t="s">
        <v>2011</v>
      </c>
      <c r="I155" s="24" t="s">
        <v>2012</v>
      </c>
      <c r="J155" s="183"/>
      <c r="K155" s="183" t="s">
        <v>1344</v>
      </c>
      <c r="L155" s="183" t="s">
        <v>544</v>
      </c>
      <c r="M155" s="24" t="s">
        <v>2197</v>
      </c>
      <c r="O155" s="137" t="s">
        <v>1095</v>
      </c>
    </row>
    <row r="156" spans="1:16" s="24" customFormat="1">
      <c r="A156" s="43"/>
      <c r="B156" s="144" t="str">
        <f t="shared" si="2"/>
        <v>N</v>
      </c>
      <c r="C156" s="24" t="s">
        <v>2221</v>
      </c>
      <c r="D156" s="200" t="s">
        <v>14261</v>
      </c>
      <c r="E156" s="24" t="s">
        <v>2016</v>
      </c>
      <c r="F156" s="24" t="s">
        <v>2009</v>
      </c>
      <c r="G156" s="24" t="s">
        <v>2010</v>
      </c>
      <c r="H156" s="24" t="s">
        <v>2011</v>
      </c>
      <c r="I156" s="24" t="s">
        <v>2012</v>
      </c>
      <c r="J156" s="183"/>
      <c r="K156" s="183" t="s">
        <v>1344</v>
      </c>
      <c r="L156" s="183" t="s">
        <v>544</v>
      </c>
      <c r="M156" s="24" t="s">
        <v>2199</v>
      </c>
      <c r="O156" s="137" t="s">
        <v>1095</v>
      </c>
      <c r="P156" s="155"/>
    </row>
    <row r="157" spans="1:16" s="24" customFormat="1">
      <c r="A157" s="43"/>
      <c r="B157" s="144" t="str">
        <f t="shared" si="2"/>
        <v>N</v>
      </c>
      <c r="C157" s="24" t="s">
        <v>2222</v>
      </c>
      <c r="D157" s="200" t="s">
        <v>14261</v>
      </c>
      <c r="E157" s="24" t="s">
        <v>2008</v>
      </c>
      <c r="F157" s="24" t="s">
        <v>2019</v>
      </c>
      <c r="G157" s="24" t="s">
        <v>2020</v>
      </c>
      <c r="H157" s="24" t="s">
        <v>2021</v>
      </c>
      <c r="I157" s="24" t="s">
        <v>2012</v>
      </c>
      <c r="J157" s="183"/>
      <c r="K157" s="183" t="s">
        <v>1344</v>
      </c>
      <c r="L157" s="183" t="s">
        <v>544</v>
      </c>
      <c r="M157" s="24" t="s">
        <v>2201</v>
      </c>
      <c r="O157" s="137" t="s">
        <v>1095</v>
      </c>
      <c r="P157" s="155"/>
    </row>
    <row r="158" spans="1:16" s="24" customFormat="1">
      <c r="A158" s="43"/>
      <c r="B158" s="144" t="str">
        <f t="shared" si="2"/>
        <v>N</v>
      </c>
      <c r="C158" s="24" t="s">
        <v>2223</v>
      </c>
      <c r="D158" s="200" t="s">
        <v>14261</v>
      </c>
      <c r="E158" s="24" t="s">
        <v>2016</v>
      </c>
      <c r="F158" s="24" t="s">
        <v>2019</v>
      </c>
      <c r="G158" s="24" t="s">
        <v>2020</v>
      </c>
      <c r="H158" s="24" t="s">
        <v>2021</v>
      </c>
      <c r="I158" s="24" t="s">
        <v>2012</v>
      </c>
      <c r="J158" s="183"/>
      <c r="K158" s="183" t="s">
        <v>1344</v>
      </c>
      <c r="L158" s="183" t="s">
        <v>544</v>
      </c>
      <c r="M158" s="24" t="s">
        <v>2203</v>
      </c>
      <c r="O158" s="137" t="s">
        <v>1095</v>
      </c>
    </row>
    <row r="159" spans="1:16" s="24" customFormat="1">
      <c r="A159" s="43"/>
      <c r="B159" s="144" t="str">
        <f t="shared" si="2"/>
        <v>N</v>
      </c>
      <c r="C159" s="24" t="s">
        <v>2224</v>
      </c>
      <c r="D159" s="200" t="s">
        <v>14261</v>
      </c>
      <c r="E159" s="24" t="s">
        <v>2008</v>
      </c>
      <c r="F159" s="24" t="s">
        <v>2009</v>
      </c>
      <c r="G159" s="24" t="s">
        <v>2010</v>
      </c>
      <c r="H159" s="24" t="s">
        <v>2011</v>
      </c>
      <c r="I159" s="24" t="s">
        <v>2012</v>
      </c>
      <c r="J159" s="183"/>
      <c r="K159" s="183" t="s">
        <v>1373</v>
      </c>
      <c r="L159" s="183" t="s">
        <v>544</v>
      </c>
      <c r="M159" s="24" t="s">
        <v>2197</v>
      </c>
      <c r="O159" s="137" t="s">
        <v>1095</v>
      </c>
    </row>
    <row r="160" spans="1:16" s="24" customFormat="1">
      <c r="A160" s="43"/>
      <c r="B160" s="144" t="str">
        <f t="shared" si="2"/>
        <v>N</v>
      </c>
      <c r="C160" s="24" t="s">
        <v>2225</v>
      </c>
      <c r="D160" s="200" t="s">
        <v>14261</v>
      </c>
      <c r="E160" s="24" t="s">
        <v>2016</v>
      </c>
      <c r="F160" s="24" t="s">
        <v>2009</v>
      </c>
      <c r="G160" s="24" t="s">
        <v>2010</v>
      </c>
      <c r="H160" s="24" t="s">
        <v>2011</v>
      </c>
      <c r="I160" s="24" t="s">
        <v>2012</v>
      </c>
      <c r="J160" s="183"/>
      <c r="K160" s="183" t="s">
        <v>1373</v>
      </c>
      <c r="L160" s="183" t="s">
        <v>544</v>
      </c>
      <c r="M160" s="24" t="s">
        <v>2199</v>
      </c>
      <c r="O160" s="137" t="s">
        <v>1095</v>
      </c>
    </row>
    <row r="161" spans="1:16" s="24" customFormat="1">
      <c r="A161" s="43"/>
      <c r="B161" s="144" t="str">
        <f t="shared" si="2"/>
        <v>N</v>
      </c>
      <c r="C161" s="24" t="s">
        <v>2226</v>
      </c>
      <c r="D161" s="200" t="s">
        <v>14261</v>
      </c>
      <c r="E161" s="24" t="s">
        <v>2008</v>
      </c>
      <c r="F161" s="24" t="s">
        <v>2019</v>
      </c>
      <c r="G161" s="24" t="s">
        <v>2020</v>
      </c>
      <c r="H161" s="24" t="s">
        <v>2021</v>
      </c>
      <c r="I161" s="24" t="s">
        <v>2012</v>
      </c>
      <c r="J161" s="183"/>
      <c r="K161" s="183" t="s">
        <v>1373</v>
      </c>
      <c r="L161" s="183" t="s">
        <v>544</v>
      </c>
      <c r="M161" s="24" t="s">
        <v>2201</v>
      </c>
      <c r="O161" s="137" t="s">
        <v>1095</v>
      </c>
    </row>
    <row r="162" spans="1:16" s="24" customFormat="1">
      <c r="A162" s="43"/>
      <c r="B162" s="144" t="str">
        <f t="shared" si="2"/>
        <v>N</v>
      </c>
      <c r="C162" s="24" t="s">
        <v>2227</v>
      </c>
      <c r="D162" s="200" t="s">
        <v>14261</v>
      </c>
      <c r="E162" s="24" t="s">
        <v>2016</v>
      </c>
      <c r="F162" s="24" t="s">
        <v>2019</v>
      </c>
      <c r="G162" s="24" t="s">
        <v>2020</v>
      </c>
      <c r="H162" s="24" t="s">
        <v>2021</v>
      </c>
      <c r="I162" s="24" t="s">
        <v>2012</v>
      </c>
      <c r="J162" s="183"/>
      <c r="K162" s="183" t="s">
        <v>1373</v>
      </c>
      <c r="L162" s="183" t="s">
        <v>544</v>
      </c>
      <c r="M162" s="24" t="s">
        <v>2203</v>
      </c>
      <c r="O162" s="137" t="s">
        <v>1095</v>
      </c>
    </row>
    <row r="163" spans="1:16" s="24" customFormat="1">
      <c r="A163" s="43"/>
      <c r="B163" s="144" t="str">
        <f t="shared" ref="B163:B200" si="3">IF(AND(E163 = "Case Ring",G163="Silicon Bronze, ASTM-B584, C87600", K163 = "Coating_Standard"),"Y","N")</f>
        <v>N</v>
      </c>
      <c r="C163" s="24" t="s">
        <v>2228</v>
      </c>
      <c r="D163" s="200" t="s">
        <v>14261</v>
      </c>
      <c r="E163" s="24" t="s">
        <v>2008</v>
      </c>
      <c r="F163" s="24" t="s">
        <v>2009</v>
      </c>
      <c r="G163" s="24" t="s">
        <v>2010</v>
      </c>
      <c r="H163" s="24" t="s">
        <v>2011</v>
      </c>
      <c r="I163" s="24" t="s">
        <v>2012</v>
      </c>
      <c r="J163" s="183"/>
      <c r="K163" s="183" t="s">
        <v>1402</v>
      </c>
      <c r="L163" s="183" t="s">
        <v>544</v>
      </c>
      <c r="M163" s="24" t="s">
        <v>2197</v>
      </c>
      <c r="O163" s="137" t="s">
        <v>1095</v>
      </c>
    </row>
    <row r="164" spans="1:16" s="24" customFormat="1">
      <c r="A164" s="43"/>
      <c r="B164" s="144" t="str">
        <f t="shared" si="3"/>
        <v>N</v>
      </c>
      <c r="C164" s="24" t="s">
        <v>2229</v>
      </c>
      <c r="D164" s="200" t="s">
        <v>14261</v>
      </c>
      <c r="E164" s="24" t="s">
        <v>2016</v>
      </c>
      <c r="F164" s="24" t="s">
        <v>2009</v>
      </c>
      <c r="G164" s="24" t="s">
        <v>2010</v>
      </c>
      <c r="H164" s="24" t="s">
        <v>2011</v>
      </c>
      <c r="I164" s="24" t="s">
        <v>2012</v>
      </c>
      <c r="J164" s="183"/>
      <c r="K164" s="183" t="s">
        <v>1402</v>
      </c>
      <c r="L164" s="183" t="s">
        <v>544</v>
      </c>
      <c r="M164" s="24" t="s">
        <v>2199</v>
      </c>
      <c r="O164" s="137" t="s">
        <v>1095</v>
      </c>
    </row>
    <row r="165" spans="1:16" s="24" customFormat="1">
      <c r="A165" s="43"/>
      <c r="B165" s="144" t="str">
        <f t="shared" si="3"/>
        <v>N</v>
      </c>
      <c r="C165" s="24" t="s">
        <v>2230</v>
      </c>
      <c r="D165" s="200" t="s">
        <v>14261</v>
      </c>
      <c r="E165" s="24" t="s">
        <v>2008</v>
      </c>
      <c r="F165" s="24" t="s">
        <v>2019</v>
      </c>
      <c r="G165" s="24" t="s">
        <v>2020</v>
      </c>
      <c r="H165" s="24" t="s">
        <v>2021</v>
      </c>
      <c r="I165" s="24" t="s">
        <v>2012</v>
      </c>
      <c r="J165" s="183"/>
      <c r="K165" s="183" t="s">
        <v>1402</v>
      </c>
      <c r="L165" s="183" t="s">
        <v>544</v>
      </c>
      <c r="M165" s="24" t="s">
        <v>2201</v>
      </c>
      <c r="O165" s="137" t="s">
        <v>1095</v>
      </c>
    </row>
    <row r="166" spans="1:16" s="24" customFormat="1">
      <c r="A166" s="43"/>
      <c r="B166" s="144" t="str">
        <f t="shared" si="3"/>
        <v>N</v>
      </c>
      <c r="C166" s="24" t="s">
        <v>2231</v>
      </c>
      <c r="D166" s="200" t="s">
        <v>14261</v>
      </c>
      <c r="E166" s="24" t="s">
        <v>2016</v>
      </c>
      <c r="F166" s="24" t="s">
        <v>2019</v>
      </c>
      <c r="G166" s="24" t="s">
        <v>2020</v>
      </c>
      <c r="H166" s="24" t="s">
        <v>2021</v>
      </c>
      <c r="I166" s="24" t="s">
        <v>2012</v>
      </c>
      <c r="J166" s="183"/>
      <c r="K166" s="183" t="s">
        <v>1402</v>
      </c>
      <c r="L166" s="183" t="s">
        <v>544</v>
      </c>
      <c r="M166" s="24" t="s">
        <v>2203</v>
      </c>
      <c r="O166" s="137" t="s">
        <v>1095</v>
      </c>
    </row>
    <row r="167" spans="1:16" s="24" customFormat="1">
      <c r="A167" s="43"/>
      <c r="B167" s="144" t="str">
        <f t="shared" si="3"/>
        <v>Y</v>
      </c>
      <c r="C167" s="24" t="s">
        <v>2232</v>
      </c>
      <c r="D167" s="24" t="s">
        <v>985</v>
      </c>
      <c r="E167" s="24" t="s">
        <v>2008</v>
      </c>
      <c r="F167" s="24" t="s">
        <v>2009</v>
      </c>
      <c r="G167" s="24" t="s">
        <v>2010</v>
      </c>
      <c r="H167" s="24" t="s">
        <v>2011</v>
      </c>
      <c r="I167" s="24" t="s">
        <v>2012</v>
      </c>
      <c r="J167" s="183"/>
      <c r="K167" s="183" t="s">
        <v>536</v>
      </c>
      <c r="L167" s="24" t="s">
        <v>2233</v>
      </c>
      <c r="M167" s="24" t="s">
        <v>2234</v>
      </c>
      <c r="N167" s="24" t="s">
        <v>2014</v>
      </c>
      <c r="O167" s="24" t="s">
        <v>539</v>
      </c>
    </row>
    <row r="168" spans="1:16" s="24" customFormat="1">
      <c r="A168" s="43"/>
      <c r="B168" s="144" t="str">
        <f t="shared" si="3"/>
        <v>N</v>
      </c>
      <c r="C168" s="24" t="s">
        <v>2235</v>
      </c>
      <c r="D168" s="24" t="s">
        <v>985</v>
      </c>
      <c r="E168" s="24" t="s">
        <v>2016</v>
      </c>
      <c r="F168" s="24" t="s">
        <v>2009</v>
      </c>
      <c r="G168" s="24" t="s">
        <v>2010</v>
      </c>
      <c r="H168" s="24" t="s">
        <v>2011</v>
      </c>
      <c r="I168" s="24" t="s">
        <v>2012</v>
      </c>
      <c r="J168" s="183"/>
      <c r="K168" s="183" t="s">
        <v>536</v>
      </c>
      <c r="L168" s="24" t="s">
        <v>2236</v>
      </c>
      <c r="M168" s="24" t="s">
        <v>2237</v>
      </c>
      <c r="N168" s="24" t="s">
        <v>2014</v>
      </c>
      <c r="O168" s="24" t="s">
        <v>539</v>
      </c>
    </row>
    <row r="169" spans="1:16" s="24" customFormat="1">
      <c r="A169" s="43"/>
      <c r="B169" s="144" t="str">
        <f t="shared" si="3"/>
        <v>N</v>
      </c>
      <c r="C169" s="24" t="s">
        <v>2238</v>
      </c>
      <c r="D169" s="24" t="s">
        <v>985</v>
      </c>
      <c r="E169" s="24" t="s">
        <v>2008</v>
      </c>
      <c r="F169" s="24" t="s">
        <v>2019</v>
      </c>
      <c r="G169" s="24" t="s">
        <v>2020</v>
      </c>
      <c r="H169" s="24" t="s">
        <v>2021</v>
      </c>
      <c r="I169" s="24" t="s">
        <v>2012</v>
      </c>
      <c r="J169" s="183"/>
      <c r="K169" s="183" t="s">
        <v>536</v>
      </c>
      <c r="L169" s="183" t="s">
        <v>544</v>
      </c>
      <c r="M169" s="24" t="s">
        <v>2239</v>
      </c>
      <c r="N169" s="24" t="s">
        <v>2014</v>
      </c>
      <c r="O169" s="24" t="s">
        <v>1095</v>
      </c>
    </row>
    <row r="170" spans="1:16" s="24" customFormat="1">
      <c r="A170" s="43"/>
      <c r="B170" s="144" t="str">
        <f t="shared" si="3"/>
        <v>N</v>
      </c>
      <c r="C170" s="24" t="s">
        <v>2240</v>
      </c>
      <c r="D170" s="24" t="s">
        <v>985</v>
      </c>
      <c r="E170" s="24" t="s">
        <v>2016</v>
      </c>
      <c r="F170" s="24" t="s">
        <v>2019</v>
      </c>
      <c r="G170" s="24" t="s">
        <v>2020</v>
      </c>
      <c r="H170" s="24" t="s">
        <v>2021</v>
      </c>
      <c r="I170" s="24" t="s">
        <v>2012</v>
      </c>
      <c r="J170" s="183"/>
      <c r="K170" s="183" t="s">
        <v>536</v>
      </c>
      <c r="L170" s="183" t="s">
        <v>544</v>
      </c>
      <c r="M170" s="24" t="s">
        <v>2241</v>
      </c>
      <c r="N170" s="24" t="s">
        <v>2014</v>
      </c>
      <c r="O170" s="24" t="s">
        <v>1095</v>
      </c>
    </row>
    <row r="171" spans="1:16" s="24" customFormat="1">
      <c r="A171" s="43"/>
      <c r="B171" s="144" t="str">
        <f t="shared" si="3"/>
        <v>N</v>
      </c>
      <c r="C171" s="24" t="s">
        <v>2242</v>
      </c>
      <c r="D171" s="24" t="s">
        <v>985</v>
      </c>
      <c r="E171" s="24" t="s">
        <v>2008</v>
      </c>
      <c r="F171" s="24" t="s">
        <v>2043</v>
      </c>
      <c r="G171" s="24" t="s">
        <v>2044</v>
      </c>
      <c r="H171" s="24" t="s">
        <v>2045</v>
      </c>
      <c r="I171" s="159" t="s">
        <v>2037</v>
      </c>
      <c r="J171" s="183"/>
      <c r="K171" s="183" t="s">
        <v>536</v>
      </c>
      <c r="L171" s="24" t="s">
        <v>544</v>
      </c>
      <c r="M171" s="24" t="s">
        <v>2243</v>
      </c>
      <c r="O171" s="137" t="s">
        <v>2039</v>
      </c>
    </row>
    <row r="172" spans="1:16" s="24" customFormat="1">
      <c r="A172" s="43"/>
      <c r="B172" s="144" t="str">
        <f t="shared" si="3"/>
        <v>N</v>
      </c>
      <c r="C172" s="24" t="s">
        <v>2244</v>
      </c>
      <c r="D172" s="24" t="s">
        <v>985</v>
      </c>
      <c r="E172" s="24" t="s">
        <v>2016</v>
      </c>
      <c r="F172" s="24" t="s">
        <v>2043</v>
      </c>
      <c r="G172" s="24" t="s">
        <v>2044</v>
      </c>
      <c r="H172" s="24" t="s">
        <v>2045</v>
      </c>
      <c r="I172" s="159" t="s">
        <v>2037</v>
      </c>
      <c r="J172" s="183"/>
      <c r="K172" s="183" t="s">
        <v>536</v>
      </c>
      <c r="L172" s="24" t="s">
        <v>544</v>
      </c>
      <c r="M172" s="24" t="s">
        <v>2245</v>
      </c>
      <c r="O172" s="137" t="s">
        <v>2039</v>
      </c>
    </row>
    <row r="173" spans="1:16" s="24" customFormat="1">
      <c r="A173" s="43"/>
      <c r="B173" s="144" t="str">
        <f t="shared" si="3"/>
        <v>N</v>
      </c>
      <c r="C173" s="24" t="s">
        <v>2246</v>
      </c>
      <c r="D173" s="24" t="s">
        <v>985</v>
      </c>
      <c r="E173" s="24" t="s">
        <v>2008</v>
      </c>
      <c r="F173" s="24" t="s">
        <v>2009</v>
      </c>
      <c r="G173" s="24" t="s">
        <v>2010</v>
      </c>
      <c r="H173" s="24" t="s">
        <v>2011</v>
      </c>
      <c r="I173" s="24" t="s">
        <v>2012</v>
      </c>
      <c r="J173" s="183"/>
      <c r="K173" s="183" t="s">
        <v>1094</v>
      </c>
      <c r="L173" s="183" t="s">
        <v>544</v>
      </c>
      <c r="M173" s="24" t="s">
        <v>2234</v>
      </c>
      <c r="O173" s="137" t="s">
        <v>1095</v>
      </c>
    </row>
    <row r="174" spans="1:16" s="24" customFormat="1">
      <c r="A174" s="43"/>
      <c r="B174" s="144" t="str">
        <f t="shared" si="3"/>
        <v>N</v>
      </c>
      <c r="C174" s="24" t="s">
        <v>2247</v>
      </c>
      <c r="D174" s="24" t="s">
        <v>985</v>
      </c>
      <c r="E174" s="24" t="s">
        <v>2016</v>
      </c>
      <c r="F174" s="24" t="s">
        <v>2009</v>
      </c>
      <c r="G174" s="24" t="s">
        <v>2010</v>
      </c>
      <c r="H174" s="24" t="s">
        <v>2011</v>
      </c>
      <c r="I174" s="24" t="s">
        <v>2012</v>
      </c>
      <c r="J174" s="183"/>
      <c r="K174" s="183" t="s">
        <v>1094</v>
      </c>
      <c r="L174" s="183" t="s">
        <v>544</v>
      </c>
      <c r="M174" s="24" t="s">
        <v>2237</v>
      </c>
      <c r="O174" s="137" t="s">
        <v>1095</v>
      </c>
    </row>
    <row r="175" spans="1:16" s="24" customFormat="1">
      <c r="A175" s="43"/>
      <c r="B175" s="144" t="str">
        <f t="shared" si="3"/>
        <v>N</v>
      </c>
      <c r="C175" s="24" t="s">
        <v>2248</v>
      </c>
      <c r="D175" s="24" t="s">
        <v>985</v>
      </c>
      <c r="E175" s="24" t="s">
        <v>2008</v>
      </c>
      <c r="F175" s="24" t="s">
        <v>2019</v>
      </c>
      <c r="G175" s="24" t="s">
        <v>2020</v>
      </c>
      <c r="H175" s="24" t="s">
        <v>2021</v>
      </c>
      <c r="I175" s="24" t="s">
        <v>2012</v>
      </c>
      <c r="J175" s="183"/>
      <c r="K175" s="183" t="s">
        <v>1094</v>
      </c>
      <c r="L175" s="183" t="s">
        <v>544</v>
      </c>
      <c r="M175" s="24" t="s">
        <v>2239</v>
      </c>
      <c r="O175" s="137" t="s">
        <v>1095</v>
      </c>
    </row>
    <row r="176" spans="1:16" s="24" customFormat="1">
      <c r="A176" s="43"/>
      <c r="B176" s="144" t="str">
        <f t="shared" si="3"/>
        <v>N</v>
      </c>
      <c r="C176" s="24" t="s">
        <v>2249</v>
      </c>
      <c r="D176" s="24" t="s">
        <v>985</v>
      </c>
      <c r="E176" s="24" t="s">
        <v>2016</v>
      </c>
      <c r="F176" s="24" t="s">
        <v>2019</v>
      </c>
      <c r="G176" s="24" t="s">
        <v>2020</v>
      </c>
      <c r="H176" s="24" t="s">
        <v>2021</v>
      </c>
      <c r="I176" s="24" t="s">
        <v>2012</v>
      </c>
      <c r="J176" s="183"/>
      <c r="K176" s="183" t="s">
        <v>1094</v>
      </c>
      <c r="L176" s="183" t="s">
        <v>544</v>
      </c>
      <c r="M176" s="24" t="s">
        <v>2241</v>
      </c>
      <c r="O176" s="137" t="s">
        <v>1095</v>
      </c>
      <c r="P176" s="155"/>
    </row>
    <row r="177" spans="1:16" s="24" customFormat="1">
      <c r="A177" s="43"/>
      <c r="B177" s="144" t="str">
        <f t="shared" si="3"/>
        <v>N</v>
      </c>
      <c r="C177" s="24" t="s">
        <v>2250</v>
      </c>
      <c r="D177" s="24" t="s">
        <v>985</v>
      </c>
      <c r="E177" s="24" t="s">
        <v>2008</v>
      </c>
      <c r="F177" s="24" t="s">
        <v>2009</v>
      </c>
      <c r="G177" s="24" t="s">
        <v>2010</v>
      </c>
      <c r="H177" s="24" t="s">
        <v>2011</v>
      </c>
      <c r="I177" s="24" t="s">
        <v>2012</v>
      </c>
      <c r="J177" s="183"/>
      <c r="K177" s="183" t="s">
        <v>1125</v>
      </c>
      <c r="L177" s="183" t="s">
        <v>544</v>
      </c>
      <c r="M177" s="24" t="s">
        <v>2234</v>
      </c>
      <c r="O177" s="137" t="s">
        <v>1095</v>
      </c>
    </row>
    <row r="178" spans="1:16" s="24" customFormat="1">
      <c r="A178" s="43"/>
      <c r="B178" s="144" t="str">
        <f t="shared" si="3"/>
        <v>N</v>
      </c>
      <c r="C178" s="24" t="s">
        <v>2251</v>
      </c>
      <c r="D178" s="24" t="s">
        <v>985</v>
      </c>
      <c r="E178" s="24" t="s">
        <v>2016</v>
      </c>
      <c r="F178" s="24" t="s">
        <v>2009</v>
      </c>
      <c r="G178" s="24" t="s">
        <v>2010</v>
      </c>
      <c r="H178" s="24" t="s">
        <v>2011</v>
      </c>
      <c r="I178" s="24" t="s">
        <v>2012</v>
      </c>
      <c r="J178" s="183"/>
      <c r="K178" s="183" t="s">
        <v>1125</v>
      </c>
      <c r="L178" s="183" t="s">
        <v>544</v>
      </c>
      <c r="M178" s="24" t="s">
        <v>2237</v>
      </c>
      <c r="O178" s="137" t="s">
        <v>1095</v>
      </c>
    </row>
    <row r="179" spans="1:16" s="24" customFormat="1">
      <c r="A179" s="43"/>
      <c r="B179" s="144" t="str">
        <f t="shared" si="3"/>
        <v>N</v>
      </c>
      <c r="C179" s="24" t="s">
        <v>2252</v>
      </c>
      <c r="D179" s="24" t="s">
        <v>985</v>
      </c>
      <c r="E179" s="24" t="s">
        <v>2008</v>
      </c>
      <c r="F179" s="24" t="s">
        <v>2019</v>
      </c>
      <c r="G179" s="24" t="s">
        <v>2020</v>
      </c>
      <c r="H179" s="24" t="s">
        <v>2021</v>
      </c>
      <c r="I179" s="24" t="s">
        <v>2012</v>
      </c>
      <c r="J179" s="183"/>
      <c r="K179" s="183" t="s">
        <v>1125</v>
      </c>
      <c r="L179" s="183" t="s">
        <v>544</v>
      </c>
      <c r="M179" s="24" t="s">
        <v>2239</v>
      </c>
      <c r="O179" s="137" t="s">
        <v>1095</v>
      </c>
    </row>
    <row r="180" spans="1:16" s="24" customFormat="1">
      <c r="A180" s="43"/>
      <c r="B180" s="144" t="str">
        <f t="shared" si="3"/>
        <v>N</v>
      </c>
      <c r="C180" s="24" t="s">
        <v>2253</v>
      </c>
      <c r="D180" s="24" t="s">
        <v>985</v>
      </c>
      <c r="E180" s="24" t="s">
        <v>2016</v>
      </c>
      <c r="F180" s="24" t="s">
        <v>2019</v>
      </c>
      <c r="G180" s="24" t="s">
        <v>2020</v>
      </c>
      <c r="H180" s="24" t="s">
        <v>2021</v>
      </c>
      <c r="I180" s="24" t="s">
        <v>2012</v>
      </c>
      <c r="J180" s="183"/>
      <c r="K180" s="183" t="s">
        <v>1125</v>
      </c>
      <c r="L180" s="183" t="s">
        <v>544</v>
      </c>
      <c r="M180" s="24" t="s">
        <v>2241</v>
      </c>
      <c r="O180" s="137" t="s">
        <v>1095</v>
      </c>
    </row>
    <row r="181" spans="1:16" s="24" customFormat="1">
      <c r="A181" s="43"/>
      <c r="B181" s="144" t="str">
        <f t="shared" si="3"/>
        <v>N</v>
      </c>
      <c r="C181" s="24" t="s">
        <v>2254</v>
      </c>
      <c r="D181" s="24" t="s">
        <v>985</v>
      </c>
      <c r="E181" s="24" t="s">
        <v>2008</v>
      </c>
      <c r="F181" s="24" t="s">
        <v>2009</v>
      </c>
      <c r="G181" s="24" t="s">
        <v>2010</v>
      </c>
      <c r="H181" s="24" t="s">
        <v>2011</v>
      </c>
      <c r="I181" s="24" t="s">
        <v>2012</v>
      </c>
      <c r="J181" s="183"/>
      <c r="K181" s="183" t="s">
        <v>1235</v>
      </c>
      <c r="L181" s="183" t="s">
        <v>544</v>
      </c>
      <c r="M181" s="24" t="s">
        <v>2234</v>
      </c>
      <c r="O181" s="137" t="s">
        <v>1095</v>
      </c>
      <c r="P181" s="25"/>
    </row>
    <row r="182" spans="1:16" s="24" customFormat="1">
      <c r="A182" s="43"/>
      <c r="B182" s="144" t="str">
        <f t="shared" si="3"/>
        <v>N</v>
      </c>
      <c r="C182" s="24" t="s">
        <v>2255</v>
      </c>
      <c r="D182" s="24" t="s">
        <v>985</v>
      </c>
      <c r="E182" s="24" t="s">
        <v>2016</v>
      </c>
      <c r="F182" s="24" t="s">
        <v>2009</v>
      </c>
      <c r="G182" s="24" t="s">
        <v>2010</v>
      </c>
      <c r="H182" s="24" t="s">
        <v>2011</v>
      </c>
      <c r="I182" s="24" t="s">
        <v>2012</v>
      </c>
      <c r="J182" s="183"/>
      <c r="K182" s="183" t="s">
        <v>1235</v>
      </c>
      <c r="L182" s="183" t="s">
        <v>544</v>
      </c>
      <c r="M182" s="24" t="s">
        <v>2237</v>
      </c>
      <c r="O182" s="137" t="s">
        <v>1095</v>
      </c>
    </row>
    <row r="183" spans="1:16" s="24" customFormat="1">
      <c r="A183" s="43"/>
      <c r="B183" s="144" t="str">
        <f t="shared" si="3"/>
        <v>N</v>
      </c>
      <c r="C183" s="24" t="s">
        <v>2256</v>
      </c>
      <c r="D183" s="24" t="s">
        <v>985</v>
      </c>
      <c r="E183" s="24" t="s">
        <v>2008</v>
      </c>
      <c r="F183" s="24" t="s">
        <v>2019</v>
      </c>
      <c r="G183" s="24" t="s">
        <v>2020</v>
      </c>
      <c r="H183" s="24" t="s">
        <v>2021</v>
      </c>
      <c r="I183" s="24" t="s">
        <v>2012</v>
      </c>
      <c r="J183" s="183"/>
      <c r="K183" s="183" t="s">
        <v>1235</v>
      </c>
      <c r="L183" s="183" t="s">
        <v>544</v>
      </c>
      <c r="M183" s="24" t="s">
        <v>2239</v>
      </c>
      <c r="O183" s="137" t="s">
        <v>1095</v>
      </c>
    </row>
    <row r="184" spans="1:16" s="24" customFormat="1">
      <c r="A184" s="43"/>
      <c r="B184" s="144" t="str">
        <f t="shared" si="3"/>
        <v>N</v>
      </c>
      <c r="C184" s="24" t="s">
        <v>2257</v>
      </c>
      <c r="D184" s="24" t="s">
        <v>985</v>
      </c>
      <c r="E184" s="24" t="s">
        <v>2016</v>
      </c>
      <c r="F184" s="24" t="s">
        <v>2019</v>
      </c>
      <c r="G184" s="24" t="s">
        <v>2020</v>
      </c>
      <c r="H184" s="24" t="s">
        <v>2021</v>
      </c>
      <c r="I184" s="24" t="s">
        <v>2012</v>
      </c>
      <c r="J184" s="183"/>
      <c r="K184" s="183" t="s">
        <v>1235</v>
      </c>
      <c r="L184" s="183" t="s">
        <v>544</v>
      </c>
      <c r="M184" s="24" t="s">
        <v>2241</v>
      </c>
      <c r="O184" s="137" t="s">
        <v>1095</v>
      </c>
    </row>
    <row r="185" spans="1:16" s="24" customFormat="1">
      <c r="A185" s="43"/>
      <c r="B185" s="144" t="str">
        <f t="shared" si="3"/>
        <v>N</v>
      </c>
      <c r="C185" s="24" t="s">
        <v>2258</v>
      </c>
      <c r="D185" s="24" t="s">
        <v>985</v>
      </c>
      <c r="E185" s="24" t="s">
        <v>2008</v>
      </c>
      <c r="F185" s="24" t="s">
        <v>2009</v>
      </c>
      <c r="G185" s="24" t="s">
        <v>2010</v>
      </c>
      <c r="H185" s="24" t="s">
        <v>2011</v>
      </c>
      <c r="I185" s="24" t="s">
        <v>2012</v>
      </c>
      <c r="J185" s="183"/>
      <c r="K185" s="183" t="s">
        <v>1344</v>
      </c>
      <c r="L185" s="183" t="s">
        <v>544</v>
      </c>
      <c r="M185" s="24" t="s">
        <v>2234</v>
      </c>
      <c r="O185" s="137" t="s">
        <v>1095</v>
      </c>
    </row>
    <row r="186" spans="1:16" s="24" customFormat="1">
      <c r="A186" s="43"/>
      <c r="B186" s="144" t="str">
        <f t="shared" si="3"/>
        <v>N</v>
      </c>
      <c r="C186" s="24" t="s">
        <v>2259</v>
      </c>
      <c r="D186" s="24" t="s">
        <v>985</v>
      </c>
      <c r="E186" s="24" t="s">
        <v>2016</v>
      </c>
      <c r="F186" s="24" t="s">
        <v>2009</v>
      </c>
      <c r="G186" s="24" t="s">
        <v>2010</v>
      </c>
      <c r="H186" s="24" t="s">
        <v>2011</v>
      </c>
      <c r="I186" s="24" t="s">
        <v>2012</v>
      </c>
      <c r="J186" s="183"/>
      <c r="K186" s="183" t="s">
        <v>1344</v>
      </c>
      <c r="L186" s="183" t="s">
        <v>544</v>
      </c>
      <c r="M186" s="24" t="s">
        <v>2237</v>
      </c>
      <c r="O186" s="137" t="s">
        <v>1095</v>
      </c>
    </row>
    <row r="187" spans="1:16" s="24" customFormat="1">
      <c r="A187" s="43"/>
      <c r="B187" s="144" t="str">
        <f t="shared" si="3"/>
        <v>N</v>
      </c>
      <c r="C187" s="24" t="s">
        <v>2260</v>
      </c>
      <c r="D187" s="24" t="s">
        <v>985</v>
      </c>
      <c r="E187" s="24" t="s">
        <v>2008</v>
      </c>
      <c r="F187" s="24" t="s">
        <v>2019</v>
      </c>
      <c r="G187" s="24" t="s">
        <v>2020</v>
      </c>
      <c r="H187" s="24" t="s">
        <v>2021</v>
      </c>
      <c r="I187" s="24" t="s">
        <v>2012</v>
      </c>
      <c r="J187" s="183"/>
      <c r="K187" s="183" t="s">
        <v>1344</v>
      </c>
      <c r="L187" s="183" t="s">
        <v>544</v>
      </c>
      <c r="M187" s="24" t="s">
        <v>2239</v>
      </c>
      <c r="O187" s="137" t="s">
        <v>1095</v>
      </c>
    </row>
    <row r="188" spans="1:16" s="24" customFormat="1">
      <c r="A188" s="43"/>
      <c r="B188" s="144" t="str">
        <f t="shared" si="3"/>
        <v>N</v>
      </c>
      <c r="C188" s="24" t="s">
        <v>2261</v>
      </c>
      <c r="D188" s="24" t="s">
        <v>985</v>
      </c>
      <c r="E188" s="24" t="s">
        <v>2016</v>
      </c>
      <c r="F188" s="24" t="s">
        <v>2019</v>
      </c>
      <c r="G188" s="24" t="s">
        <v>2020</v>
      </c>
      <c r="H188" s="24" t="s">
        <v>2021</v>
      </c>
      <c r="I188" s="24" t="s">
        <v>2012</v>
      </c>
      <c r="J188" s="183"/>
      <c r="K188" s="183" t="s">
        <v>1344</v>
      </c>
      <c r="L188" s="183" t="s">
        <v>544</v>
      </c>
      <c r="M188" s="24" t="s">
        <v>2241</v>
      </c>
      <c r="O188" s="137" t="s">
        <v>1095</v>
      </c>
      <c r="P188" s="155"/>
    </row>
    <row r="189" spans="1:16" s="24" customFormat="1">
      <c r="A189" s="43"/>
      <c r="B189" s="144" t="str">
        <f t="shared" si="3"/>
        <v>N</v>
      </c>
      <c r="C189" s="24" t="s">
        <v>2262</v>
      </c>
      <c r="D189" s="24" t="s">
        <v>985</v>
      </c>
      <c r="E189" s="24" t="s">
        <v>2008</v>
      </c>
      <c r="F189" s="24" t="s">
        <v>2009</v>
      </c>
      <c r="G189" s="24" t="s">
        <v>2010</v>
      </c>
      <c r="H189" s="24" t="s">
        <v>2011</v>
      </c>
      <c r="I189" s="24" t="s">
        <v>2012</v>
      </c>
      <c r="J189" s="183"/>
      <c r="K189" s="183" t="s">
        <v>1373</v>
      </c>
      <c r="L189" s="183" t="s">
        <v>544</v>
      </c>
      <c r="M189" s="24" t="s">
        <v>2234</v>
      </c>
      <c r="O189" s="137" t="s">
        <v>1095</v>
      </c>
    </row>
    <row r="190" spans="1:16" s="24" customFormat="1">
      <c r="A190" s="43"/>
      <c r="B190" s="144" t="str">
        <f t="shared" si="3"/>
        <v>N</v>
      </c>
      <c r="C190" s="24" t="s">
        <v>2263</v>
      </c>
      <c r="D190" s="24" t="s">
        <v>985</v>
      </c>
      <c r="E190" s="24" t="s">
        <v>2016</v>
      </c>
      <c r="F190" s="24" t="s">
        <v>2009</v>
      </c>
      <c r="G190" s="24" t="s">
        <v>2010</v>
      </c>
      <c r="H190" s="24" t="s">
        <v>2011</v>
      </c>
      <c r="I190" s="24" t="s">
        <v>2012</v>
      </c>
      <c r="J190" s="183"/>
      <c r="K190" s="183" t="s">
        <v>1373</v>
      </c>
      <c r="L190" s="183" t="s">
        <v>544</v>
      </c>
      <c r="M190" s="24" t="s">
        <v>2237</v>
      </c>
      <c r="O190" s="137" t="s">
        <v>1095</v>
      </c>
    </row>
    <row r="191" spans="1:16" s="24" customFormat="1">
      <c r="A191" s="43"/>
      <c r="B191" s="144" t="str">
        <f t="shared" si="3"/>
        <v>N</v>
      </c>
      <c r="C191" s="24" t="s">
        <v>2264</v>
      </c>
      <c r="D191" s="24" t="s">
        <v>985</v>
      </c>
      <c r="E191" s="24" t="s">
        <v>2008</v>
      </c>
      <c r="F191" s="24" t="s">
        <v>2019</v>
      </c>
      <c r="G191" s="24" t="s">
        <v>2020</v>
      </c>
      <c r="H191" s="24" t="s">
        <v>2021</v>
      </c>
      <c r="I191" s="24" t="s">
        <v>2012</v>
      </c>
      <c r="J191" s="183"/>
      <c r="K191" s="183" t="s">
        <v>1373</v>
      </c>
      <c r="L191" s="183" t="s">
        <v>544</v>
      </c>
      <c r="M191" s="24" t="s">
        <v>2239</v>
      </c>
      <c r="O191" s="137" t="s">
        <v>1095</v>
      </c>
    </row>
    <row r="192" spans="1:16" s="24" customFormat="1">
      <c r="A192" s="43"/>
      <c r="B192" s="144" t="str">
        <f t="shared" si="3"/>
        <v>N</v>
      </c>
      <c r="C192" s="24" t="s">
        <v>2265</v>
      </c>
      <c r="D192" s="24" t="s">
        <v>985</v>
      </c>
      <c r="E192" s="24" t="s">
        <v>2016</v>
      </c>
      <c r="F192" s="24" t="s">
        <v>2019</v>
      </c>
      <c r="G192" s="24" t="s">
        <v>2020</v>
      </c>
      <c r="H192" s="24" t="s">
        <v>2021</v>
      </c>
      <c r="I192" s="24" t="s">
        <v>2012</v>
      </c>
      <c r="J192" s="183"/>
      <c r="K192" s="183" t="s">
        <v>1373</v>
      </c>
      <c r="L192" s="183" t="s">
        <v>544</v>
      </c>
      <c r="M192" s="24" t="s">
        <v>2241</v>
      </c>
      <c r="O192" s="137" t="s">
        <v>1095</v>
      </c>
    </row>
    <row r="193" spans="1:16" s="24" customFormat="1">
      <c r="A193" s="43"/>
      <c r="B193" s="144" t="str">
        <f t="shared" si="3"/>
        <v>N</v>
      </c>
      <c r="C193" s="24" t="s">
        <v>2266</v>
      </c>
      <c r="D193" s="24" t="s">
        <v>985</v>
      </c>
      <c r="E193" s="24" t="s">
        <v>2008</v>
      </c>
      <c r="F193" s="24" t="s">
        <v>2009</v>
      </c>
      <c r="G193" s="24" t="s">
        <v>2010</v>
      </c>
      <c r="H193" s="24" t="s">
        <v>2011</v>
      </c>
      <c r="I193" s="24" t="s">
        <v>2012</v>
      </c>
      <c r="J193" s="183"/>
      <c r="K193" s="183" t="s">
        <v>1402</v>
      </c>
      <c r="L193" s="183" t="s">
        <v>544</v>
      </c>
      <c r="M193" s="24" t="s">
        <v>2234</v>
      </c>
      <c r="O193" s="137" t="s">
        <v>1095</v>
      </c>
      <c r="P193" s="25"/>
    </row>
    <row r="194" spans="1:16" s="24" customFormat="1">
      <c r="A194" s="43"/>
      <c r="B194" s="144" t="str">
        <f t="shared" si="3"/>
        <v>N</v>
      </c>
      <c r="C194" s="24" t="s">
        <v>2267</v>
      </c>
      <c r="D194" s="24" t="s">
        <v>985</v>
      </c>
      <c r="E194" s="24" t="s">
        <v>2016</v>
      </c>
      <c r="F194" s="24" t="s">
        <v>2009</v>
      </c>
      <c r="G194" s="24" t="s">
        <v>2010</v>
      </c>
      <c r="H194" s="24" t="s">
        <v>2011</v>
      </c>
      <c r="I194" s="24" t="s">
        <v>2012</v>
      </c>
      <c r="J194" s="183"/>
      <c r="K194" s="183" t="s">
        <v>1402</v>
      </c>
      <c r="L194" s="183" t="s">
        <v>544</v>
      </c>
      <c r="M194" s="24" t="s">
        <v>2237</v>
      </c>
      <c r="O194" s="137" t="s">
        <v>1095</v>
      </c>
    </row>
    <row r="195" spans="1:16" s="24" customFormat="1">
      <c r="A195" s="43"/>
      <c r="B195" s="144" t="str">
        <f t="shared" si="3"/>
        <v>N</v>
      </c>
      <c r="C195" s="24" t="s">
        <v>2268</v>
      </c>
      <c r="D195" s="24" t="s">
        <v>985</v>
      </c>
      <c r="E195" s="24" t="s">
        <v>2008</v>
      </c>
      <c r="F195" s="24" t="s">
        <v>2019</v>
      </c>
      <c r="G195" s="24" t="s">
        <v>2020</v>
      </c>
      <c r="H195" s="24" t="s">
        <v>2021</v>
      </c>
      <c r="I195" s="24" t="s">
        <v>2012</v>
      </c>
      <c r="J195" s="183"/>
      <c r="K195" s="183" t="s">
        <v>1402</v>
      </c>
      <c r="L195" s="183" t="s">
        <v>544</v>
      </c>
      <c r="M195" s="24" t="s">
        <v>2239</v>
      </c>
      <c r="O195" s="137" t="s">
        <v>1095</v>
      </c>
    </row>
    <row r="196" spans="1:16" s="24" customFormat="1">
      <c r="A196" s="43"/>
      <c r="B196" s="144" t="str">
        <f t="shared" si="3"/>
        <v>N</v>
      </c>
      <c r="C196" s="24" t="s">
        <v>2269</v>
      </c>
      <c r="D196" s="24" t="s">
        <v>985</v>
      </c>
      <c r="E196" s="24" t="s">
        <v>2016</v>
      </c>
      <c r="F196" s="24" t="s">
        <v>2019</v>
      </c>
      <c r="G196" s="24" t="s">
        <v>2020</v>
      </c>
      <c r="H196" s="24" t="s">
        <v>2021</v>
      </c>
      <c r="I196" s="24" t="s">
        <v>2012</v>
      </c>
      <c r="J196" s="183"/>
      <c r="K196" s="183" t="s">
        <v>1402</v>
      </c>
      <c r="L196" s="183" t="s">
        <v>544</v>
      </c>
      <c r="M196" s="24" t="s">
        <v>2241</v>
      </c>
      <c r="O196" s="137" t="s">
        <v>1095</v>
      </c>
    </row>
    <row r="197" spans="1:16" s="24" customFormat="1">
      <c r="A197" s="43"/>
      <c r="B197" s="144" t="str">
        <f t="shared" si="3"/>
        <v>Y</v>
      </c>
      <c r="C197" s="24" t="s">
        <v>2270</v>
      </c>
      <c r="D197" s="24" t="s">
        <v>1007</v>
      </c>
      <c r="E197" s="24" t="s">
        <v>2008</v>
      </c>
      <c r="F197" s="24" t="s">
        <v>2009</v>
      </c>
      <c r="G197" s="24" t="s">
        <v>2010</v>
      </c>
      <c r="H197" s="24" t="s">
        <v>2011</v>
      </c>
      <c r="I197" s="24" t="s">
        <v>2012</v>
      </c>
      <c r="J197" s="183"/>
      <c r="K197" s="183" t="s">
        <v>536</v>
      </c>
      <c r="L197" s="24" t="s">
        <v>2271</v>
      </c>
      <c r="M197" s="24" t="s">
        <v>2272</v>
      </c>
      <c r="N197" s="24" t="s">
        <v>2014</v>
      </c>
      <c r="O197" s="24" t="s">
        <v>539</v>
      </c>
    </row>
    <row r="198" spans="1:16" s="24" customFormat="1">
      <c r="A198" s="43"/>
      <c r="B198" s="144" t="str">
        <f t="shared" si="3"/>
        <v>N</v>
      </c>
      <c r="C198" s="24" t="s">
        <v>2273</v>
      </c>
      <c r="D198" s="24" t="s">
        <v>1007</v>
      </c>
      <c r="E198" s="24" t="s">
        <v>2016</v>
      </c>
      <c r="F198" s="24" t="s">
        <v>2009</v>
      </c>
      <c r="G198" s="24" t="s">
        <v>2010</v>
      </c>
      <c r="H198" s="24" t="s">
        <v>2011</v>
      </c>
      <c r="I198" s="24" t="s">
        <v>2012</v>
      </c>
      <c r="J198" s="183"/>
      <c r="K198" s="183" t="s">
        <v>536</v>
      </c>
      <c r="L198" s="24" t="s">
        <v>2271</v>
      </c>
      <c r="M198" s="24" t="s">
        <v>2274</v>
      </c>
      <c r="N198" s="24" t="s">
        <v>2014</v>
      </c>
      <c r="O198" s="24" t="s">
        <v>539</v>
      </c>
    </row>
    <row r="199" spans="1:16" s="24" customFormat="1">
      <c r="A199" s="43"/>
      <c r="B199" s="144" t="str">
        <f t="shared" si="3"/>
        <v>N</v>
      </c>
      <c r="C199" s="24" t="s">
        <v>2275</v>
      </c>
      <c r="D199" s="24" t="s">
        <v>1007</v>
      </c>
      <c r="E199" s="24" t="s">
        <v>2008</v>
      </c>
      <c r="F199" s="24" t="s">
        <v>2019</v>
      </c>
      <c r="G199" s="24" t="s">
        <v>2020</v>
      </c>
      <c r="H199" s="24" t="s">
        <v>2021</v>
      </c>
      <c r="I199" s="24" t="s">
        <v>2012</v>
      </c>
      <c r="J199" s="183"/>
      <c r="K199" s="183" t="s">
        <v>536</v>
      </c>
      <c r="L199" s="24">
        <v>97783406</v>
      </c>
      <c r="M199" s="24" t="s">
        <v>2276</v>
      </c>
      <c r="N199" s="24" t="s">
        <v>2014</v>
      </c>
      <c r="O199" s="24" t="s">
        <v>1095</v>
      </c>
    </row>
    <row r="200" spans="1:16" s="24" customFormat="1">
      <c r="A200" s="43"/>
      <c r="B200" s="144" t="str">
        <f t="shared" si="3"/>
        <v>N</v>
      </c>
      <c r="C200" s="24" t="s">
        <v>2277</v>
      </c>
      <c r="D200" s="24" t="s">
        <v>1007</v>
      </c>
      <c r="E200" s="24" t="s">
        <v>2016</v>
      </c>
      <c r="F200" s="24" t="s">
        <v>2019</v>
      </c>
      <c r="G200" s="24" t="s">
        <v>2020</v>
      </c>
      <c r="H200" s="24" t="s">
        <v>2021</v>
      </c>
      <c r="I200" s="24" t="s">
        <v>2012</v>
      </c>
      <c r="J200" s="183"/>
      <c r="K200" s="183" t="s">
        <v>536</v>
      </c>
      <c r="L200" s="24">
        <v>97783406</v>
      </c>
      <c r="M200" s="24" t="s">
        <v>2278</v>
      </c>
      <c r="N200" s="24" t="s">
        <v>2014</v>
      </c>
      <c r="O200" s="24" t="s">
        <v>1095</v>
      </c>
    </row>
    <row r="201" spans="1:16" s="24" customFormat="1">
      <c r="A201" s="43"/>
      <c r="B201" s="144" t="str">
        <f t="shared" ref="B201:B226" si="4">IF(AND(E201 = "Case Ring",G201="Silicon Bronze, ASTM-B584, C87600", K201 = "Coating_Standard"),"Y","N")</f>
        <v>N</v>
      </c>
      <c r="C201" s="24" t="s">
        <v>2279</v>
      </c>
      <c r="D201" s="24" t="s">
        <v>1007</v>
      </c>
      <c r="E201" s="24" t="s">
        <v>2008</v>
      </c>
      <c r="F201" s="24" t="s">
        <v>2043</v>
      </c>
      <c r="G201" s="24" t="s">
        <v>2044</v>
      </c>
      <c r="H201" s="24" t="s">
        <v>2045</v>
      </c>
      <c r="I201" s="159" t="s">
        <v>2037</v>
      </c>
      <c r="J201" s="183"/>
      <c r="K201" s="183" t="s">
        <v>536</v>
      </c>
      <c r="L201" s="24" t="s">
        <v>544</v>
      </c>
      <c r="M201" s="24" t="s">
        <v>2280</v>
      </c>
      <c r="O201" s="137" t="s">
        <v>2039</v>
      </c>
      <c r="P201" s="25"/>
    </row>
    <row r="202" spans="1:16" s="24" customFormat="1">
      <c r="A202" s="43"/>
      <c r="B202" s="144" t="str">
        <f t="shared" si="4"/>
        <v>N</v>
      </c>
      <c r="C202" s="24" t="s">
        <v>2281</v>
      </c>
      <c r="D202" s="24" t="s">
        <v>1007</v>
      </c>
      <c r="E202" s="24" t="s">
        <v>2016</v>
      </c>
      <c r="F202" s="24" t="s">
        <v>2043</v>
      </c>
      <c r="G202" s="24" t="s">
        <v>2044</v>
      </c>
      <c r="H202" s="24" t="s">
        <v>2045</v>
      </c>
      <c r="I202" s="159" t="s">
        <v>2037</v>
      </c>
      <c r="J202" s="183"/>
      <c r="K202" s="183" t="s">
        <v>536</v>
      </c>
      <c r="L202" s="24" t="s">
        <v>544</v>
      </c>
      <c r="M202" s="24" t="s">
        <v>2282</v>
      </c>
      <c r="O202" s="137" t="s">
        <v>2039</v>
      </c>
      <c r="P202" s="25"/>
    </row>
    <row r="203" spans="1:16" s="24" customFormat="1">
      <c r="A203" s="43"/>
      <c r="B203" s="144" t="str">
        <f t="shared" si="4"/>
        <v>N</v>
      </c>
      <c r="C203" s="24" t="s">
        <v>2283</v>
      </c>
      <c r="D203" s="24" t="s">
        <v>1007</v>
      </c>
      <c r="E203" s="24" t="s">
        <v>2008</v>
      </c>
      <c r="F203" s="24" t="s">
        <v>2009</v>
      </c>
      <c r="G203" s="24" t="s">
        <v>2010</v>
      </c>
      <c r="H203" s="24" t="s">
        <v>2011</v>
      </c>
      <c r="I203" s="24" t="s">
        <v>2012</v>
      </c>
      <c r="J203" s="183"/>
      <c r="K203" s="183" t="s">
        <v>1094</v>
      </c>
      <c r="L203" s="183" t="s">
        <v>544</v>
      </c>
      <c r="M203" s="24" t="s">
        <v>2272</v>
      </c>
      <c r="O203" s="137" t="s">
        <v>1095</v>
      </c>
      <c r="P203" s="25"/>
    </row>
    <row r="204" spans="1:16" s="24" customFormat="1">
      <c r="A204" s="43"/>
      <c r="B204" s="144" t="str">
        <f t="shared" si="4"/>
        <v>N</v>
      </c>
      <c r="C204" s="24" t="s">
        <v>2284</v>
      </c>
      <c r="D204" s="24" t="s">
        <v>1007</v>
      </c>
      <c r="E204" s="24" t="s">
        <v>2016</v>
      </c>
      <c r="F204" s="24" t="s">
        <v>2009</v>
      </c>
      <c r="G204" s="24" t="s">
        <v>2010</v>
      </c>
      <c r="H204" s="24" t="s">
        <v>2011</v>
      </c>
      <c r="I204" s="24" t="s">
        <v>2012</v>
      </c>
      <c r="J204" s="183"/>
      <c r="K204" s="183" t="s">
        <v>1094</v>
      </c>
      <c r="L204" s="183" t="s">
        <v>544</v>
      </c>
      <c r="M204" s="24" t="s">
        <v>2274</v>
      </c>
      <c r="O204" s="137" t="s">
        <v>1095</v>
      </c>
      <c r="P204" s="25"/>
    </row>
    <row r="205" spans="1:16" s="24" customFormat="1">
      <c r="A205" s="43"/>
      <c r="B205" s="144" t="str">
        <f t="shared" si="4"/>
        <v>N</v>
      </c>
      <c r="C205" s="24" t="s">
        <v>2285</v>
      </c>
      <c r="D205" s="24" t="s">
        <v>1007</v>
      </c>
      <c r="E205" s="24" t="s">
        <v>2008</v>
      </c>
      <c r="F205" s="24" t="s">
        <v>2019</v>
      </c>
      <c r="G205" s="24" t="s">
        <v>2020</v>
      </c>
      <c r="H205" s="24" t="s">
        <v>2021</v>
      </c>
      <c r="I205" s="24" t="s">
        <v>2012</v>
      </c>
      <c r="J205" s="183"/>
      <c r="K205" s="183" t="s">
        <v>1094</v>
      </c>
      <c r="L205" s="183" t="s">
        <v>544</v>
      </c>
      <c r="M205" s="24" t="s">
        <v>2276</v>
      </c>
      <c r="O205" s="137" t="s">
        <v>1095</v>
      </c>
      <c r="P205" s="25"/>
    </row>
    <row r="206" spans="1:16" s="24" customFormat="1">
      <c r="A206" s="43"/>
      <c r="B206" s="144" t="str">
        <f t="shared" si="4"/>
        <v>N</v>
      </c>
      <c r="C206" s="24" t="s">
        <v>2286</v>
      </c>
      <c r="D206" s="24" t="s">
        <v>1007</v>
      </c>
      <c r="E206" s="24" t="s">
        <v>2016</v>
      </c>
      <c r="F206" s="24" t="s">
        <v>2019</v>
      </c>
      <c r="G206" s="24" t="s">
        <v>2020</v>
      </c>
      <c r="H206" s="24" t="s">
        <v>2021</v>
      </c>
      <c r="I206" s="24" t="s">
        <v>2012</v>
      </c>
      <c r="J206" s="183"/>
      <c r="K206" s="183" t="s">
        <v>1094</v>
      </c>
      <c r="L206" s="183" t="s">
        <v>544</v>
      </c>
      <c r="M206" s="24" t="s">
        <v>2278</v>
      </c>
      <c r="O206" s="137" t="s">
        <v>1095</v>
      </c>
      <c r="P206" s="25"/>
    </row>
    <row r="207" spans="1:16" s="24" customFormat="1">
      <c r="A207" s="43"/>
      <c r="B207" s="144" t="str">
        <f t="shared" si="4"/>
        <v>N</v>
      </c>
      <c r="C207" s="24" t="s">
        <v>2287</v>
      </c>
      <c r="D207" s="24" t="s">
        <v>1007</v>
      </c>
      <c r="E207" s="24" t="s">
        <v>2008</v>
      </c>
      <c r="F207" s="24" t="s">
        <v>2009</v>
      </c>
      <c r="G207" s="24" t="s">
        <v>2010</v>
      </c>
      <c r="H207" s="24" t="s">
        <v>2011</v>
      </c>
      <c r="I207" s="24" t="s">
        <v>2012</v>
      </c>
      <c r="J207" s="183"/>
      <c r="K207" s="183" t="s">
        <v>1125</v>
      </c>
      <c r="L207" s="183" t="s">
        <v>544</v>
      </c>
      <c r="M207" s="24" t="s">
        <v>2272</v>
      </c>
      <c r="O207" s="137" t="s">
        <v>1095</v>
      </c>
      <c r="P207" s="155"/>
    </row>
    <row r="208" spans="1:16" s="24" customFormat="1">
      <c r="A208" s="43"/>
      <c r="B208" s="144" t="str">
        <f t="shared" si="4"/>
        <v>N</v>
      </c>
      <c r="C208" s="24" t="s">
        <v>2288</v>
      </c>
      <c r="D208" s="24" t="s">
        <v>1007</v>
      </c>
      <c r="E208" s="24" t="s">
        <v>2016</v>
      </c>
      <c r="F208" s="24" t="s">
        <v>2009</v>
      </c>
      <c r="G208" s="24" t="s">
        <v>2010</v>
      </c>
      <c r="H208" s="24" t="s">
        <v>2011</v>
      </c>
      <c r="I208" s="24" t="s">
        <v>2012</v>
      </c>
      <c r="J208" s="183"/>
      <c r="K208" s="183" t="s">
        <v>1125</v>
      </c>
      <c r="L208" s="183" t="s">
        <v>544</v>
      </c>
      <c r="M208" s="24" t="s">
        <v>2274</v>
      </c>
      <c r="O208" s="137" t="s">
        <v>1095</v>
      </c>
      <c r="P208" s="155"/>
    </row>
    <row r="209" spans="1:16" s="24" customFormat="1" ht="14.25" customHeight="1">
      <c r="A209" s="43"/>
      <c r="B209" s="144" t="str">
        <f t="shared" si="4"/>
        <v>N</v>
      </c>
      <c r="C209" s="24" t="s">
        <v>2289</v>
      </c>
      <c r="D209" s="24" t="s">
        <v>1007</v>
      </c>
      <c r="E209" s="24" t="s">
        <v>2008</v>
      </c>
      <c r="F209" s="24" t="s">
        <v>2019</v>
      </c>
      <c r="G209" s="24" t="s">
        <v>2020</v>
      </c>
      <c r="H209" s="24" t="s">
        <v>2021</v>
      </c>
      <c r="I209" s="24" t="s">
        <v>2012</v>
      </c>
      <c r="J209" s="183"/>
      <c r="K209" s="183" t="s">
        <v>1125</v>
      </c>
      <c r="L209" s="183" t="s">
        <v>544</v>
      </c>
      <c r="M209" s="24" t="s">
        <v>2276</v>
      </c>
      <c r="O209" s="137" t="s">
        <v>1095</v>
      </c>
      <c r="P209" s="155"/>
    </row>
    <row r="210" spans="1:16" s="24" customFormat="1">
      <c r="A210" s="43"/>
      <c r="B210" s="144" t="str">
        <f t="shared" si="4"/>
        <v>N</v>
      </c>
      <c r="C210" s="24" t="s">
        <v>2290</v>
      </c>
      <c r="D210" s="24" t="s">
        <v>1007</v>
      </c>
      <c r="E210" s="24" t="s">
        <v>2016</v>
      </c>
      <c r="F210" s="24" t="s">
        <v>2019</v>
      </c>
      <c r="G210" s="24" t="s">
        <v>2020</v>
      </c>
      <c r="H210" s="24" t="s">
        <v>2021</v>
      </c>
      <c r="I210" s="24" t="s">
        <v>2012</v>
      </c>
      <c r="J210" s="183"/>
      <c r="K210" s="183" t="s">
        <v>1125</v>
      </c>
      <c r="L210" s="183" t="s">
        <v>544</v>
      </c>
      <c r="M210" s="24" t="s">
        <v>2278</v>
      </c>
      <c r="O210" s="137" t="s">
        <v>1095</v>
      </c>
      <c r="P210" s="155"/>
    </row>
    <row r="211" spans="1:16" s="24" customFormat="1">
      <c r="A211" s="43"/>
      <c r="B211" s="144" t="str">
        <f t="shared" si="4"/>
        <v>N</v>
      </c>
      <c r="C211" s="24" t="s">
        <v>2291</v>
      </c>
      <c r="D211" s="24" t="s">
        <v>1007</v>
      </c>
      <c r="E211" s="24" t="s">
        <v>2008</v>
      </c>
      <c r="F211" s="24" t="s">
        <v>2009</v>
      </c>
      <c r="G211" s="24" t="s">
        <v>2010</v>
      </c>
      <c r="H211" s="24" t="s">
        <v>2011</v>
      </c>
      <c r="I211" s="24" t="s">
        <v>2012</v>
      </c>
      <c r="J211" s="183"/>
      <c r="K211" s="183" t="s">
        <v>1235</v>
      </c>
      <c r="L211" s="183" t="s">
        <v>544</v>
      </c>
      <c r="M211" s="24" t="s">
        <v>2272</v>
      </c>
      <c r="O211" s="137" t="s">
        <v>1095</v>
      </c>
      <c r="P211" s="155"/>
    </row>
    <row r="212" spans="1:16" s="24" customFormat="1">
      <c r="A212" s="43"/>
      <c r="B212" s="144" t="str">
        <f t="shared" si="4"/>
        <v>N</v>
      </c>
      <c r="C212" s="24" t="s">
        <v>2292</v>
      </c>
      <c r="D212" s="24" t="s">
        <v>1007</v>
      </c>
      <c r="E212" s="24" t="s">
        <v>2016</v>
      </c>
      <c r="F212" s="24" t="s">
        <v>2009</v>
      </c>
      <c r="G212" s="24" t="s">
        <v>2010</v>
      </c>
      <c r="H212" s="24" t="s">
        <v>2011</v>
      </c>
      <c r="I212" s="24" t="s">
        <v>2012</v>
      </c>
      <c r="J212" s="183"/>
      <c r="K212" s="183" t="s">
        <v>1235</v>
      </c>
      <c r="L212" s="183" t="s">
        <v>544</v>
      </c>
      <c r="M212" s="24" t="s">
        <v>2274</v>
      </c>
      <c r="O212" s="137" t="s">
        <v>1095</v>
      </c>
      <c r="P212" s="155"/>
    </row>
    <row r="213" spans="1:16" s="24" customFormat="1">
      <c r="A213" s="43"/>
      <c r="B213" s="144" t="str">
        <f t="shared" si="4"/>
        <v>N</v>
      </c>
      <c r="C213" s="24" t="s">
        <v>2293</v>
      </c>
      <c r="D213" s="24" t="s">
        <v>1007</v>
      </c>
      <c r="E213" s="24" t="s">
        <v>2008</v>
      </c>
      <c r="F213" s="24" t="s">
        <v>2019</v>
      </c>
      <c r="G213" s="24" t="s">
        <v>2020</v>
      </c>
      <c r="H213" s="24" t="s">
        <v>2021</v>
      </c>
      <c r="I213" s="24" t="s">
        <v>2012</v>
      </c>
      <c r="J213" s="183"/>
      <c r="K213" s="183" t="s">
        <v>1235</v>
      </c>
      <c r="L213" s="183" t="s">
        <v>544</v>
      </c>
      <c r="M213" s="24" t="s">
        <v>2276</v>
      </c>
      <c r="O213" s="137" t="s">
        <v>1095</v>
      </c>
      <c r="P213" s="155"/>
    </row>
    <row r="214" spans="1:16" s="24" customFormat="1">
      <c r="A214" s="43"/>
      <c r="B214" s="144" t="str">
        <f t="shared" si="4"/>
        <v>N</v>
      </c>
      <c r="C214" s="24" t="s">
        <v>2294</v>
      </c>
      <c r="D214" s="24" t="s">
        <v>1007</v>
      </c>
      <c r="E214" s="24" t="s">
        <v>2016</v>
      </c>
      <c r="F214" s="24" t="s">
        <v>2019</v>
      </c>
      <c r="G214" s="24" t="s">
        <v>2020</v>
      </c>
      <c r="H214" s="24" t="s">
        <v>2021</v>
      </c>
      <c r="I214" s="24" t="s">
        <v>2012</v>
      </c>
      <c r="J214" s="183"/>
      <c r="K214" s="183" t="s">
        <v>1235</v>
      </c>
      <c r="L214" s="183" t="s">
        <v>544</v>
      </c>
      <c r="M214" s="24" t="s">
        <v>2278</v>
      </c>
      <c r="O214" s="137" t="s">
        <v>1095</v>
      </c>
      <c r="P214" s="155"/>
    </row>
    <row r="215" spans="1:16" s="24" customFormat="1">
      <c r="A215" s="43"/>
      <c r="B215" s="144" t="str">
        <f t="shared" si="4"/>
        <v>N</v>
      </c>
      <c r="C215" s="24" t="s">
        <v>2295</v>
      </c>
      <c r="D215" s="24" t="s">
        <v>1007</v>
      </c>
      <c r="E215" s="24" t="s">
        <v>2008</v>
      </c>
      <c r="F215" s="24" t="s">
        <v>2009</v>
      </c>
      <c r="G215" s="24" t="s">
        <v>2010</v>
      </c>
      <c r="H215" s="24" t="s">
        <v>2011</v>
      </c>
      <c r="I215" s="24" t="s">
        <v>2012</v>
      </c>
      <c r="J215" s="183"/>
      <c r="K215" s="183" t="s">
        <v>1344</v>
      </c>
      <c r="L215" s="183" t="s">
        <v>544</v>
      </c>
      <c r="M215" s="24" t="s">
        <v>2272</v>
      </c>
      <c r="O215" s="137" t="s">
        <v>1095</v>
      </c>
      <c r="P215" s="155"/>
    </row>
    <row r="216" spans="1:16" s="24" customFormat="1">
      <c r="A216" s="43"/>
      <c r="B216" s="144" t="str">
        <f t="shared" si="4"/>
        <v>N</v>
      </c>
      <c r="C216" s="24" t="s">
        <v>2296</v>
      </c>
      <c r="D216" s="24" t="s">
        <v>1007</v>
      </c>
      <c r="E216" s="24" t="s">
        <v>2016</v>
      </c>
      <c r="F216" s="24" t="s">
        <v>2009</v>
      </c>
      <c r="G216" s="24" t="s">
        <v>2010</v>
      </c>
      <c r="H216" s="24" t="s">
        <v>2011</v>
      </c>
      <c r="I216" s="24" t="s">
        <v>2012</v>
      </c>
      <c r="J216" s="183"/>
      <c r="K216" s="183" t="s">
        <v>1344</v>
      </c>
      <c r="L216" s="183" t="s">
        <v>544</v>
      </c>
      <c r="M216" s="24" t="s">
        <v>2274</v>
      </c>
      <c r="O216" s="137" t="s">
        <v>1095</v>
      </c>
      <c r="P216" s="155"/>
    </row>
    <row r="217" spans="1:16" s="24" customFormat="1">
      <c r="A217" s="43"/>
      <c r="B217" s="144" t="str">
        <f t="shared" si="4"/>
        <v>N</v>
      </c>
      <c r="C217" s="24" t="s">
        <v>2297</v>
      </c>
      <c r="D217" s="24" t="s">
        <v>1007</v>
      </c>
      <c r="E217" s="24" t="s">
        <v>2008</v>
      </c>
      <c r="F217" s="24" t="s">
        <v>2019</v>
      </c>
      <c r="G217" s="24" t="s">
        <v>2020</v>
      </c>
      <c r="H217" s="24" t="s">
        <v>2021</v>
      </c>
      <c r="I217" s="24" t="s">
        <v>2012</v>
      </c>
      <c r="J217" s="183"/>
      <c r="K217" s="183" t="s">
        <v>1344</v>
      </c>
      <c r="L217" s="183" t="s">
        <v>544</v>
      </c>
      <c r="M217" s="24" t="s">
        <v>2276</v>
      </c>
      <c r="O217" s="137" t="s">
        <v>1095</v>
      </c>
      <c r="P217" s="25"/>
    </row>
    <row r="218" spans="1:16" s="24" customFormat="1">
      <c r="A218" s="43"/>
      <c r="B218" s="144" t="str">
        <f t="shared" si="4"/>
        <v>N</v>
      </c>
      <c r="C218" s="24" t="s">
        <v>2298</v>
      </c>
      <c r="D218" s="24" t="s">
        <v>1007</v>
      </c>
      <c r="E218" s="24" t="s">
        <v>2016</v>
      </c>
      <c r="F218" s="24" t="s">
        <v>2019</v>
      </c>
      <c r="G218" s="24" t="s">
        <v>2020</v>
      </c>
      <c r="H218" s="24" t="s">
        <v>2021</v>
      </c>
      <c r="I218" s="24" t="s">
        <v>2012</v>
      </c>
      <c r="J218" s="183"/>
      <c r="K218" s="183" t="s">
        <v>1344</v>
      </c>
      <c r="L218" s="183" t="s">
        <v>544</v>
      </c>
      <c r="M218" s="24" t="s">
        <v>2278</v>
      </c>
      <c r="O218" s="137" t="s">
        <v>1095</v>
      </c>
    </row>
    <row r="219" spans="1:16" s="24" customFormat="1">
      <c r="A219" s="43"/>
      <c r="B219" s="144" t="str">
        <f t="shared" si="4"/>
        <v>N</v>
      </c>
      <c r="C219" s="24" t="s">
        <v>2299</v>
      </c>
      <c r="D219" s="24" t="s">
        <v>1007</v>
      </c>
      <c r="E219" s="24" t="s">
        <v>2008</v>
      </c>
      <c r="F219" s="24" t="s">
        <v>2009</v>
      </c>
      <c r="G219" s="24" t="s">
        <v>2010</v>
      </c>
      <c r="H219" s="24" t="s">
        <v>2011</v>
      </c>
      <c r="I219" s="24" t="s">
        <v>2012</v>
      </c>
      <c r="J219" s="183"/>
      <c r="K219" s="183" t="s">
        <v>1373</v>
      </c>
      <c r="L219" s="183" t="s">
        <v>544</v>
      </c>
      <c r="M219" s="24" t="s">
        <v>2272</v>
      </c>
      <c r="O219" s="137" t="s">
        <v>1095</v>
      </c>
      <c r="P219" s="25"/>
    </row>
    <row r="220" spans="1:16" s="24" customFormat="1">
      <c r="A220" s="43"/>
      <c r="B220" s="144" t="str">
        <f t="shared" si="4"/>
        <v>N</v>
      </c>
      <c r="C220" s="24" t="s">
        <v>2300</v>
      </c>
      <c r="D220" s="24" t="s">
        <v>1007</v>
      </c>
      <c r="E220" s="24" t="s">
        <v>2016</v>
      </c>
      <c r="F220" s="24" t="s">
        <v>2009</v>
      </c>
      <c r="G220" s="24" t="s">
        <v>2010</v>
      </c>
      <c r="H220" s="24" t="s">
        <v>2011</v>
      </c>
      <c r="I220" s="24" t="s">
        <v>2012</v>
      </c>
      <c r="J220" s="183"/>
      <c r="K220" s="183" t="s">
        <v>1373</v>
      </c>
      <c r="L220" s="183" t="s">
        <v>544</v>
      </c>
      <c r="M220" s="24" t="s">
        <v>2274</v>
      </c>
      <c r="O220" s="137" t="s">
        <v>1095</v>
      </c>
      <c r="P220" s="25"/>
    </row>
    <row r="221" spans="1:16" s="24" customFormat="1">
      <c r="A221" s="43"/>
      <c r="B221" s="144" t="str">
        <f t="shared" si="4"/>
        <v>N</v>
      </c>
      <c r="C221" s="24" t="s">
        <v>2301</v>
      </c>
      <c r="D221" s="24" t="s">
        <v>1007</v>
      </c>
      <c r="E221" s="24" t="s">
        <v>2008</v>
      </c>
      <c r="F221" s="24" t="s">
        <v>2019</v>
      </c>
      <c r="G221" s="24" t="s">
        <v>2020</v>
      </c>
      <c r="H221" s="24" t="s">
        <v>2021</v>
      </c>
      <c r="I221" s="24" t="s">
        <v>2012</v>
      </c>
      <c r="J221" s="183"/>
      <c r="K221" s="183" t="s">
        <v>1373</v>
      </c>
      <c r="L221" s="183" t="s">
        <v>544</v>
      </c>
      <c r="M221" s="24" t="s">
        <v>2276</v>
      </c>
      <c r="O221" s="137" t="s">
        <v>1095</v>
      </c>
      <c r="P221" s="25"/>
    </row>
    <row r="222" spans="1:16" s="24" customFormat="1">
      <c r="A222" s="43"/>
      <c r="B222" s="144" t="str">
        <f t="shared" si="4"/>
        <v>N</v>
      </c>
      <c r="C222" s="24" t="s">
        <v>2302</v>
      </c>
      <c r="D222" s="24" t="s">
        <v>1007</v>
      </c>
      <c r="E222" s="24" t="s">
        <v>2016</v>
      </c>
      <c r="F222" s="24" t="s">
        <v>2019</v>
      </c>
      <c r="G222" s="24" t="s">
        <v>2020</v>
      </c>
      <c r="H222" s="24" t="s">
        <v>2021</v>
      </c>
      <c r="I222" s="24" t="s">
        <v>2012</v>
      </c>
      <c r="J222" s="183"/>
      <c r="K222" s="183" t="s">
        <v>1373</v>
      </c>
      <c r="L222" s="183" t="s">
        <v>544</v>
      </c>
      <c r="M222" s="24" t="s">
        <v>2278</v>
      </c>
      <c r="O222" s="137" t="s">
        <v>1095</v>
      </c>
      <c r="P222" s="25"/>
    </row>
    <row r="223" spans="1:16" s="24" customFormat="1">
      <c r="A223" s="43"/>
      <c r="B223" s="144" t="str">
        <f t="shared" si="4"/>
        <v>N</v>
      </c>
      <c r="C223" s="24" t="s">
        <v>2303</v>
      </c>
      <c r="D223" s="24" t="s">
        <v>1007</v>
      </c>
      <c r="E223" s="24" t="s">
        <v>2008</v>
      </c>
      <c r="F223" s="24" t="s">
        <v>2009</v>
      </c>
      <c r="G223" s="24" t="s">
        <v>2010</v>
      </c>
      <c r="H223" s="24" t="s">
        <v>2011</v>
      </c>
      <c r="I223" s="24" t="s">
        <v>2012</v>
      </c>
      <c r="J223" s="183"/>
      <c r="K223" s="183" t="s">
        <v>1402</v>
      </c>
      <c r="L223" s="183" t="s">
        <v>544</v>
      </c>
      <c r="M223" s="24" t="s">
        <v>2272</v>
      </c>
      <c r="O223" s="137" t="s">
        <v>1095</v>
      </c>
    </row>
    <row r="224" spans="1:16" s="24" customFormat="1">
      <c r="A224" s="43"/>
      <c r="B224" s="144" t="str">
        <f t="shared" si="4"/>
        <v>N</v>
      </c>
      <c r="C224" s="24" t="s">
        <v>2304</v>
      </c>
      <c r="D224" s="24" t="s">
        <v>1007</v>
      </c>
      <c r="E224" s="24" t="s">
        <v>2016</v>
      </c>
      <c r="F224" s="24" t="s">
        <v>2009</v>
      </c>
      <c r="G224" s="24" t="s">
        <v>2010</v>
      </c>
      <c r="H224" s="24" t="s">
        <v>2011</v>
      </c>
      <c r="I224" s="24" t="s">
        <v>2012</v>
      </c>
      <c r="J224" s="183"/>
      <c r="K224" s="183" t="s">
        <v>1402</v>
      </c>
      <c r="L224" s="183" t="s">
        <v>544</v>
      </c>
      <c r="M224" s="24" t="s">
        <v>2274</v>
      </c>
      <c r="O224" s="137" t="s">
        <v>1095</v>
      </c>
    </row>
    <row r="225" spans="1:16" s="24" customFormat="1">
      <c r="A225" s="43"/>
      <c r="B225" s="144" t="str">
        <f t="shared" si="4"/>
        <v>N</v>
      </c>
      <c r="C225" s="24" t="s">
        <v>2305</v>
      </c>
      <c r="D225" s="24" t="s">
        <v>1007</v>
      </c>
      <c r="E225" s="24" t="s">
        <v>2008</v>
      </c>
      <c r="F225" s="24" t="s">
        <v>2019</v>
      </c>
      <c r="G225" s="24" t="s">
        <v>2020</v>
      </c>
      <c r="H225" s="24" t="s">
        <v>2021</v>
      </c>
      <c r="I225" s="24" t="s">
        <v>2012</v>
      </c>
      <c r="J225" s="183"/>
      <c r="K225" s="183" t="s">
        <v>1402</v>
      </c>
      <c r="L225" s="183" t="s">
        <v>544</v>
      </c>
      <c r="M225" s="24" t="s">
        <v>2276</v>
      </c>
      <c r="O225" s="137" t="s">
        <v>1095</v>
      </c>
    </row>
    <row r="226" spans="1:16" s="24" customFormat="1">
      <c r="A226" s="43"/>
      <c r="B226" s="144" t="str">
        <f t="shared" si="4"/>
        <v>N</v>
      </c>
      <c r="C226" s="24" t="s">
        <v>2306</v>
      </c>
      <c r="D226" s="24" t="s">
        <v>1007</v>
      </c>
      <c r="E226" s="24" t="s">
        <v>2016</v>
      </c>
      <c r="F226" s="24" t="s">
        <v>2019</v>
      </c>
      <c r="G226" s="24" t="s">
        <v>2020</v>
      </c>
      <c r="H226" s="24" t="s">
        <v>2021</v>
      </c>
      <c r="I226" s="24" t="s">
        <v>2012</v>
      </c>
      <c r="J226" s="183"/>
      <c r="K226" s="183" t="s">
        <v>1402</v>
      </c>
      <c r="L226" s="183" t="s">
        <v>544</v>
      </c>
      <c r="M226" s="24" t="s">
        <v>2278</v>
      </c>
      <c r="O226" s="137" t="s">
        <v>1095</v>
      </c>
    </row>
    <row r="227" spans="1:16" s="24" customFormat="1">
      <c r="A227" s="43"/>
      <c r="B227" s="144" t="s">
        <v>514</v>
      </c>
      <c r="C227" s="24" t="s">
        <v>2307</v>
      </c>
      <c r="D227" s="181" t="s">
        <v>1899</v>
      </c>
      <c r="E227" s="181" t="s">
        <v>2008</v>
      </c>
      <c r="F227" s="181" t="s">
        <v>2009</v>
      </c>
      <c r="G227" s="181" t="s">
        <v>2010</v>
      </c>
      <c r="H227" s="181" t="s">
        <v>2011</v>
      </c>
      <c r="I227" s="181" t="s">
        <v>2012</v>
      </c>
      <c r="J227" s="184"/>
      <c r="K227" s="184" t="s">
        <v>536</v>
      </c>
      <c r="L227" s="186">
        <v>98551466</v>
      </c>
      <c r="M227" s="181" t="s">
        <v>2013</v>
      </c>
      <c r="O227" s="24" t="s">
        <v>2308</v>
      </c>
    </row>
    <row r="228" spans="1:16" s="24" customFormat="1">
      <c r="A228" s="43"/>
      <c r="B228" s="144" t="s">
        <v>514</v>
      </c>
      <c r="C228" s="24" t="s">
        <v>2309</v>
      </c>
      <c r="D228" s="181" t="s">
        <v>1899</v>
      </c>
      <c r="E228" s="181" t="s">
        <v>2016</v>
      </c>
      <c r="F228" s="181" t="s">
        <v>2009</v>
      </c>
      <c r="G228" s="181" t="s">
        <v>2010</v>
      </c>
      <c r="H228" s="181" t="s">
        <v>2011</v>
      </c>
      <c r="I228" s="181" t="s">
        <v>2012</v>
      </c>
      <c r="J228" s="184"/>
      <c r="K228" s="184" t="s">
        <v>536</v>
      </c>
      <c r="L228" s="186">
        <v>98551466</v>
      </c>
      <c r="M228" s="181" t="s">
        <v>2310</v>
      </c>
      <c r="O228" s="24" t="s">
        <v>2308</v>
      </c>
    </row>
    <row r="229" spans="1:16" s="24" customFormat="1">
      <c r="A229" s="43"/>
      <c r="B229" s="144" t="s">
        <v>514</v>
      </c>
      <c r="C229" s="24" t="s">
        <v>2311</v>
      </c>
      <c r="D229" s="181" t="s">
        <v>1899</v>
      </c>
      <c r="E229" s="181" t="s">
        <v>2008</v>
      </c>
      <c r="F229" s="181" t="s">
        <v>2009</v>
      </c>
      <c r="G229" s="181" t="s">
        <v>2010</v>
      </c>
      <c r="H229" s="181" t="s">
        <v>2011</v>
      </c>
      <c r="I229" s="181" t="s">
        <v>2012</v>
      </c>
      <c r="J229" s="184"/>
      <c r="K229" s="184" t="s">
        <v>1094</v>
      </c>
      <c r="L229" s="184" t="s">
        <v>544</v>
      </c>
      <c r="M229" s="181" t="s">
        <v>2013</v>
      </c>
      <c r="O229" s="137" t="s">
        <v>1095</v>
      </c>
    </row>
    <row r="230" spans="1:16" s="24" customFormat="1">
      <c r="A230" s="43"/>
      <c r="B230" s="144" t="s">
        <v>514</v>
      </c>
      <c r="C230" s="24" t="s">
        <v>2312</v>
      </c>
      <c r="D230" s="181" t="s">
        <v>1899</v>
      </c>
      <c r="E230" s="181" t="s">
        <v>2016</v>
      </c>
      <c r="F230" s="181" t="s">
        <v>2009</v>
      </c>
      <c r="G230" s="181" t="s">
        <v>2010</v>
      </c>
      <c r="H230" s="181" t="s">
        <v>2011</v>
      </c>
      <c r="I230" s="181" t="s">
        <v>2012</v>
      </c>
      <c r="J230" s="184"/>
      <c r="K230" s="184" t="s">
        <v>1094</v>
      </c>
      <c r="L230" s="184" t="s">
        <v>544</v>
      </c>
      <c r="M230" s="181" t="s">
        <v>2310</v>
      </c>
      <c r="O230" s="137" t="s">
        <v>1095</v>
      </c>
    </row>
    <row r="231" spans="1:16" s="24" customFormat="1">
      <c r="A231" s="43"/>
      <c r="B231" s="144" t="s">
        <v>514</v>
      </c>
      <c r="C231" s="24" t="s">
        <v>2313</v>
      </c>
      <c r="D231" s="181" t="s">
        <v>1899</v>
      </c>
      <c r="E231" s="181" t="s">
        <v>2008</v>
      </c>
      <c r="F231" s="181" t="s">
        <v>2009</v>
      </c>
      <c r="G231" s="181" t="s">
        <v>2010</v>
      </c>
      <c r="H231" s="181" t="s">
        <v>2011</v>
      </c>
      <c r="I231" s="181" t="s">
        <v>2012</v>
      </c>
      <c r="J231" s="184"/>
      <c r="K231" s="184" t="s">
        <v>1125</v>
      </c>
      <c r="L231" s="184" t="s">
        <v>544</v>
      </c>
      <c r="M231" s="181" t="s">
        <v>2013</v>
      </c>
      <c r="O231" s="137" t="s">
        <v>1095</v>
      </c>
    </row>
    <row r="232" spans="1:16" s="24" customFormat="1">
      <c r="A232" s="43"/>
      <c r="B232" s="144" t="s">
        <v>514</v>
      </c>
      <c r="C232" s="24" t="s">
        <v>2314</v>
      </c>
      <c r="D232" s="181" t="s">
        <v>1899</v>
      </c>
      <c r="E232" s="181" t="s">
        <v>2016</v>
      </c>
      <c r="F232" s="181" t="s">
        <v>2009</v>
      </c>
      <c r="G232" s="181" t="s">
        <v>2010</v>
      </c>
      <c r="H232" s="181" t="s">
        <v>2011</v>
      </c>
      <c r="I232" s="181" t="s">
        <v>2012</v>
      </c>
      <c r="J232" s="184"/>
      <c r="K232" s="184" t="s">
        <v>1125</v>
      </c>
      <c r="L232" s="184" t="s">
        <v>544</v>
      </c>
      <c r="M232" s="181" t="s">
        <v>2310</v>
      </c>
      <c r="O232" s="137" t="s">
        <v>1095</v>
      </c>
      <c r="P232" s="25"/>
    </row>
    <row r="233" spans="1:16" s="24" customFormat="1">
      <c r="A233" s="43"/>
      <c r="B233" s="144" t="s">
        <v>514</v>
      </c>
      <c r="C233" s="24" t="s">
        <v>2315</v>
      </c>
      <c r="D233" s="181" t="s">
        <v>1899</v>
      </c>
      <c r="E233" s="181" t="s">
        <v>2008</v>
      </c>
      <c r="F233" s="181" t="s">
        <v>2009</v>
      </c>
      <c r="G233" s="181" t="s">
        <v>2010</v>
      </c>
      <c r="H233" s="181" t="s">
        <v>2011</v>
      </c>
      <c r="I233" s="181" t="s">
        <v>2012</v>
      </c>
      <c r="J233" s="184"/>
      <c r="K233" s="184" t="s">
        <v>1344</v>
      </c>
      <c r="L233" s="184" t="s">
        <v>544</v>
      </c>
      <c r="M233" s="181" t="s">
        <v>2013</v>
      </c>
      <c r="O233" s="137" t="s">
        <v>1095</v>
      </c>
    </row>
    <row r="234" spans="1:16" s="24" customFormat="1">
      <c r="A234" s="43"/>
      <c r="B234" s="144" t="s">
        <v>514</v>
      </c>
      <c r="C234" s="24" t="s">
        <v>2316</v>
      </c>
      <c r="D234" s="181" t="s">
        <v>1899</v>
      </c>
      <c r="E234" s="181" t="s">
        <v>2016</v>
      </c>
      <c r="F234" s="181" t="s">
        <v>2009</v>
      </c>
      <c r="G234" s="181" t="s">
        <v>2010</v>
      </c>
      <c r="H234" s="181" t="s">
        <v>2011</v>
      </c>
      <c r="I234" s="181" t="s">
        <v>2012</v>
      </c>
      <c r="J234" s="184"/>
      <c r="K234" s="184" t="s">
        <v>1344</v>
      </c>
      <c r="L234" s="184" t="s">
        <v>544</v>
      </c>
      <c r="M234" s="181" t="s">
        <v>2310</v>
      </c>
      <c r="O234" s="137" t="s">
        <v>1095</v>
      </c>
    </row>
    <row r="235" spans="1:16" s="24" customFormat="1">
      <c r="A235" s="43"/>
      <c r="B235" s="144" t="s">
        <v>514</v>
      </c>
      <c r="C235" s="24" t="s">
        <v>2317</v>
      </c>
      <c r="D235" s="181" t="s">
        <v>1899</v>
      </c>
      <c r="E235" s="181" t="s">
        <v>2008</v>
      </c>
      <c r="F235" s="181" t="s">
        <v>2009</v>
      </c>
      <c r="G235" s="181" t="s">
        <v>2010</v>
      </c>
      <c r="H235" s="181" t="s">
        <v>2011</v>
      </c>
      <c r="I235" s="181" t="s">
        <v>2012</v>
      </c>
      <c r="J235" s="184"/>
      <c r="K235" s="184" t="s">
        <v>1235</v>
      </c>
      <c r="L235" s="184" t="s">
        <v>544</v>
      </c>
      <c r="M235" s="181" t="s">
        <v>2013</v>
      </c>
      <c r="O235" s="137" t="s">
        <v>1095</v>
      </c>
    </row>
    <row r="236" spans="1:16" s="24" customFormat="1">
      <c r="A236" s="43"/>
      <c r="B236" s="144" t="s">
        <v>514</v>
      </c>
      <c r="C236" s="24" t="s">
        <v>2318</v>
      </c>
      <c r="D236" s="181" t="s">
        <v>1899</v>
      </c>
      <c r="E236" s="181" t="s">
        <v>2016</v>
      </c>
      <c r="F236" s="181" t="s">
        <v>2009</v>
      </c>
      <c r="G236" s="181" t="s">
        <v>2010</v>
      </c>
      <c r="H236" s="181" t="s">
        <v>2011</v>
      </c>
      <c r="I236" s="181" t="s">
        <v>2012</v>
      </c>
      <c r="J236" s="184"/>
      <c r="K236" s="184" t="s">
        <v>1235</v>
      </c>
      <c r="L236" s="184" t="s">
        <v>544</v>
      </c>
      <c r="M236" s="181" t="s">
        <v>2310</v>
      </c>
      <c r="O236" s="137" t="s">
        <v>1095</v>
      </c>
    </row>
    <row r="237" spans="1:16" s="24" customFormat="1">
      <c r="A237" s="43"/>
      <c r="B237" s="144" t="s">
        <v>514</v>
      </c>
      <c r="C237" s="24" t="s">
        <v>2319</v>
      </c>
      <c r="D237" s="181" t="s">
        <v>1899</v>
      </c>
      <c r="E237" s="181" t="s">
        <v>2008</v>
      </c>
      <c r="F237" s="181" t="s">
        <v>2009</v>
      </c>
      <c r="G237" s="181" t="s">
        <v>2010</v>
      </c>
      <c r="H237" s="181" t="s">
        <v>2011</v>
      </c>
      <c r="I237" s="181" t="s">
        <v>2012</v>
      </c>
      <c r="J237" s="184"/>
      <c r="K237" s="184" t="s">
        <v>1402</v>
      </c>
      <c r="L237" s="184" t="s">
        <v>544</v>
      </c>
      <c r="M237" s="181" t="s">
        <v>2013</v>
      </c>
      <c r="O237" s="137" t="s">
        <v>1095</v>
      </c>
      <c r="P237" s="155"/>
    </row>
    <row r="238" spans="1:16" s="24" customFormat="1">
      <c r="A238" s="43"/>
      <c r="B238" s="144" t="s">
        <v>514</v>
      </c>
      <c r="C238" s="24" t="s">
        <v>2320</v>
      </c>
      <c r="D238" s="181" t="s">
        <v>1899</v>
      </c>
      <c r="E238" s="181" t="s">
        <v>2016</v>
      </c>
      <c r="F238" s="181" t="s">
        <v>2009</v>
      </c>
      <c r="G238" s="181" t="s">
        <v>2010</v>
      </c>
      <c r="H238" s="181" t="s">
        <v>2011</v>
      </c>
      <c r="I238" s="181" t="s">
        <v>2012</v>
      </c>
      <c r="J238" s="184"/>
      <c r="K238" s="184" t="s">
        <v>1402</v>
      </c>
      <c r="L238" s="184" t="s">
        <v>544</v>
      </c>
      <c r="M238" s="181" t="s">
        <v>2310</v>
      </c>
      <c r="O238" s="137" t="s">
        <v>1095</v>
      </c>
      <c r="P238" s="155"/>
    </row>
    <row r="239" spans="1:16" s="24" customFormat="1">
      <c r="A239" s="43"/>
      <c r="B239" s="144" t="s">
        <v>514</v>
      </c>
      <c r="C239" s="24" t="s">
        <v>2321</v>
      </c>
      <c r="D239" s="181" t="s">
        <v>1899</v>
      </c>
      <c r="E239" s="181" t="s">
        <v>2008</v>
      </c>
      <c r="F239" s="181" t="s">
        <v>2009</v>
      </c>
      <c r="G239" s="181" t="s">
        <v>2010</v>
      </c>
      <c r="H239" s="181" t="s">
        <v>2011</v>
      </c>
      <c r="I239" s="181" t="s">
        <v>2012</v>
      </c>
      <c r="J239" s="184"/>
      <c r="K239" s="184" t="s">
        <v>1373</v>
      </c>
      <c r="L239" s="184" t="s">
        <v>544</v>
      </c>
      <c r="M239" s="181" t="s">
        <v>2013</v>
      </c>
      <c r="O239" s="137" t="s">
        <v>1095</v>
      </c>
    </row>
    <row r="240" spans="1:16" s="24" customFormat="1">
      <c r="A240" s="43"/>
      <c r="B240" s="144" t="s">
        <v>514</v>
      </c>
      <c r="C240" s="24" t="s">
        <v>2322</v>
      </c>
      <c r="D240" s="181" t="s">
        <v>1899</v>
      </c>
      <c r="E240" s="181" t="s">
        <v>2016</v>
      </c>
      <c r="F240" s="181" t="s">
        <v>2009</v>
      </c>
      <c r="G240" s="181" t="s">
        <v>2010</v>
      </c>
      <c r="H240" s="181" t="s">
        <v>2011</v>
      </c>
      <c r="I240" s="181" t="s">
        <v>2012</v>
      </c>
      <c r="J240" s="184"/>
      <c r="K240" s="184" t="s">
        <v>1373</v>
      </c>
      <c r="L240" s="184" t="s">
        <v>544</v>
      </c>
      <c r="M240" s="181" t="s">
        <v>2310</v>
      </c>
      <c r="O240" s="137" t="s">
        <v>1095</v>
      </c>
    </row>
    <row r="241" spans="1:16" s="24" customFormat="1">
      <c r="A241" s="43"/>
      <c r="B241" s="144" t="s">
        <v>514</v>
      </c>
      <c r="C241" s="24" t="s">
        <v>2323</v>
      </c>
      <c r="D241" s="181" t="s">
        <v>1899</v>
      </c>
      <c r="E241" s="181" t="s">
        <v>2008</v>
      </c>
      <c r="F241" s="181" t="s">
        <v>2019</v>
      </c>
      <c r="G241" s="181" t="s">
        <v>2020</v>
      </c>
      <c r="H241" s="181" t="s">
        <v>2021</v>
      </c>
      <c r="I241" s="181" t="s">
        <v>2012</v>
      </c>
      <c r="J241" s="184"/>
      <c r="K241" s="184" t="s">
        <v>536</v>
      </c>
      <c r="L241" s="186">
        <v>98551467</v>
      </c>
      <c r="M241" s="181" t="s">
        <v>2310</v>
      </c>
      <c r="O241" s="24" t="s">
        <v>1095</v>
      </c>
    </row>
    <row r="242" spans="1:16" s="24" customFormat="1">
      <c r="A242" s="43"/>
      <c r="B242" s="144" t="s">
        <v>514</v>
      </c>
      <c r="C242" s="24" t="s">
        <v>2324</v>
      </c>
      <c r="D242" s="181" t="s">
        <v>1899</v>
      </c>
      <c r="E242" s="181" t="s">
        <v>2016</v>
      </c>
      <c r="F242" s="181" t="s">
        <v>2019</v>
      </c>
      <c r="G242" s="181" t="s">
        <v>2020</v>
      </c>
      <c r="H242" s="181" t="s">
        <v>2021</v>
      </c>
      <c r="I242" s="181" t="s">
        <v>2012</v>
      </c>
      <c r="J242" s="184"/>
      <c r="K242" s="184" t="s">
        <v>536</v>
      </c>
      <c r="L242" s="186">
        <v>98551467</v>
      </c>
      <c r="M242" s="181" t="s">
        <v>2310</v>
      </c>
      <c r="O242" s="24" t="s">
        <v>1095</v>
      </c>
    </row>
    <row r="243" spans="1:16" s="24" customFormat="1">
      <c r="A243" s="43"/>
      <c r="B243" s="144" t="s">
        <v>514</v>
      </c>
      <c r="C243" s="24" t="s">
        <v>2325</v>
      </c>
      <c r="D243" s="181" t="s">
        <v>1899</v>
      </c>
      <c r="E243" s="181" t="s">
        <v>2008</v>
      </c>
      <c r="F243" s="181" t="s">
        <v>2019</v>
      </c>
      <c r="G243" s="181" t="s">
        <v>2020</v>
      </c>
      <c r="H243" s="181" t="s">
        <v>2021</v>
      </c>
      <c r="I243" s="181" t="s">
        <v>2012</v>
      </c>
      <c r="J243" s="184"/>
      <c r="K243" s="184" t="s">
        <v>1094</v>
      </c>
      <c r="L243" s="184" t="s">
        <v>544</v>
      </c>
      <c r="M243" s="181" t="s">
        <v>2310</v>
      </c>
      <c r="O243" s="137" t="s">
        <v>1095</v>
      </c>
    </row>
    <row r="244" spans="1:16" s="24" customFormat="1">
      <c r="A244" s="43"/>
      <c r="B244" s="144" t="s">
        <v>514</v>
      </c>
      <c r="C244" s="24" t="s">
        <v>2326</v>
      </c>
      <c r="D244" s="181" t="s">
        <v>1899</v>
      </c>
      <c r="E244" s="181" t="s">
        <v>2016</v>
      </c>
      <c r="F244" s="181" t="s">
        <v>2019</v>
      </c>
      <c r="G244" s="181" t="s">
        <v>2020</v>
      </c>
      <c r="H244" s="181" t="s">
        <v>2021</v>
      </c>
      <c r="I244" s="181" t="s">
        <v>2012</v>
      </c>
      <c r="J244" s="184"/>
      <c r="K244" s="184" t="s">
        <v>1094</v>
      </c>
      <c r="L244" s="184" t="s">
        <v>544</v>
      </c>
      <c r="M244" s="181" t="s">
        <v>2310</v>
      </c>
      <c r="O244" s="137" t="s">
        <v>1095</v>
      </c>
    </row>
    <row r="245" spans="1:16" s="24" customFormat="1">
      <c r="A245" s="43"/>
      <c r="B245" s="144" t="s">
        <v>514</v>
      </c>
      <c r="C245" s="24" t="s">
        <v>2327</v>
      </c>
      <c r="D245" s="181" t="s">
        <v>1899</v>
      </c>
      <c r="E245" s="181" t="s">
        <v>2008</v>
      </c>
      <c r="F245" s="181" t="s">
        <v>2019</v>
      </c>
      <c r="G245" s="181" t="s">
        <v>2020</v>
      </c>
      <c r="H245" s="181" t="s">
        <v>2021</v>
      </c>
      <c r="I245" s="181" t="s">
        <v>2012</v>
      </c>
      <c r="J245" s="184"/>
      <c r="K245" s="184" t="s">
        <v>1125</v>
      </c>
      <c r="L245" s="184" t="s">
        <v>544</v>
      </c>
      <c r="M245" s="181" t="s">
        <v>2310</v>
      </c>
      <c r="O245" s="137" t="s">
        <v>1095</v>
      </c>
      <c r="P245" s="25"/>
    </row>
    <row r="246" spans="1:16" s="24" customFormat="1">
      <c r="A246" s="43"/>
      <c r="B246" s="144" t="s">
        <v>514</v>
      </c>
      <c r="C246" s="24" t="s">
        <v>2328</v>
      </c>
      <c r="D246" s="181" t="s">
        <v>1899</v>
      </c>
      <c r="E246" s="181" t="s">
        <v>2016</v>
      </c>
      <c r="F246" s="181" t="s">
        <v>2019</v>
      </c>
      <c r="G246" s="181" t="s">
        <v>2020</v>
      </c>
      <c r="H246" s="181" t="s">
        <v>2021</v>
      </c>
      <c r="I246" s="181" t="s">
        <v>2012</v>
      </c>
      <c r="J246" s="184"/>
      <c r="K246" s="184" t="s">
        <v>1125</v>
      </c>
      <c r="L246" s="184" t="s">
        <v>544</v>
      </c>
      <c r="M246" s="181" t="s">
        <v>2310</v>
      </c>
      <c r="O246" s="137" t="s">
        <v>1095</v>
      </c>
    </row>
    <row r="247" spans="1:16" s="24" customFormat="1">
      <c r="A247" s="43"/>
      <c r="B247" s="144" t="s">
        <v>514</v>
      </c>
      <c r="C247" s="24" t="s">
        <v>2329</v>
      </c>
      <c r="D247" s="181" t="s">
        <v>1899</v>
      </c>
      <c r="E247" s="181" t="s">
        <v>2008</v>
      </c>
      <c r="F247" s="181" t="s">
        <v>2019</v>
      </c>
      <c r="G247" s="181" t="s">
        <v>2020</v>
      </c>
      <c r="H247" s="181" t="s">
        <v>2021</v>
      </c>
      <c r="I247" s="181" t="s">
        <v>2012</v>
      </c>
      <c r="J247" s="184"/>
      <c r="K247" s="184" t="s">
        <v>1344</v>
      </c>
      <c r="L247" s="184" t="s">
        <v>544</v>
      </c>
      <c r="M247" s="181" t="s">
        <v>2310</v>
      </c>
      <c r="O247" s="137" t="s">
        <v>1095</v>
      </c>
    </row>
    <row r="248" spans="1:16" s="24" customFormat="1">
      <c r="A248" s="43"/>
      <c r="B248" s="144" t="s">
        <v>514</v>
      </c>
      <c r="C248" s="24" t="s">
        <v>2330</v>
      </c>
      <c r="D248" s="181" t="s">
        <v>1899</v>
      </c>
      <c r="E248" s="181" t="s">
        <v>2016</v>
      </c>
      <c r="F248" s="181" t="s">
        <v>2019</v>
      </c>
      <c r="G248" s="181" t="s">
        <v>2020</v>
      </c>
      <c r="H248" s="181" t="s">
        <v>2021</v>
      </c>
      <c r="I248" s="181" t="s">
        <v>2012</v>
      </c>
      <c r="J248" s="184"/>
      <c r="K248" s="184" t="s">
        <v>1344</v>
      </c>
      <c r="L248" s="184" t="s">
        <v>544</v>
      </c>
      <c r="M248" s="181" t="s">
        <v>2310</v>
      </c>
      <c r="O248" s="137" t="s">
        <v>1095</v>
      </c>
      <c r="P248" s="25"/>
    </row>
    <row r="249" spans="1:16" s="24" customFormat="1">
      <c r="A249" s="43"/>
      <c r="B249" s="144" t="s">
        <v>514</v>
      </c>
      <c r="C249" s="24" t="s">
        <v>2331</v>
      </c>
      <c r="D249" s="181" t="s">
        <v>1899</v>
      </c>
      <c r="E249" s="181" t="s">
        <v>2008</v>
      </c>
      <c r="F249" s="181" t="s">
        <v>2019</v>
      </c>
      <c r="G249" s="181" t="s">
        <v>2020</v>
      </c>
      <c r="H249" s="181" t="s">
        <v>2021</v>
      </c>
      <c r="I249" s="181" t="s">
        <v>2012</v>
      </c>
      <c r="J249" s="184"/>
      <c r="K249" s="184" t="s">
        <v>1235</v>
      </c>
      <c r="L249" s="184" t="s">
        <v>544</v>
      </c>
      <c r="M249" s="181" t="s">
        <v>2310</v>
      </c>
      <c r="O249" s="137" t="s">
        <v>1095</v>
      </c>
    </row>
    <row r="250" spans="1:16" s="24" customFormat="1">
      <c r="A250" s="43"/>
      <c r="B250" s="144" t="s">
        <v>514</v>
      </c>
      <c r="C250" s="24" t="s">
        <v>2332</v>
      </c>
      <c r="D250" s="181" t="s">
        <v>1899</v>
      </c>
      <c r="E250" s="181" t="s">
        <v>2016</v>
      </c>
      <c r="F250" s="181" t="s">
        <v>2019</v>
      </c>
      <c r="G250" s="181" t="s">
        <v>2020</v>
      </c>
      <c r="H250" s="181" t="s">
        <v>2021</v>
      </c>
      <c r="I250" s="181" t="s">
        <v>2012</v>
      </c>
      <c r="J250" s="184"/>
      <c r="K250" s="184" t="s">
        <v>1235</v>
      </c>
      <c r="L250" s="184" t="s">
        <v>544</v>
      </c>
      <c r="M250" s="181" t="s">
        <v>2310</v>
      </c>
      <c r="O250" s="137" t="s">
        <v>1095</v>
      </c>
    </row>
    <row r="251" spans="1:16" s="24" customFormat="1">
      <c r="A251" s="43"/>
      <c r="B251" s="144" t="s">
        <v>514</v>
      </c>
      <c r="C251" s="24" t="s">
        <v>2333</v>
      </c>
      <c r="D251" s="181" t="s">
        <v>1899</v>
      </c>
      <c r="E251" s="181" t="s">
        <v>2008</v>
      </c>
      <c r="F251" s="181" t="s">
        <v>2019</v>
      </c>
      <c r="G251" s="181" t="s">
        <v>2020</v>
      </c>
      <c r="H251" s="181" t="s">
        <v>2021</v>
      </c>
      <c r="I251" s="181" t="s">
        <v>2012</v>
      </c>
      <c r="J251" s="184"/>
      <c r="K251" s="184" t="s">
        <v>1402</v>
      </c>
      <c r="L251" s="184" t="s">
        <v>544</v>
      </c>
      <c r="M251" s="181" t="s">
        <v>2310</v>
      </c>
      <c r="O251" s="137" t="s">
        <v>1095</v>
      </c>
    </row>
    <row r="252" spans="1:16" s="24" customFormat="1">
      <c r="A252" s="43"/>
      <c r="B252" s="144" t="s">
        <v>514</v>
      </c>
      <c r="C252" s="24" t="s">
        <v>2334</v>
      </c>
      <c r="D252" s="181" t="s">
        <v>1899</v>
      </c>
      <c r="E252" s="181" t="s">
        <v>2016</v>
      </c>
      <c r="F252" s="181" t="s">
        <v>2019</v>
      </c>
      <c r="G252" s="181" t="s">
        <v>2020</v>
      </c>
      <c r="H252" s="181" t="s">
        <v>2021</v>
      </c>
      <c r="I252" s="181" t="s">
        <v>2012</v>
      </c>
      <c r="J252" s="184"/>
      <c r="K252" s="184" t="s">
        <v>1402</v>
      </c>
      <c r="L252" s="184" t="s">
        <v>544</v>
      </c>
      <c r="M252" s="181" t="s">
        <v>2310</v>
      </c>
      <c r="O252" s="137" t="s">
        <v>1095</v>
      </c>
    </row>
    <row r="253" spans="1:16" s="24" customFormat="1">
      <c r="A253" s="43"/>
      <c r="B253" s="144" t="s">
        <v>514</v>
      </c>
      <c r="C253" s="24" t="s">
        <v>2335</v>
      </c>
      <c r="D253" s="181" t="s">
        <v>1899</v>
      </c>
      <c r="E253" s="181" t="s">
        <v>2008</v>
      </c>
      <c r="F253" s="181" t="s">
        <v>2019</v>
      </c>
      <c r="G253" s="181" t="s">
        <v>2020</v>
      </c>
      <c r="H253" s="181" t="s">
        <v>2021</v>
      </c>
      <c r="I253" s="181" t="s">
        <v>2012</v>
      </c>
      <c r="J253" s="184"/>
      <c r="K253" s="184" t="s">
        <v>1373</v>
      </c>
      <c r="L253" s="184" t="s">
        <v>544</v>
      </c>
      <c r="M253" s="181" t="s">
        <v>2310</v>
      </c>
      <c r="O253" s="137" t="s">
        <v>1095</v>
      </c>
    </row>
    <row r="254" spans="1:16" s="24" customFormat="1">
      <c r="A254" s="43"/>
      <c r="B254" s="144" t="s">
        <v>514</v>
      </c>
      <c r="C254" s="24" t="s">
        <v>2336</v>
      </c>
      <c r="D254" s="181" t="s">
        <v>1899</v>
      </c>
      <c r="E254" s="181" t="s">
        <v>2016</v>
      </c>
      <c r="F254" s="181" t="s">
        <v>2019</v>
      </c>
      <c r="G254" s="181" t="s">
        <v>2020</v>
      </c>
      <c r="H254" s="181" t="s">
        <v>2021</v>
      </c>
      <c r="I254" s="181" t="s">
        <v>2012</v>
      </c>
      <c r="J254" s="184"/>
      <c r="K254" s="184" t="s">
        <v>1373</v>
      </c>
      <c r="L254" s="184" t="s">
        <v>544</v>
      </c>
      <c r="M254" s="181" t="s">
        <v>2310</v>
      </c>
      <c r="O254" s="137" t="s">
        <v>1095</v>
      </c>
    </row>
    <row r="255" spans="1:16" s="24" customFormat="1">
      <c r="A255" s="43"/>
      <c r="B255" s="144" t="s">
        <v>514</v>
      </c>
      <c r="C255" s="24" t="s">
        <v>2337</v>
      </c>
      <c r="D255" s="181" t="s">
        <v>1899</v>
      </c>
      <c r="E255" s="181" t="s">
        <v>2008</v>
      </c>
      <c r="F255" s="181" t="s">
        <v>2043</v>
      </c>
      <c r="G255" s="181" t="s">
        <v>2044</v>
      </c>
      <c r="H255" s="181" t="s">
        <v>2045</v>
      </c>
      <c r="I255" s="182" t="s">
        <v>2037</v>
      </c>
      <c r="J255" s="184"/>
      <c r="K255" s="184" t="s">
        <v>536</v>
      </c>
      <c r="L255" s="186">
        <v>98551468</v>
      </c>
      <c r="M255" s="181" t="s">
        <v>2310</v>
      </c>
      <c r="O255" s="24" t="s">
        <v>2308</v>
      </c>
    </row>
    <row r="256" spans="1:16" s="24" customFormat="1">
      <c r="A256" s="43"/>
      <c r="B256" s="144" t="s">
        <v>514</v>
      </c>
      <c r="C256" s="24" t="s">
        <v>2338</v>
      </c>
      <c r="D256" s="181" t="s">
        <v>1899</v>
      </c>
      <c r="E256" s="181" t="s">
        <v>2016</v>
      </c>
      <c r="F256" s="181" t="s">
        <v>2043</v>
      </c>
      <c r="G256" s="181" t="s">
        <v>2044</v>
      </c>
      <c r="H256" s="181" t="s">
        <v>2045</v>
      </c>
      <c r="I256" s="182" t="s">
        <v>2037</v>
      </c>
      <c r="J256" s="184"/>
      <c r="K256" s="184" t="s">
        <v>536</v>
      </c>
      <c r="L256" s="186">
        <v>98551468</v>
      </c>
      <c r="M256" s="181" t="s">
        <v>2310</v>
      </c>
      <c r="O256" s="24" t="s">
        <v>2308</v>
      </c>
    </row>
    <row r="257" spans="1:16" s="24" customFormat="1">
      <c r="A257" s="43"/>
      <c r="B257" s="144" t="str">
        <f t="shared" ref="B257:B288" si="5">IF(AND(E257 = "Case Ring",G257="Silicon Bronze, ASTM-B584, C87600", K257 = "Coating_Standard"),"Y","N")</f>
        <v>N</v>
      </c>
      <c r="C257" s="24" t="s">
        <v>2339</v>
      </c>
      <c r="D257" s="24" t="s">
        <v>1026</v>
      </c>
      <c r="E257" s="24" t="s">
        <v>2008</v>
      </c>
      <c r="F257" s="24" t="s">
        <v>2009</v>
      </c>
      <c r="G257" s="24" t="s">
        <v>2010</v>
      </c>
      <c r="H257" s="24" t="s">
        <v>2011</v>
      </c>
      <c r="I257" s="24" t="s">
        <v>2012</v>
      </c>
      <c r="J257" s="183"/>
      <c r="K257" s="183" t="s">
        <v>1344</v>
      </c>
      <c r="L257" s="183" t="s">
        <v>544</v>
      </c>
      <c r="M257" s="24" t="s">
        <v>2340</v>
      </c>
      <c r="O257" s="137" t="s">
        <v>1095</v>
      </c>
    </row>
    <row r="258" spans="1:16" s="24" customFormat="1">
      <c r="A258" s="43"/>
      <c r="B258" s="144" t="str">
        <f t="shared" si="5"/>
        <v>N</v>
      </c>
      <c r="C258" s="24" t="s">
        <v>2341</v>
      </c>
      <c r="D258" s="24" t="s">
        <v>1026</v>
      </c>
      <c r="E258" s="24" t="s">
        <v>2016</v>
      </c>
      <c r="F258" s="24" t="s">
        <v>2009</v>
      </c>
      <c r="G258" s="24" t="s">
        <v>2010</v>
      </c>
      <c r="H258" s="24" t="s">
        <v>2011</v>
      </c>
      <c r="I258" s="24" t="s">
        <v>2012</v>
      </c>
      <c r="J258" s="183"/>
      <c r="K258" s="183" t="s">
        <v>1344</v>
      </c>
      <c r="L258" s="183" t="s">
        <v>544</v>
      </c>
      <c r="M258" s="24" t="s">
        <v>2342</v>
      </c>
      <c r="O258" s="137" t="s">
        <v>1095</v>
      </c>
    </row>
    <row r="259" spans="1:16" s="24" customFormat="1">
      <c r="A259" s="43"/>
      <c r="B259" s="144" t="str">
        <f t="shared" si="5"/>
        <v>N</v>
      </c>
      <c r="C259" s="24" t="s">
        <v>2343</v>
      </c>
      <c r="D259" s="24" t="s">
        <v>1026</v>
      </c>
      <c r="E259" s="24" t="s">
        <v>2008</v>
      </c>
      <c r="F259" s="24" t="s">
        <v>2019</v>
      </c>
      <c r="G259" s="24" t="s">
        <v>2020</v>
      </c>
      <c r="H259" s="24" t="s">
        <v>2021</v>
      </c>
      <c r="I259" s="24" t="s">
        <v>2012</v>
      </c>
      <c r="J259" s="183"/>
      <c r="K259" s="183" t="s">
        <v>1344</v>
      </c>
      <c r="L259" s="183" t="s">
        <v>544</v>
      </c>
      <c r="M259" s="24" t="s">
        <v>2344</v>
      </c>
      <c r="O259" s="137" t="s">
        <v>1095</v>
      </c>
      <c r="P259" s="155"/>
    </row>
    <row r="260" spans="1:16" s="24" customFormat="1">
      <c r="A260" s="43"/>
      <c r="B260" s="144" t="str">
        <f t="shared" si="5"/>
        <v>N</v>
      </c>
      <c r="C260" s="24" t="s">
        <v>2345</v>
      </c>
      <c r="D260" s="24" t="s">
        <v>1026</v>
      </c>
      <c r="E260" s="24" t="s">
        <v>2016</v>
      </c>
      <c r="F260" s="24" t="s">
        <v>2019</v>
      </c>
      <c r="G260" s="24" t="s">
        <v>2020</v>
      </c>
      <c r="H260" s="24" t="s">
        <v>2021</v>
      </c>
      <c r="I260" s="24" t="s">
        <v>2012</v>
      </c>
      <c r="J260" s="183"/>
      <c r="K260" s="183" t="s">
        <v>1344</v>
      </c>
      <c r="L260" s="183" t="s">
        <v>544</v>
      </c>
      <c r="M260" s="24" t="s">
        <v>2346</v>
      </c>
      <c r="O260" s="137" t="s">
        <v>1095</v>
      </c>
      <c r="P260" s="155"/>
    </row>
    <row r="261" spans="1:16" s="24" customFormat="1">
      <c r="A261" s="43"/>
      <c r="B261" s="144" t="str">
        <f t="shared" si="5"/>
        <v>N</v>
      </c>
      <c r="C261" s="24" t="s">
        <v>2347</v>
      </c>
      <c r="D261" s="24" t="s">
        <v>1026</v>
      </c>
      <c r="E261" s="24" t="s">
        <v>2008</v>
      </c>
      <c r="F261" s="24" t="s">
        <v>2026</v>
      </c>
      <c r="G261" s="24" t="s">
        <v>2027</v>
      </c>
      <c r="H261" s="24" t="s">
        <v>2028</v>
      </c>
      <c r="I261" s="24" t="s">
        <v>2012</v>
      </c>
      <c r="J261" s="183"/>
      <c r="K261" s="183" t="s">
        <v>1344</v>
      </c>
      <c r="L261" s="183" t="s">
        <v>544</v>
      </c>
      <c r="M261" s="24" t="s">
        <v>2348</v>
      </c>
      <c r="O261" s="137" t="s">
        <v>1095</v>
      </c>
    </row>
    <row r="262" spans="1:16" s="24" customFormat="1">
      <c r="A262" s="43"/>
      <c r="B262" s="144" t="str">
        <f t="shared" si="5"/>
        <v>N</v>
      </c>
      <c r="C262" s="24" t="s">
        <v>2349</v>
      </c>
      <c r="D262" s="24" t="s">
        <v>1026</v>
      </c>
      <c r="E262" s="24" t="s">
        <v>2016</v>
      </c>
      <c r="F262" s="24" t="s">
        <v>2026</v>
      </c>
      <c r="G262" s="24" t="s">
        <v>2027</v>
      </c>
      <c r="H262" s="24" t="s">
        <v>2028</v>
      </c>
      <c r="I262" s="24" t="s">
        <v>2012</v>
      </c>
      <c r="J262" s="183"/>
      <c r="K262" s="183" t="s">
        <v>1344</v>
      </c>
      <c r="L262" s="183" t="s">
        <v>544</v>
      </c>
      <c r="M262" s="24" t="s">
        <v>2350</v>
      </c>
      <c r="O262" s="137" t="s">
        <v>1095</v>
      </c>
    </row>
    <row r="263" spans="1:16" s="24" customFormat="1">
      <c r="A263" s="43"/>
      <c r="B263" s="144" t="str">
        <f t="shared" si="5"/>
        <v>N</v>
      </c>
      <c r="C263" s="24" t="s">
        <v>2351</v>
      </c>
      <c r="D263" s="24" t="s">
        <v>1026</v>
      </c>
      <c r="E263" s="24" t="s">
        <v>2008</v>
      </c>
      <c r="F263" s="24" t="s">
        <v>2009</v>
      </c>
      <c r="G263" s="24" t="s">
        <v>2010</v>
      </c>
      <c r="H263" s="24" t="s">
        <v>2011</v>
      </c>
      <c r="I263" s="24" t="s">
        <v>2012</v>
      </c>
      <c r="J263" s="183"/>
      <c r="K263" s="183" t="s">
        <v>1373</v>
      </c>
      <c r="L263" s="183" t="s">
        <v>544</v>
      </c>
      <c r="M263" s="24" t="s">
        <v>2340</v>
      </c>
      <c r="O263" s="137" t="s">
        <v>1095</v>
      </c>
    </row>
    <row r="264" spans="1:16" s="24" customFormat="1">
      <c r="A264" s="43"/>
      <c r="B264" s="144" t="str">
        <f t="shared" si="5"/>
        <v>N</v>
      </c>
      <c r="C264" s="24" t="s">
        <v>2352</v>
      </c>
      <c r="D264" s="24" t="s">
        <v>1026</v>
      </c>
      <c r="E264" s="24" t="s">
        <v>2016</v>
      </c>
      <c r="F264" s="24" t="s">
        <v>2009</v>
      </c>
      <c r="G264" s="24" t="s">
        <v>2010</v>
      </c>
      <c r="H264" s="24" t="s">
        <v>2011</v>
      </c>
      <c r="I264" s="24" t="s">
        <v>2012</v>
      </c>
      <c r="J264" s="183"/>
      <c r="K264" s="183" t="s">
        <v>1373</v>
      </c>
      <c r="L264" s="183" t="s">
        <v>544</v>
      </c>
      <c r="M264" s="24" t="s">
        <v>2342</v>
      </c>
      <c r="O264" s="137" t="s">
        <v>1095</v>
      </c>
    </row>
    <row r="265" spans="1:16" s="24" customFormat="1">
      <c r="A265" s="43"/>
      <c r="B265" s="144" t="str">
        <f t="shared" si="5"/>
        <v>N</v>
      </c>
      <c r="C265" s="24" t="s">
        <v>2353</v>
      </c>
      <c r="D265" s="24" t="s">
        <v>1026</v>
      </c>
      <c r="E265" s="24" t="s">
        <v>2008</v>
      </c>
      <c r="F265" s="24" t="s">
        <v>2019</v>
      </c>
      <c r="G265" s="24" t="s">
        <v>2020</v>
      </c>
      <c r="H265" s="24" t="s">
        <v>2021</v>
      </c>
      <c r="I265" s="24" t="s">
        <v>2012</v>
      </c>
      <c r="J265" s="183"/>
      <c r="K265" s="183" t="s">
        <v>1373</v>
      </c>
      <c r="L265" s="183" t="s">
        <v>544</v>
      </c>
      <c r="M265" s="24" t="s">
        <v>2344</v>
      </c>
      <c r="O265" s="137" t="s">
        <v>1095</v>
      </c>
    </row>
    <row r="266" spans="1:16" s="24" customFormat="1">
      <c r="A266" s="43"/>
      <c r="B266" s="144" t="str">
        <f t="shared" si="5"/>
        <v>N</v>
      </c>
      <c r="C266" s="24" t="s">
        <v>2354</v>
      </c>
      <c r="D266" s="24" t="s">
        <v>1026</v>
      </c>
      <c r="E266" s="24" t="s">
        <v>2016</v>
      </c>
      <c r="F266" s="24" t="s">
        <v>2019</v>
      </c>
      <c r="G266" s="24" t="s">
        <v>2020</v>
      </c>
      <c r="H266" s="24" t="s">
        <v>2021</v>
      </c>
      <c r="I266" s="24" t="s">
        <v>2012</v>
      </c>
      <c r="J266" s="183"/>
      <c r="K266" s="183" t="s">
        <v>1373</v>
      </c>
      <c r="L266" s="183" t="s">
        <v>544</v>
      </c>
      <c r="M266" s="24" t="s">
        <v>2346</v>
      </c>
      <c r="O266" s="137" t="s">
        <v>1095</v>
      </c>
    </row>
    <row r="267" spans="1:16" s="24" customFormat="1">
      <c r="A267" s="43"/>
      <c r="B267" s="144" t="str">
        <f t="shared" si="5"/>
        <v>N</v>
      </c>
      <c r="C267" s="24" t="s">
        <v>2355</v>
      </c>
      <c r="D267" s="24" t="s">
        <v>1026</v>
      </c>
      <c r="E267" s="24" t="s">
        <v>2008</v>
      </c>
      <c r="F267" s="24" t="s">
        <v>2026</v>
      </c>
      <c r="G267" s="24" t="s">
        <v>2027</v>
      </c>
      <c r="H267" s="24" t="s">
        <v>2028</v>
      </c>
      <c r="I267" s="24" t="s">
        <v>2012</v>
      </c>
      <c r="J267" s="183"/>
      <c r="K267" s="183" t="s">
        <v>1373</v>
      </c>
      <c r="L267" s="183" t="s">
        <v>544</v>
      </c>
      <c r="M267" s="24" t="s">
        <v>2348</v>
      </c>
      <c r="O267" s="137" t="s">
        <v>1095</v>
      </c>
    </row>
    <row r="268" spans="1:16" s="24" customFormat="1">
      <c r="A268" s="43"/>
      <c r="B268" s="144" t="str">
        <f t="shared" si="5"/>
        <v>N</v>
      </c>
      <c r="C268" s="24" t="s">
        <v>2356</v>
      </c>
      <c r="D268" s="24" t="s">
        <v>1026</v>
      </c>
      <c r="E268" s="24" t="s">
        <v>2016</v>
      </c>
      <c r="F268" s="24" t="s">
        <v>2026</v>
      </c>
      <c r="G268" s="24" t="s">
        <v>2027</v>
      </c>
      <c r="H268" s="24" t="s">
        <v>2028</v>
      </c>
      <c r="I268" s="24" t="s">
        <v>2012</v>
      </c>
      <c r="J268" s="183"/>
      <c r="K268" s="183" t="s">
        <v>1373</v>
      </c>
      <c r="L268" s="183" t="s">
        <v>544</v>
      </c>
      <c r="M268" s="24" t="s">
        <v>2350</v>
      </c>
      <c r="O268" s="137" t="s">
        <v>1095</v>
      </c>
      <c r="P268" s="25"/>
    </row>
    <row r="269" spans="1:16" s="24" customFormat="1">
      <c r="A269" s="43"/>
      <c r="B269" s="144" t="str">
        <f t="shared" si="5"/>
        <v>N</v>
      </c>
      <c r="C269" s="24" t="s">
        <v>2357</v>
      </c>
      <c r="D269" s="24" t="s">
        <v>1026</v>
      </c>
      <c r="E269" s="24" t="s">
        <v>2008</v>
      </c>
      <c r="F269" s="24" t="s">
        <v>2009</v>
      </c>
      <c r="G269" s="24" t="s">
        <v>2010</v>
      </c>
      <c r="H269" s="24" t="s">
        <v>2011</v>
      </c>
      <c r="I269" s="24" t="s">
        <v>2012</v>
      </c>
      <c r="J269" s="183"/>
      <c r="K269" s="183" t="s">
        <v>1402</v>
      </c>
      <c r="L269" s="183" t="s">
        <v>544</v>
      </c>
      <c r="M269" s="24" t="s">
        <v>2340</v>
      </c>
      <c r="O269" s="137" t="s">
        <v>1095</v>
      </c>
    </row>
    <row r="270" spans="1:16" s="24" customFormat="1">
      <c r="A270" s="43"/>
      <c r="B270" s="144" t="str">
        <f t="shared" si="5"/>
        <v>N</v>
      </c>
      <c r="C270" s="24" t="s">
        <v>2358</v>
      </c>
      <c r="D270" s="24" t="s">
        <v>1026</v>
      </c>
      <c r="E270" s="24" t="s">
        <v>2016</v>
      </c>
      <c r="F270" s="24" t="s">
        <v>2009</v>
      </c>
      <c r="G270" s="24" t="s">
        <v>2010</v>
      </c>
      <c r="H270" s="24" t="s">
        <v>2011</v>
      </c>
      <c r="I270" s="24" t="s">
        <v>2012</v>
      </c>
      <c r="J270" s="183"/>
      <c r="K270" s="183" t="s">
        <v>1402</v>
      </c>
      <c r="L270" s="183" t="s">
        <v>544</v>
      </c>
      <c r="M270" s="24" t="s">
        <v>2342</v>
      </c>
      <c r="O270" s="137" t="s">
        <v>1095</v>
      </c>
    </row>
    <row r="271" spans="1:16" s="24" customFormat="1">
      <c r="A271" s="43"/>
      <c r="B271" s="144" t="str">
        <f t="shared" si="5"/>
        <v>N</v>
      </c>
      <c r="C271" s="24" t="s">
        <v>2359</v>
      </c>
      <c r="D271" s="24" t="s">
        <v>1026</v>
      </c>
      <c r="E271" s="24" t="s">
        <v>2008</v>
      </c>
      <c r="F271" s="24" t="s">
        <v>2019</v>
      </c>
      <c r="G271" s="24" t="s">
        <v>2020</v>
      </c>
      <c r="H271" s="24" t="s">
        <v>2021</v>
      </c>
      <c r="I271" s="24" t="s">
        <v>2012</v>
      </c>
      <c r="J271" s="183"/>
      <c r="K271" s="183" t="s">
        <v>1402</v>
      </c>
      <c r="L271" s="183" t="s">
        <v>544</v>
      </c>
      <c r="M271" s="24" t="s">
        <v>2344</v>
      </c>
      <c r="O271" s="137" t="s">
        <v>1095</v>
      </c>
    </row>
    <row r="272" spans="1:16" s="24" customFormat="1">
      <c r="A272" s="43"/>
      <c r="B272" s="144" t="str">
        <f t="shared" si="5"/>
        <v>N</v>
      </c>
      <c r="C272" s="24" t="s">
        <v>2360</v>
      </c>
      <c r="D272" s="24" t="s">
        <v>1026</v>
      </c>
      <c r="E272" s="24" t="s">
        <v>2016</v>
      </c>
      <c r="F272" s="24" t="s">
        <v>2019</v>
      </c>
      <c r="G272" s="24" t="s">
        <v>2020</v>
      </c>
      <c r="H272" s="24" t="s">
        <v>2021</v>
      </c>
      <c r="I272" s="24" t="s">
        <v>2012</v>
      </c>
      <c r="J272" s="183"/>
      <c r="K272" s="183" t="s">
        <v>1402</v>
      </c>
      <c r="L272" s="183" t="s">
        <v>544</v>
      </c>
      <c r="M272" s="24" t="s">
        <v>2346</v>
      </c>
      <c r="O272" s="137" t="s">
        <v>1095</v>
      </c>
    </row>
    <row r="273" spans="1:16" s="24" customFormat="1">
      <c r="A273" s="43"/>
      <c r="B273" s="144" t="str">
        <f t="shared" si="5"/>
        <v>N</v>
      </c>
      <c r="C273" s="24" t="s">
        <v>2361</v>
      </c>
      <c r="D273" s="24" t="s">
        <v>1026</v>
      </c>
      <c r="E273" s="24" t="s">
        <v>2008</v>
      </c>
      <c r="F273" s="24" t="s">
        <v>2026</v>
      </c>
      <c r="G273" s="24" t="s">
        <v>2027</v>
      </c>
      <c r="H273" s="24" t="s">
        <v>2028</v>
      </c>
      <c r="I273" s="24" t="s">
        <v>2012</v>
      </c>
      <c r="J273" s="183"/>
      <c r="K273" s="183" t="s">
        <v>1402</v>
      </c>
      <c r="L273" s="183" t="s">
        <v>544</v>
      </c>
      <c r="M273" s="24" t="s">
        <v>2348</v>
      </c>
      <c r="O273" s="137" t="s">
        <v>1095</v>
      </c>
    </row>
    <row r="274" spans="1:16" s="24" customFormat="1">
      <c r="A274" s="43"/>
      <c r="B274" s="144" t="str">
        <f t="shared" si="5"/>
        <v>N</v>
      </c>
      <c r="C274" s="24" t="s">
        <v>2362</v>
      </c>
      <c r="D274" s="24" t="s">
        <v>1026</v>
      </c>
      <c r="E274" s="24" t="s">
        <v>2016</v>
      </c>
      <c r="F274" s="24" t="s">
        <v>2026</v>
      </c>
      <c r="G274" s="24" t="s">
        <v>2027</v>
      </c>
      <c r="H274" s="24" t="s">
        <v>2028</v>
      </c>
      <c r="I274" s="24" t="s">
        <v>2012</v>
      </c>
      <c r="J274" s="183"/>
      <c r="K274" s="183" t="s">
        <v>1402</v>
      </c>
      <c r="L274" s="183" t="s">
        <v>544</v>
      </c>
      <c r="M274" s="24" t="s">
        <v>2350</v>
      </c>
      <c r="O274" s="137" t="s">
        <v>1095</v>
      </c>
      <c r="P274" s="25"/>
    </row>
    <row r="275" spans="1:16" s="24" customFormat="1">
      <c r="A275" s="43"/>
      <c r="B275" s="144" t="str">
        <f t="shared" si="5"/>
        <v>N</v>
      </c>
      <c r="C275" s="24" t="s">
        <v>2363</v>
      </c>
      <c r="D275" s="24" t="s">
        <v>1026</v>
      </c>
      <c r="E275" s="24" t="s">
        <v>2008</v>
      </c>
      <c r="F275" s="24" t="s">
        <v>2009</v>
      </c>
      <c r="G275" s="24" t="s">
        <v>2010</v>
      </c>
      <c r="H275" s="24" t="s">
        <v>2011</v>
      </c>
      <c r="I275" s="24" t="s">
        <v>2012</v>
      </c>
      <c r="J275" s="183"/>
      <c r="K275" s="183" t="s">
        <v>1094</v>
      </c>
      <c r="L275" s="183" t="s">
        <v>544</v>
      </c>
      <c r="M275" s="24" t="s">
        <v>2340</v>
      </c>
      <c r="O275" s="137" t="s">
        <v>1095</v>
      </c>
      <c r="P275" s="25"/>
    </row>
    <row r="276" spans="1:16" s="24" customFormat="1">
      <c r="A276" s="43"/>
      <c r="B276" s="144" t="str">
        <f t="shared" si="5"/>
        <v>N</v>
      </c>
      <c r="C276" s="24" t="s">
        <v>2364</v>
      </c>
      <c r="D276" s="24" t="s">
        <v>1026</v>
      </c>
      <c r="E276" s="24" t="s">
        <v>2016</v>
      </c>
      <c r="F276" s="24" t="s">
        <v>2009</v>
      </c>
      <c r="G276" s="24" t="s">
        <v>2010</v>
      </c>
      <c r="H276" s="24" t="s">
        <v>2011</v>
      </c>
      <c r="I276" s="24" t="s">
        <v>2012</v>
      </c>
      <c r="J276" s="183"/>
      <c r="K276" s="183" t="s">
        <v>1094</v>
      </c>
      <c r="L276" s="183" t="s">
        <v>544</v>
      </c>
      <c r="M276" s="24" t="s">
        <v>2342</v>
      </c>
      <c r="O276" s="137" t="s">
        <v>1095</v>
      </c>
    </row>
    <row r="277" spans="1:16" s="24" customFormat="1">
      <c r="A277" s="43"/>
      <c r="B277" s="144" t="str">
        <f t="shared" si="5"/>
        <v>N</v>
      </c>
      <c r="C277" s="24" t="s">
        <v>2365</v>
      </c>
      <c r="D277" s="24" t="s">
        <v>1026</v>
      </c>
      <c r="E277" s="24" t="s">
        <v>2008</v>
      </c>
      <c r="F277" s="24" t="s">
        <v>2019</v>
      </c>
      <c r="G277" s="24" t="s">
        <v>2020</v>
      </c>
      <c r="H277" s="24" t="s">
        <v>2021</v>
      </c>
      <c r="I277" s="24" t="s">
        <v>2012</v>
      </c>
      <c r="J277" s="183"/>
      <c r="K277" s="183" t="s">
        <v>1094</v>
      </c>
      <c r="L277" s="183" t="s">
        <v>544</v>
      </c>
      <c r="M277" s="24" t="s">
        <v>2344</v>
      </c>
      <c r="O277" s="137" t="s">
        <v>1095</v>
      </c>
    </row>
    <row r="278" spans="1:16" s="24" customFormat="1">
      <c r="A278" s="43"/>
      <c r="B278" s="144" t="str">
        <f t="shared" si="5"/>
        <v>N</v>
      </c>
      <c r="C278" s="24" t="s">
        <v>2366</v>
      </c>
      <c r="D278" s="24" t="s">
        <v>1026</v>
      </c>
      <c r="E278" s="24" t="s">
        <v>2016</v>
      </c>
      <c r="F278" s="24" t="s">
        <v>2019</v>
      </c>
      <c r="G278" s="24" t="s">
        <v>2020</v>
      </c>
      <c r="H278" s="24" t="s">
        <v>2021</v>
      </c>
      <c r="I278" s="24" t="s">
        <v>2012</v>
      </c>
      <c r="J278" s="183"/>
      <c r="K278" s="183" t="s">
        <v>1094</v>
      </c>
      <c r="L278" s="183" t="s">
        <v>544</v>
      </c>
      <c r="M278" s="24" t="s">
        <v>2346</v>
      </c>
      <c r="O278" s="137" t="s">
        <v>1095</v>
      </c>
    </row>
    <row r="279" spans="1:16" s="24" customFormat="1">
      <c r="A279" s="43"/>
      <c r="B279" s="144" t="str">
        <f t="shared" si="5"/>
        <v>N</v>
      </c>
      <c r="C279" s="24" t="s">
        <v>2367</v>
      </c>
      <c r="D279" s="24" t="s">
        <v>1026</v>
      </c>
      <c r="E279" s="24" t="s">
        <v>2008</v>
      </c>
      <c r="F279" s="24" t="s">
        <v>2026</v>
      </c>
      <c r="G279" s="24" t="s">
        <v>2027</v>
      </c>
      <c r="H279" s="24" t="s">
        <v>2028</v>
      </c>
      <c r="I279" s="24" t="s">
        <v>2012</v>
      </c>
      <c r="J279" s="183"/>
      <c r="K279" s="183" t="s">
        <v>1094</v>
      </c>
      <c r="L279" s="183" t="s">
        <v>544</v>
      </c>
      <c r="M279" s="24" t="s">
        <v>2348</v>
      </c>
      <c r="O279" s="137" t="s">
        <v>1095</v>
      </c>
    </row>
    <row r="280" spans="1:16" s="24" customFormat="1">
      <c r="A280" s="43"/>
      <c r="B280" s="144" t="str">
        <f t="shared" si="5"/>
        <v>N</v>
      </c>
      <c r="C280" s="24" t="s">
        <v>2368</v>
      </c>
      <c r="D280" s="24" t="s">
        <v>1026</v>
      </c>
      <c r="E280" s="24" t="s">
        <v>2016</v>
      </c>
      <c r="F280" s="24" t="s">
        <v>2026</v>
      </c>
      <c r="G280" s="24" t="s">
        <v>2027</v>
      </c>
      <c r="H280" s="24" t="s">
        <v>2028</v>
      </c>
      <c r="I280" s="24" t="s">
        <v>2012</v>
      </c>
      <c r="J280" s="183"/>
      <c r="K280" s="183" t="s">
        <v>1094</v>
      </c>
      <c r="L280" s="183" t="s">
        <v>544</v>
      </c>
      <c r="M280" s="24" t="s">
        <v>2350</v>
      </c>
      <c r="O280" s="137" t="s">
        <v>1095</v>
      </c>
    </row>
    <row r="281" spans="1:16" s="24" customFormat="1">
      <c r="A281" s="43"/>
      <c r="B281" s="144" t="str">
        <f t="shared" si="5"/>
        <v>N</v>
      </c>
      <c r="C281" s="24" t="s">
        <v>2369</v>
      </c>
      <c r="D281" s="24" t="s">
        <v>1026</v>
      </c>
      <c r="E281" s="24" t="s">
        <v>2008</v>
      </c>
      <c r="F281" s="24" t="s">
        <v>2009</v>
      </c>
      <c r="G281" s="24" t="s">
        <v>2010</v>
      </c>
      <c r="H281" s="24" t="s">
        <v>2011</v>
      </c>
      <c r="I281" s="24" t="s">
        <v>2012</v>
      </c>
      <c r="J281" s="183"/>
      <c r="K281" s="183" t="s">
        <v>1125</v>
      </c>
      <c r="L281" s="183" t="s">
        <v>544</v>
      </c>
      <c r="M281" s="24" t="s">
        <v>2340</v>
      </c>
      <c r="O281" s="137" t="s">
        <v>1095</v>
      </c>
    </row>
    <row r="282" spans="1:16" s="24" customFormat="1">
      <c r="A282" s="43"/>
      <c r="B282" s="144" t="str">
        <f t="shared" si="5"/>
        <v>N</v>
      </c>
      <c r="C282" s="24" t="s">
        <v>2370</v>
      </c>
      <c r="D282" s="24" t="s">
        <v>1026</v>
      </c>
      <c r="E282" s="24" t="s">
        <v>2016</v>
      </c>
      <c r="F282" s="24" t="s">
        <v>2009</v>
      </c>
      <c r="G282" s="24" t="s">
        <v>2010</v>
      </c>
      <c r="H282" s="24" t="s">
        <v>2011</v>
      </c>
      <c r="I282" s="24" t="s">
        <v>2012</v>
      </c>
      <c r="J282" s="183"/>
      <c r="K282" s="183" t="s">
        <v>1125</v>
      </c>
      <c r="L282" s="183" t="s">
        <v>544</v>
      </c>
      <c r="M282" s="24" t="s">
        <v>2342</v>
      </c>
      <c r="O282" s="137" t="s">
        <v>1095</v>
      </c>
      <c r="P282" s="155"/>
    </row>
    <row r="283" spans="1:16" s="24" customFormat="1">
      <c r="A283" s="43"/>
      <c r="B283" s="144" t="str">
        <f t="shared" si="5"/>
        <v>N</v>
      </c>
      <c r="C283" s="24" t="s">
        <v>2371</v>
      </c>
      <c r="D283" s="24" t="s">
        <v>1026</v>
      </c>
      <c r="E283" s="24" t="s">
        <v>2008</v>
      </c>
      <c r="F283" s="24" t="s">
        <v>2019</v>
      </c>
      <c r="G283" s="24" t="s">
        <v>2020</v>
      </c>
      <c r="H283" s="24" t="s">
        <v>2021</v>
      </c>
      <c r="I283" s="24" t="s">
        <v>2012</v>
      </c>
      <c r="J283" s="183"/>
      <c r="K283" s="183" t="s">
        <v>1125</v>
      </c>
      <c r="L283" s="183" t="s">
        <v>544</v>
      </c>
      <c r="M283" s="24" t="s">
        <v>2344</v>
      </c>
      <c r="O283" s="137" t="s">
        <v>1095</v>
      </c>
      <c r="P283" s="25"/>
    </row>
    <row r="284" spans="1:16" s="24" customFormat="1">
      <c r="A284" s="43"/>
      <c r="B284" s="144" t="str">
        <f t="shared" si="5"/>
        <v>N</v>
      </c>
      <c r="C284" s="24" t="s">
        <v>2372</v>
      </c>
      <c r="D284" s="24" t="s">
        <v>1026</v>
      </c>
      <c r="E284" s="24" t="s">
        <v>2016</v>
      </c>
      <c r="F284" s="24" t="s">
        <v>2019</v>
      </c>
      <c r="G284" s="24" t="s">
        <v>2020</v>
      </c>
      <c r="H284" s="24" t="s">
        <v>2021</v>
      </c>
      <c r="I284" s="24" t="s">
        <v>2012</v>
      </c>
      <c r="J284" s="183"/>
      <c r="K284" s="183" t="s">
        <v>1125</v>
      </c>
      <c r="L284" s="183" t="s">
        <v>544</v>
      </c>
      <c r="M284" s="24" t="s">
        <v>2346</v>
      </c>
      <c r="O284" s="137" t="s">
        <v>1095</v>
      </c>
    </row>
    <row r="285" spans="1:16" s="24" customFormat="1">
      <c r="A285" s="43"/>
      <c r="B285" s="144" t="str">
        <f t="shared" si="5"/>
        <v>N</v>
      </c>
      <c r="C285" s="24" t="s">
        <v>2373</v>
      </c>
      <c r="D285" s="24" t="s">
        <v>1026</v>
      </c>
      <c r="E285" s="24" t="s">
        <v>2008</v>
      </c>
      <c r="F285" s="24" t="s">
        <v>2026</v>
      </c>
      <c r="G285" s="24" t="s">
        <v>2027</v>
      </c>
      <c r="H285" s="24" t="s">
        <v>2028</v>
      </c>
      <c r="I285" s="24" t="s">
        <v>2012</v>
      </c>
      <c r="J285" s="183"/>
      <c r="K285" s="183" t="s">
        <v>1125</v>
      </c>
      <c r="L285" s="183" t="s">
        <v>544</v>
      </c>
      <c r="M285" s="24" t="s">
        <v>2348</v>
      </c>
      <c r="O285" s="137" t="s">
        <v>1095</v>
      </c>
    </row>
    <row r="286" spans="1:16" s="24" customFormat="1">
      <c r="A286" s="43"/>
      <c r="B286" s="144" t="str">
        <f t="shared" si="5"/>
        <v>N</v>
      </c>
      <c r="C286" s="24" t="s">
        <v>2374</v>
      </c>
      <c r="D286" s="24" t="s">
        <v>1026</v>
      </c>
      <c r="E286" s="24" t="s">
        <v>2016</v>
      </c>
      <c r="F286" s="24" t="s">
        <v>2026</v>
      </c>
      <c r="G286" s="24" t="s">
        <v>2027</v>
      </c>
      <c r="H286" s="24" t="s">
        <v>2028</v>
      </c>
      <c r="I286" s="24" t="s">
        <v>2012</v>
      </c>
      <c r="J286" s="183"/>
      <c r="K286" s="183" t="s">
        <v>1125</v>
      </c>
      <c r="L286" s="183" t="s">
        <v>544</v>
      </c>
      <c r="M286" s="24" t="s">
        <v>2350</v>
      </c>
      <c r="O286" s="137" t="s">
        <v>1095</v>
      </c>
    </row>
    <row r="287" spans="1:16" s="24" customFormat="1">
      <c r="A287" s="43"/>
      <c r="B287" s="144" t="str">
        <f t="shared" si="5"/>
        <v>Y</v>
      </c>
      <c r="C287" s="24" t="s">
        <v>2375</v>
      </c>
      <c r="D287" s="24" t="s">
        <v>1026</v>
      </c>
      <c r="E287" s="24" t="s">
        <v>2008</v>
      </c>
      <c r="F287" s="24" t="s">
        <v>2009</v>
      </c>
      <c r="G287" s="24" t="s">
        <v>2010</v>
      </c>
      <c r="H287" s="24" t="s">
        <v>2011</v>
      </c>
      <c r="I287" s="24" t="s">
        <v>2012</v>
      </c>
      <c r="J287" s="183"/>
      <c r="K287" s="183" t="s">
        <v>536</v>
      </c>
      <c r="L287" s="24" t="s">
        <v>2376</v>
      </c>
      <c r="M287" s="24" t="s">
        <v>2340</v>
      </c>
      <c r="N287" s="24" t="s">
        <v>2014</v>
      </c>
      <c r="O287" s="24" t="s">
        <v>539</v>
      </c>
    </row>
    <row r="288" spans="1:16" s="24" customFormat="1">
      <c r="A288" s="43"/>
      <c r="B288" s="144" t="str">
        <f t="shared" si="5"/>
        <v>N</v>
      </c>
      <c r="C288" s="24" t="s">
        <v>2377</v>
      </c>
      <c r="D288" s="24" t="s">
        <v>1026</v>
      </c>
      <c r="E288" s="24" t="s">
        <v>2016</v>
      </c>
      <c r="F288" s="24" t="s">
        <v>2009</v>
      </c>
      <c r="G288" s="24" t="s">
        <v>2010</v>
      </c>
      <c r="H288" s="24" t="s">
        <v>2011</v>
      </c>
      <c r="I288" s="24" t="s">
        <v>2012</v>
      </c>
      <c r="J288" s="183"/>
      <c r="K288" s="183" t="s">
        <v>536</v>
      </c>
      <c r="L288" s="24" t="s">
        <v>2376</v>
      </c>
      <c r="M288" s="24" t="s">
        <v>2342</v>
      </c>
      <c r="N288" s="24" t="s">
        <v>2014</v>
      </c>
      <c r="O288" s="24" t="s">
        <v>539</v>
      </c>
    </row>
    <row r="289" spans="1:15" s="24" customFormat="1">
      <c r="A289" s="43"/>
      <c r="B289" s="144" t="str">
        <f t="shared" ref="B289:B306" si="6">IF(AND(E289 = "Case Ring",G289="Silicon Bronze, ASTM-B584, C87600", K289 = "Coating_Standard"),"Y","N")</f>
        <v>N</v>
      </c>
      <c r="C289" s="24" t="s">
        <v>2378</v>
      </c>
      <c r="D289" s="24" t="s">
        <v>1026</v>
      </c>
      <c r="E289" s="24" t="s">
        <v>2008</v>
      </c>
      <c r="F289" s="24" t="s">
        <v>2019</v>
      </c>
      <c r="G289" s="24" t="s">
        <v>2020</v>
      </c>
      <c r="H289" s="24" t="s">
        <v>2021</v>
      </c>
      <c r="I289" s="24" t="s">
        <v>2012</v>
      </c>
      <c r="J289" s="183"/>
      <c r="K289" s="183" t="s">
        <v>536</v>
      </c>
      <c r="L289" s="24">
        <v>97783408</v>
      </c>
      <c r="M289" s="24" t="s">
        <v>2344</v>
      </c>
      <c r="N289" s="24" t="s">
        <v>2014</v>
      </c>
      <c r="O289" s="24" t="s">
        <v>1095</v>
      </c>
    </row>
    <row r="290" spans="1:15" s="24" customFormat="1">
      <c r="A290" s="43"/>
      <c r="B290" s="144" t="str">
        <f t="shared" si="6"/>
        <v>N</v>
      </c>
      <c r="C290" s="24" t="s">
        <v>2379</v>
      </c>
      <c r="D290" s="24" t="s">
        <v>1026</v>
      </c>
      <c r="E290" s="24" t="s">
        <v>2016</v>
      </c>
      <c r="F290" s="24" t="s">
        <v>2019</v>
      </c>
      <c r="G290" s="24" t="s">
        <v>2020</v>
      </c>
      <c r="H290" s="24" t="s">
        <v>2021</v>
      </c>
      <c r="I290" s="24" t="s">
        <v>2012</v>
      </c>
      <c r="J290" s="183"/>
      <c r="K290" s="183" t="s">
        <v>536</v>
      </c>
      <c r="L290" s="24">
        <v>97783408</v>
      </c>
      <c r="M290" s="24" t="s">
        <v>2346</v>
      </c>
      <c r="N290" s="24" t="s">
        <v>2014</v>
      </c>
      <c r="O290" s="24" t="s">
        <v>1095</v>
      </c>
    </row>
    <row r="291" spans="1:15" s="24" customFormat="1">
      <c r="A291" s="43"/>
      <c r="B291" s="144" t="str">
        <f t="shared" si="6"/>
        <v>N</v>
      </c>
      <c r="C291" s="24" t="s">
        <v>2380</v>
      </c>
      <c r="D291" s="24" t="s">
        <v>1026</v>
      </c>
      <c r="E291" s="24" t="s">
        <v>2008</v>
      </c>
      <c r="F291" s="24" t="s">
        <v>2026</v>
      </c>
      <c r="G291" s="24" t="s">
        <v>2027</v>
      </c>
      <c r="H291" s="24" t="s">
        <v>2028</v>
      </c>
      <c r="I291" s="24" t="s">
        <v>2012</v>
      </c>
      <c r="J291" s="183"/>
      <c r="K291" s="183" t="s">
        <v>536</v>
      </c>
      <c r="L291" s="24" t="s">
        <v>544</v>
      </c>
      <c r="M291" s="24" t="s">
        <v>2348</v>
      </c>
      <c r="O291" s="137" t="s">
        <v>2030</v>
      </c>
    </row>
    <row r="292" spans="1:15" s="24" customFormat="1">
      <c r="A292" s="43"/>
      <c r="B292" s="144" t="str">
        <f t="shared" si="6"/>
        <v>N</v>
      </c>
      <c r="C292" s="24" t="s">
        <v>2381</v>
      </c>
      <c r="D292" s="24" t="s">
        <v>1026</v>
      </c>
      <c r="E292" s="24" t="s">
        <v>2016</v>
      </c>
      <c r="F292" s="24" t="s">
        <v>2026</v>
      </c>
      <c r="G292" s="24" t="s">
        <v>2027</v>
      </c>
      <c r="H292" s="24" t="s">
        <v>2028</v>
      </c>
      <c r="I292" s="24" t="s">
        <v>2012</v>
      </c>
      <c r="J292" s="183"/>
      <c r="K292" s="183" t="s">
        <v>536</v>
      </c>
      <c r="L292" s="24" t="s">
        <v>544</v>
      </c>
      <c r="M292" s="24" t="s">
        <v>2350</v>
      </c>
      <c r="O292" s="137" t="s">
        <v>2030</v>
      </c>
    </row>
    <row r="293" spans="1:15" s="24" customFormat="1">
      <c r="A293" s="43"/>
      <c r="B293" s="144" t="str">
        <f t="shared" si="6"/>
        <v>N</v>
      </c>
      <c r="C293" s="24" t="s">
        <v>2382</v>
      </c>
      <c r="D293" s="24" t="s">
        <v>1026</v>
      </c>
      <c r="E293" s="24" t="s">
        <v>2008</v>
      </c>
      <c r="F293" s="24" t="s">
        <v>2034</v>
      </c>
      <c r="G293" s="24" t="s">
        <v>2035</v>
      </c>
      <c r="H293" s="24" t="s">
        <v>2036</v>
      </c>
      <c r="I293" s="159" t="s">
        <v>2037</v>
      </c>
      <c r="J293" s="183"/>
      <c r="K293" s="183" t="s">
        <v>536</v>
      </c>
      <c r="L293" s="24" t="s">
        <v>544</v>
      </c>
      <c r="M293" s="24" t="s">
        <v>2383</v>
      </c>
      <c r="O293" s="137" t="s">
        <v>2039</v>
      </c>
    </row>
    <row r="294" spans="1:15" s="24" customFormat="1">
      <c r="A294" s="43"/>
      <c r="B294" s="144" t="str">
        <f t="shared" si="6"/>
        <v>N</v>
      </c>
      <c r="C294" s="24" t="s">
        <v>2384</v>
      </c>
      <c r="D294" s="24" t="s">
        <v>1026</v>
      </c>
      <c r="E294" s="24" t="s">
        <v>2016</v>
      </c>
      <c r="F294" s="24" t="s">
        <v>2034</v>
      </c>
      <c r="G294" s="24" t="s">
        <v>2035</v>
      </c>
      <c r="H294" s="24" t="s">
        <v>2036</v>
      </c>
      <c r="I294" s="159" t="s">
        <v>2037</v>
      </c>
      <c r="J294" s="183"/>
      <c r="K294" s="183" t="s">
        <v>536</v>
      </c>
      <c r="L294" s="24" t="s">
        <v>544</v>
      </c>
      <c r="M294" s="24" t="s">
        <v>2385</v>
      </c>
      <c r="O294" s="137" t="s">
        <v>2039</v>
      </c>
    </row>
    <row r="295" spans="1:15" s="24" customFormat="1">
      <c r="A295" s="43"/>
      <c r="B295" s="144" t="str">
        <f t="shared" si="6"/>
        <v>N</v>
      </c>
      <c r="C295" s="24" t="s">
        <v>2386</v>
      </c>
      <c r="D295" s="24" t="s">
        <v>1026</v>
      </c>
      <c r="E295" s="24" t="s">
        <v>2008</v>
      </c>
      <c r="F295" s="24" t="s">
        <v>2043</v>
      </c>
      <c r="G295" s="24" t="s">
        <v>2044</v>
      </c>
      <c r="H295" s="24" t="s">
        <v>2045</v>
      </c>
      <c r="I295" s="159" t="s">
        <v>2037</v>
      </c>
      <c r="J295" s="183"/>
      <c r="K295" s="183" t="s">
        <v>536</v>
      </c>
      <c r="L295" s="24" t="s">
        <v>544</v>
      </c>
      <c r="M295" s="24" t="s">
        <v>2387</v>
      </c>
      <c r="O295" s="137" t="s">
        <v>2039</v>
      </c>
    </row>
    <row r="296" spans="1:15" s="24" customFormat="1">
      <c r="A296" s="43"/>
      <c r="B296" s="144" t="str">
        <f t="shared" si="6"/>
        <v>N</v>
      </c>
      <c r="C296" s="24" t="s">
        <v>2388</v>
      </c>
      <c r="D296" s="24" t="s">
        <v>1026</v>
      </c>
      <c r="E296" s="24" t="s">
        <v>2016</v>
      </c>
      <c r="F296" s="24" t="s">
        <v>2043</v>
      </c>
      <c r="G296" s="24" t="s">
        <v>2044</v>
      </c>
      <c r="H296" s="24" t="s">
        <v>2045</v>
      </c>
      <c r="I296" s="159" t="s">
        <v>2037</v>
      </c>
      <c r="J296" s="183"/>
      <c r="K296" s="183" t="s">
        <v>536</v>
      </c>
      <c r="L296" s="24" t="s">
        <v>544</v>
      </c>
      <c r="M296" s="24" t="s">
        <v>2389</v>
      </c>
      <c r="O296" s="137" t="s">
        <v>2039</v>
      </c>
    </row>
    <row r="297" spans="1:15" s="24" customFormat="1">
      <c r="A297" s="43"/>
      <c r="B297" s="144" t="str">
        <f t="shared" si="6"/>
        <v>N</v>
      </c>
      <c r="C297" s="24" t="s">
        <v>2390</v>
      </c>
      <c r="D297" s="24" t="s">
        <v>1026</v>
      </c>
      <c r="E297" s="24" t="s">
        <v>2008</v>
      </c>
      <c r="F297" s="24" t="s">
        <v>2050</v>
      </c>
      <c r="G297" s="24" t="s">
        <v>2051</v>
      </c>
      <c r="H297" s="24" t="s">
        <v>2052</v>
      </c>
      <c r="I297" s="159" t="s">
        <v>2037</v>
      </c>
      <c r="J297" s="183"/>
      <c r="K297" s="183" t="s">
        <v>536</v>
      </c>
      <c r="L297" s="24" t="s">
        <v>544</v>
      </c>
      <c r="M297" s="24" t="s">
        <v>2391</v>
      </c>
      <c r="O297" s="137" t="s">
        <v>2054</v>
      </c>
    </row>
    <row r="298" spans="1:15" s="24" customFormat="1">
      <c r="A298" s="43"/>
      <c r="B298" s="144" t="str">
        <f t="shared" si="6"/>
        <v>N</v>
      </c>
      <c r="C298" s="24" t="s">
        <v>2392</v>
      </c>
      <c r="D298" s="24" t="s">
        <v>1026</v>
      </c>
      <c r="E298" s="24" t="s">
        <v>2016</v>
      </c>
      <c r="F298" s="24" t="s">
        <v>2050</v>
      </c>
      <c r="G298" s="24" t="s">
        <v>2051</v>
      </c>
      <c r="H298" s="24" t="s">
        <v>2052</v>
      </c>
      <c r="I298" s="159" t="s">
        <v>2037</v>
      </c>
      <c r="J298" s="183"/>
      <c r="K298" s="183" t="s">
        <v>536</v>
      </c>
      <c r="L298" s="24" t="s">
        <v>544</v>
      </c>
      <c r="M298" s="24" t="s">
        <v>2393</v>
      </c>
      <c r="O298" s="137" t="s">
        <v>2054</v>
      </c>
    </row>
    <row r="299" spans="1:15" s="24" customFormat="1">
      <c r="A299" s="43"/>
      <c r="B299" s="144" t="str">
        <f t="shared" si="6"/>
        <v>N</v>
      </c>
      <c r="C299" s="24" t="s">
        <v>2394</v>
      </c>
      <c r="D299" s="24" t="s">
        <v>1026</v>
      </c>
      <c r="E299" s="24" t="s">
        <v>2008</v>
      </c>
      <c r="F299" s="24" t="s">
        <v>2058</v>
      </c>
      <c r="G299" s="24" t="s">
        <v>549</v>
      </c>
      <c r="H299" s="24" t="s">
        <v>550</v>
      </c>
      <c r="I299" s="24" t="s">
        <v>549</v>
      </c>
      <c r="J299" s="183"/>
      <c r="K299" s="183" t="s">
        <v>536</v>
      </c>
      <c r="L299" s="24" t="s">
        <v>544</v>
      </c>
      <c r="M299" s="24" t="s">
        <v>2395</v>
      </c>
      <c r="O299" s="137" t="s">
        <v>552</v>
      </c>
    </row>
    <row r="300" spans="1:15" s="24" customFormat="1">
      <c r="A300" s="43"/>
      <c r="B300" s="144" t="str">
        <f t="shared" si="6"/>
        <v>N</v>
      </c>
      <c r="C300" s="24" t="s">
        <v>2396</v>
      </c>
      <c r="D300" s="24" t="s">
        <v>1026</v>
      </c>
      <c r="E300" s="24" t="s">
        <v>2016</v>
      </c>
      <c r="F300" s="24" t="s">
        <v>2058</v>
      </c>
      <c r="G300" s="24" t="s">
        <v>549</v>
      </c>
      <c r="H300" s="24" t="s">
        <v>550</v>
      </c>
      <c r="I300" s="24" t="s">
        <v>549</v>
      </c>
      <c r="J300" s="183"/>
      <c r="K300" s="183" t="s">
        <v>536</v>
      </c>
      <c r="L300" s="24" t="s">
        <v>544</v>
      </c>
      <c r="M300" s="24" t="s">
        <v>2397</v>
      </c>
      <c r="O300" s="137" t="s">
        <v>552</v>
      </c>
    </row>
    <row r="301" spans="1:15" s="24" customFormat="1">
      <c r="A301" s="43"/>
      <c r="B301" s="144" t="str">
        <f t="shared" si="6"/>
        <v>N</v>
      </c>
      <c r="C301" s="24" t="s">
        <v>2398</v>
      </c>
      <c r="D301" s="24" t="s">
        <v>1026</v>
      </c>
      <c r="E301" s="24" t="s">
        <v>2008</v>
      </c>
      <c r="F301" s="24" t="s">
        <v>2009</v>
      </c>
      <c r="G301" s="24" t="s">
        <v>2010</v>
      </c>
      <c r="H301" s="24" t="s">
        <v>2011</v>
      </c>
      <c r="I301" s="24" t="s">
        <v>2012</v>
      </c>
      <c r="J301" s="183"/>
      <c r="K301" s="183" t="s">
        <v>1235</v>
      </c>
      <c r="L301" s="183" t="s">
        <v>544</v>
      </c>
      <c r="M301" s="24" t="s">
        <v>2340</v>
      </c>
      <c r="O301" s="137" t="s">
        <v>1095</v>
      </c>
    </row>
    <row r="302" spans="1:15" s="24" customFormat="1">
      <c r="A302" s="43"/>
      <c r="B302" s="144" t="str">
        <f t="shared" si="6"/>
        <v>N</v>
      </c>
      <c r="C302" s="24" t="s">
        <v>2399</v>
      </c>
      <c r="D302" s="24" t="s">
        <v>1026</v>
      </c>
      <c r="E302" s="24" t="s">
        <v>2016</v>
      </c>
      <c r="F302" s="24" t="s">
        <v>2009</v>
      </c>
      <c r="G302" s="24" t="s">
        <v>2010</v>
      </c>
      <c r="H302" s="24" t="s">
        <v>2011</v>
      </c>
      <c r="I302" s="24" t="s">
        <v>2012</v>
      </c>
      <c r="J302" s="183"/>
      <c r="K302" s="183" t="s">
        <v>1235</v>
      </c>
      <c r="L302" s="183" t="s">
        <v>544</v>
      </c>
      <c r="M302" s="24" t="s">
        <v>2342</v>
      </c>
      <c r="O302" s="137" t="s">
        <v>1095</v>
      </c>
    </row>
    <row r="303" spans="1:15" s="24" customFormat="1">
      <c r="A303" s="43"/>
      <c r="B303" s="144" t="str">
        <f t="shared" si="6"/>
        <v>N</v>
      </c>
      <c r="C303" s="24" t="s">
        <v>2400</v>
      </c>
      <c r="D303" s="24" t="s">
        <v>1026</v>
      </c>
      <c r="E303" s="24" t="s">
        <v>2008</v>
      </c>
      <c r="F303" s="24" t="s">
        <v>2019</v>
      </c>
      <c r="G303" s="24" t="s">
        <v>2020</v>
      </c>
      <c r="H303" s="24" t="s">
        <v>2021</v>
      </c>
      <c r="I303" s="24" t="s">
        <v>2012</v>
      </c>
      <c r="J303" s="183"/>
      <c r="K303" s="183" t="s">
        <v>1235</v>
      </c>
      <c r="L303" s="183" t="s">
        <v>544</v>
      </c>
      <c r="M303" s="24" t="s">
        <v>2344</v>
      </c>
      <c r="O303" s="137" t="s">
        <v>1095</v>
      </c>
    </row>
    <row r="304" spans="1:15" s="24" customFormat="1">
      <c r="A304" s="43"/>
      <c r="B304" s="144" t="str">
        <f t="shared" si="6"/>
        <v>N</v>
      </c>
      <c r="C304" s="24" t="s">
        <v>2401</v>
      </c>
      <c r="D304" s="24" t="s">
        <v>1026</v>
      </c>
      <c r="E304" s="24" t="s">
        <v>2016</v>
      </c>
      <c r="F304" s="24" t="s">
        <v>2019</v>
      </c>
      <c r="G304" s="24" t="s">
        <v>2020</v>
      </c>
      <c r="H304" s="24" t="s">
        <v>2021</v>
      </c>
      <c r="I304" s="24" t="s">
        <v>2012</v>
      </c>
      <c r="J304" s="183"/>
      <c r="K304" s="183" t="s">
        <v>1235</v>
      </c>
      <c r="L304" s="183" t="s">
        <v>544</v>
      </c>
      <c r="M304" s="24" t="s">
        <v>2346</v>
      </c>
      <c r="O304" s="137" t="s">
        <v>1095</v>
      </c>
    </row>
    <row r="305" spans="1:16" s="24" customFormat="1">
      <c r="A305" s="43"/>
      <c r="B305" s="144" t="str">
        <f t="shared" si="6"/>
        <v>N</v>
      </c>
      <c r="C305" s="24" t="s">
        <v>2402</v>
      </c>
      <c r="D305" s="24" t="s">
        <v>1026</v>
      </c>
      <c r="E305" s="24" t="s">
        <v>2008</v>
      </c>
      <c r="F305" s="24" t="s">
        <v>2026</v>
      </c>
      <c r="G305" s="24" t="s">
        <v>2027</v>
      </c>
      <c r="H305" s="24" t="s">
        <v>2028</v>
      </c>
      <c r="I305" s="24" t="s">
        <v>2012</v>
      </c>
      <c r="J305" s="183"/>
      <c r="K305" s="183" t="s">
        <v>1235</v>
      </c>
      <c r="L305" s="183" t="s">
        <v>544</v>
      </c>
      <c r="M305" s="24" t="s">
        <v>2348</v>
      </c>
      <c r="O305" s="137" t="s">
        <v>1095</v>
      </c>
    </row>
    <row r="306" spans="1:16" s="24" customFormat="1">
      <c r="A306" s="43"/>
      <c r="B306" s="144" t="str">
        <f t="shared" si="6"/>
        <v>N</v>
      </c>
      <c r="C306" s="24" t="s">
        <v>2403</v>
      </c>
      <c r="D306" s="24" t="s">
        <v>1026</v>
      </c>
      <c r="E306" s="24" t="s">
        <v>2016</v>
      </c>
      <c r="F306" s="24" t="s">
        <v>2026</v>
      </c>
      <c r="G306" s="24" t="s">
        <v>2027</v>
      </c>
      <c r="H306" s="24" t="s">
        <v>2028</v>
      </c>
      <c r="I306" s="24" t="s">
        <v>2012</v>
      </c>
      <c r="J306" s="183"/>
      <c r="K306" s="183" t="s">
        <v>1235</v>
      </c>
      <c r="L306" s="183" t="s">
        <v>544</v>
      </c>
      <c r="M306" s="24" t="s">
        <v>2350</v>
      </c>
      <c r="O306" s="137" t="s">
        <v>1095</v>
      </c>
    </row>
    <row r="307" spans="1:16" s="24" customFormat="1">
      <c r="A307" s="43"/>
      <c r="B307" s="144" t="s">
        <v>514</v>
      </c>
      <c r="C307" s="24" t="s">
        <v>2404</v>
      </c>
      <c r="D307" s="24" t="s">
        <v>1457</v>
      </c>
      <c r="E307" s="181" t="s">
        <v>2008</v>
      </c>
      <c r="F307" s="181" t="s">
        <v>2009</v>
      </c>
      <c r="G307" s="181" t="s">
        <v>2010</v>
      </c>
      <c r="H307" s="181" t="s">
        <v>2011</v>
      </c>
      <c r="I307" s="181" t="s">
        <v>2012</v>
      </c>
      <c r="J307" s="184"/>
      <c r="K307" s="184" t="s">
        <v>536</v>
      </c>
      <c r="L307" s="186">
        <v>98553366</v>
      </c>
      <c r="M307" s="181" t="s">
        <v>2013</v>
      </c>
      <c r="O307" s="24" t="s">
        <v>2308</v>
      </c>
    </row>
    <row r="308" spans="1:16" s="24" customFormat="1">
      <c r="A308" s="43"/>
      <c r="B308" s="144" t="s">
        <v>514</v>
      </c>
      <c r="C308" s="24" t="s">
        <v>2405</v>
      </c>
      <c r="D308" s="24" t="s">
        <v>1457</v>
      </c>
      <c r="E308" s="181" t="s">
        <v>2016</v>
      </c>
      <c r="F308" s="181" t="s">
        <v>2009</v>
      </c>
      <c r="G308" s="181" t="s">
        <v>2010</v>
      </c>
      <c r="H308" s="181" t="s">
        <v>2011</v>
      </c>
      <c r="I308" s="181" t="s">
        <v>2012</v>
      </c>
      <c r="J308" s="184"/>
      <c r="K308" s="184" t="s">
        <v>536</v>
      </c>
      <c r="L308" s="186">
        <v>98553366</v>
      </c>
      <c r="M308" s="181" t="s">
        <v>2310</v>
      </c>
      <c r="O308" s="24" t="s">
        <v>2308</v>
      </c>
    </row>
    <row r="309" spans="1:16" s="24" customFormat="1">
      <c r="A309" s="43"/>
      <c r="B309" s="144" t="s">
        <v>514</v>
      </c>
      <c r="C309" s="24" t="s">
        <v>2406</v>
      </c>
      <c r="D309" s="24" t="s">
        <v>1457</v>
      </c>
      <c r="E309" s="181" t="s">
        <v>2008</v>
      </c>
      <c r="F309" s="181" t="s">
        <v>2009</v>
      </c>
      <c r="G309" s="181" t="s">
        <v>2010</v>
      </c>
      <c r="H309" s="181" t="s">
        <v>2011</v>
      </c>
      <c r="I309" s="181" t="s">
        <v>2012</v>
      </c>
      <c r="J309" s="184"/>
      <c r="K309" s="184" t="s">
        <v>1094</v>
      </c>
      <c r="L309" s="184" t="s">
        <v>544</v>
      </c>
      <c r="M309" s="181" t="s">
        <v>2013</v>
      </c>
      <c r="O309" s="137" t="s">
        <v>1095</v>
      </c>
    </row>
    <row r="310" spans="1:16" s="24" customFormat="1">
      <c r="A310" s="43"/>
      <c r="B310" s="144" t="s">
        <v>514</v>
      </c>
      <c r="C310" s="24" t="s">
        <v>2407</v>
      </c>
      <c r="D310" s="24" t="s">
        <v>1457</v>
      </c>
      <c r="E310" s="181" t="s">
        <v>2016</v>
      </c>
      <c r="F310" s="181" t="s">
        <v>2009</v>
      </c>
      <c r="G310" s="181" t="s">
        <v>2010</v>
      </c>
      <c r="H310" s="181" t="s">
        <v>2011</v>
      </c>
      <c r="I310" s="181" t="s">
        <v>2012</v>
      </c>
      <c r="J310" s="184"/>
      <c r="K310" s="184" t="s">
        <v>1094</v>
      </c>
      <c r="L310" s="184" t="s">
        <v>544</v>
      </c>
      <c r="M310" s="181" t="s">
        <v>2310</v>
      </c>
      <c r="O310" s="137" t="s">
        <v>1095</v>
      </c>
    </row>
    <row r="311" spans="1:16" s="24" customFormat="1">
      <c r="A311" s="43"/>
      <c r="B311" s="144" t="s">
        <v>514</v>
      </c>
      <c r="C311" s="24" t="s">
        <v>2408</v>
      </c>
      <c r="D311" s="24" t="s">
        <v>1457</v>
      </c>
      <c r="E311" s="181" t="s">
        <v>2008</v>
      </c>
      <c r="F311" s="181" t="s">
        <v>2009</v>
      </c>
      <c r="G311" s="181" t="s">
        <v>2010</v>
      </c>
      <c r="H311" s="181" t="s">
        <v>2011</v>
      </c>
      <c r="I311" s="181" t="s">
        <v>2012</v>
      </c>
      <c r="J311" s="184"/>
      <c r="K311" s="184" t="s">
        <v>1125</v>
      </c>
      <c r="L311" s="184" t="s">
        <v>544</v>
      </c>
      <c r="M311" s="181" t="s">
        <v>2013</v>
      </c>
      <c r="O311" s="137" t="s">
        <v>1095</v>
      </c>
    </row>
    <row r="312" spans="1:16" s="24" customFormat="1">
      <c r="A312" s="43"/>
      <c r="B312" s="144" t="s">
        <v>514</v>
      </c>
      <c r="C312" s="24" t="s">
        <v>2409</v>
      </c>
      <c r="D312" s="24" t="s">
        <v>1457</v>
      </c>
      <c r="E312" s="181" t="s">
        <v>2016</v>
      </c>
      <c r="F312" s="181" t="s">
        <v>2009</v>
      </c>
      <c r="G312" s="181" t="s">
        <v>2010</v>
      </c>
      <c r="H312" s="181" t="s">
        <v>2011</v>
      </c>
      <c r="I312" s="181" t="s">
        <v>2012</v>
      </c>
      <c r="J312" s="184"/>
      <c r="K312" s="184" t="s">
        <v>1125</v>
      </c>
      <c r="L312" s="184" t="s">
        <v>544</v>
      </c>
      <c r="M312" s="181" t="s">
        <v>2310</v>
      </c>
      <c r="O312" s="137" t="s">
        <v>1095</v>
      </c>
    </row>
    <row r="313" spans="1:16" s="24" customFormat="1">
      <c r="A313" s="43"/>
      <c r="B313" s="144" t="s">
        <v>514</v>
      </c>
      <c r="C313" s="24" t="s">
        <v>2410</v>
      </c>
      <c r="D313" s="24" t="s">
        <v>1457</v>
      </c>
      <c r="E313" s="181" t="s">
        <v>2008</v>
      </c>
      <c r="F313" s="181" t="s">
        <v>2009</v>
      </c>
      <c r="G313" s="181" t="s">
        <v>2010</v>
      </c>
      <c r="H313" s="181" t="s">
        <v>2011</v>
      </c>
      <c r="I313" s="181" t="s">
        <v>2012</v>
      </c>
      <c r="J313" s="184"/>
      <c r="K313" s="184" t="s">
        <v>1344</v>
      </c>
      <c r="L313" s="184" t="s">
        <v>544</v>
      </c>
      <c r="M313" s="181" t="s">
        <v>2013</v>
      </c>
      <c r="O313" s="137" t="s">
        <v>1095</v>
      </c>
    </row>
    <row r="314" spans="1:16" s="24" customFormat="1">
      <c r="A314" s="43"/>
      <c r="B314" s="144" t="s">
        <v>514</v>
      </c>
      <c r="C314" s="24" t="s">
        <v>2411</v>
      </c>
      <c r="D314" s="24" t="s">
        <v>1457</v>
      </c>
      <c r="E314" s="181" t="s">
        <v>2016</v>
      </c>
      <c r="F314" s="181" t="s">
        <v>2009</v>
      </c>
      <c r="G314" s="181" t="s">
        <v>2010</v>
      </c>
      <c r="H314" s="181" t="s">
        <v>2011</v>
      </c>
      <c r="I314" s="181" t="s">
        <v>2012</v>
      </c>
      <c r="J314" s="184"/>
      <c r="K314" s="184" t="s">
        <v>1344</v>
      </c>
      <c r="L314" s="184" t="s">
        <v>544</v>
      </c>
      <c r="M314" s="181" t="s">
        <v>2310</v>
      </c>
      <c r="O314" s="137" t="s">
        <v>1095</v>
      </c>
    </row>
    <row r="315" spans="1:16" s="24" customFormat="1">
      <c r="A315" s="43"/>
      <c r="B315" s="144" t="s">
        <v>514</v>
      </c>
      <c r="C315" s="24" t="s">
        <v>2412</v>
      </c>
      <c r="D315" s="24" t="s">
        <v>1457</v>
      </c>
      <c r="E315" s="181" t="s">
        <v>2008</v>
      </c>
      <c r="F315" s="181" t="s">
        <v>2009</v>
      </c>
      <c r="G315" s="181" t="s">
        <v>2010</v>
      </c>
      <c r="H315" s="181" t="s">
        <v>2011</v>
      </c>
      <c r="I315" s="181" t="s">
        <v>2012</v>
      </c>
      <c r="J315" s="184"/>
      <c r="K315" s="184" t="s">
        <v>1235</v>
      </c>
      <c r="L315" s="184" t="s">
        <v>544</v>
      </c>
      <c r="M315" s="181" t="s">
        <v>2013</v>
      </c>
      <c r="O315" s="137" t="s">
        <v>1095</v>
      </c>
    </row>
    <row r="316" spans="1:16" s="24" customFormat="1">
      <c r="A316" s="43"/>
      <c r="B316" s="144" t="s">
        <v>514</v>
      </c>
      <c r="C316" s="24" t="s">
        <v>2413</v>
      </c>
      <c r="D316" s="24" t="s">
        <v>1457</v>
      </c>
      <c r="E316" s="181" t="s">
        <v>2016</v>
      </c>
      <c r="F316" s="181" t="s">
        <v>2009</v>
      </c>
      <c r="G316" s="181" t="s">
        <v>2010</v>
      </c>
      <c r="H316" s="181" t="s">
        <v>2011</v>
      </c>
      <c r="I316" s="181" t="s">
        <v>2012</v>
      </c>
      <c r="J316" s="184"/>
      <c r="K316" s="184" t="s">
        <v>1235</v>
      </c>
      <c r="L316" s="184" t="s">
        <v>544</v>
      </c>
      <c r="M316" s="181" t="s">
        <v>2310</v>
      </c>
      <c r="O316" s="137" t="s">
        <v>1095</v>
      </c>
      <c r="P316" s="25"/>
    </row>
    <row r="317" spans="1:16" s="24" customFormat="1">
      <c r="A317" s="43"/>
      <c r="B317" s="144" t="s">
        <v>514</v>
      </c>
      <c r="C317" s="24" t="s">
        <v>2414</v>
      </c>
      <c r="D317" s="24" t="s">
        <v>1457</v>
      </c>
      <c r="E317" s="181" t="s">
        <v>2008</v>
      </c>
      <c r="F317" s="181" t="s">
        <v>2009</v>
      </c>
      <c r="G317" s="181" t="s">
        <v>2010</v>
      </c>
      <c r="H317" s="181" t="s">
        <v>2011</v>
      </c>
      <c r="I317" s="181" t="s">
        <v>2012</v>
      </c>
      <c r="J317" s="184"/>
      <c r="K317" s="184" t="s">
        <v>1402</v>
      </c>
      <c r="L317" s="184" t="s">
        <v>544</v>
      </c>
      <c r="M317" s="181" t="s">
        <v>2013</v>
      </c>
      <c r="O317" s="137" t="s">
        <v>1095</v>
      </c>
    </row>
    <row r="318" spans="1:16" s="24" customFormat="1">
      <c r="A318" s="43"/>
      <c r="B318" s="144" t="s">
        <v>514</v>
      </c>
      <c r="C318" s="24" t="s">
        <v>2415</v>
      </c>
      <c r="D318" s="24" t="s">
        <v>1457</v>
      </c>
      <c r="E318" s="181" t="s">
        <v>2016</v>
      </c>
      <c r="F318" s="181" t="s">
        <v>2009</v>
      </c>
      <c r="G318" s="181" t="s">
        <v>2010</v>
      </c>
      <c r="H318" s="181" t="s">
        <v>2011</v>
      </c>
      <c r="I318" s="181" t="s">
        <v>2012</v>
      </c>
      <c r="J318" s="184"/>
      <c r="K318" s="184" t="s">
        <v>1402</v>
      </c>
      <c r="L318" s="184" t="s">
        <v>544</v>
      </c>
      <c r="M318" s="181" t="s">
        <v>2310</v>
      </c>
      <c r="O318" s="137" t="s">
        <v>1095</v>
      </c>
    </row>
    <row r="319" spans="1:16" s="24" customFormat="1">
      <c r="A319" s="43"/>
      <c r="B319" s="144" t="s">
        <v>514</v>
      </c>
      <c r="C319" s="24" t="s">
        <v>2416</v>
      </c>
      <c r="D319" s="24" t="s">
        <v>1457</v>
      </c>
      <c r="E319" s="181" t="s">
        <v>2008</v>
      </c>
      <c r="F319" s="181" t="s">
        <v>2009</v>
      </c>
      <c r="G319" s="181" t="s">
        <v>2010</v>
      </c>
      <c r="H319" s="181" t="s">
        <v>2011</v>
      </c>
      <c r="I319" s="181" t="s">
        <v>2012</v>
      </c>
      <c r="J319" s="184"/>
      <c r="K319" s="184" t="s">
        <v>1373</v>
      </c>
      <c r="L319" s="184" t="s">
        <v>544</v>
      </c>
      <c r="M319" s="181" t="s">
        <v>2013</v>
      </c>
      <c r="O319" s="137" t="s">
        <v>1095</v>
      </c>
    </row>
    <row r="320" spans="1:16" s="24" customFormat="1">
      <c r="A320" s="43"/>
      <c r="B320" s="144" t="s">
        <v>514</v>
      </c>
      <c r="C320" s="24" t="s">
        <v>2417</v>
      </c>
      <c r="D320" s="24" t="s">
        <v>1457</v>
      </c>
      <c r="E320" s="181" t="s">
        <v>2016</v>
      </c>
      <c r="F320" s="181" t="s">
        <v>2009</v>
      </c>
      <c r="G320" s="181" t="s">
        <v>2010</v>
      </c>
      <c r="H320" s="181" t="s">
        <v>2011</v>
      </c>
      <c r="I320" s="181" t="s">
        <v>2012</v>
      </c>
      <c r="J320" s="184"/>
      <c r="K320" s="184" t="s">
        <v>1373</v>
      </c>
      <c r="L320" s="184" t="s">
        <v>544</v>
      </c>
      <c r="M320" s="181" t="s">
        <v>2310</v>
      </c>
      <c r="O320" s="137" t="s">
        <v>1095</v>
      </c>
    </row>
    <row r="321" spans="1:16" s="24" customFormat="1">
      <c r="A321" s="43"/>
      <c r="B321" s="144" t="s">
        <v>514</v>
      </c>
      <c r="C321" s="24" t="s">
        <v>2418</v>
      </c>
      <c r="D321" s="24" t="s">
        <v>1457</v>
      </c>
      <c r="E321" s="181" t="s">
        <v>2008</v>
      </c>
      <c r="F321" s="181" t="s">
        <v>2019</v>
      </c>
      <c r="G321" s="181" t="s">
        <v>2020</v>
      </c>
      <c r="H321" s="181" t="s">
        <v>2021</v>
      </c>
      <c r="I321" s="181" t="s">
        <v>2012</v>
      </c>
      <c r="J321" s="184"/>
      <c r="K321" s="184" t="s">
        <v>536</v>
      </c>
      <c r="L321" s="186">
        <v>98553367</v>
      </c>
      <c r="M321" s="181" t="s">
        <v>2310</v>
      </c>
      <c r="O321" s="24" t="s">
        <v>1095</v>
      </c>
    </row>
    <row r="322" spans="1:16" s="24" customFormat="1">
      <c r="A322" s="43"/>
      <c r="B322" s="144" t="s">
        <v>514</v>
      </c>
      <c r="C322" s="24" t="s">
        <v>2419</v>
      </c>
      <c r="D322" s="24" t="s">
        <v>1457</v>
      </c>
      <c r="E322" s="181" t="s">
        <v>2016</v>
      </c>
      <c r="F322" s="181" t="s">
        <v>2019</v>
      </c>
      <c r="G322" s="181" t="s">
        <v>2020</v>
      </c>
      <c r="H322" s="181" t="s">
        <v>2021</v>
      </c>
      <c r="I322" s="181" t="s">
        <v>2012</v>
      </c>
      <c r="J322" s="184"/>
      <c r="K322" s="184" t="s">
        <v>536</v>
      </c>
      <c r="L322" s="186">
        <v>98553367</v>
      </c>
      <c r="M322" s="181" t="s">
        <v>2310</v>
      </c>
      <c r="O322" s="24" t="s">
        <v>1095</v>
      </c>
    </row>
    <row r="323" spans="1:16" s="24" customFormat="1">
      <c r="A323" s="43"/>
      <c r="B323" s="144" t="s">
        <v>514</v>
      </c>
      <c r="C323" s="24" t="s">
        <v>2420</v>
      </c>
      <c r="D323" s="24" t="s">
        <v>1457</v>
      </c>
      <c r="E323" s="181" t="s">
        <v>2008</v>
      </c>
      <c r="F323" s="181" t="s">
        <v>2019</v>
      </c>
      <c r="G323" s="181" t="s">
        <v>2020</v>
      </c>
      <c r="H323" s="181" t="s">
        <v>2021</v>
      </c>
      <c r="I323" s="181" t="s">
        <v>2012</v>
      </c>
      <c r="J323" s="184"/>
      <c r="K323" s="184" t="s">
        <v>1094</v>
      </c>
      <c r="L323" s="184" t="s">
        <v>544</v>
      </c>
      <c r="M323" s="181" t="s">
        <v>2310</v>
      </c>
      <c r="O323" s="137" t="s">
        <v>1095</v>
      </c>
    </row>
    <row r="324" spans="1:16" s="24" customFormat="1">
      <c r="A324" s="43"/>
      <c r="B324" s="144" t="s">
        <v>514</v>
      </c>
      <c r="C324" s="24" t="s">
        <v>2421</v>
      </c>
      <c r="D324" s="24" t="s">
        <v>1457</v>
      </c>
      <c r="E324" s="181" t="s">
        <v>2016</v>
      </c>
      <c r="F324" s="181" t="s">
        <v>2019</v>
      </c>
      <c r="G324" s="181" t="s">
        <v>2020</v>
      </c>
      <c r="H324" s="181" t="s">
        <v>2021</v>
      </c>
      <c r="I324" s="181" t="s">
        <v>2012</v>
      </c>
      <c r="J324" s="184"/>
      <c r="K324" s="184" t="s">
        <v>1094</v>
      </c>
      <c r="L324" s="184" t="s">
        <v>544</v>
      </c>
      <c r="M324" s="181" t="s">
        <v>2310</v>
      </c>
      <c r="O324" s="137" t="s">
        <v>1095</v>
      </c>
      <c r="P324" s="155"/>
    </row>
    <row r="325" spans="1:16" s="24" customFormat="1">
      <c r="A325" s="43"/>
      <c r="B325" s="144" t="s">
        <v>514</v>
      </c>
      <c r="C325" s="24" t="s">
        <v>2422</v>
      </c>
      <c r="D325" s="24" t="s">
        <v>1457</v>
      </c>
      <c r="E325" s="181" t="s">
        <v>2008</v>
      </c>
      <c r="F325" s="181" t="s">
        <v>2019</v>
      </c>
      <c r="G325" s="181" t="s">
        <v>2020</v>
      </c>
      <c r="H325" s="181" t="s">
        <v>2021</v>
      </c>
      <c r="I325" s="181" t="s">
        <v>2012</v>
      </c>
      <c r="J325" s="184"/>
      <c r="K325" s="184" t="s">
        <v>1125</v>
      </c>
      <c r="L325" s="184" t="s">
        <v>544</v>
      </c>
      <c r="M325" s="181" t="s">
        <v>2310</v>
      </c>
      <c r="O325" s="137" t="s">
        <v>1095</v>
      </c>
      <c r="P325" s="155"/>
    </row>
    <row r="326" spans="1:16" s="24" customFormat="1">
      <c r="A326" s="43"/>
      <c r="B326" s="144" t="s">
        <v>514</v>
      </c>
      <c r="C326" s="24" t="s">
        <v>2423</v>
      </c>
      <c r="D326" s="24" t="s">
        <v>1457</v>
      </c>
      <c r="E326" s="181" t="s">
        <v>2016</v>
      </c>
      <c r="F326" s="181" t="s">
        <v>2019</v>
      </c>
      <c r="G326" s="181" t="s">
        <v>2020</v>
      </c>
      <c r="H326" s="181" t="s">
        <v>2021</v>
      </c>
      <c r="I326" s="181" t="s">
        <v>2012</v>
      </c>
      <c r="J326" s="184"/>
      <c r="K326" s="184" t="s">
        <v>1125</v>
      </c>
      <c r="L326" s="184" t="s">
        <v>544</v>
      </c>
      <c r="M326" s="181" t="s">
        <v>2310</v>
      </c>
      <c r="O326" s="137" t="s">
        <v>1095</v>
      </c>
    </row>
    <row r="327" spans="1:16" s="24" customFormat="1">
      <c r="A327" s="43"/>
      <c r="B327" s="144" t="s">
        <v>514</v>
      </c>
      <c r="C327" s="24" t="s">
        <v>2424</v>
      </c>
      <c r="D327" s="24" t="s">
        <v>1457</v>
      </c>
      <c r="E327" s="181" t="s">
        <v>2008</v>
      </c>
      <c r="F327" s="181" t="s">
        <v>2019</v>
      </c>
      <c r="G327" s="181" t="s">
        <v>2020</v>
      </c>
      <c r="H327" s="181" t="s">
        <v>2021</v>
      </c>
      <c r="I327" s="181" t="s">
        <v>2012</v>
      </c>
      <c r="J327" s="184"/>
      <c r="K327" s="184" t="s">
        <v>1344</v>
      </c>
      <c r="L327" s="184" t="s">
        <v>544</v>
      </c>
      <c r="M327" s="181" t="s">
        <v>2310</v>
      </c>
      <c r="O327" s="137" t="s">
        <v>1095</v>
      </c>
    </row>
    <row r="328" spans="1:16" s="24" customFormat="1">
      <c r="A328" s="43"/>
      <c r="B328" s="144" t="s">
        <v>514</v>
      </c>
      <c r="C328" s="24" t="s">
        <v>2425</v>
      </c>
      <c r="D328" s="24" t="s">
        <v>1457</v>
      </c>
      <c r="E328" s="181" t="s">
        <v>2016</v>
      </c>
      <c r="F328" s="181" t="s">
        <v>2019</v>
      </c>
      <c r="G328" s="181" t="s">
        <v>2020</v>
      </c>
      <c r="H328" s="181" t="s">
        <v>2021</v>
      </c>
      <c r="I328" s="181" t="s">
        <v>2012</v>
      </c>
      <c r="J328" s="184"/>
      <c r="K328" s="184" t="s">
        <v>1344</v>
      </c>
      <c r="L328" s="184" t="s">
        <v>544</v>
      </c>
      <c r="M328" s="181" t="s">
        <v>2310</v>
      </c>
      <c r="O328" s="137" t="s">
        <v>1095</v>
      </c>
    </row>
    <row r="329" spans="1:16" s="24" customFormat="1">
      <c r="A329" s="43"/>
      <c r="B329" s="144" t="s">
        <v>514</v>
      </c>
      <c r="C329" s="24" t="s">
        <v>2426</v>
      </c>
      <c r="D329" s="24" t="s">
        <v>1457</v>
      </c>
      <c r="E329" s="181" t="s">
        <v>2008</v>
      </c>
      <c r="F329" s="181" t="s">
        <v>2019</v>
      </c>
      <c r="G329" s="181" t="s">
        <v>2020</v>
      </c>
      <c r="H329" s="181" t="s">
        <v>2021</v>
      </c>
      <c r="I329" s="181" t="s">
        <v>2012</v>
      </c>
      <c r="J329" s="184"/>
      <c r="K329" s="184" t="s">
        <v>1235</v>
      </c>
      <c r="L329" s="184" t="s">
        <v>544</v>
      </c>
      <c r="M329" s="181" t="s">
        <v>2310</v>
      </c>
      <c r="O329" s="137" t="s">
        <v>1095</v>
      </c>
    </row>
    <row r="330" spans="1:16" s="24" customFormat="1">
      <c r="A330" s="43"/>
      <c r="B330" s="144" t="s">
        <v>514</v>
      </c>
      <c r="C330" s="24" t="s">
        <v>2427</v>
      </c>
      <c r="D330" s="24" t="s">
        <v>1457</v>
      </c>
      <c r="E330" s="181" t="s">
        <v>2016</v>
      </c>
      <c r="F330" s="181" t="s">
        <v>2019</v>
      </c>
      <c r="G330" s="181" t="s">
        <v>2020</v>
      </c>
      <c r="H330" s="181" t="s">
        <v>2021</v>
      </c>
      <c r="I330" s="181" t="s">
        <v>2012</v>
      </c>
      <c r="J330" s="184"/>
      <c r="K330" s="184" t="s">
        <v>1235</v>
      </c>
      <c r="L330" s="184" t="s">
        <v>544</v>
      </c>
      <c r="M330" s="181" t="s">
        <v>2310</v>
      </c>
      <c r="O330" s="137" t="s">
        <v>1095</v>
      </c>
    </row>
    <row r="331" spans="1:16" s="24" customFormat="1">
      <c r="A331" s="43"/>
      <c r="B331" s="144" t="s">
        <v>514</v>
      </c>
      <c r="C331" s="24" t="s">
        <v>2428</v>
      </c>
      <c r="D331" s="24" t="s">
        <v>1457</v>
      </c>
      <c r="E331" s="181" t="s">
        <v>2008</v>
      </c>
      <c r="F331" s="181" t="s">
        <v>2019</v>
      </c>
      <c r="G331" s="181" t="s">
        <v>2020</v>
      </c>
      <c r="H331" s="181" t="s">
        <v>2021</v>
      </c>
      <c r="I331" s="181" t="s">
        <v>2012</v>
      </c>
      <c r="J331" s="184"/>
      <c r="K331" s="184" t="s">
        <v>1402</v>
      </c>
      <c r="L331" s="184" t="s">
        <v>544</v>
      </c>
      <c r="M331" s="181" t="s">
        <v>2310</v>
      </c>
      <c r="O331" s="137" t="s">
        <v>1095</v>
      </c>
    </row>
    <row r="332" spans="1:16" s="24" customFormat="1">
      <c r="A332" s="43"/>
      <c r="B332" s="144" t="s">
        <v>514</v>
      </c>
      <c r="C332" s="24" t="s">
        <v>2429</v>
      </c>
      <c r="D332" s="24" t="s">
        <v>1457</v>
      </c>
      <c r="E332" s="181" t="s">
        <v>2016</v>
      </c>
      <c r="F332" s="181" t="s">
        <v>2019</v>
      </c>
      <c r="G332" s="181" t="s">
        <v>2020</v>
      </c>
      <c r="H332" s="181" t="s">
        <v>2021</v>
      </c>
      <c r="I332" s="181" t="s">
        <v>2012</v>
      </c>
      <c r="J332" s="184"/>
      <c r="K332" s="184" t="s">
        <v>1402</v>
      </c>
      <c r="L332" s="184" t="s">
        <v>544</v>
      </c>
      <c r="M332" s="181" t="s">
        <v>2310</v>
      </c>
      <c r="O332" s="137" t="s">
        <v>1095</v>
      </c>
    </row>
    <row r="333" spans="1:16" s="24" customFormat="1">
      <c r="A333" s="43"/>
      <c r="B333" s="144" t="s">
        <v>514</v>
      </c>
      <c r="C333" s="24" t="s">
        <v>2430</v>
      </c>
      <c r="D333" s="24" t="s">
        <v>1457</v>
      </c>
      <c r="E333" s="181" t="s">
        <v>2008</v>
      </c>
      <c r="F333" s="181" t="s">
        <v>2019</v>
      </c>
      <c r="G333" s="181" t="s">
        <v>2020</v>
      </c>
      <c r="H333" s="181" t="s">
        <v>2021</v>
      </c>
      <c r="I333" s="181" t="s">
        <v>2012</v>
      </c>
      <c r="J333" s="184"/>
      <c r="K333" s="184" t="s">
        <v>1373</v>
      </c>
      <c r="L333" s="184" t="s">
        <v>544</v>
      </c>
      <c r="M333" s="181" t="s">
        <v>2310</v>
      </c>
      <c r="O333" s="137" t="s">
        <v>1095</v>
      </c>
    </row>
    <row r="334" spans="1:16" s="24" customFormat="1">
      <c r="A334" s="43"/>
      <c r="B334" s="144" t="s">
        <v>514</v>
      </c>
      <c r="C334" s="24" t="s">
        <v>2431</v>
      </c>
      <c r="D334" s="24" t="s">
        <v>1457</v>
      </c>
      <c r="E334" s="181" t="s">
        <v>2016</v>
      </c>
      <c r="F334" s="181" t="s">
        <v>2019</v>
      </c>
      <c r="G334" s="181" t="s">
        <v>2020</v>
      </c>
      <c r="H334" s="181" t="s">
        <v>2021</v>
      </c>
      <c r="I334" s="181" t="s">
        <v>2012</v>
      </c>
      <c r="J334" s="184"/>
      <c r="K334" s="184" t="s">
        <v>1373</v>
      </c>
      <c r="L334" s="184" t="s">
        <v>544</v>
      </c>
      <c r="M334" s="181" t="s">
        <v>2310</v>
      </c>
      <c r="O334" s="137" t="s">
        <v>1095</v>
      </c>
    </row>
    <row r="335" spans="1:16" s="24" customFormat="1">
      <c r="A335" s="43"/>
      <c r="B335" s="144" t="s">
        <v>514</v>
      </c>
      <c r="C335" s="24" t="s">
        <v>2432</v>
      </c>
      <c r="D335" s="24" t="s">
        <v>1457</v>
      </c>
      <c r="E335" s="181" t="s">
        <v>2008</v>
      </c>
      <c r="F335" s="181" t="s">
        <v>2043</v>
      </c>
      <c r="G335" s="181" t="s">
        <v>2044</v>
      </c>
      <c r="H335" s="181" t="s">
        <v>2045</v>
      </c>
      <c r="I335" s="182" t="s">
        <v>2037</v>
      </c>
      <c r="J335" s="184"/>
      <c r="K335" s="184" t="s">
        <v>536</v>
      </c>
      <c r="L335" s="186">
        <v>98553368</v>
      </c>
      <c r="M335" s="181" t="s">
        <v>2310</v>
      </c>
      <c r="O335" s="24" t="s">
        <v>2308</v>
      </c>
    </row>
    <row r="336" spans="1:16" s="24" customFormat="1">
      <c r="A336" s="43"/>
      <c r="B336" s="144" t="s">
        <v>514</v>
      </c>
      <c r="C336" s="24" t="s">
        <v>2433</v>
      </c>
      <c r="D336" s="24" t="s">
        <v>1457</v>
      </c>
      <c r="E336" s="181" t="s">
        <v>2016</v>
      </c>
      <c r="F336" s="181" t="s">
        <v>2043</v>
      </c>
      <c r="G336" s="181" t="s">
        <v>2044</v>
      </c>
      <c r="H336" s="181" t="s">
        <v>2045</v>
      </c>
      <c r="I336" s="182" t="s">
        <v>2037</v>
      </c>
      <c r="J336" s="184"/>
      <c r="K336" s="184" t="s">
        <v>536</v>
      </c>
      <c r="L336" s="186">
        <v>98553368</v>
      </c>
      <c r="M336" s="181" t="s">
        <v>2310</v>
      </c>
      <c r="O336" s="24" t="s">
        <v>2308</v>
      </c>
    </row>
    <row r="337" spans="1:16" s="24" customFormat="1">
      <c r="A337" s="43"/>
      <c r="B337" s="144" t="s">
        <v>514</v>
      </c>
      <c r="C337" s="24" t="s">
        <v>2434</v>
      </c>
      <c r="D337" s="24" t="s">
        <v>1457</v>
      </c>
      <c r="E337" s="181" t="s">
        <v>2008</v>
      </c>
      <c r="F337" s="181" t="s">
        <v>2050</v>
      </c>
      <c r="G337" s="181" t="s">
        <v>2051</v>
      </c>
      <c r="H337" s="181" t="s">
        <v>2052</v>
      </c>
      <c r="I337" s="182" t="s">
        <v>2037</v>
      </c>
      <c r="J337" s="184"/>
      <c r="K337" s="184" t="s">
        <v>536</v>
      </c>
      <c r="L337" s="186">
        <v>98553369</v>
      </c>
      <c r="M337" s="181" t="s">
        <v>2310</v>
      </c>
      <c r="O337" s="24" t="s">
        <v>2308</v>
      </c>
    </row>
    <row r="338" spans="1:16" s="24" customFormat="1">
      <c r="A338" s="43"/>
      <c r="B338" s="144" t="s">
        <v>514</v>
      </c>
      <c r="C338" s="24" t="s">
        <v>2435</v>
      </c>
      <c r="D338" s="24" t="s">
        <v>1457</v>
      </c>
      <c r="E338" s="181" t="s">
        <v>2016</v>
      </c>
      <c r="F338" s="181" t="s">
        <v>2050</v>
      </c>
      <c r="G338" s="181" t="s">
        <v>2051</v>
      </c>
      <c r="H338" s="181" t="s">
        <v>2052</v>
      </c>
      <c r="I338" s="182" t="s">
        <v>2037</v>
      </c>
      <c r="J338" s="184"/>
      <c r="K338" s="184" t="s">
        <v>536</v>
      </c>
      <c r="L338" s="186">
        <v>98553369</v>
      </c>
      <c r="M338" s="181" t="s">
        <v>2310</v>
      </c>
      <c r="O338" s="24" t="s">
        <v>2308</v>
      </c>
    </row>
    <row r="339" spans="1:16" s="24" customFormat="1">
      <c r="A339" s="43"/>
      <c r="B339" s="144" t="s">
        <v>514</v>
      </c>
      <c r="C339" s="24" t="s">
        <v>2436</v>
      </c>
      <c r="D339" s="24" t="s">
        <v>1457</v>
      </c>
      <c r="E339" s="181" t="s">
        <v>2008</v>
      </c>
      <c r="F339" s="181" t="s">
        <v>2058</v>
      </c>
      <c r="G339" s="181" t="s">
        <v>549</v>
      </c>
      <c r="H339" s="181" t="s">
        <v>550</v>
      </c>
      <c r="I339" s="181" t="s">
        <v>549</v>
      </c>
      <c r="J339" s="184"/>
      <c r="K339" s="184" t="s">
        <v>536</v>
      </c>
      <c r="L339" s="181" t="s">
        <v>544</v>
      </c>
      <c r="M339" s="181" t="s">
        <v>2310</v>
      </c>
      <c r="O339" s="24" t="s">
        <v>2030</v>
      </c>
    </row>
    <row r="340" spans="1:16" s="24" customFormat="1">
      <c r="A340" s="43"/>
      <c r="B340" s="144" t="s">
        <v>514</v>
      </c>
      <c r="C340" s="24" t="s">
        <v>2437</v>
      </c>
      <c r="D340" s="24" t="s">
        <v>1457</v>
      </c>
      <c r="E340" s="181" t="s">
        <v>2016</v>
      </c>
      <c r="F340" s="181" t="s">
        <v>2058</v>
      </c>
      <c r="G340" s="181" t="s">
        <v>549</v>
      </c>
      <c r="H340" s="181" t="s">
        <v>550</v>
      </c>
      <c r="I340" s="181" t="s">
        <v>549</v>
      </c>
      <c r="J340" s="184"/>
      <c r="K340" s="184" t="s">
        <v>536</v>
      </c>
      <c r="L340" s="181" t="s">
        <v>544</v>
      </c>
      <c r="M340" s="181" t="s">
        <v>2310</v>
      </c>
      <c r="O340" s="24" t="s">
        <v>2030</v>
      </c>
    </row>
    <row r="341" spans="1:16" s="24" customFormat="1">
      <c r="A341" s="43"/>
      <c r="B341" s="144" t="s">
        <v>514</v>
      </c>
      <c r="C341" s="24" t="s">
        <v>2438</v>
      </c>
      <c r="D341" s="24" t="s">
        <v>1491</v>
      </c>
      <c r="E341" s="181" t="s">
        <v>2008</v>
      </c>
      <c r="F341" s="181" t="s">
        <v>2009</v>
      </c>
      <c r="G341" s="181" t="s">
        <v>2010</v>
      </c>
      <c r="H341" s="181" t="s">
        <v>2011</v>
      </c>
      <c r="I341" s="181" t="s">
        <v>2012</v>
      </c>
      <c r="J341" s="184"/>
      <c r="K341" s="184" t="s">
        <v>536</v>
      </c>
      <c r="L341" s="187">
        <v>98542340</v>
      </c>
      <c r="M341" s="181" t="s">
        <v>2013</v>
      </c>
      <c r="O341" s="24" t="s">
        <v>2308</v>
      </c>
    </row>
    <row r="342" spans="1:16" s="24" customFormat="1">
      <c r="A342" s="43"/>
      <c r="B342" s="144" t="s">
        <v>514</v>
      </c>
      <c r="C342" s="24" t="s">
        <v>2439</v>
      </c>
      <c r="D342" s="24" t="s">
        <v>1491</v>
      </c>
      <c r="E342" s="181" t="s">
        <v>2016</v>
      </c>
      <c r="F342" s="181" t="s">
        <v>2009</v>
      </c>
      <c r="G342" s="181" t="s">
        <v>2010</v>
      </c>
      <c r="H342" s="181" t="s">
        <v>2011</v>
      </c>
      <c r="I342" s="181" t="s">
        <v>2012</v>
      </c>
      <c r="J342" s="184"/>
      <c r="K342" s="184" t="s">
        <v>536</v>
      </c>
      <c r="L342" s="187">
        <v>98542340</v>
      </c>
      <c r="M342" s="181" t="s">
        <v>2310</v>
      </c>
      <c r="O342" s="24" t="s">
        <v>2308</v>
      </c>
    </row>
    <row r="343" spans="1:16" s="24" customFormat="1">
      <c r="A343" s="43"/>
      <c r="B343" s="144" t="s">
        <v>514</v>
      </c>
      <c r="C343" s="24" t="s">
        <v>2440</v>
      </c>
      <c r="D343" s="24" t="s">
        <v>1491</v>
      </c>
      <c r="E343" s="181" t="s">
        <v>2008</v>
      </c>
      <c r="F343" s="181" t="s">
        <v>2009</v>
      </c>
      <c r="G343" s="181" t="s">
        <v>2010</v>
      </c>
      <c r="H343" s="181" t="s">
        <v>2011</v>
      </c>
      <c r="I343" s="181" t="s">
        <v>2012</v>
      </c>
      <c r="J343" s="184"/>
      <c r="K343" s="184" t="s">
        <v>1094</v>
      </c>
      <c r="L343" s="185" t="s">
        <v>544</v>
      </c>
      <c r="M343" s="181" t="s">
        <v>2013</v>
      </c>
      <c r="O343" s="137" t="s">
        <v>1095</v>
      </c>
    </row>
    <row r="344" spans="1:16" s="24" customFormat="1">
      <c r="A344" s="43"/>
      <c r="B344" s="144" t="s">
        <v>514</v>
      </c>
      <c r="C344" s="24" t="s">
        <v>2441</v>
      </c>
      <c r="D344" s="24" t="s">
        <v>1491</v>
      </c>
      <c r="E344" s="181" t="s">
        <v>2016</v>
      </c>
      <c r="F344" s="181" t="s">
        <v>2009</v>
      </c>
      <c r="G344" s="181" t="s">
        <v>2010</v>
      </c>
      <c r="H344" s="181" t="s">
        <v>2011</v>
      </c>
      <c r="I344" s="181" t="s">
        <v>2012</v>
      </c>
      <c r="J344" s="184"/>
      <c r="K344" s="184" t="s">
        <v>1094</v>
      </c>
      <c r="L344" s="185" t="s">
        <v>544</v>
      </c>
      <c r="M344" s="181" t="s">
        <v>2310</v>
      </c>
      <c r="O344" s="137" t="s">
        <v>1095</v>
      </c>
    </row>
    <row r="345" spans="1:16" s="24" customFormat="1">
      <c r="A345" s="43"/>
      <c r="B345" s="144" t="s">
        <v>514</v>
      </c>
      <c r="C345" s="24" t="s">
        <v>2442</v>
      </c>
      <c r="D345" s="24" t="s">
        <v>1491</v>
      </c>
      <c r="E345" s="181" t="s">
        <v>2008</v>
      </c>
      <c r="F345" s="181" t="s">
        <v>2009</v>
      </c>
      <c r="G345" s="181" t="s">
        <v>2010</v>
      </c>
      <c r="H345" s="181" t="s">
        <v>2011</v>
      </c>
      <c r="I345" s="181" t="s">
        <v>2012</v>
      </c>
      <c r="J345" s="184"/>
      <c r="K345" s="184" t="s">
        <v>1125</v>
      </c>
      <c r="L345" s="185" t="s">
        <v>544</v>
      </c>
      <c r="M345" s="181" t="s">
        <v>2013</v>
      </c>
      <c r="O345" s="137" t="s">
        <v>1095</v>
      </c>
    </row>
    <row r="346" spans="1:16" s="24" customFormat="1">
      <c r="A346" s="43"/>
      <c r="B346" s="144" t="s">
        <v>514</v>
      </c>
      <c r="C346" s="24" t="s">
        <v>2443</v>
      </c>
      <c r="D346" s="24" t="s">
        <v>1491</v>
      </c>
      <c r="E346" s="181" t="s">
        <v>2016</v>
      </c>
      <c r="F346" s="181" t="s">
        <v>2009</v>
      </c>
      <c r="G346" s="181" t="s">
        <v>2010</v>
      </c>
      <c r="H346" s="181" t="s">
        <v>2011</v>
      </c>
      <c r="I346" s="181" t="s">
        <v>2012</v>
      </c>
      <c r="J346" s="184"/>
      <c r="K346" s="184" t="s">
        <v>1125</v>
      </c>
      <c r="L346" s="185" t="s">
        <v>544</v>
      </c>
      <c r="M346" s="181" t="s">
        <v>2310</v>
      </c>
      <c r="O346" s="137" t="s">
        <v>1095</v>
      </c>
    </row>
    <row r="347" spans="1:16" s="24" customFormat="1">
      <c r="A347" s="43"/>
      <c r="B347" s="144" t="s">
        <v>514</v>
      </c>
      <c r="C347" s="24" t="s">
        <v>2444</v>
      </c>
      <c r="D347" s="24" t="s">
        <v>1491</v>
      </c>
      <c r="E347" s="181" t="s">
        <v>2008</v>
      </c>
      <c r="F347" s="181" t="s">
        <v>2009</v>
      </c>
      <c r="G347" s="181" t="s">
        <v>2010</v>
      </c>
      <c r="H347" s="181" t="s">
        <v>2011</v>
      </c>
      <c r="I347" s="181" t="s">
        <v>2012</v>
      </c>
      <c r="J347" s="184"/>
      <c r="K347" s="184" t="s">
        <v>1344</v>
      </c>
      <c r="L347" s="185" t="s">
        <v>544</v>
      </c>
      <c r="M347" s="181" t="s">
        <v>2013</v>
      </c>
      <c r="O347" s="137" t="s">
        <v>1095</v>
      </c>
    </row>
    <row r="348" spans="1:16" s="24" customFormat="1">
      <c r="A348" s="43"/>
      <c r="B348" s="144" t="s">
        <v>514</v>
      </c>
      <c r="C348" s="24" t="s">
        <v>2445</v>
      </c>
      <c r="D348" s="24" t="s">
        <v>1491</v>
      </c>
      <c r="E348" s="181" t="s">
        <v>2016</v>
      </c>
      <c r="F348" s="181" t="s">
        <v>2009</v>
      </c>
      <c r="G348" s="181" t="s">
        <v>2010</v>
      </c>
      <c r="H348" s="181" t="s">
        <v>2011</v>
      </c>
      <c r="I348" s="181" t="s">
        <v>2012</v>
      </c>
      <c r="J348" s="184"/>
      <c r="K348" s="184" t="s">
        <v>1344</v>
      </c>
      <c r="L348" s="185" t="s">
        <v>544</v>
      </c>
      <c r="M348" s="181" t="s">
        <v>2310</v>
      </c>
      <c r="O348" s="137" t="s">
        <v>1095</v>
      </c>
    </row>
    <row r="349" spans="1:16" s="24" customFormat="1">
      <c r="A349" s="43"/>
      <c r="B349" s="144" t="s">
        <v>514</v>
      </c>
      <c r="C349" s="24" t="s">
        <v>2446</v>
      </c>
      <c r="D349" s="24" t="s">
        <v>1491</v>
      </c>
      <c r="E349" s="181" t="s">
        <v>2008</v>
      </c>
      <c r="F349" s="181" t="s">
        <v>2009</v>
      </c>
      <c r="G349" s="181" t="s">
        <v>2010</v>
      </c>
      <c r="H349" s="181" t="s">
        <v>2011</v>
      </c>
      <c r="I349" s="181" t="s">
        <v>2012</v>
      </c>
      <c r="J349" s="184"/>
      <c r="K349" s="184" t="s">
        <v>1235</v>
      </c>
      <c r="L349" s="185" t="s">
        <v>544</v>
      </c>
      <c r="M349" s="181" t="s">
        <v>2013</v>
      </c>
      <c r="O349" s="137" t="s">
        <v>1095</v>
      </c>
      <c r="P349" s="25"/>
    </row>
    <row r="350" spans="1:16" s="24" customFormat="1">
      <c r="A350" s="43"/>
      <c r="B350" s="144" t="s">
        <v>514</v>
      </c>
      <c r="C350" s="24" t="s">
        <v>2447</v>
      </c>
      <c r="D350" s="24" t="s">
        <v>1491</v>
      </c>
      <c r="E350" s="181" t="s">
        <v>2016</v>
      </c>
      <c r="F350" s="181" t="s">
        <v>2009</v>
      </c>
      <c r="G350" s="181" t="s">
        <v>2010</v>
      </c>
      <c r="H350" s="181" t="s">
        <v>2011</v>
      </c>
      <c r="I350" s="181" t="s">
        <v>2012</v>
      </c>
      <c r="J350" s="184"/>
      <c r="K350" s="184" t="s">
        <v>1235</v>
      </c>
      <c r="L350" s="185" t="s">
        <v>544</v>
      </c>
      <c r="M350" s="181" t="s">
        <v>2310</v>
      </c>
      <c r="O350" s="137" t="s">
        <v>1095</v>
      </c>
    </row>
    <row r="351" spans="1:16" s="24" customFormat="1">
      <c r="A351" s="43"/>
      <c r="B351" s="144" t="s">
        <v>514</v>
      </c>
      <c r="C351" s="24" t="s">
        <v>2448</v>
      </c>
      <c r="D351" s="24" t="s">
        <v>1491</v>
      </c>
      <c r="E351" s="181" t="s">
        <v>2008</v>
      </c>
      <c r="F351" s="181" t="s">
        <v>2009</v>
      </c>
      <c r="G351" s="181" t="s">
        <v>2010</v>
      </c>
      <c r="H351" s="181" t="s">
        <v>2011</v>
      </c>
      <c r="I351" s="181" t="s">
        <v>2012</v>
      </c>
      <c r="J351" s="184"/>
      <c r="K351" s="184" t="s">
        <v>1402</v>
      </c>
      <c r="L351" s="185" t="s">
        <v>544</v>
      </c>
      <c r="M351" s="181" t="s">
        <v>2013</v>
      </c>
      <c r="O351" s="137" t="s">
        <v>1095</v>
      </c>
    </row>
    <row r="352" spans="1:16" s="24" customFormat="1">
      <c r="A352" s="43"/>
      <c r="B352" s="144" t="s">
        <v>514</v>
      </c>
      <c r="C352" s="24" t="s">
        <v>2449</v>
      </c>
      <c r="D352" s="24" t="s">
        <v>1491</v>
      </c>
      <c r="E352" s="181" t="s">
        <v>2016</v>
      </c>
      <c r="F352" s="181" t="s">
        <v>2009</v>
      </c>
      <c r="G352" s="181" t="s">
        <v>2010</v>
      </c>
      <c r="H352" s="181" t="s">
        <v>2011</v>
      </c>
      <c r="I352" s="181" t="s">
        <v>2012</v>
      </c>
      <c r="J352" s="184"/>
      <c r="K352" s="184" t="s">
        <v>1402</v>
      </c>
      <c r="L352" s="185" t="s">
        <v>544</v>
      </c>
      <c r="M352" s="181" t="s">
        <v>2310</v>
      </c>
      <c r="O352" s="137" t="s">
        <v>1095</v>
      </c>
    </row>
    <row r="353" spans="1:16" s="24" customFormat="1">
      <c r="A353" s="43"/>
      <c r="B353" s="144" t="s">
        <v>514</v>
      </c>
      <c r="C353" s="24" t="s">
        <v>2450</v>
      </c>
      <c r="D353" s="24" t="s">
        <v>1491</v>
      </c>
      <c r="E353" s="181" t="s">
        <v>2008</v>
      </c>
      <c r="F353" s="181" t="s">
        <v>2009</v>
      </c>
      <c r="G353" s="181" t="s">
        <v>2010</v>
      </c>
      <c r="H353" s="181" t="s">
        <v>2011</v>
      </c>
      <c r="I353" s="181" t="s">
        <v>2012</v>
      </c>
      <c r="J353" s="184"/>
      <c r="K353" s="184" t="s">
        <v>1373</v>
      </c>
      <c r="L353" s="185" t="s">
        <v>544</v>
      </c>
      <c r="M353" s="181" t="s">
        <v>2013</v>
      </c>
      <c r="O353" s="137" t="s">
        <v>1095</v>
      </c>
    </row>
    <row r="354" spans="1:16" s="24" customFormat="1">
      <c r="A354" s="43"/>
      <c r="B354" s="144" t="s">
        <v>514</v>
      </c>
      <c r="C354" s="24" t="s">
        <v>2451</v>
      </c>
      <c r="D354" s="24" t="s">
        <v>1491</v>
      </c>
      <c r="E354" s="181" t="s">
        <v>2016</v>
      </c>
      <c r="F354" s="181" t="s">
        <v>2009</v>
      </c>
      <c r="G354" s="181" t="s">
        <v>2010</v>
      </c>
      <c r="H354" s="181" t="s">
        <v>2011</v>
      </c>
      <c r="I354" s="181" t="s">
        <v>2012</v>
      </c>
      <c r="J354" s="184"/>
      <c r="K354" s="184" t="s">
        <v>1373</v>
      </c>
      <c r="L354" s="185" t="s">
        <v>544</v>
      </c>
      <c r="M354" s="181" t="s">
        <v>2310</v>
      </c>
      <c r="O354" s="137" t="s">
        <v>1095</v>
      </c>
    </row>
    <row r="355" spans="1:16" s="24" customFormat="1">
      <c r="A355" s="43"/>
      <c r="B355" s="144" t="s">
        <v>514</v>
      </c>
      <c r="C355" s="24" t="s">
        <v>2452</v>
      </c>
      <c r="D355" s="24" t="s">
        <v>1491</v>
      </c>
      <c r="E355" s="181" t="s">
        <v>2008</v>
      </c>
      <c r="F355" s="181" t="s">
        <v>2019</v>
      </c>
      <c r="G355" s="181" t="s">
        <v>2020</v>
      </c>
      <c r="H355" s="181" t="s">
        <v>2021</v>
      </c>
      <c r="I355" s="181" t="s">
        <v>2012</v>
      </c>
      <c r="J355" s="184"/>
      <c r="K355" s="184" t="s">
        <v>536</v>
      </c>
      <c r="L355" s="187">
        <v>98542351</v>
      </c>
      <c r="M355" s="181" t="s">
        <v>2310</v>
      </c>
      <c r="O355" s="24" t="s">
        <v>1095</v>
      </c>
    </row>
    <row r="356" spans="1:16" s="24" customFormat="1">
      <c r="A356" s="43"/>
      <c r="B356" s="144" t="s">
        <v>514</v>
      </c>
      <c r="C356" s="24" t="s">
        <v>2453</v>
      </c>
      <c r="D356" s="24" t="s">
        <v>1491</v>
      </c>
      <c r="E356" s="181" t="s">
        <v>2016</v>
      </c>
      <c r="F356" s="181" t="s">
        <v>2019</v>
      </c>
      <c r="G356" s="181" t="s">
        <v>2020</v>
      </c>
      <c r="H356" s="181" t="s">
        <v>2021</v>
      </c>
      <c r="I356" s="181" t="s">
        <v>2012</v>
      </c>
      <c r="J356" s="184"/>
      <c r="K356" s="184" t="s">
        <v>536</v>
      </c>
      <c r="L356" s="187">
        <v>98542351</v>
      </c>
      <c r="M356" s="181" t="s">
        <v>2310</v>
      </c>
      <c r="O356" s="24" t="s">
        <v>1095</v>
      </c>
    </row>
    <row r="357" spans="1:16" s="24" customFormat="1">
      <c r="A357" s="43"/>
      <c r="B357" s="144" t="s">
        <v>514</v>
      </c>
      <c r="C357" s="24" t="s">
        <v>2454</v>
      </c>
      <c r="D357" s="24" t="s">
        <v>1491</v>
      </c>
      <c r="E357" s="181" t="s">
        <v>2008</v>
      </c>
      <c r="F357" s="181" t="s">
        <v>2019</v>
      </c>
      <c r="G357" s="181" t="s">
        <v>2020</v>
      </c>
      <c r="H357" s="181" t="s">
        <v>2021</v>
      </c>
      <c r="I357" s="181" t="s">
        <v>2012</v>
      </c>
      <c r="J357" s="184"/>
      <c r="K357" s="184" t="s">
        <v>1094</v>
      </c>
      <c r="L357" s="184" t="s">
        <v>544</v>
      </c>
      <c r="M357" s="181" t="s">
        <v>2310</v>
      </c>
      <c r="O357" s="137" t="s">
        <v>1095</v>
      </c>
      <c r="P357" s="25"/>
    </row>
    <row r="358" spans="1:16" s="24" customFormat="1">
      <c r="A358" s="43"/>
      <c r="B358" s="144" t="s">
        <v>514</v>
      </c>
      <c r="C358" s="24" t="s">
        <v>2455</v>
      </c>
      <c r="D358" s="24" t="s">
        <v>1491</v>
      </c>
      <c r="E358" s="181" t="s">
        <v>2016</v>
      </c>
      <c r="F358" s="181" t="s">
        <v>2019</v>
      </c>
      <c r="G358" s="181" t="s">
        <v>2020</v>
      </c>
      <c r="H358" s="181" t="s">
        <v>2021</v>
      </c>
      <c r="I358" s="181" t="s">
        <v>2012</v>
      </c>
      <c r="J358" s="184"/>
      <c r="K358" s="184" t="s">
        <v>1094</v>
      </c>
      <c r="L358" s="184" t="s">
        <v>544</v>
      </c>
      <c r="M358" s="181" t="s">
        <v>2310</v>
      </c>
      <c r="O358" s="137" t="s">
        <v>1095</v>
      </c>
      <c r="P358" s="25"/>
    </row>
    <row r="359" spans="1:16" s="24" customFormat="1">
      <c r="A359" s="43"/>
      <c r="B359" s="144" t="s">
        <v>514</v>
      </c>
      <c r="C359" s="24" t="s">
        <v>2456</v>
      </c>
      <c r="D359" s="24" t="s">
        <v>1491</v>
      </c>
      <c r="E359" s="181" t="s">
        <v>2008</v>
      </c>
      <c r="F359" s="181" t="s">
        <v>2019</v>
      </c>
      <c r="G359" s="181" t="s">
        <v>2020</v>
      </c>
      <c r="H359" s="181" t="s">
        <v>2021</v>
      </c>
      <c r="I359" s="181" t="s">
        <v>2012</v>
      </c>
      <c r="J359" s="184"/>
      <c r="K359" s="184" t="s">
        <v>1125</v>
      </c>
      <c r="L359" s="184" t="s">
        <v>544</v>
      </c>
      <c r="M359" s="181" t="s">
        <v>2310</v>
      </c>
      <c r="O359" s="137" t="s">
        <v>1095</v>
      </c>
      <c r="P359" s="25"/>
    </row>
    <row r="360" spans="1:16" s="24" customFormat="1">
      <c r="A360" s="43"/>
      <c r="B360" s="144" t="s">
        <v>514</v>
      </c>
      <c r="C360" s="24" t="s">
        <v>2457</v>
      </c>
      <c r="D360" s="24" t="s">
        <v>1491</v>
      </c>
      <c r="E360" s="181" t="s">
        <v>2016</v>
      </c>
      <c r="F360" s="181" t="s">
        <v>2019</v>
      </c>
      <c r="G360" s="181" t="s">
        <v>2020</v>
      </c>
      <c r="H360" s="181" t="s">
        <v>2021</v>
      </c>
      <c r="I360" s="181" t="s">
        <v>2012</v>
      </c>
      <c r="J360" s="184"/>
      <c r="K360" s="184" t="s">
        <v>1125</v>
      </c>
      <c r="L360" s="184" t="s">
        <v>544</v>
      </c>
      <c r="M360" s="181" t="s">
        <v>2310</v>
      </c>
      <c r="O360" s="137" t="s">
        <v>1095</v>
      </c>
      <c r="P360" s="25"/>
    </row>
    <row r="361" spans="1:16" s="24" customFormat="1">
      <c r="A361" s="43"/>
      <c r="B361" s="144" t="s">
        <v>514</v>
      </c>
      <c r="C361" s="24" t="s">
        <v>2458</v>
      </c>
      <c r="D361" s="24" t="s">
        <v>1491</v>
      </c>
      <c r="E361" s="181" t="s">
        <v>2008</v>
      </c>
      <c r="F361" s="181" t="s">
        <v>2019</v>
      </c>
      <c r="G361" s="181" t="s">
        <v>2020</v>
      </c>
      <c r="H361" s="181" t="s">
        <v>2021</v>
      </c>
      <c r="I361" s="181" t="s">
        <v>2012</v>
      </c>
      <c r="J361" s="184"/>
      <c r="K361" s="184" t="s">
        <v>1344</v>
      </c>
      <c r="L361" s="184" t="s">
        <v>544</v>
      </c>
      <c r="M361" s="181" t="s">
        <v>2310</v>
      </c>
      <c r="O361" s="137" t="s">
        <v>1095</v>
      </c>
      <c r="P361" s="155"/>
    </row>
    <row r="362" spans="1:16" s="24" customFormat="1">
      <c r="A362" s="43"/>
      <c r="B362" s="144" t="s">
        <v>514</v>
      </c>
      <c r="C362" s="24" t="s">
        <v>2459</v>
      </c>
      <c r="D362" s="24" t="s">
        <v>1491</v>
      </c>
      <c r="E362" s="181" t="s">
        <v>2016</v>
      </c>
      <c r="F362" s="181" t="s">
        <v>2019</v>
      </c>
      <c r="G362" s="181" t="s">
        <v>2020</v>
      </c>
      <c r="H362" s="181" t="s">
        <v>2021</v>
      </c>
      <c r="I362" s="181" t="s">
        <v>2012</v>
      </c>
      <c r="J362" s="184"/>
      <c r="K362" s="184" t="s">
        <v>1344</v>
      </c>
      <c r="L362" s="184" t="s">
        <v>544</v>
      </c>
      <c r="M362" s="181" t="s">
        <v>2310</v>
      </c>
      <c r="O362" s="137" t="s">
        <v>1095</v>
      </c>
      <c r="P362" s="155"/>
    </row>
    <row r="363" spans="1:16" s="24" customFormat="1">
      <c r="A363" s="43"/>
      <c r="B363" s="144" t="s">
        <v>514</v>
      </c>
      <c r="C363" s="24" t="s">
        <v>2460</v>
      </c>
      <c r="D363" s="24" t="s">
        <v>1491</v>
      </c>
      <c r="E363" s="181" t="s">
        <v>2008</v>
      </c>
      <c r="F363" s="181" t="s">
        <v>2019</v>
      </c>
      <c r="G363" s="181" t="s">
        <v>2020</v>
      </c>
      <c r="H363" s="181" t="s">
        <v>2021</v>
      </c>
      <c r="I363" s="181" t="s">
        <v>2012</v>
      </c>
      <c r="J363" s="184"/>
      <c r="K363" s="184" t="s">
        <v>1235</v>
      </c>
      <c r="L363" s="184" t="s">
        <v>544</v>
      </c>
      <c r="M363" s="181" t="s">
        <v>2310</v>
      </c>
      <c r="O363" s="137" t="s">
        <v>1095</v>
      </c>
      <c r="P363" s="155"/>
    </row>
    <row r="364" spans="1:16" s="24" customFormat="1">
      <c r="A364" s="43"/>
      <c r="B364" s="144" t="s">
        <v>514</v>
      </c>
      <c r="C364" s="24" t="s">
        <v>2461</v>
      </c>
      <c r="D364" s="24" t="s">
        <v>1491</v>
      </c>
      <c r="E364" s="181" t="s">
        <v>2016</v>
      </c>
      <c r="F364" s="181" t="s">
        <v>2019</v>
      </c>
      <c r="G364" s="181" t="s">
        <v>2020</v>
      </c>
      <c r="H364" s="181" t="s">
        <v>2021</v>
      </c>
      <c r="I364" s="181" t="s">
        <v>2012</v>
      </c>
      <c r="J364" s="184"/>
      <c r="K364" s="184" t="s">
        <v>1235</v>
      </c>
      <c r="L364" s="184" t="s">
        <v>544</v>
      </c>
      <c r="M364" s="181" t="s">
        <v>2310</v>
      </c>
      <c r="O364" s="137" t="s">
        <v>1095</v>
      </c>
      <c r="P364" s="25"/>
    </row>
    <row r="365" spans="1:16" s="24" customFormat="1">
      <c r="A365" s="43"/>
      <c r="B365" s="144" t="s">
        <v>514</v>
      </c>
      <c r="C365" s="24" t="s">
        <v>2462</v>
      </c>
      <c r="D365" s="24" t="s">
        <v>1491</v>
      </c>
      <c r="E365" s="181" t="s">
        <v>2008</v>
      </c>
      <c r="F365" s="181" t="s">
        <v>2019</v>
      </c>
      <c r="G365" s="181" t="s">
        <v>2020</v>
      </c>
      <c r="H365" s="181" t="s">
        <v>2021</v>
      </c>
      <c r="I365" s="181" t="s">
        <v>2012</v>
      </c>
      <c r="J365" s="184"/>
      <c r="K365" s="184" t="s">
        <v>1402</v>
      </c>
      <c r="L365" s="184" t="s">
        <v>544</v>
      </c>
      <c r="M365" s="181" t="s">
        <v>2310</v>
      </c>
      <c r="O365" s="137" t="s">
        <v>1095</v>
      </c>
      <c r="P365" s="155"/>
    </row>
    <row r="366" spans="1:16" s="24" customFormat="1">
      <c r="A366" s="43"/>
      <c r="B366" s="144" t="s">
        <v>514</v>
      </c>
      <c r="C366" s="24" t="s">
        <v>2463</v>
      </c>
      <c r="D366" s="24" t="s">
        <v>1491</v>
      </c>
      <c r="E366" s="181" t="s">
        <v>2016</v>
      </c>
      <c r="F366" s="181" t="s">
        <v>2019</v>
      </c>
      <c r="G366" s="181" t="s">
        <v>2020</v>
      </c>
      <c r="H366" s="181" t="s">
        <v>2021</v>
      </c>
      <c r="I366" s="181" t="s">
        <v>2012</v>
      </c>
      <c r="J366" s="184"/>
      <c r="K366" s="184" t="s">
        <v>1402</v>
      </c>
      <c r="L366" s="184" t="s">
        <v>544</v>
      </c>
      <c r="M366" s="181" t="s">
        <v>2310</v>
      </c>
      <c r="O366" s="137" t="s">
        <v>1095</v>
      </c>
      <c r="P366" s="155"/>
    </row>
    <row r="367" spans="1:16" s="24" customFormat="1">
      <c r="A367" s="43"/>
      <c r="B367" s="144" t="s">
        <v>514</v>
      </c>
      <c r="C367" s="24" t="s">
        <v>2464</v>
      </c>
      <c r="D367" s="24" t="s">
        <v>1491</v>
      </c>
      <c r="E367" s="181" t="s">
        <v>2008</v>
      </c>
      <c r="F367" s="181" t="s">
        <v>2019</v>
      </c>
      <c r="G367" s="181" t="s">
        <v>2020</v>
      </c>
      <c r="H367" s="181" t="s">
        <v>2021</v>
      </c>
      <c r="I367" s="181" t="s">
        <v>2012</v>
      </c>
      <c r="J367" s="184"/>
      <c r="K367" s="184" t="s">
        <v>1373</v>
      </c>
      <c r="L367" s="184" t="s">
        <v>544</v>
      </c>
      <c r="M367" s="181" t="s">
        <v>2310</v>
      </c>
      <c r="O367" s="137" t="s">
        <v>1095</v>
      </c>
      <c r="P367" s="155"/>
    </row>
    <row r="368" spans="1:16" s="24" customFormat="1">
      <c r="A368" s="43"/>
      <c r="B368" s="144" t="s">
        <v>514</v>
      </c>
      <c r="C368" s="24" t="s">
        <v>2465</v>
      </c>
      <c r="D368" s="24" t="s">
        <v>1491</v>
      </c>
      <c r="E368" s="181" t="s">
        <v>2016</v>
      </c>
      <c r="F368" s="181" t="s">
        <v>2019</v>
      </c>
      <c r="G368" s="181" t="s">
        <v>2020</v>
      </c>
      <c r="H368" s="181" t="s">
        <v>2021</v>
      </c>
      <c r="I368" s="181" t="s">
        <v>2012</v>
      </c>
      <c r="J368" s="184"/>
      <c r="K368" s="184" t="s">
        <v>1373</v>
      </c>
      <c r="L368" s="184" t="s">
        <v>544</v>
      </c>
      <c r="M368" s="181" t="s">
        <v>2310</v>
      </c>
      <c r="O368" s="137" t="s">
        <v>1095</v>
      </c>
      <c r="P368" s="155"/>
    </row>
    <row r="369" spans="1:16" s="24" customFormat="1">
      <c r="A369" s="43"/>
      <c r="B369" s="144" t="s">
        <v>514</v>
      </c>
      <c r="C369" s="24" t="s">
        <v>2466</v>
      </c>
      <c r="D369" s="24" t="s">
        <v>1491</v>
      </c>
      <c r="E369" s="181" t="s">
        <v>2008</v>
      </c>
      <c r="F369" s="181" t="s">
        <v>2043</v>
      </c>
      <c r="G369" s="181" t="s">
        <v>2044</v>
      </c>
      <c r="H369" s="181" t="s">
        <v>2045</v>
      </c>
      <c r="I369" s="182" t="s">
        <v>2037</v>
      </c>
      <c r="J369" s="184"/>
      <c r="K369" s="184" t="s">
        <v>536</v>
      </c>
      <c r="L369" s="186">
        <v>98542352</v>
      </c>
      <c r="M369" s="181" t="s">
        <v>2310</v>
      </c>
      <c r="O369" s="24" t="s">
        <v>2308</v>
      </c>
      <c r="P369" s="155"/>
    </row>
    <row r="370" spans="1:16" s="24" customFormat="1">
      <c r="A370" s="43"/>
      <c r="B370" s="144" t="s">
        <v>514</v>
      </c>
      <c r="C370" s="24" t="s">
        <v>2467</v>
      </c>
      <c r="D370" s="24" t="s">
        <v>1491</v>
      </c>
      <c r="E370" s="181" t="s">
        <v>2016</v>
      </c>
      <c r="F370" s="181" t="s">
        <v>2043</v>
      </c>
      <c r="G370" s="181" t="s">
        <v>2044</v>
      </c>
      <c r="H370" s="181" t="s">
        <v>2045</v>
      </c>
      <c r="I370" s="182" t="s">
        <v>2037</v>
      </c>
      <c r="J370" s="184"/>
      <c r="K370" s="184" t="s">
        <v>536</v>
      </c>
      <c r="L370" s="186">
        <v>98542352</v>
      </c>
      <c r="M370" s="181" t="s">
        <v>2310</v>
      </c>
      <c r="O370" s="24" t="s">
        <v>2308</v>
      </c>
      <c r="P370" s="155"/>
    </row>
    <row r="371" spans="1:16" s="24" customFormat="1">
      <c r="A371" s="43"/>
      <c r="B371" s="144" t="str">
        <f t="shared" ref="B371:B402" si="7">IF(AND(E371 = "Case Ring",G371="Silicon Bronze, ASTM-B584, C87600", K371 = "Coating_Standard"),"Y","N")</f>
        <v>N</v>
      </c>
      <c r="C371" s="24" t="s">
        <v>2468</v>
      </c>
      <c r="D371" s="24" t="s">
        <v>2469</v>
      </c>
      <c r="E371" s="24" t="s">
        <v>2008</v>
      </c>
      <c r="F371" s="24" t="s">
        <v>2009</v>
      </c>
      <c r="G371" s="24" t="s">
        <v>2010</v>
      </c>
      <c r="H371" s="24" t="s">
        <v>2011</v>
      </c>
      <c r="I371" s="24" t="s">
        <v>2012</v>
      </c>
      <c r="J371" s="183"/>
      <c r="K371" s="183" t="s">
        <v>1344</v>
      </c>
      <c r="L371" s="183" t="s">
        <v>544</v>
      </c>
      <c r="M371" s="24" t="s">
        <v>2470</v>
      </c>
      <c r="O371" s="137" t="s">
        <v>1095</v>
      </c>
      <c r="P371" s="25"/>
    </row>
    <row r="372" spans="1:16" s="24" customFormat="1">
      <c r="A372" s="43"/>
      <c r="B372" s="144" t="str">
        <f t="shared" si="7"/>
        <v>N</v>
      </c>
      <c r="C372" s="24" t="s">
        <v>2471</v>
      </c>
      <c r="D372" s="24" t="s">
        <v>2469</v>
      </c>
      <c r="E372" s="24" t="s">
        <v>2016</v>
      </c>
      <c r="F372" s="24" t="s">
        <v>2009</v>
      </c>
      <c r="G372" s="24" t="s">
        <v>2010</v>
      </c>
      <c r="H372" s="24" t="s">
        <v>2011</v>
      </c>
      <c r="I372" s="24" t="s">
        <v>2012</v>
      </c>
      <c r="J372" s="183"/>
      <c r="K372" s="183" t="s">
        <v>1344</v>
      </c>
      <c r="L372" s="183" t="s">
        <v>544</v>
      </c>
      <c r="M372" s="24" t="s">
        <v>2472</v>
      </c>
      <c r="O372" s="137" t="s">
        <v>1095</v>
      </c>
      <c r="P372" s="25"/>
    </row>
    <row r="373" spans="1:16" s="24" customFormat="1">
      <c r="A373" s="43"/>
      <c r="B373" s="144" t="str">
        <f t="shared" si="7"/>
        <v>N</v>
      </c>
      <c r="C373" s="24" t="s">
        <v>2473</v>
      </c>
      <c r="D373" s="24" t="s">
        <v>2469</v>
      </c>
      <c r="E373" s="24" t="s">
        <v>2008</v>
      </c>
      <c r="F373" s="24" t="s">
        <v>2019</v>
      </c>
      <c r="G373" s="24" t="s">
        <v>2020</v>
      </c>
      <c r="H373" s="24" t="s">
        <v>2021</v>
      </c>
      <c r="I373" s="24" t="s">
        <v>2012</v>
      </c>
      <c r="J373" s="183"/>
      <c r="K373" s="183" t="s">
        <v>1344</v>
      </c>
      <c r="L373" s="183" t="s">
        <v>544</v>
      </c>
      <c r="M373" s="24" t="s">
        <v>2474</v>
      </c>
      <c r="O373" s="137" t="s">
        <v>1095</v>
      </c>
      <c r="P373" s="25"/>
    </row>
    <row r="374" spans="1:16" s="24" customFormat="1">
      <c r="A374" s="43"/>
      <c r="B374" s="144" t="str">
        <f t="shared" si="7"/>
        <v>N</v>
      </c>
      <c r="C374" s="24" t="s">
        <v>2475</v>
      </c>
      <c r="D374" s="24" t="s">
        <v>2469</v>
      </c>
      <c r="E374" s="24" t="s">
        <v>2016</v>
      </c>
      <c r="F374" s="24" t="s">
        <v>2019</v>
      </c>
      <c r="G374" s="24" t="s">
        <v>2020</v>
      </c>
      <c r="H374" s="24" t="s">
        <v>2021</v>
      </c>
      <c r="I374" s="24" t="s">
        <v>2012</v>
      </c>
      <c r="J374" s="183"/>
      <c r="K374" s="183" t="s">
        <v>1344</v>
      </c>
      <c r="L374" s="183" t="s">
        <v>544</v>
      </c>
      <c r="M374" s="24" t="s">
        <v>2476</v>
      </c>
      <c r="O374" s="137" t="s">
        <v>1095</v>
      </c>
      <c r="P374" s="25"/>
    </row>
    <row r="375" spans="1:16" s="24" customFormat="1">
      <c r="A375" s="43"/>
      <c r="B375" s="144" t="str">
        <f t="shared" si="7"/>
        <v>N</v>
      </c>
      <c r="C375" s="24" t="s">
        <v>2477</v>
      </c>
      <c r="D375" s="24" t="s">
        <v>2469</v>
      </c>
      <c r="E375" s="24" t="s">
        <v>2008</v>
      </c>
      <c r="F375" s="24" t="s">
        <v>2026</v>
      </c>
      <c r="G375" s="24" t="s">
        <v>2027</v>
      </c>
      <c r="H375" s="24" t="s">
        <v>2028</v>
      </c>
      <c r="I375" s="24" t="s">
        <v>2012</v>
      </c>
      <c r="J375" s="183"/>
      <c r="K375" s="183" t="s">
        <v>1344</v>
      </c>
      <c r="L375" s="183" t="s">
        <v>544</v>
      </c>
      <c r="M375" s="24" t="s">
        <v>2478</v>
      </c>
      <c r="O375" s="137" t="s">
        <v>1095</v>
      </c>
      <c r="P375" s="155"/>
    </row>
    <row r="376" spans="1:16" s="24" customFormat="1">
      <c r="A376" s="43"/>
      <c r="B376" s="144" t="str">
        <f t="shared" si="7"/>
        <v>N</v>
      </c>
      <c r="C376" s="24" t="s">
        <v>2479</v>
      </c>
      <c r="D376" s="24" t="s">
        <v>2469</v>
      </c>
      <c r="E376" s="24" t="s">
        <v>2016</v>
      </c>
      <c r="F376" s="24" t="s">
        <v>2026</v>
      </c>
      <c r="G376" s="24" t="s">
        <v>2027</v>
      </c>
      <c r="H376" s="24" t="s">
        <v>2028</v>
      </c>
      <c r="I376" s="24" t="s">
        <v>2012</v>
      </c>
      <c r="J376" s="183"/>
      <c r="K376" s="183" t="s">
        <v>1344</v>
      </c>
      <c r="L376" s="183" t="s">
        <v>544</v>
      </c>
      <c r="M376" s="24" t="s">
        <v>2480</v>
      </c>
      <c r="O376" s="137" t="s">
        <v>1095</v>
      </c>
      <c r="P376" s="155"/>
    </row>
    <row r="377" spans="1:16" s="24" customFormat="1">
      <c r="A377" s="43"/>
      <c r="B377" s="144" t="str">
        <f t="shared" si="7"/>
        <v>N</v>
      </c>
      <c r="C377" s="24" t="s">
        <v>2481</v>
      </c>
      <c r="D377" s="24" t="s">
        <v>2469</v>
      </c>
      <c r="E377" s="24" t="s">
        <v>2008</v>
      </c>
      <c r="F377" s="24" t="s">
        <v>2009</v>
      </c>
      <c r="G377" s="24" t="s">
        <v>2010</v>
      </c>
      <c r="H377" s="24" t="s">
        <v>2011</v>
      </c>
      <c r="I377" s="24" t="s">
        <v>2012</v>
      </c>
      <c r="J377" s="183"/>
      <c r="K377" s="183" t="s">
        <v>1373</v>
      </c>
      <c r="L377" s="183" t="s">
        <v>544</v>
      </c>
      <c r="M377" s="24" t="s">
        <v>2470</v>
      </c>
      <c r="O377" s="137" t="s">
        <v>1095</v>
      </c>
      <c r="P377" s="155"/>
    </row>
    <row r="378" spans="1:16" s="24" customFormat="1">
      <c r="A378" s="43"/>
      <c r="B378" s="144" t="str">
        <f t="shared" si="7"/>
        <v>N</v>
      </c>
      <c r="C378" s="24" t="s">
        <v>2482</v>
      </c>
      <c r="D378" s="24" t="s">
        <v>2469</v>
      </c>
      <c r="E378" s="24" t="s">
        <v>2016</v>
      </c>
      <c r="F378" s="24" t="s">
        <v>2009</v>
      </c>
      <c r="G378" s="24" t="s">
        <v>2010</v>
      </c>
      <c r="H378" s="24" t="s">
        <v>2011</v>
      </c>
      <c r="I378" s="24" t="s">
        <v>2012</v>
      </c>
      <c r="J378" s="183"/>
      <c r="K378" s="183" t="s">
        <v>1373</v>
      </c>
      <c r="L378" s="183" t="s">
        <v>544</v>
      </c>
      <c r="M378" s="24" t="s">
        <v>2472</v>
      </c>
      <c r="O378" s="137" t="s">
        <v>1095</v>
      </c>
      <c r="P378" s="155"/>
    </row>
    <row r="379" spans="1:16" s="24" customFormat="1">
      <c r="A379" s="43"/>
      <c r="B379" s="144" t="str">
        <f t="shared" si="7"/>
        <v>N</v>
      </c>
      <c r="C379" s="24" t="s">
        <v>2483</v>
      </c>
      <c r="D379" s="24" t="s">
        <v>2469</v>
      </c>
      <c r="E379" s="24" t="s">
        <v>2008</v>
      </c>
      <c r="F379" s="24" t="s">
        <v>2019</v>
      </c>
      <c r="G379" s="24" t="s">
        <v>2020</v>
      </c>
      <c r="H379" s="24" t="s">
        <v>2021</v>
      </c>
      <c r="I379" s="24" t="s">
        <v>2012</v>
      </c>
      <c r="J379" s="183"/>
      <c r="K379" s="183" t="s">
        <v>1373</v>
      </c>
      <c r="L379" s="183" t="s">
        <v>544</v>
      </c>
      <c r="M379" s="24" t="s">
        <v>2474</v>
      </c>
      <c r="O379" s="137" t="s">
        <v>1095</v>
      </c>
      <c r="P379" s="155"/>
    </row>
    <row r="380" spans="1:16" s="24" customFormat="1">
      <c r="A380" s="43"/>
      <c r="B380" s="144" t="str">
        <f t="shared" si="7"/>
        <v>N</v>
      </c>
      <c r="C380" s="24" t="s">
        <v>2484</v>
      </c>
      <c r="D380" s="24" t="s">
        <v>2469</v>
      </c>
      <c r="E380" s="24" t="s">
        <v>2016</v>
      </c>
      <c r="F380" s="24" t="s">
        <v>2019</v>
      </c>
      <c r="G380" s="24" t="s">
        <v>2020</v>
      </c>
      <c r="H380" s="24" t="s">
        <v>2021</v>
      </c>
      <c r="I380" s="24" t="s">
        <v>2012</v>
      </c>
      <c r="J380" s="183"/>
      <c r="K380" s="183" t="s">
        <v>1373</v>
      </c>
      <c r="L380" s="183" t="s">
        <v>544</v>
      </c>
      <c r="M380" s="24" t="s">
        <v>2476</v>
      </c>
      <c r="O380" s="137" t="s">
        <v>1095</v>
      </c>
      <c r="P380" s="155"/>
    </row>
    <row r="381" spans="1:16" s="24" customFormat="1">
      <c r="A381" s="43"/>
      <c r="B381" s="144" t="str">
        <f t="shared" si="7"/>
        <v>N</v>
      </c>
      <c r="C381" s="24" t="s">
        <v>2485</v>
      </c>
      <c r="D381" s="24" t="s">
        <v>2469</v>
      </c>
      <c r="E381" s="24" t="s">
        <v>2008</v>
      </c>
      <c r="F381" s="24" t="s">
        <v>2026</v>
      </c>
      <c r="G381" s="24" t="s">
        <v>2027</v>
      </c>
      <c r="H381" s="24" t="s">
        <v>2028</v>
      </c>
      <c r="I381" s="24" t="s">
        <v>2012</v>
      </c>
      <c r="J381" s="183"/>
      <c r="K381" s="183" t="s">
        <v>1373</v>
      </c>
      <c r="L381" s="183" t="s">
        <v>544</v>
      </c>
      <c r="M381" s="24" t="s">
        <v>2478</v>
      </c>
      <c r="O381" s="137" t="s">
        <v>1095</v>
      </c>
      <c r="P381" s="155"/>
    </row>
    <row r="382" spans="1:16" s="24" customFormat="1">
      <c r="A382" s="43"/>
      <c r="B382" s="144" t="str">
        <f t="shared" si="7"/>
        <v>N</v>
      </c>
      <c r="C382" s="24" t="s">
        <v>2486</v>
      </c>
      <c r="D382" s="24" t="s">
        <v>2469</v>
      </c>
      <c r="E382" s="24" t="s">
        <v>2016</v>
      </c>
      <c r="F382" s="24" t="s">
        <v>2026</v>
      </c>
      <c r="G382" s="24" t="s">
        <v>2027</v>
      </c>
      <c r="H382" s="24" t="s">
        <v>2028</v>
      </c>
      <c r="I382" s="24" t="s">
        <v>2012</v>
      </c>
      <c r="J382" s="183"/>
      <c r="K382" s="183" t="s">
        <v>1373</v>
      </c>
      <c r="L382" s="183" t="s">
        <v>544</v>
      </c>
      <c r="M382" s="24" t="s">
        <v>2480</v>
      </c>
      <c r="O382" s="137" t="s">
        <v>1095</v>
      </c>
      <c r="P382" s="155"/>
    </row>
    <row r="383" spans="1:16" s="24" customFormat="1">
      <c r="A383" s="43"/>
      <c r="B383" s="144" t="str">
        <f t="shared" si="7"/>
        <v>N</v>
      </c>
      <c r="C383" s="24" t="s">
        <v>2487</v>
      </c>
      <c r="D383" s="24" t="s">
        <v>2469</v>
      </c>
      <c r="E383" s="24" t="s">
        <v>2008</v>
      </c>
      <c r="F383" s="24" t="s">
        <v>2009</v>
      </c>
      <c r="G383" s="24" t="s">
        <v>2010</v>
      </c>
      <c r="H383" s="24" t="s">
        <v>2011</v>
      </c>
      <c r="I383" s="24" t="s">
        <v>2012</v>
      </c>
      <c r="J383" s="183"/>
      <c r="K383" s="183" t="s">
        <v>1402</v>
      </c>
      <c r="L383" s="183" t="s">
        <v>544</v>
      </c>
      <c r="M383" s="24" t="s">
        <v>2470</v>
      </c>
      <c r="O383" s="137" t="s">
        <v>1095</v>
      </c>
      <c r="P383" s="155"/>
    </row>
    <row r="384" spans="1:16" s="24" customFormat="1">
      <c r="A384" s="43"/>
      <c r="B384" s="144" t="str">
        <f t="shared" si="7"/>
        <v>N</v>
      </c>
      <c r="C384" s="24" t="s">
        <v>2488</v>
      </c>
      <c r="D384" s="24" t="s">
        <v>2469</v>
      </c>
      <c r="E384" s="24" t="s">
        <v>2016</v>
      </c>
      <c r="F384" s="24" t="s">
        <v>2009</v>
      </c>
      <c r="G384" s="24" t="s">
        <v>2010</v>
      </c>
      <c r="H384" s="24" t="s">
        <v>2011</v>
      </c>
      <c r="I384" s="24" t="s">
        <v>2012</v>
      </c>
      <c r="J384" s="183"/>
      <c r="K384" s="183" t="s">
        <v>1402</v>
      </c>
      <c r="L384" s="183" t="s">
        <v>544</v>
      </c>
      <c r="M384" s="24" t="s">
        <v>2472</v>
      </c>
      <c r="O384" s="137" t="s">
        <v>1095</v>
      </c>
      <c r="P384" s="155"/>
    </row>
    <row r="385" spans="1:16" s="24" customFormat="1">
      <c r="A385" s="43"/>
      <c r="B385" s="144" t="str">
        <f t="shared" si="7"/>
        <v>N</v>
      </c>
      <c r="C385" s="24" t="s">
        <v>2489</v>
      </c>
      <c r="D385" s="24" t="s">
        <v>2469</v>
      </c>
      <c r="E385" s="24" t="s">
        <v>2008</v>
      </c>
      <c r="F385" s="24" t="s">
        <v>2019</v>
      </c>
      <c r="G385" s="24" t="s">
        <v>2020</v>
      </c>
      <c r="H385" s="24" t="s">
        <v>2021</v>
      </c>
      <c r="I385" s="24" t="s">
        <v>2012</v>
      </c>
      <c r="J385" s="183"/>
      <c r="K385" s="183" t="s">
        <v>1402</v>
      </c>
      <c r="L385" s="183" t="s">
        <v>544</v>
      </c>
      <c r="M385" s="24" t="s">
        <v>2474</v>
      </c>
      <c r="O385" s="137" t="s">
        <v>1095</v>
      </c>
      <c r="P385" s="155"/>
    </row>
    <row r="386" spans="1:16" s="24" customFormat="1">
      <c r="A386" s="43"/>
      <c r="B386" s="144" t="str">
        <f t="shared" si="7"/>
        <v>N</v>
      </c>
      <c r="C386" s="24" t="s">
        <v>2490</v>
      </c>
      <c r="D386" s="24" t="s">
        <v>2469</v>
      </c>
      <c r="E386" s="24" t="s">
        <v>2016</v>
      </c>
      <c r="F386" s="24" t="s">
        <v>2019</v>
      </c>
      <c r="G386" s="24" t="s">
        <v>2020</v>
      </c>
      <c r="H386" s="24" t="s">
        <v>2021</v>
      </c>
      <c r="I386" s="24" t="s">
        <v>2012</v>
      </c>
      <c r="J386" s="183"/>
      <c r="K386" s="183" t="s">
        <v>1402</v>
      </c>
      <c r="L386" s="183" t="s">
        <v>544</v>
      </c>
      <c r="M386" s="24" t="s">
        <v>2476</v>
      </c>
      <c r="O386" s="137" t="s">
        <v>1095</v>
      </c>
      <c r="P386" s="155"/>
    </row>
    <row r="387" spans="1:16" s="24" customFormat="1">
      <c r="A387" s="43"/>
      <c r="B387" s="144" t="str">
        <f t="shared" si="7"/>
        <v>N</v>
      </c>
      <c r="C387" s="24" t="s">
        <v>2491</v>
      </c>
      <c r="D387" s="24" t="s">
        <v>2469</v>
      </c>
      <c r="E387" s="24" t="s">
        <v>2008</v>
      </c>
      <c r="F387" s="24" t="s">
        <v>2026</v>
      </c>
      <c r="G387" s="24" t="s">
        <v>2027</v>
      </c>
      <c r="H387" s="24" t="s">
        <v>2028</v>
      </c>
      <c r="I387" s="24" t="s">
        <v>2012</v>
      </c>
      <c r="J387" s="183"/>
      <c r="K387" s="183" t="s">
        <v>1402</v>
      </c>
      <c r="L387" s="183" t="s">
        <v>544</v>
      </c>
      <c r="M387" s="24" t="s">
        <v>2478</v>
      </c>
      <c r="O387" s="137" t="s">
        <v>1095</v>
      </c>
      <c r="P387" s="155"/>
    </row>
    <row r="388" spans="1:16" s="24" customFormat="1">
      <c r="A388" s="43"/>
      <c r="B388" s="144" t="str">
        <f t="shared" si="7"/>
        <v>N</v>
      </c>
      <c r="C388" s="24" t="s">
        <v>2492</v>
      </c>
      <c r="D388" s="24" t="s">
        <v>2469</v>
      </c>
      <c r="E388" s="24" t="s">
        <v>2016</v>
      </c>
      <c r="F388" s="24" t="s">
        <v>2026</v>
      </c>
      <c r="G388" s="24" t="s">
        <v>2027</v>
      </c>
      <c r="H388" s="24" t="s">
        <v>2028</v>
      </c>
      <c r="I388" s="24" t="s">
        <v>2012</v>
      </c>
      <c r="J388" s="183"/>
      <c r="K388" s="183" t="s">
        <v>1402</v>
      </c>
      <c r="L388" s="183" t="s">
        <v>544</v>
      </c>
      <c r="M388" s="24" t="s">
        <v>2480</v>
      </c>
      <c r="O388" s="137" t="s">
        <v>1095</v>
      </c>
      <c r="P388" s="155"/>
    </row>
    <row r="389" spans="1:16" s="24" customFormat="1">
      <c r="A389" s="43"/>
      <c r="B389" s="144" t="str">
        <f t="shared" si="7"/>
        <v>N</v>
      </c>
      <c r="C389" s="24" t="s">
        <v>2493</v>
      </c>
      <c r="D389" s="24" t="s">
        <v>2469</v>
      </c>
      <c r="E389" s="24" t="s">
        <v>2008</v>
      </c>
      <c r="F389" s="24" t="s">
        <v>2009</v>
      </c>
      <c r="G389" s="24" t="s">
        <v>2010</v>
      </c>
      <c r="H389" s="24" t="s">
        <v>2011</v>
      </c>
      <c r="I389" s="24" t="s">
        <v>2012</v>
      </c>
      <c r="J389" s="183"/>
      <c r="K389" s="183" t="s">
        <v>1094</v>
      </c>
      <c r="L389" s="183" t="s">
        <v>544</v>
      </c>
      <c r="M389" s="24" t="s">
        <v>2470</v>
      </c>
      <c r="O389" s="137" t="s">
        <v>1095</v>
      </c>
      <c r="P389" s="155"/>
    </row>
    <row r="390" spans="1:16" s="24" customFormat="1">
      <c r="A390" s="43"/>
      <c r="B390" s="144" t="str">
        <f t="shared" si="7"/>
        <v>N</v>
      </c>
      <c r="C390" s="24" t="s">
        <v>2494</v>
      </c>
      <c r="D390" s="24" t="s">
        <v>2469</v>
      </c>
      <c r="E390" s="24" t="s">
        <v>2016</v>
      </c>
      <c r="F390" s="24" t="s">
        <v>2009</v>
      </c>
      <c r="G390" s="24" t="s">
        <v>2010</v>
      </c>
      <c r="H390" s="24" t="s">
        <v>2011</v>
      </c>
      <c r="I390" s="24" t="s">
        <v>2012</v>
      </c>
      <c r="J390" s="183"/>
      <c r="K390" s="183" t="s">
        <v>1094</v>
      </c>
      <c r="L390" s="183" t="s">
        <v>544</v>
      </c>
      <c r="M390" s="24" t="s">
        <v>2472</v>
      </c>
      <c r="O390" s="137" t="s">
        <v>1095</v>
      </c>
    </row>
    <row r="391" spans="1:16" s="24" customFormat="1">
      <c r="A391" s="43"/>
      <c r="B391" s="144" t="str">
        <f t="shared" si="7"/>
        <v>N</v>
      </c>
      <c r="C391" s="24" t="s">
        <v>2495</v>
      </c>
      <c r="D391" s="24" t="s">
        <v>2469</v>
      </c>
      <c r="E391" s="24" t="s">
        <v>2008</v>
      </c>
      <c r="F391" s="24" t="s">
        <v>2019</v>
      </c>
      <c r="G391" s="24" t="s">
        <v>2020</v>
      </c>
      <c r="H391" s="24" t="s">
        <v>2021</v>
      </c>
      <c r="I391" s="24" t="s">
        <v>2012</v>
      </c>
      <c r="J391" s="183"/>
      <c r="K391" s="183" t="s">
        <v>1094</v>
      </c>
      <c r="L391" s="183" t="s">
        <v>544</v>
      </c>
      <c r="M391" s="24" t="s">
        <v>2474</v>
      </c>
      <c r="O391" s="137" t="s">
        <v>1095</v>
      </c>
    </row>
    <row r="392" spans="1:16" s="24" customFormat="1">
      <c r="A392" s="43"/>
      <c r="B392" s="144" t="str">
        <f t="shared" si="7"/>
        <v>N</v>
      </c>
      <c r="C392" s="24" t="s">
        <v>2496</v>
      </c>
      <c r="D392" s="24" t="s">
        <v>2469</v>
      </c>
      <c r="E392" s="24" t="s">
        <v>2016</v>
      </c>
      <c r="F392" s="24" t="s">
        <v>2019</v>
      </c>
      <c r="G392" s="24" t="s">
        <v>2020</v>
      </c>
      <c r="H392" s="24" t="s">
        <v>2021</v>
      </c>
      <c r="I392" s="24" t="s">
        <v>2012</v>
      </c>
      <c r="J392" s="183"/>
      <c r="K392" s="183" t="s">
        <v>1094</v>
      </c>
      <c r="L392" s="183" t="s">
        <v>544</v>
      </c>
      <c r="M392" s="24" t="s">
        <v>2476</v>
      </c>
      <c r="O392" s="137" t="s">
        <v>1095</v>
      </c>
    </row>
    <row r="393" spans="1:16" s="24" customFormat="1">
      <c r="A393" s="43"/>
      <c r="B393" s="144" t="str">
        <f t="shared" si="7"/>
        <v>N</v>
      </c>
      <c r="C393" s="24" t="s">
        <v>2497</v>
      </c>
      <c r="D393" s="24" t="s">
        <v>2469</v>
      </c>
      <c r="E393" s="24" t="s">
        <v>2008</v>
      </c>
      <c r="F393" s="24" t="s">
        <v>2026</v>
      </c>
      <c r="G393" s="24" t="s">
        <v>2027</v>
      </c>
      <c r="H393" s="24" t="s">
        <v>2028</v>
      </c>
      <c r="I393" s="24" t="s">
        <v>2012</v>
      </c>
      <c r="J393" s="183"/>
      <c r="K393" s="183" t="s">
        <v>1094</v>
      </c>
      <c r="L393" s="183" t="s">
        <v>544</v>
      </c>
      <c r="M393" s="24" t="s">
        <v>2478</v>
      </c>
      <c r="O393" s="137" t="s">
        <v>1095</v>
      </c>
    </row>
    <row r="394" spans="1:16" s="24" customFormat="1">
      <c r="A394" s="43"/>
      <c r="B394" s="144" t="str">
        <f t="shared" si="7"/>
        <v>N</v>
      </c>
      <c r="C394" s="24" t="s">
        <v>2498</v>
      </c>
      <c r="D394" s="24" t="s">
        <v>2469</v>
      </c>
      <c r="E394" s="24" t="s">
        <v>2016</v>
      </c>
      <c r="F394" s="24" t="s">
        <v>2026</v>
      </c>
      <c r="G394" s="24" t="s">
        <v>2027</v>
      </c>
      <c r="H394" s="24" t="s">
        <v>2028</v>
      </c>
      <c r="I394" s="24" t="s">
        <v>2012</v>
      </c>
      <c r="J394" s="183"/>
      <c r="K394" s="183" t="s">
        <v>1094</v>
      </c>
      <c r="L394" s="183" t="s">
        <v>544</v>
      </c>
      <c r="M394" s="24" t="s">
        <v>2480</v>
      </c>
      <c r="O394" s="137" t="s">
        <v>1095</v>
      </c>
      <c r="P394" s="155"/>
    </row>
    <row r="395" spans="1:16" s="24" customFormat="1">
      <c r="A395" s="43"/>
      <c r="B395" s="144" t="str">
        <f t="shared" si="7"/>
        <v>N</v>
      </c>
      <c r="C395" s="24" t="s">
        <v>2499</v>
      </c>
      <c r="D395" s="24" t="s">
        <v>2469</v>
      </c>
      <c r="E395" s="24" t="s">
        <v>2008</v>
      </c>
      <c r="F395" s="24" t="s">
        <v>2009</v>
      </c>
      <c r="G395" s="24" t="s">
        <v>2010</v>
      </c>
      <c r="H395" s="24" t="s">
        <v>2011</v>
      </c>
      <c r="I395" s="24" t="s">
        <v>2012</v>
      </c>
      <c r="J395" s="183"/>
      <c r="K395" s="183" t="s">
        <v>1125</v>
      </c>
      <c r="L395" s="183" t="s">
        <v>544</v>
      </c>
      <c r="M395" s="24" t="s">
        <v>2470</v>
      </c>
      <c r="O395" s="137" t="s">
        <v>1095</v>
      </c>
    </row>
    <row r="396" spans="1:16" s="24" customFormat="1">
      <c r="A396" s="43"/>
      <c r="B396" s="144" t="str">
        <f t="shared" si="7"/>
        <v>N</v>
      </c>
      <c r="C396" s="24" t="s">
        <v>2500</v>
      </c>
      <c r="D396" s="24" t="s">
        <v>2469</v>
      </c>
      <c r="E396" s="24" t="s">
        <v>2016</v>
      </c>
      <c r="F396" s="24" t="s">
        <v>2009</v>
      </c>
      <c r="G396" s="24" t="s">
        <v>2010</v>
      </c>
      <c r="H396" s="24" t="s">
        <v>2011</v>
      </c>
      <c r="I396" s="24" t="s">
        <v>2012</v>
      </c>
      <c r="J396" s="183"/>
      <c r="K396" s="183" t="s">
        <v>1125</v>
      </c>
      <c r="L396" s="183" t="s">
        <v>544</v>
      </c>
      <c r="M396" s="24" t="s">
        <v>2472</v>
      </c>
      <c r="O396" s="137" t="s">
        <v>1095</v>
      </c>
    </row>
    <row r="397" spans="1:16" s="24" customFormat="1">
      <c r="A397" s="43"/>
      <c r="B397" s="144" t="str">
        <f t="shared" si="7"/>
        <v>N</v>
      </c>
      <c r="C397" s="24" t="s">
        <v>2501</v>
      </c>
      <c r="D397" s="24" t="s">
        <v>2469</v>
      </c>
      <c r="E397" s="24" t="s">
        <v>2008</v>
      </c>
      <c r="F397" s="24" t="s">
        <v>2019</v>
      </c>
      <c r="G397" s="24" t="s">
        <v>2020</v>
      </c>
      <c r="H397" s="24" t="s">
        <v>2021</v>
      </c>
      <c r="I397" s="24" t="s">
        <v>2012</v>
      </c>
      <c r="J397" s="183"/>
      <c r="K397" s="183" t="s">
        <v>1125</v>
      </c>
      <c r="L397" s="183" t="s">
        <v>544</v>
      </c>
      <c r="M397" s="24" t="s">
        <v>2474</v>
      </c>
      <c r="O397" s="137" t="s">
        <v>1095</v>
      </c>
    </row>
    <row r="398" spans="1:16" s="24" customFormat="1">
      <c r="A398" s="43"/>
      <c r="B398" s="144" t="str">
        <f t="shared" si="7"/>
        <v>N</v>
      </c>
      <c r="C398" s="24" t="s">
        <v>2502</v>
      </c>
      <c r="D398" s="24" t="s">
        <v>2469</v>
      </c>
      <c r="E398" s="24" t="s">
        <v>2016</v>
      </c>
      <c r="F398" s="24" t="s">
        <v>2019</v>
      </c>
      <c r="G398" s="24" t="s">
        <v>2020</v>
      </c>
      <c r="H398" s="24" t="s">
        <v>2021</v>
      </c>
      <c r="I398" s="24" t="s">
        <v>2012</v>
      </c>
      <c r="J398" s="183"/>
      <c r="K398" s="183" t="s">
        <v>1125</v>
      </c>
      <c r="L398" s="183" t="s">
        <v>544</v>
      </c>
      <c r="M398" s="24" t="s">
        <v>2476</v>
      </c>
      <c r="O398" s="137" t="s">
        <v>1095</v>
      </c>
    </row>
    <row r="399" spans="1:16" s="24" customFormat="1">
      <c r="A399" s="43"/>
      <c r="B399" s="144" t="str">
        <f t="shared" si="7"/>
        <v>N</v>
      </c>
      <c r="C399" s="24" t="s">
        <v>2503</v>
      </c>
      <c r="D399" s="24" t="s">
        <v>2469</v>
      </c>
      <c r="E399" s="24" t="s">
        <v>2008</v>
      </c>
      <c r="F399" s="24" t="s">
        <v>2026</v>
      </c>
      <c r="G399" s="24" t="s">
        <v>2027</v>
      </c>
      <c r="H399" s="24" t="s">
        <v>2028</v>
      </c>
      <c r="I399" s="24" t="s">
        <v>2012</v>
      </c>
      <c r="J399" s="183"/>
      <c r="K399" s="183" t="s">
        <v>1125</v>
      </c>
      <c r="L399" s="183" t="s">
        <v>544</v>
      </c>
      <c r="M399" s="24" t="s">
        <v>2478</v>
      </c>
      <c r="O399" s="137" t="s">
        <v>1095</v>
      </c>
      <c r="P399" s="25"/>
    </row>
    <row r="400" spans="1:16" s="24" customFormat="1">
      <c r="A400" s="43"/>
      <c r="B400" s="144" t="str">
        <f t="shared" si="7"/>
        <v>N</v>
      </c>
      <c r="C400" s="24" t="s">
        <v>2504</v>
      </c>
      <c r="D400" s="24" t="s">
        <v>2469</v>
      </c>
      <c r="E400" s="24" t="s">
        <v>2016</v>
      </c>
      <c r="F400" s="24" t="s">
        <v>2026</v>
      </c>
      <c r="G400" s="24" t="s">
        <v>2027</v>
      </c>
      <c r="H400" s="24" t="s">
        <v>2028</v>
      </c>
      <c r="I400" s="24" t="s">
        <v>2012</v>
      </c>
      <c r="J400" s="183"/>
      <c r="K400" s="183" t="s">
        <v>1125</v>
      </c>
      <c r="L400" s="183" t="s">
        <v>544</v>
      </c>
      <c r="M400" s="24" t="s">
        <v>2480</v>
      </c>
      <c r="O400" s="137" t="s">
        <v>1095</v>
      </c>
      <c r="P400" s="25"/>
    </row>
    <row r="401" spans="1:16" s="24" customFormat="1">
      <c r="A401" s="43"/>
      <c r="B401" s="144" t="str">
        <f t="shared" si="7"/>
        <v>Y</v>
      </c>
      <c r="C401" s="24" t="s">
        <v>2505</v>
      </c>
      <c r="D401" s="24" t="s">
        <v>2469</v>
      </c>
      <c r="E401" s="24" t="s">
        <v>2008</v>
      </c>
      <c r="F401" s="24" t="s">
        <v>2009</v>
      </c>
      <c r="G401" s="24" t="s">
        <v>2010</v>
      </c>
      <c r="H401" s="24" t="s">
        <v>2011</v>
      </c>
      <c r="I401" s="24" t="s">
        <v>2012</v>
      </c>
      <c r="J401" s="183"/>
      <c r="K401" s="183" t="s">
        <v>536</v>
      </c>
      <c r="L401" s="24" t="s">
        <v>2506</v>
      </c>
      <c r="M401" s="24" t="s">
        <v>2470</v>
      </c>
      <c r="N401" s="24" t="s">
        <v>2014</v>
      </c>
      <c r="O401" s="24" t="s">
        <v>539</v>
      </c>
    </row>
    <row r="402" spans="1:16" s="24" customFormat="1">
      <c r="A402" s="43"/>
      <c r="B402" s="144" t="str">
        <f t="shared" si="7"/>
        <v>N</v>
      </c>
      <c r="C402" s="24" t="s">
        <v>2507</v>
      </c>
      <c r="D402" s="24" t="s">
        <v>2469</v>
      </c>
      <c r="E402" s="24" t="s">
        <v>2016</v>
      </c>
      <c r="F402" s="24" t="s">
        <v>2009</v>
      </c>
      <c r="G402" s="24" t="s">
        <v>2010</v>
      </c>
      <c r="H402" s="24" t="s">
        <v>2011</v>
      </c>
      <c r="I402" s="24" t="s">
        <v>2012</v>
      </c>
      <c r="J402" s="183"/>
      <c r="K402" s="183" t="s">
        <v>536</v>
      </c>
      <c r="L402" s="24" t="s">
        <v>2506</v>
      </c>
      <c r="M402" s="24" t="s">
        <v>2472</v>
      </c>
      <c r="N402" s="24" t="s">
        <v>2014</v>
      </c>
      <c r="O402" s="24" t="s">
        <v>539</v>
      </c>
    </row>
    <row r="403" spans="1:16" s="24" customFormat="1">
      <c r="A403" s="43"/>
      <c r="B403" s="144" t="str">
        <f t="shared" ref="B403:B420" si="8">IF(AND(E403 = "Case Ring",G403="Silicon Bronze, ASTM-B584, C87600", K403 = "Coating_Standard"),"Y","N")</f>
        <v>N</v>
      </c>
      <c r="C403" s="24" t="s">
        <v>2508</v>
      </c>
      <c r="D403" s="24" t="s">
        <v>2469</v>
      </c>
      <c r="E403" s="24" t="s">
        <v>2008</v>
      </c>
      <c r="F403" s="24" t="s">
        <v>2019</v>
      </c>
      <c r="G403" s="24" t="s">
        <v>2020</v>
      </c>
      <c r="H403" s="24" t="s">
        <v>2021</v>
      </c>
      <c r="I403" s="24" t="s">
        <v>2012</v>
      </c>
      <c r="J403" s="183"/>
      <c r="K403" s="183" t="s">
        <v>536</v>
      </c>
      <c r="L403" s="24">
        <v>97783409</v>
      </c>
      <c r="M403" s="24" t="s">
        <v>2474</v>
      </c>
      <c r="N403" s="24" t="s">
        <v>2014</v>
      </c>
      <c r="O403" s="24" t="s">
        <v>1095</v>
      </c>
    </row>
    <row r="404" spans="1:16" s="24" customFormat="1">
      <c r="A404" s="43"/>
      <c r="B404" s="144" t="str">
        <f t="shared" si="8"/>
        <v>N</v>
      </c>
      <c r="C404" s="24" t="s">
        <v>2509</v>
      </c>
      <c r="D404" s="24" t="s">
        <v>2469</v>
      </c>
      <c r="E404" s="24" t="s">
        <v>2008</v>
      </c>
      <c r="F404" s="24" t="s">
        <v>2009</v>
      </c>
      <c r="G404" s="24" t="s">
        <v>2010</v>
      </c>
      <c r="H404" s="24" t="s">
        <v>2011</v>
      </c>
      <c r="I404" s="24" t="s">
        <v>2012</v>
      </c>
      <c r="J404" s="183"/>
      <c r="K404" s="183" t="s">
        <v>1235</v>
      </c>
      <c r="L404" s="183" t="s">
        <v>544</v>
      </c>
      <c r="M404" s="24" t="s">
        <v>2470</v>
      </c>
      <c r="O404" s="137" t="s">
        <v>1095</v>
      </c>
      <c r="P404" s="155"/>
    </row>
    <row r="405" spans="1:16" s="24" customFormat="1">
      <c r="A405" s="43"/>
      <c r="B405" s="144" t="str">
        <f t="shared" si="8"/>
        <v>N</v>
      </c>
      <c r="C405" s="24" t="s">
        <v>2510</v>
      </c>
      <c r="D405" s="24" t="s">
        <v>2469</v>
      </c>
      <c r="E405" s="24" t="s">
        <v>2016</v>
      </c>
      <c r="F405" s="24" t="s">
        <v>2009</v>
      </c>
      <c r="G405" s="24" t="s">
        <v>2010</v>
      </c>
      <c r="H405" s="24" t="s">
        <v>2011</v>
      </c>
      <c r="I405" s="24" t="s">
        <v>2012</v>
      </c>
      <c r="J405" s="183"/>
      <c r="K405" s="183" t="s">
        <v>1235</v>
      </c>
      <c r="L405" s="183" t="s">
        <v>544</v>
      </c>
      <c r="M405" s="24" t="s">
        <v>2472</v>
      </c>
      <c r="O405" s="137" t="s">
        <v>1095</v>
      </c>
      <c r="P405" s="155"/>
    </row>
    <row r="406" spans="1:16" s="24" customFormat="1">
      <c r="A406" s="43"/>
      <c r="B406" s="144" t="str">
        <f t="shared" si="8"/>
        <v>N</v>
      </c>
      <c r="C406" s="24" t="s">
        <v>2511</v>
      </c>
      <c r="D406" s="24" t="s">
        <v>2469</v>
      </c>
      <c r="E406" s="24" t="s">
        <v>2008</v>
      </c>
      <c r="F406" s="24" t="s">
        <v>2019</v>
      </c>
      <c r="G406" s="24" t="s">
        <v>2020</v>
      </c>
      <c r="H406" s="24" t="s">
        <v>2021</v>
      </c>
      <c r="I406" s="24" t="s">
        <v>2012</v>
      </c>
      <c r="J406" s="183"/>
      <c r="K406" s="183" t="s">
        <v>1235</v>
      </c>
      <c r="L406" s="183" t="s">
        <v>544</v>
      </c>
      <c r="M406" s="24" t="s">
        <v>2474</v>
      </c>
      <c r="O406" s="137" t="s">
        <v>1095</v>
      </c>
      <c r="P406" s="155"/>
    </row>
    <row r="407" spans="1:16" s="24" customFormat="1">
      <c r="A407" s="43"/>
      <c r="B407" s="144" t="str">
        <f t="shared" si="8"/>
        <v>N</v>
      </c>
      <c r="C407" s="24" t="s">
        <v>2512</v>
      </c>
      <c r="D407" s="24" t="s">
        <v>2469</v>
      </c>
      <c r="E407" s="24" t="s">
        <v>2016</v>
      </c>
      <c r="F407" s="24" t="s">
        <v>2019</v>
      </c>
      <c r="G407" s="24" t="s">
        <v>2020</v>
      </c>
      <c r="H407" s="24" t="s">
        <v>2021</v>
      </c>
      <c r="I407" s="24" t="s">
        <v>2012</v>
      </c>
      <c r="J407" s="183"/>
      <c r="K407" s="183" t="s">
        <v>1235</v>
      </c>
      <c r="L407" s="183" t="s">
        <v>544</v>
      </c>
      <c r="M407" s="24" t="s">
        <v>2476</v>
      </c>
      <c r="O407" s="137" t="s">
        <v>1095</v>
      </c>
    </row>
    <row r="408" spans="1:16" s="24" customFormat="1">
      <c r="A408" s="43"/>
      <c r="B408" s="144" t="str">
        <f t="shared" si="8"/>
        <v>N</v>
      </c>
      <c r="C408" s="24" t="s">
        <v>2513</v>
      </c>
      <c r="D408" s="24" t="s">
        <v>2469</v>
      </c>
      <c r="E408" s="24" t="s">
        <v>2016</v>
      </c>
      <c r="F408" s="24" t="s">
        <v>2019</v>
      </c>
      <c r="G408" s="24" t="s">
        <v>2020</v>
      </c>
      <c r="H408" s="24" t="s">
        <v>2021</v>
      </c>
      <c r="I408" s="24" t="s">
        <v>2012</v>
      </c>
      <c r="J408" s="183"/>
      <c r="K408" s="183" t="s">
        <v>536</v>
      </c>
      <c r="L408" s="24">
        <v>97783409</v>
      </c>
      <c r="M408" s="24" t="s">
        <v>2476</v>
      </c>
      <c r="N408" s="24" t="s">
        <v>2014</v>
      </c>
      <c r="O408" s="24" t="s">
        <v>1095</v>
      </c>
      <c r="P408" s="155"/>
    </row>
    <row r="409" spans="1:16" s="24" customFormat="1">
      <c r="A409" s="43"/>
      <c r="B409" s="144" t="str">
        <f t="shared" si="8"/>
        <v>N</v>
      </c>
      <c r="C409" s="24" t="s">
        <v>2514</v>
      </c>
      <c r="D409" s="24" t="s">
        <v>2469</v>
      </c>
      <c r="E409" s="24" t="s">
        <v>2008</v>
      </c>
      <c r="F409" s="24" t="s">
        <v>2026</v>
      </c>
      <c r="G409" s="24" t="s">
        <v>2027</v>
      </c>
      <c r="H409" s="24" t="s">
        <v>2028</v>
      </c>
      <c r="I409" s="24" t="s">
        <v>2012</v>
      </c>
      <c r="J409" s="183"/>
      <c r="K409" s="183" t="s">
        <v>1235</v>
      </c>
      <c r="L409" s="183" t="s">
        <v>544</v>
      </c>
      <c r="M409" s="24" t="s">
        <v>2478</v>
      </c>
      <c r="O409" s="137" t="s">
        <v>1095</v>
      </c>
    </row>
    <row r="410" spans="1:16" s="24" customFormat="1">
      <c r="A410" s="43"/>
      <c r="B410" s="144" t="str">
        <f t="shared" si="8"/>
        <v>N</v>
      </c>
      <c r="C410" s="24" t="s">
        <v>2515</v>
      </c>
      <c r="D410" s="24" t="s">
        <v>2469</v>
      </c>
      <c r="E410" s="24" t="s">
        <v>2016</v>
      </c>
      <c r="F410" s="24" t="s">
        <v>2026</v>
      </c>
      <c r="G410" s="24" t="s">
        <v>2027</v>
      </c>
      <c r="H410" s="24" t="s">
        <v>2028</v>
      </c>
      <c r="I410" s="24" t="s">
        <v>2012</v>
      </c>
      <c r="J410" s="183"/>
      <c r="K410" s="183" t="s">
        <v>1235</v>
      </c>
      <c r="L410" s="183" t="s">
        <v>544</v>
      </c>
      <c r="M410" s="24" t="s">
        <v>2480</v>
      </c>
      <c r="O410" s="137" t="s">
        <v>1095</v>
      </c>
    </row>
    <row r="411" spans="1:16" s="24" customFormat="1">
      <c r="A411" s="43"/>
      <c r="B411" s="144" t="str">
        <f t="shared" si="8"/>
        <v>N</v>
      </c>
      <c r="C411" s="24" t="s">
        <v>2516</v>
      </c>
      <c r="D411" s="24" t="s">
        <v>2469</v>
      </c>
      <c r="E411" s="24" t="s">
        <v>2008</v>
      </c>
      <c r="F411" s="24" t="s">
        <v>2026</v>
      </c>
      <c r="G411" s="24" t="s">
        <v>2027</v>
      </c>
      <c r="H411" s="24" t="s">
        <v>2028</v>
      </c>
      <c r="I411" s="24" t="s">
        <v>2012</v>
      </c>
      <c r="J411" s="183"/>
      <c r="K411" s="183" t="s">
        <v>536</v>
      </c>
      <c r="L411" s="24" t="s">
        <v>544</v>
      </c>
      <c r="M411" s="24" t="s">
        <v>2478</v>
      </c>
      <c r="O411" s="137" t="s">
        <v>2030</v>
      </c>
    </row>
    <row r="412" spans="1:16" s="24" customFormat="1">
      <c r="A412" s="43"/>
      <c r="B412" s="144" t="str">
        <f t="shared" si="8"/>
        <v>N</v>
      </c>
      <c r="C412" s="24" t="s">
        <v>2517</v>
      </c>
      <c r="D412" s="24" t="s">
        <v>2469</v>
      </c>
      <c r="E412" s="24" t="s">
        <v>2016</v>
      </c>
      <c r="F412" s="24" t="s">
        <v>2026</v>
      </c>
      <c r="G412" s="24" t="s">
        <v>2027</v>
      </c>
      <c r="H412" s="24" t="s">
        <v>2028</v>
      </c>
      <c r="I412" s="24" t="s">
        <v>2012</v>
      </c>
      <c r="J412" s="183"/>
      <c r="K412" s="183" t="s">
        <v>536</v>
      </c>
      <c r="L412" s="24" t="s">
        <v>544</v>
      </c>
      <c r="M412" s="24" t="s">
        <v>2480</v>
      </c>
      <c r="O412" s="137" t="s">
        <v>2030</v>
      </c>
    </row>
    <row r="413" spans="1:16" s="24" customFormat="1">
      <c r="A413" s="43"/>
      <c r="B413" s="144" t="str">
        <f t="shared" si="8"/>
        <v>N</v>
      </c>
      <c r="C413" s="24" t="s">
        <v>2518</v>
      </c>
      <c r="D413" s="24" t="s">
        <v>2469</v>
      </c>
      <c r="E413" s="24" t="s">
        <v>2008</v>
      </c>
      <c r="F413" s="24" t="s">
        <v>2034</v>
      </c>
      <c r="G413" s="24" t="s">
        <v>2035</v>
      </c>
      <c r="H413" s="24" t="s">
        <v>2036</v>
      </c>
      <c r="I413" s="159" t="s">
        <v>2037</v>
      </c>
      <c r="J413" s="183"/>
      <c r="K413" s="183" t="s">
        <v>536</v>
      </c>
      <c r="L413" s="24" t="s">
        <v>544</v>
      </c>
      <c r="M413" s="24" t="s">
        <v>2519</v>
      </c>
      <c r="O413" s="137" t="s">
        <v>2039</v>
      </c>
    </row>
    <row r="414" spans="1:16" s="24" customFormat="1">
      <c r="A414" s="43"/>
      <c r="B414" s="144" t="str">
        <f t="shared" si="8"/>
        <v>N</v>
      </c>
      <c r="C414" s="24" t="s">
        <v>2520</v>
      </c>
      <c r="D414" s="24" t="s">
        <v>2469</v>
      </c>
      <c r="E414" s="24" t="s">
        <v>2016</v>
      </c>
      <c r="F414" s="24" t="s">
        <v>2034</v>
      </c>
      <c r="G414" s="24" t="s">
        <v>2035</v>
      </c>
      <c r="H414" s="24" t="s">
        <v>2036</v>
      </c>
      <c r="I414" s="159" t="s">
        <v>2037</v>
      </c>
      <c r="J414" s="183"/>
      <c r="K414" s="183" t="s">
        <v>536</v>
      </c>
      <c r="L414" s="24" t="s">
        <v>544</v>
      </c>
      <c r="M414" s="24" t="s">
        <v>2521</v>
      </c>
      <c r="O414" s="137" t="s">
        <v>2039</v>
      </c>
    </row>
    <row r="415" spans="1:16" s="24" customFormat="1">
      <c r="A415" s="43"/>
      <c r="B415" s="144" t="str">
        <f t="shared" si="8"/>
        <v>N</v>
      </c>
      <c r="C415" s="24" t="s">
        <v>2522</v>
      </c>
      <c r="D415" s="24" t="s">
        <v>2469</v>
      </c>
      <c r="E415" s="24" t="s">
        <v>2008</v>
      </c>
      <c r="F415" s="24" t="s">
        <v>2043</v>
      </c>
      <c r="G415" s="24" t="s">
        <v>2044</v>
      </c>
      <c r="H415" s="24" t="s">
        <v>2045</v>
      </c>
      <c r="I415" s="159" t="s">
        <v>2037</v>
      </c>
      <c r="J415" s="183"/>
      <c r="K415" s="183" t="s">
        <v>536</v>
      </c>
      <c r="L415" s="186">
        <v>98577149</v>
      </c>
      <c r="M415" s="24" t="s">
        <v>2523</v>
      </c>
      <c r="O415" s="137" t="s">
        <v>2039</v>
      </c>
    </row>
    <row r="416" spans="1:16" s="24" customFormat="1">
      <c r="A416" s="43"/>
      <c r="B416" s="144" t="str">
        <f t="shared" si="8"/>
        <v>N</v>
      </c>
      <c r="C416" s="24" t="s">
        <v>2524</v>
      </c>
      <c r="D416" s="24" t="s">
        <v>2469</v>
      </c>
      <c r="E416" s="24" t="s">
        <v>2016</v>
      </c>
      <c r="F416" s="24" t="s">
        <v>2043</v>
      </c>
      <c r="G416" s="24" t="s">
        <v>2044</v>
      </c>
      <c r="H416" s="24" t="s">
        <v>2045</v>
      </c>
      <c r="I416" s="159" t="s">
        <v>2037</v>
      </c>
      <c r="J416" s="183"/>
      <c r="K416" s="183" t="s">
        <v>536</v>
      </c>
      <c r="L416" s="186">
        <v>98577149</v>
      </c>
      <c r="M416" s="24" t="s">
        <v>2525</v>
      </c>
      <c r="O416" s="137" t="s">
        <v>2039</v>
      </c>
    </row>
    <row r="417" spans="1:16" s="24" customFormat="1">
      <c r="A417" s="43"/>
      <c r="B417" s="144" t="str">
        <f t="shared" si="8"/>
        <v>N</v>
      </c>
      <c r="C417" s="24" t="s">
        <v>2526</v>
      </c>
      <c r="D417" s="24" t="s">
        <v>2469</v>
      </c>
      <c r="E417" s="24" t="s">
        <v>2008</v>
      </c>
      <c r="F417" s="24" t="s">
        <v>2050</v>
      </c>
      <c r="G417" s="24" t="s">
        <v>2051</v>
      </c>
      <c r="H417" s="24" t="s">
        <v>2052</v>
      </c>
      <c r="I417" s="159" t="s">
        <v>2037</v>
      </c>
      <c r="J417" s="183"/>
      <c r="K417" s="183" t="s">
        <v>536</v>
      </c>
      <c r="L417" s="186">
        <v>98577150</v>
      </c>
      <c r="M417" s="24" t="s">
        <v>2527</v>
      </c>
      <c r="O417" s="137" t="s">
        <v>2054</v>
      </c>
    </row>
    <row r="418" spans="1:16" s="24" customFormat="1">
      <c r="A418" s="43"/>
      <c r="B418" s="144" t="str">
        <f t="shared" si="8"/>
        <v>N</v>
      </c>
      <c r="C418" s="24" t="s">
        <v>2528</v>
      </c>
      <c r="D418" s="24" t="s">
        <v>2469</v>
      </c>
      <c r="E418" s="24" t="s">
        <v>2016</v>
      </c>
      <c r="F418" s="24" t="s">
        <v>2050</v>
      </c>
      <c r="G418" s="24" t="s">
        <v>2051</v>
      </c>
      <c r="H418" s="24" t="s">
        <v>2052</v>
      </c>
      <c r="I418" s="159" t="s">
        <v>2037</v>
      </c>
      <c r="J418" s="183"/>
      <c r="K418" s="183" t="s">
        <v>536</v>
      </c>
      <c r="L418" s="186">
        <v>98577150</v>
      </c>
      <c r="M418" s="24" t="s">
        <v>2529</v>
      </c>
      <c r="O418" s="137" t="s">
        <v>2054</v>
      </c>
    </row>
    <row r="419" spans="1:16" s="24" customFormat="1">
      <c r="A419" s="43"/>
      <c r="B419" s="144" t="str">
        <f t="shared" si="8"/>
        <v>N</v>
      </c>
      <c r="C419" s="24" t="s">
        <v>2530</v>
      </c>
      <c r="D419" s="24" t="s">
        <v>2469</v>
      </c>
      <c r="E419" s="24" t="s">
        <v>2008</v>
      </c>
      <c r="F419" s="24" t="s">
        <v>2058</v>
      </c>
      <c r="G419" s="24" t="s">
        <v>549</v>
      </c>
      <c r="H419" s="24" t="s">
        <v>550</v>
      </c>
      <c r="I419" s="24" t="s">
        <v>549</v>
      </c>
      <c r="J419" s="183"/>
      <c r="K419" s="183" t="s">
        <v>536</v>
      </c>
      <c r="L419" s="24" t="s">
        <v>544</v>
      </c>
      <c r="M419" s="24" t="s">
        <v>2531</v>
      </c>
      <c r="O419" s="137" t="s">
        <v>552</v>
      </c>
      <c r="P419" s="155"/>
    </row>
    <row r="420" spans="1:16" s="24" customFormat="1">
      <c r="A420" s="43"/>
      <c r="B420" s="144" t="str">
        <f t="shared" si="8"/>
        <v>N</v>
      </c>
      <c r="C420" s="24" t="s">
        <v>2532</v>
      </c>
      <c r="D420" s="24" t="s">
        <v>2469</v>
      </c>
      <c r="E420" s="24" t="s">
        <v>2016</v>
      </c>
      <c r="F420" s="24" t="s">
        <v>2058</v>
      </c>
      <c r="G420" s="24" t="s">
        <v>549</v>
      </c>
      <c r="H420" s="24" t="s">
        <v>550</v>
      </c>
      <c r="I420" s="24" t="s">
        <v>549</v>
      </c>
      <c r="J420" s="183"/>
      <c r="K420" s="183" t="s">
        <v>536</v>
      </c>
      <c r="L420" s="24" t="s">
        <v>544</v>
      </c>
      <c r="M420" s="24" t="s">
        <v>2533</v>
      </c>
      <c r="O420" s="137" t="s">
        <v>552</v>
      </c>
      <c r="P420" s="25"/>
    </row>
    <row r="421" spans="1:16" s="24" customFormat="1">
      <c r="A421" s="43"/>
      <c r="B421" s="144" t="s">
        <v>514</v>
      </c>
      <c r="C421" s="24" t="s">
        <v>2534</v>
      </c>
      <c r="D421" s="24" t="s">
        <v>1528</v>
      </c>
      <c r="E421" s="181" t="s">
        <v>2008</v>
      </c>
      <c r="F421" s="181" t="s">
        <v>2009</v>
      </c>
      <c r="G421" s="181" t="s">
        <v>2010</v>
      </c>
      <c r="H421" s="181" t="s">
        <v>2011</v>
      </c>
      <c r="I421" s="181" t="s">
        <v>2012</v>
      </c>
      <c r="J421" s="184"/>
      <c r="K421" s="184" t="s">
        <v>536</v>
      </c>
      <c r="L421" s="186">
        <v>98558143</v>
      </c>
      <c r="M421" s="181" t="s">
        <v>2013</v>
      </c>
      <c r="O421" s="24" t="s">
        <v>2308</v>
      </c>
    </row>
    <row r="422" spans="1:16" s="24" customFormat="1">
      <c r="A422" s="43"/>
      <c r="B422" s="144" t="s">
        <v>514</v>
      </c>
      <c r="C422" s="24" t="s">
        <v>2535</v>
      </c>
      <c r="D422" s="24" t="s">
        <v>1528</v>
      </c>
      <c r="E422" s="181" t="s">
        <v>2016</v>
      </c>
      <c r="F422" s="181" t="s">
        <v>2009</v>
      </c>
      <c r="G422" s="181" t="s">
        <v>2010</v>
      </c>
      <c r="H422" s="181" t="s">
        <v>2011</v>
      </c>
      <c r="I422" s="181" t="s">
        <v>2012</v>
      </c>
      <c r="J422" s="184"/>
      <c r="K422" s="184" t="s">
        <v>536</v>
      </c>
      <c r="L422" s="186">
        <v>98558143</v>
      </c>
      <c r="M422" s="181" t="s">
        <v>2310</v>
      </c>
      <c r="O422" s="24" t="s">
        <v>2308</v>
      </c>
    </row>
    <row r="423" spans="1:16" s="24" customFormat="1">
      <c r="A423" s="43"/>
      <c r="B423" s="144" t="s">
        <v>514</v>
      </c>
      <c r="C423" s="24" t="s">
        <v>2536</v>
      </c>
      <c r="D423" s="24" t="s">
        <v>1528</v>
      </c>
      <c r="E423" s="181" t="s">
        <v>2008</v>
      </c>
      <c r="F423" s="181" t="s">
        <v>2009</v>
      </c>
      <c r="G423" s="181" t="s">
        <v>2010</v>
      </c>
      <c r="H423" s="181" t="s">
        <v>2011</v>
      </c>
      <c r="I423" s="181" t="s">
        <v>2012</v>
      </c>
      <c r="J423" s="184"/>
      <c r="K423" s="184" t="s">
        <v>1094</v>
      </c>
      <c r="L423" s="184" t="s">
        <v>544</v>
      </c>
      <c r="M423" s="181" t="s">
        <v>2013</v>
      </c>
      <c r="O423" s="137" t="s">
        <v>1095</v>
      </c>
    </row>
    <row r="424" spans="1:16" s="24" customFormat="1">
      <c r="A424" s="43"/>
      <c r="B424" s="144" t="s">
        <v>514</v>
      </c>
      <c r="C424" s="24" t="s">
        <v>2537</v>
      </c>
      <c r="D424" s="24" t="s">
        <v>1528</v>
      </c>
      <c r="E424" s="181" t="s">
        <v>2016</v>
      </c>
      <c r="F424" s="181" t="s">
        <v>2009</v>
      </c>
      <c r="G424" s="181" t="s">
        <v>2010</v>
      </c>
      <c r="H424" s="181" t="s">
        <v>2011</v>
      </c>
      <c r="I424" s="181" t="s">
        <v>2012</v>
      </c>
      <c r="J424" s="184"/>
      <c r="K424" s="184" t="s">
        <v>1094</v>
      </c>
      <c r="L424" s="184" t="s">
        <v>544</v>
      </c>
      <c r="M424" s="181" t="s">
        <v>2310</v>
      </c>
      <c r="O424" s="137" t="s">
        <v>1095</v>
      </c>
    </row>
    <row r="425" spans="1:16" s="24" customFormat="1">
      <c r="A425" s="43"/>
      <c r="B425" s="144" t="s">
        <v>514</v>
      </c>
      <c r="C425" s="24" t="s">
        <v>2538</v>
      </c>
      <c r="D425" s="24" t="s">
        <v>1528</v>
      </c>
      <c r="E425" s="181" t="s">
        <v>2008</v>
      </c>
      <c r="F425" s="181" t="s">
        <v>2009</v>
      </c>
      <c r="G425" s="181" t="s">
        <v>2010</v>
      </c>
      <c r="H425" s="181" t="s">
        <v>2011</v>
      </c>
      <c r="I425" s="181" t="s">
        <v>2012</v>
      </c>
      <c r="J425" s="184"/>
      <c r="K425" s="184" t="s">
        <v>1125</v>
      </c>
      <c r="L425" s="184" t="s">
        <v>544</v>
      </c>
      <c r="M425" s="181" t="s">
        <v>2013</v>
      </c>
      <c r="O425" s="137" t="s">
        <v>1095</v>
      </c>
    </row>
    <row r="426" spans="1:16" s="24" customFormat="1">
      <c r="A426" s="43"/>
      <c r="B426" s="144" t="s">
        <v>514</v>
      </c>
      <c r="C426" s="24" t="s">
        <v>2539</v>
      </c>
      <c r="D426" s="24" t="s">
        <v>1528</v>
      </c>
      <c r="E426" s="181" t="s">
        <v>2016</v>
      </c>
      <c r="F426" s="181" t="s">
        <v>2009</v>
      </c>
      <c r="G426" s="181" t="s">
        <v>2010</v>
      </c>
      <c r="H426" s="181" t="s">
        <v>2011</v>
      </c>
      <c r="I426" s="181" t="s">
        <v>2012</v>
      </c>
      <c r="J426" s="184"/>
      <c r="K426" s="184" t="s">
        <v>1125</v>
      </c>
      <c r="L426" s="184" t="s">
        <v>544</v>
      </c>
      <c r="M426" s="181" t="s">
        <v>2310</v>
      </c>
      <c r="O426" s="137" t="s">
        <v>1095</v>
      </c>
    </row>
    <row r="427" spans="1:16" s="24" customFormat="1">
      <c r="A427" s="43"/>
      <c r="B427" s="144" t="s">
        <v>514</v>
      </c>
      <c r="C427" s="24" t="s">
        <v>2540</v>
      </c>
      <c r="D427" s="24" t="s">
        <v>1528</v>
      </c>
      <c r="E427" s="181" t="s">
        <v>2008</v>
      </c>
      <c r="F427" s="181" t="s">
        <v>2009</v>
      </c>
      <c r="G427" s="181" t="s">
        <v>2010</v>
      </c>
      <c r="H427" s="181" t="s">
        <v>2011</v>
      </c>
      <c r="I427" s="181" t="s">
        <v>2012</v>
      </c>
      <c r="J427" s="184"/>
      <c r="K427" s="184" t="s">
        <v>1344</v>
      </c>
      <c r="L427" s="184" t="s">
        <v>544</v>
      </c>
      <c r="M427" s="181" t="s">
        <v>2013</v>
      </c>
      <c r="O427" s="137" t="s">
        <v>1095</v>
      </c>
    </row>
    <row r="428" spans="1:16" s="24" customFormat="1">
      <c r="A428" s="43"/>
      <c r="B428" s="144" t="s">
        <v>514</v>
      </c>
      <c r="C428" s="24" t="s">
        <v>2541</v>
      </c>
      <c r="D428" s="24" t="s">
        <v>1528</v>
      </c>
      <c r="E428" s="181" t="s">
        <v>2016</v>
      </c>
      <c r="F428" s="181" t="s">
        <v>2009</v>
      </c>
      <c r="G428" s="181" t="s">
        <v>2010</v>
      </c>
      <c r="H428" s="181" t="s">
        <v>2011</v>
      </c>
      <c r="I428" s="181" t="s">
        <v>2012</v>
      </c>
      <c r="J428" s="184"/>
      <c r="K428" s="184" t="s">
        <v>1344</v>
      </c>
      <c r="L428" s="184" t="s">
        <v>544</v>
      </c>
      <c r="M428" s="181" t="s">
        <v>2310</v>
      </c>
      <c r="O428" s="137" t="s">
        <v>1095</v>
      </c>
    </row>
    <row r="429" spans="1:16" s="24" customFormat="1">
      <c r="A429" s="43"/>
      <c r="B429" s="144" t="s">
        <v>514</v>
      </c>
      <c r="C429" s="24" t="s">
        <v>2542</v>
      </c>
      <c r="D429" s="24" t="s">
        <v>1528</v>
      </c>
      <c r="E429" s="181" t="s">
        <v>2008</v>
      </c>
      <c r="F429" s="181" t="s">
        <v>2009</v>
      </c>
      <c r="G429" s="181" t="s">
        <v>2010</v>
      </c>
      <c r="H429" s="181" t="s">
        <v>2011</v>
      </c>
      <c r="I429" s="181" t="s">
        <v>2012</v>
      </c>
      <c r="J429" s="184"/>
      <c r="K429" s="184" t="s">
        <v>1235</v>
      </c>
      <c r="L429" s="184" t="s">
        <v>544</v>
      </c>
      <c r="M429" s="181" t="s">
        <v>2013</v>
      </c>
      <c r="O429" s="137" t="s">
        <v>1095</v>
      </c>
      <c r="P429" s="155"/>
    </row>
    <row r="430" spans="1:16" s="24" customFormat="1">
      <c r="A430" s="43"/>
      <c r="B430" s="144" t="s">
        <v>514</v>
      </c>
      <c r="C430" s="24" t="s">
        <v>2543</v>
      </c>
      <c r="D430" s="24" t="s">
        <v>1528</v>
      </c>
      <c r="E430" s="181" t="s">
        <v>2016</v>
      </c>
      <c r="F430" s="181" t="s">
        <v>2009</v>
      </c>
      <c r="G430" s="181" t="s">
        <v>2010</v>
      </c>
      <c r="H430" s="181" t="s">
        <v>2011</v>
      </c>
      <c r="I430" s="181" t="s">
        <v>2012</v>
      </c>
      <c r="J430" s="184"/>
      <c r="K430" s="184" t="s">
        <v>1235</v>
      </c>
      <c r="L430" s="184" t="s">
        <v>544</v>
      </c>
      <c r="M430" s="181" t="s">
        <v>2310</v>
      </c>
      <c r="O430" s="137" t="s">
        <v>1095</v>
      </c>
      <c r="P430" s="155"/>
    </row>
    <row r="431" spans="1:16" s="24" customFormat="1">
      <c r="A431" s="43"/>
      <c r="B431" s="144" t="s">
        <v>514</v>
      </c>
      <c r="C431" s="24" t="s">
        <v>2544</v>
      </c>
      <c r="D431" s="24" t="s">
        <v>1528</v>
      </c>
      <c r="E431" s="181" t="s">
        <v>2008</v>
      </c>
      <c r="F431" s="181" t="s">
        <v>2009</v>
      </c>
      <c r="G431" s="181" t="s">
        <v>2010</v>
      </c>
      <c r="H431" s="181" t="s">
        <v>2011</v>
      </c>
      <c r="I431" s="181" t="s">
        <v>2012</v>
      </c>
      <c r="J431" s="184"/>
      <c r="K431" s="184" t="s">
        <v>1402</v>
      </c>
      <c r="L431" s="184" t="s">
        <v>544</v>
      </c>
      <c r="M431" s="181" t="s">
        <v>2013</v>
      </c>
      <c r="O431" s="137" t="s">
        <v>1095</v>
      </c>
      <c r="P431" s="155"/>
    </row>
    <row r="432" spans="1:16" s="24" customFormat="1">
      <c r="A432" s="43"/>
      <c r="B432" s="144" t="s">
        <v>514</v>
      </c>
      <c r="C432" s="24" t="s">
        <v>2545</v>
      </c>
      <c r="D432" s="24" t="s">
        <v>1528</v>
      </c>
      <c r="E432" s="181" t="s">
        <v>2016</v>
      </c>
      <c r="F432" s="181" t="s">
        <v>2009</v>
      </c>
      <c r="G432" s="181" t="s">
        <v>2010</v>
      </c>
      <c r="H432" s="181" t="s">
        <v>2011</v>
      </c>
      <c r="I432" s="181" t="s">
        <v>2012</v>
      </c>
      <c r="J432" s="184"/>
      <c r="K432" s="184" t="s">
        <v>1402</v>
      </c>
      <c r="L432" s="184" t="s">
        <v>544</v>
      </c>
      <c r="M432" s="181" t="s">
        <v>2310</v>
      </c>
      <c r="O432" s="137" t="s">
        <v>1095</v>
      </c>
      <c r="P432" s="25"/>
    </row>
    <row r="433" spans="1:16" s="24" customFormat="1">
      <c r="A433" s="43"/>
      <c r="B433" s="144" t="s">
        <v>514</v>
      </c>
      <c r="C433" s="24" t="s">
        <v>2546</v>
      </c>
      <c r="D433" s="24" t="s">
        <v>1528</v>
      </c>
      <c r="E433" s="181" t="s">
        <v>2008</v>
      </c>
      <c r="F433" s="181" t="s">
        <v>2009</v>
      </c>
      <c r="G433" s="181" t="s">
        <v>2010</v>
      </c>
      <c r="H433" s="181" t="s">
        <v>2011</v>
      </c>
      <c r="I433" s="181" t="s">
        <v>2012</v>
      </c>
      <c r="J433" s="184"/>
      <c r="K433" s="184" t="s">
        <v>1373</v>
      </c>
      <c r="L433" s="184" t="s">
        <v>544</v>
      </c>
      <c r="M433" s="181" t="s">
        <v>2013</v>
      </c>
      <c r="O433" s="137" t="s">
        <v>1095</v>
      </c>
    </row>
    <row r="434" spans="1:16" s="24" customFormat="1">
      <c r="A434" s="43"/>
      <c r="B434" s="144" t="s">
        <v>514</v>
      </c>
      <c r="C434" s="24" t="s">
        <v>2547</v>
      </c>
      <c r="D434" s="24" t="s">
        <v>1528</v>
      </c>
      <c r="E434" s="181" t="s">
        <v>2016</v>
      </c>
      <c r="F434" s="181" t="s">
        <v>2009</v>
      </c>
      <c r="G434" s="181" t="s">
        <v>2010</v>
      </c>
      <c r="H434" s="181" t="s">
        <v>2011</v>
      </c>
      <c r="I434" s="181" t="s">
        <v>2012</v>
      </c>
      <c r="J434" s="184"/>
      <c r="K434" s="184" t="s">
        <v>1373</v>
      </c>
      <c r="L434" s="184" t="s">
        <v>544</v>
      </c>
      <c r="M434" s="181" t="s">
        <v>2310</v>
      </c>
      <c r="O434" s="137" t="s">
        <v>1095</v>
      </c>
    </row>
    <row r="435" spans="1:16" s="24" customFormat="1">
      <c r="A435" s="43"/>
      <c r="B435" s="144" t="s">
        <v>514</v>
      </c>
      <c r="C435" s="24" t="s">
        <v>2548</v>
      </c>
      <c r="D435" s="24" t="s">
        <v>1528</v>
      </c>
      <c r="E435" s="181" t="s">
        <v>2008</v>
      </c>
      <c r="F435" s="181" t="s">
        <v>2019</v>
      </c>
      <c r="G435" s="181" t="s">
        <v>2020</v>
      </c>
      <c r="H435" s="181" t="s">
        <v>2021</v>
      </c>
      <c r="I435" s="181" t="s">
        <v>2012</v>
      </c>
      <c r="J435" s="184"/>
      <c r="K435" s="184" t="s">
        <v>536</v>
      </c>
      <c r="L435" s="186">
        <v>98558144</v>
      </c>
      <c r="M435" s="181" t="s">
        <v>2310</v>
      </c>
      <c r="O435" s="24" t="s">
        <v>1095</v>
      </c>
    </row>
    <row r="436" spans="1:16" s="24" customFormat="1">
      <c r="A436" s="43"/>
      <c r="B436" s="144" t="s">
        <v>514</v>
      </c>
      <c r="C436" s="24" t="s">
        <v>2549</v>
      </c>
      <c r="D436" s="24" t="s">
        <v>1528</v>
      </c>
      <c r="E436" s="181" t="s">
        <v>2016</v>
      </c>
      <c r="F436" s="181" t="s">
        <v>2019</v>
      </c>
      <c r="G436" s="181" t="s">
        <v>2020</v>
      </c>
      <c r="H436" s="181" t="s">
        <v>2021</v>
      </c>
      <c r="I436" s="181" t="s">
        <v>2012</v>
      </c>
      <c r="J436" s="184"/>
      <c r="K436" s="184" t="s">
        <v>536</v>
      </c>
      <c r="L436" s="186">
        <v>98558144</v>
      </c>
      <c r="M436" s="181" t="s">
        <v>2310</v>
      </c>
      <c r="O436" s="24" t="s">
        <v>1095</v>
      </c>
    </row>
    <row r="437" spans="1:16" s="24" customFormat="1">
      <c r="A437" s="43"/>
      <c r="B437" s="144" t="s">
        <v>514</v>
      </c>
      <c r="C437" s="24" t="s">
        <v>2550</v>
      </c>
      <c r="D437" s="24" t="s">
        <v>1528</v>
      </c>
      <c r="E437" s="181" t="s">
        <v>2008</v>
      </c>
      <c r="F437" s="181" t="s">
        <v>2019</v>
      </c>
      <c r="G437" s="181" t="s">
        <v>2020</v>
      </c>
      <c r="H437" s="181" t="s">
        <v>2021</v>
      </c>
      <c r="I437" s="181" t="s">
        <v>2012</v>
      </c>
      <c r="J437" s="184"/>
      <c r="K437" s="184" t="s">
        <v>1094</v>
      </c>
      <c r="L437" s="184" t="s">
        <v>544</v>
      </c>
      <c r="M437" s="181" t="s">
        <v>2310</v>
      </c>
      <c r="O437" s="137" t="s">
        <v>1095</v>
      </c>
    </row>
    <row r="438" spans="1:16" s="24" customFormat="1">
      <c r="A438" s="43"/>
      <c r="B438" s="144" t="s">
        <v>514</v>
      </c>
      <c r="C438" s="24" t="s">
        <v>2551</v>
      </c>
      <c r="D438" s="24" t="s">
        <v>1528</v>
      </c>
      <c r="E438" s="181" t="s">
        <v>2016</v>
      </c>
      <c r="F438" s="181" t="s">
        <v>2019</v>
      </c>
      <c r="G438" s="181" t="s">
        <v>2020</v>
      </c>
      <c r="H438" s="181" t="s">
        <v>2021</v>
      </c>
      <c r="I438" s="181" t="s">
        <v>2012</v>
      </c>
      <c r="J438" s="184"/>
      <c r="K438" s="184" t="s">
        <v>1094</v>
      </c>
      <c r="L438" s="184" t="s">
        <v>544</v>
      </c>
      <c r="M438" s="181" t="s">
        <v>2310</v>
      </c>
      <c r="O438" s="137" t="s">
        <v>1095</v>
      </c>
    </row>
    <row r="439" spans="1:16" s="24" customFormat="1">
      <c r="A439" s="43"/>
      <c r="B439" s="144" t="s">
        <v>514</v>
      </c>
      <c r="C439" s="24" t="s">
        <v>2552</v>
      </c>
      <c r="D439" s="24" t="s">
        <v>1528</v>
      </c>
      <c r="E439" s="181" t="s">
        <v>2008</v>
      </c>
      <c r="F439" s="181" t="s">
        <v>2019</v>
      </c>
      <c r="G439" s="181" t="s">
        <v>2020</v>
      </c>
      <c r="H439" s="181" t="s">
        <v>2021</v>
      </c>
      <c r="I439" s="181" t="s">
        <v>2012</v>
      </c>
      <c r="J439" s="184"/>
      <c r="K439" s="184" t="s">
        <v>1125</v>
      </c>
      <c r="L439" s="184" t="s">
        <v>544</v>
      </c>
      <c r="M439" s="181" t="s">
        <v>2310</v>
      </c>
      <c r="O439" s="137" t="s">
        <v>1095</v>
      </c>
    </row>
    <row r="440" spans="1:16" s="24" customFormat="1">
      <c r="A440" s="43"/>
      <c r="B440" s="144" t="s">
        <v>514</v>
      </c>
      <c r="C440" s="24" t="s">
        <v>2553</v>
      </c>
      <c r="D440" s="24" t="s">
        <v>1528</v>
      </c>
      <c r="E440" s="181" t="s">
        <v>2016</v>
      </c>
      <c r="F440" s="181" t="s">
        <v>2019</v>
      </c>
      <c r="G440" s="181" t="s">
        <v>2020</v>
      </c>
      <c r="H440" s="181" t="s">
        <v>2021</v>
      </c>
      <c r="I440" s="181" t="s">
        <v>2012</v>
      </c>
      <c r="J440" s="184"/>
      <c r="K440" s="184" t="s">
        <v>1125</v>
      </c>
      <c r="L440" s="184" t="s">
        <v>544</v>
      </c>
      <c r="M440" s="181" t="s">
        <v>2310</v>
      </c>
      <c r="O440" s="137" t="s">
        <v>1095</v>
      </c>
    </row>
    <row r="441" spans="1:16" s="24" customFormat="1">
      <c r="A441" s="43"/>
      <c r="B441" s="144" t="s">
        <v>514</v>
      </c>
      <c r="C441" s="24" t="s">
        <v>2554</v>
      </c>
      <c r="D441" s="24" t="s">
        <v>1528</v>
      </c>
      <c r="E441" s="181" t="s">
        <v>2008</v>
      </c>
      <c r="F441" s="181" t="s">
        <v>2019</v>
      </c>
      <c r="G441" s="181" t="s">
        <v>2020</v>
      </c>
      <c r="H441" s="181" t="s">
        <v>2021</v>
      </c>
      <c r="I441" s="181" t="s">
        <v>2012</v>
      </c>
      <c r="J441" s="184"/>
      <c r="K441" s="184" t="s">
        <v>1344</v>
      </c>
      <c r="L441" s="184" t="s">
        <v>544</v>
      </c>
      <c r="M441" s="181" t="s">
        <v>2310</v>
      </c>
      <c r="O441" s="137" t="s">
        <v>1095</v>
      </c>
    </row>
    <row r="442" spans="1:16" s="24" customFormat="1">
      <c r="A442" s="43"/>
      <c r="B442" s="144" t="s">
        <v>514</v>
      </c>
      <c r="C442" s="24" t="s">
        <v>2555</v>
      </c>
      <c r="D442" s="24" t="s">
        <v>1528</v>
      </c>
      <c r="E442" s="181" t="s">
        <v>2016</v>
      </c>
      <c r="F442" s="181" t="s">
        <v>2019</v>
      </c>
      <c r="G442" s="181" t="s">
        <v>2020</v>
      </c>
      <c r="H442" s="181" t="s">
        <v>2021</v>
      </c>
      <c r="I442" s="181" t="s">
        <v>2012</v>
      </c>
      <c r="J442" s="184"/>
      <c r="K442" s="184" t="s">
        <v>1344</v>
      </c>
      <c r="L442" s="184" t="s">
        <v>544</v>
      </c>
      <c r="M442" s="181" t="s">
        <v>2310</v>
      </c>
      <c r="O442" s="137" t="s">
        <v>1095</v>
      </c>
    </row>
    <row r="443" spans="1:16" s="24" customFormat="1">
      <c r="A443" s="43"/>
      <c r="B443" s="144" t="s">
        <v>514</v>
      </c>
      <c r="C443" s="24" t="s">
        <v>2556</v>
      </c>
      <c r="D443" s="24" t="s">
        <v>1528</v>
      </c>
      <c r="E443" s="181" t="s">
        <v>2008</v>
      </c>
      <c r="F443" s="181" t="s">
        <v>2019</v>
      </c>
      <c r="G443" s="181" t="s">
        <v>2020</v>
      </c>
      <c r="H443" s="181" t="s">
        <v>2021</v>
      </c>
      <c r="I443" s="181" t="s">
        <v>2012</v>
      </c>
      <c r="J443" s="184"/>
      <c r="K443" s="184" t="s">
        <v>1235</v>
      </c>
      <c r="L443" s="184" t="s">
        <v>544</v>
      </c>
      <c r="M443" s="181" t="s">
        <v>2310</v>
      </c>
      <c r="O443" s="137" t="s">
        <v>1095</v>
      </c>
      <c r="P443" s="25"/>
    </row>
    <row r="444" spans="1:16" s="24" customFormat="1">
      <c r="A444" s="43"/>
      <c r="B444" s="144" t="s">
        <v>514</v>
      </c>
      <c r="C444" s="24" t="s">
        <v>2557</v>
      </c>
      <c r="D444" s="24" t="s">
        <v>1528</v>
      </c>
      <c r="E444" s="181" t="s">
        <v>2016</v>
      </c>
      <c r="F444" s="181" t="s">
        <v>2019</v>
      </c>
      <c r="G444" s="181" t="s">
        <v>2020</v>
      </c>
      <c r="H444" s="181" t="s">
        <v>2021</v>
      </c>
      <c r="I444" s="181" t="s">
        <v>2012</v>
      </c>
      <c r="J444" s="184"/>
      <c r="K444" s="184" t="s">
        <v>1235</v>
      </c>
      <c r="L444" s="184" t="s">
        <v>544</v>
      </c>
      <c r="M444" s="181" t="s">
        <v>2310</v>
      </c>
      <c r="O444" s="137" t="s">
        <v>1095</v>
      </c>
    </row>
    <row r="445" spans="1:16" s="24" customFormat="1">
      <c r="A445" s="43"/>
      <c r="B445" s="144" t="s">
        <v>514</v>
      </c>
      <c r="C445" s="24" t="s">
        <v>2558</v>
      </c>
      <c r="D445" s="24" t="s">
        <v>1528</v>
      </c>
      <c r="E445" s="181" t="s">
        <v>2008</v>
      </c>
      <c r="F445" s="181" t="s">
        <v>2019</v>
      </c>
      <c r="G445" s="181" t="s">
        <v>2020</v>
      </c>
      <c r="H445" s="181" t="s">
        <v>2021</v>
      </c>
      <c r="I445" s="181" t="s">
        <v>2012</v>
      </c>
      <c r="J445" s="184"/>
      <c r="K445" s="184" t="s">
        <v>1402</v>
      </c>
      <c r="L445" s="184" t="s">
        <v>544</v>
      </c>
      <c r="M445" s="181" t="s">
        <v>2310</v>
      </c>
      <c r="O445" s="137" t="s">
        <v>1095</v>
      </c>
    </row>
    <row r="446" spans="1:16" s="24" customFormat="1">
      <c r="A446" s="43"/>
      <c r="B446" s="144" t="s">
        <v>514</v>
      </c>
      <c r="C446" s="24" t="s">
        <v>2559</v>
      </c>
      <c r="D446" s="24" t="s">
        <v>1528</v>
      </c>
      <c r="E446" s="181" t="s">
        <v>2016</v>
      </c>
      <c r="F446" s="181" t="s">
        <v>2019</v>
      </c>
      <c r="G446" s="181" t="s">
        <v>2020</v>
      </c>
      <c r="H446" s="181" t="s">
        <v>2021</v>
      </c>
      <c r="I446" s="181" t="s">
        <v>2012</v>
      </c>
      <c r="J446" s="184"/>
      <c r="K446" s="184" t="s">
        <v>1402</v>
      </c>
      <c r="L446" s="184" t="s">
        <v>544</v>
      </c>
      <c r="M446" s="181" t="s">
        <v>2310</v>
      </c>
      <c r="O446" s="137" t="s">
        <v>1095</v>
      </c>
    </row>
    <row r="447" spans="1:16" s="24" customFormat="1">
      <c r="A447" s="43"/>
      <c r="B447" s="144" t="s">
        <v>514</v>
      </c>
      <c r="C447" s="24" t="s">
        <v>2560</v>
      </c>
      <c r="D447" s="24" t="s">
        <v>1528</v>
      </c>
      <c r="E447" s="181" t="s">
        <v>2008</v>
      </c>
      <c r="F447" s="181" t="s">
        <v>2019</v>
      </c>
      <c r="G447" s="181" t="s">
        <v>2020</v>
      </c>
      <c r="H447" s="181" t="s">
        <v>2021</v>
      </c>
      <c r="I447" s="181" t="s">
        <v>2012</v>
      </c>
      <c r="J447" s="184"/>
      <c r="K447" s="184" t="s">
        <v>1373</v>
      </c>
      <c r="L447" s="184" t="s">
        <v>544</v>
      </c>
      <c r="M447" s="181" t="s">
        <v>2310</v>
      </c>
      <c r="O447" s="137" t="s">
        <v>1095</v>
      </c>
      <c r="P447" s="155"/>
    </row>
    <row r="448" spans="1:16" s="24" customFormat="1">
      <c r="A448" s="43"/>
      <c r="B448" s="144" t="s">
        <v>514</v>
      </c>
      <c r="C448" s="24" t="s">
        <v>2561</v>
      </c>
      <c r="D448" s="24" t="s">
        <v>1528</v>
      </c>
      <c r="E448" s="181" t="s">
        <v>2016</v>
      </c>
      <c r="F448" s="181" t="s">
        <v>2019</v>
      </c>
      <c r="G448" s="181" t="s">
        <v>2020</v>
      </c>
      <c r="H448" s="181" t="s">
        <v>2021</v>
      </c>
      <c r="I448" s="181" t="s">
        <v>2012</v>
      </c>
      <c r="J448" s="184"/>
      <c r="K448" s="184" t="s">
        <v>1373</v>
      </c>
      <c r="L448" s="184" t="s">
        <v>544</v>
      </c>
      <c r="M448" s="181" t="s">
        <v>2310</v>
      </c>
      <c r="O448" s="137" t="s">
        <v>1095</v>
      </c>
      <c r="P448" s="155"/>
    </row>
    <row r="449" spans="1:16" s="24" customFormat="1">
      <c r="A449" s="43"/>
      <c r="B449" s="144" t="s">
        <v>514</v>
      </c>
      <c r="C449" s="24" t="s">
        <v>2562</v>
      </c>
      <c r="D449" s="24" t="s">
        <v>1528</v>
      </c>
      <c r="E449" s="181" t="s">
        <v>2008</v>
      </c>
      <c r="F449" s="181" t="s">
        <v>2043</v>
      </c>
      <c r="G449" s="181" t="s">
        <v>2044</v>
      </c>
      <c r="H449" s="181" t="s">
        <v>2045</v>
      </c>
      <c r="I449" s="182" t="s">
        <v>2037</v>
      </c>
      <c r="J449" s="184"/>
      <c r="K449" s="184" t="s">
        <v>536</v>
      </c>
      <c r="L449" s="186">
        <v>98558145</v>
      </c>
      <c r="M449" s="181" t="s">
        <v>2310</v>
      </c>
      <c r="O449" s="24" t="s">
        <v>2308</v>
      </c>
    </row>
    <row r="450" spans="1:16" s="24" customFormat="1">
      <c r="A450" s="43"/>
      <c r="B450" s="144" t="s">
        <v>514</v>
      </c>
      <c r="C450" s="24" t="s">
        <v>2563</v>
      </c>
      <c r="D450" s="24" t="s">
        <v>1528</v>
      </c>
      <c r="E450" s="181" t="s">
        <v>2016</v>
      </c>
      <c r="F450" s="181" t="s">
        <v>2043</v>
      </c>
      <c r="G450" s="181" t="s">
        <v>2044</v>
      </c>
      <c r="H450" s="181" t="s">
        <v>2045</v>
      </c>
      <c r="I450" s="182" t="s">
        <v>2037</v>
      </c>
      <c r="J450" s="184"/>
      <c r="K450" s="184" t="s">
        <v>536</v>
      </c>
      <c r="L450" s="186">
        <v>98558145</v>
      </c>
      <c r="M450" s="181" t="s">
        <v>2310</v>
      </c>
      <c r="O450" s="24" t="s">
        <v>2308</v>
      </c>
    </row>
    <row r="451" spans="1:16" s="24" customFormat="1">
      <c r="A451" s="43"/>
      <c r="B451" s="144" t="s">
        <v>514</v>
      </c>
      <c r="C451" s="24" t="s">
        <v>2564</v>
      </c>
      <c r="D451" s="24" t="s">
        <v>1546</v>
      </c>
      <c r="E451" s="181" t="s">
        <v>2008</v>
      </c>
      <c r="F451" s="181" t="s">
        <v>2009</v>
      </c>
      <c r="G451" s="181" t="s">
        <v>2010</v>
      </c>
      <c r="H451" s="181" t="s">
        <v>2011</v>
      </c>
      <c r="I451" s="181" t="s">
        <v>2012</v>
      </c>
      <c r="J451" s="184"/>
      <c r="K451" s="184" t="s">
        <v>536</v>
      </c>
      <c r="L451" s="186">
        <v>98571800</v>
      </c>
      <c r="M451" s="181" t="s">
        <v>2013</v>
      </c>
      <c r="O451" s="24" t="s">
        <v>2308</v>
      </c>
      <c r="P451" s="155"/>
    </row>
    <row r="452" spans="1:16" s="24" customFormat="1">
      <c r="A452" s="43"/>
      <c r="B452" s="144" t="s">
        <v>514</v>
      </c>
      <c r="C452" s="24" t="s">
        <v>2565</v>
      </c>
      <c r="D452" s="24" t="s">
        <v>1546</v>
      </c>
      <c r="E452" s="181" t="s">
        <v>2016</v>
      </c>
      <c r="F452" s="181" t="s">
        <v>2009</v>
      </c>
      <c r="G452" s="181" t="s">
        <v>2010</v>
      </c>
      <c r="H452" s="181" t="s">
        <v>2011</v>
      </c>
      <c r="I452" s="181" t="s">
        <v>2012</v>
      </c>
      <c r="J452" s="184"/>
      <c r="K452" s="184" t="s">
        <v>536</v>
      </c>
      <c r="L452" s="186">
        <v>98571800</v>
      </c>
      <c r="M452" s="181" t="s">
        <v>2310</v>
      </c>
      <c r="O452" s="24" t="s">
        <v>2308</v>
      </c>
    </row>
    <row r="453" spans="1:16" s="24" customFormat="1">
      <c r="A453" s="43"/>
      <c r="B453" s="144" t="s">
        <v>514</v>
      </c>
      <c r="C453" s="24" t="s">
        <v>2566</v>
      </c>
      <c r="D453" s="24" t="s">
        <v>1546</v>
      </c>
      <c r="E453" s="181" t="s">
        <v>2008</v>
      </c>
      <c r="F453" s="181" t="s">
        <v>2009</v>
      </c>
      <c r="G453" s="181" t="s">
        <v>2010</v>
      </c>
      <c r="H453" s="181" t="s">
        <v>2011</v>
      </c>
      <c r="I453" s="181" t="s">
        <v>2012</v>
      </c>
      <c r="J453" s="184"/>
      <c r="K453" s="184" t="s">
        <v>1094</v>
      </c>
      <c r="L453" s="184" t="s">
        <v>544</v>
      </c>
      <c r="M453" s="181" t="s">
        <v>2013</v>
      </c>
      <c r="O453" s="137" t="s">
        <v>1095</v>
      </c>
    </row>
    <row r="454" spans="1:16" s="24" customFormat="1">
      <c r="A454" s="43"/>
      <c r="B454" s="144" t="s">
        <v>514</v>
      </c>
      <c r="C454" s="24" t="s">
        <v>2567</v>
      </c>
      <c r="D454" s="24" t="s">
        <v>1546</v>
      </c>
      <c r="E454" s="181" t="s">
        <v>2016</v>
      </c>
      <c r="F454" s="181" t="s">
        <v>2009</v>
      </c>
      <c r="G454" s="181" t="s">
        <v>2010</v>
      </c>
      <c r="H454" s="181" t="s">
        <v>2011</v>
      </c>
      <c r="I454" s="181" t="s">
        <v>2012</v>
      </c>
      <c r="J454" s="184"/>
      <c r="K454" s="184" t="s">
        <v>1094</v>
      </c>
      <c r="L454" s="184" t="s">
        <v>544</v>
      </c>
      <c r="M454" s="181" t="s">
        <v>2310</v>
      </c>
      <c r="O454" s="137" t="s">
        <v>1095</v>
      </c>
    </row>
    <row r="455" spans="1:16" s="24" customFormat="1">
      <c r="A455" s="43"/>
      <c r="B455" s="144" t="s">
        <v>514</v>
      </c>
      <c r="C455" s="24" t="s">
        <v>2568</v>
      </c>
      <c r="D455" s="24" t="s">
        <v>1546</v>
      </c>
      <c r="E455" s="181" t="s">
        <v>2008</v>
      </c>
      <c r="F455" s="181" t="s">
        <v>2009</v>
      </c>
      <c r="G455" s="181" t="s">
        <v>2010</v>
      </c>
      <c r="H455" s="181" t="s">
        <v>2011</v>
      </c>
      <c r="I455" s="181" t="s">
        <v>2012</v>
      </c>
      <c r="J455" s="184"/>
      <c r="K455" s="184" t="s">
        <v>1125</v>
      </c>
      <c r="L455" s="184" t="s">
        <v>544</v>
      </c>
      <c r="M455" s="181" t="s">
        <v>2013</v>
      </c>
      <c r="O455" s="137" t="s">
        <v>1095</v>
      </c>
    </row>
    <row r="456" spans="1:16" s="24" customFormat="1">
      <c r="A456" s="43"/>
      <c r="B456" s="144" t="s">
        <v>514</v>
      </c>
      <c r="C456" s="24" t="s">
        <v>2569</v>
      </c>
      <c r="D456" s="24" t="s">
        <v>1546</v>
      </c>
      <c r="E456" s="181" t="s">
        <v>2016</v>
      </c>
      <c r="F456" s="181" t="s">
        <v>2009</v>
      </c>
      <c r="G456" s="181" t="s">
        <v>2010</v>
      </c>
      <c r="H456" s="181" t="s">
        <v>2011</v>
      </c>
      <c r="I456" s="181" t="s">
        <v>2012</v>
      </c>
      <c r="J456" s="184"/>
      <c r="K456" s="184" t="s">
        <v>1125</v>
      </c>
      <c r="L456" s="184" t="s">
        <v>544</v>
      </c>
      <c r="M456" s="181" t="s">
        <v>2310</v>
      </c>
      <c r="O456" s="137" t="s">
        <v>1095</v>
      </c>
    </row>
    <row r="457" spans="1:16" s="24" customFormat="1">
      <c r="A457" s="43"/>
      <c r="B457" s="144" t="s">
        <v>514</v>
      </c>
      <c r="C457" s="24" t="s">
        <v>2570</v>
      </c>
      <c r="D457" s="24" t="s">
        <v>1546</v>
      </c>
      <c r="E457" s="181" t="s">
        <v>2008</v>
      </c>
      <c r="F457" s="181" t="s">
        <v>2009</v>
      </c>
      <c r="G457" s="181" t="s">
        <v>2010</v>
      </c>
      <c r="H457" s="181" t="s">
        <v>2011</v>
      </c>
      <c r="I457" s="181" t="s">
        <v>2012</v>
      </c>
      <c r="J457" s="184"/>
      <c r="K457" s="184" t="s">
        <v>1344</v>
      </c>
      <c r="L457" s="184" t="s">
        <v>544</v>
      </c>
      <c r="M457" s="181" t="s">
        <v>2013</v>
      </c>
      <c r="O457" s="137" t="s">
        <v>1095</v>
      </c>
    </row>
    <row r="458" spans="1:16" s="24" customFormat="1">
      <c r="A458" s="43"/>
      <c r="B458" s="144" t="s">
        <v>514</v>
      </c>
      <c r="C458" s="24" t="s">
        <v>2571</v>
      </c>
      <c r="D458" s="24" t="s">
        <v>1546</v>
      </c>
      <c r="E458" s="181" t="s">
        <v>2016</v>
      </c>
      <c r="F458" s="181" t="s">
        <v>2009</v>
      </c>
      <c r="G458" s="181" t="s">
        <v>2010</v>
      </c>
      <c r="H458" s="181" t="s">
        <v>2011</v>
      </c>
      <c r="I458" s="181" t="s">
        <v>2012</v>
      </c>
      <c r="J458" s="184"/>
      <c r="K458" s="184" t="s">
        <v>1344</v>
      </c>
      <c r="L458" s="184" t="s">
        <v>544</v>
      </c>
      <c r="M458" s="181" t="s">
        <v>2310</v>
      </c>
      <c r="O458" s="137" t="s">
        <v>1095</v>
      </c>
    </row>
    <row r="459" spans="1:16" s="24" customFormat="1">
      <c r="A459" s="43"/>
      <c r="B459" s="144" t="s">
        <v>514</v>
      </c>
      <c r="C459" s="24" t="s">
        <v>2572</v>
      </c>
      <c r="D459" s="24" t="s">
        <v>1546</v>
      </c>
      <c r="E459" s="181" t="s">
        <v>2008</v>
      </c>
      <c r="F459" s="181" t="s">
        <v>2009</v>
      </c>
      <c r="G459" s="181" t="s">
        <v>2010</v>
      </c>
      <c r="H459" s="181" t="s">
        <v>2011</v>
      </c>
      <c r="I459" s="181" t="s">
        <v>2012</v>
      </c>
      <c r="J459" s="184"/>
      <c r="K459" s="184" t="s">
        <v>1235</v>
      </c>
      <c r="L459" s="184" t="s">
        <v>544</v>
      </c>
      <c r="M459" s="181" t="s">
        <v>2013</v>
      </c>
      <c r="O459" s="137" t="s">
        <v>1095</v>
      </c>
    </row>
    <row r="460" spans="1:16" s="24" customFormat="1">
      <c r="A460" s="43"/>
      <c r="B460" s="144" t="s">
        <v>514</v>
      </c>
      <c r="C460" s="24" t="s">
        <v>2573</v>
      </c>
      <c r="D460" s="24" t="s">
        <v>1546</v>
      </c>
      <c r="E460" s="181" t="s">
        <v>2016</v>
      </c>
      <c r="F460" s="181" t="s">
        <v>2009</v>
      </c>
      <c r="G460" s="181" t="s">
        <v>2010</v>
      </c>
      <c r="H460" s="181" t="s">
        <v>2011</v>
      </c>
      <c r="I460" s="181" t="s">
        <v>2012</v>
      </c>
      <c r="J460" s="184"/>
      <c r="K460" s="184" t="s">
        <v>1235</v>
      </c>
      <c r="L460" s="184" t="s">
        <v>544</v>
      </c>
      <c r="M460" s="181" t="s">
        <v>2310</v>
      </c>
      <c r="O460" s="137" t="s">
        <v>1095</v>
      </c>
    </row>
    <row r="461" spans="1:16" s="24" customFormat="1">
      <c r="A461" s="43"/>
      <c r="B461" s="144" t="s">
        <v>514</v>
      </c>
      <c r="C461" s="24" t="s">
        <v>2574</v>
      </c>
      <c r="D461" s="24" t="s">
        <v>1546</v>
      </c>
      <c r="E461" s="181" t="s">
        <v>2008</v>
      </c>
      <c r="F461" s="181" t="s">
        <v>2009</v>
      </c>
      <c r="G461" s="181" t="s">
        <v>2010</v>
      </c>
      <c r="H461" s="181" t="s">
        <v>2011</v>
      </c>
      <c r="I461" s="181" t="s">
        <v>2012</v>
      </c>
      <c r="J461" s="184"/>
      <c r="K461" s="184" t="s">
        <v>1402</v>
      </c>
      <c r="L461" s="184" t="s">
        <v>544</v>
      </c>
      <c r="M461" s="181" t="s">
        <v>2013</v>
      </c>
      <c r="O461" s="137" t="s">
        <v>1095</v>
      </c>
    </row>
    <row r="462" spans="1:16" s="24" customFormat="1">
      <c r="A462" s="43"/>
      <c r="B462" s="144" t="s">
        <v>514</v>
      </c>
      <c r="C462" s="24" t="s">
        <v>2575</v>
      </c>
      <c r="D462" s="24" t="s">
        <v>1546</v>
      </c>
      <c r="E462" s="181" t="s">
        <v>2016</v>
      </c>
      <c r="F462" s="181" t="s">
        <v>2009</v>
      </c>
      <c r="G462" s="181" t="s">
        <v>2010</v>
      </c>
      <c r="H462" s="181" t="s">
        <v>2011</v>
      </c>
      <c r="I462" s="181" t="s">
        <v>2012</v>
      </c>
      <c r="J462" s="184"/>
      <c r="K462" s="184" t="s">
        <v>1402</v>
      </c>
      <c r="L462" s="184" t="s">
        <v>544</v>
      </c>
      <c r="M462" s="181" t="s">
        <v>2310</v>
      </c>
      <c r="O462" s="137" t="s">
        <v>1095</v>
      </c>
    </row>
    <row r="463" spans="1:16" s="24" customFormat="1">
      <c r="A463" s="43"/>
      <c r="B463" s="144" t="s">
        <v>514</v>
      </c>
      <c r="C463" s="24" t="s">
        <v>2576</v>
      </c>
      <c r="D463" s="24" t="s">
        <v>1546</v>
      </c>
      <c r="E463" s="181" t="s">
        <v>2008</v>
      </c>
      <c r="F463" s="181" t="s">
        <v>2009</v>
      </c>
      <c r="G463" s="181" t="s">
        <v>2010</v>
      </c>
      <c r="H463" s="181" t="s">
        <v>2011</v>
      </c>
      <c r="I463" s="181" t="s">
        <v>2012</v>
      </c>
      <c r="J463" s="184"/>
      <c r="K463" s="184" t="s">
        <v>1373</v>
      </c>
      <c r="L463" s="184" t="s">
        <v>544</v>
      </c>
      <c r="M463" s="181" t="s">
        <v>2013</v>
      </c>
      <c r="O463" s="137" t="s">
        <v>1095</v>
      </c>
    </row>
    <row r="464" spans="1:16" s="24" customFormat="1">
      <c r="A464" s="43"/>
      <c r="B464" s="144" t="s">
        <v>514</v>
      </c>
      <c r="C464" s="24" t="s">
        <v>2577</v>
      </c>
      <c r="D464" s="24" t="s">
        <v>1546</v>
      </c>
      <c r="E464" s="181" t="s">
        <v>2016</v>
      </c>
      <c r="F464" s="181" t="s">
        <v>2009</v>
      </c>
      <c r="G464" s="181" t="s">
        <v>2010</v>
      </c>
      <c r="H464" s="181" t="s">
        <v>2011</v>
      </c>
      <c r="I464" s="181" t="s">
        <v>2012</v>
      </c>
      <c r="J464" s="184"/>
      <c r="K464" s="184" t="s">
        <v>1373</v>
      </c>
      <c r="L464" s="184" t="s">
        <v>544</v>
      </c>
      <c r="M464" s="181" t="s">
        <v>2310</v>
      </c>
      <c r="O464" s="137" t="s">
        <v>1095</v>
      </c>
    </row>
    <row r="465" spans="1:16" s="24" customFormat="1">
      <c r="A465" s="43"/>
      <c r="B465" s="144" t="s">
        <v>514</v>
      </c>
      <c r="C465" s="24" t="s">
        <v>2578</v>
      </c>
      <c r="D465" s="24" t="s">
        <v>1546</v>
      </c>
      <c r="E465" s="181" t="s">
        <v>2008</v>
      </c>
      <c r="F465" s="181" t="s">
        <v>2019</v>
      </c>
      <c r="G465" s="181" t="s">
        <v>2020</v>
      </c>
      <c r="H465" s="181" t="s">
        <v>2021</v>
      </c>
      <c r="I465" s="181" t="s">
        <v>2012</v>
      </c>
      <c r="J465" s="184"/>
      <c r="K465" s="184" t="s">
        <v>536</v>
      </c>
      <c r="L465" s="186">
        <v>98571801</v>
      </c>
      <c r="M465" s="181" t="s">
        <v>2310</v>
      </c>
      <c r="O465" s="24" t="s">
        <v>1095</v>
      </c>
    </row>
    <row r="466" spans="1:16" s="24" customFormat="1">
      <c r="A466" s="43"/>
      <c r="B466" s="144" t="s">
        <v>514</v>
      </c>
      <c r="C466" s="24" t="s">
        <v>2579</v>
      </c>
      <c r="D466" s="24" t="s">
        <v>1546</v>
      </c>
      <c r="E466" s="181" t="s">
        <v>2016</v>
      </c>
      <c r="F466" s="181" t="s">
        <v>2019</v>
      </c>
      <c r="G466" s="181" t="s">
        <v>2020</v>
      </c>
      <c r="H466" s="181" t="s">
        <v>2021</v>
      </c>
      <c r="I466" s="181" t="s">
        <v>2012</v>
      </c>
      <c r="J466" s="184"/>
      <c r="K466" s="184" t="s">
        <v>536</v>
      </c>
      <c r="L466" s="186">
        <v>98571801</v>
      </c>
      <c r="M466" s="181" t="s">
        <v>2310</v>
      </c>
      <c r="O466" s="24" t="s">
        <v>1095</v>
      </c>
    </row>
    <row r="467" spans="1:16" s="24" customFormat="1">
      <c r="A467" s="43"/>
      <c r="B467" s="144" t="s">
        <v>514</v>
      </c>
      <c r="C467" s="24" t="s">
        <v>2580</v>
      </c>
      <c r="D467" s="24" t="s">
        <v>1546</v>
      </c>
      <c r="E467" s="181" t="s">
        <v>2008</v>
      </c>
      <c r="F467" s="181" t="s">
        <v>2019</v>
      </c>
      <c r="G467" s="181" t="s">
        <v>2020</v>
      </c>
      <c r="H467" s="181" t="s">
        <v>2021</v>
      </c>
      <c r="I467" s="181" t="s">
        <v>2012</v>
      </c>
      <c r="J467" s="184"/>
      <c r="K467" s="184" t="s">
        <v>1094</v>
      </c>
      <c r="L467" s="184" t="s">
        <v>544</v>
      </c>
      <c r="M467" s="181" t="s">
        <v>2310</v>
      </c>
      <c r="O467" s="137" t="s">
        <v>1095</v>
      </c>
    </row>
    <row r="468" spans="1:16" s="24" customFormat="1">
      <c r="A468" s="43"/>
      <c r="B468" s="144" t="s">
        <v>514</v>
      </c>
      <c r="C468" s="24" t="s">
        <v>2581</v>
      </c>
      <c r="D468" s="24" t="s">
        <v>1546</v>
      </c>
      <c r="E468" s="181" t="s">
        <v>2016</v>
      </c>
      <c r="F468" s="181" t="s">
        <v>2019</v>
      </c>
      <c r="G468" s="181" t="s">
        <v>2020</v>
      </c>
      <c r="H468" s="181" t="s">
        <v>2021</v>
      </c>
      <c r="I468" s="181" t="s">
        <v>2012</v>
      </c>
      <c r="J468" s="184"/>
      <c r="K468" s="184" t="s">
        <v>1094</v>
      </c>
      <c r="L468" s="184" t="s">
        <v>544</v>
      </c>
      <c r="M468" s="181" t="s">
        <v>2310</v>
      </c>
      <c r="O468" s="137" t="s">
        <v>1095</v>
      </c>
    </row>
    <row r="469" spans="1:16" s="24" customFormat="1">
      <c r="A469" s="43"/>
      <c r="B469" s="144" t="s">
        <v>514</v>
      </c>
      <c r="C469" s="24" t="s">
        <v>2582</v>
      </c>
      <c r="D469" s="24" t="s">
        <v>1546</v>
      </c>
      <c r="E469" s="181" t="s">
        <v>2008</v>
      </c>
      <c r="F469" s="181" t="s">
        <v>2019</v>
      </c>
      <c r="G469" s="181" t="s">
        <v>2020</v>
      </c>
      <c r="H469" s="181" t="s">
        <v>2021</v>
      </c>
      <c r="I469" s="181" t="s">
        <v>2012</v>
      </c>
      <c r="J469" s="184"/>
      <c r="K469" s="184" t="s">
        <v>1125</v>
      </c>
      <c r="L469" s="184" t="s">
        <v>544</v>
      </c>
      <c r="M469" s="181" t="s">
        <v>2310</v>
      </c>
      <c r="O469" s="137" t="s">
        <v>1095</v>
      </c>
    </row>
    <row r="470" spans="1:16" s="24" customFormat="1">
      <c r="A470" s="43"/>
      <c r="B470" s="144" t="s">
        <v>514</v>
      </c>
      <c r="C470" s="24" t="s">
        <v>2583</v>
      </c>
      <c r="D470" s="24" t="s">
        <v>1546</v>
      </c>
      <c r="E470" s="181" t="s">
        <v>2016</v>
      </c>
      <c r="F470" s="181" t="s">
        <v>2019</v>
      </c>
      <c r="G470" s="181" t="s">
        <v>2020</v>
      </c>
      <c r="H470" s="181" t="s">
        <v>2021</v>
      </c>
      <c r="I470" s="181" t="s">
        <v>2012</v>
      </c>
      <c r="J470" s="184"/>
      <c r="K470" s="184" t="s">
        <v>1125</v>
      </c>
      <c r="L470" s="184" t="s">
        <v>544</v>
      </c>
      <c r="M470" s="181" t="s">
        <v>2310</v>
      </c>
      <c r="O470" s="137" t="s">
        <v>1095</v>
      </c>
    </row>
    <row r="471" spans="1:16" s="24" customFormat="1">
      <c r="A471" s="43"/>
      <c r="B471" s="144" t="s">
        <v>514</v>
      </c>
      <c r="C471" s="24" t="s">
        <v>2584</v>
      </c>
      <c r="D471" s="24" t="s">
        <v>1546</v>
      </c>
      <c r="E471" s="181" t="s">
        <v>2008</v>
      </c>
      <c r="F471" s="181" t="s">
        <v>2019</v>
      </c>
      <c r="G471" s="181" t="s">
        <v>2020</v>
      </c>
      <c r="H471" s="181" t="s">
        <v>2021</v>
      </c>
      <c r="I471" s="181" t="s">
        <v>2012</v>
      </c>
      <c r="J471" s="184"/>
      <c r="K471" s="184" t="s">
        <v>1344</v>
      </c>
      <c r="L471" s="184" t="s">
        <v>544</v>
      </c>
      <c r="M471" s="181" t="s">
        <v>2310</v>
      </c>
      <c r="O471" s="137" t="s">
        <v>1095</v>
      </c>
    </row>
    <row r="472" spans="1:16" s="24" customFormat="1">
      <c r="A472" s="43"/>
      <c r="B472" s="144" t="s">
        <v>514</v>
      </c>
      <c r="C472" s="24" t="s">
        <v>2585</v>
      </c>
      <c r="D472" s="24" t="s">
        <v>1546</v>
      </c>
      <c r="E472" s="181" t="s">
        <v>2016</v>
      </c>
      <c r="F472" s="181" t="s">
        <v>2019</v>
      </c>
      <c r="G472" s="181" t="s">
        <v>2020</v>
      </c>
      <c r="H472" s="181" t="s">
        <v>2021</v>
      </c>
      <c r="I472" s="181" t="s">
        <v>2012</v>
      </c>
      <c r="J472" s="184"/>
      <c r="K472" s="184" t="s">
        <v>1344</v>
      </c>
      <c r="L472" s="184" t="s">
        <v>544</v>
      </c>
      <c r="M472" s="181" t="s">
        <v>2310</v>
      </c>
      <c r="O472" s="137" t="s">
        <v>1095</v>
      </c>
    </row>
    <row r="473" spans="1:16" s="24" customFormat="1">
      <c r="A473" s="43"/>
      <c r="B473" s="144" t="s">
        <v>514</v>
      </c>
      <c r="C473" s="24" t="s">
        <v>2586</v>
      </c>
      <c r="D473" s="24" t="s">
        <v>1546</v>
      </c>
      <c r="E473" s="181" t="s">
        <v>2008</v>
      </c>
      <c r="F473" s="181" t="s">
        <v>2019</v>
      </c>
      <c r="G473" s="181" t="s">
        <v>2020</v>
      </c>
      <c r="H473" s="181" t="s">
        <v>2021</v>
      </c>
      <c r="I473" s="181" t="s">
        <v>2012</v>
      </c>
      <c r="J473" s="184"/>
      <c r="K473" s="184" t="s">
        <v>1235</v>
      </c>
      <c r="L473" s="184" t="s">
        <v>544</v>
      </c>
      <c r="M473" s="181" t="s">
        <v>2310</v>
      </c>
      <c r="O473" s="137" t="s">
        <v>1095</v>
      </c>
    </row>
    <row r="474" spans="1:16" s="24" customFormat="1">
      <c r="A474" s="43"/>
      <c r="B474" s="144" t="s">
        <v>514</v>
      </c>
      <c r="C474" s="24" t="s">
        <v>2587</v>
      </c>
      <c r="D474" s="24" t="s">
        <v>1546</v>
      </c>
      <c r="E474" s="181" t="s">
        <v>2016</v>
      </c>
      <c r="F474" s="181" t="s">
        <v>2019</v>
      </c>
      <c r="G474" s="181" t="s">
        <v>2020</v>
      </c>
      <c r="H474" s="181" t="s">
        <v>2021</v>
      </c>
      <c r="I474" s="181" t="s">
        <v>2012</v>
      </c>
      <c r="J474" s="184"/>
      <c r="K474" s="184" t="s">
        <v>1235</v>
      </c>
      <c r="L474" s="184" t="s">
        <v>544</v>
      </c>
      <c r="M474" s="181" t="s">
        <v>2310</v>
      </c>
      <c r="O474" s="137" t="s">
        <v>1095</v>
      </c>
    </row>
    <row r="475" spans="1:16" s="24" customFormat="1">
      <c r="A475" s="43"/>
      <c r="B475" s="144" t="s">
        <v>514</v>
      </c>
      <c r="C475" s="24" t="s">
        <v>2588</v>
      </c>
      <c r="D475" s="24" t="s">
        <v>1546</v>
      </c>
      <c r="E475" s="181" t="s">
        <v>2008</v>
      </c>
      <c r="F475" s="181" t="s">
        <v>2019</v>
      </c>
      <c r="G475" s="181" t="s">
        <v>2020</v>
      </c>
      <c r="H475" s="181" t="s">
        <v>2021</v>
      </c>
      <c r="I475" s="181" t="s">
        <v>2012</v>
      </c>
      <c r="J475" s="184"/>
      <c r="K475" s="184" t="s">
        <v>1402</v>
      </c>
      <c r="L475" s="184" t="s">
        <v>544</v>
      </c>
      <c r="M475" s="181" t="s">
        <v>2310</v>
      </c>
      <c r="O475" s="137" t="s">
        <v>1095</v>
      </c>
    </row>
    <row r="476" spans="1:16" s="24" customFormat="1">
      <c r="A476" s="43"/>
      <c r="B476" s="144" t="s">
        <v>514</v>
      </c>
      <c r="C476" s="24" t="s">
        <v>2589</v>
      </c>
      <c r="D476" s="24" t="s">
        <v>1546</v>
      </c>
      <c r="E476" s="181" t="s">
        <v>2016</v>
      </c>
      <c r="F476" s="181" t="s">
        <v>2019</v>
      </c>
      <c r="G476" s="181" t="s">
        <v>2020</v>
      </c>
      <c r="H476" s="181" t="s">
        <v>2021</v>
      </c>
      <c r="I476" s="181" t="s">
        <v>2012</v>
      </c>
      <c r="J476" s="184"/>
      <c r="K476" s="184" t="s">
        <v>1402</v>
      </c>
      <c r="L476" s="184" t="s">
        <v>544</v>
      </c>
      <c r="M476" s="181" t="s">
        <v>2310</v>
      </c>
      <c r="O476" s="137" t="s">
        <v>1095</v>
      </c>
    </row>
    <row r="477" spans="1:16" s="24" customFormat="1">
      <c r="A477" s="43"/>
      <c r="B477" s="144" t="s">
        <v>514</v>
      </c>
      <c r="C477" s="24" t="s">
        <v>2590</v>
      </c>
      <c r="D477" s="24" t="s">
        <v>1546</v>
      </c>
      <c r="E477" s="181" t="s">
        <v>2008</v>
      </c>
      <c r="F477" s="181" t="s">
        <v>2019</v>
      </c>
      <c r="G477" s="181" t="s">
        <v>2020</v>
      </c>
      <c r="H477" s="181" t="s">
        <v>2021</v>
      </c>
      <c r="I477" s="181" t="s">
        <v>2012</v>
      </c>
      <c r="J477" s="184"/>
      <c r="K477" s="184" t="s">
        <v>1373</v>
      </c>
      <c r="L477" s="184" t="s">
        <v>544</v>
      </c>
      <c r="M477" s="181" t="s">
        <v>2310</v>
      </c>
      <c r="O477" s="137" t="s">
        <v>1095</v>
      </c>
      <c r="P477" s="155"/>
    </row>
    <row r="478" spans="1:16" s="24" customFormat="1">
      <c r="A478" s="43"/>
      <c r="B478" s="144" t="s">
        <v>514</v>
      </c>
      <c r="C478" s="24" t="s">
        <v>2591</v>
      </c>
      <c r="D478" s="24" t="s">
        <v>1546</v>
      </c>
      <c r="E478" s="181" t="s">
        <v>2016</v>
      </c>
      <c r="F478" s="181" t="s">
        <v>2019</v>
      </c>
      <c r="G478" s="181" t="s">
        <v>2020</v>
      </c>
      <c r="H478" s="181" t="s">
        <v>2021</v>
      </c>
      <c r="I478" s="181" t="s">
        <v>2012</v>
      </c>
      <c r="J478" s="184"/>
      <c r="K478" s="184" t="s">
        <v>1373</v>
      </c>
      <c r="L478" s="184" t="s">
        <v>544</v>
      </c>
      <c r="M478" s="181" t="s">
        <v>2310</v>
      </c>
      <c r="O478" s="137" t="s">
        <v>1095</v>
      </c>
    </row>
    <row r="479" spans="1:16" s="24" customFormat="1">
      <c r="A479" s="43"/>
      <c r="B479" s="144" t="s">
        <v>514</v>
      </c>
      <c r="C479" s="24" t="s">
        <v>2592</v>
      </c>
      <c r="D479" s="24" t="s">
        <v>1546</v>
      </c>
      <c r="E479" s="181" t="s">
        <v>2008</v>
      </c>
      <c r="F479" s="181" t="s">
        <v>2043</v>
      </c>
      <c r="G479" s="181" t="s">
        <v>2044</v>
      </c>
      <c r="H479" s="181" t="s">
        <v>2045</v>
      </c>
      <c r="I479" s="182" t="s">
        <v>2037</v>
      </c>
      <c r="J479" s="184"/>
      <c r="K479" s="184" t="s">
        <v>536</v>
      </c>
      <c r="L479" s="186">
        <v>98571802</v>
      </c>
      <c r="M479" s="181" t="s">
        <v>2310</v>
      </c>
      <c r="O479" s="24" t="s">
        <v>2308</v>
      </c>
    </row>
    <row r="480" spans="1:16" s="24" customFormat="1">
      <c r="A480" s="43"/>
      <c r="B480" s="144" t="s">
        <v>514</v>
      </c>
      <c r="C480" s="24" t="s">
        <v>2593</v>
      </c>
      <c r="D480" s="24" t="s">
        <v>1546</v>
      </c>
      <c r="E480" s="181" t="s">
        <v>2016</v>
      </c>
      <c r="F480" s="181" t="s">
        <v>2043</v>
      </c>
      <c r="G480" s="181" t="s">
        <v>2044</v>
      </c>
      <c r="H480" s="181" t="s">
        <v>2045</v>
      </c>
      <c r="I480" s="182" t="s">
        <v>2037</v>
      </c>
      <c r="J480" s="184"/>
      <c r="K480" s="184" t="s">
        <v>536</v>
      </c>
      <c r="L480" s="186">
        <v>98571802</v>
      </c>
      <c r="M480" s="181" t="s">
        <v>2310</v>
      </c>
      <c r="O480" s="24" t="s">
        <v>2308</v>
      </c>
    </row>
    <row r="481" spans="1:16" s="24" customFormat="1" ht="15">
      <c r="A481" s="43"/>
      <c r="B481" s="144" t="str">
        <f>IF(AND(E481 = "Case Ring",G481="Silicon Bronze, ASTM-B584, C87600", K481 = "Coating_Standard"),"Y","N")</f>
        <v>N</v>
      </c>
      <c r="C481" s="24" t="s">
        <v>2594</v>
      </c>
      <c r="D481" s="24" t="s">
        <v>570</v>
      </c>
      <c r="E481" s="24" t="s">
        <v>2008</v>
      </c>
      <c r="F481" s="24" t="s">
        <v>2043</v>
      </c>
      <c r="G481" s="24" t="s">
        <v>2044</v>
      </c>
      <c r="H481" s="24" t="s">
        <v>2045</v>
      </c>
      <c r="I481" s="159" t="s">
        <v>2037</v>
      </c>
      <c r="J481" s="183"/>
      <c r="K481" s="183" t="s">
        <v>536</v>
      </c>
      <c r="L481" s="217">
        <v>99108789</v>
      </c>
      <c r="M481" s="24" t="s">
        <v>2595</v>
      </c>
      <c r="O481" s="137" t="s">
        <v>2596</v>
      </c>
      <c r="P481" s="155"/>
    </row>
    <row r="482" spans="1:16" s="24" customFormat="1" ht="15">
      <c r="A482" s="43"/>
      <c r="B482" s="144" t="str">
        <f>IF(AND(E482 = "Case Ring",G482="Silicon Bronze, ASTM-B584, C87600", K482 = "Coating_Standard"),"Y","N")</f>
        <v>N</v>
      </c>
      <c r="C482" s="24" t="s">
        <v>2597</v>
      </c>
      <c r="D482" s="24" t="s">
        <v>570</v>
      </c>
      <c r="E482" s="24" t="s">
        <v>2016</v>
      </c>
      <c r="F482" s="24" t="s">
        <v>2043</v>
      </c>
      <c r="G482" s="24" t="s">
        <v>2044</v>
      </c>
      <c r="H482" s="24" t="s">
        <v>2045</v>
      </c>
      <c r="I482" s="159" t="s">
        <v>2037</v>
      </c>
      <c r="J482" s="183"/>
      <c r="K482" s="183" t="s">
        <v>536</v>
      </c>
      <c r="L482" s="217">
        <v>99108790</v>
      </c>
      <c r="M482" s="24" t="s">
        <v>2598</v>
      </c>
      <c r="O482" s="137" t="s">
        <v>2596</v>
      </c>
    </row>
    <row r="483" spans="1:16" s="24" customFormat="1">
      <c r="A483" s="43"/>
      <c r="B483" s="144" t="s">
        <v>514</v>
      </c>
      <c r="C483" s="24" t="s">
        <v>2599</v>
      </c>
      <c r="D483" s="24" t="s">
        <v>1554</v>
      </c>
      <c r="E483" s="181" t="s">
        <v>2008</v>
      </c>
      <c r="F483" s="181" t="s">
        <v>2043</v>
      </c>
      <c r="G483" s="181" t="s">
        <v>2044</v>
      </c>
      <c r="H483" s="181" t="s">
        <v>2045</v>
      </c>
      <c r="I483" s="182" t="s">
        <v>2037</v>
      </c>
      <c r="J483" s="184"/>
      <c r="K483" s="184" t="s">
        <v>536</v>
      </c>
      <c r="L483" s="186">
        <v>98554270</v>
      </c>
      <c r="M483" s="181" t="s">
        <v>2600</v>
      </c>
      <c r="O483" s="24" t="s">
        <v>2308</v>
      </c>
      <c r="P483" s="25"/>
    </row>
    <row r="484" spans="1:16" s="24" customFormat="1">
      <c r="A484" s="43"/>
      <c r="B484" s="144" t="s">
        <v>514</v>
      </c>
      <c r="C484" s="24" t="s">
        <v>2601</v>
      </c>
      <c r="D484" s="24" t="s">
        <v>1554</v>
      </c>
      <c r="E484" s="181" t="s">
        <v>2016</v>
      </c>
      <c r="F484" s="181" t="s">
        <v>2043</v>
      </c>
      <c r="G484" s="181" t="s">
        <v>2044</v>
      </c>
      <c r="H484" s="181" t="s">
        <v>2045</v>
      </c>
      <c r="I484" s="182" t="s">
        <v>2037</v>
      </c>
      <c r="J484" s="184"/>
      <c r="K484" s="184" t="s">
        <v>536</v>
      </c>
      <c r="L484" s="186">
        <v>98554270</v>
      </c>
      <c r="M484" s="181" t="s">
        <v>2310</v>
      </c>
      <c r="O484" s="24" t="s">
        <v>2308</v>
      </c>
      <c r="P484" s="25"/>
    </row>
    <row r="485" spans="1:16" s="24" customFormat="1">
      <c r="A485" s="43"/>
      <c r="B485" s="144" t="s">
        <v>514</v>
      </c>
      <c r="C485" s="24" t="s">
        <v>2602</v>
      </c>
      <c r="D485" s="24" t="s">
        <v>1565</v>
      </c>
      <c r="E485" s="181" t="s">
        <v>2008</v>
      </c>
      <c r="F485" s="181" t="s">
        <v>2043</v>
      </c>
      <c r="G485" s="181" t="s">
        <v>2044</v>
      </c>
      <c r="H485" s="181" t="s">
        <v>2045</v>
      </c>
      <c r="I485" s="182" t="s">
        <v>2037</v>
      </c>
      <c r="J485" s="184"/>
      <c r="K485" s="184" t="s">
        <v>536</v>
      </c>
      <c r="L485" s="186">
        <v>98571820</v>
      </c>
      <c r="M485" s="181" t="s">
        <v>2600</v>
      </c>
      <c r="O485" s="24" t="s">
        <v>2308</v>
      </c>
      <c r="P485" s="155"/>
    </row>
    <row r="486" spans="1:16" s="24" customFormat="1">
      <c r="A486" s="43"/>
      <c r="B486" s="144" t="s">
        <v>514</v>
      </c>
      <c r="C486" s="24" t="s">
        <v>2603</v>
      </c>
      <c r="D486" s="24" t="s">
        <v>1565</v>
      </c>
      <c r="E486" s="181" t="s">
        <v>2016</v>
      </c>
      <c r="F486" s="181" t="s">
        <v>2043</v>
      </c>
      <c r="G486" s="181" t="s">
        <v>2044</v>
      </c>
      <c r="H486" s="181" t="s">
        <v>2045</v>
      </c>
      <c r="I486" s="182" t="s">
        <v>2037</v>
      </c>
      <c r="J486" s="184"/>
      <c r="K486" s="184" t="s">
        <v>536</v>
      </c>
      <c r="L486" s="186">
        <v>98571820</v>
      </c>
      <c r="M486" s="181" t="s">
        <v>2310</v>
      </c>
      <c r="O486" s="24" t="s">
        <v>2308</v>
      </c>
      <c r="P486" s="25"/>
    </row>
    <row r="487" spans="1:16" s="24" customFormat="1">
      <c r="A487" s="43"/>
      <c r="B487" s="144" t="s">
        <v>514</v>
      </c>
      <c r="C487" s="24" t="s">
        <v>2604</v>
      </c>
      <c r="D487" s="24" t="s">
        <v>1583</v>
      </c>
      <c r="E487" s="181" t="s">
        <v>2008</v>
      </c>
      <c r="F487" s="181" t="s">
        <v>2043</v>
      </c>
      <c r="G487" s="181" t="s">
        <v>2044</v>
      </c>
      <c r="H487" s="181" t="s">
        <v>2045</v>
      </c>
      <c r="I487" s="182" t="s">
        <v>2037</v>
      </c>
      <c r="J487" s="184"/>
      <c r="K487" s="184" t="s">
        <v>536</v>
      </c>
      <c r="L487" s="186">
        <v>98577125</v>
      </c>
      <c r="M487" s="181" t="s">
        <v>2600</v>
      </c>
      <c r="O487" s="24" t="s">
        <v>2308</v>
      </c>
      <c r="P487" s="25"/>
    </row>
    <row r="488" spans="1:16" s="24" customFormat="1">
      <c r="A488" s="43"/>
      <c r="B488" s="144" t="s">
        <v>514</v>
      </c>
      <c r="C488" s="24" t="s">
        <v>2605</v>
      </c>
      <c r="D488" s="24" t="s">
        <v>1583</v>
      </c>
      <c r="E488" s="181" t="s">
        <v>2016</v>
      </c>
      <c r="F488" s="181" t="s">
        <v>2043</v>
      </c>
      <c r="G488" s="181" t="s">
        <v>2044</v>
      </c>
      <c r="H488" s="181" t="s">
        <v>2045</v>
      </c>
      <c r="I488" s="182" t="s">
        <v>2037</v>
      </c>
      <c r="J488" s="184"/>
      <c r="K488" s="184" t="s">
        <v>536</v>
      </c>
      <c r="L488" s="186">
        <v>98577125</v>
      </c>
      <c r="M488" s="181" t="s">
        <v>2310</v>
      </c>
      <c r="O488" s="24" t="s">
        <v>2308</v>
      </c>
      <c r="P488" s="25"/>
    </row>
    <row r="489" spans="1:16" s="24" customFormat="1">
      <c r="A489" s="43"/>
      <c r="B489" s="144" t="str">
        <f t="shared" ref="B489:B506" si="9">IF(AND(E489 = "Case Ring",G489="Silicon Bronze, ASTM-B584, C87600", K489 = "Coating_Standard"),"Y","N")</f>
        <v>N</v>
      </c>
      <c r="C489" s="24" t="s">
        <v>2606</v>
      </c>
      <c r="D489" s="24" t="s">
        <v>531</v>
      </c>
      <c r="E489" s="24" t="s">
        <v>2008</v>
      </c>
      <c r="F489" s="24" t="s">
        <v>2009</v>
      </c>
      <c r="G489" s="24" t="s">
        <v>2010</v>
      </c>
      <c r="H489" s="24" t="s">
        <v>2011</v>
      </c>
      <c r="I489" s="24" t="s">
        <v>2012</v>
      </c>
      <c r="J489" s="183"/>
      <c r="K489" s="183" t="s">
        <v>1344</v>
      </c>
      <c r="L489" s="183" t="s">
        <v>544</v>
      </c>
      <c r="M489" s="24" t="s">
        <v>2607</v>
      </c>
      <c r="O489" s="137" t="s">
        <v>1095</v>
      </c>
      <c r="P489" s="25"/>
    </row>
    <row r="490" spans="1:16" s="24" customFormat="1">
      <c r="A490" s="43"/>
      <c r="B490" s="144" t="str">
        <f t="shared" si="9"/>
        <v>N</v>
      </c>
      <c r="C490" s="24" t="s">
        <v>2608</v>
      </c>
      <c r="D490" s="24" t="s">
        <v>531</v>
      </c>
      <c r="E490" s="24" t="s">
        <v>2016</v>
      </c>
      <c r="F490" s="24" t="s">
        <v>2009</v>
      </c>
      <c r="G490" s="24" t="s">
        <v>2010</v>
      </c>
      <c r="H490" s="24" t="s">
        <v>2011</v>
      </c>
      <c r="I490" s="24" t="s">
        <v>2012</v>
      </c>
      <c r="J490" s="183"/>
      <c r="K490" s="183" t="s">
        <v>1344</v>
      </c>
      <c r="L490" s="183" t="s">
        <v>544</v>
      </c>
      <c r="M490" s="24" t="s">
        <v>2609</v>
      </c>
      <c r="O490" s="137" t="s">
        <v>1095</v>
      </c>
      <c r="P490" s="155"/>
    </row>
    <row r="491" spans="1:16" s="24" customFormat="1">
      <c r="A491" s="43"/>
      <c r="B491" s="144" t="str">
        <f t="shared" si="9"/>
        <v>N</v>
      </c>
      <c r="C491" s="24" t="s">
        <v>2610</v>
      </c>
      <c r="D491" s="24" t="s">
        <v>531</v>
      </c>
      <c r="E491" s="24" t="s">
        <v>2008</v>
      </c>
      <c r="F491" s="24" t="s">
        <v>2019</v>
      </c>
      <c r="G491" s="24" t="s">
        <v>2020</v>
      </c>
      <c r="H491" s="24" t="s">
        <v>2021</v>
      </c>
      <c r="I491" s="24" t="s">
        <v>2012</v>
      </c>
      <c r="J491" s="183"/>
      <c r="K491" s="183" t="s">
        <v>1344</v>
      </c>
      <c r="L491" s="183" t="s">
        <v>544</v>
      </c>
      <c r="M491" s="24" t="s">
        <v>2611</v>
      </c>
      <c r="O491" s="137" t="s">
        <v>1095</v>
      </c>
      <c r="P491" s="25"/>
    </row>
    <row r="492" spans="1:16" s="24" customFormat="1">
      <c r="A492" s="43"/>
      <c r="B492" s="144" t="str">
        <f t="shared" si="9"/>
        <v>N</v>
      </c>
      <c r="C492" s="24" t="s">
        <v>2612</v>
      </c>
      <c r="D492" s="24" t="s">
        <v>531</v>
      </c>
      <c r="E492" s="24" t="s">
        <v>2016</v>
      </c>
      <c r="F492" s="24" t="s">
        <v>2019</v>
      </c>
      <c r="G492" s="24" t="s">
        <v>2020</v>
      </c>
      <c r="H492" s="24" t="s">
        <v>2021</v>
      </c>
      <c r="I492" s="24" t="s">
        <v>2012</v>
      </c>
      <c r="J492" s="183"/>
      <c r="K492" s="183" t="s">
        <v>1344</v>
      </c>
      <c r="L492" s="183" t="s">
        <v>544</v>
      </c>
      <c r="M492" s="24" t="s">
        <v>2613</v>
      </c>
      <c r="O492" s="137" t="s">
        <v>1095</v>
      </c>
      <c r="P492" s="25"/>
    </row>
    <row r="493" spans="1:16" s="24" customFormat="1">
      <c r="A493" s="43"/>
      <c r="B493" s="144" t="str">
        <f t="shared" si="9"/>
        <v>N</v>
      </c>
      <c r="C493" s="24" t="s">
        <v>2614</v>
      </c>
      <c r="D493" s="24" t="s">
        <v>531</v>
      </c>
      <c r="E493" s="24" t="s">
        <v>2008</v>
      </c>
      <c r="F493" s="24" t="s">
        <v>2009</v>
      </c>
      <c r="G493" s="24" t="s">
        <v>2010</v>
      </c>
      <c r="H493" s="24" t="s">
        <v>2011</v>
      </c>
      <c r="I493" s="24" t="s">
        <v>2012</v>
      </c>
      <c r="J493" s="183"/>
      <c r="K493" s="183" t="s">
        <v>1373</v>
      </c>
      <c r="L493" s="183" t="s">
        <v>544</v>
      </c>
      <c r="M493" s="24" t="s">
        <v>2607</v>
      </c>
      <c r="O493" s="137" t="s">
        <v>1095</v>
      </c>
      <c r="P493" s="25"/>
    </row>
    <row r="494" spans="1:16" s="24" customFormat="1">
      <c r="A494" s="43"/>
      <c r="B494" s="144" t="str">
        <f t="shared" si="9"/>
        <v>N</v>
      </c>
      <c r="C494" s="24" t="s">
        <v>2615</v>
      </c>
      <c r="D494" s="24" t="s">
        <v>531</v>
      </c>
      <c r="E494" s="24" t="s">
        <v>2016</v>
      </c>
      <c r="F494" s="24" t="s">
        <v>2009</v>
      </c>
      <c r="G494" s="24" t="s">
        <v>2010</v>
      </c>
      <c r="H494" s="24" t="s">
        <v>2011</v>
      </c>
      <c r="I494" s="24" t="s">
        <v>2012</v>
      </c>
      <c r="J494" s="183"/>
      <c r="K494" s="183" t="s">
        <v>1373</v>
      </c>
      <c r="L494" s="183" t="s">
        <v>544</v>
      </c>
      <c r="M494" s="24" t="s">
        <v>2609</v>
      </c>
      <c r="O494" s="137" t="s">
        <v>1095</v>
      </c>
    </row>
    <row r="495" spans="1:16" s="24" customFormat="1">
      <c r="A495" s="43"/>
      <c r="B495" s="144" t="str">
        <f t="shared" si="9"/>
        <v>N</v>
      </c>
      <c r="C495" s="24" t="s">
        <v>2616</v>
      </c>
      <c r="D495" s="24" t="s">
        <v>531</v>
      </c>
      <c r="E495" s="24" t="s">
        <v>2008</v>
      </c>
      <c r="F495" s="24" t="s">
        <v>2019</v>
      </c>
      <c r="G495" s="24" t="s">
        <v>2020</v>
      </c>
      <c r="H495" s="24" t="s">
        <v>2021</v>
      </c>
      <c r="I495" s="24" t="s">
        <v>2012</v>
      </c>
      <c r="J495" s="183"/>
      <c r="K495" s="183" t="s">
        <v>1373</v>
      </c>
      <c r="L495" s="183" t="s">
        <v>544</v>
      </c>
      <c r="M495" s="24" t="s">
        <v>2611</v>
      </c>
      <c r="O495" s="137" t="s">
        <v>1095</v>
      </c>
    </row>
    <row r="496" spans="1:16" s="24" customFormat="1">
      <c r="A496" s="43"/>
      <c r="B496" s="144" t="str">
        <f t="shared" si="9"/>
        <v>N</v>
      </c>
      <c r="C496" s="24" t="s">
        <v>2617</v>
      </c>
      <c r="D496" s="24" t="s">
        <v>531</v>
      </c>
      <c r="E496" s="24" t="s">
        <v>2016</v>
      </c>
      <c r="F496" s="24" t="s">
        <v>2019</v>
      </c>
      <c r="G496" s="24" t="s">
        <v>2020</v>
      </c>
      <c r="H496" s="24" t="s">
        <v>2021</v>
      </c>
      <c r="I496" s="24" t="s">
        <v>2012</v>
      </c>
      <c r="J496" s="183"/>
      <c r="K496" s="183" t="s">
        <v>1373</v>
      </c>
      <c r="L496" s="183" t="s">
        <v>544</v>
      </c>
      <c r="M496" s="24" t="s">
        <v>2613</v>
      </c>
      <c r="O496" s="137" t="s">
        <v>1095</v>
      </c>
    </row>
    <row r="497" spans="1:16" s="24" customFormat="1">
      <c r="A497" s="43"/>
      <c r="B497" s="144" t="str">
        <f t="shared" si="9"/>
        <v>N</v>
      </c>
      <c r="C497" s="24" t="s">
        <v>2618</v>
      </c>
      <c r="D497" s="24" t="s">
        <v>531</v>
      </c>
      <c r="E497" s="24" t="s">
        <v>2008</v>
      </c>
      <c r="F497" s="24" t="s">
        <v>2009</v>
      </c>
      <c r="G497" s="24" t="s">
        <v>2010</v>
      </c>
      <c r="H497" s="24" t="s">
        <v>2011</v>
      </c>
      <c r="I497" s="24" t="s">
        <v>2012</v>
      </c>
      <c r="J497" s="183"/>
      <c r="K497" s="183" t="s">
        <v>1402</v>
      </c>
      <c r="L497" s="183" t="s">
        <v>544</v>
      </c>
      <c r="M497" s="24" t="s">
        <v>2607</v>
      </c>
      <c r="O497" s="137" t="s">
        <v>1095</v>
      </c>
    </row>
    <row r="498" spans="1:16" s="24" customFormat="1">
      <c r="A498" s="43"/>
      <c r="B498" s="144" t="str">
        <f t="shared" si="9"/>
        <v>N</v>
      </c>
      <c r="C498" s="24" t="s">
        <v>2619</v>
      </c>
      <c r="D498" s="24" t="s">
        <v>531</v>
      </c>
      <c r="E498" s="24" t="s">
        <v>2016</v>
      </c>
      <c r="F498" s="24" t="s">
        <v>2009</v>
      </c>
      <c r="G498" s="24" t="s">
        <v>2010</v>
      </c>
      <c r="H498" s="24" t="s">
        <v>2011</v>
      </c>
      <c r="I498" s="24" t="s">
        <v>2012</v>
      </c>
      <c r="J498" s="183"/>
      <c r="K498" s="183" t="s">
        <v>1402</v>
      </c>
      <c r="L498" s="183" t="s">
        <v>544</v>
      </c>
      <c r="M498" s="24" t="s">
        <v>2609</v>
      </c>
      <c r="O498" s="137" t="s">
        <v>1095</v>
      </c>
    </row>
    <row r="499" spans="1:16" s="24" customFormat="1">
      <c r="A499" s="43"/>
      <c r="B499" s="144" t="str">
        <f t="shared" si="9"/>
        <v>N</v>
      </c>
      <c r="C499" s="24" t="s">
        <v>2620</v>
      </c>
      <c r="D499" s="24" t="s">
        <v>531</v>
      </c>
      <c r="E499" s="24" t="s">
        <v>2008</v>
      </c>
      <c r="F499" s="24" t="s">
        <v>2019</v>
      </c>
      <c r="G499" s="24" t="s">
        <v>2020</v>
      </c>
      <c r="H499" s="24" t="s">
        <v>2021</v>
      </c>
      <c r="I499" s="24" t="s">
        <v>2012</v>
      </c>
      <c r="J499" s="183"/>
      <c r="K499" s="183" t="s">
        <v>1402</v>
      </c>
      <c r="L499" s="183" t="s">
        <v>544</v>
      </c>
      <c r="M499" s="24" t="s">
        <v>2611</v>
      </c>
      <c r="O499" s="137" t="s">
        <v>1095</v>
      </c>
    </row>
    <row r="500" spans="1:16" s="24" customFormat="1">
      <c r="A500" s="43"/>
      <c r="B500" s="144" t="str">
        <f t="shared" si="9"/>
        <v>N</v>
      </c>
      <c r="C500" s="24" t="s">
        <v>2621</v>
      </c>
      <c r="D500" s="24" t="s">
        <v>531</v>
      </c>
      <c r="E500" s="24" t="s">
        <v>2016</v>
      </c>
      <c r="F500" s="24" t="s">
        <v>2019</v>
      </c>
      <c r="G500" s="24" t="s">
        <v>2020</v>
      </c>
      <c r="H500" s="24" t="s">
        <v>2021</v>
      </c>
      <c r="I500" s="24" t="s">
        <v>2012</v>
      </c>
      <c r="J500" s="183"/>
      <c r="K500" s="183" t="s">
        <v>1402</v>
      </c>
      <c r="L500" s="183" t="s">
        <v>544</v>
      </c>
      <c r="M500" s="24" t="s">
        <v>2613</v>
      </c>
      <c r="O500" s="137" t="s">
        <v>1095</v>
      </c>
    </row>
    <row r="501" spans="1:16" s="24" customFormat="1">
      <c r="A501" s="43"/>
      <c r="B501" s="144" t="str">
        <f t="shared" si="9"/>
        <v>Y</v>
      </c>
      <c r="C501" s="24" t="s">
        <v>2622</v>
      </c>
      <c r="D501" s="24" t="s">
        <v>531</v>
      </c>
      <c r="E501" s="24" t="s">
        <v>2008</v>
      </c>
      <c r="F501" s="24" t="s">
        <v>2009</v>
      </c>
      <c r="G501" s="24" t="s">
        <v>2010</v>
      </c>
      <c r="H501" s="24" t="s">
        <v>2011</v>
      </c>
      <c r="I501" s="24" t="s">
        <v>2012</v>
      </c>
      <c r="J501" s="183"/>
      <c r="K501" s="183" t="s">
        <v>536</v>
      </c>
      <c r="L501" s="24" t="s">
        <v>2623</v>
      </c>
      <c r="M501" s="24" t="s">
        <v>2607</v>
      </c>
      <c r="N501" s="24" t="s">
        <v>2014</v>
      </c>
      <c r="O501" s="24" t="s">
        <v>539</v>
      </c>
    </row>
    <row r="502" spans="1:16" s="24" customFormat="1">
      <c r="A502" s="43"/>
      <c r="B502" s="144" t="str">
        <f t="shared" si="9"/>
        <v>N</v>
      </c>
      <c r="C502" s="24" t="s">
        <v>2624</v>
      </c>
      <c r="D502" s="24" t="s">
        <v>531</v>
      </c>
      <c r="E502" s="24" t="s">
        <v>2016</v>
      </c>
      <c r="F502" s="24" t="s">
        <v>2009</v>
      </c>
      <c r="G502" s="24" t="s">
        <v>2010</v>
      </c>
      <c r="H502" s="24" t="s">
        <v>2011</v>
      </c>
      <c r="I502" s="24" t="s">
        <v>2012</v>
      </c>
      <c r="J502" s="183"/>
      <c r="K502" s="183" t="s">
        <v>536</v>
      </c>
      <c r="L502" s="24" t="s">
        <v>2625</v>
      </c>
      <c r="M502" s="24" t="s">
        <v>2609</v>
      </c>
      <c r="N502" s="24" t="s">
        <v>2014</v>
      </c>
      <c r="O502" s="24" t="s">
        <v>539</v>
      </c>
    </row>
    <row r="503" spans="1:16" s="24" customFormat="1">
      <c r="A503" s="43"/>
      <c r="B503" s="144" t="str">
        <f t="shared" si="9"/>
        <v>N</v>
      </c>
      <c r="C503" s="24" t="s">
        <v>2626</v>
      </c>
      <c r="D503" s="24" t="s">
        <v>531</v>
      </c>
      <c r="E503" s="24" t="s">
        <v>2008</v>
      </c>
      <c r="F503" s="24" t="s">
        <v>2019</v>
      </c>
      <c r="G503" s="24" t="s">
        <v>2020</v>
      </c>
      <c r="H503" s="24" t="s">
        <v>2021</v>
      </c>
      <c r="I503" s="24" t="s">
        <v>2012</v>
      </c>
      <c r="J503" s="183"/>
      <c r="K503" s="183" t="s">
        <v>536</v>
      </c>
      <c r="L503" s="24">
        <v>97781929</v>
      </c>
      <c r="M503" s="24" t="s">
        <v>2611</v>
      </c>
      <c r="N503" s="24" t="s">
        <v>2014</v>
      </c>
      <c r="O503" s="24" t="s">
        <v>1095</v>
      </c>
    </row>
    <row r="504" spans="1:16" s="24" customFormat="1">
      <c r="A504" s="43"/>
      <c r="B504" s="144" t="str">
        <f t="shared" si="9"/>
        <v>N</v>
      </c>
      <c r="C504" s="24" t="s">
        <v>2627</v>
      </c>
      <c r="D504" s="24" t="s">
        <v>531</v>
      </c>
      <c r="E504" s="24" t="s">
        <v>2016</v>
      </c>
      <c r="F504" s="24" t="s">
        <v>2019</v>
      </c>
      <c r="G504" s="24" t="s">
        <v>2020</v>
      </c>
      <c r="H504" s="24" t="s">
        <v>2021</v>
      </c>
      <c r="I504" s="24" t="s">
        <v>2012</v>
      </c>
      <c r="J504" s="183"/>
      <c r="K504" s="183" t="s">
        <v>536</v>
      </c>
      <c r="L504" s="183" t="s">
        <v>544</v>
      </c>
      <c r="M504" s="24" t="s">
        <v>2613</v>
      </c>
      <c r="N504" s="24" t="s">
        <v>2014</v>
      </c>
      <c r="O504" s="24" t="s">
        <v>1095</v>
      </c>
    </row>
    <row r="505" spans="1:16" s="24" customFormat="1">
      <c r="A505" s="43"/>
      <c r="B505" s="144" t="str">
        <f t="shared" si="9"/>
        <v>N</v>
      </c>
      <c r="C505" s="24" t="s">
        <v>2628</v>
      </c>
      <c r="D505" s="24" t="s">
        <v>531</v>
      </c>
      <c r="E505" s="24" t="s">
        <v>2008</v>
      </c>
      <c r="F505" s="24" t="s">
        <v>2043</v>
      </c>
      <c r="G505" s="24" t="s">
        <v>2044</v>
      </c>
      <c r="H505" s="24" t="s">
        <v>2045</v>
      </c>
      <c r="I505" s="159" t="s">
        <v>2037</v>
      </c>
      <c r="J505" s="183"/>
      <c r="K505" s="183" t="s">
        <v>536</v>
      </c>
      <c r="L505" s="24" t="s">
        <v>544</v>
      </c>
      <c r="M505" s="24" t="s">
        <v>2629</v>
      </c>
      <c r="O505" s="137" t="s">
        <v>2039</v>
      </c>
    </row>
    <row r="506" spans="1:16" s="24" customFormat="1">
      <c r="A506" s="43"/>
      <c r="B506" s="144" t="str">
        <f t="shared" si="9"/>
        <v>N</v>
      </c>
      <c r="C506" s="24" t="s">
        <v>2630</v>
      </c>
      <c r="D506" s="24" t="s">
        <v>531</v>
      </c>
      <c r="E506" s="24" t="s">
        <v>2016</v>
      </c>
      <c r="F506" s="24" t="s">
        <v>2043</v>
      </c>
      <c r="G506" s="24" t="s">
        <v>2044</v>
      </c>
      <c r="H506" s="24" t="s">
        <v>2045</v>
      </c>
      <c r="I506" s="159" t="s">
        <v>2037</v>
      </c>
      <c r="J506" s="183"/>
      <c r="K506" s="183" t="s">
        <v>536</v>
      </c>
      <c r="L506" s="24" t="s">
        <v>544</v>
      </c>
      <c r="M506" s="24" t="s">
        <v>2631</v>
      </c>
      <c r="O506" s="137" t="s">
        <v>2039</v>
      </c>
    </row>
    <row r="507" spans="1:16" s="24" customFormat="1">
      <c r="A507" s="43"/>
      <c r="B507" s="144" t="str">
        <f t="shared" ref="B507:B518" si="10">IF(AND(E507 = "Case Ring",G507="Silicon Bronze, ASTM-B584, C87600", K507 = "Coating_Standard"),"Y","N")</f>
        <v>N</v>
      </c>
      <c r="C507" s="24" t="s">
        <v>2632</v>
      </c>
      <c r="D507" s="24" t="s">
        <v>531</v>
      </c>
      <c r="E507" s="24" t="s">
        <v>2008</v>
      </c>
      <c r="F507" s="24" t="s">
        <v>2009</v>
      </c>
      <c r="G507" s="24" t="s">
        <v>2010</v>
      </c>
      <c r="H507" s="24" t="s">
        <v>2011</v>
      </c>
      <c r="I507" s="24" t="s">
        <v>2012</v>
      </c>
      <c r="J507" s="183"/>
      <c r="K507" s="183" t="s">
        <v>1094</v>
      </c>
      <c r="L507" s="183" t="s">
        <v>544</v>
      </c>
      <c r="M507" s="24" t="s">
        <v>2607</v>
      </c>
      <c r="O507" s="137" t="s">
        <v>1095</v>
      </c>
    </row>
    <row r="508" spans="1:16" s="24" customFormat="1">
      <c r="A508" s="43"/>
      <c r="B508" s="144" t="str">
        <f t="shared" si="10"/>
        <v>N</v>
      </c>
      <c r="C508" s="24" t="s">
        <v>2633</v>
      </c>
      <c r="D508" s="24" t="s">
        <v>531</v>
      </c>
      <c r="E508" s="24" t="s">
        <v>2016</v>
      </c>
      <c r="F508" s="24" t="s">
        <v>2009</v>
      </c>
      <c r="G508" s="24" t="s">
        <v>2010</v>
      </c>
      <c r="H508" s="24" t="s">
        <v>2011</v>
      </c>
      <c r="I508" s="24" t="s">
        <v>2012</v>
      </c>
      <c r="J508" s="183"/>
      <c r="K508" s="183" t="s">
        <v>1094</v>
      </c>
      <c r="L508" s="183" t="s">
        <v>544</v>
      </c>
      <c r="M508" s="24" t="s">
        <v>2609</v>
      </c>
      <c r="O508" s="137" t="s">
        <v>1095</v>
      </c>
    </row>
    <row r="509" spans="1:16" s="24" customFormat="1">
      <c r="A509" s="43"/>
      <c r="B509" s="144" t="str">
        <f t="shared" si="10"/>
        <v>N</v>
      </c>
      <c r="C509" s="24" t="s">
        <v>2634</v>
      </c>
      <c r="D509" s="24" t="s">
        <v>531</v>
      </c>
      <c r="E509" s="24" t="s">
        <v>2008</v>
      </c>
      <c r="F509" s="24" t="s">
        <v>2019</v>
      </c>
      <c r="G509" s="24" t="s">
        <v>2020</v>
      </c>
      <c r="H509" s="24" t="s">
        <v>2021</v>
      </c>
      <c r="I509" s="24" t="s">
        <v>2012</v>
      </c>
      <c r="J509" s="183"/>
      <c r="K509" s="183" t="s">
        <v>1094</v>
      </c>
      <c r="L509" s="183" t="s">
        <v>544</v>
      </c>
      <c r="M509" s="24" t="s">
        <v>2611</v>
      </c>
      <c r="O509" s="137" t="s">
        <v>1095</v>
      </c>
    </row>
    <row r="510" spans="1:16" s="24" customFormat="1">
      <c r="A510" s="43"/>
      <c r="B510" s="144" t="str">
        <f t="shared" si="10"/>
        <v>N</v>
      </c>
      <c r="C510" s="24" t="s">
        <v>2635</v>
      </c>
      <c r="D510" s="24" t="s">
        <v>531</v>
      </c>
      <c r="E510" s="24" t="s">
        <v>2016</v>
      </c>
      <c r="F510" s="24" t="s">
        <v>2019</v>
      </c>
      <c r="G510" s="24" t="s">
        <v>2020</v>
      </c>
      <c r="H510" s="24" t="s">
        <v>2021</v>
      </c>
      <c r="I510" s="24" t="s">
        <v>2012</v>
      </c>
      <c r="J510" s="183"/>
      <c r="K510" s="183" t="s">
        <v>1094</v>
      </c>
      <c r="L510" s="183" t="s">
        <v>544</v>
      </c>
      <c r="M510" s="24" t="s">
        <v>2613</v>
      </c>
      <c r="O510" s="137" t="s">
        <v>1095</v>
      </c>
    </row>
    <row r="511" spans="1:16" s="24" customFormat="1">
      <c r="A511" s="43"/>
      <c r="B511" s="144" t="str">
        <f t="shared" si="10"/>
        <v>N</v>
      </c>
      <c r="C511" s="24" t="s">
        <v>2636</v>
      </c>
      <c r="D511" s="24" t="s">
        <v>531</v>
      </c>
      <c r="E511" s="24" t="s">
        <v>2008</v>
      </c>
      <c r="F511" s="24" t="s">
        <v>2009</v>
      </c>
      <c r="G511" s="24" t="s">
        <v>2010</v>
      </c>
      <c r="H511" s="24" t="s">
        <v>2011</v>
      </c>
      <c r="I511" s="24" t="s">
        <v>2012</v>
      </c>
      <c r="J511" s="183"/>
      <c r="K511" s="183" t="s">
        <v>1125</v>
      </c>
      <c r="L511" s="183" t="s">
        <v>544</v>
      </c>
      <c r="M511" s="24" t="s">
        <v>2607</v>
      </c>
      <c r="O511" s="137" t="s">
        <v>1095</v>
      </c>
      <c r="P511" s="25"/>
    </row>
    <row r="512" spans="1:16" s="24" customFormat="1">
      <c r="A512" s="43"/>
      <c r="B512" s="144" t="str">
        <f t="shared" si="10"/>
        <v>N</v>
      </c>
      <c r="C512" s="24" t="s">
        <v>2637</v>
      </c>
      <c r="D512" s="24" t="s">
        <v>531</v>
      </c>
      <c r="E512" s="24" t="s">
        <v>2016</v>
      </c>
      <c r="F512" s="24" t="s">
        <v>2009</v>
      </c>
      <c r="G512" s="24" t="s">
        <v>2010</v>
      </c>
      <c r="H512" s="24" t="s">
        <v>2011</v>
      </c>
      <c r="I512" s="24" t="s">
        <v>2012</v>
      </c>
      <c r="J512" s="183"/>
      <c r="K512" s="183" t="s">
        <v>1125</v>
      </c>
      <c r="L512" s="183" t="s">
        <v>544</v>
      </c>
      <c r="M512" s="24" t="s">
        <v>2609</v>
      </c>
      <c r="O512" s="137" t="s">
        <v>1095</v>
      </c>
    </row>
    <row r="513" spans="1:16" s="24" customFormat="1">
      <c r="A513" s="43"/>
      <c r="B513" s="144" t="str">
        <f t="shared" si="10"/>
        <v>N</v>
      </c>
      <c r="C513" s="24" t="s">
        <v>2638</v>
      </c>
      <c r="D513" s="24" t="s">
        <v>531</v>
      </c>
      <c r="E513" s="24" t="s">
        <v>2008</v>
      </c>
      <c r="F513" s="24" t="s">
        <v>2019</v>
      </c>
      <c r="G513" s="24" t="s">
        <v>2020</v>
      </c>
      <c r="H513" s="24" t="s">
        <v>2021</v>
      </c>
      <c r="I513" s="24" t="s">
        <v>2012</v>
      </c>
      <c r="J513" s="183"/>
      <c r="K513" s="183" t="s">
        <v>1125</v>
      </c>
      <c r="L513" s="183" t="s">
        <v>544</v>
      </c>
      <c r="M513" s="24" t="s">
        <v>2611</v>
      </c>
      <c r="O513" s="137" t="s">
        <v>1095</v>
      </c>
    </row>
    <row r="514" spans="1:16" s="24" customFormat="1">
      <c r="A514" s="43"/>
      <c r="B514" s="144" t="str">
        <f t="shared" si="10"/>
        <v>N</v>
      </c>
      <c r="C514" s="24" t="s">
        <v>2639</v>
      </c>
      <c r="D514" s="24" t="s">
        <v>531</v>
      </c>
      <c r="E514" s="24" t="s">
        <v>2016</v>
      </c>
      <c r="F514" s="24" t="s">
        <v>2019</v>
      </c>
      <c r="G514" s="24" t="s">
        <v>2020</v>
      </c>
      <c r="H514" s="24" t="s">
        <v>2021</v>
      </c>
      <c r="I514" s="24" t="s">
        <v>2012</v>
      </c>
      <c r="J514" s="183"/>
      <c r="K514" s="183" t="s">
        <v>1125</v>
      </c>
      <c r="L514" s="183" t="s">
        <v>544</v>
      </c>
      <c r="M514" s="24" t="s">
        <v>2613</v>
      </c>
      <c r="O514" s="137" t="s">
        <v>1095</v>
      </c>
    </row>
    <row r="515" spans="1:16" s="24" customFormat="1">
      <c r="A515" s="43"/>
      <c r="B515" s="144" t="str">
        <f t="shared" si="10"/>
        <v>N</v>
      </c>
      <c r="C515" s="24" t="s">
        <v>2640</v>
      </c>
      <c r="D515" s="24" t="s">
        <v>531</v>
      </c>
      <c r="E515" s="24" t="s">
        <v>2008</v>
      </c>
      <c r="F515" s="24" t="s">
        <v>2009</v>
      </c>
      <c r="G515" s="24" t="s">
        <v>2010</v>
      </c>
      <c r="H515" s="24" t="s">
        <v>2011</v>
      </c>
      <c r="I515" s="24" t="s">
        <v>2012</v>
      </c>
      <c r="J515" s="183"/>
      <c r="K515" s="183" t="s">
        <v>1235</v>
      </c>
      <c r="L515" s="183" t="s">
        <v>544</v>
      </c>
      <c r="M515" s="24" t="s">
        <v>2607</v>
      </c>
      <c r="O515" s="137" t="s">
        <v>1095</v>
      </c>
    </row>
    <row r="516" spans="1:16" s="24" customFormat="1">
      <c r="A516" s="43"/>
      <c r="B516" s="144" t="str">
        <f t="shared" si="10"/>
        <v>N</v>
      </c>
      <c r="C516" s="24" t="s">
        <v>2641</v>
      </c>
      <c r="D516" s="24" t="s">
        <v>531</v>
      </c>
      <c r="E516" s="24" t="s">
        <v>2016</v>
      </c>
      <c r="F516" s="24" t="s">
        <v>2009</v>
      </c>
      <c r="G516" s="24" t="s">
        <v>2010</v>
      </c>
      <c r="H516" s="24" t="s">
        <v>2011</v>
      </c>
      <c r="I516" s="24" t="s">
        <v>2012</v>
      </c>
      <c r="J516" s="183"/>
      <c r="K516" s="183" t="s">
        <v>1235</v>
      </c>
      <c r="L516" s="183" t="s">
        <v>544</v>
      </c>
      <c r="M516" s="24" t="s">
        <v>2609</v>
      </c>
      <c r="O516" s="137" t="s">
        <v>1095</v>
      </c>
    </row>
    <row r="517" spans="1:16" s="24" customFormat="1">
      <c r="A517" s="43"/>
      <c r="B517" s="144" t="str">
        <f t="shared" si="10"/>
        <v>N</v>
      </c>
      <c r="C517" s="24" t="s">
        <v>2642</v>
      </c>
      <c r="D517" s="24" t="s">
        <v>531</v>
      </c>
      <c r="E517" s="24" t="s">
        <v>2008</v>
      </c>
      <c r="F517" s="24" t="s">
        <v>2019</v>
      </c>
      <c r="G517" s="24" t="s">
        <v>2020</v>
      </c>
      <c r="H517" s="24" t="s">
        <v>2021</v>
      </c>
      <c r="I517" s="24" t="s">
        <v>2012</v>
      </c>
      <c r="J517" s="183"/>
      <c r="K517" s="183" t="s">
        <v>1235</v>
      </c>
      <c r="L517" s="183" t="s">
        <v>544</v>
      </c>
      <c r="M517" s="24" t="s">
        <v>2611</v>
      </c>
      <c r="O517" s="137" t="s">
        <v>1095</v>
      </c>
    </row>
    <row r="518" spans="1:16" s="24" customFormat="1">
      <c r="A518" s="43"/>
      <c r="B518" s="144" t="str">
        <f t="shared" si="10"/>
        <v>N</v>
      </c>
      <c r="C518" s="24" t="s">
        <v>2643</v>
      </c>
      <c r="D518" s="24" t="s">
        <v>531</v>
      </c>
      <c r="E518" s="24" t="s">
        <v>2016</v>
      </c>
      <c r="F518" s="24" t="s">
        <v>2019</v>
      </c>
      <c r="G518" s="24" t="s">
        <v>2020</v>
      </c>
      <c r="H518" s="24" t="s">
        <v>2021</v>
      </c>
      <c r="I518" s="24" t="s">
        <v>2012</v>
      </c>
      <c r="J518" s="183"/>
      <c r="K518" s="183" t="s">
        <v>1235</v>
      </c>
      <c r="L518" s="183" t="s">
        <v>544</v>
      </c>
      <c r="M518" s="24" t="s">
        <v>2613</v>
      </c>
      <c r="O518" s="137" t="s">
        <v>1095</v>
      </c>
      <c r="P518" s="155"/>
    </row>
    <row r="519" spans="1:16" s="24" customFormat="1">
      <c r="A519" s="43"/>
      <c r="B519" s="144" t="s">
        <v>514</v>
      </c>
      <c r="C519" s="24" t="s">
        <v>2644</v>
      </c>
      <c r="D519" s="24" t="s">
        <v>1590</v>
      </c>
      <c r="E519" s="181" t="s">
        <v>2008</v>
      </c>
      <c r="F519" s="181" t="s">
        <v>2043</v>
      </c>
      <c r="G519" s="181" t="s">
        <v>2044</v>
      </c>
      <c r="H519" s="181" t="s">
        <v>2045</v>
      </c>
      <c r="I519" s="182" t="s">
        <v>2037</v>
      </c>
      <c r="J519" s="184"/>
      <c r="K519" s="184" t="s">
        <v>536</v>
      </c>
      <c r="L519" s="186">
        <v>98577162</v>
      </c>
      <c r="M519" s="181" t="s">
        <v>2600</v>
      </c>
      <c r="O519" s="24" t="s">
        <v>2308</v>
      </c>
    </row>
    <row r="520" spans="1:16" s="24" customFormat="1">
      <c r="A520" s="43"/>
      <c r="B520" s="144" t="s">
        <v>514</v>
      </c>
      <c r="C520" s="24" t="s">
        <v>2645</v>
      </c>
      <c r="D520" s="24" t="s">
        <v>1590</v>
      </c>
      <c r="E520" s="181" t="s">
        <v>2016</v>
      </c>
      <c r="F520" s="181" t="s">
        <v>2043</v>
      </c>
      <c r="G520" s="181" t="s">
        <v>2044</v>
      </c>
      <c r="H520" s="181" t="s">
        <v>2045</v>
      </c>
      <c r="I520" s="182" t="s">
        <v>2037</v>
      </c>
      <c r="J520" s="184"/>
      <c r="K520" s="184" t="s">
        <v>536</v>
      </c>
      <c r="L520" s="186">
        <v>98577162</v>
      </c>
      <c r="M520" s="181" t="s">
        <v>2310</v>
      </c>
      <c r="O520" s="24" t="s">
        <v>2308</v>
      </c>
    </row>
    <row r="521" spans="1:16" s="24" customFormat="1">
      <c r="A521" s="43"/>
      <c r="B521" s="144" t="s">
        <v>514</v>
      </c>
      <c r="C521" s="24" t="s">
        <v>2646</v>
      </c>
      <c r="D521" s="24" t="s">
        <v>1597</v>
      </c>
      <c r="E521" s="181" t="s">
        <v>2008</v>
      </c>
      <c r="F521" s="181" t="s">
        <v>2043</v>
      </c>
      <c r="G521" s="181" t="s">
        <v>2044</v>
      </c>
      <c r="H521" s="181" t="s">
        <v>2045</v>
      </c>
      <c r="I521" s="182" t="s">
        <v>2037</v>
      </c>
      <c r="J521" s="184"/>
      <c r="K521" s="184" t="s">
        <v>536</v>
      </c>
      <c r="L521" s="186">
        <v>98577176</v>
      </c>
      <c r="M521" s="181" t="s">
        <v>2600</v>
      </c>
      <c r="O521" s="24" t="s">
        <v>2308</v>
      </c>
    </row>
    <row r="522" spans="1:16" s="24" customFormat="1">
      <c r="A522" s="43"/>
      <c r="B522" s="144" t="s">
        <v>514</v>
      </c>
      <c r="C522" s="24" t="s">
        <v>2647</v>
      </c>
      <c r="D522" s="24" t="s">
        <v>1597</v>
      </c>
      <c r="E522" s="181" t="s">
        <v>2016</v>
      </c>
      <c r="F522" s="181" t="s">
        <v>2043</v>
      </c>
      <c r="G522" s="181" t="s">
        <v>2044</v>
      </c>
      <c r="H522" s="181" t="s">
        <v>2045</v>
      </c>
      <c r="I522" s="182" t="s">
        <v>2037</v>
      </c>
      <c r="J522" s="184"/>
      <c r="K522" s="184" t="s">
        <v>536</v>
      </c>
      <c r="L522" s="186">
        <v>98577176</v>
      </c>
      <c r="M522" s="181" t="s">
        <v>2310</v>
      </c>
      <c r="O522" s="24" t="s">
        <v>2308</v>
      </c>
    </row>
    <row r="523" spans="1:16" s="24" customFormat="1">
      <c r="A523" s="43"/>
      <c r="B523" s="144" t="str">
        <f t="shared" ref="B523:B562" si="11">IF(AND(E523 = "Case Ring",G523="Silicon Bronze, ASTM-B584, C87600", K523 = "Coating_Standard"),"Y","N")</f>
        <v>N</v>
      </c>
      <c r="C523" s="24" t="s">
        <v>2648</v>
      </c>
      <c r="D523" s="24" t="s">
        <v>614</v>
      </c>
      <c r="E523" s="24" t="s">
        <v>2008</v>
      </c>
      <c r="F523" s="24" t="s">
        <v>2009</v>
      </c>
      <c r="G523" s="24" t="s">
        <v>2010</v>
      </c>
      <c r="H523" s="24" t="s">
        <v>2011</v>
      </c>
      <c r="I523" s="24" t="s">
        <v>2012</v>
      </c>
      <c r="J523" s="183"/>
      <c r="K523" s="183" t="s">
        <v>1344</v>
      </c>
      <c r="L523" s="183" t="s">
        <v>544</v>
      </c>
      <c r="M523" s="24" t="s">
        <v>2649</v>
      </c>
      <c r="O523" s="137" t="s">
        <v>1095</v>
      </c>
    </row>
    <row r="524" spans="1:16" s="24" customFormat="1">
      <c r="A524" s="43"/>
      <c r="B524" s="144" t="str">
        <f t="shared" si="11"/>
        <v>N</v>
      </c>
      <c r="C524" s="24" t="s">
        <v>2650</v>
      </c>
      <c r="D524" s="24" t="s">
        <v>614</v>
      </c>
      <c r="E524" s="24" t="s">
        <v>2016</v>
      </c>
      <c r="F524" s="24" t="s">
        <v>2009</v>
      </c>
      <c r="G524" s="24" t="s">
        <v>2010</v>
      </c>
      <c r="H524" s="24" t="s">
        <v>2011</v>
      </c>
      <c r="I524" s="24" t="s">
        <v>2012</v>
      </c>
      <c r="J524" s="183"/>
      <c r="K524" s="183" t="s">
        <v>1344</v>
      </c>
      <c r="L524" s="183" t="s">
        <v>544</v>
      </c>
      <c r="M524" s="24" t="s">
        <v>2651</v>
      </c>
      <c r="O524" s="137" t="s">
        <v>1095</v>
      </c>
    </row>
    <row r="525" spans="1:16" s="24" customFormat="1">
      <c r="A525" s="43"/>
      <c r="B525" s="144" t="str">
        <f t="shared" si="11"/>
        <v>N</v>
      </c>
      <c r="C525" s="24" t="s">
        <v>2652</v>
      </c>
      <c r="D525" s="24" t="s">
        <v>614</v>
      </c>
      <c r="E525" s="24" t="s">
        <v>2008</v>
      </c>
      <c r="F525" s="24" t="s">
        <v>2019</v>
      </c>
      <c r="G525" s="24" t="s">
        <v>2020</v>
      </c>
      <c r="H525" s="24" t="s">
        <v>2021</v>
      </c>
      <c r="I525" s="24" t="s">
        <v>2012</v>
      </c>
      <c r="J525" s="183"/>
      <c r="K525" s="183" t="s">
        <v>1344</v>
      </c>
      <c r="L525" s="183" t="s">
        <v>544</v>
      </c>
      <c r="M525" s="24" t="s">
        <v>2653</v>
      </c>
      <c r="O525" s="137" t="s">
        <v>1095</v>
      </c>
    </row>
    <row r="526" spans="1:16" s="24" customFormat="1">
      <c r="A526" s="43"/>
      <c r="B526" s="144" t="str">
        <f t="shared" si="11"/>
        <v>N</v>
      </c>
      <c r="C526" s="24" t="s">
        <v>2654</v>
      </c>
      <c r="D526" s="24" t="s">
        <v>614</v>
      </c>
      <c r="E526" s="24" t="s">
        <v>2016</v>
      </c>
      <c r="F526" s="24" t="s">
        <v>2019</v>
      </c>
      <c r="G526" s="24" t="s">
        <v>2020</v>
      </c>
      <c r="H526" s="24" t="s">
        <v>2021</v>
      </c>
      <c r="I526" s="24" t="s">
        <v>2012</v>
      </c>
      <c r="J526" s="183"/>
      <c r="K526" s="183" t="s">
        <v>1344</v>
      </c>
      <c r="L526" s="183" t="s">
        <v>544</v>
      </c>
      <c r="M526" s="24" t="s">
        <v>2655</v>
      </c>
      <c r="O526" s="137" t="s">
        <v>1095</v>
      </c>
      <c r="P526" s="155"/>
    </row>
    <row r="527" spans="1:16" s="24" customFormat="1">
      <c r="A527" s="43"/>
      <c r="B527" s="144" t="str">
        <f t="shared" si="11"/>
        <v>N</v>
      </c>
      <c r="C527" s="24" t="s">
        <v>2656</v>
      </c>
      <c r="D527" s="24" t="s">
        <v>614</v>
      </c>
      <c r="E527" s="24" t="s">
        <v>2008</v>
      </c>
      <c r="F527" s="24" t="s">
        <v>2009</v>
      </c>
      <c r="G527" s="24" t="s">
        <v>2010</v>
      </c>
      <c r="H527" s="24" t="s">
        <v>2011</v>
      </c>
      <c r="I527" s="24" t="s">
        <v>2012</v>
      </c>
      <c r="J527" s="183"/>
      <c r="K527" s="183" t="s">
        <v>1373</v>
      </c>
      <c r="L527" s="183" t="s">
        <v>544</v>
      </c>
      <c r="M527" s="24" t="s">
        <v>2649</v>
      </c>
      <c r="O527" s="137" t="s">
        <v>1095</v>
      </c>
    </row>
    <row r="528" spans="1:16" s="24" customFormat="1">
      <c r="A528" s="43"/>
      <c r="B528" s="144" t="str">
        <f t="shared" si="11"/>
        <v>N</v>
      </c>
      <c r="C528" s="24" t="s">
        <v>2657</v>
      </c>
      <c r="D528" s="24" t="s">
        <v>614</v>
      </c>
      <c r="E528" s="24" t="s">
        <v>2016</v>
      </c>
      <c r="F528" s="24" t="s">
        <v>2009</v>
      </c>
      <c r="G528" s="24" t="s">
        <v>2010</v>
      </c>
      <c r="H528" s="24" t="s">
        <v>2011</v>
      </c>
      <c r="I528" s="24" t="s">
        <v>2012</v>
      </c>
      <c r="J528" s="183"/>
      <c r="K528" s="183" t="s">
        <v>1373</v>
      </c>
      <c r="L528" s="183" t="s">
        <v>544</v>
      </c>
      <c r="M528" s="24" t="s">
        <v>2651</v>
      </c>
      <c r="O528" s="137" t="s">
        <v>1095</v>
      </c>
    </row>
    <row r="529" spans="1:16" s="24" customFormat="1">
      <c r="A529" s="43"/>
      <c r="B529" s="144" t="str">
        <f t="shared" si="11"/>
        <v>N</v>
      </c>
      <c r="C529" s="24" t="s">
        <v>2658</v>
      </c>
      <c r="D529" s="24" t="s">
        <v>614</v>
      </c>
      <c r="E529" s="24" t="s">
        <v>2008</v>
      </c>
      <c r="F529" s="24" t="s">
        <v>2019</v>
      </c>
      <c r="G529" s="24" t="s">
        <v>2020</v>
      </c>
      <c r="H529" s="24" t="s">
        <v>2021</v>
      </c>
      <c r="I529" s="24" t="s">
        <v>2012</v>
      </c>
      <c r="J529" s="183"/>
      <c r="K529" s="183" t="s">
        <v>1373</v>
      </c>
      <c r="L529" s="183" t="s">
        <v>544</v>
      </c>
      <c r="M529" s="24" t="s">
        <v>2653</v>
      </c>
      <c r="O529" s="137" t="s">
        <v>1095</v>
      </c>
    </row>
    <row r="530" spans="1:16" s="24" customFormat="1">
      <c r="A530" s="43"/>
      <c r="B530" s="144" t="str">
        <f t="shared" si="11"/>
        <v>N</v>
      </c>
      <c r="C530" s="24" t="s">
        <v>2659</v>
      </c>
      <c r="D530" s="24" t="s">
        <v>614</v>
      </c>
      <c r="E530" s="24" t="s">
        <v>2016</v>
      </c>
      <c r="F530" s="24" t="s">
        <v>2019</v>
      </c>
      <c r="G530" s="24" t="s">
        <v>2020</v>
      </c>
      <c r="H530" s="24" t="s">
        <v>2021</v>
      </c>
      <c r="I530" s="24" t="s">
        <v>2012</v>
      </c>
      <c r="J530" s="183"/>
      <c r="K530" s="183" t="s">
        <v>1373</v>
      </c>
      <c r="L530" s="183" t="s">
        <v>544</v>
      </c>
      <c r="M530" s="24" t="s">
        <v>2655</v>
      </c>
      <c r="O530" s="137" t="s">
        <v>1095</v>
      </c>
    </row>
    <row r="531" spans="1:16" s="24" customFormat="1">
      <c r="A531" s="43"/>
      <c r="B531" s="144" t="str">
        <f t="shared" si="11"/>
        <v>N</v>
      </c>
      <c r="C531" s="24" t="s">
        <v>2660</v>
      </c>
      <c r="D531" s="24" t="s">
        <v>614</v>
      </c>
      <c r="E531" s="24" t="s">
        <v>2008</v>
      </c>
      <c r="F531" s="24" t="s">
        <v>2009</v>
      </c>
      <c r="G531" s="24" t="s">
        <v>2010</v>
      </c>
      <c r="H531" s="24" t="s">
        <v>2011</v>
      </c>
      <c r="I531" s="24" t="s">
        <v>2012</v>
      </c>
      <c r="J531" s="183"/>
      <c r="K531" s="183" t="s">
        <v>1402</v>
      </c>
      <c r="L531" s="183" t="s">
        <v>544</v>
      </c>
      <c r="M531" s="24" t="s">
        <v>2649</v>
      </c>
      <c r="O531" s="137" t="s">
        <v>1095</v>
      </c>
    </row>
    <row r="532" spans="1:16" s="24" customFormat="1">
      <c r="A532" s="43"/>
      <c r="B532" s="144" t="str">
        <f t="shared" si="11"/>
        <v>N</v>
      </c>
      <c r="C532" s="24" t="s">
        <v>2661</v>
      </c>
      <c r="D532" s="24" t="s">
        <v>614</v>
      </c>
      <c r="E532" s="24" t="s">
        <v>2016</v>
      </c>
      <c r="F532" s="24" t="s">
        <v>2009</v>
      </c>
      <c r="G532" s="24" t="s">
        <v>2010</v>
      </c>
      <c r="H532" s="24" t="s">
        <v>2011</v>
      </c>
      <c r="I532" s="24" t="s">
        <v>2012</v>
      </c>
      <c r="J532" s="183"/>
      <c r="K532" s="183" t="s">
        <v>1402</v>
      </c>
      <c r="L532" s="183" t="s">
        <v>544</v>
      </c>
      <c r="M532" s="24" t="s">
        <v>2651</v>
      </c>
      <c r="O532" s="137" t="s">
        <v>1095</v>
      </c>
    </row>
    <row r="533" spans="1:16" s="24" customFormat="1">
      <c r="A533" s="43"/>
      <c r="B533" s="144" t="str">
        <f t="shared" si="11"/>
        <v>N</v>
      </c>
      <c r="C533" s="24" t="s">
        <v>2662</v>
      </c>
      <c r="D533" s="24" t="s">
        <v>614</v>
      </c>
      <c r="E533" s="24" t="s">
        <v>2008</v>
      </c>
      <c r="F533" s="24" t="s">
        <v>2019</v>
      </c>
      <c r="G533" s="24" t="s">
        <v>2020</v>
      </c>
      <c r="H533" s="24" t="s">
        <v>2021</v>
      </c>
      <c r="I533" s="24" t="s">
        <v>2012</v>
      </c>
      <c r="J533" s="183"/>
      <c r="K533" s="183" t="s">
        <v>1402</v>
      </c>
      <c r="L533" s="183" t="s">
        <v>544</v>
      </c>
      <c r="M533" s="24" t="s">
        <v>2653</v>
      </c>
      <c r="O533" s="137" t="s">
        <v>1095</v>
      </c>
    </row>
    <row r="534" spans="1:16" s="24" customFormat="1">
      <c r="A534" s="43"/>
      <c r="B534" s="144" t="str">
        <f t="shared" si="11"/>
        <v>N</v>
      </c>
      <c r="C534" s="24" t="s">
        <v>2663</v>
      </c>
      <c r="D534" s="24" t="s">
        <v>614</v>
      </c>
      <c r="E534" s="24" t="s">
        <v>2016</v>
      </c>
      <c r="F534" s="24" t="s">
        <v>2019</v>
      </c>
      <c r="G534" s="24" t="s">
        <v>2020</v>
      </c>
      <c r="H534" s="24" t="s">
        <v>2021</v>
      </c>
      <c r="I534" s="24" t="s">
        <v>2012</v>
      </c>
      <c r="J534" s="183"/>
      <c r="K534" s="183" t="s">
        <v>1402</v>
      </c>
      <c r="L534" s="183" t="s">
        <v>544</v>
      </c>
      <c r="M534" s="24" t="s">
        <v>2655</v>
      </c>
      <c r="O534" s="137" t="s">
        <v>1095</v>
      </c>
    </row>
    <row r="535" spans="1:16" s="24" customFormat="1">
      <c r="A535" s="43"/>
      <c r="B535" s="144" t="str">
        <f t="shared" si="11"/>
        <v>Y</v>
      </c>
      <c r="C535" s="24" t="s">
        <v>2664</v>
      </c>
      <c r="D535" s="24" t="s">
        <v>614</v>
      </c>
      <c r="E535" s="24" t="s">
        <v>2008</v>
      </c>
      <c r="F535" s="24" t="s">
        <v>2009</v>
      </c>
      <c r="G535" s="24" t="s">
        <v>2010</v>
      </c>
      <c r="H535" s="24" t="s">
        <v>2011</v>
      </c>
      <c r="I535" s="24" t="s">
        <v>2012</v>
      </c>
      <c r="J535" s="183"/>
      <c r="K535" s="183" t="s">
        <v>536</v>
      </c>
      <c r="L535" s="24" t="s">
        <v>2665</v>
      </c>
      <c r="M535" s="24" t="s">
        <v>2649</v>
      </c>
      <c r="N535" s="24" t="s">
        <v>2014</v>
      </c>
      <c r="O535" s="24" t="s">
        <v>539</v>
      </c>
    </row>
    <row r="536" spans="1:16" s="24" customFormat="1">
      <c r="A536" s="43"/>
      <c r="B536" s="144" t="str">
        <f t="shared" si="11"/>
        <v>N</v>
      </c>
      <c r="C536" s="24" t="s">
        <v>2666</v>
      </c>
      <c r="D536" s="24" t="s">
        <v>614</v>
      </c>
      <c r="E536" s="24" t="s">
        <v>2016</v>
      </c>
      <c r="F536" s="24" t="s">
        <v>2009</v>
      </c>
      <c r="G536" s="24" t="s">
        <v>2010</v>
      </c>
      <c r="H536" s="24" t="s">
        <v>2011</v>
      </c>
      <c r="I536" s="24" t="s">
        <v>2012</v>
      </c>
      <c r="J536" s="183"/>
      <c r="K536" s="183" t="s">
        <v>536</v>
      </c>
      <c r="L536" s="24" t="s">
        <v>2667</v>
      </c>
      <c r="M536" s="24" t="s">
        <v>2651</v>
      </c>
      <c r="N536" s="24" t="s">
        <v>2014</v>
      </c>
      <c r="O536" s="24" t="s">
        <v>539</v>
      </c>
    </row>
    <row r="537" spans="1:16" s="24" customFormat="1">
      <c r="A537" s="43"/>
      <c r="B537" s="144" t="str">
        <f t="shared" si="11"/>
        <v>N</v>
      </c>
      <c r="C537" s="24" t="s">
        <v>2668</v>
      </c>
      <c r="D537" s="24" t="s">
        <v>614</v>
      </c>
      <c r="E537" s="24" t="s">
        <v>2008</v>
      </c>
      <c r="F537" s="24" t="s">
        <v>2019</v>
      </c>
      <c r="G537" s="24" t="s">
        <v>2020</v>
      </c>
      <c r="H537" s="24" t="s">
        <v>2021</v>
      </c>
      <c r="I537" s="24" t="s">
        <v>2012</v>
      </c>
      <c r="J537" s="183"/>
      <c r="K537" s="183" t="s">
        <v>536</v>
      </c>
      <c r="L537" s="24">
        <v>97781964</v>
      </c>
      <c r="M537" s="24" t="s">
        <v>2653</v>
      </c>
      <c r="N537" s="24" t="s">
        <v>2014</v>
      </c>
      <c r="O537" s="24" t="s">
        <v>1095</v>
      </c>
    </row>
    <row r="538" spans="1:16" s="24" customFormat="1">
      <c r="A538" s="43"/>
      <c r="B538" s="144" t="str">
        <f t="shared" si="11"/>
        <v>N</v>
      </c>
      <c r="C538" s="24" t="s">
        <v>2669</v>
      </c>
      <c r="D538" s="24" t="s">
        <v>614</v>
      </c>
      <c r="E538" s="24" t="s">
        <v>2016</v>
      </c>
      <c r="F538" s="24" t="s">
        <v>2019</v>
      </c>
      <c r="G538" s="24" t="s">
        <v>2020</v>
      </c>
      <c r="H538" s="24" t="s">
        <v>2021</v>
      </c>
      <c r="I538" s="24" t="s">
        <v>2012</v>
      </c>
      <c r="J538" s="183"/>
      <c r="K538" s="183" t="s">
        <v>536</v>
      </c>
      <c r="L538" s="183" t="s">
        <v>544</v>
      </c>
      <c r="M538" s="24" t="s">
        <v>2655</v>
      </c>
      <c r="N538" s="24" t="s">
        <v>2014</v>
      </c>
      <c r="O538" s="24" t="s">
        <v>1095</v>
      </c>
    </row>
    <row r="539" spans="1:16" s="24" customFormat="1">
      <c r="A539" s="43"/>
      <c r="B539" s="144" t="str">
        <f t="shared" si="11"/>
        <v>N</v>
      </c>
      <c r="C539" s="24" t="s">
        <v>2670</v>
      </c>
      <c r="D539" s="24" t="s">
        <v>614</v>
      </c>
      <c r="E539" s="24" t="s">
        <v>2008</v>
      </c>
      <c r="F539" s="24" t="s">
        <v>2043</v>
      </c>
      <c r="G539" s="24" t="s">
        <v>2044</v>
      </c>
      <c r="H539" s="24" t="s">
        <v>2045</v>
      </c>
      <c r="I539" s="159" t="s">
        <v>2037</v>
      </c>
      <c r="J539" s="183"/>
      <c r="K539" s="183" t="s">
        <v>536</v>
      </c>
      <c r="L539" s="24" t="s">
        <v>544</v>
      </c>
      <c r="M539" s="24" t="s">
        <v>2671</v>
      </c>
      <c r="O539" s="137" t="s">
        <v>2039</v>
      </c>
    </row>
    <row r="540" spans="1:16" s="24" customFormat="1">
      <c r="A540" s="43"/>
      <c r="B540" s="144" t="str">
        <f t="shared" si="11"/>
        <v>N</v>
      </c>
      <c r="C540" s="24" t="s">
        <v>2672</v>
      </c>
      <c r="D540" s="24" t="s">
        <v>614</v>
      </c>
      <c r="E540" s="24" t="s">
        <v>2016</v>
      </c>
      <c r="F540" s="24" t="s">
        <v>2043</v>
      </c>
      <c r="G540" s="24" t="s">
        <v>2044</v>
      </c>
      <c r="H540" s="24" t="s">
        <v>2045</v>
      </c>
      <c r="I540" s="159" t="s">
        <v>2037</v>
      </c>
      <c r="J540" s="183"/>
      <c r="K540" s="183" t="s">
        <v>536</v>
      </c>
      <c r="L540" s="24" t="s">
        <v>544</v>
      </c>
      <c r="M540" s="24" t="s">
        <v>2673</v>
      </c>
      <c r="O540" s="137" t="s">
        <v>2039</v>
      </c>
    </row>
    <row r="541" spans="1:16" s="24" customFormat="1">
      <c r="A541" s="43"/>
      <c r="B541" s="144" t="str">
        <f t="shared" si="11"/>
        <v>N</v>
      </c>
      <c r="C541" s="24" t="s">
        <v>2674</v>
      </c>
      <c r="D541" s="24" t="s">
        <v>614</v>
      </c>
      <c r="E541" s="24" t="s">
        <v>2008</v>
      </c>
      <c r="F541" s="24" t="s">
        <v>2009</v>
      </c>
      <c r="G541" s="24" t="s">
        <v>2010</v>
      </c>
      <c r="H541" s="24" t="s">
        <v>2011</v>
      </c>
      <c r="I541" s="24" t="s">
        <v>2012</v>
      </c>
      <c r="J541" s="183"/>
      <c r="K541" s="183" t="s">
        <v>1094</v>
      </c>
      <c r="L541" s="183" t="s">
        <v>544</v>
      </c>
      <c r="M541" s="24" t="s">
        <v>2649</v>
      </c>
      <c r="O541" s="137" t="s">
        <v>1095</v>
      </c>
    </row>
    <row r="542" spans="1:16" s="24" customFormat="1">
      <c r="A542" s="43"/>
      <c r="B542" s="144" t="str">
        <f t="shared" si="11"/>
        <v>N</v>
      </c>
      <c r="C542" s="24" t="s">
        <v>2675</v>
      </c>
      <c r="D542" s="24" t="s">
        <v>614</v>
      </c>
      <c r="E542" s="24" t="s">
        <v>2016</v>
      </c>
      <c r="F542" s="24" t="s">
        <v>2009</v>
      </c>
      <c r="G542" s="24" t="s">
        <v>2010</v>
      </c>
      <c r="H542" s="24" t="s">
        <v>2011</v>
      </c>
      <c r="I542" s="24" t="s">
        <v>2012</v>
      </c>
      <c r="J542" s="183"/>
      <c r="K542" s="183" t="s">
        <v>1094</v>
      </c>
      <c r="L542" s="183" t="s">
        <v>544</v>
      </c>
      <c r="M542" s="24" t="s">
        <v>2651</v>
      </c>
      <c r="O542" s="137" t="s">
        <v>1095</v>
      </c>
    </row>
    <row r="543" spans="1:16" s="24" customFormat="1">
      <c r="A543" s="43"/>
      <c r="B543" s="144" t="str">
        <f t="shared" si="11"/>
        <v>N</v>
      </c>
      <c r="C543" s="24" t="s">
        <v>2676</v>
      </c>
      <c r="D543" s="24" t="s">
        <v>614</v>
      </c>
      <c r="E543" s="24" t="s">
        <v>2008</v>
      </c>
      <c r="F543" s="24" t="s">
        <v>2019</v>
      </c>
      <c r="G543" s="24" t="s">
        <v>2020</v>
      </c>
      <c r="H543" s="24" t="s">
        <v>2021</v>
      </c>
      <c r="I543" s="24" t="s">
        <v>2012</v>
      </c>
      <c r="J543" s="183"/>
      <c r="K543" s="183" t="s">
        <v>1094</v>
      </c>
      <c r="L543" s="183" t="s">
        <v>544</v>
      </c>
      <c r="M543" s="24" t="s">
        <v>2653</v>
      </c>
      <c r="O543" s="137" t="s">
        <v>1095</v>
      </c>
    </row>
    <row r="544" spans="1:16" s="24" customFormat="1">
      <c r="A544" s="43"/>
      <c r="B544" s="144" t="str">
        <f t="shared" si="11"/>
        <v>N</v>
      </c>
      <c r="C544" s="24" t="s">
        <v>2677</v>
      </c>
      <c r="D544" s="24" t="s">
        <v>614</v>
      </c>
      <c r="E544" s="24" t="s">
        <v>2016</v>
      </c>
      <c r="F544" s="24" t="s">
        <v>2019</v>
      </c>
      <c r="G544" s="24" t="s">
        <v>2020</v>
      </c>
      <c r="H544" s="24" t="s">
        <v>2021</v>
      </c>
      <c r="I544" s="24" t="s">
        <v>2012</v>
      </c>
      <c r="J544" s="183"/>
      <c r="K544" s="183" t="s">
        <v>1094</v>
      </c>
      <c r="L544" s="183" t="s">
        <v>544</v>
      </c>
      <c r="M544" s="24" t="s">
        <v>2655</v>
      </c>
      <c r="O544" s="137" t="s">
        <v>1095</v>
      </c>
      <c r="P544" s="25"/>
    </row>
    <row r="545" spans="1:16" s="24" customFormat="1">
      <c r="A545" s="43"/>
      <c r="B545" s="144" t="str">
        <f t="shared" si="11"/>
        <v>N</v>
      </c>
      <c r="C545" s="24" t="s">
        <v>2678</v>
      </c>
      <c r="D545" s="24" t="s">
        <v>614</v>
      </c>
      <c r="E545" s="24" t="s">
        <v>2008</v>
      </c>
      <c r="F545" s="24" t="s">
        <v>2009</v>
      </c>
      <c r="G545" s="24" t="s">
        <v>2010</v>
      </c>
      <c r="H545" s="24" t="s">
        <v>2011</v>
      </c>
      <c r="I545" s="24" t="s">
        <v>2012</v>
      </c>
      <c r="J545" s="183"/>
      <c r="K545" s="183" t="s">
        <v>1125</v>
      </c>
      <c r="L545" s="183" t="s">
        <v>544</v>
      </c>
      <c r="M545" s="24" t="s">
        <v>2649</v>
      </c>
      <c r="O545" s="137" t="s">
        <v>1095</v>
      </c>
    </row>
    <row r="546" spans="1:16" s="24" customFormat="1">
      <c r="A546" s="43"/>
      <c r="B546" s="144" t="str">
        <f t="shared" si="11"/>
        <v>N</v>
      </c>
      <c r="C546" s="24" t="s">
        <v>2679</v>
      </c>
      <c r="D546" s="24" t="s">
        <v>614</v>
      </c>
      <c r="E546" s="24" t="s">
        <v>2016</v>
      </c>
      <c r="F546" s="24" t="s">
        <v>2009</v>
      </c>
      <c r="G546" s="24" t="s">
        <v>2010</v>
      </c>
      <c r="H546" s="24" t="s">
        <v>2011</v>
      </c>
      <c r="I546" s="24" t="s">
        <v>2012</v>
      </c>
      <c r="J546" s="183"/>
      <c r="K546" s="183" t="s">
        <v>1125</v>
      </c>
      <c r="L546" s="183" t="s">
        <v>544</v>
      </c>
      <c r="M546" s="24" t="s">
        <v>2651</v>
      </c>
      <c r="O546" s="137" t="s">
        <v>1095</v>
      </c>
    </row>
    <row r="547" spans="1:16" s="24" customFormat="1">
      <c r="A547" s="43"/>
      <c r="B547" s="144" t="str">
        <f t="shared" si="11"/>
        <v>N</v>
      </c>
      <c r="C547" s="24" t="s">
        <v>2680</v>
      </c>
      <c r="D547" s="24" t="s">
        <v>614</v>
      </c>
      <c r="E547" s="24" t="s">
        <v>2008</v>
      </c>
      <c r="F547" s="24" t="s">
        <v>2019</v>
      </c>
      <c r="G547" s="24" t="s">
        <v>2020</v>
      </c>
      <c r="H547" s="24" t="s">
        <v>2021</v>
      </c>
      <c r="I547" s="24" t="s">
        <v>2012</v>
      </c>
      <c r="J547" s="183"/>
      <c r="K547" s="183" t="s">
        <v>1125</v>
      </c>
      <c r="L547" s="183" t="s">
        <v>544</v>
      </c>
      <c r="M547" s="24" t="s">
        <v>2653</v>
      </c>
      <c r="O547" s="137" t="s">
        <v>1095</v>
      </c>
    </row>
    <row r="548" spans="1:16" s="24" customFormat="1">
      <c r="A548" s="43"/>
      <c r="B548" s="144" t="str">
        <f t="shared" si="11"/>
        <v>N</v>
      </c>
      <c r="C548" s="24" t="s">
        <v>2681</v>
      </c>
      <c r="D548" s="24" t="s">
        <v>614</v>
      </c>
      <c r="E548" s="24" t="s">
        <v>2016</v>
      </c>
      <c r="F548" s="24" t="s">
        <v>2019</v>
      </c>
      <c r="G548" s="24" t="s">
        <v>2020</v>
      </c>
      <c r="H548" s="24" t="s">
        <v>2021</v>
      </c>
      <c r="I548" s="24" t="s">
        <v>2012</v>
      </c>
      <c r="J548" s="183"/>
      <c r="K548" s="183" t="s">
        <v>1125</v>
      </c>
      <c r="L548" s="183" t="s">
        <v>544</v>
      </c>
      <c r="M548" s="24" t="s">
        <v>2655</v>
      </c>
      <c r="O548" s="137" t="s">
        <v>1095</v>
      </c>
    </row>
    <row r="549" spans="1:16" s="24" customFormat="1">
      <c r="A549" s="43"/>
      <c r="B549" s="144" t="str">
        <f t="shared" si="11"/>
        <v>N</v>
      </c>
      <c r="C549" s="24" t="s">
        <v>2682</v>
      </c>
      <c r="D549" s="24" t="s">
        <v>614</v>
      </c>
      <c r="E549" s="24" t="s">
        <v>2008</v>
      </c>
      <c r="F549" s="24" t="s">
        <v>2009</v>
      </c>
      <c r="G549" s="24" t="s">
        <v>2010</v>
      </c>
      <c r="H549" s="24" t="s">
        <v>2011</v>
      </c>
      <c r="I549" s="24" t="s">
        <v>2012</v>
      </c>
      <c r="J549" s="183"/>
      <c r="K549" s="183" t="s">
        <v>1235</v>
      </c>
      <c r="L549" s="183" t="s">
        <v>544</v>
      </c>
      <c r="M549" s="24" t="s">
        <v>2649</v>
      </c>
      <c r="O549" s="137" t="s">
        <v>1095</v>
      </c>
    </row>
    <row r="550" spans="1:16" s="24" customFormat="1">
      <c r="A550" s="43"/>
      <c r="B550" s="144" t="str">
        <f t="shared" si="11"/>
        <v>N</v>
      </c>
      <c r="C550" s="24" t="s">
        <v>2683</v>
      </c>
      <c r="D550" s="24" t="s">
        <v>614</v>
      </c>
      <c r="E550" s="24" t="s">
        <v>2016</v>
      </c>
      <c r="F550" s="24" t="s">
        <v>2009</v>
      </c>
      <c r="G550" s="24" t="s">
        <v>2010</v>
      </c>
      <c r="H550" s="24" t="s">
        <v>2011</v>
      </c>
      <c r="I550" s="24" t="s">
        <v>2012</v>
      </c>
      <c r="J550" s="183"/>
      <c r="K550" s="183" t="s">
        <v>1235</v>
      </c>
      <c r="L550" s="183" t="s">
        <v>544</v>
      </c>
      <c r="M550" s="24" t="s">
        <v>2651</v>
      </c>
      <c r="O550" s="137" t="s">
        <v>1095</v>
      </c>
    </row>
    <row r="551" spans="1:16" s="24" customFormat="1">
      <c r="A551" s="43"/>
      <c r="B551" s="144" t="str">
        <f t="shared" si="11"/>
        <v>N</v>
      </c>
      <c r="C551" s="24" t="s">
        <v>2684</v>
      </c>
      <c r="D551" s="24" t="s">
        <v>614</v>
      </c>
      <c r="E551" s="24" t="s">
        <v>2008</v>
      </c>
      <c r="F551" s="24" t="s">
        <v>2019</v>
      </c>
      <c r="G551" s="24" t="s">
        <v>2020</v>
      </c>
      <c r="H551" s="24" t="s">
        <v>2021</v>
      </c>
      <c r="I551" s="24" t="s">
        <v>2012</v>
      </c>
      <c r="J551" s="183"/>
      <c r="K551" s="183" t="s">
        <v>1235</v>
      </c>
      <c r="L551" s="183" t="s">
        <v>544</v>
      </c>
      <c r="M551" s="24" t="s">
        <v>2653</v>
      </c>
      <c r="O551" s="137" t="s">
        <v>1095</v>
      </c>
    </row>
    <row r="552" spans="1:16" s="24" customFormat="1">
      <c r="A552" s="43"/>
      <c r="B552" s="144" t="str">
        <f t="shared" si="11"/>
        <v>N</v>
      </c>
      <c r="C552" s="24" t="s">
        <v>2685</v>
      </c>
      <c r="D552" s="24" t="s">
        <v>614</v>
      </c>
      <c r="E552" s="24" t="s">
        <v>2016</v>
      </c>
      <c r="F552" s="24" t="s">
        <v>2019</v>
      </c>
      <c r="G552" s="24" t="s">
        <v>2020</v>
      </c>
      <c r="H552" s="24" t="s">
        <v>2021</v>
      </c>
      <c r="I552" s="24" t="s">
        <v>2012</v>
      </c>
      <c r="J552" s="183"/>
      <c r="K552" s="183" t="s">
        <v>1235</v>
      </c>
      <c r="L552" s="183" t="s">
        <v>544</v>
      </c>
      <c r="M552" s="24" t="s">
        <v>2655</v>
      </c>
      <c r="O552" s="137" t="s">
        <v>1095</v>
      </c>
    </row>
    <row r="553" spans="1:16" s="24" customFormat="1">
      <c r="A553" s="43"/>
      <c r="B553" s="144" t="str">
        <f t="shared" si="11"/>
        <v>N</v>
      </c>
      <c r="C553" s="24" t="s">
        <v>2686</v>
      </c>
      <c r="D553" s="24" t="s">
        <v>1067</v>
      </c>
      <c r="E553" s="24" t="s">
        <v>2008</v>
      </c>
      <c r="F553" s="24" t="s">
        <v>2009</v>
      </c>
      <c r="G553" s="24" t="s">
        <v>2010</v>
      </c>
      <c r="H553" s="24" t="s">
        <v>2011</v>
      </c>
      <c r="I553" s="24" t="s">
        <v>2012</v>
      </c>
      <c r="J553" s="183"/>
      <c r="K553" s="183" t="s">
        <v>1344</v>
      </c>
      <c r="L553" s="183" t="s">
        <v>544</v>
      </c>
      <c r="M553" s="24" t="s">
        <v>2649</v>
      </c>
      <c r="O553" s="137" t="s">
        <v>1095</v>
      </c>
    </row>
    <row r="554" spans="1:16" s="24" customFormat="1">
      <c r="A554" s="43"/>
      <c r="B554" s="144" t="str">
        <f t="shared" si="11"/>
        <v>N</v>
      </c>
      <c r="C554" s="24" t="s">
        <v>2687</v>
      </c>
      <c r="D554" s="24" t="s">
        <v>1067</v>
      </c>
      <c r="E554" s="24" t="s">
        <v>2016</v>
      </c>
      <c r="F554" s="24" t="s">
        <v>2009</v>
      </c>
      <c r="G554" s="24" t="s">
        <v>2010</v>
      </c>
      <c r="H554" s="24" t="s">
        <v>2011</v>
      </c>
      <c r="I554" s="24" t="s">
        <v>2012</v>
      </c>
      <c r="J554" s="183"/>
      <c r="K554" s="183" t="s">
        <v>1344</v>
      </c>
      <c r="L554" s="183" t="s">
        <v>544</v>
      </c>
      <c r="M554" s="24" t="s">
        <v>2651</v>
      </c>
      <c r="O554" s="137" t="s">
        <v>1095</v>
      </c>
    </row>
    <row r="555" spans="1:16" s="24" customFormat="1">
      <c r="A555" s="43"/>
      <c r="B555" s="144" t="str">
        <f t="shared" si="11"/>
        <v>N</v>
      </c>
      <c r="C555" s="24" t="s">
        <v>2688</v>
      </c>
      <c r="D555" s="24" t="s">
        <v>1067</v>
      </c>
      <c r="E555" s="24" t="s">
        <v>2008</v>
      </c>
      <c r="F555" s="24" t="s">
        <v>2019</v>
      </c>
      <c r="G555" s="24" t="s">
        <v>2020</v>
      </c>
      <c r="H555" s="24" t="s">
        <v>2021</v>
      </c>
      <c r="I555" s="24" t="s">
        <v>2012</v>
      </c>
      <c r="J555" s="183"/>
      <c r="K555" s="183" t="s">
        <v>1344</v>
      </c>
      <c r="L555" s="183" t="s">
        <v>544</v>
      </c>
      <c r="M555" s="24" t="s">
        <v>2653</v>
      </c>
      <c r="O555" s="137" t="s">
        <v>1095</v>
      </c>
    </row>
    <row r="556" spans="1:16" s="24" customFormat="1">
      <c r="A556" s="43"/>
      <c r="B556" s="144" t="str">
        <f t="shared" si="11"/>
        <v>N</v>
      </c>
      <c r="C556" s="24" t="s">
        <v>2689</v>
      </c>
      <c r="D556" s="24" t="s">
        <v>1067</v>
      </c>
      <c r="E556" s="24" t="s">
        <v>2016</v>
      </c>
      <c r="F556" s="24" t="s">
        <v>2019</v>
      </c>
      <c r="G556" s="24" t="s">
        <v>2020</v>
      </c>
      <c r="H556" s="24" t="s">
        <v>2021</v>
      </c>
      <c r="I556" s="24" t="s">
        <v>2012</v>
      </c>
      <c r="J556" s="183"/>
      <c r="K556" s="183" t="s">
        <v>1344</v>
      </c>
      <c r="L556" s="183" t="s">
        <v>544</v>
      </c>
      <c r="M556" s="24" t="s">
        <v>2655</v>
      </c>
      <c r="O556" s="137" t="s">
        <v>1095</v>
      </c>
      <c r="P556" s="25"/>
    </row>
    <row r="557" spans="1:16" s="24" customFormat="1">
      <c r="A557" s="43"/>
      <c r="B557" s="144" t="str">
        <f t="shared" si="11"/>
        <v>N</v>
      </c>
      <c r="C557" s="24" t="s">
        <v>2690</v>
      </c>
      <c r="D557" s="24" t="s">
        <v>1067</v>
      </c>
      <c r="E557" s="24" t="s">
        <v>2008</v>
      </c>
      <c r="F557" s="24" t="s">
        <v>2009</v>
      </c>
      <c r="G557" s="24" t="s">
        <v>2010</v>
      </c>
      <c r="H557" s="24" t="s">
        <v>2011</v>
      </c>
      <c r="I557" s="24" t="s">
        <v>2012</v>
      </c>
      <c r="J557" s="183"/>
      <c r="K557" s="183" t="s">
        <v>1373</v>
      </c>
      <c r="L557" s="183" t="s">
        <v>544</v>
      </c>
      <c r="M557" s="24" t="s">
        <v>2649</v>
      </c>
      <c r="O557" s="137" t="s">
        <v>1095</v>
      </c>
    </row>
    <row r="558" spans="1:16" s="24" customFormat="1">
      <c r="A558" s="43"/>
      <c r="B558" s="144" t="str">
        <f t="shared" si="11"/>
        <v>N</v>
      </c>
      <c r="C558" s="24" t="s">
        <v>2691</v>
      </c>
      <c r="D558" s="24" t="s">
        <v>1067</v>
      </c>
      <c r="E558" s="24" t="s">
        <v>2016</v>
      </c>
      <c r="F558" s="24" t="s">
        <v>2009</v>
      </c>
      <c r="G558" s="24" t="s">
        <v>2010</v>
      </c>
      <c r="H558" s="24" t="s">
        <v>2011</v>
      </c>
      <c r="I558" s="24" t="s">
        <v>2012</v>
      </c>
      <c r="J558" s="183"/>
      <c r="K558" s="183" t="s">
        <v>1373</v>
      </c>
      <c r="L558" s="183" t="s">
        <v>544</v>
      </c>
      <c r="M558" s="24" t="s">
        <v>2651</v>
      </c>
      <c r="O558" s="137" t="s">
        <v>1095</v>
      </c>
    </row>
    <row r="559" spans="1:16" s="24" customFormat="1">
      <c r="A559" s="43"/>
      <c r="B559" s="144" t="str">
        <f t="shared" si="11"/>
        <v>N</v>
      </c>
      <c r="C559" s="24" t="s">
        <v>2692</v>
      </c>
      <c r="D559" s="24" t="s">
        <v>1067</v>
      </c>
      <c r="E559" s="24" t="s">
        <v>2008</v>
      </c>
      <c r="F559" s="24" t="s">
        <v>2019</v>
      </c>
      <c r="G559" s="24" t="s">
        <v>2020</v>
      </c>
      <c r="H559" s="24" t="s">
        <v>2021</v>
      </c>
      <c r="I559" s="24" t="s">
        <v>2012</v>
      </c>
      <c r="J559" s="183"/>
      <c r="K559" s="183" t="s">
        <v>1373</v>
      </c>
      <c r="L559" s="183" t="s">
        <v>544</v>
      </c>
      <c r="M559" s="24" t="s">
        <v>2653</v>
      </c>
      <c r="O559" s="137" t="s">
        <v>1095</v>
      </c>
    </row>
    <row r="560" spans="1:16" s="24" customFormat="1">
      <c r="A560" s="43"/>
      <c r="B560" s="144" t="str">
        <f t="shared" si="11"/>
        <v>N</v>
      </c>
      <c r="C560" s="24" t="s">
        <v>2693</v>
      </c>
      <c r="D560" s="24" t="s">
        <v>1067</v>
      </c>
      <c r="E560" s="24" t="s">
        <v>2016</v>
      </c>
      <c r="F560" s="24" t="s">
        <v>2019</v>
      </c>
      <c r="G560" s="24" t="s">
        <v>2020</v>
      </c>
      <c r="H560" s="24" t="s">
        <v>2021</v>
      </c>
      <c r="I560" s="24" t="s">
        <v>2012</v>
      </c>
      <c r="J560" s="183"/>
      <c r="K560" s="183" t="s">
        <v>1373</v>
      </c>
      <c r="L560" s="183" t="s">
        <v>544</v>
      </c>
      <c r="M560" s="24" t="s">
        <v>2655</v>
      </c>
      <c r="O560" s="137" t="s">
        <v>1095</v>
      </c>
      <c r="P560" s="25"/>
    </row>
    <row r="561" spans="1:16" s="24" customFormat="1">
      <c r="A561" s="43"/>
      <c r="B561" s="144" t="str">
        <f t="shared" si="11"/>
        <v>N</v>
      </c>
      <c r="C561" s="24" t="s">
        <v>2694</v>
      </c>
      <c r="D561" s="24" t="s">
        <v>1067</v>
      </c>
      <c r="E561" s="24" t="s">
        <v>2008</v>
      </c>
      <c r="F561" s="24" t="s">
        <v>2009</v>
      </c>
      <c r="G561" s="24" t="s">
        <v>2010</v>
      </c>
      <c r="H561" s="24" t="s">
        <v>2011</v>
      </c>
      <c r="I561" s="24" t="s">
        <v>2012</v>
      </c>
      <c r="J561" s="183"/>
      <c r="K561" s="183" t="s">
        <v>1402</v>
      </c>
      <c r="L561" s="183" t="s">
        <v>544</v>
      </c>
      <c r="M561" s="24" t="s">
        <v>2649</v>
      </c>
      <c r="O561" s="137" t="s">
        <v>1095</v>
      </c>
    </row>
    <row r="562" spans="1:16" s="24" customFormat="1">
      <c r="A562" s="43"/>
      <c r="B562" s="144" t="str">
        <f t="shared" si="11"/>
        <v>N</v>
      </c>
      <c r="C562" s="24" t="s">
        <v>2695</v>
      </c>
      <c r="D562" s="24" t="s">
        <v>1067</v>
      </c>
      <c r="E562" s="24" t="s">
        <v>2016</v>
      </c>
      <c r="F562" s="24" t="s">
        <v>2009</v>
      </c>
      <c r="G562" s="24" t="s">
        <v>2010</v>
      </c>
      <c r="H562" s="24" t="s">
        <v>2011</v>
      </c>
      <c r="I562" s="24" t="s">
        <v>2012</v>
      </c>
      <c r="J562" s="183"/>
      <c r="K562" s="183" t="s">
        <v>1402</v>
      </c>
      <c r="L562" s="183" t="s">
        <v>544</v>
      </c>
      <c r="M562" s="24" t="s">
        <v>2651</v>
      </c>
      <c r="O562" s="137" t="s">
        <v>1095</v>
      </c>
    </row>
    <row r="563" spans="1:16" s="24" customFormat="1">
      <c r="A563" s="43"/>
      <c r="B563" s="144" t="str">
        <f t="shared" ref="B563:B604" si="12">IF(AND(E563 = "Case Ring",G563="Silicon Bronze, ASTM-B584, C87600", K563 = "Coating_Standard"),"Y","N")</f>
        <v>N</v>
      </c>
      <c r="C563" s="24" t="s">
        <v>2696</v>
      </c>
      <c r="D563" s="24" t="s">
        <v>1067</v>
      </c>
      <c r="E563" s="24" t="s">
        <v>2008</v>
      </c>
      <c r="F563" s="24" t="s">
        <v>2019</v>
      </c>
      <c r="G563" s="24" t="s">
        <v>2020</v>
      </c>
      <c r="H563" s="24" t="s">
        <v>2021</v>
      </c>
      <c r="I563" s="24" t="s">
        <v>2012</v>
      </c>
      <c r="J563" s="183"/>
      <c r="K563" s="183" t="s">
        <v>1402</v>
      </c>
      <c r="L563" s="183" t="s">
        <v>544</v>
      </c>
      <c r="M563" s="24" t="s">
        <v>2653</v>
      </c>
      <c r="O563" s="137" t="s">
        <v>1095</v>
      </c>
    </row>
    <row r="564" spans="1:16" s="24" customFormat="1">
      <c r="A564" s="43"/>
      <c r="B564" s="144" t="str">
        <f t="shared" si="12"/>
        <v>N</v>
      </c>
      <c r="C564" s="24" t="s">
        <v>2697</v>
      </c>
      <c r="D564" s="24" t="s">
        <v>1067</v>
      </c>
      <c r="E564" s="24" t="s">
        <v>2016</v>
      </c>
      <c r="F564" s="24" t="s">
        <v>2019</v>
      </c>
      <c r="G564" s="24" t="s">
        <v>2020</v>
      </c>
      <c r="H564" s="24" t="s">
        <v>2021</v>
      </c>
      <c r="I564" s="24" t="s">
        <v>2012</v>
      </c>
      <c r="J564" s="183"/>
      <c r="K564" s="183" t="s">
        <v>1402</v>
      </c>
      <c r="L564" s="183" t="s">
        <v>544</v>
      </c>
      <c r="M564" s="24" t="s">
        <v>2655</v>
      </c>
      <c r="O564" s="137" t="s">
        <v>1095</v>
      </c>
    </row>
    <row r="565" spans="1:16" s="24" customFormat="1">
      <c r="A565" s="43"/>
      <c r="B565" s="144" t="str">
        <f t="shared" si="12"/>
        <v>Y</v>
      </c>
      <c r="C565" s="24" t="s">
        <v>2698</v>
      </c>
      <c r="D565" s="24" t="s">
        <v>1067</v>
      </c>
      <c r="E565" s="24" t="s">
        <v>2008</v>
      </c>
      <c r="F565" s="24" t="s">
        <v>2009</v>
      </c>
      <c r="G565" s="24" t="s">
        <v>2010</v>
      </c>
      <c r="H565" s="24" t="s">
        <v>2011</v>
      </c>
      <c r="I565" s="24" t="s">
        <v>2012</v>
      </c>
      <c r="J565" s="183"/>
      <c r="K565" s="183" t="s">
        <v>536</v>
      </c>
      <c r="L565" s="24">
        <v>97733888</v>
      </c>
      <c r="M565" s="24" t="s">
        <v>2649</v>
      </c>
      <c r="N565" s="24" t="s">
        <v>2014</v>
      </c>
      <c r="O565" s="24" t="s">
        <v>539</v>
      </c>
    </row>
    <row r="566" spans="1:16" s="24" customFormat="1">
      <c r="A566" s="43"/>
      <c r="B566" s="144" t="str">
        <f t="shared" si="12"/>
        <v>N</v>
      </c>
      <c r="C566" s="24" t="s">
        <v>2699</v>
      </c>
      <c r="D566" s="24" t="s">
        <v>1067</v>
      </c>
      <c r="E566" s="24" t="s">
        <v>2016</v>
      </c>
      <c r="F566" s="24" t="s">
        <v>2009</v>
      </c>
      <c r="G566" s="24" t="s">
        <v>2010</v>
      </c>
      <c r="H566" s="24" t="s">
        <v>2011</v>
      </c>
      <c r="I566" s="24" t="s">
        <v>2012</v>
      </c>
      <c r="J566" s="183"/>
      <c r="K566" s="183" t="s">
        <v>536</v>
      </c>
      <c r="L566" s="24">
        <v>97733888</v>
      </c>
      <c r="M566" s="24" t="s">
        <v>2651</v>
      </c>
      <c r="N566" s="24" t="s">
        <v>2014</v>
      </c>
      <c r="O566" s="24" t="s">
        <v>539</v>
      </c>
    </row>
    <row r="567" spans="1:16" s="24" customFormat="1">
      <c r="A567" s="43"/>
      <c r="B567" s="144" t="str">
        <f t="shared" si="12"/>
        <v>N</v>
      </c>
      <c r="C567" s="24" t="s">
        <v>2700</v>
      </c>
      <c r="D567" s="24" t="s">
        <v>1067</v>
      </c>
      <c r="E567" s="24" t="s">
        <v>2008</v>
      </c>
      <c r="F567" s="24" t="s">
        <v>2019</v>
      </c>
      <c r="G567" s="24" t="s">
        <v>2020</v>
      </c>
      <c r="H567" s="24" t="s">
        <v>2021</v>
      </c>
      <c r="I567" s="24" t="s">
        <v>2012</v>
      </c>
      <c r="J567" s="183"/>
      <c r="K567" s="183" t="s">
        <v>536</v>
      </c>
      <c r="L567" s="24">
        <v>97931494</v>
      </c>
      <c r="M567" s="24" t="s">
        <v>2653</v>
      </c>
      <c r="N567" s="24" t="s">
        <v>2014</v>
      </c>
      <c r="O567" s="24" t="s">
        <v>1095</v>
      </c>
      <c r="P567" s="155"/>
    </row>
    <row r="568" spans="1:16" s="24" customFormat="1">
      <c r="A568" s="43"/>
      <c r="B568" s="144" t="str">
        <f t="shared" si="12"/>
        <v>N</v>
      </c>
      <c r="C568" s="24" t="s">
        <v>2701</v>
      </c>
      <c r="D568" s="24" t="s">
        <v>1067</v>
      </c>
      <c r="E568" s="24" t="s">
        <v>2016</v>
      </c>
      <c r="F568" s="24" t="s">
        <v>2019</v>
      </c>
      <c r="G568" s="24" t="s">
        <v>2020</v>
      </c>
      <c r="H568" s="24" t="s">
        <v>2021</v>
      </c>
      <c r="I568" s="24" t="s">
        <v>2012</v>
      </c>
      <c r="J568" s="183"/>
      <c r="K568" s="183" t="s">
        <v>536</v>
      </c>
      <c r="L568" s="183">
        <v>97931494</v>
      </c>
      <c r="M568" s="24" t="s">
        <v>2655</v>
      </c>
      <c r="N568" s="24" t="s">
        <v>2014</v>
      </c>
      <c r="O568" s="24" t="s">
        <v>1095</v>
      </c>
    </row>
    <row r="569" spans="1:16" s="24" customFormat="1">
      <c r="A569" s="43"/>
      <c r="B569" s="144" t="str">
        <f t="shared" si="12"/>
        <v>N</v>
      </c>
      <c r="C569" s="24" t="s">
        <v>2702</v>
      </c>
      <c r="D569" s="24" t="s">
        <v>1067</v>
      </c>
      <c r="E569" s="24" t="s">
        <v>2008</v>
      </c>
      <c r="F569" s="24" t="s">
        <v>2043</v>
      </c>
      <c r="G569" s="24" t="s">
        <v>2044</v>
      </c>
      <c r="H569" s="24" t="s">
        <v>2045</v>
      </c>
      <c r="I569" s="159" t="s">
        <v>2037</v>
      </c>
      <c r="J569" s="183"/>
      <c r="K569" s="183" t="s">
        <v>536</v>
      </c>
      <c r="L569" s="24">
        <v>97934470</v>
      </c>
      <c r="M569" s="24" t="s">
        <v>2671</v>
      </c>
      <c r="O569" s="137" t="s">
        <v>2039</v>
      </c>
    </row>
    <row r="570" spans="1:16" s="24" customFormat="1">
      <c r="A570" s="43"/>
      <c r="B570" s="144" t="str">
        <f t="shared" si="12"/>
        <v>N</v>
      </c>
      <c r="C570" s="24" t="s">
        <v>2703</v>
      </c>
      <c r="D570" s="24" t="s">
        <v>1067</v>
      </c>
      <c r="E570" s="24" t="s">
        <v>2016</v>
      </c>
      <c r="F570" s="24" t="s">
        <v>2043</v>
      </c>
      <c r="G570" s="24" t="s">
        <v>2044</v>
      </c>
      <c r="H570" s="24" t="s">
        <v>2045</v>
      </c>
      <c r="I570" s="159" t="s">
        <v>2037</v>
      </c>
      <c r="J570" s="183"/>
      <c r="K570" s="183" t="s">
        <v>536</v>
      </c>
      <c r="L570" s="24">
        <v>97934470</v>
      </c>
      <c r="M570" s="24" t="s">
        <v>2673</v>
      </c>
      <c r="O570" s="137" t="s">
        <v>2039</v>
      </c>
    </row>
    <row r="571" spans="1:16" s="24" customFormat="1">
      <c r="A571" s="43"/>
      <c r="B571" s="144" t="str">
        <f t="shared" si="12"/>
        <v>N</v>
      </c>
      <c r="C571" s="24" t="s">
        <v>2704</v>
      </c>
      <c r="D571" s="24" t="s">
        <v>1067</v>
      </c>
      <c r="E571" s="24" t="s">
        <v>2008</v>
      </c>
      <c r="F571" s="24" t="s">
        <v>2009</v>
      </c>
      <c r="G571" s="24" t="s">
        <v>2010</v>
      </c>
      <c r="H571" s="24" t="s">
        <v>2011</v>
      </c>
      <c r="I571" s="24" t="s">
        <v>2012</v>
      </c>
      <c r="J571" s="183"/>
      <c r="K571" s="183" t="s">
        <v>1094</v>
      </c>
      <c r="L571" s="183" t="s">
        <v>544</v>
      </c>
      <c r="M571" s="24" t="s">
        <v>2649</v>
      </c>
      <c r="O571" s="137" t="s">
        <v>1095</v>
      </c>
    </row>
    <row r="572" spans="1:16" s="24" customFormat="1">
      <c r="A572" s="43"/>
      <c r="B572" s="144" t="str">
        <f t="shared" si="12"/>
        <v>N</v>
      </c>
      <c r="C572" s="24" t="s">
        <v>2705</v>
      </c>
      <c r="D572" s="24" t="s">
        <v>1067</v>
      </c>
      <c r="E572" s="24" t="s">
        <v>2016</v>
      </c>
      <c r="F572" s="24" t="s">
        <v>2009</v>
      </c>
      <c r="G572" s="24" t="s">
        <v>2010</v>
      </c>
      <c r="H572" s="24" t="s">
        <v>2011</v>
      </c>
      <c r="I572" s="24" t="s">
        <v>2012</v>
      </c>
      <c r="J572" s="183"/>
      <c r="K572" s="183" t="s">
        <v>1094</v>
      </c>
      <c r="L572" s="183" t="s">
        <v>544</v>
      </c>
      <c r="M572" s="24" t="s">
        <v>2651</v>
      </c>
      <c r="O572" s="137" t="s">
        <v>1095</v>
      </c>
      <c r="P572" s="155"/>
    </row>
    <row r="573" spans="1:16" s="24" customFormat="1">
      <c r="A573" s="43"/>
      <c r="B573" s="144" t="str">
        <f t="shared" si="12"/>
        <v>N</v>
      </c>
      <c r="C573" s="24" t="s">
        <v>2706</v>
      </c>
      <c r="D573" s="24" t="s">
        <v>1067</v>
      </c>
      <c r="E573" s="24" t="s">
        <v>2008</v>
      </c>
      <c r="F573" s="24" t="s">
        <v>2019</v>
      </c>
      <c r="G573" s="24" t="s">
        <v>2020</v>
      </c>
      <c r="H573" s="24" t="s">
        <v>2021</v>
      </c>
      <c r="I573" s="24" t="s">
        <v>2012</v>
      </c>
      <c r="J573" s="183"/>
      <c r="K573" s="183" t="s">
        <v>1094</v>
      </c>
      <c r="L573" s="183" t="s">
        <v>544</v>
      </c>
      <c r="M573" s="24" t="s">
        <v>2653</v>
      </c>
      <c r="O573" s="137" t="s">
        <v>1095</v>
      </c>
    </row>
    <row r="574" spans="1:16" s="24" customFormat="1">
      <c r="A574" s="43"/>
      <c r="B574" s="144" t="str">
        <f t="shared" si="12"/>
        <v>N</v>
      </c>
      <c r="C574" s="24" t="s">
        <v>2707</v>
      </c>
      <c r="D574" s="24" t="s">
        <v>1067</v>
      </c>
      <c r="E574" s="24" t="s">
        <v>2016</v>
      </c>
      <c r="F574" s="24" t="s">
        <v>2019</v>
      </c>
      <c r="G574" s="24" t="s">
        <v>2020</v>
      </c>
      <c r="H574" s="24" t="s">
        <v>2021</v>
      </c>
      <c r="I574" s="24" t="s">
        <v>2012</v>
      </c>
      <c r="J574" s="183"/>
      <c r="K574" s="183" t="s">
        <v>1094</v>
      </c>
      <c r="L574" s="183" t="s">
        <v>544</v>
      </c>
      <c r="M574" s="24" t="s">
        <v>2655</v>
      </c>
      <c r="O574" s="137" t="s">
        <v>1095</v>
      </c>
    </row>
    <row r="575" spans="1:16" s="24" customFormat="1">
      <c r="A575" s="43"/>
      <c r="B575" s="144" t="str">
        <f t="shared" si="12"/>
        <v>N</v>
      </c>
      <c r="C575" s="24" t="s">
        <v>2708</v>
      </c>
      <c r="D575" s="24" t="s">
        <v>1067</v>
      </c>
      <c r="E575" s="24" t="s">
        <v>2008</v>
      </c>
      <c r="F575" s="24" t="s">
        <v>2009</v>
      </c>
      <c r="G575" s="24" t="s">
        <v>2010</v>
      </c>
      <c r="H575" s="24" t="s">
        <v>2011</v>
      </c>
      <c r="I575" s="24" t="s">
        <v>2012</v>
      </c>
      <c r="J575" s="183"/>
      <c r="K575" s="183" t="s">
        <v>1125</v>
      </c>
      <c r="L575" s="183" t="s">
        <v>544</v>
      </c>
      <c r="M575" s="24" t="s">
        <v>2649</v>
      </c>
      <c r="O575" s="137" t="s">
        <v>1095</v>
      </c>
    </row>
    <row r="576" spans="1:16" s="24" customFormat="1">
      <c r="A576" s="43"/>
      <c r="B576" s="144" t="str">
        <f t="shared" si="12"/>
        <v>N</v>
      </c>
      <c r="C576" s="24" t="s">
        <v>2709</v>
      </c>
      <c r="D576" s="24" t="s">
        <v>1067</v>
      </c>
      <c r="E576" s="24" t="s">
        <v>2016</v>
      </c>
      <c r="F576" s="24" t="s">
        <v>2009</v>
      </c>
      <c r="G576" s="24" t="s">
        <v>2010</v>
      </c>
      <c r="H576" s="24" t="s">
        <v>2011</v>
      </c>
      <c r="I576" s="24" t="s">
        <v>2012</v>
      </c>
      <c r="J576" s="183"/>
      <c r="K576" s="183" t="s">
        <v>1125</v>
      </c>
      <c r="L576" s="183" t="s">
        <v>544</v>
      </c>
      <c r="M576" s="24" t="s">
        <v>2651</v>
      </c>
      <c r="O576" s="137" t="s">
        <v>1095</v>
      </c>
    </row>
    <row r="577" spans="1:16" s="24" customFormat="1">
      <c r="A577" s="43"/>
      <c r="B577" s="144" t="str">
        <f t="shared" si="12"/>
        <v>N</v>
      </c>
      <c r="C577" s="24" t="s">
        <v>2710</v>
      </c>
      <c r="D577" s="24" t="s">
        <v>1067</v>
      </c>
      <c r="E577" s="24" t="s">
        <v>2008</v>
      </c>
      <c r="F577" s="24" t="s">
        <v>2019</v>
      </c>
      <c r="G577" s="24" t="s">
        <v>2020</v>
      </c>
      <c r="H577" s="24" t="s">
        <v>2021</v>
      </c>
      <c r="I577" s="24" t="s">
        <v>2012</v>
      </c>
      <c r="J577" s="183"/>
      <c r="K577" s="183" t="s">
        <v>1125</v>
      </c>
      <c r="L577" s="183" t="s">
        <v>544</v>
      </c>
      <c r="M577" s="24" t="s">
        <v>2653</v>
      </c>
      <c r="O577" s="137" t="s">
        <v>1095</v>
      </c>
      <c r="P577" s="155"/>
    </row>
    <row r="578" spans="1:16" s="24" customFormat="1">
      <c r="A578" s="43"/>
      <c r="B578" s="144" t="str">
        <f t="shared" si="12"/>
        <v>N</v>
      </c>
      <c r="C578" s="24" t="s">
        <v>2711</v>
      </c>
      <c r="D578" s="24" t="s">
        <v>1067</v>
      </c>
      <c r="E578" s="24" t="s">
        <v>2016</v>
      </c>
      <c r="F578" s="24" t="s">
        <v>2019</v>
      </c>
      <c r="G578" s="24" t="s">
        <v>2020</v>
      </c>
      <c r="H578" s="24" t="s">
        <v>2021</v>
      </c>
      <c r="I578" s="24" t="s">
        <v>2012</v>
      </c>
      <c r="J578" s="183"/>
      <c r="K578" s="183" t="s">
        <v>1125</v>
      </c>
      <c r="L578" s="183" t="s">
        <v>544</v>
      </c>
      <c r="M578" s="24" t="s">
        <v>2655</v>
      </c>
      <c r="O578" s="137" t="s">
        <v>1095</v>
      </c>
      <c r="P578" s="155"/>
    </row>
    <row r="579" spans="1:16" s="24" customFormat="1">
      <c r="A579" s="43"/>
      <c r="B579" s="144" t="str">
        <f t="shared" si="12"/>
        <v>N</v>
      </c>
      <c r="C579" s="24" t="s">
        <v>2712</v>
      </c>
      <c r="D579" s="24" t="s">
        <v>1067</v>
      </c>
      <c r="E579" s="24" t="s">
        <v>2008</v>
      </c>
      <c r="F579" s="24" t="s">
        <v>2009</v>
      </c>
      <c r="G579" s="24" t="s">
        <v>2010</v>
      </c>
      <c r="H579" s="24" t="s">
        <v>2011</v>
      </c>
      <c r="I579" s="24" t="s">
        <v>2012</v>
      </c>
      <c r="J579" s="183"/>
      <c r="K579" s="183" t="s">
        <v>1235</v>
      </c>
      <c r="L579" s="183" t="s">
        <v>544</v>
      </c>
      <c r="M579" s="24" t="s">
        <v>2649</v>
      </c>
      <c r="O579" s="137" t="s">
        <v>1095</v>
      </c>
    </row>
    <row r="580" spans="1:16" s="24" customFormat="1">
      <c r="A580" s="43"/>
      <c r="B580" s="144" t="str">
        <f t="shared" si="12"/>
        <v>N</v>
      </c>
      <c r="C580" s="24" t="s">
        <v>2713</v>
      </c>
      <c r="D580" s="24" t="s">
        <v>1067</v>
      </c>
      <c r="E580" s="24" t="s">
        <v>2016</v>
      </c>
      <c r="F580" s="24" t="s">
        <v>2009</v>
      </c>
      <c r="G580" s="24" t="s">
        <v>2010</v>
      </c>
      <c r="H580" s="24" t="s">
        <v>2011</v>
      </c>
      <c r="I580" s="24" t="s">
        <v>2012</v>
      </c>
      <c r="J580" s="183"/>
      <c r="K580" s="183" t="s">
        <v>1235</v>
      </c>
      <c r="L580" s="183" t="s">
        <v>544</v>
      </c>
      <c r="M580" s="24" t="s">
        <v>2651</v>
      </c>
      <c r="O580" s="137" t="s">
        <v>1095</v>
      </c>
    </row>
    <row r="581" spans="1:16" s="24" customFormat="1">
      <c r="A581" s="43"/>
      <c r="B581" s="144" t="str">
        <f t="shared" si="12"/>
        <v>N</v>
      </c>
      <c r="C581" s="24" t="s">
        <v>2714</v>
      </c>
      <c r="D581" s="24" t="s">
        <v>1067</v>
      </c>
      <c r="E581" s="24" t="s">
        <v>2008</v>
      </c>
      <c r="F581" s="24" t="s">
        <v>2019</v>
      </c>
      <c r="G581" s="24" t="s">
        <v>2020</v>
      </c>
      <c r="H581" s="24" t="s">
        <v>2021</v>
      </c>
      <c r="I581" s="24" t="s">
        <v>2012</v>
      </c>
      <c r="J581" s="183"/>
      <c r="K581" s="183" t="s">
        <v>1235</v>
      </c>
      <c r="L581" s="183" t="s">
        <v>544</v>
      </c>
      <c r="M581" s="24" t="s">
        <v>2653</v>
      </c>
      <c r="O581" s="137" t="s">
        <v>1095</v>
      </c>
      <c r="P581" s="155"/>
    </row>
    <row r="582" spans="1:16" s="24" customFormat="1">
      <c r="A582" s="43"/>
      <c r="B582" s="144" t="str">
        <f t="shared" si="12"/>
        <v>N</v>
      </c>
      <c r="C582" s="24" t="s">
        <v>2715</v>
      </c>
      <c r="D582" s="24" t="s">
        <v>1067</v>
      </c>
      <c r="E582" s="24" t="s">
        <v>2016</v>
      </c>
      <c r="F582" s="24" t="s">
        <v>2019</v>
      </c>
      <c r="G582" s="24" t="s">
        <v>2020</v>
      </c>
      <c r="H582" s="24" t="s">
        <v>2021</v>
      </c>
      <c r="I582" s="24" t="s">
        <v>2012</v>
      </c>
      <c r="J582" s="183"/>
      <c r="K582" s="183" t="s">
        <v>1235</v>
      </c>
      <c r="L582" s="183" t="s">
        <v>544</v>
      </c>
      <c r="M582" s="24" t="s">
        <v>2655</v>
      </c>
      <c r="O582" s="137" t="s">
        <v>1095</v>
      </c>
      <c r="P582" s="155"/>
    </row>
    <row r="583" spans="1:16" s="24" customFormat="1">
      <c r="A583" s="43"/>
      <c r="B583" s="144" t="str">
        <f t="shared" si="12"/>
        <v>N</v>
      </c>
      <c r="C583" s="24" t="s">
        <v>2716</v>
      </c>
      <c r="D583" s="24" t="s">
        <v>4213</v>
      </c>
      <c r="E583" s="24" t="s">
        <v>2008</v>
      </c>
      <c r="F583" s="24" t="s">
        <v>2009</v>
      </c>
      <c r="G583" s="24" t="s">
        <v>2010</v>
      </c>
      <c r="H583" s="24" t="s">
        <v>2011</v>
      </c>
      <c r="I583" s="24" t="s">
        <v>2012</v>
      </c>
      <c r="J583" s="183" t="s">
        <v>2717</v>
      </c>
      <c r="K583" s="183" t="s">
        <v>1344</v>
      </c>
      <c r="L583" s="183" t="s">
        <v>544</v>
      </c>
      <c r="M583" s="24" t="s">
        <v>2718</v>
      </c>
      <c r="O583" s="137" t="s">
        <v>1095</v>
      </c>
    </row>
    <row r="584" spans="1:16" s="24" customFormat="1">
      <c r="A584" s="43"/>
      <c r="B584" s="144" t="str">
        <f t="shared" si="12"/>
        <v>N</v>
      </c>
      <c r="C584" s="24" t="s">
        <v>2719</v>
      </c>
      <c r="D584" s="24" t="s">
        <v>592</v>
      </c>
      <c r="E584" s="24" t="s">
        <v>2016</v>
      </c>
      <c r="F584" s="24" t="s">
        <v>2009</v>
      </c>
      <c r="G584" s="24" t="s">
        <v>2010</v>
      </c>
      <c r="H584" s="24" t="s">
        <v>2011</v>
      </c>
      <c r="I584" s="24" t="s">
        <v>2012</v>
      </c>
      <c r="J584" s="183" t="s">
        <v>2717</v>
      </c>
      <c r="K584" s="183" t="s">
        <v>1344</v>
      </c>
      <c r="L584" s="183" t="s">
        <v>544</v>
      </c>
      <c r="M584" s="24" t="s">
        <v>2720</v>
      </c>
      <c r="O584" s="137" t="s">
        <v>1095</v>
      </c>
    </row>
    <row r="585" spans="1:16" s="24" customFormat="1">
      <c r="A585" s="43"/>
      <c r="B585" s="144" t="str">
        <f t="shared" si="12"/>
        <v>N</v>
      </c>
      <c r="C585" s="24" t="s">
        <v>2721</v>
      </c>
      <c r="D585" s="24" t="s">
        <v>4213</v>
      </c>
      <c r="E585" s="24" t="s">
        <v>2008</v>
      </c>
      <c r="F585" s="24" t="s">
        <v>2009</v>
      </c>
      <c r="G585" s="24" t="s">
        <v>2010</v>
      </c>
      <c r="H585" s="24" t="s">
        <v>2011</v>
      </c>
      <c r="I585" s="24" t="s">
        <v>2012</v>
      </c>
      <c r="J585" s="183" t="s">
        <v>2722</v>
      </c>
      <c r="K585" s="183" t="s">
        <v>1344</v>
      </c>
      <c r="L585" s="183" t="s">
        <v>544</v>
      </c>
      <c r="M585" s="24" t="s">
        <v>2723</v>
      </c>
      <c r="O585" s="137" t="s">
        <v>1095</v>
      </c>
      <c r="P585" s="155"/>
    </row>
    <row r="586" spans="1:16" s="24" customFormat="1">
      <c r="A586" s="43"/>
      <c r="B586" s="144" t="str">
        <f t="shared" si="12"/>
        <v>N</v>
      </c>
      <c r="C586" s="24" t="s">
        <v>2724</v>
      </c>
      <c r="D586" s="24" t="s">
        <v>592</v>
      </c>
      <c r="E586" s="24" t="s">
        <v>2016</v>
      </c>
      <c r="F586" s="24" t="s">
        <v>2009</v>
      </c>
      <c r="G586" s="24" t="s">
        <v>2010</v>
      </c>
      <c r="H586" s="24" t="s">
        <v>2011</v>
      </c>
      <c r="I586" s="24" t="s">
        <v>2012</v>
      </c>
      <c r="J586" s="183" t="s">
        <v>2722</v>
      </c>
      <c r="K586" s="183" t="s">
        <v>1344</v>
      </c>
      <c r="L586" s="183" t="s">
        <v>544</v>
      </c>
      <c r="M586" s="24" t="s">
        <v>2725</v>
      </c>
      <c r="O586" s="137" t="s">
        <v>1095</v>
      </c>
      <c r="P586" s="155"/>
    </row>
    <row r="587" spans="1:16" s="24" customFormat="1">
      <c r="A587" s="43"/>
      <c r="B587" s="144" t="str">
        <f t="shared" si="12"/>
        <v>N</v>
      </c>
      <c r="C587" s="24" t="s">
        <v>2726</v>
      </c>
      <c r="D587" s="24" t="s">
        <v>592</v>
      </c>
      <c r="E587" s="24" t="s">
        <v>2008</v>
      </c>
      <c r="F587" s="24" t="s">
        <v>2019</v>
      </c>
      <c r="G587" s="24" t="s">
        <v>2020</v>
      </c>
      <c r="H587" s="24" t="s">
        <v>2021</v>
      </c>
      <c r="I587" s="24" t="s">
        <v>2012</v>
      </c>
      <c r="J587" s="183" t="s">
        <v>2717</v>
      </c>
      <c r="K587" s="183" t="s">
        <v>1344</v>
      </c>
      <c r="L587" s="183" t="s">
        <v>544</v>
      </c>
      <c r="M587" s="24" t="s">
        <v>2727</v>
      </c>
      <c r="O587" s="137" t="s">
        <v>1095</v>
      </c>
      <c r="P587" s="25"/>
    </row>
    <row r="588" spans="1:16" s="24" customFormat="1">
      <c r="A588" s="43"/>
      <c r="B588" s="144" t="str">
        <f t="shared" si="12"/>
        <v>N</v>
      </c>
      <c r="C588" s="24" t="s">
        <v>2728</v>
      </c>
      <c r="D588" s="24" t="s">
        <v>592</v>
      </c>
      <c r="E588" s="24" t="s">
        <v>2016</v>
      </c>
      <c r="F588" s="24" t="s">
        <v>2019</v>
      </c>
      <c r="G588" s="24" t="s">
        <v>2020</v>
      </c>
      <c r="H588" s="24" t="s">
        <v>2021</v>
      </c>
      <c r="I588" s="24" t="s">
        <v>2012</v>
      </c>
      <c r="J588" s="183" t="s">
        <v>2717</v>
      </c>
      <c r="K588" s="183" t="s">
        <v>1344</v>
      </c>
      <c r="L588" s="183" t="s">
        <v>544</v>
      </c>
      <c r="M588" s="24" t="s">
        <v>2729</v>
      </c>
      <c r="O588" s="137" t="s">
        <v>1095</v>
      </c>
    </row>
    <row r="589" spans="1:16" s="24" customFormat="1">
      <c r="A589" s="43"/>
      <c r="B589" s="144" t="str">
        <f t="shared" si="12"/>
        <v>N</v>
      </c>
      <c r="C589" s="24" t="s">
        <v>2730</v>
      </c>
      <c r="D589" s="24" t="s">
        <v>592</v>
      </c>
      <c r="E589" s="24" t="s">
        <v>2008</v>
      </c>
      <c r="F589" s="24" t="s">
        <v>2019</v>
      </c>
      <c r="G589" s="24" t="s">
        <v>2020</v>
      </c>
      <c r="H589" s="24" t="s">
        <v>2021</v>
      </c>
      <c r="I589" s="24" t="s">
        <v>2012</v>
      </c>
      <c r="J589" s="183" t="s">
        <v>2722</v>
      </c>
      <c r="K589" s="183" t="s">
        <v>1344</v>
      </c>
      <c r="L589" s="183" t="s">
        <v>544</v>
      </c>
      <c r="M589" s="24" t="s">
        <v>2731</v>
      </c>
      <c r="O589" s="137" t="s">
        <v>1095</v>
      </c>
    </row>
    <row r="590" spans="1:16" s="24" customFormat="1">
      <c r="A590" s="43"/>
      <c r="B590" s="144" t="str">
        <f t="shared" si="12"/>
        <v>N</v>
      </c>
      <c r="C590" s="24" t="s">
        <v>2732</v>
      </c>
      <c r="D590" s="24" t="s">
        <v>592</v>
      </c>
      <c r="E590" s="24" t="s">
        <v>2016</v>
      </c>
      <c r="F590" s="24" t="s">
        <v>2019</v>
      </c>
      <c r="G590" s="24" t="s">
        <v>2020</v>
      </c>
      <c r="H590" s="24" t="s">
        <v>2021</v>
      </c>
      <c r="I590" s="24" t="s">
        <v>2012</v>
      </c>
      <c r="J590" s="183" t="s">
        <v>2722</v>
      </c>
      <c r="K590" s="183" t="s">
        <v>1344</v>
      </c>
      <c r="L590" s="183" t="s">
        <v>544</v>
      </c>
      <c r="M590" s="24" t="s">
        <v>2733</v>
      </c>
      <c r="O590" s="137" t="s">
        <v>1095</v>
      </c>
    </row>
    <row r="591" spans="1:16" s="24" customFormat="1">
      <c r="A591" s="43"/>
      <c r="B591" s="144" t="str">
        <f t="shared" si="12"/>
        <v>N</v>
      </c>
      <c r="C591" s="24" t="s">
        <v>2734</v>
      </c>
      <c r="D591" s="24" t="s">
        <v>4213</v>
      </c>
      <c r="E591" s="24" t="s">
        <v>2008</v>
      </c>
      <c r="F591" s="24" t="s">
        <v>2009</v>
      </c>
      <c r="G591" s="24" t="s">
        <v>2010</v>
      </c>
      <c r="H591" s="24" t="s">
        <v>2011</v>
      </c>
      <c r="I591" s="24" t="s">
        <v>2012</v>
      </c>
      <c r="J591" s="183" t="s">
        <v>2717</v>
      </c>
      <c r="K591" s="183" t="s">
        <v>1373</v>
      </c>
      <c r="L591" s="183" t="s">
        <v>544</v>
      </c>
      <c r="M591" s="24" t="s">
        <v>2718</v>
      </c>
      <c r="O591" s="137" t="s">
        <v>1095</v>
      </c>
    </row>
    <row r="592" spans="1:16" s="24" customFormat="1">
      <c r="A592" s="43"/>
      <c r="B592" s="144" t="str">
        <f t="shared" si="12"/>
        <v>N</v>
      </c>
      <c r="C592" s="24" t="s">
        <v>2735</v>
      </c>
      <c r="D592" s="24" t="s">
        <v>592</v>
      </c>
      <c r="E592" s="24" t="s">
        <v>2016</v>
      </c>
      <c r="F592" s="24" t="s">
        <v>2009</v>
      </c>
      <c r="G592" s="24" t="s">
        <v>2010</v>
      </c>
      <c r="H592" s="24" t="s">
        <v>2011</v>
      </c>
      <c r="I592" s="24" t="s">
        <v>2012</v>
      </c>
      <c r="J592" s="183" t="s">
        <v>2717</v>
      </c>
      <c r="K592" s="183" t="s">
        <v>1373</v>
      </c>
      <c r="L592" s="183" t="s">
        <v>544</v>
      </c>
      <c r="M592" s="24" t="s">
        <v>2720</v>
      </c>
      <c r="O592" s="137" t="s">
        <v>1095</v>
      </c>
    </row>
    <row r="593" spans="1:16" s="24" customFormat="1">
      <c r="A593" s="43"/>
      <c r="B593" s="144" t="str">
        <f t="shared" si="12"/>
        <v>N</v>
      </c>
      <c r="C593" s="24" t="s">
        <v>2736</v>
      </c>
      <c r="D593" s="24" t="s">
        <v>4213</v>
      </c>
      <c r="E593" s="24" t="s">
        <v>2008</v>
      </c>
      <c r="F593" s="24" t="s">
        <v>2009</v>
      </c>
      <c r="G593" s="24" t="s">
        <v>2010</v>
      </c>
      <c r="H593" s="24" t="s">
        <v>2011</v>
      </c>
      <c r="I593" s="24" t="s">
        <v>2012</v>
      </c>
      <c r="J593" s="183" t="s">
        <v>2722</v>
      </c>
      <c r="K593" s="183" t="s">
        <v>1373</v>
      </c>
      <c r="L593" s="183" t="s">
        <v>544</v>
      </c>
      <c r="M593" s="24" t="s">
        <v>2723</v>
      </c>
      <c r="O593" s="137" t="s">
        <v>1095</v>
      </c>
    </row>
    <row r="594" spans="1:16" s="24" customFormat="1">
      <c r="A594" s="43"/>
      <c r="B594" s="144" t="str">
        <f t="shared" si="12"/>
        <v>N</v>
      </c>
      <c r="C594" s="24" t="s">
        <v>2737</v>
      </c>
      <c r="D594" s="24" t="s">
        <v>592</v>
      </c>
      <c r="E594" s="24" t="s">
        <v>2016</v>
      </c>
      <c r="F594" s="24" t="s">
        <v>2009</v>
      </c>
      <c r="G594" s="24" t="s">
        <v>2010</v>
      </c>
      <c r="H594" s="24" t="s">
        <v>2011</v>
      </c>
      <c r="I594" s="24" t="s">
        <v>2012</v>
      </c>
      <c r="J594" s="183" t="s">
        <v>2722</v>
      </c>
      <c r="K594" s="183" t="s">
        <v>1373</v>
      </c>
      <c r="L594" s="183" t="s">
        <v>544</v>
      </c>
      <c r="M594" s="24" t="s">
        <v>2725</v>
      </c>
      <c r="O594" s="137" t="s">
        <v>1095</v>
      </c>
      <c r="P594" s="155"/>
    </row>
    <row r="595" spans="1:16" s="24" customFormat="1">
      <c r="A595" s="43"/>
      <c r="B595" s="144" t="str">
        <f t="shared" si="12"/>
        <v>N</v>
      </c>
      <c r="C595" s="24" t="s">
        <v>2738</v>
      </c>
      <c r="D595" s="24" t="s">
        <v>592</v>
      </c>
      <c r="E595" s="24" t="s">
        <v>2008</v>
      </c>
      <c r="F595" s="24" t="s">
        <v>2019</v>
      </c>
      <c r="G595" s="24" t="s">
        <v>2020</v>
      </c>
      <c r="H595" s="24" t="s">
        <v>2021</v>
      </c>
      <c r="I595" s="24" t="s">
        <v>2012</v>
      </c>
      <c r="J595" s="183" t="s">
        <v>2717</v>
      </c>
      <c r="K595" s="183" t="s">
        <v>1373</v>
      </c>
      <c r="L595" s="183" t="s">
        <v>544</v>
      </c>
      <c r="M595" s="24" t="s">
        <v>2727</v>
      </c>
      <c r="O595" s="137" t="s">
        <v>1095</v>
      </c>
      <c r="P595" s="155"/>
    </row>
    <row r="596" spans="1:16" s="24" customFormat="1">
      <c r="A596" s="43"/>
      <c r="B596" s="144" t="str">
        <f t="shared" si="12"/>
        <v>N</v>
      </c>
      <c r="C596" s="24" t="s">
        <v>2739</v>
      </c>
      <c r="D596" s="24" t="s">
        <v>592</v>
      </c>
      <c r="E596" s="24" t="s">
        <v>2016</v>
      </c>
      <c r="F596" s="24" t="s">
        <v>2019</v>
      </c>
      <c r="G596" s="24" t="s">
        <v>2020</v>
      </c>
      <c r="H596" s="24" t="s">
        <v>2021</v>
      </c>
      <c r="I596" s="24" t="s">
        <v>2012</v>
      </c>
      <c r="J596" s="183" t="s">
        <v>2717</v>
      </c>
      <c r="K596" s="183" t="s">
        <v>1373</v>
      </c>
      <c r="L596" s="183" t="s">
        <v>544</v>
      </c>
      <c r="M596" s="24" t="s">
        <v>2729</v>
      </c>
      <c r="O596" s="137" t="s">
        <v>1095</v>
      </c>
    </row>
    <row r="597" spans="1:16" s="24" customFormat="1">
      <c r="A597" s="43"/>
      <c r="B597" s="144" t="str">
        <f t="shared" si="12"/>
        <v>N</v>
      </c>
      <c r="C597" s="24" t="s">
        <v>2740</v>
      </c>
      <c r="D597" s="24" t="s">
        <v>592</v>
      </c>
      <c r="E597" s="24" t="s">
        <v>2008</v>
      </c>
      <c r="F597" s="24" t="s">
        <v>2019</v>
      </c>
      <c r="G597" s="24" t="s">
        <v>2020</v>
      </c>
      <c r="H597" s="24" t="s">
        <v>2021</v>
      </c>
      <c r="I597" s="24" t="s">
        <v>2012</v>
      </c>
      <c r="J597" s="183" t="s">
        <v>2722</v>
      </c>
      <c r="K597" s="183" t="s">
        <v>1373</v>
      </c>
      <c r="L597" s="183" t="s">
        <v>544</v>
      </c>
      <c r="M597" s="24" t="s">
        <v>2731</v>
      </c>
      <c r="O597" s="137" t="s">
        <v>1095</v>
      </c>
    </row>
    <row r="598" spans="1:16" s="24" customFormat="1">
      <c r="A598" s="43"/>
      <c r="B598" s="144" t="str">
        <f t="shared" si="12"/>
        <v>N</v>
      </c>
      <c r="C598" s="24" t="s">
        <v>2741</v>
      </c>
      <c r="D598" s="24" t="s">
        <v>592</v>
      </c>
      <c r="E598" s="24" t="s">
        <v>2016</v>
      </c>
      <c r="F598" s="24" t="s">
        <v>2019</v>
      </c>
      <c r="G598" s="24" t="s">
        <v>2020</v>
      </c>
      <c r="H598" s="24" t="s">
        <v>2021</v>
      </c>
      <c r="I598" s="24" t="s">
        <v>2012</v>
      </c>
      <c r="J598" s="183" t="s">
        <v>2722</v>
      </c>
      <c r="K598" s="183" t="s">
        <v>1373</v>
      </c>
      <c r="L598" s="183" t="s">
        <v>544</v>
      </c>
      <c r="M598" s="24" t="s">
        <v>2733</v>
      </c>
      <c r="O598" s="137" t="s">
        <v>1095</v>
      </c>
    </row>
    <row r="599" spans="1:16" s="24" customFormat="1">
      <c r="A599" s="43"/>
      <c r="B599" s="144" t="str">
        <f t="shared" si="12"/>
        <v>N</v>
      </c>
      <c r="C599" s="24" t="s">
        <v>2742</v>
      </c>
      <c r="D599" s="24" t="s">
        <v>4213</v>
      </c>
      <c r="E599" s="24" t="s">
        <v>2008</v>
      </c>
      <c r="F599" s="24" t="s">
        <v>2009</v>
      </c>
      <c r="G599" s="24" t="s">
        <v>2010</v>
      </c>
      <c r="H599" s="24" t="s">
        <v>2011</v>
      </c>
      <c r="I599" s="24" t="s">
        <v>2012</v>
      </c>
      <c r="J599" s="183" t="s">
        <v>2717</v>
      </c>
      <c r="K599" s="183" t="s">
        <v>1402</v>
      </c>
      <c r="L599" s="183" t="s">
        <v>544</v>
      </c>
      <c r="M599" s="24" t="s">
        <v>2718</v>
      </c>
      <c r="O599" s="137" t="s">
        <v>1095</v>
      </c>
    </row>
    <row r="600" spans="1:16" s="24" customFormat="1">
      <c r="A600" s="43"/>
      <c r="B600" s="144" t="str">
        <f t="shared" si="12"/>
        <v>N</v>
      </c>
      <c r="C600" s="24" t="s">
        <v>2743</v>
      </c>
      <c r="D600" s="24" t="s">
        <v>592</v>
      </c>
      <c r="E600" s="24" t="s">
        <v>2016</v>
      </c>
      <c r="F600" s="24" t="s">
        <v>2009</v>
      </c>
      <c r="G600" s="24" t="s">
        <v>2010</v>
      </c>
      <c r="H600" s="24" t="s">
        <v>2011</v>
      </c>
      <c r="I600" s="24" t="s">
        <v>2012</v>
      </c>
      <c r="J600" s="183" t="s">
        <v>2717</v>
      </c>
      <c r="K600" s="183" t="s">
        <v>1402</v>
      </c>
      <c r="L600" s="183" t="s">
        <v>544</v>
      </c>
      <c r="M600" s="24" t="s">
        <v>2720</v>
      </c>
      <c r="O600" s="137" t="s">
        <v>1095</v>
      </c>
    </row>
    <row r="601" spans="1:16" s="24" customFormat="1">
      <c r="A601" s="43"/>
      <c r="B601" s="144" t="str">
        <f t="shared" si="12"/>
        <v>N</v>
      </c>
      <c r="C601" s="24" t="s">
        <v>2744</v>
      </c>
      <c r="D601" s="24" t="s">
        <v>4213</v>
      </c>
      <c r="E601" s="24" t="s">
        <v>2008</v>
      </c>
      <c r="F601" s="24" t="s">
        <v>2009</v>
      </c>
      <c r="G601" s="24" t="s">
        <v>2010</v>
      </c>
      <c r="H601" s="24" t="s">
        <v>2011</v>
      </c>
      <c r="I601" s="24" t="s">
        <v>2012</v>
      </c>
      <c r="J601" s="183" t="s">
        <v>2722</v>
      </c>
      <c r="K601" s="183" t="s">
        <v>1402</v>
      </c>
      <c r="L601" s="183" t="s">
        <v>544</v>
      </c>
      <c r="M601" s="24" t="s">
        <v>2723</v>
      </c>
      <c r="O601" s="137" t="s">
        <v>1095</v>
      </c>
    </row>
    <row r="602" spans="1:16" s="24" customFormat="1">
      <c r="A602" s="43"/>
      <c r="B602" s="144" t="str">
        <f t="shared" si="12"/>
        <v>N</v>
      </c>
      <c r="C602" s="24" t="s">
        <v>2745</v>
      </c>
      <c r="D602" s="24" t="s">
        <v>592</v>
      </c>
      <c r="E602" s="24" t="s">
        <v>2016</v>
      </c>
      <c r="F602" s="24" t="s">
        <v>2009</v>
      </c>
      <c r="G602" s="24" t="s">
        <v>2010</v>
      </c>
      <c r="H602" s="24" t="s">
        <v>2011</v>
      </c>
      <c r="I602" s="24" t="s">
        <v>2012</v>
      </c>
      <c r="J602" s="183" t="s">
        <v>2722</v>
      </c>
      <c r="K602" s="183" t="s">
        <v>1402</v>
      </c>
      <c r="L602" s="183" t="s">
        <v>544</v>
      </c>
      <c r="M602" s="24" t="s">
        <v>2725</v>
      </c>
      <c r="O602" s="137" t="s">
        <v>1095</v>
      </c>
    </row>
    <row r="603" spans="1:16" s="24" customFormat="1">
      <c r="A603" s="43"/>
      <c r="B603" s="144" t="str">
        <f t="shared" si="12"/>
        <v>N</v>
      </c>
      <c r="C603" s="24" t="s">
        <v>2746</v>
      </c>
      <c r="D603" s="24" t="s">
        <v>592</v>
      </c>
      <c r="E603" s="24" t="s">
        <v>2008</v>
      </c>
      <c r="F603" s="24" t="s">
        <v>2019</v>
      </c>
      <c r="G603" s="24" t="s">
        <v>2020</v>
      </c>
      <c r="H603" s="24" t="s">
        <v>2021</v>
      </c>
      <c r="I603" s="24" t="s">
        <v>2012</v>
      </c>
      <c r="J603" s="183" t="s">
        <v>2717</v>
      </c>
      <c r="K603" s="183" t="s">
        <v>1402</v>
      </c>
      <c r="L603" s="183" t="s">
        <v>544</v>
      </c>
      <c r="M603" s="24" t="s">
        <v>2727</v>
      </c>
      <c r="O603" s="137" t="s">
        <v>1095</v>
      </c>
    </row>
    <row r="604" spans="1:16" s="24" customFormat="1">
      <c r="A604" s="43"/>
      <c r="B604" s="144" t="str">
        <f t="shared" si="12"/>
        <v>N</v>
      </c>
      <c r="C604" s="24" t="s">
        <v>2747</v>
      </c>
      <c r="D604" s="24" t="s">
        <v>592</v>
      </c>
      <c r="E604" s="24" t="s">
        <v>2016</v>
      </c>
      <c r="F604" s="24" t="s">
        <v>2019</v>
      </c>
      <c r="G604" s="24" t="s">
        <v>2020</v>
      </c>
      <c r="H604" s="24" t="s">
        <v>2021</v>
      </c>
      <c r="I604" s="24" t="s">
        <v>2012</v>
      </c>
      <c r="J604" s="183" t="s">
        <v>2717</v>
      </c>
      <c r="K604" s="183" t="s">
        <v>1402</v>
      </c>
      <c r="L604" s="183" t="s">
        <v>544</v>
      </c>
      <c r="M604" s="24" t="s">
        <v>2729</v>
      </c>
      <c r="O604" s="137" t="s">
        <v>1095</v>
      </c>
    </row>
    <row r="605" spans="1:16" s="24" customFormat="1">
      <c r="A605" s="43"/>
      <c r="B605" s="144" t="str">
        <f t="shared" ref="B605:B640" si="13">IF(AND(E605 = "Case Ring",G605="Silicon Bronze, ASTM-B584, C87600", K605 = "Coating_Standard"),"Y","N")</f>
        <v>N</v>
      </c>
      <c r="C605" s="24" t="s">
        <v>2748</v>
      </c>
      <c r="D605" s="24" t="s">
        <v>592</v>
      </c>
      <c r="E605" s="24" t="s">
        <v>2008</v>
      </c>
      <c r="F605" s="24" t="s">
        <v>2019</v>
      </c>
      <c r="G605" s="24" t="s">
        <v>2020</v>
      </c>
      <c r="H605" s="24" t="s">
        <v>2021</v>
      </c>
      <c r="I605" s="24" t="s">
        <v>2012</v>
      </c>
      <c r="J605" s="183" t="s">
        <v>2722</v>
      </c>
      <c r="K605" s="183" t="s">
        <v>1402</v>
      </c>
      <c r="L605" s="183" t="s">
        <v>544</v>
      </c>
      <c r="M605" s="24" t="s">
        <v>2731</v>
      </c>
      <c r="O605" s="137" t="s">
        <v>1095</v>
      </c>
    </row>
    <row r="606" spans="1:16" s="24" customFormat="1">
      <c r="A606" s="43"/>
      <c r="B606" s="144" t="str">
        <f t="shared" si="13"/>
        <v>N</v>
      </c>
      <c r="C606" s="24" t="s">
        <v>2749</v>
      </c>
      <c r="D606" s="24" t="s">
        <v>592</v>
      </c>
      <c r="E606" s="24" t="s">
        <v>2016</v>
      </c>
      <c r="F606" s="24" t="s">
        <v>2019</v>
      </c>
      <c r="G606" s="24" t="s">
        <v>2020</v>
      </c>
      <c r="H606" s="24" t="s">
        <v>2021</v>
      </c>
      <c r="I606" s="24" t="s">
        <v>2012</v>
      </c>
      <c r="J606" s="183" t="s">
        <v>2722</v>
      </c>
      <c r="K606" s="183" t="s">
        <v>1402</v>
      </c>
      <c r="L606" s="183" t="s">
        <v>544</v>
      </c>
      <c r="M606" s="24" t="s">
        <v>2733</v>
      </c>
      <c r="O606" s="137" t="s">
        <v>1095</v>
      </c>
    </row>
    <row r="607" spans="1:16" s="24" customFormat="1">
      <c r="A607" s="43"/>
      <c r="B607" s="144" t="str">
        <f t="shared" si="13"/>
        <v>Y</v>
      </c>
      <c r="C607" s="24" t="s">
        <v>2750</v>
      </c>
      <c r="D607" s="24" t="s">
        <v>4213</v>
      </c>
      <c r="E607" s="24" t="s">
        <v>2008</v>
      </c>
      <c r="F607" s="24" t="s">
        <v>2009</v>
      </c>
      <c r="G607" s="24" t="s">
        <v>2010</v>
      </c>
      <c r="H607" s="24" t="s">
        <v>2011</v>
      </c>
      <c r="I607" s="24" t="s">
        <v>2012</v>
      </c>
      <c r="J607" s="183" t="s">
        <v>2717</v>
      </c>
      <c r="K607" s="183" t="s">
        <v>536</v>
      </c>
      <c r="L607" s="24" t="s">
        <v>2751</v>
      </c>
      <c r="M607" s="24" t="s">
        <v>2718</v>
      </c>
      <c r="N607" s="24" t="s">
        <v>2014</v>
      </c>
      <c r="O607" s="24" t="s">
        <v>539</v>
      </c>
    </row>
    <row r="608" spans="1:16" s="24" customFormat="1">
      <c r="A608" s="43"/>
      <c r="B608" s="144" t="str">
        <f t="shared" si="13"/>
        <v>N</v>
      </c>
      <c r="C608" s="24" t="s">
        <v>2752</v>
      </c>
      <c r="D608" s="24" t="s">
        <v>592</v>
      </c>
      <c r="E608" s="24" t="s">
        <v>2016</v>
      </c>
      <c r="F608" s="24" t="s">
        <v>2009</v>
      </c>
      <c r="G608" s="24" t="s">
        <v>2010</v>
      </c>
      <c r="H608" s="24" t="s">
        <v>2011</v>
      </c>
      <c r="I608" s="24" t="s">
        <v>2012</v>
      </c>
      <c r="J608" s="183" t="s">
        <v>2717</v>
      </c>
      <c r="K608" s="183" t="s">
        <v>536</v>
      </c>
      <c r="L608" s="24" t="s">
        <v>2753</v>
      </c>
      <c r="M608" s="24" t="s">
        <v>2720</v>
      </c>
      <c r="N608" s="24" t="s">
        <v>2014</v>
      </c>
      <c r="O608" s="24" t="s">
        <v>539</v>
      </c>
    </row>
    <row r="609" spans="1:16" s="24" customFormat="1">
      <c r="A609" s="43"/>
      <c r="B609" s="144" t="str">
        <f t="shared" si="13"/>
        <v>Y</v>
      </c>
      <c r="C609" s="24" t="s">
        <v>2754</v>
      </c>
      <c r="D609" s="24" t="s">
        <v>4213</v>
      </c>
      <c r="E609" s="24" t="s">
        <v>2008</v>
      </c>
      <c r="F609" s="24" t="s">
        <v>2009</v>
      </c>
      <c r="G609" s="24" t="s">
        <v>2010</v>
      </c>
      <c r="H609" s="24" t="s">
        <v>2011</v>
      </c>
      <c r="I609" s="24" t="s">
        <v>2012</v>
      </c>
      <c r="J609" s="183" t="s">
        <v>2722</v>
      </c>
      <c r="K609" s="183" t="s">
        <v>536</v>
      </c>
      <c r="L609" s="24">
        <v>96701057</v>
      </c>
      <c r="M609" s="24" t="s">
        <v>2723</v>
      </c>
      <c r="N609" s="24" t="s">
        <v>2014</v>
      </c>
      <c r="O609" s="24" t="s">
        <v>539</v>
      </c>
    </row>
    <row r="610" spans="1:16" s="24" customFormat="1">
      <c r="A610" s="43"/>
      <c r="B610" s="144" t="str">
        <f t="shared" si="13"/>
        <v>N</v>
      </c>
      <c r="C610" s="24" t="s">
        <v>2755</v>
      </c>
      <c r="D610" s="24" t="s">
        <v>592</v>
      </c>
      <c r="E610" s="24" t="s">
        <v>2016</v>
      </c>
      <c r="F610" s="24" t="s">
        <v>2009</v>
      </c>
      <c r="G610" s="24" t="s">
        <v>2010</v>
      </c>
      <c r="H610" s="24" t="s">
        <v>2011</v>
      </c>
      <c r="I610" s="24" t="s">
        <v>2012</v>
      </c>
      <c r="J610" s="183" t="s">
        <v>2722</v>
      </c>
      <c r="K610" s="183" t="s">
        <v>536</v>
      </c>
      <c r="L610" s="24">
        <v>96701059</v>
      </c>
      <c r="M610" s="24" t="s">
        <v>2725</v>
      </c>
      <c r="N610" s="24" t="s">
        <v>2014</v>
      </c>
      <c r="O610" s="24" t="s">
        <v>539</v>
      </c>
    </row>
    <row r="611" spans="1:16" s="24" customFormat="1">
      <c r="A611" s="43"/>
      <c r="B611" s="144" t="str">
        <f t="shared" si="13"/>
        <v>N</v>
      </c>
      <c r="C611" s="24" t="s">
        <v>2756</v>
      </c>
      <c r="D611" s="24" t="s">
        <v>592</v>
      </c>
      <c r="E611" s="24" t="s">
        <v>2008</v>
      </c>
      <c r="F611" s="24" t="s">
        <v>2019</v>
      </c>
      <c r="G611" s="24" t="s">
        <v>2020</v>
      </c>
      <c r="H611" s="24" t="s">
        <v>2021</v>
      </c>
      <c r="I611" s="24" t="s">
        <v>2012</v>
      </c>
      <c r="J611" s="183" t="s">
        <v>2717</v>
      </c>
      <c r="K611" s="183" t="s">
        <v>536</v>
      </c>
      <c r="L611" s="24">
        <v>97781962</v>
      </c>
      <c r="M611" s="24" t="s">
        <v>2727</v>
      </c>
      <c r="N611" s="24" t="s">
        <v>2014</v>
      </c>
      <c r="O611" s="24" t="s">
        <v>1095</v>
      </c>
    </row>
    <row r="612" spans="1:16" s="24" customFormat="1">
      <c r="A612" s="43"/>
      <c r="B612" s="144" t="str">
        <f t="shared" si="13"/>
        <v>N</v>
      </c>
      <c r="C612" s="24" t="s">
        <v>2757</v>
      </c>
      <c r="D612" s="24" t="s">
        <v>592</v>
      </c>
      <c r="E612" s="24" t="s">
        <v>2016</v>
      </c>
      <c r="F612" s="24" t="s">
        <v>2019</v>
      </c>
      <c r="G612" s="24" t="s">
        <v>2020</v>
      </c>
      <c r="H612" s="24" t="s">
        <v>2021</v>
      </c>
      <c r="I612" s="24" t="s">
        <v>2012</v>
      </c>
      <c r="J612" s="183" t="s">
        <v>2717</v>
      </c>
      <c r="K612" s="183" t="s">
        <v>536</v>
      </c>
      <c r="L612" s="183" t="s">
        <v>544</v>
      </c>
      <c r="M612" s="24" t="s">
        <v>2729</v>
      </c>
      <c r="N612" s="24" t="s">
        <v>2014</v>
      </c>
      <c r="O612" s="24" t="s">
        <v>1095</v>
      </c>
    </row>
    <row r="613" spans="1:16" s="24" customFormat="1">
      <c r="A613" s="43"/>
      <c r="B613" s="144" t="str">
        <f t="shared" si="13"/>
        <v>N</v>
      </c>
      <c r="C613" s="24" t="s">
        <v>2758</v>
      </c>
      <c r="D613" s="24" t="s">
        <v>592</v>
      </c>
      <c r="E613" s="24" t="s">
        <v>2008</v>
      </c>
      <c r="F613" s="24" t="s">
        <v>2019</v>
      </c>
      <c r="G613" s="24" t="s">
        <v>2020</v>
      </c>
      <c r="H613" s="24" t="s">
        <v>2021</v>
      </c>
      <c r="I613" s="24" t="s">
        <v>2012</v>
      </c>
      <c r="J613" s="183" t="s">
        <v>2722</v>
      </c>
      <c r="K613" s="183" t="s">
        <v>536</v>
      </c>
      <c r="L613" s="24">
        <v>98126155</v>
      </c>
      <c r="M613" s="24" t="s">
        <v>2731</v>
      </c>
      <c r="N613" s="24" t="s">
        <v>2014</v>
      </c>
      <c r="O613" s="24" t="s">
        <v>1095</v>
      </c>
    </row>
    <row r="614" spans="1:16" s="24" customFormat="1">
      <c r="A614" s="43"/>
      <c r="B614" s="144" t="str">
        <f t="shared" si="13"/>
        <v>N</v>
      </c>
      <c r="C614" s="24" t="s">
        <v>2759</v>
      </c>
      <c r="D614" s="24" t="s">
        <v>592</v>
      </c>
      <c r="E614" s="24" t="s">
        <v>2016</v>
      </c>
      <c r="F614" s="24" t="s">
        <v>2019</v>
      </c>
      <c r="G614" s="24" t="s">
        <v>2020</v>
      </c>
      <c r="H614" s="24" t="s">
        <v>2021</v>
      </c>
      <c r="I614" s="24" t="s">
        <v>2012</v>
      </c>
      <c r="J614" s="183" t="s">
        <v>2722</v>
      </c>
      <c r="K614" s="183" t="s">
        <v>536</v>
      </c>
      <c r="L614" s="24" t="s">
        <v>544</v>
      </c>
      <c r="M614" s="24" t="s">
        <v>2733</v>
      </c>
      <c r="N614" s="24" t="s">
        <v>2014</v>
      </c>
      <c r="O614" s="24" t="s">
        <v>1095</v>
      </c>
    </row>
    <row r="615" spans="1:16" s="24" customFormat="1">
      <c r="A615" s="43"/>
      <c r="B615" s="144" t="str">
        <f t="shared" si="13"/>
        <v>N</v>
      </c>
      <c r="C615" s="24" t="s">
        <v>2760</v>
      </c>
      <c r="D615" s="24" t="s">
        <v>592</v>
      </c>
      <c r="E615" s="24" t="s">
        <v>2008</v>
      </c>
      <c r="F615" s="24" t="s">
        <v>2043</v>
      </c>
      <c r="G615" s="24" t="s">
        <v>2044</v>
      </c>
      <c r="H615" s="24" t="s">
        <v>2045</v>
      </c>
      <c r="I615" s="159" t="s">
        <v>2037</v>
      </c>
      <c r="J615" s="183" t="s">
        <v>2717</v>
      </c>
      <c r="K615" s="183" t="s">
        <v>536</v>
      </c>
      <c r="L615" s="24" t="s">
        <v>544</v>
      </c>
      <c r="M615" s="24" t="s">
        <v>2761</v>
      </c>
      <c r="O615" s="137" t="s">
        <v>2039</v>
      </c>
    </row>
    <row r="616" spans="1:16" s="24" customFormat="1">
      <c r="A616" s="43"/>
      <c r="B616" s="144" t="str">
        <f t="shared" si="13"/>
        <v>N</v>
      </c>
      <c r="C616" s="24" t="s">
        <v>2762</v>
      </c>
      <c r="D616" s="24" t="s">
        <v>592</v>
      </c>
      <c r="E616" s="24" t="s">
        <v>2016</v>
      </c>
      <c r="F616" s="24" t="s">
        <v>2043</v>
      </c>
      <c r="G616" s="24" t="s">
        <v>2044</v>
      </c>
      <c r="H616" s="24" t="s">
        <v>2045</v>
      </c>
      <c r="I616" s="159" t="s">
        <v>2037</v>
      </c>
      <c r="J616" s="183" t="s">
        <v>2717</v>
      </c>
      <c r="K616" s="183" t="s">
        <v>536</v>
      </c>
      <c r="L616" s="24" t="s">
        <v>544</v>
      </c>
      <c r="M616" s="24" t="s">
        <v>2763</v>
      </c>
      <c r="O616" s="137" t="s">
        <v>2039</v>
      </c>
    </row>
    <row r="617" spans="1:16" s="24" customFormat="1">
      <c r="A617" s="43"/>
      <c r="B617" s="144" t="str">
        <f t="shared" si="13"/>
        <v>N</v>
      </c>
      <c r="C617" s="24" t="s">
        <v>2764</v>
      </c>
      <c r="D617" s="24" t="s">
        <v>592</v>
      </c>
      <c r="E617" s="24" t="s">
        <v>2008</v>
      </c>
      <c r="F617" s="24" t="s">
        <v>2043</v>
      </c>
      <c r="G617" s="24" t="s">
        <v>2044</v>
      </c>
      <c r="H617" s="24" t="s">
        <v>2045</v>
      </c>
      <c r="I617" s="159" t="s">
        <v>2037</v>
      </c>
      <c r="J617" s="183" t="s">
        <v>2722</v>
      </c>
      <c r="K617" s="183" t="s">
        <v>536</v>
      </c>
      <c r="L617" s="24" t="s">
        <v>544</v>
      </c>
      <c r="M617" s="24" t="s">
        <v>2765</v>
      </c>
      <c r="O617" s="137" t="s">
        <v>2039</v>
      </c>
    </row>
    <row r="618" spans="1:16" s="24" customFormat="1">
      <c r="A618" s="43"/>
      <c r="B618" s="144" t="str">
        <f t="shared" si="13"/>
        <v>N</v>
      </c>
      <c r="C618" s="24" t="s">
        <v>2766</v>
      </c>
      <c r="D618" s="24" t="s">
        <v>592</v>
      </c>
      <c r="E618" s="24" t="s">
        <v>2016</v>
      </c>
      <c r="F618" s="24" t="s">
        <v>2043</v>
      </c>
      <c r="G618" s="24" t="s">
        <v>2044</v>
      </c>
      <c r="H618" s="24" t="s">
        <v>2045</v>
      </c>
      <c r="I618" s="159" t="s">
        <v>2037</v>
      </c>
      <c r="J618" s="183" t="s">
        <v>2722</v>
      </c>
      <c r="K618" s="183" t="s">
        <v>536</v>
      </c>
      <c r="L618" s="24" t="s">
        <v>544</v>
      </c>
      <c r="M618" s="24" t="s">
        <v>2767</v>
      </c>
      <c r="O618" s="137" t="s">
        <v>2039</v>
      </c>
      <c r="P618" s="25"/>
    </row>
    <row r="619" spans="1:16" s="24" customFormat="1">
      <c r="A619" s="43"/>
      <c r="B619" s="144" t="str">
        <f t="shared" si="13"/>
        <v>N</v>
      </c>
      <c r="C619" s="24" t="s">
        <v>2768</v>
      </c>
      <c r="D619" s="24" t="s">
        <v>4213</v>
      </c>
      <c r="E619" s="24" t="s">
        <v>2008</v>
      </c>
      <c r="F619" s="24" t="s">
        <v>2009</v>
      </c>
      <c r="G619" s="24" t="s">
        <v>2010</v>
      </c>
      <c r="H619" s="24" t="s">
        <v>2011</v>
      </c>
      <c r="I619" s="24" t="s">
        <v>2012</v>
      </c>
      <c r="J619" s="183" t="s">
        <v>2717</v>
      </c>
      <c r="K619" s="183" t="s">
        <v>1094</v>
      </c>
      <c r="L619" s="183" t="s">
        <v>544</v>
      </c>
      <c r="M619" s="24" t="s">
        <v>2718</v>
      </c>
      <c r="O619" s="137" t="s">
        <v>1095</v>
      </c>
    </row>
    <row r="620" spans="1:16" s="24" customFormat="1">
      <c r="A620" s="43"/>
      <c r="B620" s="144" t="str">
        <f t="shared" si="13"/>
        <v>N</v>
      </c>
      <c r="C620" s="24" t="s">
        <v>2769</v>
      </c>
      <c r="D620" s="24" t="s">
        <v>592</v>
      </c>
      <c r="E620" s="24" t="s">
        <v>2016</v>
      </c>
      <c r="F620" s="24" t="s">
        <v>2009</v>
      </c>
      <c r="G620" s="24" t="s">
        <v>2010</v>
      </c>
      <c r="H620" s="24" t="s">
        <v>2011</v>
      </c>
      <c r="I620" s="24" t="s">
        <v>2012</v>
      </c>
      <c r="J620" s="183" t="s">
        <v>2717</v>
      </c>
      <c r="K620" s="183" t="s">
        <v>1094</v>
      </c>
      <c r="L620" s="183" t="s">
        <v>544</v>
      </c>
      <c r="M620" s="24" t="s">
        <v>2720</v>
      </c>
      <c r="O620" s="137" t="s">
        <v>1095</v>
      </c>
    </row>
    <row r="621" spans="1:16" s="24" customFormat="1">
      <c r="A621" s="43"/>
      <c r="B621" s="144" t="str">
        <f t="shared" si="13"/>
        <v>N</v>
      </c>
      <c r="C621" s="24" t="s">
        <v>2770</v>
      </c>
      <c r="D621" s="24" t="s">
        <v>4213</v>
      </c>
      <c r="E621" s="24" t="s">
        <v>2008</v>
      </c>
      <c r="F621" s="24" t="s">
        <v>2009</v>
      </c>
      <c r="G621" s="24" t="s">
        <v>2010</v>
      </c>
      <c r="H621" s="24" t="s">
        <v>2011</v>
      </c>
      <c r="I621" s="24" t="s">
        <v>2012</v>
      </c>
      <c r="J621" s="183" t="s">
        <v>2722</v>
      </c>
      <c r="K621" s="183" t="s">
        <v>1094</v>
      </c>
      <c r="L621" s="183" t="s">
        <v>544</v>
      </c>
      <c r="M621" s="24" t="s">
        <v>2723</v>
      </c>
      <c r="O621" s="137" t="s">
        <v>1095</v>
      </c>
    </row>
    <row r="622" spans="1:16" s="24" customFormat="1">
      <c r="A622" s="43"/>
      <c r="B622" s="144" t="str">
        <f t="shared" si="13"/>
        <v>N</v>
      </c>
      <c r="C622" s="24" t="s">
        <v>2771</v>
      </c>
      <c r="D622" s="24" t="s">
        <v>592</v>
      </c>
      <c r="E622" s="24" t="s">
        <v>2016</v>
      </c>
      <c r="F622" s="24" t="s">
        <v>2009</v>
      </c>
      <c r="G622" s="24" t="s">
        <v>2010</v>
      </c>
      <c r="H622" s="24" t="s">
        <v>2011</v>
      </c>
      <c r="I622" s="24" t="s">
        <v>2012</v>
      </c>
      <c r="J622" s="183" t="s">
        <v>2722</v>
      </c>
      <c r="K622" s="183" t="s">
        <v>1094</v>
      </c>
      <c r="L622" s="183" t="s">
        <v>544</v>
      </c>
      <c r="M622" s="24" t="s">
        <v>2725</v>
      </c>
      <c r="O622" s="137" t="s">
        <v>1095</v>
      </c>
    </row>
    <row r="623" spans="1:16" s="24" customFormat="1">
      <c r="A623" s="43"/>
      <c r="B623" s="144" t="str">
        <f t="shared" si="13"/>
        <v>N</v>
      </c>
      <c r="C623" s="24" t="s">
        <v>2772</v>
      </c>
      <c r="D623" s="24" t="s">
        <v>592</v>
      </c>
      <c r="E623" s="24" t="s">
        <v>2008</v>
      </c>
      <c r="F623" s="24" t="s">
        <v>2019</v>
      </c>
      <c r="G623" s="24" t="s">
        <v>2020</v>
      </c>
      <c r="H623" s="24" t="s">
        <v>2021</v>
      </c>
      <c r="I623" s="24" t="s">
        <v>2012</v>
      </c>
      <c r="J623" s="183" t="s">
        <v>2717</v>
      </c>
      <c r="K623" s="183" t="s">
        <v>1094</v>
      </c>
      <c r="L623" s="183" t="s">
        <v>544</v>
      </c>
      <c r="M623" s="24" t="s">
        <v>2727</v>
      </c>
      <c r="O623" s="137" t="s">
        <v>1095</v>
      </c>
    </row>
    <row r="624" spans="1:16" s="24" customFormat="1">
      <c r="A624" s="43"/>
      <c r="B624" s="144" t="str">
        <f t="shared" si="13"/>
        <v>N</v>
      </c>
      <c r="C624" s="24" t="s">
        <v>2773</v>
      </c>
      <c r="D624" s="24" t="s">
        <v>592</v>
      </c>
      <c r="E624" s="24" t="s">
        <v>2016</v>
      </c>
      <c r="F624" s="24" t="s">
        <v>2019</v>
      </c>
      <c r="G624" s="24" t="s">
        <v>2020</v>
      </c>
      <c r="H624" s="24" t="s">
        <v>2021</v>
      </c>
      <c r="I624" s="24" t="s">
        <v>2012</v>
      </c>
      <c r="J624" s="183" t="s">
        <v>2717</v>
      </c>
      <c r="K624" s="183" t="s">
        <v>1094</v>
      </c>
      <c r="L624" s="183" t="s">
        <v>544</v>
      </c>
      <c r="M624" s="24" t="s">
        <v>2729</v>
      </c>
      <c r="O624" s="137" t="s">
        <v>1095</v>
      </c>
    </row>
    <row r="625" spans="1:16" s="24" customFormat="1">
      <c r="A625" s="43"/>
      <c r="B625" s="144" t="str">
        <f t="shared" si="13"/>
        <v>N</v>
      </c>
      <c r="C625" s="24" t="s">
        <v>2774</v>
      </c>
      <c r="D625" s="24" t="s">
        <v>592</v>
      </c>
      <c r="E625" s="24" t="s">
        <v>2008</v>
      </c>
      <c r="F625" s="24" t="s">
        <v>2019</v>
      </c>
      <c r="G625" s="24" t="s">
        <v>2020</v>
      </c>
      <c r="H625" s="24" t="s">
        <v>2021</v>
      </c>
      <c r="I625" s="24" t="s">
        <v>2012</v>
      </c>
      <c r="J625" s="183" t="s">
        <v>2722</v>
      </c>
      <c r="K625" s="183" t="s">
        <v>1094</v>
      </c>
      <c r="L625" s="183" t="s">
        <v>544</v>
      </c>
      <c r="M625" s="24" t="s">
        <v>2731</v>
      </c>
      <c r="O625" s="137" t="s">
        <v>1095</v>
      </c>
    </row>
    <row r="626" spans="1:16" s="24" customFormat="1">
      <c r="A626" s="43"/>
      <c r="B626" s="144" t="str">
        <f t="shared" si="13"/>
        <v>N</v>
      </c>
      <c r="C626" s="24" t="s">
        <v>2775</v>
      </c>
      <c r="D626" s="24" t="s">
        <v>592</v>
      </c>
      <c r="E626" s="24" t="s">
        <v>2016</v>
      </c>
      <c r="F626" s="24" t="s">
        <v>2019</v>
      </c>
      <c r="G626" s="24" t="s">
        <v>2020</v>
      </c>
      <c r="H626" s="24" t="s">
        <v>2021</v>
      </c>
      <c r="I626" s="24" t="s">
        <v>2012</v>
      </c>
      <c r="J626" s="183" t="s">
        <v>2722</v>
      </c>
      <c r="K626" s="183" t="s">
        <v>1094</v>
      </c>
      <c r="L626" s="183" t="s">
        <v>544</v>
      </c>
      <c r="M626" s="24" t="s">
        <v>2733</v>
      </c>
      <c r="O626" s="137" t="s">
        <v>1095</v>
      </c>
    </row>
    <row r="627" spans="1:16" s="24" customFormat="1">
      <c r="A627" s="43"/>
      <c r="B627" s="144" t="str">
        <f t="shared" si="13"/>
        <v>N</v>
      </c>
      <c r="C627" s="24" t="s">
        <v>2776</v>
      </c>
      <c r="D627" s="24" t="s">
        <v>4213</v>
      </c>
      <c r="E627" s="24" t="s">
        <v>2008</v>
      </c>
      <c r="F627" s="24" t="s">
        <v>2009</v>
      </c>
      <c r="G627" s="24" t="s">
        <v>2010</v>
      </c>
      <c r="H627" s="24" t="s">
        <v>2011</v>
      </c>
      <c r="I627" s="24" t="s">
        <v>2012</v>
      </c>
      <c r="J627" s="183" t="s">
        <v>2717</v>
      </c>
      <c r="K627" s="183" t="s">
        <v>1125</v>
      </c>
      <c r="L627" s="183" t="s">
        <v>544</v>
      </c>
      <c r="M627" s="24" t="s">
        <v>2718</v>
      </c>
      <c r="O627" s="137" t="s">
        <v>1095</v>
      </c>
    </row>
    <row r="628" spans="1:16" s="24" customFormat="1">
      <c r="A628" s="43"/>
      <c r="B628" s="144" t="str">
        <f t="shared" si="13"/>
        <v>N</v>
      </c>
      <c r="C628" s="24" t="s">
        <v>2777</v>
      </c>
      <c r="D628" s="24" t="s">
        <v>592</v>
      </c>
      <c r="E628" s="24" t="s">
        <v>2016</v>
      </c>
      <c r="F628" s="24" t="s">
        <v>2009</v>
      </c>
      <c r="G628" s="24" t="s">
        <v>2010</v>
      </c>
      <c r="H628" s="24" t="s">
        <v>2011</v>
      </c>
      <c r="I628" s="24" t="s">
        <v>2012</v>
      </c>
      <c r="J628" s="183" t="s">
        <v>2717</v>
      </c>
      <c r="K628" s="183" t="s">
        <v>1125</v>
      </c>
      <c r="L628" s="183" t="s">
        <v>544</v>
      </c>
      <c r="M628" s="24" t="s">
        <v>2720</v>
      </c>
      <c r="O628" s="137" t="s">
        <v>1095</v>
      </c>
    </row>
    <row r="629" spans="1:16" s="24" customFormat="1">
      <c r="A629" s="43"/>
      <c r="B629" s="144" t="str">
        <f t="shared" si="13"/>
        <v>N</v>
      </c>
      <c r="C629" s="24" t="s">
        <v>2778</v>
      </c>
      <c r="D629" s="24" t="s">
        <v>4213</v>
      </c>
      <c r="E629" s="24" t="s">
        <v>2008</v>
      </c>
      <c r="F629" s="24" t="s">
        <v>2009</v>
      </c>
      <c r="G629" s="24" t="s">
        <v>2010</v>
      </c>
      <c r="H629" s="24" t="s">
        <v>2011</v>
      </c>
      <c r="I629" s="24" t="s">
        <v>2012</v>
      </c>
      <c r="J629" s="183" t="s">
        <v>2722</v>
      </c>
      <c r="K629" s="183" t="s">
        <v>1125</v>
      </c>
      <c r="L629" s="183" t="s">
        <v>544</v>
      </c>
      <c r="M629" s="24" t="s">
        <v>2723</v>
      </c>
      <c r="O629" s="137" t="s">
        <v>1095</v>
      </c>
    </row>
    <row r="630" spans="1:16" s="24" customFormat="1">
      <c r="A630" s="43"/>
      <c r="B630" s="144" t="str">
        <f t="shared" si="13"/>
        <v>N</v>
      </c>
      <c r="C630" s="24" t="s">
        <v>2779</v>
      </c>
      <c r="D630" s="24" t="s">
        <v>592</v>
      </c>
      <c r="E630" s="24" t="s">
        <v>2016</v>
      </c>
      <c r="F630" s="24" t="s">
        <v>2009</v>
      </c>
      <c r="G630" s="24" t="s">
        <v>2010</v>
      </c>
      <c r="H630" s="24" t="s">
        <v>2011</v>
      </c>
      <c r="I630" s="24" t="s">
        <v>2012</v>
      </c>
      <c r="J630" s="183" t="s">
        <v>2722</v>
      </c>
      <c r="K630" s="183" t="s">
        <v>1125</v>
      </c>
      <c r="L630" s="183" t="s">
        <v>544</v>
      </c>
      <c r="M630" s="24" t="s">
        <v>2725</v>
      </c>
      <c r="O630" s="137" t="s">
        <v>1095</v>
      </c>
    </row>
    <row r="631" spans="1:16" s="24" customFormat="1">
      <c r="A631" s="43"/>
      <c r="B631" s="144" t="str">
        <f t="shared" si="13"/>
        <v>N</v>
      </c>
      <c r="C631" s="24" t="s">
        <v>2780</v>
      </c>
      <c r="D631" s="24" t="s">
        <v>592</v>
      </c>
      <c r="E631" s="24" t="s">
        <v>2008</v>
      </c>
      <c r="F631" s="24" t="s">
        <v>2019</v>
      </c>
      <c r="G631" s="24" t="s">
        <v>2020</v>
      </c>
      <c r="H631" s="24" t="s">
        <v>2021</v>
      </c>
      <c r="I631" s="24" t="s">
        <v>2012</v>
      </c>
      <c r="J631" s="183" t="s">
        <v>2717</v>
      </c>
      <c r="K631" s="183" t="s">
        <v>1125</v>
      </c>
      <c r="L631" s="183" t="s">
        <v>544</v>
      </c>
      <c r="M631" s="24" t="s">
        <v>2727</v>
      </c>
      <c r="O631" s="137" t="s">
        <v>1095</v>
      </c>
    </row>
    <row r="632" spans="1:16" s="24" customFormat="1">
      <c r="A632" s="43"/>
      <c r="B632" s="144" t="str">
        <f t="shared" si="13"/>
        <v>N</v>
      </c>
      <c r="C632" s="24" t="s">
        <v>2781</v>
      </c>
      <c r="D632" s="24" t="s">
        <v>592</v>
      </c>
      <c r="E632" s="24" t="s">
        <v>2016</v>
      </c>
      <c r="F632" s="24" t="s">
        <v>2019</v>
      </c>
      <c r="G632" s="24" t="s">
        <v>2020</v>
      </c>
      <c r="H632" s="24" t="s">
        <v>2021</v>
      </c>
      <c r="I632" s="24" t="s">
        <v>2012</v>
      </c>
      <c r="J632" s="183" t="s">
        <v>2717</v>
      </c>
      <c r="K632" s="183" t="s">
        <v>1125</v>
      </c>
      <c r="L632" s="183" t="s">
        <v>544</v>
      </c>
      <c r="M632" s="24" t="s">
        <v>2729</v>
      </c>
      <c r="O632" s="137" t="s">
        <v>1095</v>
      </c>
    </row>
    <row r="633" spans="1:16" s="24" customFormat="1">
      <c r="A633" s="43"/>
      <c r="B633" s="144" t="str">
        <f t="shared" si="13"/>
        <v>N</v>
      </c>
      <c r="C633" s="24" t="s">
        <v>2782</v>
      </c>
      <c r="D633" s="24" t="s">
        <v>592</v>
      </c>
      <c r="E633" s="24" t="s">
        <v>2008</v>
      </c>
      <c r="F633" s="24" t="s">
        <v>2019</v>
      </c>
      <c r="G633" s="24" t="s">
        <v>2020</v>
      </c>
      <c r="H633" s="24" t="s">
        <v>2021</v>
      </c>
      <c r="I633" s="24" t="s">
        <v>2012</v>
      </c>
      <c r="J633" s="183" t="s">
        <v>2722</v>
      </c>
      <c r="K633" s="183" t="s">
        <v>1125</v>
      </c>
      <c r="L633" s="183" t="s">
        <v>544</v>
      </c>
      <c r="M633" s="24" t="s">
        <v>2731</v>
      </c>
      <c r="O633" s="137" t="s">
        <v>1095</v>
      </c>
    </row>
    <row r="634" spans="1:16" s="24" customFormat="1">
      <c r="A634" s="43"/>
      <c r="B634" s="144" t="str">
        <f t="shared" si="13"/>
        <v>N</v>
      </c>
      <c r="C634" s="24" t="s">
        <v>2783</v>
      </c>
      <c r="D634" s="24" t="s">
        <v>592</v>
      </c>
      <c r="E634" s="24" t="s">
        <v>2016</v>
      </c>
      <c r="F634" s="24" t="s">
        <v>2019</v>
      </c>
      <c r="G634" s="24" t="s">
        <v>2020</v>
      </c>
      <c r="H634" s="24" t="s">
        <v>2021</v>
      </c>
      <c r="I634" s="24" t="s">
        <v>2012</v>
      </c>
      <c r="J634" s="183" t="s">
        <v>2722</v>
      </c>
      <c r="K634" s="183" t="s">
        <v>1125</v>
      </c>
      <c r="L634" s="183" t="s">
        <v>544</v>
      </c>
      <c r="M634" s="24" t="s">
        <v>2733</v>
      </c>
      <c r="O634" s="137" t="s">
        <v>1095</v>
      </c>
    </row>
    <row r="635" spans="1:16" s="24" customFormat="1">
      <c r="A635" s="43"/>
      <c r="B635" s="144" t="str">
        <f t="shared" si="13"/>
        <v>N</v>
      </c>
      <c r="C635" s="24" t="s">
        <v>2784</v>
      </c>
      <c r="D635" s="24" t="s">
        <v>4213</v>
      </c>
      <c r="E635" s="24" t="s">
        <v>2008</v>
      </c>
      <c r="F635" s="24" t="s">
        <v>2009</v>
      </c>
      <c r="G635" s="24" t="s">
        <v>2010</v>
      </c>
      <c r="H635" s="24" t="s">
        <v>2011</v>
      </c>
      <c r="I635" s="24" t="s">
        <v>2012</v>
      </c>
      <c r="J635" s="183" t="s">
        <v>2717</v>
      </c>
      <c r="K635" s="183" t="s">
        <v>1235</v>
      </c>
      <c r="L635" s="183" t="s">
        <v>544</v>
      </c>
      <c r="M635" s="24" t="s">
        <v>2718</v>
      </c>
      <c r="O635" s="137" t="s">
        <v>1095</v>
      </c>
    </row>
    <row r="636" spans="1:16" s="24" customFormat="1">
      <c r="A636" s="43"/>
      <c r="B636" s="144" t="str">
        <f t="shared" si="13"/>
        <v>N</v>
      </c>
      <c r="C636" s="24" t="s">
        <v>2785</v>
      </c>
      <c r="D636" s="24" t="s">
        <v>592</v>
      </c>
      <c r="E636" s="24" t="s">
        <v>2016</v>
      </c>
      <c r="F636" s="24" t="s">
        <v>2009</v>
      </c>
      <c r="G636" s="24" t="s">
        <v>2010</v>
      </c>
      <c r="H636" s="24" t="s">
        <v>2011</v>
      </c>
      <c r="I636" s="24" t="s">
        <v>2012</v>
      </c>
      <c r="J636" s="183" t="s">
        <v>2717</v>
      </c>
      <c r="K636" s="183" t="s">
        <v>1235</v>
      </c>
      <c r="L636" s="183" t="s">
        <v>544</v>
      </c>
      <c r="M636" s="24" t="s">
        <v>2720</v>
      </c>
      <c r="O636" s="137" t="s">
        <v>1095</v>
      </c>
      <c r="P636" s="155"/>
    </row>
    <row r="637" spans="1:16" s="24" customFormat="1">
      <c r="A637" s="43"/>
      <c r="B637" s="144" t="str">
        <f t="shared" si="13"/>
        <v>N</v>
      </c>
      <c r="C637" s="24" t="s">
        <v>2786</v>
      </c>
      <c r="D637" s="24" t="s">
        <v>4213</v>
      </c>
      <c r="E637" s="24" t="s">
        <v>2008</v>
      </c>
      <c r="F637" s="24" t="s">
        <v>2009</v>
      </c>
      <c r="G637" s="24" t="s">
        <v>2010</v>
      </c>
      <c r="H637" s="24" t="s">
        <v>2011</v>
      </c>
      <c r="I637" s="24" t="s">
        <v>2012</v>
      </c>
      <c r="J637" s="183" t="s">
        <v>2722</v>
      </c>
      <c r="K637" s="183" t="s">
        <v>1235</v>
      </c>
      <c r="L637" s="183" t="s">
        <v>544</v>
      </c>
      <c r="M637" s="24" t="s">
        <v>2723</v>
      </c>
      <c r="O637" s="137" t="s">
        <v>1095</v>
      </c>
      <c r="P637" s="155"/>
    </row>
    <row r="638" spans="1:16" s="24" customFormat="1">
      <c r="A638" s="43"/>
      <c r="B638" s="144" t="str">
        <f t="shared" si="13"/>
        <v>N</v>
      </c>
      <c r="C638" s="24" t="s">
        <v>2787</v>
      </c>
      <c r="D638" s="24" t="s">
        <v>592</v>
      </c>
      <c r="E638" s="24" t="s">
        <v>2016</v>
      </c>
      <c r="F638" s="24" t="s">
        <v>2009</v>
      </c>
      <c r="G638" s="24" t="s">
        <v>2010</v>
      </c>
      <c r="H638" s="24" t="s">
        <v>2011</v>
      </c>
      <c r="I638" s="24" t="s">
        <v>2012</v>
      </c>
      <c r="J638" s="183" t="s">
        <v>2722</v>
      </c>
      <c r="K638" s="183" t="s">
        <v>1235</v>
      </c>
      <c r="L638" s="183" t="s">
        <v>544</v>
      </c>
      <c r="M638" s="24" t="s">
        <v>2725</v>
      </c>
      <c r="O638" s="137" t="s">
        <v>1095</v>
      </c>
      <c r="P638" s="155"/>
    </row>
    <row r="639" spans="1:16" s="24" customFormat="1">
      <c r="A639" s="43"/>
      <c r="B639" s="144" t="str">
        <f t="shared" si="13"/>
        <v>N</v>
      </c>
      <c r="C639" s="24" t="s">
        <v>2788</v>
      </c>
      <c r="D639" s="24" t="s">
        <v>592</v>
      </c>
      <c r="E639" s="24" t="s">
        <v>2008</v>
      </c>
      <c r="F639" s="24" t="s">
        <v>2019</v>
      </c>
      <c r="G639" s="24" t="s">
        <v>2020</v>
      </c>
      <c r="H639" s="24" t="s">
        <v>2021</v>
      </c>
      <c r="I639" s="24" t="s">
        <v>2012</v>
      </c>
      <c r="J639" s="183" t="s">
        <v>2717</v>
      </c>
      <c r="K639" s="183" t="s">
        <v>1235</v>
      </c>
      <c r="L639" s="183" t="s">
        <v>544</v>
      </c>
      <c r="M639" s="24" t="s">
        <v>2727</v>
      </c>
      <c r="O639" s="137" t="s">
        <v>1095</v>
      </c>
      <c r="P639" s="155"/>
    </row>
    <row r="640" spans="1:16" s="24" customFormat="1">
      <c r="A640" s="43"/>
      <c r="B640" s="144" t="str">
        <f t="shared" si="13"/>
        <v>N</v>
      </c>
      <c r="C640" s="24" t="s">
        <v>2789</v>
      </c>
      <c r="D640" s="24" t="s">
        <v>592</v>
      </c>
      <c r="E640" s="24" t="s">
        <v>2016</v>
      </c>
      <c r="F640" s="24" t="s">
        <v>2019</v>
      </c>
      <c r="G640" s="24" t="s">
        <v>2020</v>
      </c>
      <c r="H640" s="24" t="s">
        <v>2021</v>
      </c>
      <c r="I640" s="24" t="s">
        <v>2012</v>
      </c>
      <c r="J640" s="183" t="s">
        <v>2717</v>
      </c>
      <c r="K640" s="183" t="s">
        <v>1235</v>
      </c>
      <c r="L640" s="183" t="s">
        <v>544</v>
      </c>
      <c r="M640" s="24" t="s">
        <v>2729</v>
      </c>
      <c r="O640" s="137" t="s">
        <v>1095</v>
      </c>
      <c r="P640" s="155"/>
    </row>
    <row r="641" spans="1:16" s="24" customFormat="1">
      <c r="A641" s="43"/>
      <c r="B641" s="144" t="str">
        <f t="shared" ref="B641:B678" si="14">IF(AND(E641 = "Case Ring",G641="Silicon Bronze, ASTM-B584, C87600", K641 = "Coating_Standard"),"Y","N")</f>
        <v>N</v>
      </c>
      <c r="C641" s="24" t="s">
        <v>2790</v>
      </c>
      <c r="D641" s="24" t="s">
        <v>592</v>
      </c>
      <c r="E641" s="24" t="s">
        <v>2008</v>
      </c>
      <c r="F641" s="24" t="s">
        <v>2019</v>
      </c>
      <c r="G641" s="24" t="s">
        <v>2020</v>
      </c>
      <c r="H641" s="24" t="s">
        <v>2021</v>
      </c>
      <c r="I641" s="24" t="s">
        <v>2012</v>
      </c>
      <c r="J641" s="183" t="s">
        <v>2722</v>
      </c>
      <c r="K641" s="183" t="s">
        <v>1235</v>
      </c>
      <c r="L641" s="183" t="s">
        <v>544</v>
      </c>
      <c r="M641" s="24" t="s">
        <v>2731</v>
      </c>
      <c r="O641" s="137" t="s">
        <v>1095</v>
      </c>
      <c r="P641" s="155"/>
    </row>
    <row r="642" spans="1:16" s="24" customFormat="1">
      <c r="A642" s="43"/>
      <c r="B642" s="144" t="str">
        <f t="shared" si="14"/>
        <v>N</v>
      </c>
      <c r="C642" s="24" t="s">
        <v>2791</v>
      </c>
      <c r="D642" s="24" t="s">
        <v>592</v>
      </c>
      <c r="E642" s="24" t="s">
        <v>2016</v>
      </c>
      <c r="F642" s="24" t="s">
        <v>2019</v>
      </c>
      <c r="G642" s="24" t="s">
        <v>2020</v>
      </c>
      <c r="H642" s="24" t="s">
        <v>2021</v>
      </c>
      <c r="I642" s="24" t="s">
        <v>2012</v>
      </c>
      <c r="J642" s="183" t="s">
        <v>2722</v>
      </c>
      <c r="K642" s="183" t="s">
        <v>1235</v>
      </c>
      <c r="L642" s="183" t="s">
        <v>544</v>
      </c>
      <c r="M642" s="24" t="s">
        <v>2733</v>
      </c>
      <c r="O642" s="137" t="s">
        <v>1095</v>
      </c>
    </row>
    <row r="643" spans="1:16" s="24" customFormat="1">
      <c r="A643" s="43"/>
      <c r="B643" s="144" t="str">
        <f t="shared" si="14"/>
        <v>N</v>
      </c>
      <c r="C643" s="24" t="s">
        <v>2792</v>
      </c>
      <c r="D643" s="24" t="s">
        <v>636</v>
      </c>
      <c r="E643" s="24" t="s">
        <v>2008</v>
      </c>
      <c r="F643" s="24" t="s">
        <v>2009</v>
      </c>
      <c r="G643" s="24" t="s">
        <v>2010</v>
      </c>
      <c r="H643" s="24" t="s">
        <v>2011</v>
      </c>
      <c r="I643" s="24" t="s">
        <v>2012</v>
      </c>
      <c r="J643" s="183"/>
      <c r="K643" s="183" t="s">
        <v>1344</v>
      </c>
      <c r="L643" s="183" t="s">
        <v>544</v>
      </c>
      <c r="M643" s="24" t="s">
        <v>2793</v>
      </c>
      <c r="O643" s="137" t="s">
        <v>1095</v>
      </c>
    </row>
    <row r="644" spans="1:16" s="24" customFormat="1">
      <c r="A644" s="43"/>
      <c r="B644" s="144" t="str">
        <f t="shared" si="14"/>
        <v>N</v>
      </c>
      <c r="C644" s="24" t="s">
        <v>2794</v>
      </c>
      <c r="D644" s="24" t="s">
        <v>636</v>
      </c>
      <c r="E644" s="24" t="s">
        <v>2016</v>
      </c>
      <c r="F644" s="24" t="s">
        <v>2009</v>
      </c>
      <c r="G644" s="24" t="s">
        <v>2010</v>
      </c>
      <c r="H644" s="24" t="s">
        <v>2011</v>
      </c>
      <c r="I644" s="24" t="s">
        <v>2012</v>
      </c>
      <c r="J644" s="183"/>
      <c r="K644" s="183" t="s">
        <v>1344</v>
      </c>
      <c r="L644" s="183" t="s">
        <v>544</v>
      </c>
      <c r="M644" s="24" t="s">
        <v>2795</v>
      </c>
      <c r="O644" s="137" t="s">
        <v>1095</v>
      </c>
    </row>
    <row r="645" spans="1:16" s="24" customFormat="1">
      <c r="A645" s="43"/>
      <c r="B645" s="144" t="str">
        <f t="shared" si="14"/>
        <v>N</v>
      </c>
      <c r="C645" s="24" t="s">
        <v>2796</v>
      </c>
      <c r="D645" s="24" t="s">
        <v>636</v>
      </c>
      <c r="E645" s="24" t="s">
        <v>2008</v>
      </c>
      <c r="F645" s="24" t="s">
        <v>2019</v>
      </c>
      <c r="G645" s="24" t="s">
        <v>2020</v>
      </c>
      <c r="H645" s="24" t="s">
        <v>2021</v>
      </c>
      <c r="I645" s="24" t="s">
        <v>2012</v>
      </c>
      <c r="J645" s="183"/>
      <c r="K645" s="183" t="s">
        <v>1344</v>
      </c>
      <c r="L645" s="183" t="s">
        <v>544</v>
      </c>
      <c r="M645" s="24" t="s">
        <v>2797</v>
      </c>
      <c r="O645" s="137" t="s">
        <v>1095</v>
      </c>
      <c r="P645" s="155"/>
    </row>
    <row r="646" spans="1:16" s="24" customFormat="1">
      <c r="A646" s="43"/>
      <c r="B646" s="144" t="str">
        <f t="shared" si="14"/>
        <v>N</v>
      </c>
      <c r="C646" s="24" t="s">
        <v>2798</v>
      </c>
      <c r="D646" s="24" t="s">
        <v>636</v>
      </c>
      <c r="E646" s="24" t="s">
        <v>2016</v>
      </c>
      <c r="F646" s="24" t="s">
        <v>2019</v>
      </c>
      <c r="G646" s="24" t="s">
        <v>2020</v>
      </c>
      <c r="H646" s="24" t="s">
        <v>2021</v>
      </c>
      <c r="I646" s="24" t="s">
        <v>2012</v>
      </c>
      <c r="J646" s="183"/>
      <c r="K646" s="183" t="s">
        <v>1344</v>
      </c>
      <c r="L646" s="183" t="s">
        <v>544</v>
      </c>
      <c r="M646" s="24" t="s">
        <v>2799</v>
      </c>
      <c r="O646" s="137" t="s">
        <v>1095</v>
      </c>
      <c r="P646" s="155"/>
    </row>
    <row r="647" spans="1:16" s="24" customFormat="1">
      <c r="A647" s="43"/>
      <c r="B647" s="144" t="str">
        <f t="shared" si="14"/>
        <v>N</v>
      </c>
      <c r="C647" s="24" t="s">
        <v>2800</v>
      </c>
      <c r="D647" s="24" t="s">
        <v>636</v>
      </c>
      <c r="E647" s="24" t="s">
        <v>2008</v>
      </c>
      <c r="F647" s="24" t="s">
        <v>2009</v>
      </c>
      <c r="G647" s="24" t="s">
        <v>2010</v>
      </c>
      <c r="H647" s="24" t="s">
        <v>2011</v>
      </c>
      <c r="I647" s="24" t="s">
        <v>2012</v>
      </c>
      <c r="J647" s="183"/>
      <c r="K647" s="183" t="s">
        <v>1373</v>
      </c>
      <c r="L647" s="183" t="s">
        <v>544</v>
      </c>
      <c r="M647" s="24" t="s">
        <v>2793</v>
      </c>
      <c r="O647" s="137" t="s">
        <v>1095</v>
      </c>
    </row>
    <row r="648" spans="1:16" s="24" customFormat="1">
      <c r="A648" s="43"/>
      <c r="B648" s="144" t="str">
        <f t="shared" si="14"/>
        <v>N</v>
      </c>
      <c r="C648" s="24" t="s">
        <v>2801</v>
      </c>
      <c r="D648" s="24" t="s">
        <v>636</v>
      </c>
      <c r="E648" s="24" t="s">
        <v>2016</v>
      </c>
      <c r="F648" s="24" t="s">
        <v>2009</v>
      </c>
      <c r="G648" s="24" t="s">
        <v>2010</v>
      </c>
      <c r="H648" s="24" t="s">
        <v>2011</v>
      </c>
      <c r="I648" s="24" t="s">
        <v>2012</v>
      </c>
      <c r="J648" s="183"/>
      <c r="K648" s="183" t="s">
        <v>1373</v>
      </c>
      <c r="L648" s="183" t="s">
        <v>544</v>
      </c>
      <c r="M648" s="24" t="s">
        <v>2795</v>
      </c>
      <c r="O648" s="137" t="s">
        <v>1095</v>
      </c>
    </row>
    <row r="649" spans="1:16" s="24" customFormat="1">
      <c r="A649" s="43"/>
      <c r="B649" s="144" t="str">
        <f t="shared" si="14"/>
        <v>N</v>
      </c>
      <c r="C649" s="24" t="s">
        <v>2802</v>
      </c>
      <c r="D649" s="24" t="s">
        <v>636</v>
      </c>
      <c r="E649" s="24" t="s">
        <v>2008</v>
      </c>
      <c r="F649" s="24" t="s">
        <v>2019</v>
      </c>
      <c r="G649" s="24" t="s">
        <v>2020</v>
      </c>
      <c r="H649" s="24" t="s">
        <v>2021</v>
      </c>
      <c r="I649" s="24" t="s">
        <v>2012</v>
      </c>
      <c r="J649" s="183"/>
      <c r="K649" s="183" t="s">
        <v>1373</v>
      </c>
      <c r="L649" s="183" t="s">
        <v>544</v>
      </c>
      <c r="M649" s="24" t="s">
        <v>2797</v>
      </c>
      <c r="O649" s="137" t="s">
        <v>1095</v>
      </c>
    </row>
    <row r="650" spans="1:16" s="24" customFormat="1">
      <c r="A650" s="43"/>
      <c r="B650" s="144" t="str">
        <f t="shared" si="14"/>
        <v>N</v>
      </c>
      <c r="C650" s="24" t="s">
        <v>2803</v>
      </c>
      <c r="D650" s="24" t="s">
        <v>636</v>
      </c>
      <c r="E650" s="24" t="s">
        <v>2016</v>
      </c>
      <c r="F650" s="24" t="s">
        <v>2019</v>
      </c>
      <c r="G650" s="24" t="s">
        <v>2020</v>
      </c>
      <c r="H650" s="24" t="s">
        <v>2021</v>
      </c>
      <c r="I650" s="24" t="s">
        <v>2012</v>
      </c>
      <c r="J650" s="183"/>
      <c r="K650" s="183" t="s">
        <v>1373</v>
      </c>
      <c r="L650" s="183" t="s">
        <v>544</v>
      </c>
      <c r="M650" s="24" t="s">
        <v>2799</v>
      </c>
      <c r="O650" s="137" t="s">
        <v>1095</v>
      </c>
    </row>
    <row r="651" spans="1:16" s="24" customFormat="1">
      <c r="A651" s="43"/>
      <c r="B651" s="144" t="str">
        <f t="shared" si="14"/>
        <v>N</v>
      </c>
      <c r="C651" s="24" t="s">
        <v>2804</v>
      </c>
      <c r="D651" s="24" t="s">
        <v>636</v>
      </c>
      <c r="E651" s="24" t="s">
        <v>2008</v>
      </c>
      <c r="F651" s="24" t="s">
        <v>2009</v>
      </c>
      <c r="G651" s="24" t="s">
        <v>2010</v>
      </c>
      <c r="H651" s="24" t="s">
        <v>2011</v>
      </c>
      <c r="I651" s="24" t="s">
        <v>2012</v>
      </c>
      <c r="J651" s="183"/>
      <c r="K651" s="183" t="s">
        <v>1402</v>
      </c>
      <c r="L651" s="183" t="s">
        <v>544</v>
      </c>
      <c r="M651" s="24" t="s">
        <v>2793</v>
      </c>
      <c r="O651" s="137" t="s">
        <v>1095</v>
      </c>
      <c r="P651" s="25"/>
    </row>
    <row r="652" spans="1:16" s="24" customFormat="1">
      <c r="A652" s="43"/>
      <c r="B652" s="144" t="str">
        <f t="shared" si="14"/>
        <v>N</v>
      </c>
      <c r="C652" s="24" t="s">
        <v>2805</v>
      </c>
      <c r="D652" s="24" t="s">
        <v>636</v>
      </c>
      <c r="E652" s="24" t="s">
        <v>2016</v>
      </c>
      <c r="F652" s="24" t="s">
        <v>2009</v>
      </c>
      <c r="G652" s="24" t="s">
        <v>2010</v>
      </c>
      <c r="H652" s="24" t="s">
        <v>2011</v>
      </c>
      <c r="I652" s="24" t="s">
        <v>2012</v>
      </c>
      <c r="J652" s="183"/>
      <c r="K652" s="183" t="s">
        <v>1402</v>
      </c>
      <c r="L652" s="183" t="s">
        <v>544</v>
      </c>
      <c r="M652" s="24" t="s">
        <v>2795</v>
      </c>
      <c r="O652" s="137" t="s">
        <v>1095</v>
      </c>
    </row>
    <row r="653" spans="1:16" s="24" customFormat="1">
      <c r="A653" s="43"/>
      <c r="B653" s="144" t="str">
        <f t="shared" si="14"/>
        <v>N</v>
      </c>
      <c r="C653" s="24" t="s">
        <v>2806</v>
      </c>
      <c r="D653" s="24" t="s">
        <v>636</v>
      </c>
      <c r="E653" s="24" t="s">
        <v>2008</v>
      </c>
      <c r="F653" s="24" t="s">
        <v>2019</v>
      </c>
      <c r="G653" s="24" t="s">
        <v>2020</v>
      </c>
      <c r="H653" s="24" t="s">
        <v>2021</v>
      </c>
      <c r="I653" s="24" t="s">
        <v>2012</v>
      </c>
      <c r="J653" s="183"/>
      <c r="K653" s="183" t="s">
        <v>1402</v>
      </c>
      <c r="L653" s="183" t="s">
        <v>544</v>
      </c>
      <c r="M653" s="24" t="s">
        <v>2797</v>
      </c>
      <c r="O653" s="137" t="s">
        <v>1095</v>
      </c>
    </row>
    <row r="654" spans="1:16" s="24" customFormat="1">
      <c r="A654" s="43"/>
      <c r="B654" s="144" t="str">
        <f t="shared" si="14"/>
        <v>N</v>
      </c>
      <c r="C654" s="24" t="s">
        <v>2807</v>
      </c>
      <c r="D654" s="24" t="s">
        <v>636</v>
      </c>
      <c r="E654" s="24" t="s">
        <v>2016</v>
      </c>
      <c r="F654" s="24" t="s">
        <v>2019</v>
      </c>
      <c r="G654" s="24" t="s">
        <v>2020</v>
      </c>
      <c r="H654" s="24" t="s">
        <v>2021</v>
      </c>
      <c r="I654" s="24" t="s">
        <v>2012</v>
      </c>
      <c r="J654" s="183"/>
      <c r="K654" s="183" t="s">
        <v>1402</v>
      </c>
      <c r="L654" s="183" t="s">
        <v>544</v>
      </c>
      <c r="M654" s="24" t="s">
        <v>2799</v>
      </c>
      <c r="O654" s="137" t="s">
        <v>1095</v>
      </c>
    </row>
    <row r="655" spans="1:16" s="24" customFormat="1">
      <c r="A655" s="43"/>
      <c r="B655" s="144" t="str">
        <f t="shared" si="14"/>
        <v>Y</v>
      </c>
      <c r="C655" s="24" t="s">
        <v>2808</v>
      </c>
      <c r="D655" s="24" t="s">
        <v>636</v>
      </c>
      <c r="E655" s="24" t="s">
        <v>2008</v>
      </c>
      <c r="F655" s="24" t="s">
        <v>2009</v>
      </c>
      <c r="G655" s="24" t="s">
        <v>2010</v>
      </c>
      <c r="H655" s="24" t="s">
        <v>2011</v>
      </c>
      <c r="I655" s="24" t="s">
        <v>2012</v>
      </c>
      <c r="J655" s="183"/>
      <c r="K655" s="183" t="s">
        <v>536</v>
      </c>
      <c r="L655" s="24" t="s">
        <v>2809</v>
      </c>
      <c r="M655" s="24" t="s">
        <v>2793</v>
      </c>
      <c r="N655" s="24" t="s">
        <v>2014</v>
      </c>
      <c r="O655" s="24" t="s">
        <v>539</v>
      </c>
    </row>
    <row r="656" spans="1:16" s="24" customFormat="1">
      <c r="A656" s="43"/>
      <c r="B656" s="144" t="str">
        <f t="shared" si="14"/>
        <v>N</v>
      </c>
      <c r="C656" s="24" t="s">
        <v>2810</v>
      </c>
      <c r="D656" s="24" t="s">
        <v>636</v>
      </c>
      <c r="E656" s="24" t="s">
        <v>2016</v>
      </c>
      <c r="F656" s="24" t="s">
        <v>2009</v>
      </c>
      <c r="G656" s="24" t="s">
        <v>2010</v>
      </c>
      <c r="H656" s="24" t="s">
        <v>2011</v>
      </c>
      <c r="I656" s="24" t="s">
        <v>2012</v>
      </c>
      <c r="J656" s="183"/>
      <c r="K656" s="183" t="s">
        <v>536</v>
      </c>
      <c r="L656" s="24" t="s">
        <v>2811</v>
      </c>
      <c r="M656" s="24" t="s">
        <v>2795</v>
      </c>
      <c r="N656" s="24" t="s">
        <v>2014</v>
      </c>
      <c r="O656" s="24" t="s">
        <v>539</v>
      </c>
    </row>
    <row r="657" spans="1:15" s="24" customFormat="1">
      <c r="A657" s="43"/>
      <c r="B657" s="144" t="str">
        <f t="shared" si="14"/>
        <v>N</v>
      </c>
      <c r="C657" s="24" t="s">
        <v>2812</v>
      </c>
      <c r="D657" s="24" t="s">
        <v>636</v>
      </c>
      <c r="E657" s="24" t="s">
        <v>2008</v>
      </c>
      <c r="F657" s="24" t="s">
        <v>2019</v>
      </c>
      <c r="G657" s="24" t="s">
        <v>2020</v>
      </c>
      <c r="H657" s="24" t="s">
        <v>2021</v>
      </c>
      <c r="I657" s="24" t="s">
        <v>2012</v>
      </c>
      <c r="J657" s="183"/>
      <c r="K657" s="183" t="s">
        <v>536</v>
      </c>
      <c r="L657" s="24">
        <v>97782725</v>
      </c>
      <c r="M657" s="24" t="s">
        <v>2797</v>
      </c>
      <c r="N657" s="24" t="s">
        <v>2014</v>
      </c>
      <c r="O657" s="24" t="s">
        <v>1095</v>
      </c>
    </row>
    <row r="658" spans="1:15" s="24" customFormat="1">
      <c r="A658" s="43"/>
      <c r="B658" s="144" t="str">
        <f t="shared" si="14"/>
        <v>N</v>
      </c>
      <c r="C658" s="24" t="s">
        <v>2813</v>
      </c>
      <c r="D658" s="24" t="s">
        <v>636</v>
      </c>
      <c r="E658" s="24" t="s">
        <v>2016</v>
      </c>
      <c r="F658" s="24" t="s">
        <v>2019</v>
      </c>
      <c r="G658" s="24" t="s">
        <v>2020</v>
      </c>
      <c r="H658" s="24" t="s">
        <v>2021</v>
      </c>
      <c r="I658" s="24" t="s">
        <v>2012</v>
      </c>
      <c r="J658" s="183"/>
      <c r="K658" s="183" t="s">
        <v>536</v>
      </c>
      <c r="L658" s="183" t="s">
        <v>544</v>
      </c>
      <c r="M658" s="24" t="s">
        <v>2799</v>
      </c>
      <c r="N658" s="24" t="s">
        <v>2014</v>
      </c>
      <c r="O658" s="24" t="s">
        <v>1095</v>
      </c>
    </row>
    <row r="659" spans="1:15" s="24" customFormat="1">
      <c r="A659" s="43"/>
      <c r="B659" s="144" t="str">
        <f t="shared" si="14"/>
        <v>N</v>
      </c>
      <c r="C659" s="24" t="s">
        <v>2814</v>
      </c>
      <c r="D659" s="24" t="s">
        <v>636</v>
      </c>
      <c r="E659" s="24" t="s">
        <v>2008</v>
      </c>
      <c r="F659" s="24" t="s">
        <v>2043</v>
      </c>
      <c r="G659" s="24" t="s">
        <v>2044</v>
      </c>
      <c r="H659" s="24" t="s">
        <v>2045</v>
      </c>
      <c r="I659" s="159" t="s">
        <v>2037</v>
      </c>
      <c r="J659" s="183"/>
      <c r="K659" s="183" t="s">
        <v>536</v>
      </c>
      <c r="L659" s="24" t="s">
        <v>544</v>
      </c>
      <c r="M659" s="24" t="s">
        <v>2815</v>
      </c>
      <c r="O659" s="137" t="s">
        <v>2039</v>
      </c>
    </row>
    <row r="660" spans="1:15" s="24" customFormat="1">
      <c r="A660" s="43"/>
      <c r="B660" s="144" t="str">
        <f t="shared" si="14"/>
        <v>N</v>
      </c>
      <c r="C660" s="24" t="s">
        <v>2816</v>
      </c>
      <c r="D660" s="24" t="s">
        <v>636</v>
      </c>
      <c r="E660" s="24" t="s">
        <v>2016</v>
      </c>
      <c r="F660" s="24" t="s">
        <v>2043</v>
      </c>
      <c r="G660" s="24" t="s">
        <v>2044</v>
      </c>
      <c r="H660" s="24" t="s">
        <v>2045</v>
      </c>
      <c r="I660" s="159" t="s">
        <v>2037</v>
      </c>
      <c r="J660" s="183"/>
      <c r="K660" s="183" t="s">
        <v>536</v>
      </c>
      <c r="L660" s="24" t="s">
        <v>544</v>
      </c>
      <c r="M660" s="24" t="s">
        <v>2817</v>
      </c>
      <c r="O660" s="137" t="s">
        <v>2039</v>
      </c>
    </row>
    <row r="661" spans="1:15" s="24" customFormat="1">
      <c r="A661" s="43"/>
      <c r="B661" s="144" t="str">
        <f t="shared" si="14"/>
        <v>N</v>
      </c>
      <c r="C661" s="24" t="s">
        <v>2818</v>
      </c>
      <c r="D661" s="24" t="s">
        <v>636</v>
      </c>
      <c r="E661" s="24" t="s">
        <v>2008</v>
      </c>
      <c r="F661" s="24" t="s">
        <v>2009</v>
      </c>
      <c r="G661" s="24" t="s">
        <v>2010</v>
      </c>
      <c r="H661" s="24" t="s">
        <v>2011</v>
      </c>
      <c r="I661" s="24" t="s">
        <v>2012</v>
      </c>
      <c r="J661" s="183"/>
      <c r="K661" s="183" t="s">
        <v>1094</v>
      </c>
      <c r="L661" s="183" t="s">
        <v>544</v>
      </c>
      <c r="M661" s="24" t="s">
        <v>2793</v>
      </c>
      <c r="O661" s="137" t="s">
        <v>1095</v>
      </c>
    </row>
    <row r="662" spans="1:15" s="24" customFormat="1">
      <c r="A662" s="43"/>
      <c r="B662" s="144" t="str">
        <f t="shared" si="14"/>
        <v>N</v>
      </c>
      <c r="C662" s="24" t="s">
        <v>2819</v>
      </c>
      <c r="D662" s="24" t="s">
        <v>636</v>
      </c>
      <c r="E662" s="24" t="s">
        <v>2016</v>
      </c>
      <c r="F662" s="24" t="s">
        <v>2009</v>
      </c>
      <c r="G662" s="24" t="s">
        <v>2010</v>
      </c>
      <c r="H662" s="24" t="s">
        <v>2011</v>
      </c>
      <c r="I662" s="24" t="s">
        <v>2012</v>
      </c>
      <c r="J662" s="183"/>
      <c r="K662" s="183" t="s">
        <v>1094</v>
      </c>
      <c r="L662" s="183" t="s">
        <v>544</v>
      </c>
      <c r="M662" s="24" t="s">
        <v>2795</v>
      </c>
      <c r="O662" s="137" t="s">
        <v>1095</v>
      </c>
    </row>
    <row r="663" spans="1:15" s="24" customFormat="1">
      <c r="A663" s="43"/>
      <c r="B663" s="144" t="str">
        <f t="shared" si="14"/>
        <v>N</v>
      </c>
      <c r="C663" s="24" t="s">
        <v>2820</v>
      </c>
      <c r="D663" s="24" t="s">
        <v>636</v>
      </c>
      <c r="E663" s="24" t="s">
        <v>2008</v>
      </c>
      <c r="F663" s="24" t="s">
        <v>2019</v>
      </c>
      <c r="G663" s="24" t="s">
        <v>2020</v>
      </c>
      <c r="H663" s="24" t="s">
        <v>2021</v>
      </c>
      <c r="I663" s="24" t="s">
        <v>2012</v>
      </c>
      <c r="J663" s="183"/>
      <c r="K663" s="183" t="s">
        <v>1094</v>
      </c>
      <c r="L663" s="183" t="s">
        <v>544</v>
      </c>
      <c r="M663" s="24" t="s">
        <v>2797</v>
      </c>
      <c r="O663" s="137" t="s">
        <v>1095</v>
      </c>
    </row>
    <row r="664" spans="1:15" s="24" customFormat="1">
      <c r="A664" s="43"/>
      <c r="B664" s="144" t="str">
        <f t="shared" si="14"/>
        <v>N</v>
      </c>
      <c r="C664" s="24" t="s">
        <v>2821</v>
      </c>
      <c r="D664" s="24" t="s">
        <v>636</v>
      </c>
      <c r="E664" s="24" t="s">
        <v>2016</v>
      </c>
      <c r="F664" s="24" t="s">
        <v>2019</v>
      </c>
      <c r="G664" s="24" t="s">
        <v>2020</v>
      </c>
      <c r="H664" s="24" t="s">
        <v>2021</v>
      </c>
      <c r="I664" s="24" t="s">
        <v>2012</v>
      </c>
      <c r="J664" s="183"/>
      <c r="K664" s="183" t="s">
        <v>1094</v>
      </c>
      <c r="L664" s="183" t="s">
        <v>544</v>
      </c>
      <c r="M664" s="24" t="s">
        <v>2799</v>
      </c>
      <c r="O664" s="137" t="s">
        <v>1095</v>
      </c>
    </row>
    <row r="665" spans="1:15" s="24" customFormat="1">
      <c r="A665" s="43"/>
      <c r="B665" s="144" t="str">
        <f t="shared" si="14"/>
        <v>N</v>
      </c>
      <c r="C665" s="24" t="s">
        <v>2822</v>
      </c>
      <c r="D665" s="24" t="s">
        <v>636</v>
      </c>
      <c r="E665" s="24" t="s">
        <v>2008</v>
      </c>
      <c r="F665" s="24" t="s">
        <v>2009</v>
      </c>
      <c r="G665" s="24" t="s">
        <v>2010</v>
      </c>
      <c r="H665" s="24" t="s">
        <v>2011</v>
      </c>
      <c r="I665" s="24" t="s">
        <v>2012</v>
      </c>
      <c r="J665" s="183"/>
      <c r="K665" s="183" t="s">
        <v>1125</v>
      </c>
      <c r="L665" s="183" t="s">
        <v>544</v>
      </c>
      <c r="M665" s="24" t="s">
        <v>2793</v>
      </c>
      <c r="O665" s="137" t="s">
        <v>1095</v>
      </c>
    </row>
    <row r="666" spans="1:15" s="24" customFormat="1">
      <c r="A666" s="43"/>
      <c r="B666" s="144" t="str">
        <f t="shared" si="14"/>
        <v>N</v>
      </c>
      <c r="C666" s="24" t="s">
        <v>2823</v>
      </c>
      <c r="D666" s="24" t="s">
        <v>636</v>
      </c>
      <c r="E666" s="24" t="s">
        <v>2016</v>
      </c>
      <c r="F666" s="24" t="s">
        <v>2009</v>
      </c>
      <c r="G666" s="24" t="s">
        <v>2010</v>
      </c>
      <c r="H666" s="24" t="s">
        <v>2011</v>
      </c>
      <c r="I666" s="24" t="s">
        <v>2012</v>
      </c>
      <c r="J666" s="183"/>
      <c r="K666" s="183" t="s">
        <v>1125</v>
      </c>
      <c r="L666" s="183" t="s">
        <v>544</v>
      </c>
      <c r="M666" s="24" t="s">
        <v>2795</v>
      </c>
      <c r="O666" s="137" t="s">
        <v>1095</v>
      </c>
    </row>
    <row r="667" spans="1:15" s="24" customFormat="1">
      <c r="A667" s="43"/>
      <c r="B667" s="144" t="str">
        <f t="shared" si="14"/>
        <v>N</v>
      </c>
      <c r="C667" s="24" t="s">
        <v>2824</v>
      </c>
      <c r="D667" s="24" t="s">
        <v>636</v>
      </c>
      <c r="E667" s="24" t="s">
        <v>2008</v>
      </c>
      <c r="F667" s="24" t="s">
        <v>2019</v>
      </c>
      <c r="G667" s="24" t="s">
        <v>2020</v>
      </c>
      <c r="H667" s="24" t="s">
        <v>2021</v>
      </c>
      <c r="I667" s="24" t="s">
        <v>2012</v>
      </c>
      <c r="J667" s="183"/>
      <c r="K667" s="183" t="s">
        <v>1125</v>
      </c>
      <c r="L667" s="183" t="s">
        <v>544</v>
      </c>
      <c r="M667" s="24" t="s">
        <v>2797</v>
      </c>
      <c r="O667" s="137" t="s">
        <v>1095</v>
      </c>
    </row>
    <row r="668" spans="1:15" s="24" customFormat="1">
      <c r="A668" s="43"/>
      <c r="B668" s="144" t="str">
        <f t="shared" si="14"/>
        <v>N</v>
      </c>
      <c r="C668" s="24" t="s">
        <v>2825</v>
      </c>
      <c r="D668" s="24" t="s">
        <v>636</v>
      </c>
      <c r="E668" s="24" t="s">
        <v>2016</v>
      </c>
      <c r="F668" s="24" t="s">
        <v>2019</v>
      </c>
      <c r="G668" s="24" t="s">
        <v>2020</v>
      </c>
      <c r="H668" s="24" t="s">
        <v>2021</v>
      </c>
      <c r="I668" s="24" t="s">
        <v>2012</v>
      </c>
      <c r="J668" s="183"/>
      <c r="K668" s="183" t="s">
        <v>1125</v>
      </c>
      <c r="L668" s="183" t="s">
        <v>544</v>
      </c>
      <c r="M668" s="24" t="s">
        <v>2799</v>
      </c>
      <c r="O668" s="137" t="s">
        <v>1095</v>
      </c>
    </row>
    <row r="669" spans="1:15" s="24" customFormat="1">
      <c r="A669" s="43"/>
      <c r="B669" s="144" t="str">
        <f t="shared" si="14"/>
        <v>N</v>
      </c>
      <c r="C669" s="24" t="s">
        <v>2826</v>
      </c>
      <c r="D669" s="24" t="s">
        <v>636</v>
      </c>
      <c r="E669" s="24" t="s">
        <v>2008</v>
      </c>
      <c r="F669" s="24" t="s">
        <v>2009</v>
      </c>
      <c r="G669" s="24" t="s">
        <v>2010</v>
      </c>
      <c r="H669" s="24" t="s">
        <v>2011</v>
      </c>
      <c r="I669" s="24" t="s">
        <v>2012</v>
      </c>
      <c r="J669" s="183"/>
      <c r="K669" s="183" t="s">
        <v>1235</v>
      </c>
      <c r="L669" s="183" t="s">
        <v>544</v>
      </c>
      <c r="M669" s="24" t="s">
        <v>2793</v>
      </c>
      <c r="O669" s="137" t="s">
        <v>1095</v>
      </c>
    </row>
    <row r="670" spans="1:15" s="24" customFormat="1">
      <c r="A670" s="43"/>
      <c r="B670" s="144" t="str">
        <f t="shared" si="14"/>
        <v>N</v>
      </c>
      <c r="C670" s="24" t="s">
        <v>2827</v>
      </c>
      <c r="D670" s="24" t="s">
        <v>636</v>
      </c>
      <c r="E670" s="24" t="s">
        <v>2016</v>
      </c>
      <c r="F670" s="24" t="s">
        <v>2009</v>
      </c>
      <c r="G670" s="24" t="s">
        <v>2010</v>
      </c>
      <c r="H670" s="24" t="s">
        <v>2011</v>
      </c>
      <c r="I670" s="24" t="s">
        <v>2012</v>
      </c>
      <c r="J670" s="183"/>
      <c r="K670" s="183" t="s">
        <v>1235</v>
      </c>
      <c r="L670" s="183" t="s">
        <v>544</v>
      </c>
      <c r="M670" s="24" t="s">
        <v>2795</v>
      </c>
      <c r="O670" s="137" t="s">
        <v>1095</v>
      </c>
    </row>
    <row r="671" spans="1:15" s="24" customFormat="1">
      <c r="A671" s="43"/>
      <c r="B671" s="144" t="str">
        <f t="shared" si="14"/>
        <v>N</v>
      </c>
      <c r="C671" s="24" t="s">
        <v>2828</v>
      </c>
      <c r="D671" s="24" t="s">
        <v>636</v>
      </c>
      <c r="E671" s="24" t="s">
        <v>2008</v>
      </c>
      <c r="F671" s="24" t="s">
        <v>2019</v>
      </c>
      <c r="G671" s="24" t="s">
        <v>2020</v>
      </c>
      <c r="H671" s="24" t="s">
        <v>2021</v>
      </c>
      <c r="I671" s="24" t="s">
        <v>2012</v>
      </c>
      <c r="J671" s="183"/>
      <c r="K671" s="183" t="s">
        <v>1235</v>
      </c>
      <c r="L671" s="183" t="s">
        <v>544</v>
      </c>
      <c r="M671" s="24" t="s">
        <v>2797</v>
      </c>
      <c r="O671" s="137" t="s">
        <v>1095</v>
      </c>
    </row>
    <row r="672" spans="1:15" s="24" customFormat="1">
      <c r="A672" s="43"/>
      <c r="B672" s="144" t="str">
        <f t="shared" si="14"/>
        <v>N</v>
      </c>
      <c r="C672" s="24" t="s">
        <v>2829</v>
      </c>
      <c r="D672" s="24" t="s">
        <v>636</v>
      </c>
      <c r="E672" s="24" t="s">
        <v>2016</v>
      </c>
      <c r="F672" s="24" t="s">
        <v>2019</v>
      </c>
      <c r="G672" s="24" t="s">
        <v>2020</v>
      </c>
      <c r="H672" s="24" t="s">
        <v>2021</v>
      </c>
      <c r="I672" s="24" t="s">
        <v>2012</v>
      </c>
      <c r="J672" s="183"/>
      <c r="K672" s="183" t="s">
        <v>1235</v>
      </c>
      <c r="L672" s="183" t="s">
        <v>544</v>
      </c>
      <c r="M672" s="24" t="s">
        <v>2799</v>
      </c>
      <c r="O672" s="137" t="s">
        <v>1095</v>
      </c>
    </row>
    <row r="673" spans="1:16" s="24" customFormat="1">
      <c r="A673" s="43"/>
      <c r="B673" s="144" t="str">
        <f t="shared" si="14"/>
        <v>N</v>
      </c>
      <c r="C673" s="24" t="s">
        <v>2830</v>
      </c>
      <c r="D673" s="24" t="s">
        <v>658</v>
      </c>
      <c r="E673" s="24" t="s">
        <v>2008</v>
      </c>
      <c r="F673" s="24" t="s">
        <v>2009</v>
      </c>
      <c r="G673" s="24" t="s">
        <v>2010</v>
      </c>
      <c r="H673" s="24" t="s">
        <v>2011</v>
      </c>
      <c r="I673" s="24" t="s">
        <v>2012</v>
      </c>
      <c r="J673" s="183"/>
      <c r="K673" s="183" t="s">
        <v>1344</v>
      </c>
      <c r="L673" s="183" t="s">
        <v>544</v>
      </c>
      <c r="M673" s="24" t="s">
        <v>2831</v>
      </c>
      <c r="O673" s="137" t="s">
        <v>1095</v>
      </c>
      <c r="P673" s="25"/>
    </row>
    <row r="674" spans="1:16" s="24" customFormat="1">
      <c r="A674" s="43"/>
      <c r="B674" s="144" t="str">
        <f t="shared" si="14"/>
        <v>N</v>
      </c>
      <c r="C674" s="24" t="s">
        <v>2832</v>
      </c>
      <c r="D674" s="24" t="s">
        <v>658</v>
      </c>
      <c r="E674" s="24" t="s">
        <v>2016</v>
      </c>
      <c r="F674" s="24" t="s">
        <v>2009</v>
      </c>
      <c r="G674" s="24" t="s">
        <v>2010</v>
      </c>
      <c r="H674" s="24" t="s">
        <v>2011</v>
      </c>
      <c r="I674" s="24" t="s">
        <v>2012</v>
      </c>
      <c r="J674" s="183"/>
      <c r="K674" s="183" t="s">
        <v>1344</v>
      </c>
      <c r="L674" s="183" t="s">
        <v>544</v>
      </c>
      <c r="M674" s="24" t="s">
        <v>2833</v>
      </c>
      <c r="O674" s="137" t="s">
        <v>1095</v>
      </c>
      <c r="P674" s="25"/>
    </row>
    <row r="675" spans="1:16" s="24" customFormat="1">
      <c r="A675" s="43"/>
      <c r="B675" s="144" t="str">
        <f t="shared" si="14"/>
        <v>N</v>
      </c>
      <c r="C675" s="24" t="s">
        <v>2834</v>
      </c>
      <c r="D675" s="24" t="s">
        <v>658</v>
      </c>
      <c r="E675" s="24" t="s">
        <v>2008</v>
      </c>
      <c r="F675" s="24" t="s">
        <v>2019</v>
      </c>
      <c r="G675" s="24" t="s">
        <v>2020</v>
      </c>
      <c r="H675" s="24" t="s">
        <v>2021</v>
      </c>
      <c r="I675" s="24" t="s">
        <v>2012</v>
      </c>
      <c r="J675" s="183"/>
      <c r="K675" s="183" t="s">
        <v>1344</v>
      </c>
      <c r="L675" s="183" t="s">
        <v>544</v>
      </c>
      <c r="M675" s="24" t="s">
        <v>2835</v>
      </c>
      <c r="O675" s="137" t="s">
        <v>1095</v>
      </c>
      <c r="P675" s="25"/>
    </row>
    <row r="676" spans="1:16" s="24" customFormat="1">
      <c r="A676" s="43"/>
      <c r="B676" s="144" t="str">
        <f t="shared" si="14"/>
        <v>N</v>
      </c>
      <c r="C676" s="24" t="s">
        <v>2836</v>
      </c>
      <c r="D676" s="24" t="s">
        <v>658</v>
      </c>
      <c r="E676" s="24" t="s">
        <v>2016</v>
      </c>
      <c r="F676" s="24" t="s">
        <v>2019</v>
      </c>
      <c r="G676" s="24" t="s">
        <v>2020</v>
      </c>
      <c r="H676" s="24" t="s">
        <v>2021</v>
      </c>
      <c r="I676" s="24" t="s">
        <v>2012</v>
      </c>
      <c r="J676" s="183"/>
      <c r="K676" s="183" t="s">
        <v>1344</v>
      </c>
      <c r="L676" s="183" t="s">
        <v>544</v>
      </c>
      <c r="M676" s="24" t="s">
        <v>2837</v>
      </c>
      <c r="O676" s="137" t="s">
        <v>1095</v>
      </c>
      <c r="P676" s="155"/>
    </row>
    <row r="677" spans="1:16" s="24" customFormat="1">
      <c r="A677" s="43"/>
      <c r="B677" s="144" t="str">
        <f t="shared" si="14"/>
        <v>N</v>
      </c>
      <c r="C677" s="24" t="s">
        <v>2838</v>
      </c>
      <c r="D677" s="24" t="s">
        <v>658</v>
      </c>
      <c r="E677" s="24" t="s">
        <v>2008</v>
      </c>
      <c r="F677" s="24" t="s">
        <v>2009</v>
      </c>
      <c r="G677" s="24" t="s">
        <v>2010</v>
      </c>
      <c r="H677" s="24" t="s">
        <v>2011</v>
      </c>
      <c r="I677" s="24" t="s">
        <v>2012</v>
      </c>
      <c r="J677" s="183"/>
      <c r="K677" s="183" t="s">
        <v>1373</v>
      </c>
      <c r="L677" s="183" t="s">
        <v>544</v>
      </c>
      <c r="M677" s="24" t="s">
        <v>2831</v>
      </c>
      <c r="O677" s="137" t="s">
        <v>1095</v>
      </c>
      <c r="P677" s="155"/>
    </row>
    <row r="678" spans="1:16" s="24" customFormat="1">
      <c r="A678" s="43"/>
      <c r="B678" s="144" t="str">
        <f t="shared" si="14"/>
        <v>N</v>
      </c>
      <c r="C678" s="24" t="s">
        <v>2839</v>
      </c>
      <c r="D678" s="24" t="s">
        <v>658</v>
      </c>
      <c r="E678" s="24" t="s">
        <v>2016</v>
      </c>
      <c r="F678" s="24" t="s">
        <v>2009</v>
      </c>
      <c r="G678" s="24" t="s">
        <v>2010</v>
      </c>
      <c r="H678" s="24" t="s">
        <v>2011</v>
      </c>
      <c r="I678" s="24" t="s">
        <v>2012</v>
      </c>
      <c r="J678" s="183"/>
      <c r="K678" s="183" t="s">
        <v>1373</v>
      </c>
      <c r="L678" s="183" t="s">
        <v>544</v>
      </c>
      <c r="M678" s="24" t="s">
        <v>2833</v>
      </c>
      <c r="O678" s="137" t="s">
        <v>1095</v>
      </c>
      <c r="P678" s="155"/>
    </row>
    <row r="679" spans="1:16" s="24" customFormat="1">
      <c r="A679" s="43"/>
      <c r="B679" s="144" t="str">
        <f t="shared" ref="B679:B718" si="15">IF(AND(E679 = "Case Ring",G679="Silicon Bronze, ASTM-B584, C87600", K679 = "Coating_Standard"),"Y","N")</f>
        <v>N</v>
      </c>
      <c r="C679" s="24" t="s">
        <v>2840</v>
      </c>
      <c r="D679" s="24" t="s">
        <v>658</v>
      </c>
      <c r="E679" s="24" t="s">
        <v>2008</v>
      </c>
      <c r="F679" s="24" t="s">
        <v>2019</v>
      </c>
      <c r="G679" s="24" t="s">
        <v>2020</v>
      </c>
      <c r="H679" s="24" t="s">
        <v>2021</v>
      </c>
      <c r="I679" s="24" t="s">
        <v>2012</v>
      </c>
      <c r="J679" s="183"/>
      <c r="K679" s="183" t="s">
        <v>1373</v>
      </c>
      <c r="L679" s="183" t="s">
        <v>544</v>
      </c>
      <c r="M679" s="24" t="s">
        <v>2835</v>
      </c>
      <c r="O679" s="137" t="s">
        <v>1095</v>
      </c>
      <c r="P679" s="155"/>
    </row>
    <row r="680" spans="1:16" s="24" customFormat="1">
      <c r="A680" s="43"/>
      <c r="B680" s="144" t="str">
        <f t="shared" si="15"/>
        <v>N</v>
      </c>
      <c r="C680" s="24" t="s">
        <v>2841</v>
      </c>
      <c r="D680" s="24" t="s">
        <v>658</v>
      </c>
      <c r="E680" s="24" t="s">
        <v>2016</v>
      </c>
      <c r="F680" s="24" t="s">
        <v>2019</v>
      </c>
      <c r="G680" s="24" t="s">
        <v>2020</v>
      </c>
      <c r="H680" s="24" t="s">
        <v>2021</v>
      </c>
      <c r="I680" s="24" t="s">
        <v>2012</v>
      </c>
      <c r="J680" s="183"/>
      <c r="K680" s="183" t="s">
        <v>1373</v>
      </c>
      <c r="L680" s="183" t="s">
        <v>544</v>
      </c>
      <c r="M680" s="24" t="s">
        <v>2837</v>
      </c>
      <c r="O680" s="137" t="s">
        <v>1095</v>
      </c>
      <c r="P680" s="155"/>
    </row>
    <row r="681" spans="1:16" s="24" customFormat="1">
      <c r="A681" s="43"/>
      <c r="B681" s="144" t="str">
        <f t="shared" si="15"/>
        <v>N</v>
      </c>
      <c r="C681" s="24" t="s">
        <v>2842</v>
      </c>
      <c r="D681" s="24" t="s">
        <v>658</v>
      </c>
      <c r="E681" s="24" t="s">
        <v>2008</v>
      </c>
      <c r="F681" s="24" t="s">
        <v>2009</v>
      </c>
      <c r="G681" s="24" t="s">
        <v>2010</v>
      </c>
      <c r="H681" s="24" t="s">
        <v>2011</v>
      </c>
      <c r="I681" s="24" t="s">
        <v>2012</v>
      </c>
      <c r="J681" s="183"/>
      <c r="K681" s="183" t="s">
        <v>1402</v>
      </c>
      <c r="L681" s="183" t="s">
        <v>544</v>
      </c>
      <c r="M681" s="24" t="s">
        <v>2831</v>
      </c>
      <c r="O681" s="137" t="s">
        <v>1095</v>
      </c>
      <c r="P681" s="25"/>
    </row>
    <row r="682" spans="1:16" s="24" customFormat="1">
      <c r="A682" s="43"/>
      <c r="B682" s="144" t="str">
        <f t="shared" si="15"/>
        <v>N</v>
      </c>
      <c r="C682" s="24" t="s">
        <v>2843</v>
      </c>
      <c r="D682" s="24" t="s">
        <v>658</v>
      </c>
      <c r="E682" s="24" t="s">
        <v>2016</v>
      </c>
      <c r="F682" s="24" t="s">
        <v>2009</v>
      </c>
      <c r="G682" s="24" t="s">
        <v>2010</v>
      </c>
      <c r="H682" s="24" t="s">
        <v>2011</v>
      </c>
      <c r="I682" s="24" t="s">
        <v>2012</v>
      </c>
      <c r="J682" s="183"/>
      <c r="K682" s="183" t="s">
        <v>1402</v>
      </c>
      <c r="L682" s="183" t="s">
        <v>544</v>
      </c>
      <c r="M682" s="24" t="s">
        <v>2833</v>
      </c>
      <c r="O682" s="137" t="s">
        <v>1095</v>
      </c>
      <c r="P682" s="25"/>
    </row>
    <row r="683" spans="1:16" s="24" customFormat="1">
      <c r="A683" s="43"/>
      <c r="B683" s="144" t="str">
        <f t="shared" si="15"/>
        <v>N</v>
      </c>
      <c r="C683" s="24" t="s">
        <v>2844</v>
      </c>
      <c r="D683" s="24" t="s">
        <v>658</v>
      </c>
      <c r="E683" s="24" t="s">
        <v>2008</v>
      </c>
      <c r="F683" s="24" t="s">
        <v>2019</v>
      </c>
      <c r="G683" s="24" t="s">
        <v>2020</v>
      </c>
      <c r="H683" s="24" t="s">
        <v>2021</v>
      </c>
      <c r="I683" s="24" t="s">
        <v>2012</v>
      </c>
      <c r="J683" s="183"/>
      <c r="K683" s="183" t="s">
        <v>1402</v>
      </c>
      <c r="L683" s="183" t="s">
        <v>544</v>
      </c>
      <c r="M683" s="24" t="s">
        <v>2835</v>
      </c>
      <c r="O683" s="137" t="s">
        <v>1095</v>
      </c>
      <c r="P683" s="25"/>
    </row>
    <row r="684" spans="1:16" s="24" customFormat="1">
      <c r="A684" s="43"/>
      <c r="B684" s="144" t="str">
        <f t="shared" si="15"/>
        <v>N</v>
      </c>
      <c r="C684" s="24" t="s">
        <v>2845</v>
      </c>
      <c r="D684" s="24" t="s">
        <v>658</v>
      </c>
      <c r="E684" s="24" t="s">
        <v>2016</v>
      </c>
      <c r="F684" s="24" t="s">
        <v>2019</v>
      </c>
      <c r="G684" s="24" t="s">
        <v>2020</v>
      </c>
      <c r="H684" s="24" t="s">
        <v>2021</v>
      </c>
      <c r="I684" s="24" t="s">
        <v>2012</v>
      </c>
      <c r="J684" s="183"/>
      <c r="K684" s="183" t="s">
        <v>1402</v>
      </c>
      <c r="L684" s="183" t="s">
        <v>544</v>
      </c>
      <c r="M684" s="24" t="s">
        <v>2837</v>
      </c>
      <c r="O684" s="137" t="s">
        <v>1095</v>
      </c>
      <c r="P684" s="25"/>
    </row>
    <row r="685" spans="1:16" s="24" customFormat="1">
      <c r="A685" s="43"/>
      <c r="B685" s="144" t="str">
        <f t="shared" si="15"/>
        <v>Y</v>
      </c>
      <c r="C685" s="24" t="s">
        <v>2846</v>
      </c>
      <c r="D685" s="24" t="s">
        <v>658</v>
      </c>
      <c r="E685" s="24" t="s">
        <v>2008</v>
      </c>
      <c r="F685" s="24" t="s">
        <v>2009</v>
      </c>
      <c r="G685" s="24" t="s">
        <v>2010</v>
      </c>
      <c r="H685" s="24" t="s">
        <v>2011</v>
      </c>
      <c r="I685" s="24" t="s">
        <v>2012</v>
      </c>
      <c r="J685" s="183"/>
      <c r="K685" s="183" t="s">
        <v>536</v>
      </c>
      <c r="L685" s="24" t="s">
        <v>2847</v>
      </c>
      <c r="M685" s="24" t="s">
        <v>2831</v>
      </c>
      <c r="N685" s="24" t="s">
        <v>2014</v>
      </c>
      <c r="O685" s="24" t="s">
        <v>539</v>
      </c>
      <c r="P685" s="25"/>
    </row>
    <row r="686" spans="1:16" s="24" customFormat="1">
      <c r="A686" s="43"/>
      <c r="B686" s="144" t="str">
        <f t="shared" si="15"/>
        <v>N</v>
      </c>
      <c r="C686" s="24" t="s">
        <v>2848</v>
      </c>
      <c r="D686" s="24" t="s">
        <v>658</v>
      </c>
      <c r="E686" s="24" t="s">
        <v>2016</v>
      </c>
      <c r="F686" s="24" t="s">
        <v>2009</v>
      </c>
      <c r="G686" s="24" t="s">
        <v>2010</v>
      </c>
      <c r="H686" s="24" t="s">
        <v>2011</v>
      </c>
      <c r="I686" s="24" t="s">
        <v>2012</v>
      </c>
      <c r="J686" s="183"/>
      <c r="K686" s="183" t="s">
        <v>536</v>
      </c>
      <c r="L686" s="24" t="s">
        <v>2849</v>
      </c>
      <c r="M686" s="24" t="s">
        <v>2833</v>
      </c>
      <c r="N686" s="24" t="s">
        <v>2014</v>
      </c>
      <c r="O686" s="24" t="s">
        <v>539</v>
      </c>
      <c r="P686" s="155"/>
    </row>
    <row r="687" spans="1:16" s="24" customFormat="1">
      <c r="A687" s="43"/>
      <c r="B687" s="144" t="str">
        <f t="shared" si="15"/>
        <v>N</v>
      </c>
      <c r="C687" s="24" t="s">
        <v>2850</v>
      </c>
      <c r="D687" s="24" t="s">
        <v>658</v>
      </c>
      <c r="E687" s="24" t="s">
        <v>2008</v>
      </c>
      <c r="F687" s="24" t="s">
        <v>2019</v>
      </c>
      <c r="G687" s="24" t="s">
        <v>2020</v>
      </c>
      <c r="H687" s="24" t="s">
        <v>2021</v>
      </c>
      <c r="I687" s="24" t="s">
        <v>2012</v>
      </c>
      <c r="J687" s="183"/>
      <c r="K687" s="183" t="s">
        <v>536</v>
      </c>
      <c r="L687" s="24">
        <v>97782727</v>
      </c>
      <c r="M687" s="24" t="s">
        <v>2835</v>
      </c>
      <c r="N687" s="24" t="s">
        <v>2014</v>
      </c>
      <c r="O687" s="24" t="s">
        <v>1095</v>
      </c>
      <c r="P687" s="155"/>
    </row>
    <row r="688" spans="1:16" s="24" customFormat="1">
      <c r="A688" s="43"/>
      <c r="B688" s="144" t="str">
        <f t="shared" si="15"/>
        <v>N</v>
      </c>
      <c r="C688" s="24" t="s">
        <v>2851</v>
      </c>
      <c r="D688" s="24" t="s">
        <v>658</v>
      </c>
      <c r="E688" s="24" t="s">
        <v>2016</v>
      </c>
      <c r="F688" s="24" t="s">
        <v>2019</v>
      </c>
      <c r="G688" s="24" t="s">
        <v>2020</v>
      </c>
      <c r="H688" s="24" t="s">
        <v>2021</v>
      </c>
      <c r="I688" s="24" t="s">
        <v>2012</v>
      </c>
      <c r="J688" s="183"/>
      <c r="K688" s="183" t="s">
        <v>536</v>
      </c>
      <c r="L688" s="183">
        <v>97782731</v>
      </c>
      <c r="M688" s="24" t="s">
        <v>2837</v>
      </c>
      <c r="N688" s="24" t="s">
        <v>2014</v>
      </c>
      <c r="O688" s="24" t="s">
        <v>1095</v>
      </c>
      <c r="P688" s="155"/>
    </row>
    <row r="689" spans="1:16" s="24" customFormat="1">
      <c r="A689" s="43"/>
      <c r="B689" s="144" t="str">
        <f t="shared" si="15"/>
        <v>N</v>
      </c>
      <c r="C689" s="24" t="s">
        <v>2852</v>
      </c>
      <c r="D689" s="24" t="s">
        <v>658</v>
      </c>
      <c r="E689" s="24" t="s">
        <v>2008</v>
      </c>
      <c r="F689" s="24" t="s">
        <v>2043</v>
      </c>
      <c r="G689" s="24" t="s">
        <v>2044</v>
      </c>
      <c r="H689" s="24" t="s">
        <v>2045</v>
      </c>
      <c r="I689" s="159" t="s">
        <v>2037</v>
      </c>
      <c r="J689" s="183"/>
      <c r="K689" s="183" t="s">
        <v>536</v>
      </c>
      <c r="L689" s="24" t="s">
        <v>544</v>
      </c>
      <c r="M689" s="24" t="s">
        <v>2853</v>
      </c>
      <c r="O689" s="137" t="s">
        <v>2039</v>
      </c>
      <c r="P689" s="25"/>
    </row>
    <row r="690" spans="1:16" s="24" customFormat="1">
      <c r="A690" s="43"/>
      <c r="B690" s="144" t="str">
        <f t="shared" si="15"/>
        <v>N</v>
      </c>
      <c r="C690" s="24" t="s">
        <v>2854</v>
      </c>
      <c r="D690" s="24" t="s">
        <v>658</v>
      </c>
      <c r="E690" s="24" t="s">
        <v>2016</v>
      </c>
      <c r="F690" s="24" t="s">
        <v>2043</v>
      </c>
      <c r="G690" s="24" t="s">
        <v>2044</v>
      </c>
      <c r="H690" s="24" t="s">
        <v>2045</v>
      </c>
      <c r="I690" s="159" t="s">
        <v>2037</v>
      </c>
      <c r="J690" s="183"/>
      <c r="K690" s="183" t="s">
        <v>536</v>
      </c>
      <c r="L690" s="24" t="s">
        <v>544</v>
      </c>
      <c r="M690" s="24" t="s">
        <v>2855</v>
      </c>
      <c r="O690" s="137" t="s">
        <v>2039</v>
      </c>
      <c r="P690" s="25"/>
    </row>
    <row r="691" spans="1:16" s="24" customFormat="1">
      <c r="A691" s="43"/>
      <c r="B691" s="144" t="str">
        <f t="shared" si="15"/>
        <v>N</v>
      </c>
      <c r="C691" s="24" t="s">
        <v>2856</v>
      </c>
      <c r="D691" s="24" t="s">
        <v>658</v>
      </c>
      <c r="E691" s="24" t="s">
        <v>2008</v>
      </c>
      <c r="F691" s="24" t="s">
        <v>2009</v>
      </c>
      <c r="G691" s="24" t="s">
        <v>2010</v>
      </c>
      <c r="H691" s="24" t="s">
        <v>2011</v>
      </c>
      <c r="I691" s="24" t="s">
        <v>2012</v>
      </c>
      <c r="J691" s="183"/>
      <c r="K691" s="183" t="s">
        <v>1094</v>
      </c>
      <c r="L691" s="183" t="s">
        <v>544</v>
      </c>
      <c r="M691" s="24" t="s">
        <v>2831</v>
      </c>
      <c r="O691" s="137" t="s">
        <v>1095</v>
      </c>
      <c r="P691" s="155"/>
    </row>
    <row r="692" spans="1:16" s="24" customFormat="1">
      <c r="A692" s="43"/>
      <c r="B692" s="144" t="str">
        <f t="shared" si="15"/>
        <v>N</v>
      </c>
      <c r="C692" s="24" t="s">
        <v>2857</v>
      </c>
      <c r="D692" s="24" t="s">
        <v>658</v>
      </c>
      <c r="E692" s="24" t="s">
        <v>2016</v>
      </c>
      <c r="F692" s="24" t="s">
        <v>2009</v>
      </c>
      <c r="G692" s="24" t="s">
        <v>2010</v>
      </c>
      <c r="H692" s="24" t="s">
        <v>2011</v>
      </c>
      <c r="I692" s="24" t="s">
        <v>2012</v>
      </c>
      <c r="J692" s="183"/>
      <c r="K692" s="183" t="s">
        <v>1094</v>
      </c>
      <c r="L692" s="183" t="s">
        <v>544</v>
      </c>
      <c r="M692" s="24" t="s">
        <v>2833</v>
      </c>
      <c r="O692" s="137" t="s">
        <v>1095</v>
      </c>
      <c r="P692" s="155"/>
    </row>
    <row r="693" spans="1:16" s="24" customFormat="1">
      <c r="A693" s="43"/>
      <c r="B693" s="144" t="str">
        <f t="shared" si="15"/>
        <v>N</v>
      </c>
      <c r="C693" s="24" t="s">
        <v>2858</v>
      </c>
      <c r="D693" s="24" t="s">
        <v>658</v>
      </c>
      <c r="E693" s="24" t="s">
        <v>2008</v>
      </c>
      <c r="F693" s="24" t="s">
        <v>2019</v>
      </c>
      <c r="G693" s="24" t="s">
        <v>2020</v>
      </c>
      <c r="H693" s="24" t="s">
        <v>2021</v>
      </c>
      <c r="I693" s="24" t="s">
        <v>2012</v>
      </c>
      <c r="J693" s="183"/>
      <c r="K693" s="183" t="s">
        <v>1094</v>
      </c>
      <c r="L693" s="183" t="s">
        <v>544</v>
      </c>
      <c r="M693" s="24" t="s">
        <v>2835</v>
      </c>
      <c r="O693" s="137" t="s">
        <v>1095</v>
      </c>
      <c r="P693" s="155"/>
    </row>
    <row r="694" spans="1:16" s="24" customFormat="1">
      <c r="A694" s="43"/>
      <c r="B694" s="144" t="str">
        <f t="shared" si="15"/>
        <v>N</v>
      </c>
      <c r="C694" s="24" t="s">
        <v>2859</v>
      </c>
      <c r="D694" s="24" t="s">
        <v>658</v>
      </c>
      <c r="E694" s="24" t="s">
        <v>2016</v>
      </c>
      <c r="F694" s="24" t="s">
        <v>2019</v>
      </c>
      <c r="G694" s="24" t="s">
        <v>2020</v>
      </c>
      <c r="H694" s="24" t="s">
        <v>2021</v>
      </c>
      <c r="I694" s="24" t="s">
        <v>2012</v>
      </c>
      <c r="J694" s="183"/>
      <c r="K694" s="183" t="s">
        <v>1094</v>
      </c>
      <c r="L694" s="183" t="s">
        <v>544</v>
      </c>
      <c r="M694" s="24" t="s">
        <v>2837</v>
      </c>
      <c r="O694" s="137" t="s">
        <v>1095</v>
      </c>
      <c r="P694" s="155"/>
    </row>
    <row r="695" spans="1:16" s="24" customFormat="1">
      <c r="A695" s="43"/>
      <c r="B695" s="144" t="str">
        <f t="shared" si="15"/>
        <v>N</v>
      </c>
      <c r="C695" s="24" t="s">
        <v>2860</v>
      </c>
      <c r="D695" s="24" t="s">
        <v>658</v>
      </c>
      <c r="E695" s="24" t="s">
        <v>2008</v>
      </c>
      <c r="F695" s="24" t="s">
        <v>2009</v>
      </c>
      <c r="G695" s="24" t="s">
        <v>2010</v>
      </c>
      <c r="H695" s="24" t="s">
        <v>2011</v>
      </c>
      <c r="I695" s="24" t="s">
        <v>2012</v>
      </c>
      <c r="J695" s="183"/>
      <c r="K695" s="183" t="s">
        <v>1125</v>
      </c>
      <c r="L695" s="183" t="s">
        <v>544</v>
      </c>
      <c r="M695" s="24" t="s">
        <v>2831</v>
      </c>
      <c r="O695" s="137" t="s">
        <v>1095</v>
      </c>
      <c r="P695" s="25"/>
    </row>
    <row r="696" spans="1:16" s="24" customFormat="1">
      <c r="A696" s="43"/>
      <c r="B696" s="144" t="str">
        <f t="shared" si="15"/>
        <v>N</v>
      </c>
      <c r="C696" s="24" t="s">
        <v>2861</v>
      </c>
      <c r="D696" s="24" t="s">
        <v>658</v>
      </c>
      <c r="E696" s="24" t="s">
        <v>2016</v>
      </c>
      <c r="F696" s="24" t="s">
        <v>2009</v>
      </c>
      <c r="G696" s="24" t="s">
        <v>2010</v>
      </c>
      <c r="H696" s="24" t="s">
        <v>2011</v>
      </c>
      <c r="I696" s="24" t="s">
        <v>2012</v>
      </c>
      <c r="J696" s="183"/>
      <c r="K696" s="183" t="s">
        <v>1125</v>
      </c>
      <c r="L696" s="183" t="s">
        <v>544</v>
      </c>
      <c r="M696" s="24" t="s">
        <v>2833</v>
      </c>
      <c r="O696" s="137" t="s">
        <v>1095</v>
      </c>
      <c r="P696" s="155"/>
    </row>
    <row r="697" spans="1:16" s="24" customFormat="1">
      <c r="A697" s="43"/>
      <c r="B697" s="144" t="str">
        <f t="shared" si="15"/>
        <v>N</v>
      </c>
      <c r="C697" s="24" t="s">
        <v>2862</v>
      </c>
      <c r="D697" s="24" t="s">
        <v>658</v>
      </c>
      <c r="E697" s="24" t="s">
        <v>2008</v>
      </c>
      <c r="F697" s="24" t="s">
        <v>2019</v>
      </c>
      <c r="G697" s="24" t="s">
        <v>2020</v>
      </c>
      <c r="H697" s="24" t="s">
        <v>2021</v>
      </c>
      <c r="I697" s="24" t="s">
        <v>2012</v>
      </c>
      <c r="J697" s="183"/>
      <c r="K697" s="183" t="s">
        <v>1125</v>
      </c>
      <c r="L697" s="183" t="s">
        <v>544</v>
      </c>
      <c r="M697" s="24" t="s">
        <v>2835</v>
      </c>
      <c r="O697" s="137" t="s">
        <v>1095</v>
      </c>
      <c r="P697" s="25"/>
    </row>
    <row r="698" spans="1:16" s="24" customFormat="1">
      <c r="A698" s="43"/>
      <c r="B698" s="144" t="str">
        <f t="shared" si="15"/>
        <v>N</v>
      </c>
      <c r="C698" s="24" t="s">
        <v>2863</v>
      </c>
      <c r="D698" s="24" t="s">
        <v>658</v>
      </c>
      <c r="E698" s="24" t="s">
        <v>2016</v>
      </c>
      <c r="F698" s="24" t="s">
        <v>2019</v>
      </c>
      <c r="G698" s="24" t="s">
        <v>2020</v>
      </c>
      <c r="H698" s="24" t="s">
        <v>2021</v>
      </c>
      <c r="I698" s="24" t="s">
        <v>2012</v>
      </c>
      <c r="J698" s="183"/>
      <c r="K698" s="183" t="s">
        <v>1125</v>
      </c>
      <c r="L698" s="183" t="s">
        <v>544</v>
      </c>
      <c r="M698" s="24" t="s">
        <v>2837</v>
      </c>
      <c r="O698" s="137" t="s">
        <v>1095</v>
      </c>
      <c r="P698" s="25"/>
    </row>
    <row r="699" spans="1:16" s="24" customFormat="1">
      <c r="A699" s="43"/>
      <c r="B699" s="144" t="str">
        <f t="shared" si="15"/>
        <v>N</v>
      </c>
      <c r="C699" s="24" t="s">
        <v>2864</v>
      </c>
      <c r="D699" s="24" t="s">
        <v>658</v>
      </c>
      <c r="E699" s="24" t="s">
        <v>2008</v>
      </c>
      <c r="F699" s="24" t="s">
        <v>2009</v>
      </c>
      <c r="G699" s="24" t="s">
        <v>2010</v>
      </c>
      <c r="H699" s="24" t="s">
        <v>2011</v>
      </c>
      <c r="I699" s="24" t="s">
        <v>2012</v>
      </c>
      <c r="J699" s="183"/>
      <c r="K699" s="183" t="s">
        <v>1235</v>
      </c>
      <c r="L699" s="183" t="s">
        <v>544</v>
      </c>
      <c r="M699" s="24" t="s">
        <v>2831</v>
      </c>
      <c r="O699" s="137" t="s">
        <v>1095</v>
      </c>
      <c r="P699" s="25"/>
    </row>
    <row r="700" spans="1:16" s="24" customFormat="1">
      <c r="A700" s="43"/>
      <c r="B700" s="144" t="str">
        <f t="shared" si="15"/>
        <v>N</v>
      </c>
      <c r="C700" s="24" t="s">
        <v>2865</v>
      </c>
      <c r="D700" s="24" t="s">
        <v>658</v>
      </c>
      <c r="E700" s="24" t="s">
        <v>2016</v>
      </c>
      <c r="F700" s="24" t="s">
        <v>2009</v>
      </c>
      <c r="G700" s="24" t="s">
        <v>2010</v>
      </c>
      <c r="H700" s="24" t="s">
        <v>2011</v>
      </c>
      <c r="I700" s="24" t="s">
        <v>2012</v>
      </c>
      <c r="J700" s="183"/>
      <c r="K700" s="183" t="s">
        <v>1235</v>
      </c>
      <c r="L700" s="183" t="s">
        <v>544</v>
      </c>
      <c r="M700" s="24" t="s">
        <v>2833</v>
      </c>
      <c r="O700" s="137" t="s">
        <v>1095</v>
      </c>
      <c r="P700" s="25"/>
    </row>
    <row r="701" spans="1:16" s="24" customFormat="1">
      <c r="A701" s="43"/>
      <c r="B701" s="144" t="str">
        <f t="shared" si="15"/>
        <v>N</v>
      </c>
      <c r="C701" s="24" t="s">
        <v>2866</v>
      </c>
      <c r="D701" s="24" t="s">
        <v>658</v>
      </c>
      <c r="E701" s="24" t="s">
        <v>2008</v>
      </c>
      <c r="F701" s="24" t="s">
        <v>2019</v>
      </c>
      <c r="G701" s="24" t="s">
        <v>2020</v>
      </c>
      <c r="H701" s="24" t="s">
        <v>2021</v>
      </c>
      <c r="I701" s="24" t="s">
        <v>2012</v>
      </c>
      <c r="J701" s="183"/>
      <c r="K701" s="183" t="s">
        <v>1235</v>
      </c>
      <c r="L701" s="183" t="s">
        <v>544</v>
      </c>
      <c r="M701" s="24" t="s">
        <v>2835</v>
      </c>
      <c r="O701" s="137" t="s">
        <v>1095</v>
      </c>
      <c r="P701" s="155"/>
    </row>
    <row r="702" spans="1:16" s="24" customFormat="1">
      <c r="A702" s="43"/>
      <c r="B702" s="144" t="str">
        <f t="shared" si="15"/>
        <v>N</v>
      </c>
      <c r="C702" s="24" t="s">
        <v>2867</v>
      </c>
      <c r="D702" s="24" t="s">
        <v>658</v>
      </c>
      <c r="E702" s="24" t="s">
        <v>2016</v>
      </c>
      <c r="F702" s="24" t="s">
        <v>2019</v>
      </c>
      <c r="G702" s="24" t="s">
        <v>2020</v>
      </c>
      <c r="H702" s="24" t="s">
        <v>2021</v>
      </c>
      <c r="I702" s="24" t="s">
        <v>2012</v>
      </c>
      <c r="J702" s="183"/>
      <c r="K702" s="183" t="s">
        <v>1235</v>
      </c>
      <c r="L702" s="183" t="s">
        <v>544</v>
      </c>
      <c r="M702" s="24" t="s">
        <v>2837</v>
      </c>
      <c r="O702" s="137" t="s">
        <v>1095</v>
      </c>
      <c r="P702" s="155"/>
    </row>
    <row r="703" spans="1:16" s="24" customFormat="1">
      <c r="A703" s="43"/>
      <c r="B703" s="144" t="str">
        <f t="shared" si="15"/>
        <v>N</v>
      </c>
      <c r="C703" s="24" t="s">
        <v>2868</v>
      </c>
      <c r="D703" s="24" t="s">
        <v>677</v>
      </c>
      <c r="E703" s="24" t="s">
        <v>2008</v>
      </c>
      <c r="F703" s="24" t="s">
        <v>2009</v>
      </c>
      <c r="G703" s="24" t="s">
        <v>2010</v>
      </c>
      <c r="H703" s="24" t="s">
        <v>2011</v>
      </c>
      <c r="I703" s="24" t="s">
        <v>2012</v>
      </c>
      <c r="J703" s="183"/>
      <c r="K703" s="183" t="s">
        <v>1344</v>
      </c>
      <c r="L703" s="183" t="s">
        <v>544</v>
      </c>
      <c r="M703" s="24" t="s">
        <v>2869</v>
      </c>
      <c r="O703" s="137" t="s">
        <v>1095</v>
      </c>
      <c r="P703" s="155"/>
    </row>
    <row r="704" spans="1:16" s="24" customFormat="1">
      <c r="A704" s="43"/>
      <c r="B704" s="144" t="str">
        <f t="shared" si="15"/>
        <v>N</v>
      </c>
      <c r="C704" s="24" t="s">
        <v>2870</v>
      </c>
      <c r="D704" s="24" t="s">
        <v>677</v>
      </c>
      <c r="E704" s="24" t="s">
        <v>2016</v>
      </c>
      <c r="F704" s="24" t="s">
        <v>2009</v>
      </c>
      <c r="G704" s="24" t="s">
        <v>2010</v>
      </c>
      <c r="H704" s="24" t="s">
        <v>2011</v>
      </c>
      <c r="I704" s="24" t="s">
        <v>2012</v>
      </c>
      <c r="J704" s="183"/>
      <c r="K704" s="183" t="s">
        <v>1344</v>
      </c>
      <c r="L704" s="183" t="s">
        <v>544</v>
      </c>
      <c r="M704" s="24" t="s">
        <v>2871</v>
      </c>
      <c r="O704" s="137" t="s">
        <v>1095</v>
      </c>
      <c r="P704" s="25"/>
    </row>
    <row r="705" spans="1:16" s="24" customFormat="1">
      <c r="A705" s="43"/>
      <c r="B705" s="144" t="str">
        <f t="shared" si="15"/>
        <v>N</v>
      </c>
      <c r="C705" s="24" t="s">
        <v>2872</v>
      </c>
      <c r="D705" s="24" t="s">
        <v>677</v>
      </c>
      <c r="E705" s="24" t="s">
        <v>2008</v>
      </c>
      <c r="F705" s="24" t="s">
        <v>2019</v>
      </c>
      <c r="G705" s="24" t="s">
        <v>2020</v>
      </c>
      <c r="H705" s="24" t="s">
        <v>2021</v>
      </c>
      <c r="I705" s="24" t="s">
        <v>2012</v>
      </c>
      <c r="J705" s="183"/>
      <c r="K705" s="183" t="s">
        <v>1344</v>
      </c>
      <c r="L705" s="183" t="s">
        <v>544</v>
      </c>
      <c r="M705" s="24" t="s">
        <v>2873</v>
      </c>
      <c r="O705" s="137" t="s">
        <v>1095</v>
      </c>
      <c r="P705" s="25"/>
    </row>
    <row r="706" spans="1:16" s="24" customFormat="1">
      <c r="A706" s="43"/>
      <c r="B706" s="144" t="str">
        <f t="shared" si="15"/>
        <v>N</v>
      </c>
      <c r="C706" s="24" t="s">
        <v>2874</v>
      </c>
      <c r="D706" s="24" t="s">
        <v>677</v>
      </c>
      <c r="E706" s="24" t="s">
        <v>2016</v>
      </c>
      <c r="F706" s="24" t="s">
        <v>2019</v>
      </c>
      <c r="G706" s="24" t="s">
        <v>2020</v>
      </c>
      <c r="H706" s="24" t="s">
        <v>2021</v>
      </c>
      <c r="I706" s="24" t="s">
        <v>2012</v>
      </c>
      <c r="J706" s="183"/>
      <c r="K706" s="183" t="s">
        <v>1344</v>
      </c>
      <c r="L706" s="183" t="s">
        <v>544</v>
      </c>
      <c r="M706" s="24" t="s">
        <v>2875</v>
      </c>
      <c r="O706" s="137" t="s">
        <v>1095</v>
      </c>
      <c r="P706" s="25"/>
    </row>
    <row r="707" spans="1:16" s="24" customFormat="1">
      <c r="A707" s="43"/>
      <c r="B707" s="144" t="str">
        <f t="shared" si="15"/>
        <v>N</v>
      </c>
      <c r="C707" s="24" t="s">
        <v>2876</v>
      </c>
      <c r="D707" s="24" t="s">
        <v>677</v>
      </c>
      <c r="E707" s="24" t="s">
        <v>2008</v>
      </c>
      <c r="F707" s="24" t="s">
        <v>2009</v>
      </c>
      <c r="G707" s="24" t="s">
        <v>2010</v>
      </c>
      <c r="H707" s="24" t="s">
        <v>2011</v>
      </c>
      <c r="I707" s="24" t="s">
        <v>2012</v>
      </c>
      <c r="J707" s="183"/>
      <c r="K707" s="183" t="s">
        <v>1373</v>
      </c>
      <c r="L707" s="183" t="s">
        <v>544</v>
      </c>
      <c r="M707" s="24" t="s">
        <v>2869</v>
      </c>
      <c r="O707" s="137" t="s">
        <v>1095</v>
      </c>
      <c r="P707" s="155"/>
    </row>
    <row r="708" spans="1:16" s="24" customFormat="1">
      <c r="A708" s="43"/>
      <c r="B708" s="144" t="str">
        <f t="shared" si="15"/>
        <v>N</v>
      </c>
      <c r="C708" s="24" t="s">
        <v>2877</v>
      </c>
      <c r="D708" s="24" t="s">
        <v>677</v>
      </c>
      <c r="E708" s="24" t="s">
        <v>2016</v>
      </c>
      <c r="F708" s="24" t="s">
        <v>2009</v>
      </c>
      <c r="G708" s="24" t="s">
        <v>2010</v>
      </c>
      <c r="H708" s="24" t="s">
        <v>2011</v>
      </c>
      <c r="I708" s="24" t="s">
        <v>2012</v>
      </c>
      <c r="J708" s="183"/>
      <c r="K708" s="183" t="s">
        <v>1373</v>
      </c>
      <c r="L708" s="183" t="s">
        <v>544</v>
      </c>
      <c r="M708" s="24" t="s">
        <v>2871</v>
      </c>
      <c r="O708" s="137" t="s">
        <v>1095</v>
      </c>
      <c r="P708" s="155"/>
    </row>
    <row r="709" spans="1:16" s="24" customFormat="1">
      <c r="A709" s="43"/>
      <c r="B709" s="144" t="str">
        <f t="shared" si="15"/>
        <v>N</v>
      </c>
      <c r="C709" s="24" t="s">
        <v>2878</v>
      </c>
      <c r="D709" s="24" t="s">
        <v>677</v>
      </c>
      <c r="E709" s="24" t="s">
        <v>2008</v>
      </c>
      <c r="F709" s="24" t="s">
        <v>2019</v>
      </c>
      <c r="G709" s="24" t="s">
        <v>2020</v>
      </c>
      <c r="H709" s="24" t="s">
        <v>2021</v>
      </c>
      <c r="I709" s="24" t="s">
        <v>2012</v>
      </c>
      <c r="J709" s="183"/>
      <c r="K709" s="183" t="s">
        <v>1373</v>
      </c>
      <c r="L709" s="183" t="s">
        <v>544</v>
      </c>
      <c r="M709" s="24" t="s">
        <v>2873</v>
      </c>
      <c r="O709" s="137" t="s">
        <v>1095</v>
      </c>
      <c r="P709" s="25"/>
    </row>
    <row r="710" spans="1:16" s="24" customFormat="1">
      <c r="A710" s="43"/>
      <c r="B710" s="144" t="str">
        <f t="shared" si="15"/>
        <v>N</v>
      </c>
      <c r="C710" s="24" t="s">
        <v>2879</v>
      </c>
      <c r="D710" s="24" t="s">
        <v>677</v>
      </c>
      <c r="E710" s="24" t="s">
        <v>2016</v>
      </c>
      <c r="F710" s="24" t="s">
        <v>2019</v>
      </c>
      <c r="G710" s="24" t="s">
        <v>2020</v>
      </c>
      <c r="H710" s="24" t="s">
        <v>2021</v>
      </c>
      <c r="I710" s="24" t="s">
        <v>2012</v>
      </c>
      <c r="J710" s="183"/>
      <c r="K710" s="183" t="s">
        <v>1373</v>
      </c>
      <c r="L710" s="183" t="s">
        <v>544</v>
      </c>
      <c r="M710" s="24" t="s">
        <v>2875</v>
      </c>
      <c r="O710" s="137" t="s">
        <v>1095</v>
      </c>
      <c r="P710" s="155"/>
    </row>
    <row r="711" spans="1:16" s="24" customFormat="1">
      <c r="A711" s="43"/>
      <c r="B711" s="144" t="str">
        <f t="shared" si="15"/>
        <v>N</v>
      </c>
      <c r="C711" s="24" t="s">
        <v>2880</v>
      </c>
      <c r="D711" s="24" t="s">
        <v>677</v>
      </c>
      <c r="E711" s="24" t="s">
        <v>2008</v>
      </c>
      <c r="F711" s="24" t="s">
        <v>2009</v>
      </c>
      <c r="G711" s="24" t="s">
        <v>2010</v>
      </c>
      <c r="H711" s="24" t="s">
        <v>2011</v>
      </c>
      <c r="I711" s="24" t="s">
        <v>2012</v>
      </c>
      <c r="J711" s="183"/>
      <c r="K711" s="183" t="s">
        <v>1402</v>
      </c>
      <c r="L711" s="183" t="s">
        <v>544</v>
      </c>
      <c r="M711" s="24" t="s">
        <v>2869</v>
      </c>
      <c r="O711" s="137" t="s">
        <v>1095</v>
      </c>
      <c r="P711" s="155"/>
    </row>
    <row r="712" spans="1:16" s="24" customFormat="1">
      <c r="A712" s="43"/>
      <c r="B712" s="144" t="str">
        <f t="shared" si="15"/>
        <v>N</v>
      </c>
      <c r="C712" s="24" t="s">
        <v>2881</v>
      </c>
      <c r="D712" s="24" t="s">
        <v>677</v>
      </c>
      <c r="E712" s="24" t="s">
        <v>2016</v>
      </c>
      <c r="F712" s="24" t="s">
        <v>2009</v>
      </c>
      <c r="G712" s="24" t="s">
        <v>2010</v>
      </c>
      <c r="H712" s="24" t="s">
        <v>2011</v>
      </c>
      <c r="I712" s="24" t="s">
        <v>2012</v>
      </c>
      <c r="J712" s="183"/>
      <c r="K712" s="183" t="s">
        <v>1402</v>
      </c>
      <c r="L712" s="183" t="s">
        <v>544</v>
      </c>
      <c r="M712" s="24" t="s">
        <v>2871</v>
      </c>
      <c r="O712" s="137" t="s">
        <v>1095</v>
      </c>
      <c r="P712" s="155"/>
    </row>
    <row r="713" spans="1:16" s="24" customFormat="1">
      <c r="A713" s="43"/>
      <c r="B713" s="144" t="str">
        <f t="shared" si="15"/>
        <v>N</v>
      </c>
      <c r="C713" s="24" t="s">
        <v>2882</v>
      </c>
      <c r="D713" s="24" t="s">
        <v>677</v>
      </c>
      <c r="E713" s="24" t="s">
        <v>2008</v>
      </c>
      <c r="F713" s="24" t="s">
        <v>2019</v>
      </c>
      <c r="G713" s="24" t="s">
        <v>2020</v>
      </c>
      <c r="H713" s="24" t="s">
        <v>2021</v>
      </c>
      <c r="I713" s="24" t="s">
        <v>2012</v>
      </c>
      <c r="J713" s="183"/>
      <c r="K713" s="183" t="s">
        <v>1402</v>
      </c>
      <c r="L713" s="183" t="s">
        <v>544</v>
      </c>
      <c r="M713" s="24" t="s">
        <v>2873</v>
      </c>
      <c r="O713" s="137" t="s">
        <v>1095</v>
      </c>
      <c r="P713" s="155"/>
    </row>
    <row r="714" spans="1:16" s="24" customFormat="1">
      <c r="A714" s="43"/>
      <c r="B714" s="144" t="str">
        <f t="shared" si="15"/>
        <v>N</v>
      </c>
      <c r="C714" s="24" t="s">
        <v>2883</v>
      </c>
      <c r="D714" s="24" t="s">
        <v>677</v>
      </c>
      <c r="E714" s="24" t="s">
        <v>2016</v>
      </c>
      <c r="F714" s="24" t="s">
        <v>2019</v>
      </c>
      <c r="G714" s="24" t="s">
        <v>2020</v>
      </c>
      <c r="H714" s="24" t="s">
        <v>2021</v>
      </c>
      <c r="I714" s="24" t="s">
        <v>2012</v>
      </c>
      <c r="J714" s="183"/>
      <c r="K714" s="183" t="s">
        <v>1402</v>
      </c>
      <c r="L714" s="183" t="s">
        <v>544</v>
      </c>
      <c r="M714" s="24" t="s">
        <v>2875</v>
      </c>
      <c r="O714" s="137" t="s">
        <v>1095</v>
      </c>
      <c r="P714" s="155"/>
    </row>
    <row r="715" spans="1:16" s="24" customFormat="1">
      <c r="A715" s="43"/>
      <c r="B715" s="144" t="str">
        <f t="shared" si="15"/>
        <v>Y</v>
      </c>
      <c r="C715" s="24" t="s">
        <v>2884</v>
      </c>
      <c r="D715" s="24" t="s">
        <v>677</v>
      </c>
      <c r="E715" s="24" t="s">
        <v>2008</v>
      </c>
      <c r="F715" s="24" t="s">
        <v>2009</v>
      </c>
      <c r="G715" s="24" t="s">
        <v>2010</v>
      </c>
      <c r="H715" s="24" t="s">
        <v>2011</v>
      </c>
      <c r="I715" s="24" t="s">
        <v>2012</v>
      </c>
      <c r="J715" s="183"/>
      <c r="K715" s="183" t="s">
        <v>536</v>
      </c>
      <c r="L715" s="24" t="s">
        <v>2885</v>
      </c>
      <c r="M715" s="24" t="s">
        <v>2869</v>
      </c>
      <c r="N715" s="24" t="s">
        <v>2014</v>
      </c>
      <c r="O715" s="24" t="s">
        <v>539</v>
      </c>
      <c r="P715" s="155"/>
    </row>
    <row r="716" spans="1:16" s="24" customFormat="1">
      <c r="A716" s="43"/>
      <c r="B716" s="144" t="str">
        <f t="shared" si="15"/>
        <v>N</v>
      </c>
      <c r="C716" s="24" t="s">
        <v>2886</v>
      </c>
      <c r="D716" s="24" t="s">
        <v>677</v>
      </c>
      <c r="E716" s="24" t="s">
        <v>2016</v>
      </c>
      <c r="F716" s="24" t="s">
        <v>2009</v>
      </c>
      <c r="G716" s="24" t="s">
        <v>2010</v>
      </c>
      <c r="H716" s="24" t="s">
        <v>2011</v>
      </c>
      <c r="I716" s="24" t="s">
        <v>2012</v>
      </c>
      <c r="J716" s="183"/>
      <c r="K716" s="183" t="s">
        <v>536</v>
      </c>
      <c r="L716" s="24" t="s">
        <v>2887</v>
      </c>
      <c r="M716" s="24" t="s">
        <v>2871</v>
      </c>
      <c r="N716" s="24" t="s">
        <v>2014</v>
      </c>
      <c r="O716" s="24" t="s">
        <v>539</v>
      </c>
      <c r="P716" s="155"/>
    </row>
    <row r="717" spans="1:16" s="24" customFormat="1">
      <c r="A717" s="43"/>
      <c r="B717" s="144" t="str">
        <f t="shared" si="15"/>
        <v>N</v>
      </c>
      <c r="C717" s="24" t="s">
        <v>2888</v>
      </c>
      <c r="D717" s="24" t="s">
        <v>677</v>
      </c>
      <c r="E717" s="24" t="s">
        <v>2008</v>
      </c>
      <c r="F717" s="24" t="s">
        <v>2019</v>
      </c>
      <c r="G717" s="24" t="s">
        <v>2020</v>
      </c>
      <c r="H717" s="24" t="s">
        <v>2021</v>
      </c>
      <c r="I717" s="24" t="s">
        <v>2012</v>
      </c>
      <c r="J717" s="183"/>
      <c r="K717" s="183" t="s">
        <v>536</v>
      </c>
      <c r="L717" s="24">
        <v>97782732</v>
      </c>
      <c r="M717" s="24" t="s">
        <v>2873</v>
      </c>
      <c r="N717" s="24" t="s">
        <v>2014</v>
      </c>
      <c r="O717" s="24" t="s">
        <v>1095</v>
      </c>
      <c r="P717" s="155"/>
    </row>
    <row r="718" spans="1:16" s="24" customFormat="1">
      <c r="A718" s="43"/>
      <c r="B718" s="144" t="str">
        <f t="shared" si="15"/>
        <v>N</v>
      </c>
      <c r="C718" s="24" t="s">
        <v>2889</v>
      </c>
      <c r="D718" s="24" t="s">
        <v>677</v>
      </c>
      <c r="E718" s="24" t="s">
        <v>2016</v>
      </c>
      <c r="F718" s="24" t="s">
        <v>2019</v>
      </c>
      <c r="G718" s="24" t="s">
        <v>2020</v>
      </c>
      <c r="H718" s="24" t="s">
        <v>2021</v>
      </c>
      <c r="I718" s="24" t="s">
        <v>2012</v>
      </c>
      <c r="J718" s="183"/>
      <c r="K718" s="183" t="s">
        <v>536</v>
      </c>
      <c r="L718" s="183" t="s">
        <v>544</v>
      </c>
      <c r="M718" s="24" t="s">
        <v>2875</v>
      </c>
      <c r="N718" s="24" t="s">
        <v>2014</v>
      </c>
      <c r="O718" s="24" t="s">
        <v>1095</v>
      </c>
      <c r="P718" s="155"/>
    </row>
    <row r="719" spans="1:16" s="24" customFormat="1">
      <c r="A719" s="43"/>
      <c r="B719" s="144" t="str">
        <f t="shared" ref="B719:B754" si="16">IF(AND(E719 = "Case Ring",G719="Silicon Bronze, ASTM-B584, C87600", K719 = "Coating_Standard"),"Y","N")</f>
        <v>N</v>
      </c>
      <c r="C719" s="24" t="s">
        <v>2890</v>
      </c>
      <c r="D719" s="24" t="s">
        <v>677</v>
      </c>
      <c r="E719" s="24" t="s">
        <v>2008</v>
      </c>
      <c r="F719" s="24" t="s">
        <v>2043</v>
      </c>
      <c r="G719" s="24" t="s">
        <v>2044</v>
      </c>
      <c r="H719" s="24" t="s">
        <v>2045</v>
      </c>
      <c r="I719" s="159" t="s">
        <v>2037</v>
      </c>
      <c r="J719" s="183"/>
      <c r="K719" s="183" t="s">
        <v>536</v>
      </c>
      <c r="L719" s="24" t="s">
        <v>544</v>
      </c>
      <c r="M719" s="24" t="s">
        <v>2891</v>
      </c>
      <c r="O719" s="137" t="s">
        <v>2039</v>
      </c>
      <c r="P719" s="25"/>
    </row>
    <row r="720" spans="1:16" s="24" customFormat="1">
      <c r="A720" s="43"/>
      <c r="B720" s="144" t="str">
        <f t="shared" si="16"/>
        <v>N</v>
      </c>
      <c r="C720" s="24" t="s">
        <v>2892</v>
      </c>
      <c r="D720" s="24" t="s">
        <v>677</v>
      </c>
      <c r="E720" s="24" t="s">
        <v>2016</v>
      </c>
      <c r="F720" s="24" t="s">
        <v>2043</v>
      </c>
      <c r="G720" s="24" t="s">
        <v>2044</v>
      </c>
      <c r="H720" s="24" t="s">
        <v>2045</v>
      </c>
      <c r="I720" s="159" t="s">
        <v>2037</v>
      </c>
      <c r="J720" s="183"/>
      <c r="K720" s="183" t="s">
        <v>536</v>
      </c>
      <c r="L720" s="24" t="s">
        <v>544</v>
      </c>
      <c r="M720" s="24" t="s">
        <v>2893</v>
      </c>
      <c r="O720" s="137" t="s">
        <v>2039</v>
      </c>
      <c r="P720" s="155"/>
    </row>
    <row r="721" spans="1:16" s="24" customFormat="1">
      <c r="A721" s="43"/>
      <c r="B721" s="144" t="str">
        <f t="shared" si="16"/>
        <v>N</v>
      </c>
      <c r="C721" s="24" t="s">
        <v>2894</v>
      </c>
      <c r="D721" s="24" t="s">
        <v>677</v>
      </c>
      <c r="E721" s="24" t="s">
        <v>2008</v>
      </c>
      <c r="F721" s="24" t="s">
        <v>2009</v>
      </c>
      <c r="G721" s="24" t="s">
        <v>2010</v>
      </c>
      <c r="H721" s="24" t="s">
        <v>2011</v>
      </c>
      <c r="I721" s="24" t="s">
        <v>2012</v>
      </c>
      <c r="J721" s="183"/>
      <c r="K721" s="183" t="s">
        <v>1094</v>
      </c>
      <c r="L721" s="183" t="s">
        <v>544</v>
      </c>
      <c r="M721" s="24" t="s">
        <v>2869</v>
      </c>
      <c r="O721" s="137" t="s">
        <v>1095</v>
      </c>
      <c r="P721" s="155"/>
    </row>
    <row r="722" spans="1:16" s="24" customFormat="1">
      <c r="A722" s="43"/>
      <c r="B722" s="144" t="str">
        <f t="shared" si="16"/>
        <v>N</v>
      </c>
      <c r="C722" s="24" t="s">
        <v>2895</v>
      </c>
      <c r="D722" s="24" t="s">
        <v>677</v>
      </c>
      <c r="E722" s="24" t="s">
        <v>2016</v>
      </c>
      <c r="F722" s="24" t="s">
        <v>2009</v>
      </c>
      <c r="G722" s="24" t="s">
        <v>2010</v>
      </c>
      <c r="H722" s="24" t="s">
        <v>2011</v>
      </c>
      <c r="I722" s="24" t="s">
        <v>2012</v>
      </c>
      <c r="J722" s="183"/>
      <c r="K722" s="183" t="s">
        <v>1094</v>
      </c>
      <c r="L722" s="183" t="s">
        <v>544</v>
      </c>
      <c r="M722" s="24" t="s">
        <v>2871</v>
      </c>
      <c r="O722" s="137" t="s">
        <v>1095</v>
      </c>
      <c r="P722" s="155"/>
    </row>
    <row r="723" spans="1:16" s="24" customFormat="1">
      <c r="A723" s="43"/>
      <c r="B723" s="144" t="str">
        <f t="shared" si="16"/>
        <v>N</v>
      </c>
      <c r="C723" s="24" t="s">
        <v>2896</v>
      </c>
      <c r="D723" s="24" t="s">
        <v>677</v>
      </c>
      <c r="E723" s="24" t="s">
        <v>2008</v>
      </c>
      <c r="F723" s="24" t="s">
        <v>2019</v>
      </c>
      <c r="G723" s="24" t="s">
        <v>2020</v>
      </c>
      <c r="H723" s="24" t="s">
        <v>2021</v>
      </c>
      <c r="I723" s="24" t="s">
        <v>2012</v>
      </c>
      <c r="J723" s="183"/>
      <c r="K723" s="183" t="s">
        <v>1094</v>
      </c>
      <c r="L723" s="183" t="s">
        <v>544</v>
      </c>
      <c r="M723" s="24" t="s">
        <v>2873</v>
      </c>
      <c r="O723" s="137" t="s">
        <v>1095</v>
      </c>
      <c r="P723" s="155"/>
    </row>
    <row r="724" spans="1:16" s="24" customFormat="1">
      <c r="A724" s="43"/>
      <c r="B724" s="144" t="str">
        <f t="shared" si="16"/>
        <v>N</v>
      </c>
      <c r="C724" s="24" t="s">
        <v>2897</v>
      </c>
      <c r="D724" s="24" t="s">
        <v>677</v>
      </c>
      <c r="E724" s="24" t="s">
        <v>2016</v>
      </c>
      <c r="F724" s="24" t="s">
        <v>2019</v>
      </c>
      <c r="G724" s="24" t="s">
        <v>2020</v>
      </c>
      <c r="H724" s="24" t="s">
        <v>2021</v>
      </c>
      <c r="I724" s="24" t="s">
        <v>2012</v>
      </c>
      <c r="J724" s="183"/>
      <c r="K724" s="183" t="s">
        <v>1094</v>
      </c>
      <c r="L724" s="183" t="s">
        <v>544</v>
      </c>
      <c r="M724" s="24" t="s">
        <v>2875</v>
      </c>
      <c r="O724" s="137" t="s">
        <v>1095</v>
      </c>
      <c r="P724" s="155"/>
    </row>
    <row r="725" spans="1:16" s="24" customFormat="1">
      <c r="A725" s="43"/>
      <c r="B725" s="144" t="str">
        <f t="shared" si="16"/>
        <v>N</v>
      </c>
      <c r="C725" s="24" t="s">
        <v>2898</v>
      </c>
      <c r="D725" s="24" t="s">
        <v>677</v>
      </c>
      <c r="E725" s="24" t="s">
        <v>2008</v>
      </c>
      <c r="F725" s="24" t="s">
        <v>2009</v>
      </c>
      <c r="G725" s="24" t="s">
        <v>2010</v>
      </c>
      <c r="H725" s="24" t="s">
        <v>2011</v>
      </c>
      <c r="I725" s="24" t="s">
        <v>2012</v>
      </c>
      <c r="J725" s="183"/>
      <c r="K725" s="183" t="s">
        <v>1125</v>
      </c>
      <c r="L725" s="183" t="s">
        <v>544</v>
      </c>
      <c r="M725" s="24" t="s">
        <v>2869</v>
      </c>
      <c r="O725" s="137" t="s">
        <v>1095</v>
      </c>
      <c r="P725" s="155"/>
    </row>
    <row r="726" spans="1:16" s="24" customFormat="1">
      <c r="A726" s="43"/>
      <c r="B726" s="144" t="str">
        <f t="shared" si="16"/>
        <v>N</v>
      </c>
      <c r="C726" s="24" t="s">
        <v>2899</v>
      </c>
      <c r="D726" s="24" t="s">
        <v>677</v>
      </c>
      <c r="E726" s="24" t="s">
        <v>2016</v>
      </c>
      <c r="F726" s="24" t="s">
        <v>2009</v>
      </c>
      <c r="G726" s="24" t="s">
        <v>2010</v>
      </c>
      <c r="H726" s="24" t="s">
        <v>2011</v>
      </c>
      <c r="I726" s="24" t="s">
        <v>2012</v>
      </c>
      <c r="J726" s="183"/>
      <c r="K726" s="183" t="s">
        <v>1125</v>
      </c>
      <c r="L726" s="183" t="s">
        <v>544</v>
      </c>
      <c r="M726" s="24" t="s">
        <v>2871</v>
      </c>
      <c r="O726" s="137" t="s">
        <v>1095</v>
      </c>
      <c r="P726" s="155"/>
    </row>
    <row r="727" spans="1:16" s="24" customFormat="1">
      <c r="A727" s="43"/>
      <c r="B727" s="144" t="str">
        <f t="shared" si="16"/>
        <v>N</v>
      </c>
      <c r="C727" s="24" t="s">
        <v>2900</v>
      </c>
      <c r="D727" s="24" t="s">
        <v>677</v>
      </c>
      <c r="E727" s="24" t="s">
        <v>2008</v>
      </c>
      <c r="F727" s="24" t="s">
        <v>2019</v>
      </c>
      <c r="G727" s="24" t="s">
        <v>2020</v>
      </c>
      <c r="H727" s="24" t="s">
        <v>2021</v>
      </c>
      <c r="I727" s="24" t="s">
        <v>2012</v>
      </c>
      <c r="J727" s="183"/>
      <c r="K727" s="183" t="s">
        <v>1125</v>
      </c>
      <c r="L727" s="183" t="s">
        <v>544</v>
      </c>
      <c r="M727" s="24" t="s">
        <v>2873</v>
      </c>
      <c r="O727" s="137" t="s">
        <v>1095</v>
      </c>
      <c r="P727" s="25"/>
    </row>
    <row r="728" spans="1:16" s="24" customFormat="1">
      <c r="A728" s="43"/>
      <c r="B728" s="144" t="str">
        <f t="shared" si="16"/>
        <v>N</v>
      </c>
      <c r="C728" s="24" t="s">
        <v>2901</v>
      </c>
      <c r="D728" s="24" t="s">
        <v>677</v>
      </c>
      <c r="E728" s="24" t="s">
        <v>2016</v>
      </c>
      <c r="F728" s="24" t="s">
        <v>2019</v>
      </c>
      <c r="G728" s="24" t="s">
        <v>2020</v>
      </c>
      <c r="H728" s="24" t="s">
        <v>2021</v>
      </c>
      <c r="I728" s="24" t="s">
        <v>2012</v>
      </c>
      <c r="J728" s="183"/>
      <c r="K728" s="183" t="s">
        <v>1125</v>
      </c>
      <c r="L728" s="183" t="s">
        <v>544</v>
      </c>
      <c r="M728" s="24" t="s">
        <v>2875</v>
      </c>
      <c r="O728" s="137" t="s">
        <v>1095</v>
      </c>
      <c r="P728" s="155"/>
    </row>
    <row r="729" spans="1:16" s="24" customFormat="1">
      <c r="A729" s="43"/>
      <c r="B729" s="144" t="str">
        <f t="shared" si="16"/>
        <v>N</v>
      </c>
      <c r="C729" s="24" t="s">
        <v>2902</v>
      </c>
      <c r="D729" s="24" t="s">
        <v>677</v>
      </c>
      <c r="E729" s="24" t="s">
        <v>2008</v>
      </c>
      <c r="F729" s="24" t="s">
        <v>2009</v>
      </c>
      <c r="G729" s="24" t="s">
        <v>2010</v>
      </c>
      <c r="H729" s="24" t="s">
        <v>2011</v>
      </c>
      <c r="I729" s="24" t="s">
        <v>2012</v>
      </c>
      <c r="J729" s="183"/>
      <c r="K729" s="183" t="s">
        <v>1235</v>
      </c>
      <c r="L729" s="183" t="s">
        <v>544</v>
      </c>
      <c r="M729" s="24" t="s">
        <v>2869</v>
      </c>
      <c r="O729" s="137" t="s">
        <v>1095</v>
      </c>
      <c r="P729" s="155"/>
    </row>
    <row r="730" spans="1:16" s="24" customFormat="1">
      <c r="A730" s="43"/>
      <c r="B730" s="144" t="str">
        <f t="shared" si="16"/>
        <v>N</v>
      </c>
      <c r="C730" s="24" t="s">
        <v>2903</v>
      </c>
      <c r="D730" s="24" t="s">
        <v>677</v>
      </c>
      <c r="E730" s="24" t="s">
        <v>2016</v>
      </c>
      <c r="F730" s="24" t="s">
        <v>2009</v>
      </c>
      <c r="G730" s="24" t="s">
        <v>2010</v>
      </c>
      <c r="H730" s="24" t="s">
        <v>2011</v>
      </c>
      <c r="I730" s="24" t="s">
        <v>2012</v>
      </c>
      <c r="J730" s="183"/>
      <c r="K730" s="183" t="s">
        <v>1235</v>
      </c>
      <c r="L730" s="183" t="s">
        <v>544</v>
      </c>
      <c r="M730" s="24" t="s">
        <v>2871</v>
      </c>
      <c r="O730" s="137" t="s">
        <v>1095</v>
      </c>
      <c r="P730" s="25"/>
    </row>
    <row r="731" spans="1:16" s="24" customFormat="1">
      <c r="A731" s="43"/>
      <c r="B731" s="144" t="str">
        <f t="shared" si="16"/>
        <v>N</v>
      </c>
      <c r="C731" s="24" t="s">
        <v>2904</v>
      </c>
      <c r="D731" s="24" t="s">
        <v>677</v>
      </c>
      <c r="E731" s="24" t="s">
        <v>2008</v>
      </c>
      <c r="F731" s="24" t="s">
        <v>2019</v>
      </c>
      <c r="G731" s="24" t="s">
        <v>2020</v>
      </c>
      <c r="H731" s="24" t="s">
        <v>2021</v>
      </c>
      <c r="I731" s="24" t="s">
        <v>2012</v>
      </c>
      <c r="J731" s="183"/>
      <c r="K731" s="183" t="s">
        <v>1235</v>
      </c>
      <c r="L731" s="183" t="s">
        <v>544</v>
      </c>
      <c r="M731" s="24" t="s">
        <v>2873</v>
      </c>
      <c r="O731" s="137" t="s">
        <v>1095</v>
      </c>
      <c r="P731" s="25"/>
    </row>
    <row r="732" spans="1:16" s="24" customFormat="1">
      <c r="A732" s="43"/>
      <c r="B732" s="144" t="str">
        <f t="shared" si="16"/>
        <v>N</v>
      </c>
      <c r="C732" s="24" t="s">
        <v>2905</v>
      </c>
      <c r="D732" s="24" t="s">
        <v>677</v>
      </c>
      <c r="E732" s="24" t="s">
        <v>2016</v>
      </c>
      <c r="F732" s="24" t="s">
        <v>2019</v>
      </c>
      <c r="G732" s="24" t="s">
        <v>2020</v>
      </c>
      <c r="H732" s="24" t="s">
        <v>2021</v>
      </c>
      <c r="I732" s="24" t="s">
        <v>2012</v>
      </c>
      <c r="J732" s="183"/>
      <c r="K732" s="183" t="s">
        <v>1235</v>
      </c>
      <c r="L732" s="183" t="s">
        <v>544</v>
      </c>
      <c r="M732" s="24" t="s">
        <v>2875</v>
      </c>
      <c r="O732" s="137" t="s">
        <v>1095</v>
      </c>
      <c r="P732" s="25"/>
    </row>
    <row r="733" spans="1:16" s="24" customFormat="1">
      <c r="A733" s="43"/>
      <c r="B733" s="144" t="str">
        <f t="shared" si="16"/>
        <v>N</v>
      </c>
      <c r="C733" s="24" t="s">
        <v>2906</v>
      </c>
      <c r="D733" s="24" t="s">
        <v>1077</v>
      </c>
      <c r="E733" s="24" t="s">
        <v>2008</v>
      </c>
      <c r="F733" s="24" t="s">
        <v>2009</v>
      </c>
      <c r="G733" s="24" t="s">
        <v>2010</v>
      </c>
      <c r="H733" s="24" t="s">
        <v>2011</v>
      </c>
      <c r="I733" s="24" t="s">
        <v>2012</v>
      </c>
      <c r="J733" s="183"/>
      <c r="K733" s="183" t="s">
        <v>1344</v>
      </c>
      <c r="L733" s="183" t="s">
        <v>544</v>
      </c>
      <c r="M733" s="24" t="s">
        <v>2869</v>
      </c>
      <c r="O733" s="137" t="s">
        <v>1095</v>
      </c>
      <c r="P733" s="25"/>
    </row>
    <row r="734" spans="1:16" s="24" customFormat="1">
      <c r="A734" s="43"/>
      <c r="B734" s="144" t="str">
        <f t="shared" si="16"/>
        <v>N</v>
      </c>
      <c r="C734" s="24" t="s">
        <v>2907</v>
      </c>
      <c r="D734" s="24" t="s">
        <v>1077</v>
      </c>
      <c r="E734" s="24" t="s">
        <v>2016</v>
      </c>
      <c r="F734" s="24" t="s">
        <v>2009</v>
      </c>
      <c r="G734" s="24" t="s">
        <v>2010</v>
      </c>
      <c r="H734" s="24" t="s">
        <v>2011</v>
      </c>
      <c r="I734" s="24" t="s">
        <v>2012</v>
      </c>
      <c r="J734" s="183"/>
      <c r="K734" s="183" t="s">
        <v>1344</v>
      </c>
      <c r="L734" s="183" t="s">
        <v>544</v>
      </c>
      <c r="M734" s="24" t="s">
        <v>2871</v>
      </c>
      <c r="O734" s="137" t="s">
        <v>1095</v>
      </c>
      <c r="P734" s="25"/>
    </row>
    <row r="735" spans="1:16" s="24" customFormat="1">
      <c r="A735" s="43"/>
      <c r="B735" s="144" t="str">
        <f t="shared" si="16"/>
        <v>N</v>
      </c>
      <c r="C735" s="24" t="s">
        <v>2908</v>
      </c>
      <c r="D735" s="24" t="s">
        <v>1077</v>
      </c>
      <c r="E735" s="24" t="s">
        <v>2008</v>
      </c>
      <c r="F735" s="24" t="s">
        <v>2019</v>
      </c>
      <c r="G735" s="24" t="s">
        <v>2020</v>
      </c>
      <c r="H735" s="24" t="s">
        <v>2021</v>
      </c>
      <c r="I735" s="24" t="s">
        <v>2012</v>
      </c>
      <c r="J735" s="183"/>
      <c r="K735" s="183" t="s">
        <v>1344</v>
      </c>
      <c r="L735" s="183" t="s">
        <v>544</v>
      </c>
      <c r="M735" s="24" t="s">
        <v>2873</v>
      </c>
      <c r="O735" s="137" t="s">
        <v>1095</v>
      </c>
      <c r="P735" s="25"/>
    </row>
    <row r="736" spans="1:16" s="24" customFormat="1">
      <c r="A736" s="43"/>
      <c r="B736" s="144" t="str">
        <f t="shared" si="16"/>
        <v>N</v>
      </c>
      <c r="C736" s="24" t="s">
        <v>2909</v>
      </c>
      <c r="D736" s="24" t="s">
        <v>1077</v>
      </c>
      <c r="E736" s="24" t="s">
        <v>2016</v>
      </c>
      <c r="F736" s="24" t="s">
        <v>2019</v>
      </c>
      <c r="G736" s="24" t="s">
        <v>2020</v>
      </c>
      <c r="H736" s="24" t="s">
        <v>2021</v>
      </c>
      <c r="I736" s="24" t="s">
        <v>2012</v>
      </c>
      <c r="J736" s="183"/>
      <c r="K736" s="183" t="s">
        <v>1344</v>
      </c>
      <c r="L736" s="183" t="s">
        <v>544</v>
      </c>
      <c r="M736" s="24" t="s">
        <v>2875</v>
      </c>
      <c r="O736" s="137" t="s">
        <v>1095</v>
      </c>
      <c r="P736" s="25"/>
    </row>
    <row r="737" spans="1:16" s="24" customFormat="1">
      <c r="A737" s="43"/>
      <c r="B737" s="144" t="str">
        <f t="shared" si="16"/>
        <v>N</v>
      </c>
      <c r="C737" s="24" t="s">
        <v>2910</v>
      </c>
      <c r="D737" s="24" t="s">
        <v>1077</v>
      </c>
      <c r="E737" s="24" t="s">
        <v>2008</v>
      </c>
      <c r="F737" s="24" t="s">
        <v>2009</v>
      </c>
      <c r="G737" s="24" t="s">
        <v>2010</v>
      </c>
      <c r="H737" s="24" t="s">
        <v>2011</v>
      </c>
      <c r="I737" s="24" t="s">
        <v>2012</v>
      </c>
      <c r="J737" s="183"/>
      <c r="K737" s="183" t="s">
        <v>1373</v>
      </c>
      <c r="L737" s="183" t="s">
        <v>544</v>
      </c>
      <c r="M737" s="24" t="s">
        <v>2869</v>
      </c>
      <c r="O737" s="137" t="s">
        <v>1095</v>
      </c>
      <c r="P737" s="25"/>
    </row>
    <row r="738" spans="1:16" s="24" customFormat="1">
      <c r="A738" s="43"/>
      <c r="B738" s="144" t="str">
        <f t="shared" si="16"/>
        <v>N</v>
      </c>
      <c r="C738" s="24" t="s">
        <v>2911</v>
      </c>
      <c r="D738" s="24" t="s">
        <v>1077</v>
      </c>
      <c r="E738" s="24" t="s">
        <v>2016</v>
      </c>
      <c r="F738" s="24" t="s">
        <v>2009</v>
      </c>
      <c r="G738" s="24" t="s">
        <v>2010</v>
      </c>
      <c r="H738" s="24" t="s">
        <v>2011</v>
      </c>
      <c r="I738" s="24" t="s">
        <v>2012</v>
      </c>
      <c r="J738" s="183"/>
      <c r="K738" s="183" t="s">
        <v>1373</v>
      </c>
      <c r="L738" s="183" t="s">
        <v>544</v>
      </c>
      <c r="M738" s="24" t="s">
        <v>2871</v>
      </c>
      <c r="O738" s="137" t="s">
        <v>1095</v>
      </c>
      <c r="P738" s="155"/>
    </row>
    <row r="739" spans="1:16" s="24" customFormat="1">
      <c r="A739" s="43"/>
      <c r="B739" s="144" t="str">
        <f t="shared" si="16"/>
        <v>N</v>
      </c>
      <c r="C739" s="24" t="s">
        <v>2912</v>
      </c>
      <c r="D739" s="24" t="s">
        <v>1077</v>
      </c>
      <c r="E739" s="24" t="s">
        <v>2008</v>
      </c>
      <c r="F739" s="24" t="s">
        <v>2019</v>
      </c>
      <c r="G739" s="24" t="s">
        <v>2020</v>
      </c>
      <c r="H739" s="24" t="s">
        <v>2021</v>
      </c>
      <c r="I739" s="24" t="s">
        <v>2012</v>
      </c>
      <c r="J739" s="183"/>
      <c r="K739" s="183" t="s">
        <v>1373</v>
      </c>
      <c r="L739" s="183" t="s">
        <v>544</v>
      </c>
      <c r="M739" s="24" t="s">
        <v>2873</v>
      </c>
      <c r="O739" s="137" t="s">
        <v>1095</v>
      </c>
      <c r="P739" s="155"/>
    </row>
    <row r="740" spans="1:16" s="24" customFormat="1">
      <c r="A740" s="43"/>
      <c r="B740" s="144" t="str">
        <f t="shared" si="16"/>
        <v>N</v>
      </c>
      <c r="C740" s="24" t="s">
        <v>2913</v>
      </c>
      <c r="D740" s="24" t="s">
        <v>1077</v>
      </c>
      <c r="E740" s="24" t="s">
        <v>2016</v>
      </c>
      <c r="F740" s="24" t="s">
        <v>2019</v>
      </c>
      <c r="G740" s="24" t="s">
        <v>2020</v>
      </c>
      <c r="H740" s="24" t="s">
        <v>2021</v>
      </c>
      <c r="I740" s="24" t="s">
        <v>2012</v>
      </c>
      <c r="J740" s="183"/>
      <c r="K740" s="183" t="s">
        <v>1373</v>
      </c>
      <c r="L740" s="183" t="s">
        <v>544</v>
      </c>
      <c r="M740" s="24" t="s">
        <v>2875</v>
      </c>
      <c r="O740" s="137" t="s">
        <v>1095</v>
      </c>
      <c r="P740" s="155"/>
    </row>
    <row r="741" spans="1:16" s="24" customFormat="1">
      <c r="A741" s="43"/>
      <c r="B741" s="144" t="str">
        <f t="shared" si="16"/>
        <v>N</v>
      </c>
      <c r="C741" s="24" t="s">
        <v>2914</v>
      </c>
      <c r="D741" s="24" t="s">
        <v>1077</v>
      </c>
      <c r="E741" s="24" t="s">
        <v>2008</v>
      </c>
      <c r="F741" s="24" t="s">
        <v>2009</v>
      </c>
      <c r="G741" s="24" t="s">
        <v>2010</v>
      </c>
      <c r="H741" s="24" t="s">
        <v>2011</v>
      </c>
      <c r="I741" s="24" t="s">
        <v>2012</v>
      </c>
      <c r="J741" s="183"/>
      <c r="K741" s="183" t="s">
        <v>1402</v>
      </c>
      <c r="L741" s="183" t="s">
        <v>544</v>
      </c>
      <c r="M741" s="24" t="s">
        <v>2869</v>
      </c>
      <c r="O741" s="137" t="s">
        <v>1095</v>
      </c>
      <c r="P741" s="155"/>
    </row>
    <row r="742" spans="1:16" s="24" customFormat="1">
      <c r="A742" s="43"/>
      <c r="B742" s="144" t="str">
        <f t="shared" si="16"/>
        <v>N</v>
      </c>
      <c r="C742" s="24" t="s">
        <v>2915</v>
      </c>
      <c r="D742" s="24" t="s">
        <v>1077</v>
      </c>
      <c r="E742" s="24" t="s">
        <v>2016</v>
      </c>
      <c r="F742" s="24" t="s">
        <v>2009</v>
      </c>
      <c r="G742" s="24" t="s">
        <v>2010</v>
      </c>
      <c r="H742" s="24" t="s">
        <v>2011</v>
      </c>
      <c r="I742" s="24" t="s">
        <v>2012</v>
      </c>
      <c r="J742" s="183"/>
      <c r="K742" s="183" t="s">
        <v>1402</v>
      </c>
      <c r="L742" s="183" t="s">
        <v>544</v>
      </c>
      <c r="M742" s="24" t="s">
        <v>2871</v>
      </c>
      <c r="O742" s="137" t="s">
        <v>1095</v>
      </c>
      <c r="P742" s="155"/>
    </row>
    <row r="743" spans="1:16" s="24" customFormat="1">
      <c r="A743" s="43"/>
      <c r="B743" s="144" t="str">
        <f t="shared" si="16"/>
        <v>N</v>
      </c>
      <c r="C743" s="24" t="s">
        <v>2916</v>
      </c>
      <c r="D743" s="24" t="s">
        <v>1077</v>
      </c>
      <c r="E743" s="24" t="s">
        <v>2008</v>
      </c>
      <c r="F743" s="24" t="s">
        <v>2019</v>
      </c>
      <c r="G743" s="24" t="s">
        <v>2020</v>
      </c>
      <c r="H743" s="24" t="s">
        <v>2021</v>
      </c>
      <c r="I743" s="24" t="s">
        <v>2012</v>
      </c>
      <c r="J743" s="183"/>
      <c r="K743" s="183" t="s">
        <v>1402</v>
      </c>
      <c r="L743" s="183" t="s">
        <v>544</v>
      </c>
      <c r="M743" s="24" t="s">
        <v>2873</v>
      </c>
      <c r="O743" s="137" t="s">
        <v>1095</v>
      </c>
      <c r="P743" s="155"/>
    </row>
    <row r="744" spans="1:16" s="24" customFormat="1">
      <c r="A744" s="43"/>
      <c r="B744" s="144" t="str">
        <f t="shared" si="16"/>
        <v>N</v>
      </c>
      <c r="C744" s="24" t="s">
        <v>2917</v>
      </c>
      <c r="D744" s="24" t="s">
        <v>1077</v>
      </c>
      <c r="E744" s="24" t="s">
        <v>2016</v>
      </c>
      <c r="F744" s="24" t="s">
        <v>2019</v>
      </c>
      <c r="G744" s="24" t="s">
        <v>2020</v>
      </c>
      <c r="H744" s="24" t="s">
        <v>2021</v>
      </c>
      <c r="I744" s="24" t="s">
        <v>2012</v>
      </c>
      <c r="J744" s="183"/>
      <c r="K744" s="183" t="s">
        <v>1402</v>
      </c>
      <c r="L744" s="183" t="s">
        <v>544</v>
      </c>
      <c r="M744" s="24" t="s">
        <v>2875</v>
      </c>
      <c r="O744" s="137" t="s">
        <v>1095</v>
      </c>
      <c r="P744" s="155"/>
    </row>
    <row r="745" spans="1:16" s="24" customFormat="1">
      <c r="A745" s="43"/>
      <c r="B745" s="144" t="str">
        <f t="shared" si="16"/>
        <v>Y</v>
      </c>
      <c r="C745" s="24" t="s">
        <v>2918</v>
      </c>
      <c r="D745" s="24" t="s">
        <v>1077</v>
      </c>
      <c r="E745" s="24" t="s">
        <v>2008</v>
      </c>
      <c r="F745" s="24" t="s">
        <v>2009</v>
      </c>
      <c r="G745" s="24" t="s">
        <v>2010</v>
      </c>
      <c r="H745" s="24" t="s">
        <v>2011</v>
      </c>
      <c r="I745" s="24" t="s">
        <v>2012</v>
      </c>
      <c r="J745" s="183"/>
      <c r="K745" s="183" t="s">
        <v>536</v>
      </c>
      <c r="L745" s="24">
        <v>97732160</v>
      </c>
      <c r="M745" s="24" t="s">
        <v>2869</v>
      </c>
      <c r="N745" s="24" t="s">
        <v>2014</v>
      </c>
      <c r="O745" s="24" t="s">
        <v>539</v>
      </c>
    </row>
    <row r="746" spans="1:16" s="24" customFormat="1">
      <c r="A746" s="43"/>
      <c r="B746" s="144" t="str">
        <f t="shared" si="16"/>
        <v>N</v>
      </c>
      <c r="C746" s="24" t="s">
        <v>2919</v>
      </c>
      <c r="D746" s="24" t="s">
        <v>1077</v>
      </c>
      <c r="E746" s="24" t="s">
        <v>2016</v>
      </c>
      <c r="F746" s="24" t="s">
        <v>2009</v>
      </c>
      <c r="G746" s="24" t="s">
        <v>2010</v>
      </c>
      <c r="H746" s="24" t="s">
        <v>2011</v>
      </c>
      <c r="I746" s="24" t="s">
        <v>2012</v>
      </c>
      <c r="J746" s="183"/>
      <c r="K746" s="183" t="s">
        <v>536</v>
      </c>
      <c r="L746" s="24">
        <v>97732160</v>
      </c>
      <c r="M746" s="24" t="s">
        <v>2871</v>
      </c>
      <c r="N746" s="24" t="s">
        <v>2014</v>
      </c>
      <c r="O746" s="24" t="s">
        <v>539</v>
      </c>
    </row>
    <row r="747" spans="1:16" s="24" customFormat="1">
      <c r="A747" s="43"/>
      <c r="B747" s="144" t="str">
        <f t="shared" si="16"/>
        <v>N</v>
      </c>
      <c r="C747" s="24" t="s">
        <v>2920</v>
      </c>
      <c r="D747" s="24" t="s">
        <v>1077</v>
      </c>
      <c r="E747" s="24" t="s">
        <v>2008</v>
      </c>
      <c r="F747" s="24" t="s">
        <v>2019</v>
      </c>
      <c r="G747" s="24" t="s">
        <v>2020</v>
      </c>
      <c r="H747" s="24" t="s">
        <v>2021</v>
      </c>
      <c r="I747" s="24" t="s">
        <v>2012</v>
      </c>
      <c r="J747" s="183"/>
      <c r="K747" s="183" t="s">
        <v>536</v>
      </c>
      <c r="L747" s="24">
        <v>97931499</v>
      </c>
      <c r="M747" s="24" t="s">
        <v>2873</v>
      </c>
      <c r="N747" s="24" t="s">
        <v>2014</v>
      </c>
      <c r="O747" s="24" t="s">
        <v>1095</v>
      </c>
    </row>
    <row r="748" spans="1:16" s="24" customFormat="1">
      <c r="A748" s="43"/>
      <c r="B748" s="144" t="str">
        <f t="shared" si="16"/>
        <v>N</v>
      </c>
      <c r="C748" s="24" t="s">
        <v>2921</v>
      </c>
      <c r="D748" s="24" t="s">
        <v>1077</v>
      </c>
      <c r="E748" s="24" t="s">
        <v>2016</v>
      </c>
      <c r="F748" s="24" t="s">
        <v>2019</v>
      </c>
      <c r="G748" s="24" t="s">
        <v>2020</v>
      </c>
      <c r="H748" s="24" t="s">
        <v>2021</v>
      </c>
      <c r="I748" s="24" t="s">
        <v>2012</v>
      </c>
      <c r="J748" s="183"/>
      <c r="K748" s="183" t="s">
        <v>536</v>
      </c>
      <c r="L748" s="183">
        <v>97931499</v>
      </c>
      <c r="M748" s="24" t="s">
        <v>2875</v>
      </c>
      <c r="N748" s="24" t="s">
        <v>2014</v>
      </c>
      <c r="O748" s="24" t="s">
        <v>1095</v>
      </c>
    </row>
    <row r="749" spans="1:16" s="24" customFormat="1">
      <c r="A749" s="43"/>
      <c r="B749" s="144" t="str">
        <f t="shared" si="16"/>
        <v>N</v>
      </c>
      <c r="C749" s="24" t="s">
        <v>2922</v>
      </c>
      <c r="D749" s="24" t="s">
        <v>1077</v>
      </c>
      <c r="E749" s="24" t="s">
        <v>2008</v>
      </c>
      <c r="F749" s="24" t="s">
        <v>2043</v>
      </c>
      <c r="G749" s="24" t="s">
        <v>2044</v>
      </c>
      <c r="H749" s="24" t="s">
        <v>2045</v>
      </c>
      <c r="I749" s="159" t="s">
        <v>2037</v>
      </c>
      <c r="J749" s="183"/>
      <c r="K749" s="183" t="s">
        <v>536</v>
      </c>
      <c r="L749" s="24">
        <v>97934508</v>
      </c>
      <c r="M749" s="24" t="s">
        <v>2891</v>
      </c>
      <c r="O749" s="137" t="s">
        <v>2039</v>
      </c>
    </row>
    <row r="750" spans="1:16" s="24" customFormat="1">
      <c r="A750" s="43"/>
      <c r="B750" s="144" t="str">
        <f t="shared" si="16"/>
        <v>N</v>
      </c>
      <c r="C750" s="24" t="s">
        <v>2923</v>
      </c>
      <c r="D750" s="24" t="s">
        <v>1077</v>
      </c>
      <c r="E750" s="24" t="s">
        <v>2016</v>
      </c>
      <c r="F750" s="24" t="s">
        <v>2043</v>
      </c>
      <c r="G750" s="24" t="s">
        <v>2044</v>
      </c>
      <c r="H750" s="24" t="s">
        <v>2045</v>
      </c>
      <c r="I750" s="159" t="s">
        <v>2037</v>
      </c>
      <c r="J750" s="183"/>
      <c r="K750" s="183" t="s">
        <v>536</v>
      </c>
      <c r="L750" s="24">
        <v>97934508</v>
      </c>
      <c r="M750" s="24" t="s">
        <v>2893</v>
      </c>
      <c r="O750" s="137" t="s">
        <v>2039</v>
      </c>
    </row>
    <row r="751" spans="1:16" s="24" customFormat="1">
      <c r="A751" s="43"/>
      <c r="B751" s="144" t="str">
        <f t="shared" si="16"/>
        <v>N</v>
      </c>
      <c r="C751" s="24" t="s">
        <v>2924</v>
      </c>
      <c r="D751" s="24" t="s">
        <v>1077</v>
      </c>
      <c r="E751" s="24" t="s">
        <v>2008</v>
      </c>
      <c r="F751" s="24" t="s">
        <v>2009</v>
      </c>
      <c r="G751" s="24" t="s">
        <v>2010</v>
      </c>
      <c r="H751" s="24" t="s">
        <v>2011</v>
      </c>
      <c r="I751" s="24" t="s">
        <v>2012</v>
      </c>
      <c r="J751" s="183"/>
      <c r="K751" s="183" t="s">
        <v>1094</v>
      </c>
      <c r="L751" s="183" t="s">
        <v>544</v>
      </c>
      <c r="M751" s="24" t="s">
        <v>2869</v>
      </c>
      <c r="O751" s="137" t="s">
        <v>1095</v>
      </c>
    </row>
    <row r="752" spans="1:16" s="24" customFormat="1">
      <c r="A752" s="43"/>
      <c r="B752" s="144" t="str">
        <f t="shared" si="16"/>
        <v>N</v>
      </c>
      <c r="C752" s="24" t="s">
        <v>2925</v>
      </c>
      <c r="D752" s="24" t="s">
        <v>1077</v>
      </c>
      <c r="E752" s="24" t="s">
        <v>2016</v>
      </c>
      <c r="F752" s="24" t="s">
        <v>2009</v>
      </c>
      <c r="G752" s="24" t="s">
        <v>2010</v>
      </c>
      <c r="H752" s="24" t="s">
        <v>2011</v>
      </c>
      <c r="I752" s="24" t="s">
        <v>2012</v>
      </c>
      <c r="J752" s="183"/>
      <c r="K752" s="183" t="s">
        <v>1094</v>
      </c>
      <c r="L752" s="183" t="s">
        <v>544</v>
      </c>
      <c r="M752" s="24" t="s">
        <v>2871</v>
      </c>
      <c r="O752" s="137" t="s">
        <v>1095</v>
      </c>
    </row>
    <row r="753" spans="1:16" s="24" customFormat="1">
      <c r="A753" s="43"/>
      <c r="B753" s="144" t="str">
        <f t="shared" si="16"/>
        <v>N</v>
      </c>
      <c r="C753" s="24" t="s">
        <v>2926</v>
      </c>
      <c r="D753" s="24" t="s">
        <v>1077</v>
      </c>
      <c r="E753" s="24" t="s">
        <v>2008</v>
      </c>
      <c r="F753" s="24" t="s">
        <v>2019</v>
      </c>
      <c r="G753" s="24" t="s">
        <v>2020</v>
      </c>
      <c r="H753" s="24" t="s">
        <v>2021</v>
      </c>
      <c r="I753" s="24" t="s">
        <v>2012</v>
      </c>
      <c r="J753" s="183"/>
      <c r="K753" s="183" t="s">
        <v>1094</v>
      </c>
      <c r="L753" s="183" t="s">
        <v>544</v>
      </c>
      <c r="M753" s="24" t="s">
        <v>2873</v>
      </c>
      <c r="O753" s="137" t="s">
        <v>1095</v>
      </c>
    </row>
    <row r="754" spans="1:16" s="24" customFormat="1">
      <c r="A754" s="43"/>
      <c r="B754" s="144" t="str">
        <f t="shared" si="16"/>
        <v>N</v>
      </c>
      <c r="C754" s="24" t="s">
        <v>2927</v>
      </c>
      <c r="D754" s="24" t="s">
        <v>1077</v>
      </c>
      <c r="E754" s="24" t="s">
        <v>2016</v>
      </c>
      <c r="F754" s="24" t="s">
        <v>2019</v>
      </c>
      <c r="G754" s="24" t="s">
        <v>2020</v>
      </c>
      <c r="H754" s="24" t="s">
        <v>2021</v>
      </c>
      <c r="I754" s="24" t="s">
        <v>2012</v>
      </c>
      <c r="J754" s="183"/>
      <c r="K754" s="183" t="s">
        <v>1094</v>
      </c>
      <c r="L754" s="183" t="s">
        <v>544</v>
      </c>
      <c r="M754" s="24" t="s">
        <v>2875</v>
      </c>
      <c r="O754" s="137" t="s">
        <v>1095</v>
      </c>
      <c r="P754" s="25"/>
    </row>
    <row r="755" spans="1:16" s="24" customFormat="1">
      <c r="A755" s="43"/>
      <c r="B755" s="144" t="str">
        <f t="shared" ref="B755:B794" si="17">IF(AND(E755 = "Case Ring",G755="Silicon Bronze, ASTM-B584, C87600", K755 = "Coating_Standard"),"Y","N")</f>
        <v>N</v>
      </c>
      <c r="C755" s="24" t="s">
        <v>2928</v>
      </c>
      <c r="D755" s="24" t="s">
        <v>1077</v>
      </c>
      <c r="E755" s="24" t="s">
        <v>2008</v>
      </c>
      <c r="F755" s="24" t="s">
        <v>2009</v>
      </c>
      <c r="G755" s="24" t="s">
        <v>2010</v>
      </c>
      <c r="H755" s="24" t="s">
        <v>2011</v>
      </c>
      <c r="I755" s="24" t="s">
        <v>2012</v>
      </c>
      <c r="J755" s="183"/>
      <c r="K755" s="183" t="s">
        <v>1125</v>
      </c>
      <c r="L755" s="183" t="s">
        <v>544</v>
      </c>
      <c r="M755" s="24" t="s">
        <v>2869</v>
      </c>
      <c r="O755" s="137" t="s">
        <v>1095</v>
      </c>
    </row>
    <row r="756" spans="1:16" s="24" customFormat="1">
      <c r="A756" s="43"/>
      <c r="B756" s="144" t="str">
        <f t="shared" si="17"/>
        <v>N</v>
      </c>
      <c r="C756" s="24" t="s">
        <v>2929</v>
      </c>
      <c r="D756" s="24" t="s">
        <v>1077</v>
      </c>
      <c r="E756" s="24" t="s">
        <v>2016</v>
      </c>
      <c r="F756" s="24" t="s">
        <v>2009</v>
      </c>
      <c r="G756" s="24" t="s">
        <v>2010</v>
      </c>
      <c r="H756" s="24" t="s">
        <v>2011</v>
      </c>
      <c r="I756" s="24" t="s">
        <v>2012</v>
      </c>
      <c r="J756" s="183"/>
      <c r="K756" s="183" t="s">
        <v>1125</v>
      </c>
      <c r="L756" s="183" t="s">
        <v>544</v>
      </c>
      <c r="M756" s="24" t="s">
        <v>2871</v>
      </c>
      <c r="O756" s="137" t="s">
        <v>1095</v>
      </c>
    </row>
    <row r="757" spans="1:16" s="24" customFormat="1">
      <c r="A757" s="43"/>
      <c r="B757" s="144" t="str">
        <f t="shared" si="17"/>
        <v>N</v>
      </c>
      <c r="C757" s="24" t="s">
        <v>2930</v>
      </c>
      <c r="D757" s="24" t="s">
        <v>1077</v>
      </c>
      <c r="E757" s="24" t="s">
        <v>2008</v>
      </c>
      <c r="F757" s="24" t="s">
        <v>2019</v>
      </c>
      <c r="G757" s="24" t="s">
        <v>2020</v>
      </c>
      <c r="H757" s="24" t="s">
        <v>2021</v>
      </c>
      <c r="I757" s="24" t="s">
        <v>2012</v>
      </c>
      <c r="J757" s="183"/>
      <c r="K757" s="183" t="s">
        <v>1125</v>
      </c>
      <c r="L757" s="183" t="s">
        <v>544</v>
      </c>
      <c r="M757" s="24" t="s">
        <v>2873</v>
      </c>
      <c r="O757" s="137" t="s">
        <v>1095</v>
      </c>
    </row>
    <row r="758" spans="1:16" s="24" customFormat="1">
      <c r="A758" s="43"/>
      <c r="B758" s="144" t="str">
        <f t="shared" si="17"/>
        <v>N</v>
      </c>
      <c r="C758" s="24" t="s">
        <v>2931</v>
      </c>
      <c r="D758" s="24" t="s">
        <v>1077</v>
      </c>
      <c r="E758" s="24" t="s">
        <v>2016</v>
      </c>
      <c r="F758" s="24" t="s">
        <v>2019</v>
      </c>
      <c r="G758" s="24" t="s">
        <v>2020</v>
      </c>
      <c r="H758" s="24" t="s">
        <v>2021</v>
      </c>
      <c r="I758" s="24" t="s">
        <v>2012</v>
      </c>
      <c r="J758" s="183"/>
      <c r="K758" s="183" t="s">
        <v>1125</v>
      </c>
      <c r="L758" s="183" t="s">
        <v>544</v>
      </c>
      <c r="M758" s="24" t="s">
        <v>2875</v>
      </c>
      <c r="O758" s="137" t="s">
        <v>1095</v>
      </c>
      <c r="P758" s="155"/>
    </row>
    <row r="759" spans="1:16" s="24" customFormat="1">
      <c r="A759" s="43"/>
      <c r="B759" s="144" t="str">
        <f t="shared" si="17"/>
        <v>N</v>
      </c>
      <c r="C759" s="24" t="s">
        <v>2932</v>
      </c>
      <c r="D759" s="24" t="s">
        <v>1077</v>
      </c>
      <c r="E759" s="24" t="s">
        <v>2008</v>
      </c>
      <c r="F759" s="24" t="s">
        <v>2009</v>
      </c>
      <c r="G759" s="24" t="s">
        <v>2010</v>
      </c>
      <c r="H759" s="24" t="s">
        <v>2011</v>
      </c>
      <c r="I759" s="24" t="s">
        <v>2012</v>
      </c>
      <c r="J759" s="183"/>
      <c r="K759" s="183" t="s">
        <v>1235</v>
      </c>
      <c r="L759" s="183" t="s">
        <v>544</v>
      </c>
      <c r="M759" s="24" t="s">
        <v>2869</v>
      </c>
      <c r="O759" s="137" t="s">
        <v>1095</v>
      </c>
    </row>
    <row r="760" spans="1:16" s="24" customFormat="1">
      <c r="A760" s="43"/>
      <c r="B760" s="144" t="str">
        <f t="shared" si="17"/>
        <v>N</v>
      </c>
      <c r="C760" s="24" t="s">
        <v>2933</v>
      </c>
      <c r="D760" s="24" t="s">
        <v>1077</v>
      </c>
      <c r="E760" s="24" t="s">
        <v>2016</v>
      </c>
      <c r="F760" s="24" t="s">
        <v>2009</v>
      </c>
      <c r="G760" s="24" t="s">
        <v>2010</v>
      </c>
      <c r="H760" s="24" t="s">
        <v>2011</v>
      </c>
      <c r="I760" s="24" t="s">
        <v>2012</v>
      </c>
      <c r="J760" s="183"/>
      <c r="K760" s="183" t="s">
        <v>1235</v>
      </c>
      <c r="L760" s="183" t="s">
        <v>544</v>
      </c>
      <c r="M760" s="24" t="s">
        <v>2871</v>
      </c>
      <c r="O760" s="137" t="s">
        <v>1095</v>
      </c>
    </row>
    <row r="761" spans="1:16" s="24" customFormat="1">
      <c r="A761" s="43"/>
      <c r="B761" s="144" t="str">
        <f t="shared" si="17"/>
        <v>N</v>
      </c>
      <c r="C761" s="24" t="s">
        <v>2934</v>
      </c>
      <c r="D761" s="24" t="s">
        <v>1077</v>
      </c>
      <c r="E761" s="24" t="s">
        <v>2008</v>
      </c>
      <c r="F761" s="24" t="s">
        <v>2019</v>
      </c>
      <c r="G761" s="24" t="s">
        <v>2020</v>
      </c>
      <c r="H761" s="24" t="s">
        <v>2021</v>
      </c>
      <c r="I761" s="24" t="s">
        <v>2012</v>
      </c>
      <c r="J761" s="183"/>
      <c r="K761" s="183" t="s">
        <v>1235</v>
      </c>
      <c r="L761" s="183" t="s">
        <v>544</v>
      </c>
      <c r="M761" s="24" t="s">
        <v>2873</v>
      </c>
      <c r="O761" s="137" t="s">
        <v>1095</v>
      </c>
    </row>
    <row r="762" spans="1:16" s="24" customFormat="1">
      <c r="A762" s="43"/>
      <c r="B762" s="144" t="str">
        <f t="shared" si="17"/>
        <v>N</v>
      </c>
      <c r="C762" s="24" t="s">
        <v>2935</v>
      </c>
      <c r="D762" s="24" t="s">
        <v>1077</v>
      </c>
      <c r="E762" s="24" t="s">
        <v>2016</v>
      </c>
      <c r="F762" s="24" t="s">
        <v>2019</v>
      </c>
      <c r="G762" s="24" t="s">
        <v>2020</v>
      </c>
      <c r="H762" s="24" t="s">
        <v>2021</v>
      </c>
      <c r="I762" s="24" t="s">
        <v>2012</v>
      </c>
      <c r="J762" s="183"/>
      <c r="K762" s="183" t="s">
        <v>1235</v>
      </c>
      <c r="L762" s="183" t="s">
        <v>544</v>
      </c>
      <c r="M762" s="24" t="s">
        <v>2875</v>
      </c>
      <c r="O762" s="137" t="s">
        <v>1095</v>
      </c>
    </row>
    <row r="763" spans="1:16" s="24" customFormat="1">
      <c r="A763" s="43"/>
      <c r="B763" s="144" t="str">
        <f t="shared" si="17"/>
        <v>N</v>
      </c>
      <c r="C763" s="24" t="s">
        <v>2936</v>
      </c>
      <c r="D763" s="24" t="s">
        <v>699</v>
      </c>
      <c r="E763" s="24" t="s">
        <v>2008</v>
      </c>
      <c r="F763" s="24" t="s">
        <v>2009</v>
      </c>
      <c r="G763" s="24" t="s">
        <v>2010</v>
      </c>
      <c r="H763" s="24" t="s">
        <v>2011</v>
      </c>
      <c r="I763" s="24" t="s">
        <v>2012</v>
      </c>
      <c r="J763" s="183"/>
      <c r="K763" s="183" t="s">
        <v>1344</v>
      </c>
      <c r="L763" s="183" t="s">
        <v>544</v>
      </c>
      <c r="M763" s="24" t="s">
        <v>2937</v>
      </c>
      <c r="O763" s="137" t="s">
        <v>1095</v>
      </c>
    </row>
    <row r="764" spans="1:16" s="24" customFormat="1">
      <c r="A764" s="43"/>
      <c r="B764" s="144" t="str">
        <f t="shared" si="17"/>
        <v>N</v>
      </c>
      <c r="C764" s="24" t="s">
        <v>2938</v>
      </c>
      <c r="D764" s="24" t="s">
        <v>699</v>
      </c>
      <c r="E764" s="24" t="s">
        <v>2016</v>
      </c>
      <c r="F764" s="24" t="s">
        <v>2009</v>
      </c>
      <c r="G764" s="24" t="s">
        <v>2010</v>
      </c>
      <c r="H764" s="24" t="s">
        <v>2011</v>
      </c>
      <c r="I764" s="24" t="s">
        <v>2012</v>
      </c>
      <c r="J764" s="183"/>
      <c r="K764" s="183" t="s">
        <v>1344</v>
      </c>
      <c r="L764" s="183" t="s">
        <v>544</v>
      </c>
      <c r="M764" s="24" t="s">
        <v>2939</v>
      </c>
      <c r="O764" s="137" t="s">
        <v>1095</v>
      </c>
    </row>
    <row r="765" spans="1:16" s="24" customFormat="1">
      <c r="A765" s="43"/>
      <c r="B765" s="144" t="str">
        <f t="shared" si="17"/>
        <v>N</v>
      </c>
      <c r="C765" s="24" t="s">
        <v>2940</v>
      </c>
      <c r="D765" s="24" t="s">
        <v>699</v>
      </c>
      <c r="E765" s="24" t="s">
        <v>2008</v>
      </c>
      <c r="F765" s="24" t="s">
        <v>2019</v>
      </c>
      <c r="G765" s="24" t="s">
        <v>2020</v>
      </c>
      <c r="H765" s="24" t="s">
        <v>2021</v>
      </c>
      <c r="I765" s="24" t="s">
        <v>2012</v>
      </c>
      <c r="J765" s="183"/>
      <c r="K765" s="183" t="s">
        <v>1344</v>
      </c>
      <c r="L765" s="183" t="s">
        <v>544</v>
      </c>
      <c r="M765" s="24" t="s">
        <v>2941</v>
      </c>
      <c r="O765" s="137" t="s">
        <v>1095</v>
      </c>
      <c r="P765" s="155"/>
    </row>
    <row r="766" spans="1:16" s="24" customFormat="1">
      <c r="A766" s="43"/>
      <c r="B766" s="144" t="str">
        <f t="shared" si="17"/>
        <v>N</v>
      </c>
      <c r="C766" s="24" t="s">
        <v>2942</v>
      </c>
      <c r="D766" s="24" t="s">
        <v>699</v>
      </c>
      <c r="E766" s="24" t="s">
        <v>2016</v>
      </c>
      <c r="F766" s="24" t="s">
        <v>2019</v>
      </c>
      <c r="G766" s="24" t="s">
        <v>2020</v>
      </c>
      <c r="H766" s="24" t="s">
        <v>2021</v>
      </c>
      <c r="I766" s="24" t="s">
        <v>2012</v>
      </c>
      <c r="J766" s="183"/>
      <c r="K766" s="183" t="s">
        <v>1344</v>
      </c>
      <c r="L766" s="183" t="s">
        <v>544</v>
      </c>
      <c r="M766" s="24" t="s">
        <v>2943</v>
      </c>
      <c r="O766" s="137" t="s">
        <v>1095</v>
      </c>
      <c r="P766" s="155"/>
    </row>
    <row r="767" spans="1:16" s="24" customFormat="1">
      <c r="A767" s="43"/>
      <c r="B767" s="144" t="str">
        <f t="shared" si="17"/>
        <v>N</v>
      </c>
      <c r="C767" s="24" t="s">
        <v>2944</v>
      </c>
      <c r="D767" s="24" t="s">
        <v>699</v>
      </c>
      <c r="E767" s="24" t="s">
        <v>2008</v>
      </c>
      <c r="F767" s="24" t="s">
        <v>2009</v>
      </c>
      <c r="G767" s="24" t="s">
        <v>2010</v>
      </c>
      <c r="H767" s="24" t="s">
        <v>2011</v>
      </c>
      <c r="I767" s="24" t="s">
        <v>2012</v>
      </c>
      <c r="J767" s="183"/>
      <c r="K767" s="183" t="s">
        <v>1373</v>
      </c>
      <c r="L767" s="183" t="s">
        <v>544</v>
      </c>
      <c r="M767" s="24" t="s">
        <v>2937</v>
      </c>
      <c r="O767" s="137" t="s">
        <v>1095</v>
      </c>
    </row>
    <row r="768" spans="1:16" s="24" customFormat="1">
      <c r="A768" s="43"/>
      <c r="B768" s="144" t="str">
        <f t="shared" si="17"/>
        <v>N</v>
      </c>
      <c r="C768" s="24" t="s">
        <v>2945</v>
      </c>
      <c r="D768" s="24" t="s">
        <v>699</v>
      </c>
      <c r="E768" s="24" t="s">
        <v>2016</v>
      </c>
      <c r="F768" s="24" t="s">
        <v>2009</v>
      </c>
      <c r="G768" s="24" t="s">
        <v>2010</v>
      </c>
      <c r="H768" s="24" t="s">
        <v>2011</v>
      </c>
      <c r="I768" s="24" t="s">
        <v>2012</v>
      </c>
      <c r="J768" s="183"/>
      <c r="K768" s="183" t="s">
        <v>1373</v>
      </c>
      <c r="L768" s="183" t="s">
        <v>544</v>
      </c>
      <c r="M768" s="24" t="s">
        <v>2939</v>
      </c>
      <c r="O768" s="137" t="s">
        <v>1095</v>
      </c>
    </row>
    <row r="769" spans="1:16" s="24" customFormat="1">
      <c r="A769" s="43"/>
      <c r="B769" s="144" t="str">
        <f t="shared" si="17"/>
        <v>N</v>
      </c>
      <c r="C769" s="24" t="s">
        <v>2946</v>
      </c>
      <c r="D769" s="24" t="s">
        <v>699</v>
      </c>
      <c r="E769" s="24" t="s">
        <v>2008</v>
      </c>
      <c r="F769" s="24" t="s">
        <v>2019</v>
      </c>
      <c r="G769" s="24" t="s">
        <v>2020</v>
      </c>
      <c r="H769" s="24" t="s">
        <v>2021</v>
      </c>
      <c r="I769" s="24" t="s">
        <v>2012</v>
      </c>
      <c r="J769" s="183"/>
      <c r="K769" s="183" t="s">
        <v>1373</v>
      </c>
      <c r="L769" s="183" t="s">
        <v>544</v>
      </c>
      <c r="M769" s="24" t="s">
        <v>2941</v>
      </c>
      <c r="O769" s="137" t="s">
        <v>1095</v>
      </c>
    </row>
    <row r="770" spans="1:16" s="24" customFormat="1">
      <c r="A770" s="43"/>
      <c r="B770" s="144" t="str">
        <f t="shared" si="17"/>
        <v>N</v>
      </c>
      <c r="C770" s="24" t="s">
        <v>2947</v>
      </c>
      <c r="D770" s="24" t="s">
        <v>699</v>
      </c>
      <c r="E770" s="24" t="s">
        <v>2016</v>
      </c>
      <c r="F770" s="24" t="s">
        <v>2019</v>
      </c>
      <c r="G770" s="24" t="s">
        <v>2020</v>
      </c>
      <c r="H770" s="24" t="s">
        <v>2021</v>
      </c>
      <c r="I770" s="24" t="s">
        <v>2012</v>
      </c>
      <c r="J770" s="183"/>
      <c r="K770" s="183" t="s">
        <v>1373</v>
      </c>
      <c r="L770" s="183" t="s">
        <v>544</v>
      </c>
      <c r="M770" s="24" t="s">
        <v>2943</v>
      </c>
      <c r="O770" s="137" t="s">
        <v>1095</v>
      </c>
    </row>
    <row r="771" spans="1:16" s="24" customFormat="1">
      <c r="A771" s="43"/>
      <c r="B771" s="144" t="str">
        <f t="shared" si="17"/>
        <v>N</v>
      </c>
      <c r="C771" s="24" t="s">
        <v>2948</v>
      </c>
      <c r="D771" s="24" t="s">
        <v>699</v>
      </c>
      <c r="E771" s="24" t="s">
        <v>2008</v>
      </c>
      <c r="F771" s="24" t="s">
        <v>2009</v>
      </c>
      <c r="G771" s="24" t="s">
        <v>2010</v>
      </c>
      <c r="H771" s="24" t="s">
        <v>2011</v>
      </c>
      <c r="I771" s="24" t="s">
        <v>2012</v>
      </c>
      <c r="J771" s="183"/>
      <c r="K771" s="183" t="s">
        <v>1402</v>
      </c>
      <c r="L771" s="183" t="s">
        <v>544</v>
      </c>
      <c r="M771" s="24" t="s">
        <v>2937</v>
      </c>
      <c r="O771" s="137" t="s">
        <v>1095</v>
      </c>
    </row>
    <row r="772" spans="1:16" s="24" customFormat="1">
      <c r="A772" s="43"/>
      <c r="B772" s="144" t="str">
        <f t="shared" si="17"/>
        <v>N</v>
      </c>
      <c r="C772" s="24" t="s">
        <v>2949</v>
      </c>
      <c r="D772" s="24" t="s">
        <v>699</v>
      </c>
      <c r="E772" s="24" t="s">
        <v>2016</v>
      </c>
      <c r="F772" s="24" t="s">
        <v>2009</v>
      </c>
      <c r="G772" s="24" t="s">
        <v>2010</v>
      </c>
      <c r="H772" s="24" t="s">
        <v>2011</v>
      </c>
      <c r="I772" s="24" t="s">
        <v>2012</v>
      </c>
      <c r="J772" s="183"/>
      <c r="K772" s="183" t="s">
        <v>1402</v>
      </c>
      <c r="L772" s="183" t="s">
        <v>544</v>
      </c>
      <c r="M772" s="24" t="s">
        <v>2939</v>
      </c>
      <c r="O772" s="137" t="s">
        <v>1095</v>
      </c>
    </row>
    <row r="773" spans="1:16" s="24" customFormat="1">
      <c r="A773" s="43"/>
      <c r="B773" s="144" t="str">
        <f t="shared" si="17"/>
        <v>N</v>
      </c>
      <c r="C773" s="24" t="s">
        <v>2950</v>
      </c>
      <c r="D773" s="24" t="s">
        <v>699</v>
      </c>
      <c r="E773" s="24" t="s">
        <v>2008</v>
      </c>
      <c r="F773" s="24" t="s">
        <v>2019</v>
      </c>
      <c r="G773" s="24" t="s">
        <v>2020</v>
      </c>
      <c r="H773" s="24" t="s">
        <v>2021</v>
      </c>
      <c r="I773" s="24" t="s">
        <v>2012</v>
      </c>
      <c r="J773" s="183"/>
      <c r="K773" s="183" t="s">
        <v>1402</v>
      </c>
      <c r="L773" s="183" t="s">
        <v>544</v>
      </c>
      <c r="M773" s="24" t="s">
        <v>2941</v>
      </c>
      <c r="O773" s="137" t="s">
        <v>1095</v>
      </c>
    </row>
    <row r="774" spans="1:16" s="24" customFormat="1">
      <c r="A774" s="43"/>
      <c r="B774" s="144" t="str">
        <f t="shared" si="17"/>
        <v>N</v>
      </c>
      <c r="C774" s="24" t="s">
        <v>2951</v>
      </c>
      <c r="D774" s="24" t="s">
        <v>699</v>
      </c>
      <c r="E774" s="24" t="s">
        <v>2016</v>
      </c>
      <c r="F774" s="24" t="s">
        <v>2019</v>
      </c>
      <c r="G774" s="24" t="s">
        <v>2020</v>
      </c>
      <c r="H774" s="24" t="s">
        <v>2021</v>
      </c>
      <c r="I774" s="24" t="s">
        <v>2012</v>
      </c>
      <c r="J774" s="183"/>
      <c r="K774" s="183" t="s">
        <v>1402</v>
      </c>
      <c r="L774" s="183" t="s">
        <v>544</v>
      </c>
      <c r="M774" s="24" t="s">
        <v>2943</v>
      </c>
      <c r="O774" s="137" t="s">
        <v>1095</v>
      </c>
    </row>
    <row r="775" spans="1:16" s="24" customFormat="1">
      <c r="A775" s="43"/>
      <c r="B775" s="144" t="str">
        <f t="shared" si="17"/>
        <v>Y</v>
      </c>
      <c r="C775" s="24" t="s">
        <v>2952</v>
      </c>
      <c r="D775" s="24" t="s">
        <v>699</v>
      </c>
      <c r="E775" s="24" t="s">
        <v>2008</v>
      </c>
      <c r="F775" s="24" t="s">
        <v>2009</v>
      </c>
      <c r="G775" s="24" t="s">
        <v>2010</v>
      </c>
      <c r="H775" s="24" t="s">
        <v>2011</v>
      </c>
      <c r="I775" s="24" t="s">
        <v>2012</v>
      </c>
      <c r="J775" s="183"/>
      <c r="K775" s="183" t="s">
        <v>536</v>
      </c>
      <c r="L775" s="24" t="s">
        <v>2953</v>
      </c>
      <c r="M775" s="24" t="s">
        <v>2937</v>
      </c>
      <c r="N775" s="24" t="s">
        <v>2014</v>
      </c>
      <c r="O775" s="24" t="s">
        <v>539</v>
      </c>
    </row>
    <row r="776" spans="1:16" s="24" customFormat="1">
      <c r="A776" s="43"/>
      <c r="B776" s="144" t="str">
        <f t="shared" si="17"/>
        <v>N</v>
      </c>
      <c r="C776" s="24" t="s">
        <v>2954</v>
      </c>
      <c r="D776" s="24" t="s">
        <v>699</v>
      </c>
      <c r="E776" s="24" t="s">
        <v>2016</v>
      </c>
      <c r="F776" s="24" t="s">
        <v>2009</v>
      </c>
      <c r="G776" s="24" t="s">
        <v>2010</v>
      </c>
      <c r="H776" s="24" t="s">
        <v>2011</v>
      </c>
      <c r="I776" s="24" t="s">
        <v>2012</v>
      </c>
      <c r="J776" s="183"/>
      <c r="K776" s="183" t="s">
        <v>536</v>
      </c>
      <c r="L776" s="24" t="s">
        <v>2953</v>
      </c>
      <c r="M776" s="24" t="s">
        <v>2939</v>
      </c>
      <c r="N776" s="24" t="s">
        <v>2014</v>
      </c>
      <c r="O776" s="24" t="s">
        <v>539</v>
      </c>
    </row>
    <row r="777" spans="1:16" s="24" customFormat="1">
      <c r="A777" s="43"/>
      <c r="B777" s="144" t="str">
        <f t="shared" si="17"/>
        <v>N</v>
      </c>
      <c r="C777" s="24" t="s">
        <v>2955</v>
      </c>
      <c r="D777" s="24" t="s">
        <v>699</v>
      </c>
      <c r="E777" s="24" t="s">
        <v>2008</v>
      </c>
      <c r="F777" s="24" t="s">
        <v>2019</v>
      </c>
      <c r="G777" s="24" t="s">
        <v>2020</v>
      </c>
      <c r="H777" s="24" t="s">
        <v>2021</v>
      </c>
      <c r="I777" s="24" t="s">
        <v>2012</v>
      </c>
      <c r="J777" s="183"/>
      <c r="K777" s="183" t="s">
        <v>536</v>
      </c>
      <c r="L777" s="24">
        <v>97782733</v>
      </c>
      <c r="M777" s="24" t="s">
        <v>2941</v>
      </c>
      <c r="N777" s="24" t="s">
        <v>2014</v>
      </c>
      <c r="O777" s="24" t="s">
        <v>1095</v>
      </c>
    </row>
    <row r="778" spans="1:16" s="24" customFormat="1">
      <c r="A778" s="43"/>
      <c r="B778" s="144" t="str">
        <f t="shared" si="17"/>
        <v>N</v>
      </c>
      <c r="C778" s="24" t="s">
        <v>2956</v>
      </c>
      <c r="D778" s="24" t="s">
        <v>699</v>
      </c>
      <c r="E778" s="24" t="s">
        <v>2016</v>
      </c>
      <c r="F778" s="24" t="s">
        <v>2019</v>
      </c>
      <c r="G778" s="24" t="s">
        <v>2020</v>
      </c>
      <c r="H778" s="24" t="s">
        <v>2021</v>
      </c>
      <c r="I778" s="24" t="s">
        <v>2012</v>
      </c>
      <c r="J778" s="183"/>
      <c r="K778" s="183" t="s">
        <v>536</v>
      </c>
      <c r="L778" s="24">
        <v>97782733</v>
      </c>
      <c r="M778" s="24" t="s">
        <v>2943</v>
      </c>
      <c r="N778" s="24" t="s">
        <v>2014</v>
      </c>
      <c r="O778" s="24" t="s">
        <v>1095</v>
      </c>
      <c r="P778" s="155"/>
    </row>
    <row r="779" spans="1:16" s="24" customFormat="1">
      <c r="A779" s="43"/>
      <c r="B779" s="144" t="str">
        <f t="shared" si="17"/>
        <v>N</v>
      </c>
      <c r="C779" s="24" t="s">
        <v>2957</v>
      </c>
      <c r="D779" s="24" t="s">
        <v>699</v>
      </c>
      <c r="E779" s="24" t="s">
        <v>2008</v>
      </c>
      <c r="F779" s="24" t="s">
        <v>2043</v>
      </c>
      <c r="G779" s="24" t="s">
        <v>2044</v>
      </c>
      <c r="H779" s="24" t="s">
        <v>2045</v>
      </c>
      <c r="I779" s="159" t="s">
        <v>2037</v>
      </c>
      <c r="J779" s="183"/>
      <c r="K779" s="183" t="s">
        <v>536</v>
      </c>
      <c r="L779" s="24" t="s">
        <v>544</v>
      </c>
      <c r="M779" s="24" t="s">
        <v>2958</v>
      </c>
      <c r="O779" s="137" t="s">
        <v>2039</v>
      </c>
    </row>
    <row r="780" spans="1:16" s="24" customFormat="1">
      <c r="A780" s="43"/>
      <c r="B780" s="144" t="str">
        <f t="shared" si="17"/>
        <v>N</v>
      </c>
      <c r="C780" s="24" t="s">
        <v>2959</v>
      </c>
      <c r="D780" s="24" t="s">
        <v>699</v>
      </c>
      <c r="E780" s="24" t="s">
        <v>2016</v>
      </c>
      <c r="F780" s="24" t="s">
        <v>2043</v>
      </c>
      <c r="G780" s="24" t="s">
        <v>2044</v>
      </c>
      <c r="H780" s="24" t="s">
        <v>2045</v>
      </c>
      <c r="I780" s="159" t="s">
        <v>2037</v>
      </c>
      <c r="J780" s="183"/>
      <c r="K780" s="183" t="s">
        <v>536</v>
      </c>
      <c r="L780" s="24" t="s">
        <v>544</v>
      </c>
      <c r="M780" s="24" t="s">
        <v>2960</v>
      </c>
      <c r="O780" s="137" t="s">
        <v>2039</v>
      </c>
    </row>
    <row r="781" spans="1:16" s="24" customFormat="1">
      <c r="A781" s="43"/>
      <c r="B781" s="144" t="str">
        <f t="shared" si="17"/>
        <v>N</v>
      </c>
      <c r="C781" s="24" t="s">
        <v>2961</v>
      </c>
      <c r="D781" s="24" t="s">
        <v>699</v>
      </c>
      <c r="E781" s="24" t="s">
        <v>2008</v>
      </c>
      <c r="F781" s="24" t="s">
        <v>2009</v>
      </c>
      <c r="G781" s="24" t="s">
        <v>2010</v>
      </c>
      <c r="H781" s="24" t="s">
        <v>2011</v>
      </c>
      <c r="I781" s="24" t="s">
        <v>2012</v>
      </c>
      <c r="J781" s="183"/>
      <c r="K781" s="183" t="s">
        <v>1094</v>
      </c>
      <c r="L781" s="183" t="s">
        <v>544</v>
      </c>
      <c r="M781" s="24" t="s">
        <v>2937</v>
      </c>
      <c r="O781" s="137" t="s">
        <v>1095</v>
      </c>
    </row>
    <row r="782" spans="1:16" s="24" customFormat="1">
      <c r="A782" s="43"/>
      <c r="B782" s="144" t="str">
        <f t="shared" si="17"/>
        <v>N</v>
      </c>
      <c r="C782" s="24" t="s">
        <v>2962</v>
      </c>
      <c r="D782" s="24" t="s">
        <v>699</v>
      </c>
      <c r="E782" s="24" t="s">
        <v>2016</v>
      </c>
      <c r="F782" s="24" t="s">
        <v>2009</v>
      </c>
      <c r="G782" s="24" t="s">
        <v>2010</v>
      </c>
      <c r="H782" s="24" t="s">
        <v>2011</v>
      </c>
      <c r="I782" s="24" t="s">
        <v>2012</v>
      </c>
      <c r="J782" s="183"/>
      <c r="K782" s="183" t="s">
        <v>1094</v>
      </c>
      <c r="L782" s="183" t="s">
        <v>544</v>
      </c>
      <c r="M782" s="24" t="s">
        <v>2939</v>
      </c>
      <c r="O782" s="137" t="s">
        <v>1095</v>
      </c>
    </row>
    <row r="783" spans="1:16" s="24" customFormat="1">
      <c r="A783" s="43"/>
      <c r="B783" s="144" t="str">
        <f t="shared" si="17"/>
        <v>N</v>
      </c>
      <c r="C783" s="24" t="s">
        <v>2963</v>
      </c>
      <c r="D783" s="24" t="s">
        <v>699</v>
      </c>
      <c r="E783" s="24" t="s">
        <v>2008</v>
      </c>
      <c r="F783" s="24" t="s">
        <v>2019</v>
      </c>
      <c r="G783" s="24" t="s">
        <v>2020</v>
      </c>
      <c r="H783" s="24" t="s">
        <v>2021</v>
      </c>
      <c r="I783" s="24" t="s">
        <v>2012</v>
      </c>
      <c r="J783" s="183"/>
      <c r="K783" s="183" t="s">
        <v>1094</v>
      </c>
      <c r="L783" s="183" t="s">
        <v>544</v>
      </c>
      <c r="M783" s="24" t="s">
        <v>2941</v>
      </c>
      <c r="O783" s="137" t="s">
        <v>1095</v>
      </c>
    </row>
    <row r="784" spans="1:16" s="24" customFormat="1">
      <c r="A784" s="43"/>
      <c r="B784" s="144" t="str">
        <f t="shared" si="17"/>
        <v>N</v>
      </c>
      <c r="C784" s="24" t="s">
        <v>2964</v>
      </c>
      <c r="D784" s="24" t="s">
        <v>699</v>
      </c>
      <c r="E784" s="24" t="s">
        <v>2016</v>
      </c>
      <c r="F784" s="24" t="s">
        <v>2019</v>
      </c>
      <c r="G784" s="24" t="s">
        <v>2020</v>
      </c>
      <c r="H784" s="24" t="s">
        <v>2021</v>
      </c>
      <c r="I784" s="24" t="s">
        <v>2012</v>
      </c>
      <c r="J784" s="183"/>
      <c r="K784" s="183" t="s">
        <v>1094</v>
      </c>
      <c r="L784" s="183" t="s">
        <v>544</v>
      </c>
      <c r="M784" s="24" t="s">
        <v>2943</v>
      </c>
      <c r="O784" s="137" t="s">
        <v>1095</v>
      </c>
    </row>
    <row r="785" spans="1:16" s="24" customFormat="1">
      <c r="A785" s="43"/>
      <c r="B785" s="144" t="str">
        <f t="shared" si="17"/>
        <v>N</v>
      </c>
      <c r="C785" s="24" t="s">
        <v>2965</v>
      </c>
      <c r="D785" s="24" t="s">
        <v>699</v>
      </c>
      <c r="E785" s="24" t="s">
        <v>2008</v>
      </c>
      <c r="F785" s="24" t="s">
        <v>2009</v>
      </c>
      <c r="G785" s="24" t="s">
        <v>2010</v>
      </c>
      <c r="H785" s="24" t="s">
        <v>2011</v>
      </c>
      <c r="I785" s="24" t="s">
        <v>2012</v>
      </c>
      <c r="J785" s="183"/>
      <c r="K785" s="183" t="s">
        <v>1125</v>
      </c>
      <c r="L785" s="183" t="s">
        <v>544</v>
      </c>
      <c r="M785" s="24" t="s">
        <v>2937</v>
      </c>
      <c r="O785" s="137" t="s">
        <v>1095</v>
      </c>
    </row>
    <row r="786" spans="1:16" s="24" customFormat="1">
      <c r="A786" s="43"/>
      <c r="B786" s="144" t="str">
        <f t="shared" si="17"/>
        <v>N</v>
      </c>
      <c r="C786" s="24" t="s">
        <v>2966</v>
      </c>
      <c r="D786" s="24" t="s">
        <v>699</v>
      </c>
      <c r="E786" s="24" t="s">
        <v>2016</v>
      </c>
      <c r="F786" s="24" t="s">
        <v>2009</v>
      </c>
      <c r="G786" s="24" t="s">
        <v>2010</v>
      </c>
      <c r="H786" s="24" t="s">
        <v>2011</v>
      </c>
      <c r="I786" s="24" t="s">
        <v>2012</v>
      </c>
      <c r="J786" s="183"/>
      <c r="K786" s="183" t="s">
        <v>1125</v>
      </c>
      <c r="L786" s="183" t="s">
        <v>544</v>
      </c>
      <c r="M786" s="24" t="s">
        <v>2939</v>
      </c>
      <c r="O786" s="137" t="s">
        <v>1095</v>
      </c>
    </row>
    <row r="787" spans="1:16" s="24" customFormat="1">
      <c r="A787" s="43"/>
      <c r="B787" s="144" t="str">
        <f t="shared" si="17"/>
        <v>N</v>
      </c>
      <c r="C787" s="24" t="s">
        <v>2967</v>
      </c>
      <c r="D787" s="24" t="s">
        <v>699</v>
      </c>
      <c r="E787" s="24" t="s">
        <v>2008</v>
      </c>
      <c r="F787" s="24" t="s">
        <v>2019</v>
      </c>
      <c r="G787" s="24" t="s">
        <v>2020</v>
      </c>
      <c r="H787" s="24" t="s">
        <v>2021</v>
      </c>
      <c r="I787" s="24" t="s">
        <v>2012</v>
      </c>
      <c r="J787" s="183"/>
      <c r="K787" s="183" t="s">
        <v>1125</v>
      </c>
      <c r="L787" s="183" t="s">
        <v>544</v>
      </c>
      <c r="M787" s="24" t="s">
        <v>2941</v>
      </c>
      <c r="O787" s="137" t="s">
        <v>1095</v>
      </c>
    </row>
    <row r="788" spans="1:16" s="24" customFormat="1">
      <c r="A788" s="43"/>
      <c r="B788" s="144" t="str">
        <f t="shared" si="17"/>
        <v>N</v>
      </c>
      <c r="C788" s="24" t="s">
        <v>2968</v>
      </c>
      <c r="D788" s="24" t="s">
        <v>699</v>
      </c>
      <c r="E788" s="24" t="s">
        <v>2016</v>
      </c>
      <c r="F788" s="24" t="s">
        <v>2019</v>
      </c>
      <c r="G788" s="24" t="s">
        <v>2020</v>
      </c>
      <c r="H788" s="24" t="s">
        <v>2021</v>
      </c>
      <c r="I788" s="24" t="s">
        <v>2012</v>
      </c>
      <c r="J788" s="183"/>
      <c r="K788" s="183" t="s">
        <v>1125</v>
      </c>
      <c r="L788" s="183" t="s">
        <v>544</v>
      </c>
      <c r="M788" s="24" t="s">
        <v>2943</v>
      </c>
      <c r="O788" s="137" t="s">
        <v>1095</v>
      </c>
      <c r="P788" s="155"/>
    </row>
    <row r="789" spans="1:16" s="24" customFormat="1">
      <c r="A789" s="43"/>
      <c r="B789" s="144" t="str">
        <f t="shared" si="17"/>
        <v>N</v>
      </c>
      <c r="C789" s="24" t="s">
        <v>2969</v>
      </c>
      <c r="D789" s="24" t="s">
        <v>699</v>
      </c>
      <c r="E789" s="24" t="s">
        <v>2008</v>
      </c>
      <c r="F789" s="24" t="s">
        <v>2009</v>
      </c>
      <c r="G789" s="24" t="s">
        <v>2010</v>
      </c>
      <c r="H789" s="24" t="s">
        <v>2011</v>
      </c>
      <c r="I789" s="24" t="s">
        <v>2012</v>
      </c>
      <c r="J789" s="183"/>
      <c r="K789" s="183" t="s">
        <v>1235</v>
      </c>
      <c r="L789" s="183" t="s">
        <v>544</v>
      </c>
      <c r="M789" s="24" t="s">
        <v>2937</v>
      </c>
      <c r="O789" s="137" t="s">
        <v>1095</v>
      </c>
    </row>
    <row r="790" spans="1:16" s="24" customFormat="1">
      <c r="A790" s="43"/>
      <c r="B790" s="144" t="str">
        <f t="shared" si="17"/>
        <v>N</v>
      </c>
      <c r="C790" s="24" t="s">
        <v>2970</v>
      </c>
      <c r="D790" s="24" t="s">
        <v>699</v>
      </c>
      <c r="E790" s="24" t="s">
        <v>2016</v>
      </c>
      <c r="F790" s="24" t="s">
        <v>2009</v>
      </c>
      <c r="G790" s="24" t="s">
        <v>2010</v>
      </c>
      <c r="H790" s="24" t="s">
        <v>2011</v>
      </c>
      <c r="I790" s="24" t="s">
        <v>2012</v>
      </c>
      <c r="J790" s="183"/>
      <c r="K790" s="183" t="s">
        <v>1235</v>
      </c>
      <c r="L790" s="183" t="s">
        <v>544</v>
      </c>
      <c r="M790" s="24" t="s">
        <v>2939</v>
      </c>
      <c r="O790" s="137" t="s">
        <v>1095</v>
      </c>
    </row>
    <row r="791" spans="1:16" s="24" customFormat="1">
      <c r="A791" s="43"/>
      <c r="B791" s="144" t="str">
        <f t="shared" si="17"/>
        <v>N</v>
      </c>
      <c r="C791" s="24" t="s">
        <v>2971</v>
      </c>
      <c r="D791" s="24" t="s">
        <v>699</v>
      </c>
      <c r="E791" s="24" t="s">
        <v>2008</v>
      </c>
      <c r="F791" s="24" t="s">
        <v>2019</v>
      </c>
      <c r="G791" s="24" t="s">
        <v>2020</v>
      </c>
      <c r="H791" s="24" t="s">
        <v>2021</v>
      </c>
      <c r="I791" s="24" t="s">
        <v>2012</v>
      </c>
      <c r="J791" s="183"/>
      <c r="K791" s="183" t="s">
        <v>1235</v>
      </c>
      <c r="L791" s="183" t="s">
        <v>544</v>
      </c>
      <c r="M791" s="24" t="s">
        <v>2941</v>
      </c>
      <c r="O791" s="137" t="s">
        <v>1095</v>
      </c>
    </row>
    <row r="792" spans="1:16" s="24" customFormat="1">
      <c r="A792" s="43"/>
      <c r="B792" s="144" t="str">
        <f t="shared" si="17"/>
        <v>N</v>
      </c>
      <c r="C792" s="24" t="s">
        <v>2972</v>
      </c>
      <c r="D792" s="24" t="s">
        <v>699</v>
      </c>
      <c r="E792" s="24" t="s">
        <v>2016</v>
      </c>
      <c r="F792" s="24" t="s">
        <v>2019</v>
      </c>
      <c r="G792" s="24" t="s">
        <v>2020</v>
      </c>
      <c r="H792" s="24" t="s">
        <v>2021</v>
      </c>
      <c r="I792" s="24" t="s">
        <v>2012</v>
      </c>
      <c r="J792" s="183"/>
      <c r="K792" s="183" t="s">
        <v>1235</v>
      </c>
      <c r="L792" s="183" t="s">
        <v>544</v>
      </c>
      <c r="M792" s="24" t="s">
        <v>2943</v>
      </c>
      <c r="O792" s="137" t="s">
        <v>1095</v>
      </c>
      <c r="P792" s="155"/>
    </row>
    <row r="793" spans="1:16" s="24" customFormat="1">
      <c r="A793" s="43"/>
      <c r="B793" s="144" t="str">
        <f t="shared" si="17"/>
        <v>N</v>
      </c>
      <c r="C793" s="24" t="s">
        <v>2973</v>
      </c>
      <c r="D793" s="24" t="s">
        <v>721</v>
      </c>
      <c r="E793" s="24" t="s">
        <v>2008</v>
      </c>
      <c r="F793" s="24" t="s">
        <v>2009</v>
      </c>
      <c r="G793" s="24" t="s">
        <v>2010</v>
      </c>
      <c r="H793" s="24" t="s">
        <v>2011</v>
      </c>
      <c r="I793" s="24" t="s">
        <v>2012</v>
      </c>
      <c r="J793" s="183"/>
      <c r="K793" s="183" t="s">
        <v>1344</v>
      </c>
      <c r="L793" s="183" t="s">
        <v>544</v>
      </c>
      <c r="M793" s="24" t="s">
        <v>2974</v>
      </c>
      <c r="O793" s="137" t="s">
        <v>1095</v>
      </c>
    </row>
    <row r="794" spans="1:16" s="24" customFormat="1">
      <c r="A794" s="43"/>
      <c r="B794" s="144" t="str">
        <f t="shared" si="17"/>
        <v>N</v>
      </c>
      <c r="C794" s="24" t="s">
        <v>2975</v>
      </c>
      <c r="D794" s="24" t="s">
        <v>721</v>
      </c>
      <c r="E794" s="24" t="s">
        <v>2016</v>
      </c>
      <c r="F794" s="24" t="s">
        <v>2009</v>
      </c>
      <c r="G794" s="24" t="s">
        <v>2010</v>
      </c>
      <c r="H794" s="24" t="s">
        <v>2011</v>
      </c>
      <c r="I794" s="24" t="s">
        <v>2012</v>
      </c>
      <c r="J794" s="183"/>
      <c r="K794" s="183" t="s">
        <v>1344</v>
      </c>
      <c r="L794" s="183" t="s">
        <v>544</v>
      </c>
      <c r="M794" s="24" t="s">
        <v>2976</v>
      </c>
      <c r="O794" s="137" t="s">
        <v>1095</v>
      </c>
    </row>
    <row r="795" spans="1:16" s="24" customFormat="1">
      <c r="A795" s="43"/>
      <c r="B795" s="144" t="str">
        <f t="shared" ref="B795:B834" si="18">IF(AND(E795 = "Case Ring",G795="Silicon Bronze, ASTM-B584, C87600", K795 = "Coating_Standard"),"Y","N")</f>
        <v>N</v>
      </c>
      <c r="C795" s="24" t="s">
        <v>2977</v>
      </c>
      <c r="D795" s="24" t="s">
        <v>721</v>
      </c>
      <c r="E795" s="24" t="s">
        <v>2008</v>
      </c>
      <c r="F795" s="24" t="s">
        <v>2019</v>
      </c>
      <c r="G795" s="24" t="s">
        <v>2020</v>
      </c>
      <c r="H795" s="24" t="s">
        <v>2021</v>
      </c>
      <c r="I795" s="24" t="s">
        <v>2012</v>
      </c>
      <c r="J795" s="183"/>
      <c r="K795" s="183" t="s">
        <v>1344</v>
      </c>
      <c r="L795" s="183" t="s">
        <v>544</v>
      </c>
      <c r="M795" s="24" t="s">
        <v>2978</v>
      </c>
      <c r="O795" s="137" t="s">
        <v>1095</v>
      </c>
    </row>
    <row r="796" spans="1:16" s="24" customFormat="1">
      <c r="A796" s="43"/>
      <c r="B796" s="144" t="str">
        <f t="shared" si="18"/>
        <v>N</v>
      </c>
      <c r="C796" s="24" t="s">
        <v>2979</v>
      </c>
      <c r="D796" s="24" t="s">
        <v>721</v>
      </c>
      <c r="E796" s="24" t="s">
        <v>2016</v>
      </c>
      <c r="F796" s="24" t="s">
        <v>2019</v>
      </c>
      <c r="G796" s="24" t="s">
        <v>2020</v>
      </c>
      <c r="H796" s="24" t="s">
        <v>2021</v>
      </c>
      <c r="I796" s="24" t="s">
        <v>2012</v>
      </c>
      <c r="J796" s="183"/>
      <c r="K796" s="183" t="s">
        <v>1344</v>
      </c>
      <c r="L796" s="183" t="s">
        <v>544</v>
      </c>
      <c r="M796" s="24" t="s">
        <v>2980</v>
      </c>
      <c r="O796" s="137" t="s">
        <v>1095</v>
      </c>
    </row>
    <row r="797" spans="1:16" s="24" customFormat="1">
      <c r="A797" s="43"/>
      <c r="B797" s="144" t="str">
        <f t="shared" si="18"/>
        <v>N</v>
      </c>
      <c r="C797" s="24" t="s">
        <v>2981</v>
      </c>
      <c r="D797" s="24" t="s">
        <v>721</v>
      </c>
      <c r="E797" s="24" t="s">
        <v>2008</v>
      </c>
      <c r="F797" s="24" t="s">
        <v>2009</v>
      </c>
      <c r="G797" s="24" t="s">
        <v>2010</v>
      </c>
      <c r="H797" s="24" t="s">
        <v>2011</v>
      </c>
      <c r="I797" s="24" t="s">
        <v>2012</v>
      </c>
      <c r="J797" s="183"/>
      <c r="K797" s="183" t="s">
        <v>1373</v>
      </c>
      <c r="L797" s="183" t="s">
        <v>544</v>
      </c>
      <c r="M797" s="24" t="s">
        <v>2974</v>
      </c>
      <c r="O797" s="137" t="s">
        <v>1095</v>
      </c>
    </row>
    <row r="798" spans="1:16" s="24" customFormat="1">
      <c r="A798" s="43"/>
      <c r="B798" s="144" t="str">
        <f t="shared" si="18"/>
        <v>N</v>
      </c>
      <c r="C798" s="24" t="s">
        <v>2982</v>
      </c>
      <c r="D798" s="24" t="s">
        <v>721</v>
      </c>
      <c r="E798" s="24" t="s">
        <v>2016</v>
      </c>
      <c r="F798" s="24" t="s">
        <v>2009</v>
      </c>
      <c r="G798" s="24" t="s">
        <v>2010</v>
      </c>
      <c r="H798" s="24" t="s">
        <v>2011</v>
      </c>
      <c r="I798" s="24" t="s">
        <v>2012</v>
      </c>
      <c r="J798" s="183"/>
      <c r="K798" s="183" t="s">
        <v>1373</v>
      </c>
      <c r="L798" s="183" t="s">
        <v>544</v>
      </c>
      <c r="M798" s="24" t="s">
        <v>2976</v>
      </c>
      <c r="O798" s="137" t="s">
        <v>1095</v>
      </c>
      <c r="P798" s="155"/>
    </row>
    <row r="799" spans="1:16" s="24" customFormat="1">
      <c r="A799" s="43"/>
      <c r="B799" s="144" t="str">
        <f t="shared" si="18"/>
        <v>N</v>
      </c>
      <c r="C799" s="24" t="s">
        <v>2983</v>
      </c>
      <c r="D799" s="24" t="s">
        <v>721</v>
      </c>
      <c r="E799" s="24" t="s">
        <v>2008</v>
      </c>
      <c r="F799" s="24" t="s">
        <v>2019</v>
      </c>
      <c r="G799" s="24" t="s">
        <v>2020</v>
      </c>
      <c r="H799" s="24" t="s">
        <v>2021</v>
      </c>
      <c r="I799" s="24" t="s">
        <v>2012</v>
      </c>
      <c r="J799" s="183"/>
      <c r="K799" s="183" t="s">
        <v>1373</v>
      </c>
      <c r="L799" s="183" t="s">
        <v>544</v>
      </c>
      <c r="M799" s="24" t="s">
        <v>2978</v>
      </c>
      <c r="O799" s="137" t="s">
        <v>1095</v>
      </c>
      <c r="P799" s="155"/>
    </row>
    <row r="800" spans="1:16" s="24" customFormat="1">
      <c r="A800" s="43"/>
      <c r="B800" s="144" t="str">
        <f t="shared" si="18"/>
        <v>N</v>
      </c>
      <c r="C800" s="24" t="s">
        <v>2984</v>
      </c>
      <c r="D800" s="24" t="s">
        <v>721</v>
      </c>
      <c r="E800" s="24" t="s">
        <v>2016</v>
      </c>
      <c r="F800" s="24" t="s">
        <v>2019</v>
      </c>
      <c r="G800" s="24" t="s">
        <v>2020</v>
      </c>
      <c r="H800" s="24" t="s">
        <v>2021</v>
      </c>
      <c r="I800" s="24" t="s">
        <v>2012</v>
      </c>
      <c r="J800" s="183"/>
      <c r="K800" s="183" t="s">
        <v>1373</v>
      </c>
      <c r="L800" s="183" t="s">
        <v>544</v>
      </c>
      <c r="M800" s="24" t="s">
        <v>2980</v>
      </c>
      <c r="O800" s="137" t="s">
        <v>1095</v>
      </c>
    </row>
    <row r="801" spans="1:16" s="24" customFormat="1">
      <c r="A801" s="43"/>
      <c r="B801" s="144" t="str">
        <f t="shared" si="18"/>
        <v>N</v>
      </c>
      <c r="C801" s="24" t="s">
        <v>2985</v>
      </c>
      <c r="D801" s="24" t="s">
        <v>721</v>
      </c>
      <c r="E801" s="24" t="s">
        <v>2008</v>
      </c>
      <c r="F801" s="24" t="s">
        <v>2009</v>
      </c>
      <c r="G801" s="24" t="s">
        <v>2010</v>
      </c>
      <c r="H801" s="24" t="s">
        <v>2011</v>
      </c>
      <c r="I801" s="24" t="s">
        <v>2012</v>
      </c>
      <c r="J801" s="183"/>
      <c r="K801" s="183" t="s">
        <v>1402</v>
      </c>
      <c r="L801" s="183" t="s">
        <v>544</v>
      </c>
      <c r="M801" s="24" t="s">
        <v>2974</v>
      </c>
      <c r="O801" s="137" t="s">
        <v>1095</v>
      </c>
    </row>
    <row r="802" spans="1:16" s="24" customFormat="1">
      <c r="A802" s="43"/>
      <c r="B802" s="144" t="str">
        <f t="shared" si="18"/>
        <v>N</v>
      </c>
      <c r="C802" s="24" t="s">
        <v>2986</v>
      </c>
      <c r="D802" s="24" t="s">
        <v>721</v>
      </c>
      <c r="E802" s="24" t="s">
        <v>2016</v>
      </c>
      <c r="F802" s="24" t="s">
        <v>2009</v>
      </c>
      <c r="G802" s="24" t="s">
        <v>2010</v>
      </c>
      <c r="H802" s="24" t="s">
        <v>2011</v>
      </c>
      <c r="I802" s="24" t="s">
        <v>2012</v>
      </c>
      <c r="J802" s="183"/>
      <c r="K802" s="183" t="s">
        <v>1402</v>
      </c>
      <c r="L802" s="183" t="s">
        <v>544</v>
      </c>
      <c r="M802" s="24" t="s">
        <v>2976</v>
      </c>
      <c r="O802" s="137" t="s">
        <v>1095</v>
      </c>
    </row>
    <row r="803" spans="1:16" s="24" customFormat="1">
      <c r="A803" s="43"/>
      <c r="B803" s="144" t="str">
        <f t="shared" si="18"/>
        <v>N</v>
      </c>
      <c r="C803" s="24" t="s">
        <v>2987</v>
      </c>
      <c r="D803" s="24" t="s">
        <v>721</v>
      </c>
      <c r="E803" s="24" t="s">
        <v>2008</v>
      </c>
      <c r="F803" s="24" t="s">
        <v>2019</v>
      </c>
      <c r="G803" s="24" t="s">
        <v>2020</v>
      </c>
      <c r="H803" s="24" t="s">
        <v>2021</v>
      </c>
      <c r="I803" s="24" t="s">
        <v>2012</v>
      </c>
      <c r="J803" s="183"/>
      <c r="K803" s="183" t="s">
        <v>1402</v>
      </c>
      <c r="L803" s="183" t="s">
        <v>544</v>
      </c>
      <c r="M803" s="24" t="s">
        <v>2978</v>
      </c>
      <c r="O803" s="137" t="s">
        <v>1095</v>
      </c>
    </row>
    <row r="804" spans="1:16" s="24" customFormat="1">
      <c r="A804" s="43"/>
      <c r="B804" s="144" t="str">
        <f t="shared" si="18"/>
        <v>N</v>
      </c>
      <c r="C804" s="24" t="s">
        <v>2988</v>
      </c>
      <c r="D804" s="24" t="s">
        <v>721</v>
      </c>
      <c r="E804" s="24" t="s">
        <v>2016</v>
      </c>
      <c r="F804" s="24" t="s">
        <v>2019</v>
      </c>
      <c r="G804" s="24" t="s">
        <v>2020</v>
      </c>
      <c r="H804" s="24" t="s">
        <v>2021</v>
      </c>
      <c r="I804" s="24" t="s">
        <v>2012</v>
      </c>
      <c r="J804" s="183"/>
      <c r="K804" s="183" t="s">
        <v>1402</v>
      </c>
      <c r="L804" s="183" t="s">
        <v>544</v>
      </c>
      <c r="M804" s="24" t="s">
        <v>2980</v>
      </c>
      <c r="O804" s="137" t="s">
        <v>1095</v>
      </c>
    </row>
    <row r="805" spans="1:16" s="24" customFormat="1">
      <c r="A805" s="43"/>
      <c r="B805" s="144" t="str">
        <f t="shared" si="18"/>
        <v>Y</v>
      </c>
      <c r="C805" s="24" t="s">
        <v>2989</v>
      </c>
      <c r="D805" s="24" t="s">
        <v>721</v>
      </c>
      <c r="E805" s="24" t="s">
        <v>2008</v>
      </c>
      <c r="F805" s="24" t="s">
        <v>2009</v>
      </c>
      <c r="G805" s="24" t="s">
        <v>2010</v>
      </c>
      <c r="H805" s="24" t="s">
        <v>2011</v>
      </c>
      <c r="I805" s="24" t="s">
        <v>2012</v>
      </c>
      <c r="J805" s="183"/>
      <c r="K805" s="183" t="s">
        <v>536</v>
      </c>
      <c r="L805" s="24" t="s">
        <v>2990</v>
      </c>
      <c r="M805" s="24" t="s">
        <v>2974</v>
      </c>
      <c r="N805" s="24" t="s">
        <v>2014</v>
      </c>
      <c r="O805" s="24" t="s">
        <v>539</v>
      </c>
    </row>
    <row r="806" spans="1:16" s="24" customFormat="1">
      <c r="A806" s="43"/>
      <c r="B806" s="144" t="str">
        <f t="shared" si="18"/>
        <v>N</v>
      </c>
      <c r="C806" s="24" t="s">
        <v>2991</v>
      </c>
      <c r="D806" s="24" t="s">
        <v>721</v>
      </c>
      <c r="E806" s="24" t="s">
        <v>2016</v>
      </c>
      <c r="F806" s="24" t="s">
        <v>2009</v>
      </c>
      <c r="G806" s="24" t="s">
        <v>2010</v>
      </c>
      <c r="H806" s="24" t="s">
        <v>2011</v>
      </c>
      <c r="I806" s="24" t="s">
        <v>2012</v>
      </c>
      <c r="J806" s="183"/>
      <c r="K806" s="183" t="s">
        <v>536</v>
      </c>
      <c r="L806" s="24">
        <v>96699005</v>
      </c>
      <c r="M806" s="24" t="s">
        <v>2976</v>
      </c>
      <c r="N806" s="24" t="s">
        <v>2014</v>
      </c>
      <c r="O806" s="24" t="s">
        <v>539</v>
      </c>
    </row>
    <row r="807" spans="1:16" s="24" customFormat="1">
      <c r="A807" s="43"/>
      <c r="B807" s="144" t="str">
        <f t="shared" si="18"/>
        <v>N</v>
      </c>
      <c r="C807" s="24" t="s">
        <v>2992</v>
      </c>
      <c r="D807" s="24" t="s">
        <v>721</v>
      </c>
      <c r="E807" s="24" t="s">
        <v>2008</v>
      </c>
      <c r="F807" s="24" t="s">
        <v>2019</v>
      </c>
      <c r="G807" s="24" t="s">
        <v>2020</v>
      </c>
      <c r="H807" s="24" t="s">
        <v>2021</v>
      </c>
      <c r="I807" s="24" t="s">
        <v>2012</v>
      </c>
      <c r="J807" s="183"/>
      <c r="K807" s="183" t="s">
        <v>536</v>
      </c>
      <c r="L807" s="24">
        <v>97782734</v>
      </c>
      <c r="M807" s="24" t="s">
        <v>2978</v>
      </c>
      <c r="N807" s="24" t="s">
        <v>2014</v>
      </c>
      <c r="O807" s="24" t="s">
        <v>1095</v>
      </c>
    </row>
    <row r="808" spans="1:16" s="24" customFormat="1">
      <c r="A808" s="43"/>
      <c r="B808" s="144" t="str">
        <f t="shared" si="18"/>
        <v>N</v>
      </c>
      <c r="C808" s="24" t="s">
        <v>2993</v>
      </c>
      <c r="D808" s="24" t="s">
        <v>721</v>
      </c>
      <c r="E808" s="24" t="s">
        <v>2016</v>
      </c>
      <c r="F808" s="24" t="s">
        <v>2019</v>
      </c>
      <c r="G808" s="24" t="s">
        <v>2020</v>
      </c>
      <c r="H808" s="24" t="s">
        <v>2021</v>
      </c>
      <c r="I808" s="24" t="s">
        <v>2012</v>
      </c>
      <c r="J808" s="183"/>
      <c r="K808" s="183" t="s">
        <v>536</v>
      </c>
      <c r="L808" s="24">
        <v>97782734</v>
      </c>
      <c r="M808" s="24" t="s">
        <v>2980</v>
      </c>
      <c r="N808" s="24" t="s">
        <v>2014</v>
      </c>
      <c r="O808" s="24" t="s">
        <v>1095</v>
      </c>
    </row>
    <row r="809" spans="1:16" s="24" customFormat="1">
      <c r="A809" s="43"/>
      <c r="B809" s="144" t="str">
        <f t="shared" si="18"/>
        <v>N</v>
      </c>
      <c r="C809" s="24" t="s">
        <v>2994</v>
      </c>
      <c r="D809" s="24" t="s">
        <v>721</v>
      </c>
      <c r="E809" s="24" t="s">
        <v>2008</v>
      </c>
      <c r="F809" s="24" t="s">
        <v>2043</v>
      </c>
      <c r="G809" s="24" t="s">
        <v>2044</v>
      </c>
      <c r="H809" s="24" t="s">
        <v>2045</v>
      </c>
      <c r="I809" s="159" t="s">
        <v>2037</v>
      </c>
      <c r="J809" s="183"/>
      <c r="K809" s="183" t="s">
        <v>536</v>
      </c>
      <c r="L809" s="24" t="s">
        <v>544</v>
      </c>
      <c r="M809" s="24" t="s">
        <v>2995</v>
      </c>
      <c r="O809" s="137" t="s">
        <v>2039</v>
      </c>
    </row>
    <row r="810" spans="1:16" s="24" customFormat="1">
      <c r="A810" s="43"/>
      <c r="B810" s="144" t="str">
        <f t="shared" si="18"/>
        <v>N</v>
      </c>
      <c r="C810" s="24" t="s">
        <v>2996</v>
      </c>
      <c r="D810" s="24" t="s">
        <v>721</v>
      </c>
      <c r="E810" s="24" t="s">
        <v>2016</v>
      </c>
      <c r="F810" s="24" t="s">
        <v>2043</v>
      </c>
      <c r="G810" s="24" t="s">
        <v>2044</v>
      </c>
      <c r="H810" s="24" t="s">
        <v>2045</v>
      </c>
      <c r="I810" s="159" t="s">
        <v>2037</v>
      </c>
      <c r="J810" s="183"/>
      <c r="K810" s="183" t="s">
        <v>536</v>
      </c>
      <c r="L810" s="24" t="s">
        <v>544</v>
      </c>
      <c r="M810" s="24" t="s">
        <v>2997</v>
      </c>
      <c r="O810" s="137" t="s">
        <v>2039</v>
      </c>
      <c r="P810" s="25"/>
    </row>
    <row r="811" spans="1:16" s="24" customFormat="1">
      <c r="A811" s="43"/>
      <c r="B811" s="144" t="str">
        <f t="shared" si="18"/>
        <v>N</v>
      </c>
      <c r="C811" s="24" t="s">
        <v>2998</v>
      </c>
      <c r="D811" s="24" t="s">
        <v>721</v>
      </c>
      <c r="E811" s="24" t="s">
        <v>2008</v>
      </c>
      <c r="F811" s="24" t="s">
        <v>2009</v>
      </c>
      <c r="G811" s="24" t="s">
        <v>2010</v>
      </c>
      <c r="H811" s="24" t="s">
        <v>2011</v>
      </c>
      <c r="I811" s="24" t="s">
        <v>2012</v>
      </c>
      <c r="J811" s="183"/>
      <c r="K811" s="183" t="s">
        <v>1094</v>
      </c>
      <c r="L811" s="183" t="s">
        <v>544</v>
      </c>
      <c r="M811" s="24" t="s">
        <v>2974</v>
      </c>
      <c r="O811" s="137" t="s">
        <v>1095</v>
      </c>
    </row>
    <row r="812" spans="1:16" s="24" customFormat="1">
      <c r="A812" s="43"/>
      <c r="B812" s="144" t="str">
        <f t="shared" si="18"/>
        <v>N</v>
      </c>
      <c r="C812" s="24" t="s">
        <v>2999</v>
      </c>
      <c r="D812" s="24" t="s">
        <v>721</v>
      </c>
      <c r="E812" s="24" t="s">
        <v>2016</v>
      </c>
      <c r="F812" s="24" t="s">
        <v>2009</v>
      </c>
      <c r="G812" s="24" t="s">
        <v>2010</v>
      </c>
      <c r="H812" s="24" t="s">
        <v>2011</v>
      </c>
      <c r="I812" s="24" t="s">
        <v>2012</v>
      </c>
      <c r="J812" s="183"/>
      <c r="K812" s="183" t="s">
        <v>1094</v>
      </c>
      <c r="L812" s="183" t="s">
        <v>544</v>
      </c>
      <c r="M812" s="24" t="s">
        <v>2976</v>
      </c>
      <c r="O812" s="137" t="s">
        <v>1095</v>
      </c>
    </row>
    <row r="813" spans="1:16" s="24" customFormat="1">
      <c r="A813" s="43"/>
      <c r="B813" s="144" t="str">
        <f t="shared" si="18"/>
        <v>N</v>
      </c>
      <c r="C813" s="24" t="s">
        <v>3000</v>
      </c>
      <c r="D813" s="24" t="s">
        <v>721</v>
      </c>
      <c r="E813" s="24" t="s">
        <v>2008</v>
      </c>
      <c r="F813" s="24" t="s">
        <v>2019</v>
      </c>
      <c r="G813" s="24" t="s">
        <v>2020</v>
      </c>
      <c r="H813" s="24" t="s">
        <v>2021</v>
      </c>
      <c r="I813" s="24" t="s">
        <v>2012</v>
      </c>
      <c r="J813" s="183"/>
      <c r="K813" s="183" t="s">
        <v>1094</v>
      </c>
      <c r="L813" s="183" t="s">
        <v>544</v>
      </c>
      <c r="M813" s="24" t="s">
        <v>2978</v>
      </c>
      <c r="O813" s="137" t="s">
        <v>1095</v>
      </c>
    </row>
    <row r="814" spans="1:16" s="24" customFormat="1">
      <c r="A814" s="43"/>
      <c r="B814" s="144" t="str">
        <f t="shared" si="18"/>
        <v>N</v>
      </c>
      <c r="C814" s="24" t="s">
        <v>3001</v>
      </c>
      <c r="D814" s="24" t="s">
        <v>721</v>
      </c>
      <c r="E814" s="24" t="s">
        <v>2016</v>
      </c>
      <c r="F814" s="24" t="s">
        <v>2019</v>
      </c>
      <c r="G814" s="24" t="s">
        <v>2020</v>
      </c>
      <c r="H814" s="24" t="s">
        <v>2021</v>
      </c>
      <c r="I814" s="24" t="s">
        <v>2012</v>
      </c>
      <c r="J814" s="183"/>
      <c r="K814" s="183" t="s">
        <v>1094</v>
      </c>
      <c r="L814" s="183" t="s">
        <v>544</v>
      </c>
      <c r="M814" s="24" t="s">
        <v>2980</v>
      </c>
      <c r="O814" s="137" t="s">
        <v>1095</v>
      </c>
    </row>
    <row r="815" spans="1:16" s="24" customFormat="1">
      <c r="A815" s="43"/>
      <c r="B815" s="144" t="str">
        <f t="shared" si="18"/>
        <v>N</v>
      </c>
      <c r="C815" s="24" t="s">
        <v>3002</v>
      </c>
      <c r="D815" s="24" t="s">
        <v>721</v>
      </c>
      <c r="E815" s="24" t="s">
        <v>2008</v>
      </c>
      <c r="F815" s="24" t="s">
        <v>2009</v>
      </c>
      <c r="G815" s="24" t="s">
        <v>2010</v>
      </c>
      <c r="H815" s="24" t="s">
        <v>2011</v>
      </c>
      <c r="I815" s="24" t="s">
        <v>2012</v>
      </c>
      <c r="J815" s="183"/>
      <c r="K815" s="183" t="s">
        <v>1125</v>
      </c>
      <c r="L815" s="183" t="s">
        <v>544</v>
      </c>
      <c r="M815" s="24" t="s">
        <v>2974</v>
      </c>
      <c r="O815" s="137" t="s">
        <v>1095</v>
      </c>
      <c r="P815" s="155"/>
    </row>
    <row r="816" spans="1:16" s="24" customFormat="1">
      <c r="A816" s="43"/>
      <c r="B816" s="144" t="str">
        <f t="shared" si="18"/>
        <v>N</v>
      </c>
      <c r="C816" s="24" t="s">
        <v>3003</v>
      </c>
      <c r="D816" s="24" t="s">
        <v>721</v>
      </c>
      <c r="E816" s="24" t="s">
        <v>2016</v>
      </c>
      <c r="F816" s="24" t="s">
        <v>2009</v>
      </c>
      <c r="G816" s="24" t="s">
        <v>2010</v>
      </c>
      <c r="H816" s="24" t="s">
        <v>2011</v>
      </c>
      <c r="I816" s="24" t="s">
        <v>2012</v>
      </c>
      <c r="J816" s="183"/>
      <c r="K816" s="183" t="s">
        <v>1125</v>
      </c>
      <c r="L816" s="183" t="s">
        <v>544</v>
      </c>
      <c r="M816" s="24" t="s">
        <v>2976</v>
      </c>
      <c r="O816" s="137" t="s">
        <v>1095</v>
      </c>
    </row>
    <row r="817" spans="1:16" s="24" customFormat="1">
      <c r="A817" s="43"/>
      <c r="B817" s="144" t="str">
        <f t="shared" si="18"/>
        <v>N</v>
      </c>
      <c r="C817" s="24" t="s">
        <v>3004</v>
      </c>
      <c r="D817" s="24" t="s">
        <v>721</v>
      </c>
      <c r="E817" s="24" t="s">
        <v>2008</v>
      </c>
      <c r="F817" s="24" t="s">
        <v>2019</v>
      </c>
      <c r="G817" s="24" t="s">
        <v>2020</v>
      </c>
      <c r="H817" s="24" t="s">
        <v>2021</v>
      </c>
      <c r="I817" s="24" t="s">
        <v>2012</v>
      </c>
      <c r="J817" s="183"/>
      <c r="K817" s="183" t="s">
        <v>1125</v>
      </c>
      <c r="L817" s="183" t="s">
        <v>544</v>
      </c>
      <c r="M817" s="24" t="s">
        <v>2978</v>
      </c>
      <c r="O817" s="137" t="s">
        <v>1095</v>
      </c>
    </row>
    <row r="818" spans="1:16" s="24" customFormat="1">
      <c r="A818" s="43"/>
      <c r="B818" s="144" t="str">
        <f t="shared" si="18"/>
        <v>N</v>
      </c>
      <c r="C818" s="24" t="s">
        <v>3005</v>
      </c>
      <c r="D818" s="24" t="s">
        <v>721</v>
      </c>
      <c r="E818" s="24" t="s">
        <v>2016</v>
      </c>
      <c r="F818" s="24" t="s">
        <v>2019</v>
      </c>
      <c r="G818" s="24" t="s">
        <v>2020</v>
      </c>
      <c r="H818" s="24" t="s">
        <v>2021</v>
      </c>
      <c r="I818" s="24" t="s">
        <v>2012</v>
      </c>
      <c r="J818" s="183"/>
      <c r="K818" s="183" t="s">
        <v>1125</v>
      </c>
      <c r="L818" s="183" t="s">
        <v>544</v>
      </c>
      <c r="M818" s="24" t="s">
        <v>2980</v>
      </c>
      <c r="O818" s="137" t="s">
        <v>1095</v>
      </c>
    </row>
    <row r="819" spans="1:16" s="24" customFormat="1">
      <c r="A819" s="43"/>
      <c r="B819" s="144" t="str">
        <f t="shared" si="18"/>
        <v>N</v>
      </c>
      <c r="C819" s="24" t="s">
        <v>3006</v>
      </c>
      <c r="D819" s="24" t="s">
        <v>721</v>
      </c>
      <c r="E819" s="24" t="s">
        <v>2008</v>
      </c>
      <c r="F819" s="24" t="s">
        <v>2009</v>
      </c>
      <c r="G819" s="24" t="s">
        <v>2010</v>
      </c>
      <c r="H819" s="24" t="s">
        <v>2011</v>
      </c>
      <c r="I819" s="24" t="s">
        <v>2012</v>
      </c>
      <c r="J819" s="183"/>
      <c r="K819" s="183" t="s">
        <v>1235</v>
      </c>
      <c r="L819" s="183" t="s">
        <v>544</v>
      </c>
      <c r="M819" s="24" t="s">
        <v>2974</v>
      </c>
      <c r="O819" s="137" t="s">
        <v>1095</v>
      </c>
      <c r="P819" s="155"/>
    </row>
    <row r="820" spans="1:16" s="24" customFormat="1">
      <c r="A820" s="43"/>
      <c r="B820" s="144" t="str">
        <f t="shared" si="18"/>
        <v>N</v>
      </c>
      <c r="C820" s="24" t="s">
        <v>3007</v>
      </c>
      <c r="D820" s="24" t="s">
        <v>721</v>
      </c>
      <c r="E820" s="24" t="s">
        <v>2016</v>
      </c>
      <c r="F820" s="24" t="s">
        <v>2009</v>
      </c>
      <c r="G820" s="24" t="s">
        <v>2010</v>
      </c>
      <c r="H820" s="24" t="s">
        <v>2011</v>
      </c>
      <c r="I820" s="24" t="s">
        <v>2012</v>
      </c>
      <c r="J820" s="183"/>
      <c r="K820" s="183" t="s">
        <v>1235</v>
      </c>
      <c r="L820" s="183" t="s">
        <v>544</v>
      </c>
      <c r="M820" s="24" t="s">
        <v>2976</v>
      </c>
      <c r="O820" s="137" t="s">
        <v>1095</v>
      </c>
    </row>
    <row r="821" spans="1:16" s="24" customFormat="1">
      <c r="A821" s="43"/>
      <c r="B821" s="144" t="str">
        <f t="shared" si="18"/>
        <v>N</v>
      </c>
      <c r="C821" s="24" t="s">
        <v>3008</v>
      </c>
      <c r="D821" s="24" t="s">
        <v>721</v>
      </c>
      <c r="E821" s="24" t="s">
        <v>2008</v>
      </c>
      <c r="F821" s="24" t="s">
        <v>2019</v>
      </c>
      <c r="G821" s="24" t="s">
        <v>2020</v>
      </c>
      <c r="H821" s="24" t="s">
        <v>2021</v>
      </c>
      <c r="I821" s="24" t="s">
        <v>2012</v>
      </c>
      <c r="J821" s="183"/>
      <c r="K821" s="183" t="s">
        <v>1235</v>
      </c>
      <c r="L821" s="183" t="s">
        <v>544</v>
      </c>
      <c r="M821" s="24" t="s">
        <v>2978</v>
      </c>
      <c r="O821" s="137" t="s">
        <v>1095</v>
      </c>
    </row>
    <row r="822" spans="1:16" s="24" customFormat="1">
      <c r="A822" s="43"/>
      <c r="B822" s="144" t="str">
        <f t="shared" si="18"/>
        <v>N</v>
      </c>
      <c r="C822" s="24" t="s">
        <v>3009</v>
      </c>
      <c r="D822" s="24" t="s">
        <v>721</v>
      </c>
      <c r="E822" s="24" t="s">
        <v>2016</v>
      </c>
      <c r="F822" s="24" t="s">
        <v>2019</v>
      </c>
      <c r="G822" s="24" t="s">
        <v>2020</v>
      </c>
      <c r="H822" s="24" t="s">
        <v>2021</v>
      </c>
      <c r="I822" s="24" t="s">
        <v>2012</v>
      </c>
      <c r="J822" s="183"/>
      <c r="K822" s="183" t="s">
        <v>1235</v>
      </c>
      <c r="L822" s="183" t="s">
        <v>544</v>
      </c>
      <c r="M822" s="24" t="s">
        <v>2980</v>
      </c>
      <c r="O822" s="137" t="s">
        <v>1095</v>
      </c>
      <c r="P822" s="155"/>
    </row>
    <row r="823" spans="1:16" s="24" customFormat="1">
      <c r="A823" s="43"/>
      <c r="B823" s="144" t="str">
        <f t="shared" si="18"/>
        <v>N</v>
      </c>
      <c r="C823" s="24" t="s">
        <v>3010</v>
      </c>
      <c r="D823" s="24" t="s">
        <v>743</v>
      </c>
      <c r="E823" s="24" t="s">
        <v>2008</v>
      </c>
      <c r="F823" s="24" t="s">
        <v>2009</v>
      </c>
      <c r="G823" s="24" t="s">
        <v>2010</v>
      </c>
      <c r="H823" s="24" t="s">
        <v>2011</v>
      </c>
      <c r="I823" s="24" t="s">
        <v>2012</v>
      </c>
      <c r="J823" s="183"/>
      <c r="K823" s="183" t="s">
        <v>1344</v>
      </c>
      <c r="L823" s="183" t="s">
        <v>544</v>
      </c>
      <c r="M823" s="24" t="s">
        <v>3011</v>
      </c>
      <c r="O823" s="137" t="s">
        <v>1095</v>
      </c>
      <c r="P823" s="155"/>
    </row>
    <row r="824" spans="1:16" s="24" customFormat="1">
      <c r="A824" s="43"/>
      <c r="B824" s="144" t="str">
        <f t="shared" si="18"/>
        <v>N</v>
      </c>
      <c r="C824" s="24" t="s">
        <v>3012</v>
      </c>
      <c r="D824" s="24" t="s">
        <v>743</v>
      </c>
      <c r="E824" s="24" t="s">
        <v>2016</v>
      </c>
      <c r="F824" s="24" t="s">
        <v>2009</v>
      </c>
      <c r="G824" s="24" t="s">
        <v>2010</v>
      </c>
      <c r="H824" s="24" t="s">
        <v>2011</v>
      </c>
      <c r="I824" s="24" t="s">
        <v>2012</v>
      </c>
      <c r="J824" s="183"/>
      <c r="K824" s="183" t="s">
        <v>1344</v>
      </c>
      <c r="L824" s="183" t="s">
        <v>544</v>
      </c>
      <c r="M824" s="24" t="s">
        <v>3013</v>
      </c>
      <c r="O824" s="137" t="s">
        <v>1095</v>
      </c>
      <c r="P824" s="155"/>
    </row>
    <row r="825" spans="1:16" s="24" customFormat="1">
      <c r="A825" s="43"/>
      <c r="B825" s="144" t="str">
        <f t="shared" si="18"/>
        <v>N</v>
      </c>
      <c r="C825" s="24" t="s">
        <v>3014</v>
      </c>
      <c r="D825" s="24" t="s">
        <v>743</v>
      </c>
      <c r="E825" s="24" t="s">
        <v>2008</v>
      </c>
      <c r="F825" s="24" t="s">
        <v>2019</v>
      </c>
      <c r="G825" s="24" t="s">
        <v>2020</v>
      </c>
      <c r="H825" s="24" t="s">
        <v>2021</v>
      </c>
      <c r="I825" s="24" t="s">
        <v>2012</v>
      </c>
      <c r="J825" s="183"/>
      <c r="K825" s="183" t="s">
        <v>1344</v>
      </c>
      <c r="L825" s="183" t="s">
        <v>544</v>
      </c>
      <c r="M825" s="24" t="s">
        <v>3015</v>
      </c>
      <c r="O825" s="137" t="s">
        <v>1095</v>
      </c>
    </row>
    <row r="826" spans="1:16" s="24" customFormat="1">
      <c r="A826" s="43"/>
      <c r="B826" s="144" t="str">
        <f t="shared" si="18"/>
        <v>N</v>
      </c>
      <c r="C826" s="24" t="s">
        <v>3016</v>
      </c>
      <c r="D826" s="24" t="s">
        <v>743</v>
      </c>
      <c r="E826" s="24" t="s">
        <v>2016</v>
      </c>
      <c r="F826" s="24" t="s">
        <v>2019</v>
      </c>
      <c r="G826" s="24" t="s">
        <v>2020</v>
      </c>
      <c r="H826" s="24" t="s">
        <v>2021</v>
      </c>
      <c r="I826" s="24" t="s">
        <v>2012</v>
      </c>
      <c r="J826" s="183"/>
      <c r="K826" s="183" t="s">
        <v>1344</v>
      </c>
      <c r="L826" s="183" t="s">
        <v>544</v>
      </c>
      <c r="M826" s="24" t="s">
        <v>3017</v>
      </c>
      <c r="O826" s="137" t="s">
        <v>1095</v>
      </c>
    </row>
    <row r="827" spans="1:16" s="24" customFormat="1">
      <c r="A827" s="43"/>
      <c r="B827" s="144" t="str">
        <f t="shared" si="18"/>
        <v>N</v>
      </c>
      <c r="C827" s="24" t="s">
        <v>3018</v>
      </c>
      <c r="D827" s="24" t="s">
        <v>743</v>
      </c>
      <c r="E827" s="24" t="s">
        <v>2008</v>
      </c>
      <c r="F827" s="24" t="s">
        <v>2009</v>
      </c>
      <c r="G827" s="24" t="s">
        <v>2010</v>
      </c>
      <c r="H827" s="24" t="s">
        <v>2011</v>
      </c>
      <c r="I827" s="24" t="s">
        <v>2012</v>
      </c>
      <c r="J827" s="183"/>
      <c r="K827" s="183" t="s">
        <v>1373</v>
      </c>
      <c r="L827" s="183" t="s">
        <v>544</v>
      </c>
      <c r="M827" s="24" t="s">
        <v>3011</v>
      </c>
      <c r="O827" s="137" t="s">
        <v>1095</v>
      </c>
      <c r="P827" s="155"/>
    </row>
    <row r="828" spans="1:16" s="24" customFormat="1">
      <c r="A828" s="43"/>
      <c r="B828" s="144" t="str">
        <f t="shared" si="18"/>
        <v>N</v>
      </c>
      <c r="C828" s="24" t="s">
        <v>3019</v>
      </c>
      <c r="D828" s="24" t="s">
        <v>743</v>
      </c>
      <c r="E828" s="24" t="s">
        <v>2016</v>
      </c>
      <c r="F828" s="24" t="s">
        <v>2009</v>
      </c>
      <c r="G828" s="24" t="s">
        <v>2010</v>
      </c>
      <c r="H828" s="24" t="s">
        <v>2011</v>
      </c>
      <c r="I828" s="24" t="s">
        <v>2012</v>
      </c>
      <c r="J828" s="183"/>
      <c r="K828" s="183" t="s">
        <v>1373</v>
      </c>
      <c r="L828" s="183" t="s">
        <v>544</v>
      </c>
      <c r="M828" s="24" t="s">
        <v>3013</v>
      </c>
      <c r="O828" s="137" t="s">
        <v>1095</v>
      </c>
      <c r="P828" s="155"/>
    </row>
    <row r="829" spans="1:16" s="24" customFormat="1">
      <c r="A829" s="43"/>
      <c r="B829" s="144" t="str">
        <f t="shared" si="18"/>
        <v>N</v>
      </c>
      <c r="C829" s="24" t="s">
        <v>3020</v>
      </c>
      <c r="D829" s="24" t="s">
        <v>743</v>
      </c>
      <c r="E829" s="24" t="s">
        <v>2008</v>
      </c>
      <c r="F829" s="24" t="s">
        <v>2019</v>
      </c>
      <c r="G829" s="24" t="s">
        <v>2020</v>
      </c>
      <c r="H829" s="24" t="s">
        <v>2021</v>
      </c>
      <c r="I829" s="24" t="s">
        <v>2012</v>
      </c>
      <c r="J829" s="183"/>
      <c r="K829" s="183" t="s">
        <v>1373</v>
      </c>
      <c r="L829" s="183" t="s">
        <v>544</v>
      </c>
      <c r="M829" s="24" t="s">
        <v>3015</v>
      </c>
      <c r="O829" s="137" t="s">
        <v>1095</v>
      </c>
      <c r="P829" s="25"/>
    </row>
    <row r="830" spans="1:16" s="24" customFormat="1">
      <c r="A830" s="43"/>
      <c r="B830" s="144" t="str">
        <f t="shared" si="18"/>
        <v>N</v>
      </c>
      <c r="C830" s="24" t="s">
        <v>3021</v>
      </c>
      <c r="D830" s="24" t="s">
        <v>743</v>
      </c>
      <c r="E830" s="24" t="s">
        <v>2016</v>
      </c>
      <c r="F830" s="24" t="s">
        <v>2019</v>
      </c>
      <c r="G830" s="24" t="s">
        <v>2020</v>
      </c>
      <c r="H830" s="24" t="s">
        <v>2021</v>
      </c>
      <c r="I830" s="24" t="s">
        <v>2012</v>
      </c>
      <c r="J830" s="183"/>
      <c r="K830" s="183" t="s">
        <v>1373</v>
      </c>
      <c r="L830" s="183" t="s">
        <v>544</v>
      </c>
      <c r="M830" s="24" t="s">
        <v>3017</v>
      </c>
      <c r="O830" s="137" t="s">
        <v>1095</v>
      </c>
    </row>
    <row r="831" spans="1:16" s="24" customFormat="1">
      <c r="A831" s="43"/>
      <c r="B831" s="144" t="str">
        <f t="shared" si="18"/>
        <v>N</v>
      </c>
      <c r="C831" s="24" t="s">
        <v>3022</v>
      </c>
      <c r="D831" s="24" t="s">
        <v>743</v>
      </c>
      <c r="E831" s="24" t="s">
        <v>2008</v>
      </c>
      <c r="F831" s="24" t="s">
        <v>2009</v>
      </c>
      <c r="G831" s="24" t="s">
        <v>2010</v>
      </c>
      <c r="H831" s="24" t="s">
        <v>2011</v>
      </c>
      <c r="I831" s="24" t="s">
        <v>2012</v>
      </c>
      <c r="J831" s="183"/>
      <c r="K831" s="183" t="s">
        <v>1402</v>
      </c>
      <c r="L831" s="183" t="s">
        <v>544</v>
      </c>
      <c r="M831" s="24" t="s">
        <v>3011</v>
      </c>
      <c r="O831" s="137" t="s">
        <v>1095</v>
      </c>
    </row>
    <row r="832" spans="1:16" s="24" customFormat="1">
      <c r="A832" s="43"/>
      <c r="B832" s="144" t="str">
        <f t="shared" si="18"/>
        <v>N</v>
      </c>
      <c r="C832" s="24" t="s">
        <v>3023</v>
      </c>
      <c r="D832" s="24" t="s">
        <v>743</v>
      </c>
      <c r="E832" s="24" t="s">
        <v>2016</v>
      </c>
      <c r="F832" s="24" t="s">
        <v>2009</v>
      </c>
      <c r="G832" s="24" t="s">
        <v>2010</v>
      </c>
      <c r="H832" s="24" t="s">
        <v>2011</v>
      </c>
      <c r="I832" s="24" t="s">
        <v>2012</v>
      </c>
      <c r="J832" s="183"/>
      <c r="K832" s="183" t="s">
        <v>1402</v>
      </c>
      <c r="L832" s="183" t="s">
        <v>544</v>
      </c>
      <c r="M832" s="24" t="s">
        <v>3013</v>
      </c>
      <c r="O832" s="137" t="s">
        <v>1095</v>
      </c>
    </row>
    <row r="833" spans="1:15" s="24" customFormat="1">
      <c r="A833" s="43"/>
      <c r="B833" s="144" t="str">
        <f t="shared" si="18"/>
        <v>N</v>
      </c>
      <c r="C833" s="24" t="s">
        <v>3024</v>
      </c>
      <c r="D833" s="24" t="s">
        <v>743</v>
      </c>
      <c r="E833" s="24" t="s">
        <v>2008</v>
      </c>
      <c r="F833" s="24" t="s">
        <v>2019</v>
      </c>
      <c r="G833" s="24" t="s">
        <v>2020</v>
      </c>
      <c r="H833" s="24" t="s">
        <v>2021</v>
      </c>
      <c r="I833" s="24" t="s">
        <v>2012</v>
      </c>
      <c r="J833" s="183"/>
      <c r="K833" s="183" t="s">
        <v>1402</v>
      </c>
      <c r="L833" s="183" t="s">
        <v>544</v>
      </c>
      <c r="M833" s="24" t="s">
        <v>3015</v>
      </c>
      <c r="O833" s="137" t="s">
        <v>1095</v>
      </c>
    </row>
    <row r="834" spans="1:15" s="24" customFormat="1">
      <c r="A834" s="43"/>
      <c r="B834" s="144" t="str">
        <f t="shared" si="18"/>
        <v>N</v>
      </c>
      <c r="C834" s="24" t="s">
        <v>3025</v>
      </c>
      <c r="D834" s="24" t="s">
        <v>743</v>
      </c>
      <c r="E834" s="24" t="s">
        <v>2016</v>
      </c>
      <c r="F834" s="24" t="s">
        <v>2019</v>
      </c>
      <c r="G834" s="24" t="s">
        <v>2020</v>
      </c>
      <c r="H834" s="24" t="s">
        <v>2021</v>
      </c>
      <c r="I834" s="24" t="s">
        <v>2012</v>
      </c>
      <c r="J834" s="183"/>
      <c r="K834" s="183" t="s">
        <v>1402</v>
      </c>
      <c r="L834" s="183" t="s">
        <v>544</v>
      </c>
      <c r="M834" s="24" t="s">
        <v>3017</v>
      </c>
      <c r="O834" s="137" t="s">
        <v>1095</v>
      </c>
    </row>
    <row r="835" spans="1:15" s="24" customFormat="1">
      <c r="A835" s="43"/>
      <c r="B835" s="144" t="str">
        <f t="shared" ref="B835:B870" si="19">IF(AND(E835 = "Case Ring",G835="Silicon Bronze, ASTM-B584, C87600", K835 = "Coating_Standard"),"Y","N")</f>
        <v>Y</v>
      </c>
      <c r="C835" s="24" t="s">
        <v>3026</v>
      </c>
      <c r="D835" s="24" t="s">
        <v>743</v>
      </c>
      <c r="E835" s="24" t="s">
        <v>2008</v>
      </c>
      <c r="F835" s="24" t="s">
        <v>2009</v>
      </c>
      <c r="G835" s="24" t="s">
        <v>2010</v>
      </c>
      <c r="H835" s="24" t="s">
        <v>2011</v>
      </c>
      <c r="I835" s="24" t="s">
        <v>2012</v>
      </c>
      <c r="J835" s="183"/>
      <c r="K835" s="183" t="s">
        <v>536</v>
      </c>
      <c r="L835" s="24">
        <v>97782736</v>
      </c>
      <c r="M835" s="24" t="s">
        <v>3011</v>
      </c>
      <c r="N835" s="24" t="s">
        <v>2014</v>
      </c>
      <c r="O835" s="24" t="s">
        <v>539</v>
      </c>
    </row>
    <row r="836" spans="1:15" s="24" customFormat="1">
      <c r="A836" s="43"/>
      <c r="B836" s="144" t="str">
        <f t="shared" si="19"/>
        <v>N</v>
      </c>
      <c r="C836" s="24" t="s">
        <v>3027</v>
      </c>
      <c r="D836" s="24" t="s">
        <v>743</v>
      </c>
      <c r="E836" s="24" t="s">
        <v>2016</v>
      </c>
      <c r="F836" s="24" t="s">
        <v>2009</v>
      </c>
      <c r="G836" s="24" t="s">
        <v>2010</v>
      </c>
      <c r="H836" s="24" t="s">
        <v>2011</v>
      </c>
      <c r="I836" s="24" t="s">
        <v>2012</v>
      </c>
      <c r="J836" s="183"/>
      <c r="K836" s="183" t="s">
        <v>536</v>
      </c>
      <c r="L836" s="24" t="s">
        <v>3028</v>
      </c>
      <c r="M836" s="24" t="s">
        <v>3013</v>
      </c>
      <c r="N836" s="24" t="s">
        <v>2014</v>
      </c>
      <c r="O836" s="24" t="s">
        <v>539</v>
      </c>
    </row>
    <row r="837" spans="1:15" s="24" customFormat="1">
      <c r="A837" s="43"/>
      <c r="B837" s="144" t="str">
        <f t="shared" si="19"/>
        <v>N</v>
      </c>
      <c r="C837" s="24" t="s">
        <v>3029</v>
      </c>
      <c r="D837" s="24" t="s">
        <v>743</v>
      </c>
      <c r="E837" s="24" t="s">
        <v>2008</v>
      </c>
      <c r="F837" s="24" t="s">
        <v>2019</v>
      </c>
      <c r="G837" s="24" t="s">
        <v>2020</v>
      </c>
      <c r="H837" s="24" t="s">
        <v>2021</v>
      </c>
      <c r="I837" s="24" t="s">
        <v>2012</v>
      </c>
      <c r="J837" s="183"/>
      <c r="K837" s="183" t="s">
        <v>536</v>
      </c>
      <c r="L837" s="24">
        <v>97782736</v>
      </c>
      <c r="M837" s="24" t="s">
        <v>3015</v>
      </c>
      <c r="N837" s="24" t="s">
        <v>2014</v>
      </c>
      <c r="O837" s="24" t="s">
        <v>1095</v>
      </c>
    </row>
    <row r="838" spans="1:15" s="24" customFormat="1">
      <c r="A838" s="43"/>
      <c r="B838" s="144" t="str">
        <f t="shared" si="19"/>
        <v>N</v>
      </c>
      <c r="C838" s="24" t="s">
        <v>3030</v>
      </c>
      <c r="D838" s="24" t="s">
        <v>743</v>
      </c>
      <c r="E838" s="24" t="s">
        <v>2016</v>
      </c>
      <c r="F838" s="24" t="s">
        <v>2019</v>
      </c>
      <c r="G838" s="24" t="s">
        <v>2020</v>
      </c>
      <c r="H838" s="24" t="s">
        <v>2021</v>
      </c>
      <c r="I838" s="24" t="s">
        <v>2012</v>
      </c>
      <c r="J838" s="183"/>
      <c r="K838" s="183" t="s">
        <v>536</v>
      </c>
      <c r="L838" s="183" t="s">
        <v>544</v>
      </c>
      <c r="M838" s="24" t="s">
        <v>3017</v>
      </c>
      <c r="N838" s="24" t="s">
        <v>2014</v>
      </c>
      <c r="O838" s="24" t="s">
        <v>1095</v>
      </c>
    </row>
    <row r="839" spans="1:15" s="24" customFormat="1">
      <c r="A839" s="43"/>
      <c r="B839" s="144" t="str">
        <f t="shared" si="19"/>
        <v>N</v>
      </c>
      <c r="C839" s="24" t="s">
        <v>3031</v>
      </c>
      <c r="D839" s="24" t="s">
        <v>743</v>
      </c>
      <c r="E839" s="24" t="s">
        <v>2008</v>
      </c>
      <c r="F839" s="24" t="s">
        <v>2043</v>
      </c>
      <c r="G839" s="24" t="s">
        <v>2044</v>
      </c>
      <c r="H839" s="24" t="s">
        <v>2045</v>
      </c>
      <c r="I839" s="159" t="s">
        <v>2037</v>
      </c>
      <c r="J839" s="183"/>
      <c r="K839" s="183" t="s">
        <v>536</v>
      </c>
      <c r="L839" s="24" t="s">
        <v>544</v>
      </c>
      <c r="M839" s="24" t="s">
        <v>3032</v>
      </c>
      <c r="O839" s="137" t="s">
        <v>2039</v>
      </c>
    </row>
    <row r="840" spans="1:15" s="24" customFormat="1">
      <c r="A840" s="43"/>
      <c r="B840" s="144" t="str">
        <f t="shared" si="19"/>
        <v>N</v>
      </c>
      <c r="C840" s="24" t="s">
        <v>3033</v>
      </c>
      <c r="D840" s="24" t="s">
        <v>743</v>
      </c>
      <c r="E840" s="24" t="s">
        <v>2016</v>
      </c>
      <c r="F840" s="24" t="s">
        <v>2043</v>
      </c>
      <c r="G840" s="24" t="s">
        <v>2044</v>
      </c>
      <c r="H840" s="24" t="s">
        <v>2045</v>
      </c>
      <c r="I840" s="159" t="s">
        <v>2037</v>
      </c>
      <c r="J840" s="183"/>
      <c r="K840" s="183" t="s">
        <v>536</v>
      </c>
      <c r="L840" s="24" t="s">
        <v>544</v>
      </c>
      <c r="M840" s="24" t="s">
        <v>3034</v>
      </c>
      <c r="O840" s="137" t="s">
        <v>2039</v>
      </c>
    </row>
    <row r="841" spans="1:15" s="24" customFormat="1">
      <c r="A841" s="43"/>
      <c r="B841" s="144" t="str">
        <f t="shared" si="19"/>
        <v>N</v>
      </c>
      <c r="C841" s="24" t="s">
        <v>3035</v>
      </c>
      <c r="D841" s="24" t="s">
        <v>743</v>
      </c>
      <c r="E841" s="24" t="s">
        <v>2008</v>
      </c>
      <c r="F841" s="24" t="s">
        <v>2009</v>
      </c>
      <c r="G841" s="24" t="s">
        <v>2010</v>
      </c>
      <c r="H841" s="24" t="s">
        <v>2011</v>
      </c>
      <c r="I841" s="24" t="s">
        <v>2012</v>
      </c>
      <c r="J841" s="183"/>
      <c r="K841" s="183" t="s">
        <v>1094</v>
      </c>
      <c r="L841" s="183" t="s">
        <v>544</v>
      </c>
      <c r="M841" s="24" t="s">
        <v>3011</v>
      </c>
      <c r="O841" s="137" t="s">
        <v>1095</v>
      </c>
    </row>
    <row r="842" spans="1:15" s="24" customFormat="1">
      <c r="A842" s="43"/>
      <c r="B842" s="144" t="str">
        <f t="shared" si="19"/>
        <v>N</v>
      </c>
      <c r="C842" s="24" t="s">
        <v>3036</v>
      </c>
      <c r="D842" s="24" t="s">
        <v>743</v>
      </c>
      <c r="E842" s="24" t="s">
        <v>2016</v>
      </c>
      <c r="F842" s="24" t="s">
        <v>2009</v>
      </c>
      <c r="G842" s="24" t="s">
        <v>2010</v>
      </c>
      <c r="H842" s="24" t="s">
        <v>2011</v>
      </c>
      <c r="I842" s="24" t="s">
        <v>2012</v>
      </c>
      <c r="J842" s="183"/>
      <c r="K842" s="183" t="s">
        <v>1094</v>
      </c>
      <c r="L842" s="183" t="s">
        <v>544</v>
      </c>
      <c r="M842" s="24" t="s">
        <v>3013</v>
      </c>
      <c r="O842" s="137" t="s">
        <v>1095</v>
      </c>
    </row>
    <row r="843" spans="1:15" s="24" customFormat="1">
      <c r="A843" s="43"/>
      <c r="B843" s="144" t="str">
        <f t="shared" si="19"/>
        <v>N</v>
      </c>
      <c r="C843" s="24" t="s">
        <v>3037</v>
      </c>
      <c r="D843" s="24" t="s">
        <v>743</v>
      </c>
      <c r="E843" s="24" t="s">
        <v>2008</v>
      </c>
      <c r="F843" s="24" t="s">
        <v>2019</v>
      </c>
      <c r="G843" s="24" t="s">
        <v>2020</v>
      </c>
      <c r="H843" s="24" t="s">
        <v>2021</v>
      </c>
      <c r="I843" s="24" t="s">
        <v>2012</v>
      </c>
      <c r="J843" s="183"/>
      <c r="K843" s="183" t="s">
        <v>1094</v>
      </c>
      <c r="L843" s="183" t="s">
        <v>544</v>
      </c>
      <c r="M843" s="24" t="s">
        <v>3015</v>
      </c>
      <c r="O843" s="137" t="s">
        <v>1095</v>
      </c>
    </row>
    <row r="844" spans="1:15" s="24" customFormat="1">
      <c r="A844" s="43"/>
      <c r="B844" s="144" t="str">
        <f t="shared" si="19"/>
        <v>N</v>
      </c>
      <c r="C844" s="24" t="s">
        <v>3038</v>
      </c>
      <c r="D844" s="24" t="s">
        <v>743</v>
      </c>
      <c r="E844" s="24" t="s">
        <v>2016</v>
      </c>
      <c r="F844" s="24" t="s">
        <v>2019</v>
      </c>
      <c r="G844" s="24" t="s">
        <v>2020</v>
      </c>
      <c r="H844" s="24" t="s">
        <v>2021</v>
      </c>
      <c r="I844" s="24" t="s">
        <v>2012</v>
      </c>
      <c r="J844" s="183"/>
      <c r="K844" s="183" t="s">
        <v>1094</v>
      </c>
      <c r="L844" s="183" t="s">
        <v>544</v>
      </c>
      <c r="M844" s="24" t="s">
        <v>3017</v>
      </c>
      <c r="O844" s="137" t="s">
        <v>1095</v>
      </c>
    </row>
    <row r="845" spans="1:15" s="24" customFormat="1">
      <c r="A845" s="43"/>
      <c r="B845" s="144" t="str">
        <f t="shared" si="19"/>
        <v>N</v>
      </c>
      <c r="C845" s="24" t="s">
        <v>3039</v>
      </c>
      <c r="D845" s="24" t="s">
        <v>743</v>
      </c>
      <c r="E845" s="24" t="s">
        <v>2008</v>
      </c>
      <c r="F845" s="24" t="s">
        <v>2009</v>
      </c>
      <c r="G845" s="24" t="s">
        <v>2010</v>
      </c>
      <c r="H845" s="24" t="s">
        <v>2011</v>
      </c>
      <c r="I845" s="24" t="s">
        <v>2012</v>
      </c>
      <c r="J845" s="183"/>
      <c r="K845" s="183" t="s">
        <v>1125</v>
      </c>
      <c r="L845" s="183" t="s">
        <v>544</v>
      </c>
      <c r="M845" s="24" t="s">
        <v>3011</v>
      </c>
      <c r="O845" s="137" t="s">
        <v>1095</v>
      </c>
    </row>
    <row r="846" spans="1:15" s="24" customFormat="1">
      <c r="A846" s="43"/>
      <c r="B846" s="144" t="str">
        <f t="shared" si="19"/>
        <v>N</v>
      </c>
      <c r="C846" s="24" t="s">
        <v>3040</v>
      </c>
      <c r="D846" s="24" t="s">
        <v>743</v>
      </c>
      <c r="E846" s="24" t="s">
        <v>2016</v>
      </c>
      <c r="F846" s="24" t="s">
        <v>2009</v>
      </c>
      <c r="G846" s="24" t="s">
        <v>2010</v>
      </c>
      <c r="H846" s="24" t="s">
        <v>2011</v>
      </c>
      <c r="I846" s="24" t="s">
        <v>2012</v>
      </c>
      <c r="J846" s="183"/>
      <c r="K846" s="183" t="s">
        <v>1125</v>
      </c>
      <c r="L846" s="183" t="s">
        <v>544</v>
      </c>
      <c r="M846" s="24" t="s">
        <v>3013</v>
      </c>
      <c r="O846" s="137" t="s">
        <v>1095</v>
      </c>
    </row>
    <row r="847" spans="1:15" s="24" customFormat="1">
      <c r="A847" s="43"/>
      <c r="B847" s="144" t="str">
        <f t="shared" si="19"/>
        <v>N</v>
      </c>
      <c r="C847" s="24" t="s">
        <v>3041</v>
      </c>
      <c r="D847" s="24" t="s">
        <v>743</v>
      </c>
      <c r="E847" s="24" t="s">
        <v>2008</v>
      </c>
      <c r="F847" s="24" t="s">
        <v>2019</v>
      </c>
      <c r="G847" s="24" t="s">
        <v>2020</v>
      </c>
      <c r="H847" s="24" t="s">
        <v>2021</v>
      </c>
      <c r="I847" s="24" t="s">
        <v>2012</v>
      </c>
      <c r="J847" s="183"/>
      <c r="K847" s="183" t="s">
        <v>1125</v>
      </c>
      <c r="L847" s="183" t="s">
        <v>544</v>
      </c>
      <c r="M847" s="24" t="s">
        <v>3015</v>
      </c>
      <c r="O847" s="137" t="s">
        <v>1095</v>
      </c>
    </row>
    <row r="848" spans="1:15" s="24" customFormat="1">
      <c r="A848" s="43"/>
      <c r="B848" s="144" t="str">
        <f t="shared" si="19"/>
        <v>N</v>
      </c>
      <c r="C848" s="24" t="s">
        <v>3042</v>
      </c>
      <c r="D848" s="24" t="s">
        <v>743</v>
      </c>
      <c r="E848" s="24" t="s">
        <v>2016</v>
      </c>
      <c r="F848" s="24" t="s">
        <v>2019</v>
      </c>
      <c r="G848" s="24" t="s">
        <v>2020</v>
      </c>
      <c r="H848" s="24" t="s">
        <v>2021</v>
      </c>
      <c r="I848" s="24" t="s">
        <v>2012</v>
      </c>
      <c r="J848" s="183"/>
      <c r="K848" s="183" t="s">
        <v>1125</v>
      </c>
      <c r="L848" s="183" t="s">
        <v>544</v>
      </c>
      <c r="M848" s="24" t="s">
        <v>3017</v>
      </c>
      <c r="O848" s="137" t="s">
        <v>1095</v>
      </c>
    </row>
    <row r="849" spans="1:16" s="24" customFormat="1">
      <c r="A849" s="43"/>
      <c r="B849" s="144" t="str">
        <f t="shared" si="19"/>
        <v>N</v>
      </c>
      <c r="C849" s="24" t="s">
        <v>3043</v>
      </c>
      <c r="D849" s="24" t="s">
        <v>743</v>
      </c>
      <c r="E849" s="24" t="s">
        <v>2008</v>
      </c>
      <c r="F849" s="24" t="s">
        <v>2009</v>
      </c>
      <c r="G849" s="24" t="s">
        <v>2010</v>
      </c>
      <c r="H849" s="24" t="s">
        <v>2011</v>
      </c>
      <c r="I849" s="24" t="s">
        <v>2012</v>
      </c>
      <c r="J849" s="183"/>
      <c r="K849" s="183" t="s">
        <v>1235</v>
      </c>
      <c r="L849" s="183" t="s">
        <v>544</v>
      </c>
      <c r="M849" s="24" t="s">
        <v>3011</v>
      </c>
      <c r="O849" s="137" t="s">
        <v>1095</v>
      </c>
    </row>
    <row r="850" spans="1:16" s="24" customFormat="1">
      <c r="A850" s="43"/>
      <c r="B850" s="144" t="str">
        <f t="shared" si="19"/>
        <v>N</v>
      </c>
      <c r="C850" s="24" t="s">
        <v>3044</v>
      </c>
      <c r="D850" s="24" t="s">
        <v>743</v>
      </c>
      <c r="E850" s="24" t="s">
        <v>2016</v>
      </c>
      <c r="F850" s="24" t="s">
        <v>2009</v>
      </c>
      <c r="G850" s="24" t="s">
        <v>2010</v>
      </c>
      <c r="H850" s="24" t="s">
        <v>2011</v>
      </c>
      <c r="I850" s="24" t="s">
        <v>2012</v>
      </c>
      <c r="J850" s="183"/>
      <c r="K850" s="183" t="s">
        <v>1235</v>
      </c>
      <c r="L850" s="183" t="s">
        <v>544</v>
      </c>
      <c r="M850" s="24" t="s">
        <v>3013</v>
      </c>
      <c r="O850" s="137" t="s">
        <v>1095</v>
      </c>
    </row>
    <row r="851" spans="1:16" s="24" customFormat="1">
      <c r="A851" s="43"/>
      <c r="B851" s="144" t="str">
        <f t="shared" si="19"/>
        <v>N</v>
      </c>
      <c r="C851" s="24" t="s">
        <v>3045</v>
      </c>
      <c r="D851" s="24" t="s">
        <v>743</v>
      </c>
      <c r="E851" s="24" t="s">
        <v>2008</v>
      </c>
      <c r="F851" s="24" t="s">
        <v>2019</v>
      </c>
      <c r="G851" s="24" t="s">
        <v>2020</v>
      </c>
      <c r="H851" s="24" t="s">
        <v>2021</v>
      </c>
      <c r="I851" s="24" t="s">
        <v>2012</v>
      </c>
      <c r="J851" s="183"/>
      <c r="K851" s="183" t="s">
        <v>1235</v>
      </c>
      <c r="L851" s="183" t="s">
        <v>544</v>
      </c>
      <c r="M851" s="24" t="s">
        <v>3015</v>
      </c>
      <c r="O851" s="137" t="s">
        <v>1095</v>
      </c>
    </row>
    <row r="852" spans="1:16" s="24" customFormat="1">
      <c r="A852" s="43"/>
      <c r="B852" s="144" t="str">
        <f t="shared" si="19"/>
        <v>N</v>
      </c>
      <c r="C852" s="24" t="s">
        <v>3046</v>
      </c>
      <c r="D852" s="24" t="s">
        <v>743</v>
      </c>
      <c r="E852" s="24" t="s">
        <v>2016</v>
      </c>
      <c r="F852" s="24" t="s">
        <v>2019</v>
      </c>
      <c r="G852" s="24" t="s">
        <v>2020</v>
      </c>
      <c r="H852" s="24" t="s">
        <v>2021</v>
      </c>
      <c r="I852" s="24" t="s">
        <v>2012</v>
      </c>
      <c r="J852" s="183"/>
      <c r="K852" s="183" t="s">
        <v>1235</v>
      </c>
      <c r="L852" s="183" t="s">
        <v>544</v>
      </c>
      <c r="M852" s="24" t="s">
        <v>3017</v>
      </c>
      <c r="O852" s="137" t="s">
        <v>1095</v>
      </c>
    </row>
    <row r="853" spans="1:16" s="24" customFormat="1">
      <c r="A853" s="43"/>
      <c r="B853" s="144" t="str">
        <f t="shared" si="19"/>
        <v>N</v>
      </c>
      <c r="C853" s="24" t="s">
        <v>3047</v>
      </c>
      <c r="D853" s="24" t="s">
        <v>765</v>
      </c>
      <c r="E853" s="24" t="s">
        <v>2008</v>
      </c>
      <c r="F853" s="24" t="s">
        <v>2009</v>
      </c>
      <c r="G853" s="24" t="s">
        <v>2010</v>
      </c>
      <c r="H853" s="24" t="s">
        <v>2011</v>
      </c>
      <c r="I853" s="24" t="s">
        <v>2012</v>
      </c>
      <c r="J853" s="183"/>
      <c r="K853" s="183" t="s">
        <v>1344</v>
      </c>
      <c r="L853" s="183" t="s">
        <v>544</v>
      </c>
      <c r="M853" s="24" t="s">
        <v>3048</v>
      </c>
      <c r="O853" s="137" t="s">
        <v>1095</v>
      </c>
    </row>
    <row r="854" spans="1:16" s="24" customFormat="1">
      <c r="A854" s="43"/>
      <c r="B854" s="144" t="str">
        <f t="shared" si="19"/>
        <v>N</v>
      </c>
      <c r="C854" s="24" t="s">
        <v>3049</v>
      </c>
      <c r="D854" s="24" t="s">
        <v>765</v>
      </c>
      <c r="E854" s="24" t="s">
        <v>2016</v>
      </c>
      <c r="F854" s="24" t="s">
        <v>2009</v>
      </c>
      <c r="G854" s="24" t="s">
        <v>2010</v>
      </c>
      <c r="H854" s="24" t="s">
        <v>2011</v>
      </c>
      <c r="I854" s="24" t="s">
        <v>2012</v>
      </c>
      <c r="J854" s="183"/>
      <c r="K854" s="183" t="s">
        <v>1344</v>
      </c>
      <c r="L854" s="183" t="s">
        <v>544</v>
      </c>
      <c r="M854" s="24" t="s">
        <v>3050</v>
      </c>
      <c r="O854" s="137" t="s">
        <v>1095</v>
      </c>
      <c r="P854" s="155"/>
    </row>
    <row r="855" spans="1:16" s="24" customFormat="1">
      <c r="A855" s="43"/>
      <c r="B855" s="144" t="str">
        <f t="shared" si="19"/>
        <v>N</v>
      </c>
      <c r="C855" s="24" t="s">
        <v>3051</v>
      </c>
      <c r="D855" s="24" t="s">
        <v>765</v>
      </c>
      <c r="E855" s="24" t="s">
        <v>2008</v>
      </c>
      <c r="F855" s="24" t="s">
        <v>2019</v>
      </c>
      <c r="G855" s="24" t="s">
        <v>2020</v>
      </c>
      <c r="H855" s="24" t="s">
        <v>2021</v>
      </c>
      <c r="I855" s="24" t="s">
        <v>2012</v>
      </c>
      <c r="J855" s="183"/>
      <c r="K855" s="183" t="s">
        <v>1344</v>
      </c>
      <c r="L855" s="183">
        <v>97782737</v>
      </c>
      <c r="M855" s="24" t="s">
        <v>3052</v>
      </c>
      <c r="O855" s="137" t="s">
        <v>1095</v>
      </c>
    </row>
    <row r="856" spans="1:16" s="24" customFormat="1">
      <c r="A856" s="43"/>
      <c r="B856" s="144" t="str">
        <f t="shared" si="19"/>
        <v>N</v>
      </c>
      <c r="C856" s="24" t="s">
        <v>3053</v>
      </c>
      <c r="D856" s="24" t="s">
        <v>765</v>
      </c>
      <c r="E856" s="24" t="s">
        <v>2016</v>
      </c>
      <c r="F856" s="24" t="s">
        <v>2019</v>
      </c>
      <c r="G856" s="24" t="s">
        <v>2020</v>
      </c>
      <c r="H856" s="24" t="s">
        <v>2021</v>
      </c>
      <c r="I856" s="24" t="s">
        <v>2012</v>
      </c>
      <c r="J856" s="183"/>
      <c r="K856" s="183" t="s">
        <v>1344</v>
      </c>
      <c r="L856" s="183" t="s">
        <v>544</v>
      </c>
      <c r="M856" s="24" t="s">
        <v>3054</v>
      </c>
      <c r="O856" s="137" t="s">
        <v>1095</v>
      </c>
    </row>
    <row r="857" spans="1:16" s="24" customFormat="1">
      <c r="A857" s="43"/>
      <c r="B857" s="144" t="str">
        <f t="shared" si="19"/>
        <v>N</v>
      </c>
      <c r="C857" s="24" t="s">
        <v>3055</v>
      </c>
      <c r="D857" s="24" t="s">
        <v>765</v>
      </c>
      <c r="E857" s="24" t="s">
        <v>2008</v>
      </c>
      <c r="F857" s="24" t="s">
        <v>2009</v>
      </c>
      <c r="G857" s="24" t="s">
        <v>2010</v>
      </c>
      <c r="H857" s="24" t="s">
        <v>2011</v>
      </c>
      <c r="I857" s="24" t="s">
        <v>2012</v>
      </c>
      <c r="J857" s="183"/>
      <c r="K857" s="183" t="s">
        <v>1373</v>
      </c>
      <c r="L857" s="183" t="s">
        <v>544</v>
      </c>
      <c r="M857" s="24" t="s">
        <v>3048</v>
      </c>
      <c r="O857" s="137" t="s">
        <v>1095</v>
      </c>
    </row>
    <row r="858" spans="1:16" s="24" customFormat="1">
      <c r="A858" s="43"/>
      <c r="B858" s="144" t="str">
        <f t="shared" si="19"/>
        <v>N</v>
      </c>
      <c r="C858" s="24" t="s">
        <v>3056</v>
      </c>
      <c r="D858" s="24" t="s">
        <v>765</v>
      </c>
      <c r="E858" s="24" t="s">
        <v>2016</v>
      </c>
      <c r="F858" s="24" t="s">
        <v>2009</v>
      </c>
      <c r="G858" s="24" t="s">
        <v>2010</v>
      </c>
      <c r="H858" s="24" t="s">
        <v>2011</v>
      </c>
      <c r="I858" s="24" t="s">
        <v>2012</v>
      </c>
      <c r="J858" s="183"/>
      <c r="K858" s="183" t="s">
        <v>1373</v>
      </c>
      <c r="L858" s="183" t="s">
        <v>544</v>
      </c>
      <c r="M858" s="24" t="s">
        <v>3050</v>
      </c>
      <c r="O858" s="137" t="s">
        <v>1095</v>
      </c>
    </row>
    <row r="859" spans="1:16" s="24" customFormat="1">
      <c r="A859" s="43"/>
      <c r="B859" s="144" t="str">
        <f t="shared" si="19"/>
        <v>N</v>
      </c>
      <c r="C859" s="24" t="s">
        <v>3057</v>
      </c>
      <c r="D859" s="24" t="s">
        <v>765</v>
      </c>
      <c r="E859" s="24" t="s">
        <v>2008</v>
      </c>
      <c r="F859" s="24" t="s">
        <v>2019</v>
      </c>
      <c r="G859" s="24" t="s">
        <v>2020</v>
      </c>
      <c r="H859" s="24" t="s">
        <v>2021</v>
      </c>
      <c r="I859" s="24" t="s">
        <v>2012</v>
      </c>
      <c r="J859" s="183"/>
      <c r="K859" s="183" t="s">
        <v>1373</v>
      </c>
      <c r="L859" s="183" t="s">
        <v>544</v>
      </c>
      <c r="M859" s="24" t="s">
        <v>3052</v>
      </c>
      <c r="O859" s="137" t="s">
        <v>1095</v>
      </c>
    </row>
    <row r="860" spans="1:16" s="24" customFormat="1">
      <c r="A860" s="43"/>
      <c r="B860" s="144" t="str">
        <f t="shared" si="19"/>
        <v>N</v>
      </c>
      <c r="C860" s="24" t="s">
        <v>3058</v>
      </c>
      <c r="D860" s="24" t="s">
        <v>765</v>
      </c>
      <c r="E860" s="24" t="s">
        <v>2016</v>
      </c>
      <c r="F860" s="24" t="s">
        <v>2019</v>
      </c>
      <c r="G860" s="24" t="s">
        <v>2020</v>
      </c>
      <c r="H860" s="24" t="s">
        <v>2021</v>
      </c>
      <c r="I860" s="24" t="s">
        <v>2012</v>
      </c>
      <c r="J860" s="183"/>
      <c r="K860" s="183" t="s">
        <v>1373</v>
      </c>
      <c r="L860" s="183" t="s">
        <v>544</v>
      </c>
      <c r="M860" s="24" t="s">
        <v>3054</v>
      </c>
      <c r="O860" s="137" t="s">
        <v>1095</v>
      </c>
    </row>
    <row r="861" spans="1:16" s="24" customFormat="1">
      <c r="A861" s="43"/>
      <c r="B861" s="144" t="str">
        <f t="shared" si="19"/>
        <v>N</v>
      </c>
      <c r="C861" s="24" t="s">
        <v>3059</v>
      </c>
      <c r="D861" s="24" t="s">
        <v>765</v>
      </c>
      <c r="E861" s="24" t="s">
        <v>2008</v>
      </c>
      <c r="F861" s="24" t="s">
        <v>2009</v>
      </c>
      <c r="G861" s="24" t="s">
        <v>2010</v>
      </c>
      <c r="H861" s="24" t="s">
        <v>2011</v>
      </c>
      <c r="I861" s="24" t="s">
        <v>2012</v>
      </c>
      <c r="J861" s="183"/>
      <c r="K861" s="183" t="s">
        <v>1402</v>
      </c>
      <c r="L861" s="183" t="s">
        <v>544</v>
      </c>
      <c r="M861" s="24" t="s">
        <v>3048</v>
      </c>
      <c r="O861" s="137" t="s">
        <v>1095</v>
      </c>
    </row>
    <row r="862" spans="1:16" s="24" customFormat="1">
      <c r="A862" s="43"/>
      <c r="B862" s="144" t="str">
        <f t="shared" si="19"/>
        <v>N</v>
      </c>
      <c r="C862" s="24" t="s">
        <v>3060</v>
      </c>
      <c r="D862" s="24" t="s">
        <v>765</v>
      </c>
      <c r="E862" s="24" t="s">
        <v>2016</v>
      </c>
      <c r="F862" s="24" t="s">
        <v>2009</v>
      </c>
      <c r="G862" s="24" t="s">
        <v>2010</v>
      </c>
      <c r="H862" s="24" t="s">
        <v>2011</v>
      </c>
      <c r="I862" s="24" t="s">
        <v>2012</v>
      </c>
      <c r="J862" s="183"/>
      <c r="K862" s="183" t="s">
        <v>1402</v>
      </c>
      <c r="L862" s="183" t="s">
        <v>544</v>
      </c>
      <c r="M862" s="24" t="s">
        <v>3050</v>
      </c>
      <c r="O862" s="137" t="s">
        <v>1095</v>
      </c>
    </row>
    <row r="863" spans="1:16" s="24" customFormat="1">
      <c r="A863" s="43"/>
      <c r="B863" s="144" t="str">
        <f t="shared" si="19"/>
        <v>N</v>
      </c>
      <c r="C863" s="24" t="s">
        <v>3061</v>
      </c>
      <c r="D863" s="24" t="s">
        <v>765</v>
      </c>
      <c r="E863" s="24" t="s">
        <v>2008</v>
      </c>
      <c r="F863" s="24" t="s">
        <v>2019</v>
      </c>
      <c r="G863" s="24" t="s">
        <v>2020</v>
      </c>
      <c r="H863" s="24" t="s">
        <v>2021</v>
      </c>
      <c r="I863" s="24" t="s">
        <v>2012</v>
      </c>
      <c r="J863" s="183"/>
      <c r="K863" s="183" t="s">
        <v>1402</v>
      </c>
      <c r="L863" s="183" t="s">
        <v>544</v>
      </c>
      <c r="M863" s="24" t="s">
        <v>3052</v>
      </c>
      <c r="O863" s="137" t="s">
        <v>1095</v>
      </c>
    </row>
    <row r="864" spans="1:16" s="24" customFormat="1">
      <c r="A864" s="43"/>
      <c r="B864" s="144" t="str">
        <f t="shared" si="19"/>
        <v>N</v>
      </c>
      <c r="C864" s="24" t="s">
        <v>3062</v>
      </c>
      <c r="D864" s="24" t="s">
        <v>765</v>
      </c>
      <c r="E864" s="24" t="s">
        <v>2016</v>
      </c>
      <c r="F864" s="24" t="s">
        <v>2019</v>
      </c>
      <c r="G864" s="24" t="s">
        <v>2020</v>
      </c>
      <c r="H864" s="24" t="s">
        <v>2021</v>
      </c>
      <c r="I864" s="24" t="s">
        <v>2012</v>
      </c>
      <c r="J864" s="183"/>
      <c r="K864" s="183" t="s">
        <v>1402</v>
      </c>
      <c r="L864" s="183" t="s">
        <v>544</v>
      </c>
      <c r="M864" s="24" t="s">
        <v>3054</v>
      </c>
      <c r="O864" s="137" t="s">
        <v>1095</v>
      </c>
    </row>
    <row r="865" spans="1:16" s="24" customFormat="1">
      <c r="A865" s="43"/>
      <c r="B865" s="144" t="str">
        <f t="shared" si="19"/>
        <v>Y</v>
      </c>
      <c r="C865" s="24" t="s">
        <v>3063</v>
      </c>
      <c r="D865" s="24" t="s">
        <v>765</v>
      </c>
      <c r="E865" s="24" t="s">
        <v>2008</v>
      </c>
      <c r="F865" s="24" t="s">
        <v>2009</v>
      </c>
      <c r="G865" s="24" t="s">
        <v>2010</v>
      </c>
      <c r="H865" s="24" t="s">
        <v>2011</v>
      </c>
      <c r="I865" s="24" t="s">
        <v>2012</v>
      </c>
      <c r="J865" s="183"/>
      <c r="K865" s="183" t="s">
        <v>536</v>
      </c>
      <c r="L865" s="24">
        <v>96699013</v>
      </c>
      <c r="M865" s="24" t="s">
        <v>3048</v>
      </c>
      <c r="N865" s="24" t="s">
        <v>2014</v>
      </c>
      <c r="O865" s="24" t="s">
        <v>539</v>
      </c>
      <c r="P865" s="155"/>
    </row>
    <row r="866" spans="1:16" s="24" customFormat="1">
      <c r="A866" s="43"/>
      <c r="B866" s="144" t="str">
        <f t="shared" si="19"/>
        <v>N</v>
      </c>
      <c r="C866" s="24" t="s">
        <v>3064</v>
      </c>
      <c r="D866" s="24" t="s">
        <v>765</v>
      </c>
      <c r="E866" s="24" t="s">
        <v>2016</v>
      </c>
      <c r="F866" s="24" t="s">
        <v>2009</v>
      </c>
      <c r="G866" s="24" t="s">
        <v>2010</v>
      </c>
      <c r="H866" s="24" t="s">
        <v>2011</v>
      </c>
      <c r="I866" s="24" t="s">
        <v>2012</v>
      </c>
      <c r="J866" s="183"/>
      <c r="K866" s="183" t="s">
        <v>536</v>
      </c>
      <c r="L866" s="24">
        <v>96699013</v>
      </c>
      <c r="M866" s="24" t="s">
        <v>3050</v>
      </c>
      <c r="N866" s="24" t="s">
        <v>2014</v>
      </c>
      <c r="O866" s="24" t="s">
        <v>539</v>
      </c>
      <c r="P866" s="155"/>
    </row>
    <row r="867" spans="1:16" s="24" customFormat="1">
      <c r="A867" s="43"/>
      <c r="B867" s="144" t="str">
        <f t="shared" si="19"/>
        <v>N</v>
      </c>
      <c r="C867" s="24" t="s">
        <v>3065</v>
      </c>
      <c r="D867" s="24" t="s">
        <v>765</v>
      </c>
      <c r="E867" s="24" t="s">
        <v>2008</v>
      </c>
      <c r="F867" s="24" t="s">
        <v>2019</v>
      </c>
      <c r="G867" s="24" t="s">
        <v>2020</v>
      </c>
      <c r="H867" s="24" t="s">
        <v>2021</v>
      </c>
      <c r="I867" s="24" t="s">
        <v>2012</v>
      </c>
      <c r="J867" s="183"/>
      <c r="K867" s="183" t="s">
        <v>536</v>
      </c>
      <c r="L867" s="24">
        <v>97782737</v>
      </c>
      <c r="M867" s="24" t="s">
        <v>3052</v>
      </c>
      <c r="N867" s="24" t="s">
        <v>2014</v>
      </c>
      <c r="O867" s="24" t="s">
        <v>1095</v>
      </c>
    </row>
    <row r="868" spans="1:16" s="24" customFormat="1">
      <c r="A868" s="43"/>
      <c r="B868" s="144" t="str">
        <f t="shared" si="19"/>
        <v>N</v>
      </c>
      <c r="C868" s="24" t="s">
        <v>3066</v>
      </c>
      <c r="D868" s="24" t="s">
        <v>765</v>
      </c>
      <c r="E868" s="24" t="s">
        <v>2016</v>
      </c>
      <c r="F868" s="24" t="s">
        <v>2019</v>
      </c>
      <c r="G868" s="24" t="s">
        <v>2020</v>
      </c>
      <c r="H868" s="24" t="s">
        <v>2021</v>
      </c>
      <c r="I868" s="24" t="s">
        <v>2012</v>
      </c>
      <c r="J868" s="183"/>
      <c r="K868" s="183" t="s">
        <v>536</v>
      </c>
      <c r="L868" s="24">
        <v>97782737</v>
      </c>
      <c r="M868" s="24" t="s">
        <v>3054</v>
      </c>
      <c r="N868" s="24" t="s">
        <v>2014</v>
      </c>
      <c r="O868" s="24" t="s">
        <v>1095</v>
      </c>
    </row>
    <row r="869" spans="1:16" s="24" customFormat="1">
      <c r="A869" s="43"/>
      <c r="B869" s="144" t="str">
        <f t="shared" si="19"/>
        <v>N</v>
      </c>
      <c r="C869" s="24" t="s">
        <v>3067</v>
      </c>
      <c r="D869" s="24" t="s">
        <v>765</v>
      </c>
      <c r="E869" s="24" t="s">
        <v>2008</v>
      </c>
      <c r="F869" s="24" t="s">
        <v>2043</v>
      </c>
      <c r="G869" s="24" t="s">
        <v>2044</v>
      </c>
      <c r="H869" s="24" t="s">
        <v>2045</v>
      </c>
      <c r="I869" s="159" t="s">
        <v>2037</v>
      </c>
      <c r="J869" s="183"/>
      <c r="K869" s="183" t="s">
        <v>536</v>
      </c>
      <c r="L869" s="24">
        <v>97948546</v>
      </c>
      <c r="M869" s="24" t="s">
        <v>3068</v>
      </c>
      <c r="O869" s="137" t="s">
        <v>2039</v>
      </c>
      <c r="P869" s="25"/>
    </row>
    <row r="870" spans="1:16" s="24" customFormat="1">
      <c r="A870" s="43"/>
      <c r="B870" s="144" t="str">
        <f t="shared" si="19"/>
        <v>N</v>
      </c>
      <c r="C870" s="24" t="s">
        <v>3069</v>
      </c>
      <c r="D870" s="24" t="s">
        <v>765</v>
      </c>
      <c r="E870" s="24" t="s">
        <v>2016</v>
      </c>
      <c r="F870" s="24" t="s">
        <v>2043</v>
      </c>
      <c r="G870" s="24" t="s">
        <v>2044</v>
      </c>
      <c r="H870" s="24" t="s">
        <v>2045</v>
      </c>
      <c r="I870" s="159" t="s">
        <v>2037</v>
      </c>
      <c r="J870" s="183"/>
      <c r="K870" s="183" t="s">
        <v>536</v>
      </c>
      <c r="L870" s="24">
        <v>97948546</v>
      </c>
      <c r="M870" s="24" t="s">
        <v>3070</v>
      </c>
      <c r="O870" s="137" t="s">
        <v>2039</v>
      </c>
      <c r="P870" s="155"/>
    </row>
    <row r="871" spans="1:16" s="24" customFormat="1">
      <c r="A871" s="43"/>
      <c r="B871" s="144" t="str">
        <f t="shared" ref="B871:B908" si="20">IF(AND(E871 = "Case Ring",G871="Silicon Bronze, ASTM-B584, C87600", K871 = "Coating_Standard"),"Y","N")</f>
        <v>N</v>
      </c>
      <c r="C871" s="24" t="s">
        <v>3071</v>
      </c>
      <c r="D871" s="24" t="s">
        <v>765</v>
      </c>
      <c r="E871" s="24" t="s">
        <v>2008</v>
      </c>
      <c r="F871" s="24" t="s">
        <v>2009</v>
      </c>
      <c r="G871" s="24" t="s">
        <v>2010</v>
      </c>
      <c r="H871" s="24" t="s">
        <v>2011</v>
      </c>
      <c r="I871" s="24" t="s">
        <v>2012</v>
      </c>
      <c r="J871" s="183"/>
      <c r="K871" s="183" t="s">
        <v>1094</v>
      </c>
      <c r="L871" s="183" t="s">
        <v>544</v>
      </c>
      <c r="M871" s="24" t="s">
        <v>3048</v>
      </c>
      <c r="O871" s="137" t="s">
        <v>1095</v>
      </c>
      <c r="P871" s="155"/>
    </row>
    <row r="872" spans="1:16" s="24" customFormat="1">
      <c r="A872" s="43"/>
      <c r="B872" s="144" t="str">
        <f t="shared" si="20"/>
        <v>N</v>
      </c>
      <c r="C872" s="24" t="s">
        <v>3072</v>
      </c>
      <c r="D872" s="24" t="s">
        <v>765</v>
      </c>
      <c r="E872" s="24" t="s">
        <v>2016</v>
      </c>
      <c r="F872" s="24" t="s">
        <v>2009</v>
      </c>
      <c r="G872" s="24" t="s">
        <v>2010</v>
      </c>
      <c r="H872" s="24" t="s">
        <v>2011</v>
      </c>
      <c r="I872" s="24" t="s">
        <v>2012</v>
      </c>
      <c r="J872" s="183"/>
      <c r="K872" s="183" t="s">
        <v>1094</v>
      </c>
      <c r="L872" s="183" t="s">
        <v>544</v>
      </c>
      <c r="M872" s="24" t="s">
        <v>3050</v>
      </c>
      <c r="O872" s="137" t="s">
        <v>1095</v>
      </c>
      <c r="P872" s="25"/>
    </row>
    <row r="873" spans="1:16" s="24" customFormat="1">
      <c r="A873" s="43"/>
      <c r="B873" s="144" t="str">
        <f t="shared" si="20"/>
        <v>N</v>
      </c>
      <c r="C873" s="24" t="s">
        <v>3073</v>
      </c>
      <c r="D873" s="24" t="s">
        <v>765</v>
      </c>
      <c r="E873" s="24" t="s">
        <v>2008</v>
      </c>
      <c r="F873" s="24" t="s">
        <v>2019</v>
      </c>
      <c r="G873" s="24" t="s">
        <v>2020</v>
      </c>
      <c r="H873" s="24" t="s">
        <v>2021</v>
      </c>
      <c r="I873" s="24" t="s">
        <v>2012</v>
      </c>
      <c r="J873" s="183"/>
      <c r="K873" s="183" t="s">
        <v>1094</v>
      </c>
      <c r="L873" s="183" t="s">
        <v>544</v>
      </c>
      <c r="M873" s="24" t="s">
        <v>3052</v>
      </c>
      <c r="O873" s="137" t="s">
        <v>1095</v>
      </c>
      <c r="P873" s="25"/>
    </row>
    <row r="874" spans="1:16" s="24" customFormat="1">
      <c r="A874" s="43"/>
      <c r="B874" s="144" t="str">
        <f t="shared" si="20"/>
        <v>N</v>
      </c>
      <c r="C874" s="24" t="s">
        <v>3074</v>
      </c>
      <c r="D874" s="24" t="s">
        <v>765</v>
      </c>
      <c r="E874" s="24" t="s">
        <v>2016</v>
      </c>
      <c r="F874" s="24" t="s">
        <v>2019</v>
      </c>
      <c r="G874" s="24" t="s">
        <v>2020</v>
      </c>
      <c r="H874" s="24" t="s">
        <v>2021</v>
      </c>
      <c r="I874" s="24" t="s">
        <v>2012</v>
      </c>
      <c r="J874" s="183"/>
      <c r="K874" s="183" t="s">
        <v>1094</v>
      </c>
      <c r="L874" s="183" t="s">
        <v>544</v>
      </c>
      <c r="M874" s="24" t="s">
        <v>3054</v>
      </c>
      <c r="O874" s="137" t="s">
        <v>1095</v>
      </c>
      <c r="P874" s="25"/>
    </row>
    <row r="875" spans="1:16" s="24" customFormat="1">
      <c r="A875" s="43"/>
      <c r="B875" s="144" t="str">
        <f t="shared" si="20"/>
        <v>N</v>
      </c>
      <c r="C875" s="24" t="s">
        <v>3075</v>
      </c>
      <c r="D875" s="24" t="s">
        <v>765</v>
      </c>
      <c r="E875" s="24" t="s">
        <v>2008</v>
      </c>
      <c r="F875" s="24" t="s">
        <v>2009</v>
      </c>
      <c r="G875" s="24" t="s">
        <v>2010</v>
      </c>
      <c r="H875" s="24" t="s">
        <v>2011</v>
      </c>
      <c r="I875" s="24" t="s">
        <v>2012</v>
      </c>
      <c r="J875" s="183"/>
      <c r="K875" s="183" t="s">
        <v>1125</v>
      </c>
      <c r="L875" s="183" t="s">
        <v>544</v>
      </c>
      <c r="M875" s="24" t="s">
        <v>3048</v>
      </c>
      <c r="O875" s="137" t="s">
        <v>1095</v>
      </c>
      <c r="P875" s="25"/>
    </row>
    <row r="876" spans="1:16" s="24" customFormat="1">
      <c r="A876" s="43"/>
      <c r="B876" s="144" t="str">
        <f t="shared" si="20"/>
        <v>N</v>
      </c>
      <c r="C876" s="24" t="s">
        <v>3076</v>
      </c>
      <c r="D876" s="24" t="s">
        <v>765</v>
      </c>
      <c r="E876" s="24" t="s">
        <v>2016</v>
      </c>
      <c r="F876" s="24" t="s">
        <v>2009</v>
      </c>
      <c r="G876" s="24" t="s">
        <v>2010</v>
      </c>
      <c r="H876" s="24" t="s">
        <v>2011</v>
      </c>
      <c r="I876" s="24" t="s">
        <v>2012</v>
      </c>
      <c r="J876" s="183"/>
      <c r="K876" s="183" t="s">
        <v>1125</v>
      </c>
      <c r="L876" s="183" t="s">
        <v>544</v>
      </c>
      <c r="M876" s="24" t="s">
        <v>3050</v>
      </c>
      <c r="O876" s="137" t="s">
        <v>1095</v>
      </c>
      <c r="P876" s="155"/>
    </row>
    <row r="877" spans="1:16" s="24" customFormat="1">
      <c r="A877" s="43"/>
      <c r="B877" s="144" t="str">
        <f t="shared" si="20"/>
        <v>N</v>
      </c>
      <c r="C877" s="24" t="s">
        <v>3077</v>
      </c>
      <c r="D877" s="24" t="s">
        <v>765</v>
      </c>
      <c r="E877" s="24" t="s">
        <v>2008</v>
      </c>
      <c r="F877" s="24" t="s">
        <v>2019</v>
      </c>
      <c r="G877" s="24" t="s">
        <v>2020</v>
      </c>
      <c r="H877" s="24" t="s">
        <v>2021</v>
      </c>
      <c r="I877" s="24" t="s">
        <v>2012</v>
      </c>
      <c r="J877" s="183"/>
      <c r="K877" s="183" t="s">
        <v>1125</v>
      </c>
      <c r="L877" s="183" t="s">
        <v>544</v>
      </c>
      <c r="M877" s="24" t="s">
        <v>3052</v>
      </c>
      <c r="O877" s="137" t="s">
        <v>1095</v>
      </c>
      <c r="P877" s="25"/>
    </row>
    <row r="878" spans="1:16" s="24" customFormat="1">
      <c r="A878" s="43"/>
      <c r="B878" s="144" t="str">
        <f t="shared" si="20"/>
        <v>N</v>
      </c>
      <c r="C878" s="24" t="s">
        <v>3078</v>
      </c>
      <c r="D878" s="24" t="s">
        <v>765</v>
      </c>
      <c r="E878" s="24" t="s">
        <v>2016</v>
      </c>
      <c r="F878" s="24" t="s">
        <v>2019</v>
      </c>
      <c r="G878" s="24" t="s">
        <v>2020</v>
      </c>
      <c r="H878" s="24" t="s">
        <v>2021</v>
      </c>
      <c r="I878" s="24" t="s">
        <v>2012</v>
      </c>
      <c r="J878" s="183"/>
      <c r="K878" s="183" t="s">
        <v>1125</v>
      </c>
      <c r="L878" s="183" t="s">
        <v>544</v>
      </c>
      <c r="M878" s="24" t="s">
        <v>3054</v>
      </c>
      <c r="O878" s="137" t="s">
        <v>1095</v>
      </c>
      <c r="P878" s="25"/>
    </row>
    <row r="879" spans="1:16" s="24" customFormat="1">
      <c r="A879" s="43"/>
      <c r="B879" s="144" t="str">
        <f t="shared" si="20"/>
        <v>N</v>
      </c>
      <c r="C879" s="24" t="s">
        <v>3079</v>
      </c>
      <c r="D879" s="24" t="s">
        <v>765</v>
      </c>
      <c r="E879" s="24" t="s">
        <v>2008</v>
      </c>
      <c r="F879" s="24" t="s">
        <v>2009</v>
      </c>
      <c r="G879" s="24" t="s">
        <v>2010</v>
      </c>
      <c r="H879" s="24" t="s">
        <v>2011</v>
      </c>
      <c r="I879" s="24" t="s">
        <v>2012</v>
      </c>
      <c r="J879" s="183"/>
      <c r="K879" s="183" t="s">
        <v>1235</v>
      </c>
      <c r="L879" s="183" t="s">
        <v>544</v>
      </c>
      <c r="M879" s="24" t="s">
        <v>3048</v>
      </c>
      <c r="O879" s="137" t="s">
        <v>1095</v>
      </c>
      <c r="P879" s="155"/>
    </row>
    <row r="880" spans="1:16" s="24" customFormat="1">
      <c r="A880" s="43"/>
      <c r="B880" s="144" t="str">
        <f t="shared" si="20"/>
        <v>N</v>
      </c>
      <c r="C880" s="24" t="s">
        <v>3080</v>
      </c>
      <c r="D880" s="24" t="s">
        <v>765</v>
      </c>
      <c r="E880" s="24" t="s">
        <v>2016</v>
      </c>
      <c r="F880" s="24" t="s">
        <v>2009</v>
      </c>
      <c r="G880" s="24" t="s">
        <v>2010</v>
      </c>
      <c r="H880" s="24" t="s">
        <v>2011</v>
      </c>
      <c r="I880" s="24" t="s">
        <v>2012</v>
      </c>
      <c r="J880" s="183"/>
      <c r="K880" s="183" t="s">
        <v>1235</v>
      </c>
      <c r="L880" s="183" t="s">
        <v>544</v>
      </c>
      <c r="M880" s="24" t="s">
        <v>3050</v>
      </c>
      <c r="O880" s="137" t="s">
        <v>1095</v>
      </c>
      <c r="P880" s="155"/>
    </row>
    <row r="881" spans="1:16" s="24" customFormat="1">
      <c r="A881" s="43"/>
      <c r="B881" s="144" t="str">
        <f t="shared" si="20"/>
        <v>N</v>
      </c>
      <c r="C881" s="24" t="s">
        <v>3081</v>
      </c>
      <c r="D881" s="24" t="s">
        <v>765</v>
      </c>
      <c r="E881" s="24" t="s">
        <v>2008</v>
      </c>
      <c r="F881" s="24" t="s">
        <v>2019</v>
      </c>
      <c r="G881" s="24" t="s">
        <v>2020</v>
      </c>
      <c r="H881" s="24" t="s">
        <v>2021</v>
      </c>
      <c r="I881" s="24" t="s">
        <v>2012</v>
      </c>
      <c r="J881" s="183"/>
      <c r="K881" s="183" t="s">
        <v>1235</v>
      </c>
      <c r="L881" s="183">
        <v>97782737</v>
      </c>
      <c r="M881" s="24" t="s">
        <v>3052</v>
      </c>
      <c r="O881" s="137" t="s">
        <v>1095</v>
      </c>
      <c r="P881" s="155"/>
    </row>
    <row r="882" spans="1:16" s="24" customFormat="1">
      <c r="A882" s="43"/>
      <c r="B882" s="144" t="str">
        <f t="shared" si="20"/>
        <v>N</v>
      </c>
      <c r="C882" s="24" t="s">
        <v>3082</v>
      </c>
      <c r="D882" s="24" t="s">
        <v>765</v>
      </c>
      <c r="E882" s="24" t="s">
        <v>2016</v>
      </c>
      <c r="F882" s="24" t="s">
        <v>2019</v>
      </c>
      <c r="G882" s="24" t="s">
        <v>2020</v>
      </c>
      <c r="H882" s="24" t="s">
        <v>2021</v>
      </c>
      <c r="I882" s="24" t="s">
        <v>2012</v>
      </c>
      <c r="J882" s="183"/>
      <c r="K882" s="183" t="s">
        <v>1235</v>
      </c>
      <c r="L882" s="183" t="s">
        <v>544</v>
      </c>
      <c r="M882" s="24" t="s">
        <v>3054</v>
      </c>
      <c r="O882" s="137" t="s">
        <v>1095</v>
      </c>
      <c r="P882" s="155"/>
    </row>
    <row r="883" spans="1:16" s="24" customFormat="1">
      <c r="A883" s="43"/>
      <c r="B883" s="144" t="str">
        <f t="shared" si="20"/>
        <v>N</v>
      </c>
      <c r="C883" s="24" t="s">
        <v>3083</v>
      </c>
      <c r="D883" s="24" t="s">
        <v>787</v>
      </c>
      <c r="E883" s="24" t="s">
        <v>2008</v>
      </c>
      <c r="F883" s="24" t="s">
        <v>2009</v>
      </c>
      <c r="G883" s="24" t="s">
        <v>2010</v>
      </c>
      <c r="H883" s="24" t="s">
        <v>2011</v>
      </c>
      <c r="I883" s="24" t="s">
        <v>2012</v>
      </c>
      <c r="J883" s="183"/>
      <c r="K883" s="183" t="s">
        <v>1344</v>
      </c>
      <c r="L883" s="183" t="s">
        <v>544</v>
      </c>
      <c r="M883" s="24" t="s">
        <v>3084</v>
      </c>
      <c r="O883" s="137" t="s">
        <v>1095</v>
      </c>
      <c r="P883" s="155"/>
    </row>
    <row r="884" spans="1:16" s="24" customFormat="1">
      <c r="A884" s="43"/>
      <c r="B884" s="144" t="str">
        <f t="shared" si="20"/>
        <v>N</v>
      </c>
      <c r="C884" s="24" t="s">
        <v>3085</v>
      </c>
      <c r="D884" s="24" t="s">
        <v>787</v>
      </c>
      <c r="E884" s="24" t="s">
        <v>2016</v>
      </c>
      <c r="F884" s="24" t="s">
        <v>2009</v>
      </c>
      <c r="G884" s="24" t="s">
        <v>2010</v>
      </c>
      <c r="H884" s="24" t="s">
        <v>2011</v>
      </c>
      <c r="I884" s="24" t="s">
        <v>2012</v>
      </c>
      <c r="J884" s="183"/>
      <c r="K884" s="183" t="s">
        <v>1344</v>
      </c>
      <c r="L884" s="183" t="s">
        <v>544</v>
      </c>
      <c r="M884" s="24" t="s">
        <v>3086</v>
      </c>
      <c r="O884" s="137" t="s">
        <v>1095</v>
      </c>
      <c r="P884" s="155"/>
    </row>
    <row r="885" spans="1:16" s="24" customFormat="1">
      <c r="A885" s="43"/>
      <c r="B885" s="144" t="str">
        <f t="shared" si="20"/>
        <v>N</v>
      </c>
      <c r="C885" s="24" t="s">
        <v>3087</v>
      </c>
      <c r="D885" s="24" t="s">
        <v>787</v>
      </c>
      <c r="E885" s="24" t="s">
        <v>2008</v>
      </c>
      <c r="F885" s="24" t="s">
        <v>2019</v>
      </c>
      <c r="G885" s="24" t="s">
        <v>2020</v>
      </c>
      <c r="H885" s="24" t="s">
        <v>2021</v>
      </c>
      <c r="I885" s="24" t="s">
        <v>2012</v>
      </c>
      <c r="J885" s="183"/>
      <c r="K885" s="183" t="s">
        <v>1344</v>
      </c>
      <c r="L885" s="183" t="s">
        <v>544</v>
      </c>
      <c r="M885" s="24" t="s">
        <v>3088</v>
      </c>
      <c r="O885" s="137" t="s">
        <v>1095</v>
      </c>
      <c r="P885" s="25"/>
    </row>
    <row r="886" spans="1:16" s="24" customFormat="1">
      <c r="A886" s="43"/>
      <c r="B886" s="144" t="str">
        <f t="shared" si="20"/>
        <v>N</v>
      </c>
      <c r="C886" s="24" t="s">
        <v>3089</v>
      </c>
      <c r="D886" s="24" t="s">
        <v>787</v>
      </c>
      <c r="E886" s="24" t="s">
        <v>2016</v>
      </c>
      <c r="F886" s="24" t="s">
        <v>2019</v>
      </c>
      <c r="G886" s="24" t="s">
        <v>2020</v>
      </c>
      <c r="H886" s="24" t="s">
        <v>2021</v>
      </c>
      <c r="I886" s="24" t="s">
        <v>2012</v>
      </c>
      <c r="J886" s="183"/>
      <c r="K886" s="183" t="s">
        <v>1344</v>
      </c>
      <c r="L886" s="183" t="s">
        <v>544</v>
      </c>
      <c r="M886" s="24" t="s">
        <v>3090</v>
      </c>
      <c r="O886" s="137" t="s">
        <v>1095</v>
      </c>
      <c r="P886" s="25"/>
    </row>
    <row r="887" spans="1:16" s="24" customFormat="1">
      <c r="A887" s="43"/>
      <c r="B887" s="144" t="str">
        <f t="shared" si="20"/>
        <v>N</v>
      </c>
      <c r="C887" s="24" t="s">
        <v>3091</v>
      </c>
      <c r="D887" s="24" t="s">
        <v>787</v>
      </c>
      <c r="E887" s="24" t="s">
        <v>2008</v>
      </c>
      <c r="F887" s="24" t="s">
        <v>2009</v>
      </c>
      <c r="G887" s="24" t="s">
        <v>2010</v>
      </c>
      <c r="H887" s="24" t="s">
        <v>2011</v>
      </c>
      <c r="I887" s="24" t="s">
        <v>2012</v>
      </c>
      <c r="J887" s="183"/>
      <c r="K887" s="183" t="s">
        <v>1373</v>
      </c>
      <c r="L887" s="183" t="s">
        <v>544</v>
      </c>
      <c r="M887" s="24" t="s">
        <v>3084</v>
      </c>
      <c r="O887" s="137" t="s">
        <v>1095</v>
      </c>
      <c r="P887" s="25"/>
    </row>
    <row r="888" spans="1:16" s="24" customFormat="1">
      <c r="A888" s="43"/>
      <c r="B888" s="144" t="str">
        <f t="shared" si="20"/>
        <v>N</v>
      </c>
      <c r="C888" s="24" t="s">
        <v>3092</v>
      </c>
      <c r="D888" s="24" t="s">
        <v>787</v>
      </c>
      <c r="E888" s="24" t="s">
        <v>2016</v>
      </c>
      <c r="F888" s="24" t="s">
        <v>2009</v>
      </c>
      <c r="G888" s="24" t="s">
        <v>2010</v>
      </c>
      <c r="H888" s="24" t="s">
        <v>2011</v>
      </c>
      <c r="I888" s="24" t="s">
        <v>2012</v>
      </c>
      <c r="J888" s="183"/>
      <c r="K888" s="183" t="s">
        <v>1373</v>
      </c>
      <c r="L888" s="183" t="s">
        <v>544</v>
      </c>
      <c r="M888" s="24" t="s">
        <v>3086</v>
      </c>
      <c r="O888" s="137" t="s">
        <v>1095</v>
      </c>
    </row>
    <row r="889" spans="1:16" s="24" customFormat="1">
      <c r="A889" s="43"/>
      <c r="B889" s="144" t="str">
        <f t="shared" si="20"/>
        <v>N</v>
      </c>
      <c r="C889" s="24" t="s">
        <v>3093</v>
      </c>
      <c r="D889" s="24" t="s">
        <v>787</v>
      </c>
      <c r="E889" s="24" t="s">
        <v>2008</v>
      </c>
      <c r="F889" s="24" t="s">
        <v>2019</v>
      </c>
      <c r="G889" s="24" t="s">
        <v>2020</v>
      </c>
      <c r="H889" s="24" t="s">
        <v>2021</v>
      </c>
      <c r="I889" s="24" t="s">
        <v>2012</v>
      </c>
      <c r="J889" s="183"/>
      <c r="K889" s="183" t="s">
        <v>1373</v>
      </c>
      <c r="L889" s="183" t="s">
        <v>544</v>
      </c>
      <c r="M889" s="24" t="s">
        <v>3088</v>
      </c>
      <c r="O889" s="137" t="s">
        <v>1095</v>
      </c>
    </row>
    <row r="890" spans="1:16" s="24" customFormat="1">
      <c r="A890" s="43"/>
      <c r="B890" s="144" t="str">
        <f t="shared" si="20"/>
        <v>N</v>
      </c>
      <c r="C890" s="24" t="s">
        <v>3094</v>
      </c>
      <c r="D890" s="24" t="s">
        <v>787</v>
      </c>
      <c r="E890" s="24" t="s">
        <v>2016</v>
      </c>
      <c r="F890" s="24" t="s">
        <v>2019</v>
      </c>
      <c r="G890" s="24" t="s">
        <v>2020</v>
      </c>
      <c r="H890" s="24" t="s">
        <v>2021</v>
      </c>
      <c r="I890" s="24" t="s">
        <v>2012</v>
      </c>
      <c r="J890" s="183"/>
      <c r="K890" s="183" t="s">
        <v>1373</v>
      </c>
      <c r="L890" s="183" t="s">
        <v>544</v>
      </c>
      <c r="M890" s="24" t="s">
        <v>3090</v>
      </c>
      <c r="O890" s="137" t="s">
        <v>1095</v>
      </c>
    </row>
    <row r="891" spans="1:16" s="24" customFormat="1">
      <c r="A891" s="43"/>
      <c r="B891" s="144" t="str">
        <f t="shared" si="20"/>
        <v>N</v>
      </c>
      <c r="C891" s="24" t="s">
        <v>3095</v>
      </c>
      <c r="D891" s="24" t="s">
        <v>787</v>
      </c>
      <c r="E891" s="24" t="s">
        <v>2008</v>
      </c>
      <c r="F891" s="24" t="s">
        <v>2009</v>
      </c>
      <c r="G891" s="24" t="s">
        <v>2010</v>
      </c>
      <c r="H891" s="24" t="s">
        <v>2011</v>
      </c>
      <c r="I891" s="24" t="s">
        <v>2012</v>
      </c>
      <c r="J891" s="183"/>
      <c r="K891" s="183" t="s">
        <v>1402</v>
      </c>
      <c r="L891" s="183" t="s">
        <v>544</v>
      </c>
      <c r="M891" s="24" t="s">
        <v>3084</v>
      </c>
      <c r="O891" s="137" t="s">
        <v>1095</v>
      </c>
      <c r="P891" s="155"/>
    </row>
    <row r="892" spans="1:16" s="24" customFormat="1">
      <c r="A892" s="43"/>
      <c r="B892" s="144" t="str">
        <f t="shared" si="20"/>
        <v>N</v>
      </c>
      <c r="C892" s="24" t="s">
        <v>3096</v>
      </c>
      <c r="D892" s="24" t="s">
        <v>787</v>
      </c>
      <c r="E892" s="24" t="s">
        <v>2016</v>
      </c>
      <c r="F892" s="24" t="s">
        <v>2009</v>
      </c>
      <c r="G892" s="24" t="s">
        <v>2010</v>
      </c>
      <c r="H892" s="24" t="s">
        <v>2011</v>
      </c>
      <c r="I892" s="24" t="s">
        <v>2012</v>
      </c>
      <c r="J892" s="183"/>
      <c r="K892" s="183" t="s">
        <v>1402</v>
      </c>
      <c r="L892" s="183" t="s">
        <v>544</v>
      </c>
      <c r="M892" s="24" t="s">
        <v>3086</v>
      </c>
      <c r="O892" s="137" t="s">
        <v>1095</v>
      </c>
      <c r="P892" s="155"/>
    </row>
    <row r="893" spans="1:16" s="24" customFormat="1">
      <c r="A893" s="43"/>
      <c r="B893" s="144" t="str">
        <f t="shared" si="20"/>
        <v>N</v>
      </c>
      <c r="C893" s="24" t="s">
        <v>3097</v>
      </c>
      <c r="D893" s="24" t="s">
        <v>787</v>
      </c>
      <c r="E893" s="24" t="s">
        <v>2008</v>
      </c>
      <c r="F893" s="24" t="s">
        <v>2019</v>
      </c>
      <c r="G893" s="24" t="s">
        <v>2020</v>
      </c>
      <c r="H893" s="24" t="s">
        <v>2021</v>
      </c>
      <c r="I893" s="24" t="s">
        <v>2012</v>
      </c>
      <c r="J893" s="183"/>
      <c r="K893" s="183" t="s">
        <v>1402</v>
      </c>
      <c r="L893" s="183" t="s">
        <v>544</v>
      </c>
      <c r="M893" s="24" t="s">
        <v>3088</v>
      </c>
      <c r="O893" s="137" t="s">
        <v>1095</v>
      </c>
    </row>
    <row r="894" spans="1:16" s="24" customFormat="1">
      <c r="A894" s="43"/>
      <c r="B894" s="144" t="str">
        <f t="shared" si="20"/>
        <v>N</v>
      </c>
      <c r="C894" s="24" t="s">
        <v>3098</v>
      </c>
      <c r="D894" s="24" t="s">
        <v>787</v>
      </c>
      <c r="E894" s="24" t="s">
        <v>2016</v>
      </c>
      <c r="F894" s="24" t="s">
        <v>2019</v>
      </c>
      <c r="G894" s="24" t="s">
        <v>2020</v>
      </c>
      <c r="H894" s="24" t="s">
        <v>2021</v>
      </c>
      <c r="I894" s="24" t="s">
        <v>2012</v>
      </c>
      <c r="J894" s="183"/>
      <c r="K894" s="183" t="s">
        <v>1402</v>
      </c>
      <c r="L894" s="183" t="s">
        <v>544</v>
      </c>
      <c r="M894" s="24" t="s">
        <v>3090</v>
      </c>
      <c r="O894" s="137" t="s">
        <v>1095</v>
      </c>
    </row>
    <row r="895" spans="1:16" s="24" customFormat="1">
      <c r="A895" s="43"/>
      <c r="B895" s="144" t="str">
        <f t="shared" si="20"/>
        <v>Y</v>
      </c>
      <c r="C895" s="24" t="s">
        <v>3099</v>
      </c>
      <c r="D895" s="24" t="s">
        <v>787</v>
      </c>
      <c r="E895" s="24" t="s">
        <v>2008</v>
      </c>
      <c r="F895" s="24" t="s">
        <v>2009</v>
      </c>
      <c r="G895" s="24" t="s">
        <v>2010</v>
      </c>
      <c r="H895" s="24" t="s">
        <v>2011</v>
      </c>
      <c r="I895" s="24" t="s">
        <v>2012</v>
      </c>
      <c r="J895" s="183"/>
      <c r="K895" s="183" t="s">
        <v>536</v>
      </c>
      <c r="L895" s="24" t="s">
        <v>3100</v>
      </c>
      <c r="M895" s="24" t="s">
        <v>3084</v>
      </c>
      <c r="N895" s="24" t="s">
        <v>2014</v>
      </c>
      <c r="O895" s="24" t="s">
        <v>539</v>
      </c>
    </row>
    <row r="896" spans="1:16" s="24" customFormat="1">
      <c r="A896" s="43"/>
      <c r="B896" s="144" t="str">
        <f t="shared" si="20"/>
        <v>N</v>
      </c>
      <c r="C896" s="24" t="s">
        <v>3101</v>
      </c>
      <c r="D896" s="24" t="s">
        <v>787</v>
      </c>
      <c r="E896" s="24" t="s">
        <v>2016</v>
      </c>
      <c r="F896" s="24" t="s">
        <v>2009</v>
      </c>
      <c r="G896" s="24" t="s">
        <v>2010</v>
      </c>
      <c r="H896" s="24" t="s">
        <v>2011</v>
      </c>
      <c r="I896" s="24" t="s">
        <v>2012</v>
      </c>
      <c r="J896" s="183"/>
      <c r="K896" s="183" t="s">
        <v>536</v>
      </c>
      <c r="L896" s="24" t="s">
        <v>3102</v>
      </c>
      <c r="M896" s="24" t="s">
        <v>3086</v>
      </c>
      <c r="N896" s="24" t="s">
        <v>2014</v>
      </c>
      <c r="O896" s="24" t="s">
        <v>539</v>
      </c>
      <c r="P896" s="155"/>
    </row>
    <row r="897" spans="1:16" s="24" customFormat="1">
      <c r="A897" s="43"/>
      <c r="B897" s="144" t="str">
        <f t="shared" si="20"/>
        <v>N</v>
      </c>
      <c r="C897" s="24" t="s">
        <v>3103</v>
      </c>
      <c r="D897" s="24" t="s">
        <v>787</v>
      </c>
      <c r="E897" s="24" t="s">
        <v>2008</v>
      </c>
      <c r="F897" s="24" t="s">
        <v>2019</v>
      </c>
      <c r="G897" s="24" t="s">
        <v>2020</v>
      </c>
      <c r="H897" s="24" t="s">
        <v>2021</v>
      </c>
      <c r="I897" s="24" t="s">
        <v>2012</v>
      </c>
      <c r="J897" s="183"/>
      <c r="K897" s="183" t="s">
        <v>536</v>
      </c>
      <c r="L897" s="24">
        <v>97782738</v>
      </c>
      <c r="M897" s="24" t="s">
        <v>3088</v>
      </c>
      <c r="N897" s="24" t="s">
        <v>2014</v>
      </c>
      <c r="O897" s="24" t="s">
        <v>1095</v>
      </c>
    </row>
    <row r="898" spans="1:16" s="24" customFormat="1">
      <c r="A898" s="43"/>
      <c r="B898" s="144" t="str">
        <f t="shared" si="20"/>
        <v>N</v>
      </c>
      <c r="C898" s="24" t="s">
        <v>3104</v>
      </c>
      <c r="D898" s="24" t="s">
        <v>787</v>
      </c>
      <c r="E898" s="24" t="s">
        <v>2016</v>
      </c>
      <c r="F898" s="24" t="s">
        <v>2019</v>
      </c>
      <c r="G898" s="24" t="s">
        <v>2020</v>
      </c>
      <c r="H898" s="24" t="s">
        <v>2021</v>
      </c>
      <c r="I898" s="24" t="s">
        <v>2012</v>
      </c>
      <c r="J898" s="183"/>
      <c r="K898" s="183" t="s">
        <v>536</v>
      </c>
      <c r="L898" s="183" t="s">
        <v>544</v>
      </c>
      <c r="M898" s="24" t="s">
        <v>3090</v>
      </c>
      <c r="N898" s="24" t="s">
        <v>2014</v>
      </c>
      <c r="O898" s="24" t="s">
        <v>1095</v>
      </c>
    </row>
    <row r="899" spans="1:16" s="24" customFormat="1">
      <c r="A899" s="43"/>
      <c r="B899" s="144" t="str">
        <f t="shared" si="20"/>
        <v>N</v>
      </c>
      <c r="C899" s="24" t="s">
        <v>3105</v>
      </c>
      <c r="D899" s="24" t="s">
        <v>787</v>
      </c>
      <c r="E899" s="24" t="s">
        <v>2008</v>
      </c>
      <c r="F899" s="24" t="s">
        <v>2043</v>
      </c>
      <c r="G899" s="24" t="s">
        <v>2044</v>
      </c>
      <c r="H899" s="24" t="s">
        <v>2045</v>
      </c>
      <c r="I899" s="159" t="s">
        <v>2037</v>
      </c>
      <c r="J899" s="183"/>
      <c r="K899" s="183" t="s">
        <v>536</v>
      </c>
      <c r="L899" s="24" t="s">
        <v>544</v>
      </c>
      <c r="M899" s="24" t="s">
        <v>3106</v>
      </c>
      <c r="O899" s="137" t="s">
        <v>2039</v>
      </c>
    </row>
    <row r="900" spans="1:16" s="24" customFormat="1">
      <c r="A900" s="43"/>
      <c r="B900" s="144" t="str">
        <f t="shared" si="20"/>
        <v>N</v>
      </c>
      <c r="C900" s="24" t="s">
        <v>3107</v>
      </c>
      <c r="D900" s="24" t="s">
        <v>787</v>
      </c>
      <c r="E900" s="24" t="s">
        <v>2016</v>
      </c>
      <c r="F900" s="24" t="s">
        <v>2043</v>
      </c>
      <c r="G900" s="24" t="s">
        <v>2044</v>
      </c>
      <c r="H900" s="24" t="s">
        <v>2045</v>
      </c>
      <c r="I900" s="159" t="s">
        <v>2037</v>
      </c>
      <c r="J900" s="183"/>
      <c r="K900" s="183" t="s">
        <v>536</v>
      </c>
      <c r="L900" s="24" t="s">
        <v>544</v>
      </c>
      <c r="M900" s="24" t="s">
        <v>3108</v>
      </c>
      <c r="O900" s="137" t="s">
        <v>2039</v>
      </c>
      <c r="P900" s="155"/>
    </row>
    <row r="901" spans="1:16" s="24" customFormat="1">
      <c r="A901" s="43"/>
      <c r="B901" s="144" t="str">
        <f t="shared" si="20"/>
        <v>N</v>
      </c>
      <c r="C901" s="24" t="s">
        <v>3109</v>
      </c>
      <c r="D901" s="24" t="s">
        <v>787</v>
      </c>
      <c r="E901" s="24" t="s">
        <v>2008</v>
      </c>
      <c r="F901" s="24" t="s">
        <v>2009</v>
      </c>
      <c r="G901" s="24" t="s">
        <v>2010</v>
      </c>
      <c r="H901" s="24" t="s">
        <v>2011</v>
      </c>
      <c r="I901" s="24" t="s">
        <v>2012</v>
      </c>
      <c r="J901" s="183"/>
      <c r="K901" s="183" t="s">
        <v>1094</v>
      </c>
      <c r="L901" s="183" t="s">
        <v>544</v>
      </c>
      <c r="M901" s="24" t="s">
        <v>3084</v>
      </c>
      <c r="O901" s="137" t="s">
        <v>1095</v>
      </c>
    </row>
    <row r="902" spans="1:16" s="24" customFormat="1">
      <c r="A902" s="43"/>
      <c r="B902" s="144" t="str">
        <f t="shared" si="20"/>
        <v>N</v>
      </c>
      <c r="C902" s="24" t="s">
        <v>3110</v>
      </c>
      <c r="D902" s="24" t="s">
        <v>787</v>
      </c>
      <c r="E902" s="24" t="s">
        <v>2016</v>
      </c>
      <c r="F902" s="24" t="s">
        <v>2009</v>
      </c>
      <c r="G902" s="24" t="s">
        <v>2010</v>
      </c>
      <c r="H902" s="24" t="s">
        <v>2011</v>
      </c>
      <c r="I902" s="24" t="s">
        <v>2012</v>
      </c>
      <c r="J902" s="183"/>
      <c r="K902" s="183" t="s">
        <v>1094</v>
      </c>
      <c r="L902" s="183" t="s">
        <v>544</v>
      </c>
      <c r="M902" s="24" t="s">
        <v>3086</v>
      </c>
      <c r="O902" s="137" t="s">
        <v>1095</v>
      </c>
    </row>
    <row r="903" spans="1:16" s="24" customFormat="1">
      <c r="A903" s="43"/>
      <c r="B903" s="144" t="str">
        <f t="shared" si="20"/>
        <v>N</v>
      </c>
      <c r="C903" s="24" t="s">
        <v>3111</v>
      </c>
      <c r="D903" s="24" t="s">
        <v>787</v>
      </c>
      <c r="E903" s="24" t="s">
        <v>2008</v>
      </c>
      <c r="F903" s="24" t="s">
        <v>2019</v>
      </c>
      <c r="G903" s="24" t="s">
        <v>2020</v>
      </c>
      <c r="H903" s="24" t="s">
        <v>2021</v>
      </c>
      <c r="I903" s="24" t="s">
        <v>2012</v>
      </c>
      <c r="J903" s="183"/>
      <c r="K903" s="183" t="s">
        <v>1094</v>
      </c>
      <c r="L903" s="183" t="s">
        <v>544</v>
      </c>
      <c r="M903" s="24" t="s">
        <v>3088</v>
      </c>
      <c r="O903" s="137" t="s">
        <v>1095</v>
      </c>
    </row>
    <row r="904" spans="1:16" s="24" customFormat="1">
      <c r="A904" s="43"/>
      <c r="B904" s="144" t="str">
        <f t="shared" si="20"/>
        <v>N</v>
      </c>
      <c r="C904" s="24" t="s">
        <v>3112</v>
      </c>
      <c r="D904" s="24" t="s">
        <v>787</v>
      </c>
      <c r="E904" s="24" t="s">
        <v>2016</v>
      </c>
      <c r="F904" s="24" t="s">
        <v>2019</v>
      </c>
      <c r="G904" s="24" t="s">
        <v>2020</v>
      </c>
      <c r="H904" s="24" t="s">
        <v>2021</v>
      </c>
      <c r="I904" s="24" t="s">
        <v>2012</v>
      </c>
      <c r="J904" s="183"/>
      <c r="K904" s="183" t="s">
        <v>1094</v>
      </c>
      <c r="L904" s="183" t="s">
        <v>544</v>
      </c>
      <c r="M904" s="24" t="s">
        <v>3090</v>
      </c>
      <c r="O904" s="137" t="s">
        <v>1095</v>
      </c>
    </row>
    <row r="905" spans="1:16" s="24" customFormat="1">
      <c r="A905" s="43"/>
      <c r="B905" s="144" t="str">
        <f t="shared" si="20"/>
        <v>N</v>
      </c>
      <c r="C905" s="24" t="s">
        <v>3113</v>
      </c>
      <c r="D905" s="24" t="s">
        <v>787</v>
      </c>
      <c r="E905" s="24" t="s">
        <v>2008</v>
      </c>
      <c r="F905" s="24" t="s">
        <v>2009</v>
      </c>
      <c r="G905" s="24" t="s">
        <v>2010</v>
      </c>
      <c r="H905" s="24" t="s">
        <v>2011</v>
      </c>
      <c r="I905" s="24" t="s">
        <v>2012</v>
      </c>
      <c r="J905" s="183"/>
      <c r="K905" s="183" t="s">
        <v>1125</v>
      </c>
      <c r="L905" s="183" t="s">
        <v>544</v>
      </c>
      <c r="M905" s="24" t="s">
        <v>3084</v>
      </c>
      <c r="O905" s="137" t="s">
        <v>1095</v>
      </c>
    </row>
    <row r="906" spans="1:16" s="24" customFormat="1">
      <c r="A906" s="43"/>
      <c r="B906" s="144" t="str">
        <f t="shared" si="20"/>
        <v>N</v>
      </c>
      <c r="C906" s="24" t="s">
        <v>3114</v>
      </c>
      <c r="D906" s="24" t="s">
        <v>787</v>
      </c>
      <c r="E906" s="24" t="s">
        <v>2016</v>
      </c>
      <c r="F906" s="24" t="s">
        <v>2009</v>
      </c>
      <c r="G906" s="24" t="s">
        <v>2010</v>
      </c>
      <c r="H906" s="24" t="s">
        <v>2011</v>
      </c>
      <c r="I906" s="24" t="s">
        <v>2012</v>
      </c>
      <c r="J906" s="183"/>
      <c r="K906" s="183" t="s">
        <v>1125</v>
      </c>
      <c r="L906" s="183" t="s">
        <v>544</v>
      </c>
      <c r="M906" s="24" t="s">
        <v>3086</v>
      </c>
      <c r="O906" s="137" t="s">
        <v>1095</v>
      </c>
      <c r="P906" s="25"/>
    </row>
    <row r="907" spans="1:16" s="24" customFormat="1">
      <c r="A907" s="43"/>
      <c r="B907" s="144" t="str">
        <f t="shared" si="20"/>
        <v>N</v>
      </c>
      <c r="C907" s="24" t="s">
        <v>3115</v>
      </c>
      <c r="D907" s="24" t="s">
        <v>787</v>
      </c>
      <c r="E907" s="24" t="s">
        <v>2008</v>
      </c>
      <c r="F907" s="24" t="s">
        <v>2019</v>
      </c>
      <c r="G907" s="24" t="s">
        <v>2020</v>
      </c>
      <c r="H907" s="24" t="s">
        <v>2021</v>
      </c>
      <c r="I907" s="24" t="s">
        <v>2012</v>
      </c>
      <c r="J907" s="183"/>
      <c r="K907" s="183" t="s">
        <v>1125</v>
      </c>
      <c r="L907" s="183" t="s">
        <v>544</v>
      </c>
      <c r="M907" s="24" t="s">
        <v>3088</v>
      </c>
      <c r="O907" s="137" t="s">
        <v>1095</v>
      </c>
    </row>
    <row r="908" spans="1:16" s="24" customFormat="1">
      <c r="A908" s="43"/>
      <c r="B908" s="144" t="str">
        <f t="shared" si="20"/>
        <v>N</v>
      </c>
      <c r="C908" s="24" t="s">
        <v>3116</v>
      </c>
      <c r="D908" s="24" t="s">
        <v>787</v>
      </c>
      <c r="E908" s="24" t="s">
        <v>2016</v>
      </c>
      <c r="F908" s="24" t="s">
        <v>2019</v>
      </c>
      <c r="G908" s="24" t="s">
        <v>2020</v>
      </c>
      <c r="H908" s="24" t="s">
        <v>2021</v>
      </c>
      <c r="I908" s="24" t="s">
        <v>2012</v>
      </c>
      <c r="J908" s="183"/>
      <c r="K908" s="183" t="s">
        <v>1125</v>
      </c>
      <c r="L908" s="183" t="s">
        <v>544</v>
      </c>
      <c r="M908" s="24" t="s">
        <v>3090</v>
      </c>
      <c r="O908" s="137" t="s">
        <v>1095</v>
      </c>
    </row>
    <row r="909" spans="1:16" s="24" customFormat="1">
      <c r="A909" s="43"/>
      <c r="B909" s="144" t="str">
        <f t="shared" ref="B909:B950" si="21">IF(AND(E909 = "Case Ring",G909="Silicon Bronze, ASTM-B584, C87600", K909 = "Coating_Standard"),"Y","N")</f>
        <v>N</v>
      </c>
      <c r="C909" s="24" t="s">
        <v>3117</v>
      </c>
      <c r="D909" s="24" t="s">
        <v>787</v>
      </c>
      <c r="E909" s="24" t="s">
        <v>2008</v>
      </c>
      <c r="F909" s="24" t="s">
        <v>2009</v>
      </c>
      <c r="G909" s="24" t="s">
        <v>2010</v>
      </c>
      <c r="H909" s="24" t="s">
        <v>2011</v>
      </c>
      <c r="I909" s="24" t="s">
        <v>2012</v>
      </c>
      <c r="J909" s="183"/>
      <c r="K909" s="183" t="s">
        <v>1235</v>
      </c>
      <c r="L909" s="183" t="s">
        <v>544</v>
      </c>
      <c r="M909" s="24" t="s">
        <v>3084</v>
      </c>
      <c r="O909" s="137" t="s">
        <v>1095</v>
      </c>
      <c r="P909" s="155"/>
    </row>
    <row r="910" spans="1:16" s="24" customFormat="1">
      <c r="A910" s="43"/>
      <c r="B910" s="144" t="str">
        <f t="shared" si="21"/>
        <v>N</v>
      </c>
      <c r="C910" s="24" t="s">
        <v>3118</v>
      </c>
      <c r="D910" s="24" t="s">
        <v>787</v>
      </c>
      <c r="E910" s="24" t="s">
        <v>2016</v>
      </c>
      <c r="F910" s="24" t="s">
        <v>2009</v>
      </c>
      <c r="G910" s="24" t="s">
        <v>2010</v>
      </c>
      <c r="H910" s="24" t="s">
        <v>2011</v>
      </c>
      <c r="I910" s="24" t="s">
        <v>2012</v>
      </c>
      <c r="J910" s="183"/>
      <c r="K910" s="183" t="s">
        <v>1235</v>
      </c>
      <c r="L910" s="183" t="s">
        <v>544</v>
      </c>
      <c r="M910" s="24" t="s">
        <v>3086</v>
      </c>
      <c r="O910" s="137" t="s">
        <v>1095</v>
      </c>
      <c r="P910" s="155"/>
    </row>
    <row r="911" spans="1:16" s="24" customFormat="1">
      <c r="A911" s="43"/>
      <c r="B911" s="144" t="str">
        <f t="shared" si="21"/>
        <v>N</v>
      </c>
      <c r="C911" s="24" t="s">
        <v>3119</v>
      </c>
      <c r="D911" s="24" t="s">
        <v>787</v>
      </c>
      <c r="E911" s="24" t="s">
        <v>2008</v>
      </c>
      <c r="F911" s="24" t="s">
        <v>2019</v>
      </c>
      <c r="G911" s="24" t="s">
        <v>2020</v>
      </c>
      <c r="H911" s="24" t="s">
        <v>2021</v>
      </c>
      <c r="I911" s="24" t="s">
        <v>2012</v>
      </c>
      <c r="J911" s="183"/>
      <c r="K911" s="183" t="s">
        <v>1235</v>
      </c>
      <c r="L911" s="183" t="s">
        <v>544</v>
      </c>
      <c r="M911" s="24" t="s">
        <v>3088</v>
      </c>
      <c r="O911" s="137" t="s">
        <v>1095</v>
      </c>
    </row>
    <row r="912" spans="1:16" s="24" customFormat="1">
      <c r="A912" s="43"/>
      <c r="B912" s="144" t="str">
        <f t="shared" si="21"/>
        <v>N</v>
      </c>
      <c r="C912" s="24" t="s">
        <v>3120</v>
      </c>
      <c r="D912" s="24" t="s">
        <v>787</v>
      </c>
      <c r="E912" s="24" t="s">
        <v>2016</v>
      </c>
      <c r="F912" s="24" t="s">
        <v>2019</v>
      </c>
      <c r="G912" s="24" t="s">
        <v>2020</v>
      </c>
      <c r="H912" s="24" t="s">
        <v>2021</v>
      </c>
      <c r="I912" s="24" t="s">
        <v>2012</v>
      </c>
      <c r="J912" s="183"/>
      <c r="K912" s="183" t="s">
        <v>1235</v>
      </c>
      <c r="L912" s="183" t="s">
        <v>544</v>
      </c>
      <c r="M912" s="24" t="s">
        <v>3090</v>
      </c>
      <c r="O912" s="137" t="s">
        <v>1095</v>
      </c>
    </row>
    <row r="913" spans="1:16" s="24" customFormat="1">
      <c r="A913" s="43"/>
      <c r="B913" s="144" t="str">
        <f t="shared" si="21"/>
        <v>N</v>
      </c>
      <c r="C913" s="24" t="s">
        <v>3121</v>
      </c>
      <c r="D913" s="24" t="s">
        <v>1087</v>
      </c>
      <c r="E913" s="24" t="s">
        <v>2008</v>
      </c>
      <c r="F913" s="24" t="s">
        <v>2009</v>
      </c>
      <c r="G913" s="24" t="s">
        <v>2010</v>
      </c>
      <c r="H913" s="24" t="s">
        <v>2011</v>
      </c>
      <c r="I913" s="24" t="s">
        <v>2012</v>
      </c>
      <c r="J913" s="183"/>
      <c r="K913" s="183" t="s">
        <v>1344</v>
      </c>
      <c r="L913" s="183" t="s">
        <v>544</v>
      </c>
      <c r="M913" s="24" t="s">
        <v>3084</v>
      </c>
      <c r="O913" s="137" t="s">
        <v>1095</v>
      </c>
    </row>
    <row r="914" spans="1:16" s="24" customFormat="1">
      <c r="A914" s="43"/>
      <c r="B914" s="144" t="str">
        <f t="shared" si="21"/>
        <v>N</v>
      </c>
      <c r="C914" s="24" t="s">
        <v>3122</v>
      </c>
      <c r="D914" s="24" t="s">
        <v>1087</v>
      </c>
      <c r="E914" s="24" t="s">
        <v>2016</v>
      </c>
      <c r="F914" s="24" t="s">
        <v>2009</v>
      </c>
      <c r="G914" s="24" t="s">
        <v>2010</v>
      </c>
      <c r="H914" s="24" t="s">
        <v>2011</v>
      </c>
      <c r="I914" s="24" t="s">
        <v>2012</v>
      </c>
      <c r="J914" s="183"/>
      <c r="K914" s="183" t="s">
        <v>1344</v>
      </c>
      <c r="L914" s="183" t="s">
        <v>544</v>
      </c>
      <c r="M914" s="24" t="s">
        <v>3086</v>
      </c>
      <c r="O914" s="137" t="s">
        <v>1095</v>
      </c>
      <c r="P914" s="155"/>
    </row>
    <row r="915" spans="1:16" s="24" customFormat="1">
      <c r="A915" s="43"/>
      <c r="B915" s="144" t="str">
        <f t="shared" si="21"/>
        <v>N</v>
      </c>
      <c r="C915" s="24" t="s">
        <v>3123</v>
      </c>
      <c r="D915" s="24" t="s">
        <v>1087</v>
      </c>
      <c r="E915" s="24" t="s">
        <v>2008</v>
      </c>
      <c r="F915" s="24" t="s">
        <v>2019</v>
      </c>
      <c r="G915" s="24" t="s">
        <v>2020</v>
      </c>
      <c r="H915" s="24" t="s">
        <v>2021</v>
      </c>
      <c r="I915" s="24" t="s">
        <v>2012</v>
      </c>
      <c r="J915" s="183"/>
      <c r="K915" s="183" t="s">
        <v>1344</v>
      </c>
      <c r="L915" s="183" t="s">
        <v>544</v>
      </c>
      <c r="M915" s="24" t="s">
        <v>3088</v>
      </c>
      <c r="O915" s="137" t="s">
        <v>1095</v>
      </c>
    </row>
    <row r="916" spans="1:16" s="24" customFormat="1">
      <c r="A916" s="43"/>
      <c r="B916" s="144" t="str">
        <f t="shared" si="21"/>
        <v>N</v>
      </c>
      <c r="C916" s="24" t="s">
        <v>3124</v>
      </c>
      <c r="D916" s="24" t="s">
        <v>1087</v>
      </c>
      <c r="E916" s="24" t="s">
        <v>2016</v>
      </c>
      <c r="F916" s="24" t="s">
        <v>2019</v>
      </c>
      <c r="G916" s="24" t="s">
        <v>2020</v>
      </c>
      <c r="H916" s="24" t="s">
        <v>2021</v>
      </c>
      <c r="I916" s="24" t="s">
        <v>2012</v>
      </c>
      <c r="J916" s="183"/>
      <c r="K916" s="183" t="s">
        <v>1344</v>
      </c>
      <c r="L916" s="183" t="s">
        <v>544</v>
      </c>
      <c r="M916" s="24" t="s">
        <v>3090</v>
      </c>
      <c r="O916" s="137" t="s">
        <v>1095</v>
      </c>
    </row>
    <row r="917" spans="1:16" s="24" customFormat="1">
      <c r="A917" s="43"/>
      <c r="B917" s="144" t="str">
        <f t="shared" si="21"/>
        <v>N</v>
      </c>
      <c r="C917" s="24" t="s">
        <v>3125</v>
      </c>
      <c r="D917" s="24" t="s">
        <v>1087</v>
      </c>
      <c r="E917" s="24" t="s">
        <v>2008</v>
      </c>
      <c r="F917" s="24" t="s">
        <v>2009</v>
      </c>
      <c r="G917" s="24" t="s">
        <v>2010</v>
      </c>
      <c r="H917" s="24" t="s">
        <v>2011</v>
      </c>
      <c r="I917" s="24" t="s">
        <v>2012</v>
      </c>
      <c r="J917" s="183"/>
      <c r="K917" s="183" t="s">
        <v>1373</v>
      </c>
      <c r="L917" s="183" t="s">
        <v>544</v>
      </c>
      <c r="M917" s="24" t="s">
        <v>3084</v>
      </c>
      <c r="O917" s="137" t="s">
        <v>1095</v>
      </c>
    </row>
    <row r="918" spans="1:16" s="24" customFormat="1">
      <c r="A918" s="43"/>
      <c r="B918" s="144" t="str">
        <f t="shared" si="21"/>
        <v>N</v>
      </c>
      <c r="C918" s="24" t="s">
        <v>3126</v>
      </c>
      <c r="D918" s="24" t="s">
        <v>1087</v>
      </c>
      <c r="E918" s="24" t="s">
        <v>2016</v>
      </c>
      <c r="F918" s="24" t="s">
        <v>2009</v>
      </c>
      <c r="G918" s="24" t="s">
        <v>2010</v>
      </c>
      <c r="H918" s="24" t="s">
        <v>2011</v>
      </c>
      <c r="I918" s="24" t="s">
        <v>2012</v>
      </c>
      <c r="J918" s="183"/>
      <c r="K918" s="183" t="s">
        <v>1373</v>
      </c>
      <c r="L918" s="183" t="s">
        <v>544</v>
      </c>
      <c r="M918" s="24" t="s">
        <v>3086</v>
      </c>
      <c r="O918" s="137" t="s">
        <v>1095</v>
      </c>
    </row>
    <row r="919" spans="1:16" s="24" customFormat="1">
      <c r="A919" s="43"/>
      <c r="B919" s="144" t="str">
        <f t="shared" si="21"/>
        <v>N</v>
      </c>
      <c r="C919" s="24" t="s">
        <v>3127</v>
      </c>
      <c r="D919" s="24" t="s">
        <v>1087</v>
      </c>
      <c r="E919" s="24" t="s">
        <v>2008</v>
      </c>
      <c r="F919" s="24" t="s">
        <v>2019</v>
      </c>
      <c r="G919" s="24" t="s">
        <v>2020</v>
      </c>
      <c r="H919" s="24" t="s">
        <v>2021</v>
      </c>
      <c r="I919" s="24" t="s">
        <v>2012</v>
      </c>
      <c r="J919" s="183"/>
      <c r="K919" s="183" t="s">
        <v>1373</v>
      </c>
      <c r="L919" s="183" t="s">
        <v>544</v>
      </c>
      <c r="M919" s="24" t="s">
        <v>3088</v>
      </c>
      <c r="O919" s="137" t="s">
        <v>1095</v>
      </c>
    </row>
    <row r="920" spans="1:16" s="24" customFormat="1">
      <c r="A920" s="43"/>
      <c r="B920" s="144" t="str">
        <f t="shared" si="21"/>
        <v>N</v>
      </c>
      <c r="C920" s="24" t="s">
        <v>3128</v>
      </c>
      <c r="D920" s="24" t="s">
        <v>1087</v>
      </c>
      <c r="E920" s="24" t="s">
        <v>2016</v>
      </c>
      <c r="F920" s="24" t="s">
        <v>2019</v>
      </c>
      <c r="G920" s="24" t="s">
        <v>2020</v>
      </c>
      <c r="H920" s="24" t="s">
        <v>2021</v>
      </c>
      <c r="I920" s="24" t="s">
        <v>2012</v>
      </c>
      <c r="J920" s="183"/>
      <c r="K920" s="183" t="s">
        <v>1373</v>
      </c>
      <c r="L920" s="183" t="s">
        <v>544</v>
      </c>
      <c r="M920" s="24" t="s">
        <v>3090</v>
      </c>
      <c r="O920" s="137" t="s">
        <v>1095</v>
      </c>
    </row>
    <row r="921" spans="1:16" s="24" customFormat="1">
      <c r="A921" s="43"/>
      <c r="B921" s="144" t="str">
        <f t="shared" si="21"/>
        <v>N</v>
      </c>
      <c r="C921" s="24" t="s">
        <v>3129</v>
      </c>
      <c r="D921" s="24" t="s">
        <v>1087</v>
      </c>
      <c r="E921" s="24" t="s">
        <v>2008</v>
      </c>
      <c r="F921" s="24" t="s">
        <v>2009</v>
      </c>
      <c r="G921" s="24" t="s">
        <v>2010</v>
      </c>
      <c r="H921" s="24" t="s">
        <v>2011</v>
      </c>
      <c r="I921" s="24" t="s">
        <v>2012</v>
      </c>
      <c r="J921" s="183"/>
      <c r="K921" s="183" t="s">
        <v>1402</v>
      </c>
      <c r="L921" s="183" t="s">
        <v>544</v>
      </c>
      <c r="M921" s="24" t="s">
        <v>3084</v>
      </c>
      <c r="O921" s="137" t="s">
        <v>1095</v>
      </c>
    </row>
    <row r="922" spans="1:16" s="24" customFormat="1">
      <c r="A922" s="43"/>
      <c r="B922" s="144" t="str">
        <f t="shared" si="21"/>
        <v>N</v>
      </c>
      <c r="C922" s="24" t="s">
        <v>3130</v>
      </c>
      <c r="D922" s="24" t="s">
        <v>1087</v>
      </c>
      <c r="E922" s="24" t="s">
        <v>2016</v>
      </c>
      <c r="F922" s="24" t="s">
        <v>2009</v>
      </c>
      <c r="G922" s="24" t="s">
        <v>2010</v>
      </c>
      <c r="H922" s="24" t="s">
        <v>2011</v>
      </c>
      <c r="I922" s="24" t="s">
        <v>2012</v>
      </c>
      <c r="J922" s="183"/>
      <c r="K922" s="183" t="s">
        <v>1402</v>
      </c>
      <c r="L922" s="183" t="s">
        <v>544</v>
      </c>
      <c r="M922" s="24" t="s">
        <v>3086</v>
      </c>
      <c r="O922" s="137" t="s">
        <v>1095</v>
      </c>
    </row>
    <row r="923" spans="1:16" s="24" customFormat="1">
      <c r="A923" s="43"/>
      <c r="B923" s="144" t="str">
        <f t="shared" si="21"/>
        <v>N</v>
      </c>
      <c r="C923" s="24" t="s">
        <v>3131</v>
      </c>
      <c r="D923" s="24" t="s">
        <v>1087</v>
      </c>
      <c r="E923" s="24" t="s">
        <v>2008</v>
      </c>
      <c r="F923" s="24" t="s">
        <v>2019</v>
      </c>
      <c r="G923" s="24" t="s">
        <v>2020</v>
      </c>
      <c r="H923" s="24" t="s">
        <v>2021</v>
      </c>
      <c r="I923" s="24" t="s">
        <v>2012</v>
      </c>
      <c r="J923" s="183"/>
      <c r="K923" s="183" t="s">
        <v>1402</v>
      </c>
      <c r="L923" s="183" t="s">
        <v>544</v>
      </c>
      <c r="M923" s="24" t="s">
        <v>3088</v>
      </c>
      <c r="O923" s="137" t="s">
        <v>1095</v>
      </c>
      <c r="P923" s="155"/>
    </row>
    <row r="924" spans="1:16" s="24" customFormat="1">
      <c r="A924" s="43"/>
      <c r="B924" s="144" t="str">
        <f t="shared" si="21"/>
        <v>N</v>
      </c>
      <c r="C924" s="24" t="s">
        <v>3132</v>
      </c>
      <c r="D924" s="24" t="s">
        <v>1087</v>
      </c>
      <c r="E924" s="24" t="s">
        <v>2016</v>
      </c>
      <c r="F924" s="24" t="s">
        <v>2019</v>
      </c>
      <c r="G924" s="24" t="s">
        <v>2020</v>
      </c>
      <c r="H924" s="24" t="s">
        <v>2021</v>
      </c>
      <c r="I924" s="24" t="s">
        <v>2012</v>
      </c>
      <c r="J924" s="183"/>
      <c r="K924" s="183" t="s">
        <v>1402</v>
      </c>
      <c r="L924" s="183" t="s">
        <v>544</v>
      </c>
      <c r="M924" s="24" t="s">
        <v>3090</v>
      </c>
      <c r="O924" s="137" t="s">
        <v>1095</v>
      </c>
      <c r="P924" s="155"/>
    </row>
    <row r="925" spans="1:16" s="24" customFormat="1">
      <c r="A925" s="43"/>
      <c r="B925" s="144" t="str">
        <f t="shared" si="21"/>
        <v>Y</v>
      </c>
      <c r="C925" s="24" t="s">
        <v>3133</v>
      </c>
      <c r="D925" s="24" t="s">
        <v>1087</v>
      </c>
      <c r="E925" s="24" t="s">
        <v>2008</v>
      </c>
      <c r="F925" s="24" t="s">
        <v>2009</v>
      </c>
      <c r="G925" s="24" t="s">
        <v>2010</v>
      </c>
      <c r="H925" s="24" t="s">
        <v>2011</v>
      </c>
      <c r="I925" s="24" t="s">
        <v>2012</v>
      </c>
      <c r="J925" s="183"/>
      <c r="K925" s="183" t="s">
        <v>536</v>
      </c>
      <c r="L925" s="24">
        <v>97937548</v>
      </c>
      <c r="M925" s="24" t="s">
        <v>3084</v>
      </c>
      <c r="O925" s="24" t="s">
        <v>539</v>
      </c>
    </row>
    <row r="926" spans="1:16" s="24" customFormat="1">
      <c r="A926" s="43"/>
      <c r="B926" s="144" t="str">
        <f t="shared" si="21"/>
        <v>N</v>
      </c>
      <c r="C926" s="24" t="s">
        <v>3134</v>
      </c>
      <c r="D926" s="24" t="s">
        <v>1087</v>
      </c>
      <c r="E926" s="24" t="s">
        <v>2016</v>
      </c>
      <c r="F926" s="24" t="s">
        <v>2009</v>
      </c>
      <c r="G926" s="24" t="s">
        <v>2010</v>
      </c>
      <c r="H926" s="24" t="s">
        <v>2011</v>
      </c>
      <c r="I926" s="24" t="s">
        <v>2012</v>
      </c>
      <c r="J926" s="183"/>
      <c r="K926" s="183" t="s">
        <v>536</v>
      </c>
      <c r="L926" s="24">
        <v>97937548</v>
      </c>
      <c r="M926" s="24" t="s">
        <v>3086</v>
      </c>
      <c r="O926" s="24" t="s">
        <v>539</v>
      </c>
    </row>
    <row r="927" spans="1:16" s="24" customFormat="1">
      <c r="A927" s="43"/>
      <c r="B927" s="144" t="str">
        <f t="shared" si="21"/>
        <v>N</v>
      </c>
      <c r="C927" s="24" t="s">
        <v>3135</v>
      </c>
      <c r="D927" s="24" t="s">
        <v>1087</v>
      </c>
      <c r="E927" s="24" t="s">
        <v>2008</v>
      </c>
      <c r="F927" s="24" t="s">
        <v>2019</v>
      </c>
      <c r="G927" s="24" t="s">
        <v>2020</v>
      </c>
      <c r="H927" s="24" t="s">
        <v>2021</v>
      </c>
      <c r="I927" s="24" t="s">
        <v>2012</v>
      </c>
      <c r="J927" s="183"/>
      <c r="K927" s="183" t="s">
        <v>536</v>
      </c>
      <c r="L927" s="24">
        <v>97937549</v>
      </c>
      <c r="M927" s="24" t="s">
        <v>3088</v>
      </c>
      <c r="O927" s="24" t="s">
        <v>1095</v>
      </c>
    </row>
    <row r="928" spans="1:16" s="24" customFormat="1">
      <c r="A928" s="43"/>
      <c r="B928" s="144" t="str">
        <f t="shared" si="21"/>
        <v>N</v>
      </c>
      <c r="C928" s="24" t="s">
        <v>3136</v>
      </c>
      <c r="D928" s="24" t="s">
        <v>1087</v>
      </c>
      <c r="E928" s="24" t="s">
        <v>2016</v>
      </c>
      <c r="F928" s="24" t="s">
        <v>2019</v>
      </c>
      <c r="G928" s="24" t="s">
        <v>2020</v>
      </c>
      <c r="H928" s="24" t="s">
        <v>2021</v>
      </c>
      <c r="I928" s="24" t="s">
        <v>2012</v>
      </c>
      <c r="J928" s="183"/>
      <c r="K928" s="183" t="s">
        <v>536</v>
      </c>
      <c r="L928" s="24">
        <v>97937549</v>
      </c>
      <c r="M928" s="24" t="s">
        <v>3090</v>
      </c>
      <c r="O928" s="24" t="s">
        <v>1095</v>
      </c>
    </row>
    <row r="929" spans="1:15" s="24" customFormat="1">
      <c r="A929" s="43"/>
      <c r="B929" s="144" t="str">
        <f t="shared" si="21"/>
        <v>N</v>
      </c>
      <c r="C929" s="24" t="s">
        <v>3137</v>
      </c>
      <c r="D929" s="24" t="s">
        <v>1087</v>
      </c>
      <c r="E929" s="24" t="s">
        <v>2008</v>
      </c>
      <c r="F929" s="24" t="s">
        <v>2043</v>
      </c>
      <c r="G929" s="24" t="s">
        <v>2044</v>
      </c>
      <c r="H929" s="24" t="s">
        <v>2045</v>
      </c>
      <c r="I929" s="159" t="s">
        <v>2037</v>
      </c>
      <c r="J929" s="183"/>
      <c r="K929" s="183" t="s">
        <v>536</v>
      </c>
      <c r="L929" s="24">
        <v>97937550</v>
      </c>
      <c r="M929" s="24" t="s">
        <v>3106</v>
      </c>
      <c r="O929" s="137" t="s">
        <v>2039</v>
      </c>
    </row>
    <row r="930" spans="1:15" s="24" customFormat="1">
      <c r="A930" s="43"/>
      <c r="B930" s="144" t="str">
        <f t="shared" si="21"/>
        <v>N</v>
      </c>
      <c r="C930" s="24" t="s">
        <v>3138</v>
      </c>
      <c r="D930" s="24" t="s">
        <v>1087</v>
      </c>
      <c r="E930" s="24" t="s">
        <v>2016</v>
      </c>
      <c r="F930" s="24" t="s">
        <v>2043</v>
      </c>
      <c r="G930" s="24" t="s">
        <v>2044</v>
      </c>
      <c r="H930" s="24" t="s">
        <v>2045</v>
      </c>
      <c r="I930" s="159" t="s">
        <v>2037</v>
      </c>
      <c r="J930" s="183"/>
      <c r="K930" s="183" t="s">
        <v>536</v>
      </c>
      <c r="L930" s="24">
        <v>97937550</v>
      </c>
      <c r="M930" s="24" t="s">
        <v>3108</v>
      </c>
      <c r="O930" s="137" t="s">
        <v>2039</v>
      </c>
    </row>
    <row r="931" spans="1:15" s="24" customFormat="1">
      <c r="A931" s="43"/>
      <c r="B931" s="144" t="str">
        <f t="shared" si="21"/>
        <v>N</v>
      </c>
      <c r="C931" s="24" t="s">
        <v>3139</v>
      </c>
      <c r="D931" s="24" t="s">
        <v>1087</v>
      </c>
      <c r="E931" s="24" t="s">
        <v>2008</v>
      </c>
      <c r="F931" s="24" t="s">
        <v>2009</v>
      </c>
      <c r="G931" s="24" t="s">
        <v>2010</v>
      </c>
      <c r="H931" s="24" t="s">
        <v>2011</v>
      </c>
      <c r="I931" s="24" t="s">
        <v>2012</v>
      </c>
      <c r="J931" s="183"/>
      <c r="K931" s="183" t="s">
        <v>1094</v>
      </c>
      <c r="L931" s="183" t="s">
        <v>544</v>
      </c>
      <c r="M931" s="24" t="s">
        <v>3084</v>
      </c>
      <c r="O931" s="137" t="s">
        <v>1095</v>
      </c>
    </row>
    <row r="932" spans="1:15" s="24" customFormat="1">
      <c r="A932" s="43"/>
      <c r="B932" s="144" t="str">
        <f t="shared" si="21"/>
        <v>N</v>
      </c>
      <c r="C932" s="24" t="s">
        <v>3140</v>
      </c>
      <c r="D932" s="24" t="s">
        <v>1087</v>
      </c>
      <c r="E932" s="24" t="s">
        <v>2016</v>
      </c>
      <c r="F932" s="24" t="s">
        <v>2009</v>
      </c>
      <c r="G932" s="24" t="s">
        <v>2010</v>
      </c>
      <c r="H932" s="24" t="s">
        <v>2011</v>
      </c>
      <c r="I932" s="24" t="s">
        <v>2012</v>
      </c>
      <c r="J932" s="183"/>
      <c r="K932" s="183" t="s">
        <v>1094</v>
      </c>
      <c r="L932" s="183" t="s">
        <v>544</v>
      </c>
      <c r="M932" s="24" t="s">
        <v>3086</v>
      </c>
      <c r="O932" s="137" t="s">
        <v>1095</v>
      </c>
    </row>
    <row r="933" spans="1:15" s="24" customFormat="1">
      <c r="A933" s="43"/>
      <c r="B933" s="144" t="str">
        <f t="shared" si="21"/>
        <v>N</v>
      </c>
      <c r="C933" s="24" t="s">
        <v>3141</v>
      </c>
      <c r="D933" s="24" t="s">
        <v>1087</v>
      </c>
      <c r="E933" s="24" t="s">
        <v>2008</v>
      </c>
      <c r="F933" s="24" t="s">
        <v>2019</v>
      </c>
      <c r="G933" s="24" t="s">
        <v>2020</v>
      </c>
      <c r="H933" s="24" t="s">
        <v>2021</v>
      </c>
      <c r="I933" s="24" t="s">
        <v>2012</v>
      </c>
      <c r="J933" s="183"/>
      <c r="K933" s="183" t="s">
        <v>1094</v>
      </c>
      <c r="L933" s="183" t="s">
        <v>544</v>
      </c>
      <c r="M933" s="24" t="s">
        <v>3088</v>
      </c>
      <c r="O933" s="137" t="s">
        <v>1095</v>
      </c>
    </row>
    <row r="934" spans="1:15" s="24" customFormat="1">
      <c r="A934" s="43"/>
      <c r="B934" s="144" t="str">
        <f t="shared" si="21"/>
        <v>N</v>
      </c>
      <c r="C934" s="24" t="s">
        <v>3142</v>
      </c>
      <c r="D934" s="24" t="s">
        <v>1087</v>
      </c>
      <c r="E934" s="24" t="s">
        <v>2016</v>
      </c>
      <c r="F934" s="24" t="s">
        <v>2019</v>
      </c>
      <c r="G934" s="24" t="s">
        <v>2020</v>
      </c>
      <c r="H934" s="24" t="s">
        <v>2021</v>
      </c>
      <c r="I934" s="24" t="s">
        <v>2012</v>
      </c>
      <c r="J934" s="183"/>
      <c r="K934" s="183" t="s">
        <v>1094</v>
      </c>
      <c r="L934" s="183" t="s">
        <v>544</v>
      </c>
      <c r="M934" s="24" t="s">
        <v>3090</v>
      </c>
      <c r="O934" s="137" t="s">
        <v>1095</v>
      </c>
    </row>
    <row r="935" spans="1:15" s="24" customFormat="1">
      <c r="A935" s="43"/>
      <c r="B935" s="144" t="str">
        <f t="shared" si="21"/>
        <v>N</v>
      </c>
      <c r="C935" s="24" t="s">
        <v>3143</v>
      </c>
      <c r="D935" s="24" t="s">
        <v>1087</v>
      </c>
      <c r="E935" s="24" t="s">
        <v>2008</v>
      </c>
      <c r="F935" s="24" t="s">
        <v>2009</v>
      </c>
      <c r="G935" s="24" t="s">
        <v>2010</v>
      </c>
      <c r="H935" s="24" t="s">
        <v>2011</v>
      </c>
      <c r="I935" s="24" t="s">
        <v>2012</v>
      </c>
      <c r="J935" s="183"/>
      <c r="K935" s="183" t="s">
        <v>1125</v>
      </c>
      <c r="L935" s="183" t="s">
        <v>544</v>
      </c>
      <c r="M935" s="24" t="s">
        <v>3084</v>
      </c>
      <c r="O935" s="137" t="s">
        <v>1095</v>
      </c>
    </row>
    <row r="936" spans="1:15" s="24" customFormat="1">
      <c r="A936" s="43"/>
      <c r="B936" s="144" t="str">
        <f t="shared" si="21"/>
        <v>N</v>
      </c>
      <c r="C936" s="24" t="s">
        <v>3144</v>
      </c>
      <c r="D936" s="24" t="s">
        <v>1087</v>
      </c>
      <c r="E936" s="24" t="s">
        <v>2016</v>
      </c>
      <c r="F936" s="24" t="s">
        <v>2009</v>
      </c>
      <c r="G936" s="24" t="s">
        <v>2010</v>
      </c>
      <c r="H936" s="24" t="s">
        <v>2011</v>
      </c>
      <c r="I936" s="24" t="s">
        <v>2012</v>
      </c>
      <c r="J936" s="183"/>
      <c r="K936" s="183" t="s">
        <v>1125</v>
      </c>
      <c r="L936" s="183" t="s">
        <v>544</v>
      </c>
      <c r="M936" s="24" t="s">
        <v>3086</v>
      </c>
      <c r="O936" s="137" t="s">
        <v>1095</v>
      </c>
    </row>
    <row r="937" spans="1:15" s="24" customFormat="1">
      <c r="A937" s="43"/>
      <c r="B937" s="144" t="str">
        <f t="shared" si="21"/>
        <v>N</v>
      </c>
      <c r="C937" s="24" t="s">
        <v>3145</v>
      </c>
      <c r="D937" s="24" t="s">
        <v>1087</v>
      </c>
      <c r="E937" s="24" t="s">
        <v>2008</v>
      </c>
      <c r="F937" s="24" t="s">
        <v>2019</v>
      </c>
      <c r="G937" s="24" t="s">
        <v>2020</v>
      </c>
      <c r="H937" s="24" t="s">
        <v>2021</v>
      </c>
      <c r="I937" s="24" t="s">
        <v>2012</v>
      </c>
      <c r="J937" s="183"/>
      <c r="K937" s="183" t="s">
        <v>1125</v>
      </c>
      <c r="L937" s="183" t="s">
        <v>544</v>
      </c>
      <c r="M937" s="24" t="s">
        <v>3088</v>
      </c>
      <c r="O937" s="137" t="s">
        <v>1095</v>
      </c>
    </row>
    <row r="938" spans="1:15" s="24" customFormat="1">
      <c r="A938" s="43"/>
      <c r="B938" s="144" t="str">
        <f t="shared" si="21"/>
        <v>N</v>
      </c>
      <c r="C938" s="24" t="s">
        <v>3146</v>
      </c>
      <c r="D938" s="24" t="s">
        <v>1087</v>
      </c>
      <c r="E938" s="24" t="s">
        <v>2016</v>
      </c>
      <c r="F938" s="24" t="s">
        <v>2019</v>
      </c>
      <c r="G938" s="24" t="s">
        <v>2020</v>
      </c>
      <c r="H938" s="24" t="s">
        <v>2021</v>
      </c>
      <c r="I938" s="24" t="s">
        <v>2012</v>
      </c>
      <c r="J938" s="183"/>
      <c r="K938" s="183" t="s">
        <v>1125</v>
      </c>
      <c r="L938" s="183" t="s">
        <v>544</v>
      </c>
      <c r="M938" s="24" t="s">
        <v>3090</v>
      </c>
      <c r="O938" s="137" t="s">
        <v>1095</v>
      </c>
    </row>
    <row r="939" spans="1:15" s="24" customFormat="1">
      <c r="A939" s="43"/>
      <c r="B939" s="144" t="str">
        <f t="shared" si="21"/>
        <v>N</v>
      </c>
      <c r="C939" s="24" t="s">
        <v>3147</v>
      </c>
      <c r="D939" s="24" t="s">
        <v>1087</v>
      </c>
      <c r="E939" s="24" t="s">
        <v>2008</v>
      </c>
      <c r="F939" s="24" t="s">
        <v>2009</v>
      </c>
      <c r="G939" s="24" t="s">
        <v>2010</v>
      </c>
      <c r="H939" s="24" t="s">
        <v>2011</v>
      </c>
      <c r="I939" s="24" t="s">
        <v>2012</v>
      </c>
      <c r="J939" s="183"/>
      <c r="K939" s="183" t="s">
        <v>1235</v>
      </c>
      <c r="L939" s="183" t="s">
        <v>544</v>
      </c>
      <c r="M939" s="24" t="s">
        <v>3084</v>
      </c>
      <c r="O939" s="137" t="s">
        <v>1095</v>
      </c>
    </row>
    <row r="940" spans="1:15" s="24" customFormat="1">
      <c r="A940" s="43"/>
      <c r="B940" s="144" t="str">
        <f t="shared" si="21"/>
        <v>N</v>
      </c>
      <c r="C940" s="24" t="s">
        <v>3148</v>
      </c>
      <c r="D940" s="24" t="s">
        <v>1087</v>
      </c>
      <c r="E940" s="24" t="s">
        <v>2016</v>
      </c>
      <c r="F940" s="24" t="s">
        <v>2009</v>
      </c>
      <c r="G940" s="24" t="s">
        <v>2010</v>
      </c>
      <c r="H940" s="24" t="s">
        <v>2011</v>
      </c>
      <c r="I940" s="24" t="s">
        <v>2012</v>
      </c>
      <c r="J940" s="183"/>
      <c r="K940" s="183" t="s">
        <v>1235</v>
      </c>
      <c r="L940" s="183" t="s">
        <v>544</v>
      </c>
      <c r="M940" s="24" t="s">
        <v>3086</v>
      </c>
      <c r="O940" s="137" t="s">
        <v>1095</v>
      </c>
    </row>
    <row r="941" spans="1:15" s="24" customFormat="1">
      <c r="A941" s="43"/>
      <c r="B941" s="144" t="str">
        <f t="shared" si="21"/>
        <v>N</v>
      </c>
      <c r="C941" s="24" t="s">
        <v>3149</v>
      </c>
      <c r="D941" s="24" t="s">
        <v>1087</v>
      </c>
      <c r="E941" s="24" t="s">
        <v>2008</v>
      </c>
      <c r="F941" s="24" t="s">
        <v>2019</v>
      </c>
      <c r="G941" s="24" t="s">
        <v>2020</v>
      </c>
      <c r="H941" s="24" t="s">
        <v>2021</v>
      </c>
      <c r="I941" s="24" t="s">
        <v>2012</v>
      </c>
      <c r="J941" s="183"/>
      <c r="K941" s="183" t="s">
        <v>1235</v>
      </c>
      <c r="L941" s="183" t="s">
        <v>544</v>
      </c>
      <c r="M941" s="24" t="s">
        <v>3088</v>
      </c>
      <c r="O941" s="137" t="s">
        <v>1095</v>
      </c>
    </row>
    <row r="942" spans="1:15" s="24" customFormat="1">
      <c r="A942" s="43"/>
      <c r="B942" s="144" t="str">
        <f t="shared" si="21"/>
        <v>N</v>
      </c>
      <c r="C942" s="24" t="s">
        <v>3150</v>
      </c>
      <c r="D942" s="24" t="s">
        <v>1087</v>
      </c>
      <c r="E942" s="24" t="s">
        <v>2016</v>
      </c>
      <c r="F942" s="24" t="s">
        <v>2019</v>
      </c>
      <c r="G942" s="24" t="s">
        <v>2020</v>
      </c>
      <c r="H942" s="24" t="s">
        <v>2021</v>
      </c>
      <c r="I942" s="24" t="s">
        <v>2012</v>
      </c>
      <c r="J942" s="183"/>
      <c r="K942" s="183" t="s">
        <v>1235</v>
      </c>
      <c r="L942" s="183" t="s">
        <v>544</v>
      </c>
      <c r="M942" s="24" t="s">
        <v>3090</v>
      </c>
      <c r="O942" s="137" t="s">
        <v>1095</v>
      </c>
    </row>
    <row r="943" spans="1:15" s="24" customFormat="1">
      <c r="A943" s="43"/>
      <c r="B943" s="144" t="str">
        <f t="shared" si="21"/>
        <v>N</v>
      </c>
      <c r="C943" s="24" t="s">
        <v>3151</v>
      </c>
      <c r="D943" s="200" t="s">
        <v>1706</v>
      </c>
      <c r="E943" s="24" t="s">
        <v>2008</v>
      </c>
      <c r="F943" s="24" t="s">
        <v>2009</v>
      </c>
      <c r="G943" s="24" t="s">
        <v>2010</v>
      </c>
      <c r="H943" s="24" t="s">
        <v>2011</v>
      </c>
      <c r="I943" s="24" t="s">
        <v>2012</v>
      </c>
      <c r="J943" s="183" t="s">
        <v>3152</v>
      </c>
      <c r="K943" s="183" t="s">
        <v>1344</v>
      </c>
      <c r="L943" s="183" t="s">
        <v>544</v>
      </c>
      <c r="M943" s="24" t="s">
        <v>3153</v>
      </c>
      <c r="O943" s="137" t="s">
        <v>1095</v>
      </c>
    </row>
    <row r="944" spans="1:15" s="24" customFormat="1">
      <c r="A944" s="43"/>
      <c r="B944" s="144" t="str">
        <f t="shared" si="21"/>
        <v>N</v>
      </c>
      <c r="C944" s="24" t="s">
        <v>3154</v>
      </c>
      <c r="D944" s="200" t="s">
        <v>1706</v>
      </c>
      <c r="E944" s="24" t="s">
        <v>2016</v>
      </c>
      <c r="F944" s="24" t="s">
        <v>2009</v>
      </c>
      <c r="G944" s="24" t="s">
        <v>2010</v>
      </c>
      <c r="H944" s="24" t="s">
        <v>2011</v>
      </c>
      <c r="I944" s="24" t="s">
        <v>2012</v>
      </c>
      <c r="J944" s="183" t="s">
        <v>3152</v>
      </c>
      <c r="K944" s="183" t="s">
        <v>1344</v>
      </c>
      <c r="L944" s="183" t="s">
        <v>544</v>
      </c>
      <c r="M944" s="24" t="s">
        <v>3155</v>
      </c>
      <c r="O944" s="137" t="s">
        <v>1095</v>
      </c>
    </row>
    <row r="945" spans="1:16" s="24" customFormat="1">
      <c r="A945" s="43"/>
      <c r="B945" s="144" t="str">
        <f t="shared" si="21"/>
        <v>N</v>
      </c>
      <c r="C945" s="24" t="s">
        <v>3156</v>
      </c>
      <c r="D945" s="200" t="s">
        <v>1706</v>
      </c>
      <c r="E945" s="24" t="s">
        <v>2008</v>
      </c>
      <c r="F945" s="24" t="s">
        <v>2009</v>
      </c>
      <c r="G945" s="24" t="s">
        <v>2010</v>
      </c>
      <c r="H945" s="24" t="s">
        <v>2011</v>
      </c>
      <c r="I945" s="24" t="s">
        <v>2012</v>
      </c>
      <c r="J945" s="183" t="s">
        <v>3157</v>
      </c>
      <c r="K945" s="183" t="s">
        <v>1344</v>
      </c>
      <c r="L945" s="183" t="s">
        <v>544</v>
      </c>
      <c r="M945" s="24" t="s">
        <v>3158</v>
      </c>
      <c r="O945" s="137" t="s">
        <v>1095</v>
      </c>
    </row>
    <row r="946" spans="1:16" s="24" customFormat="1">
      <c r="A946" s="43"/>
      <c r="B946" s="144" t="str">
        <f t="shared" si="21"/>
        <v>N</v>
      </c>
      <c r="C946" s="24" t="s">
        <v>3159</v>
      </c>
      <c r="D946" s="200" t="s">
        <v>1706</v>
      </c>
      <c r="E946" s="24" t="s">
        <v>2016</v>
      </c>
      <c r="F946" s="24" t="s">
        <v>2009</v>
      </c>
      <c r="G946" s="24" t="s">
        <v>2010</v>
      </c>
      <c r="H946" s="24" t="s">
        <v>2011</v>
      </c>
      <c r="I946" s="24" t="s">
        <v>2012</v>
      </c>
      <c r="J946" s="183" t="s">
        <v>3157</v>
      </c>
      <c r="K946" s="183" t="s">
        <v>1344</v>
      </c>
      <c r="L946" s="183" t="s">
        <v>544</v>
      </c>
      <c r="M946" s="24" t="s">
        <v>3160</v>
      </c>
      <c r="O946" s="137" t="s">
        <v>1095</v>
      </c>
    </row>
    <row r="947" spans="1:16" s="24" customFormat="1">
      <c r="A947" s="43"/>
      <c r="B947" s="144" t="str">
        <f t="shared" si="21"/>
        <v>N</v>
      </c>
      <c r="C947" s="24" t="s">
        <v>3161</v>
      </c>
      <c r="D947" s="200" t="s">
        <v>1706</v>
      </c>
      <c r="E947" s="24" t="s">
        <v>2008</v>
      </c>
      <c r="F947" s="24" t="s">
        <v>2019</v>
      </c>
      <c r="G947" s="24" t="s">
        <v>2020</v>
      </c>
      <c r="H947" s="24" t="s">
        <v>2021</v>
      </c>
      <c r="I947" s="24" t="s">
        <v>2012</v>
      </c>
      <c r="J947" s="183" t="s">
        <v>3152</v>
      </c>
      <c r="K947" s="183" t="s">
        <v>1344</v>
      </c>
      <c r="L947" s="183" t="s">
        <v>544</v>
      </c>
      <c r="M947" s="24" t="s">
        <v>3162</v>
      </c>
      <c r="O947" s="137" t="s">
        <v>1095</v>
      </c>
    </row>
    <row r="948" spans="1:16" s="24" customFormat="1">
      <c r="A948" s="43"/>
      <c r="B948" s="144" t="str">
        <f t="shared" si="21"/>
        <v>N</v>
      </c>
      <c r="C948" s="24" t="s">
        <v>3163</v>
      </c>
      <c r="D948" s="200" t="s">
        <v>1706</v>
      </c>
      <c r="E948" s="24" t="s">
        <v>2016</v>
      </c>
      <c r="F948" s="24" t="s">
        <v>2019</v>
      </c>
      <c r="G948" s="24" t="s">
        <v>2020</v>
      </c>
      <c r="H948" s="24" t="s">
        <v>2021</v>
      </c>
      <c r="I948" s="24" t="s">
        <v>2012</v>
      </c>
      <c r="J948" s="183" t="s">
        <v>3152</v>
      </c>
      <c r="K948" s="183" t="s">
        <v>1344</v>
      </c>
      <c r="L948" s="183" t="s">
        <v>544</v>
      </c>
      <c r="M948" s="24" t="s">
        <v>3164</v>
      </c>
      <c r="O948" s="137" t="s">
        <v>1095</v>
      </c>
    </row>
    <row r="949" spans="1:16" s="24" customFormat="1">
      <c r="A949" s="43"/>
      <c r="B949" s="144" t="str">
        <f t="shared" si="21"/>
        <v>N</v>
      </c>
      <c r="C949" s="24" t="s">
        <v>3165</v>
      </c>
      <c r="D949" s="200" t="s">
        <v>1706</v>
      </c>
      <c r="E949" s="24" t="s">
        <v>2008</v>
      </c>
      <c r="F949" s="24" t="s">
        <v>2019</v>
      </c>
      <c r="G949" s="24" t="s">
        <v>2020</v>
      </c>
      <c r="H949" s="24" t="s">
        <v>2021</v>
      </c>
      <c r="I949" s="24" t="s">
        <v>2012</v>
      </c>
      <c r="J949" s="183" t="s">
        <v>3157</v>
      </c>
      <c r="K949" s="183" t="s">
        <v>1344</v>
      </c>
      <c r="L949" s="183" t="s">
        <v>544</v>
      </c>
      <c r="M949" s="24" t="s">
        <v>3166</v>
      </c>
      <c r="O949" s="137" t="s">
        <v>1095</v>
      </c>
    </row>
    <row r="950" spans="1:16" s="24" customFormat="1">
      <c r="A950" s="43"/>
      <c r="B950" s="144" t="str">
        <f t="shared" si="21"/>
        <v>N</v>
      </c>
      <c r="C950" s="24" t="s">
        <v>3167</v>
      </c>
      <c r="D950" s="200" t="s">
        <v>1706</v>
      </c>
      <c r="E950" s="24" t="s">
        <v>2016</v>
      </c>
      <c r="F950" s="24" t="s">
        <v>2019</v>
      </c>
      <c r="G950" s="24" t="s">
        <v>2020</v>
      </c>
      <c r="H950" s="24" t="s">
        <v>2021</v>
      </c>
      <c r="I950" s="24" t="s">
        <v>2012</v>
      </c>
      <c r="J950" s="183" t="s">
        <v>3157</v>
      </c>
      <c r="K950" s="183" t="s">
        <v>1344</v>
      </c>
      <c r="L950" s="183" t="s">
        <v>544</v>
      </c>
      <c r="M950" s="24" t="s">
        <v>3168</v>
      </c>
      <c r="O950" s="137" t="s">
        <v>1095</v>
      </c>
    </row>
    <row r="951" spans="1:16" s="24" customFormat="1">
      <c r="A951" s="43"/>
      <c r="B951" s="144" t="str">
        <f t="shared" ref="B951:B986" si="22">IF(AND(E951 = "Case Ring",G951="Silicon Bronze, ASTM-B584, C87600", K951 = "Coating_Standard"),"Y","N")</f>
        <v>N</v>
      </c>
      <c r="C951" s="24" t="s">
        <v>3169</v>
      </c>
      <c r="D951" s="200" t="s">
        <v>1706</v>
      </c>
      <c r="E951" s="24" t="s">
        <v>2008</v>
      </c>
      <c r="F951" s="24" t="s">
        <v>2009</v>
      </c>
      <c r="G951" s="24" t="s">
        <v>2010</v>
      </c>
      <c r="H951" s="24" t="s">
        <v>2011</v>
      </c>
      <c r="I951" s="24" t="s">
        <v>2012</v>
      </c>
      <c r="J951" s="183" t="s">
        <v>3152</v>
      </c>
      <c r="K951" s="183" t="s">
        <v>1373</v>
      </c>
      <c r="L951" s="183" t="s">
        <v>544</v>
      </c>
      <c r="M951" s="24" t="s">
        <v>3153</v>
      </c>
      <c r="O951" s="137" t="s">
        <v>1095</v>
      </c>
      <c r="P951" s="25"/>
    </row>
    <row r="952" spans="1:16" s="24" customFormat="1">
      <c r="A952" s="43"/>
      <c r="B952" s="144" t="str">
        <f t="shared" si="22"/>
        <v>N</v>
      </c>
      <c r="C952" s="24" t="s">
        <v>3170</v>
      </c>
      <c r="D952" s="200" t="s">
        <v>1706</v>
      </c>
      <c r="E952" s="24" t="s">
        <v>2016</v>
      </c>
      <c r="F952" s="24" t="s">
        <v>2009</v>
      </c>
      <c r="G952" s="24" t="s">
        <v>2010</v>
      </c>
      <c r="H952" s="24" t="s">
        <v>2011</v>
      </c>
      <c r="I952" s="24" t="s">
        <v>2012</v>
      </c>
      <c r="J952" s="183" t="s">
        <v>3152</v>
      </c>
      <c r="K952" s="183" t="s">
        <v>1373</v>
      </c>
      <c r="L952" s="183" t="s">
        <v>544</v>
      </c>
      <c r="M952" s="24" t="s">
        <v>3155</v>
      </c>
      <c r="O952" s="137" t="s">
        <v>1095</v>
      </c>
    </row>
    <row r="953" spans="1:16" s="24" customFormat="1">
      <c r="A953" s="43"/>
      <c r="B953" s="144" t="str">
        <f t="shared" si="22"/>
        <v>N</v>
      </c>
      <c r="C953" s="24" t="s">
        <v>3171</v>
      </c>
      <c r="D953" s="200" t="s">
        <v>1706</v>
      </c>
      <c r="E953" s="24" t="s">
        <v>2008</v>
      </c>
      <c r="F953" s="24" t="s">
        <v>2009</v>
      </c>
      <c r="G953" s="24" t="s">
        <v>2010</v>
      </c>
      <c r="H953" s="24" t="s">
        <v>2011</v>
      </c>
      <c r="I953" s="24" t="s">
        <v>2012</v>
      </c>
      <c r="J953" s="183" t="s">
        <v>3157</v>
      </c>
      <c r="K953" s="183" t="s">
        <v>1373</v>
      </c>
      <c r="L953" s="183" t="s">
        <v>544</v>
      </c>
      <c r="M953" s="24" t="s">
        <v>3158</v>
      </c>
      <c r="O953" s="137" t="s">
        <v>1095</v>
      </c>
      <c r="P953" s="155"/>
    </row>
    <row r="954" spans="1:16" s="24" customFormat="1">
      <c r="A954" s="43"/>
      <c r="B954" s="144" t="str">
        <f t="shared" si="22"/>
        <v>N</v>
      </c>
      <c r="C954" s="24" t="s">
        <v>3172</v>
      </c>
      <c r="D954" s="200" t="s">
        <v>1706</v>
      </c>
      <c r="E954" s="24" t="s">
        <v>2016</v>
      </c>
      <c r="F954" s="24" t="s">
        <v>2009</v>
      </c>
      <c r="G954" s="24" t="s">
        <v>2010</v>
      </c>
      <c r="H954" s="24" t="s">
        <v>2011</v>
      </c>
      <c r="I954" s="24" t="s">
        <v>2012</v>
      </c>
      <c r="J954" s="183" t="s">
        <v>3157</v>
      </c>
      <c r="K954" s="183" t="s">
        <v>1373</v>
      </c>
      <c r="L954" s="183" t="s">
        <v>544</v>
      </c>
      <c r="M954" s="24" t="s">
        <v>3160</v>
      </c>
      <c r="O954" s="137" t="s">
        <v>1095</v>
      </c>
      <c r="P954" s="25"/>
    </row>
    <row r="955" spans="1:16" s="24" customFormat="1">
      <c r="A955" s="43"/>
      <c r="B955" s="144" t="str">
        <f t="shared" si="22"/>
        <v>N</v>
      </c>
      <c r="C955" s="24" t="s">
        <v>3173</v>
      </c>
      <c r="D955" s="200" t="s">
        <v>1706</v>
      </c>
      <c r="E955" s="24" t="s">
        <v>2008</v>
      </c>
      <c r="F955" s="24" t="s">
        <v>2019</v>
      </c>
      <c r="G955" s="24" t="s">
        <v>2020</v>
      </c>
      <c r="H955" s="24" t="s">
        <v>2021</v>
      </c>
      <c r="I955" s="24" t="s">
        <v>2012</v>
      </c>
      <c r="J955" s="183" t="s">
        <v>3152</v>
      </c>
      <c r="K955" s="183" t="s">
        <v>1373</v>
      </c>
      <c r="L955" s="183" t="s">
        <v>544</v>
      </c>
      <c r="M955" s="24" t="s">
        <v>3162</v>
      </c>
      <c r="O955" s="137" t="s">
        <v>1095</v>
      </c>
      <c r="P955" s="155"/>
    </row>
    <row r="956" spans="1:16" s="24" customFormat="1">
      <c r="A956" s="43"/>
      <c r="B956" s="144" t="str">
        <f t="shared" si="22"/>
        <v>N</v>
      </c>
      <c r="C956" s="24" t="s">
        <v>3174</v>
      </c>
      <c r="D956" s="200" t="s">
        <v>1706</v>
      </c>
      <c r="E956" s="24" t="s">
        <v>2016</v>
      </c>
      <c r="F956" s="24" t="s">
        <v>2019</v>
      </c>
      <c r="G956" s="24" t="s">
        <v>2020</v>
      </c>
      <c r="H956" s="24" t="s">
        <v>2021</v>
      </c>
      <c r="I956" s="24" t="s">
        <v>2012</v>
      </c>
      <c r="J956" s="183" t="s">
        <v>3152</v>
      </c>
      <c r="K956" s="183" t="s">
        <v>1373</v>
      </c>
      <c r="L956" s="183" t="s">
        <v>544</v>
      </c>
      <c r="M956" s="24" t="s">
        <v>3164</v>
      </c>
      <c r="O956" s="137" t="s">
        <v>1095</v>
      </c>
      <c r="P956" s="25"/>
    </row>
    <row r="957" spans="1:16" s="24" customFormat="1">
      <c r="A957" s="43"/>
      <c r="B957" s="144" t="str">
        <f t="shared" si="22"/>
        <v>N</v>
      </c>
      <c r="C957" s="24" t="s">
        <v>3175</v>
      </c>
      <c r="D957" s="200" t="s">
        <v>1706</v>
      </c>
      <c r="E957" s="24" t="s">
        <v>2008</v>
      </c>
      <c r="F957" s="24" t="s">
        <v>2019</v>
      </c>
      <c r="G957" s="24" t="s">
        <v>2020</v>
      </c>
      <c r="H957" s="24" t="s">
        <v>2021</v>
      </c>
      <c r="I957" s="24" t="s">
        <v>2012</v>
      </c>
      <c r="J957" s="183" t="s">
        <v>3157</v>
      </c>
      <c r="K957" s="183" t="s">
        <v>1373</v>
      </c>
      <c r="L957" s="183" t="s">
        <v>544</v>
      </c>
      <c r="M957" s="24" t="s">
        <v>3166</v>
      </c>
      <c r="O957" s="137" t="s">
        <v>1095</v>
      </c>
      <c r="P957" s="155"/>
    </row>
    <row r="958" spans="1:16" s="24" customFormat="1">
      <c r="A958" s="43"/>
      <c r="B958" s="144" t="str">
        <f t="shared" si="22"/>
        <v>N</v>
      </c>
      <c r="C958" s="24" t="s">
        <v>3176</v>
      </c>
      <c r="D958" s="200" t="s">
        <v>1706</v>
      </c>
      <c r="E958" s="24" t="s">
        <v>2016</v>
      </c>
      <c r="F958" s="24" t="s">
        <v>2019</v>
      </c>
      <c r="G958" s="24" t="s">
        <v>2020</v>
      </c>
      <c r="H958" s="24" t="s">
        <v>2021</v>
      </c>
      <c r="I958" s="24" t="s">
        <v>2012</v>
      </c>
      <c r="J958" s="183" t="s">
        <v>3157</v>
      </c>
      <c r="K958" s="183" t="s">
        <v>1373</v>
      </c>
      <c r="L958" s="183" t="s">
        <v>544</v>
      </c>
      <c r="M958" s="24" t="s">
        <v>3168</v>
      </c>
      <c r="O958" s="137" t="s">
        <v>1095</v>
      </c>
      <c r="P958" s="155"/>
    </row>
    <row r="959" spans="1:16" s="24" customFormat="1">
      <c r="A959" s="43"/>
      <c r="B959" s="144" t="str">
        <f t="shared" si="22"/>
        <v>N</v>
      </c>
      <c r="C959" s="24" t="s">
        <v>3177</v>
      </c>
      <c r="D959" s="200" t="s">
        <v>1706</v>
      </c>
      <c r="E959" s="24" t="s">
        <v>2008</v>
      </c>
      <c r="F959" s="24" t="s">
        <v>2009</v>
      </c>
      <c r="G959" s="24" t="s">
        <v>2010</v>
      </c>
      <c r="H959" s="24" t="s">
        <v>2011</v>
      </c>
      <c r="I959" s="24" t="s">
        <v>2012</v>
      </c>
      <c r="J959" s="183" t="s">
        <v>3152</v>
      </c>
      <c r="K959" s="183" t="s">
        <v>1402</v>
      </c>
      <c r="L959" s="183" t="s">
        <v>544</v>
      </c>
      <c r="M959" s="24" t="s">
        <v>3153</v>
      </c>
      <c r="O959" s="137" t="s">
        <v>1095</v>
      </c>
    </row>
    <row r="960" spans="1:16" s="24" customFormat="1">
      <c r="A960" s="43"/>
      <c r="B960" s="144" t="str">
        <f t="shared" si="22"/>
        <v>N</v>
      </c>
      <c r="C960" s="24" t="s">
        <v>3178</v>
      </c>
      <c r="D960" s="200" t="s">
        <v>1706</v>
      </c>
      <c r="E960" s="24" t="s">
        <v>2016</v>
      </c>
      <c r="F960" s="24" t="s">
        <v>2009</v>
      </c>
      <c r="G960" s="24" t="s">
        <v>2010</v>
      </c>
      <c r="H960" s="24" t="s">
        <v>2011</v>
      </c>
      <c r="I960" s="24" t="s">
        <v>2012</v>
      </c>
      <c r="J960" s="183" t="s">
        <v>3152</v>
      </c>
      <c r="K960" s="183" t="s">
        <v>1402</v>
      </c>
      <c r="L960" s="183" t="s">
        <v>544</v>
      </c>
      <c r="M960" s="24" t="s">
        <v>3155</v>
      </c>
      <c r="O960" s="137" t="s">
        <v>1095</v>
      </c>
      <c r="P960" s="25"/>
    </row>
    <row r="961" spans="1:16" s="24" customFormat="1">
      <c r="A961" s="43"/>
      <c r="B961" s="144" t="str">
        <f t="shared" si="22"/>
        <v>N</v>
      </c>
      <c r="C961" s="24" t="s">
        <v>3179</v>
      </c>
      <c r="D961" s="200" t="s">
        <v>1706</v>
      </c>
      <c r="E961" s="24" t="s">
        <v>2008</v>
      </c>
      <c r="F961" s="24" t="s">
        <v>2009</v>
      </c>
      <c r="G961" s="24" t="s">
        <v>2010</v>
      </c>
      <c r="H961" s="24" t="s">
        <v>2011</v>
      </c>
      <c r="I961" s="24" t="s">
        <v>2012</v>
      </c>
      <c r="J961" s="183" t="s">
        <v>3157</v>
      </c>
      <c r="K961" s="183" t="s">
        <v>1402</v>
      </c>
      <c r="L961" s="183" t="s">
        <v>544</v>
      </c>
      <c r="M961" s="24" t="s">
        <v>3158</v>
      </c>
      <c r="O961" s="137" t="s">
        <v>1095</v>
      </c>
      <c r="P961" s="155"/>
    </row>
    <row r="962" spans="1:16" s="24" customFormat="1">
      <c r="A962" s="43"/>
      <c r="B962" s="144" t="str">
        <f t="shared" si="22"/>
        <v>N</v>
      </c>
      <c r="C962" s="24" t="s">
        <v>3180</v>
      </c>
      <c r="D962" s="200" t="s">
        <v>1706</v>
      </c>
      <c r="E962" s="24" t="s">
        <v>2016</v>
      </c>
      <c r="F962" s="24" t="s">
        <v>2009</v>
      </c>
      <c r="G962" s="24" t="s">
        <v>2010</v>
      </c>
      <c r="H962" s="24" t="s">
        <v>2011</v>
      </c>
      <c r="I962" s="24" t="s">
        <v>2012</v>
      </c>
      <c r="J962" s="183" t="s">
        <v>3157</v>
      </c>
      <c r="K962" s="183" t="s">
        <v>1402</v>
      </c>
      <c r="L962" s="183" t="s">
        <v>544</v>
      </c>
      <c r="M962" s="24" t="s">
        <v>3160</v>
      </c>
      <c r="O962" s="137" t="s">
        <v>1095</v>
      </c>
      <c r="P962" s="155"/>
    </row>
    <row r="963" spans="1:16" s="24" customFormat="1">
      <c r="A963" s="43"/>
      <c r="B963" s="144" t="str">
        <f t="shared" si="22"/>
        <v>N</v>
      </c>
      <c r="C963" s="24" t="s">
        <v>3181</v>
      </c>
      <c r="D963" s="200" t="s">
        <v>1706</v>
      </c>
      <c r="E963" s="24" t="s">
        <v>2008</v>
      </c>
      <c r="F963" s="24" t="s">
        <v>2019</v>
      </c>
      <c r="G963" s="24" t="s">
        <v>2020</v>
      </c>
      <c r="H963" s="24" t="s">
        <v>2021</v>
      </c>
      <c r="I963" s="24" t="s">
        <v>2012</v>
      </c>
      <c r="J963" s="183" t="s">
        <v>3152</v>
      </c>
      <c r="K963" s="183" t="s">
        <v>1402</v>
      </c>
      <c r="L963" s="183" t="s">
        <v>544</v>
      </c>
      <c r="M963" s="24" t="s">
        <v>3162</v>
      </c>
      <c r="O963" s="137" t="s">
        <v>1095</v>
      </c>
      <c r="P963" s="155"/>
    </row>
    <row r="964" spans="1:16" s="24" customFormat="1">
      <c r="A964" s="43"/>
      <c r="B964" s="144" t="str">
        <f t="shared" si="22"/>
        <v>N</v>
      </c>
      <c r="C964" s="24" t="s">
        <v>3182</v>
      </c>
      <c r="D964" s="200" t="s">
        <v>1706</v>
      </c>
      <c r="E964" s="24" t="s">
        <v>2016</v>
      </c>
      <c r="F964" s="24" t="s">
        <v>2019</v>
      </c>
      <c r="G964" s="24" t="s">
        <v>2020</v>
      </c>
      <c r="H964" s="24" t="s">
        <v>2021</v>
      </c>
      <c r="I964" s="24" t="s">
        <v>2012</v>
      </c>
      <c r="J964" s="183" t="s">
        <v>3152</v>
      </c>
      <c r="K964" s="183" t="s">
        <v>1402</v>
      </c>
      <c r="L964" s="183" t="s">
        <v>544</v>
      </c>
      <c r="M964" s="24" t="s">
        <v>3164</v>
      </c>
      <c r="O964" s="137" t="s">
        <v>1095</v>
      </c>
      <c r="P964" s="155"/>
    </row>
    <row r="965" spans="1:16" s="24" customFormat="1">
      <c r="A965" s="43"/>
      <c r="B965" s="144" t="str">
        <f t="shared" si="22"/>
        <v>N</v>
      </c>
      <c r="C965" s="24" t="s">
        <v>3183</v>
      </c>
      <c r="D965" s="200" t="s">
        <v>1706</v>
      </c>
      <c r="E965" s="24" t="s">
        <v>2008</v>
      </c>
      <c r="F965" s="24" t="s">
        <v>2019</v>
      </c>
      <c r="G965" s="24" t="s">
        <v>2020</v>
      </c>
      <c r="H965" s="24" t="s">
        <v>2021</v>
      </c>
      <c r="I965" s="24" t="s">
        <v>2012</v>
      </c>
      <c r="J965" s="183" t="s">
        <v>3157</v>
      </c>
      <c r="K965" s="183" t="s">
        <v>1402</v>
      </c>
      <c r="L965" s="183" t="s">
        <v>544</v>
      </c>
      <c r="M965" s="24" t="s">
        <v>3166</v>
      </c>
      <c r="O965" s="137" t="s">
        <v>1095</v>
      </c>
      <c r="P965" s="155"/>
    </row>
    <row r="966" spans="1:16" s="24" customFormat="1">
      <c r="A966" s="43"/>
      <c r="B966" s="144" t="str">
        <f t="shared" si="22"/>
        <v>N</v>
      </c>
      <c r="C966" s="24" t="s">
        <v>3184</v>
      </c>
      <c r="D966" s="200" t="s">
        <v>1706</v>
      </c>
      <c r="E966" s="24" t="s">
        <v>2016</v>
      </c>
      <c r="F966" s="24" t="s">
        <v>2019</v>
      </c>
      <c r="G966" s="24" t="s">
        <v>2020</v>
      </c>
      <c r="H966" s="24" t="s">
        <v>2021</v>
      </c>
      <c r="I966" s="24" t="s">
        <v>2012</v>
      </c>
      <c r="J966" s="183" t="s">
        <v>3157</v>
      </c>
      <c r="K966" s="183" t="s">
        <v>1402</v>
      </c>
      <c r="L966" s="183" t="s">
        <v>544</v>
      </c>
      <c r="M966" s="24" t="s">
        <v>3168</v>
      </c>
      <c r="O966" s="137" t="s">
        <v>1095</v>
      </c>
      <c r="P966" s="155"/>
    </row>
    <row r="967" spans="1:16" s="24" customFormat="1">
      <c r="A967" s="43"/>
      <c r="B967" s="144" t="str">
        <f t="shared" si="22"/>
        <v>Y</v>
      </c>
      <c r="C967" s="24" t="s">
        <v>3185</v>
      </c>
      <c r="D967" s="200" t="s">
        <v>1706</v>
      </c>
      <c r="E967" s="24" t="s">
        <v>2008</v>
      </c>
      <c r="F967" s="24" t="s">
        <v>2009</v>
      </c>
      <c r="G967" s="24" t="s">
        <v>2010</v>
      </c>
      <c r="H967" s="24" t="s">
        <v>2011</v>
      </c>
      <c r="I967" s="24" t="s">
        <v>2012</v>
      </c>
      <c r="J967" s="183" t="s">
        <v>3152</v>
      </c>
      <c r="K967" s="183" t="s">
        <v>536</v>
      </c>
      <c r="L967" s="24" t="s">
        <v>3186</v>
      </c>
      <c r="M967" s="24" t="s">
        <v>3153</v>
      </c>
      <c r="N967" s="24" t="s">
        <v>2014</v>
      </c>
      <c r="O967" s="24" t="s">
        <v>539</v>
      </c>
      <c r="P967" s="155"/>
    </row>
    <row r="968" spans="1:16" s="24" customFormat="1">
      <c r="A968" s="43"/>
      <c r="B968" s="144" t="str">
        <f t="shared" si="22"/>
        <v>N</v>
      </c>
      <c r="C968" s="24" t="s">
        <v>3187</v>
      </c>
      <c r="D968" s="200" t="s">
        <v>1706</v>
      </c>
      <c r="E968" s="24" t="s">
        <v>2016</v>
      </c>
      <c r="F968" s="24" t="s">
        <v>2009</v>
      </c>
      <c r="G968" s="24" t="s">
        <v>2010</v>
      </c>
      <c r="H968" s="24" t="s">
        <v>2011</v>
      </c>
      <c r="I968" s="24" t="s">
        <v>2012</v>
      </c>
      <c r="J968" s="183" t="s">
        <v>3152</v>
      </c>
      <c r="K968" s="183" t="s">
        <v>536</v>
      </c>
      <c r="L968" s="24" t="s">
        <v>3186</v>
      </c>
      <c r="M968" s="24" t="s">
        <v>3155</v>
      </c>
      <c r="N968" s="24" t="s">
        <v>2014</v>
      </c>
      <c r="O968" s="24" t="s">
        <v>539</v>
      </c>
      <c r="P968" s="155"/>
    </row>
    <row r="969" spans="1:16" s="24" customFormat="1">
      <c r="A969" s="43"/>
      <c r="B969" s="144" t="str">
        <f t="shared" si="22"/>
        <v>Y</v>
      </c>
      <c r="C969" s="24" t="s">
        <v>3188</v>
      </c>
      <c r="D969" s="200" t="s">
        <v>1706</v>
      </c>
      <c r="E969" s="24" t="s">
        <v>2008</v>
      </c>
      <c r="F969" s="24" t="s">
        <v>2009</v>
      </c>
      <c r="G969" s="24" t="s">
        <v>2010</v>
      </c>
      <c r="H969" s="24" t="s">
        <v>2011</v>
      </c>
      <c r="I969" s="24" t="s">
        <v>2012</v>
      </c>
      <c r="J969" s="183" t="s">
        <v>3157</v>
      </c>
      <c r="K969" s="183" t="s">
        <v>536</v>
      </c>
      <c r="L969" s="24" t="s">
        <v>3189</v>
      </c>
      <c r="M969" s="24" t="s">
        <v>3158</v>
      </c>
      <c r="N969" s="24" t="s">
        <v>2014</v>
      </c>
      <c r="O969" s="24" t="s">
        <v>539</v>
      </c>
      <c r="P969" s="25"/>
    </row>
    <row r="970" spans="1:16" s="24" customFormat="1">
      <c r="A970" s="43"/>
      <c r="B970" s="144" t="str">
        <f t="shared" si="22"/>
        <v>N</v>
      </c>
      <c r="C970" s="24" t="s">
        <v>3190</v>
      </c>
      <c r="D970" s="200" t="s">
        <v>1706</v>
      </c>
      <c r="E970" s="24" t="s">
        <v>2016</v>
      </c>
      <c r="F970" s="24" t="s">
        <v>2009</v>
      </c>
      <c r="G970" s="24" t="s">
        <v>2010</v>
      </c>
      <c r="H970" s="24" t="s">
        <v>2011</v>
      </c>
      <c r="I970" s="24" t="s">
        <v>2012</v>
      </c>
      <c r="J970" s="183" t="s">
        <v>3157</v>
      </c>
      <c r="K970" s="183" t="s">
        <v>536</v>
      </c>
      <c r="L970" s="24" t="s">
        <v>3189</v>
      </c>
      <c r="M970" s="24" t="s">
        <v>3160</v>
      </c>
      <c r="N970" s="24" t="s">
        <v>2014</v>
      </c>
      <c r="O970" s="24" t="s">
        <v>539</v>
      </c>
      <c r="P970" s="25"/>
    </row>
    <row r="971" spans="1:16" s="24" customFormat="1">
      <c r="A971" s="43"/>
      <c r="B971" s="144" t="str">
        <f t="shared" si="22"/>
        <v>N</v>
      </c>
      <c r="C971" s="24" t="s">
        <v>3191</v>
      </c>
      <c r="D971" s="200" t="s">
        <v>1706</v>
      </c>
      <c r="E971" s="24" t="s">
        <v>2008</v>
      </c>
      <c r="F971" s="24" t="s">
        <v>2019</v>
      </c>
      <c r="G971" s="24" t="s">
        <v>2020</v>
      </c>
      <c r="H971" s="24" t="s">
        <v>2021</v>
      </c>
      <c r="I971" s="24" t="s">
        <v>2012</v>
      </c>
      <c r="J971" s="183" t="s">
        <v>3152</v>
      </c>
      <c r="K971" s="183" t="s">
        <v>536</v>
      </c>
      <c r="L971" s="24">
        <v>97782739</v>
      </c>
      <c r="M971" s="24" t="s">
        <v>3162</v>
      </c>
      <c r="N971" s="24" t="s">
        <v>2014</v>
      </c>
      <c r="O971" s="24" t="s">
        <v>1095</v>
      </c>
      <c r="P971" s="155"/>
    </row>
    <row r="972" spans="1:16" s="24" customFormat="1">
      <c r="A972" s="43"/>
      <c r="B972" s="144" t="str">
        <f t="shared" si="22"/>
        <v>N</v>
      </c>
      <c r="C972" s="24" t="s">
        <v>3192</v>
      </c>
      <c r="D972" s="200" t="s">
        <v>1706</v>
      </c>
      <c r="E972" s="24" t="s">
        <v>2016</v>
      </c>
      <c r="F972" s="24" t="s">
        <v>2019</v>
      </c>
      <c r="G972" s="24" t="s">
        <v>2020</v>
      </c>
      <c r="H972" s="24" t="s">
        <v>2021</v>
      </c>
      <c r="I972" s="24" t="s">
        <v>2012</v>
      </c>
      <c r="J972" s="183" t="s">
        <v>3152</v>
      </c>
      <c r="K972" s="183" t="s">
        <v>536</v>
      </c>
      <c r="L972" s="24">
        <v>97782739</v>
      </c>
      <c r="M972" s="24" t="s">
        <v>3164</v>
      </c>
      <c r="N972" s="24" t="s">
        <v>2014</v>
      </c>
      <c r="O972" s="24" t="s">
        <v>1095</v>
      </c>
      <c r="P972" s="155"/>
    </row>
    <row r="973" spans="1:16" s="24" customFormat="1">
      <c r="A973" s="43"/>
      <c r="B973" s="144" t="str">
        <f t="shared" si="22"/>
        <v>N</v>
      </c>
      <c r="C973" s="24" t="s">
        <v>3193</v>
      </c>
      <c r="D973" s="200" t="s">
        <v>1706</v>
      </c>
      <c r="E973" s="24" t="s">
        <v>2008</v>
      </c>
      <c r="F973" s="24" t="s">
        <v>2019</v>
      </c>
      <c r="G973" s="24" t="s">
        <v>2020</v>
      </c>
      <c r="H973" s="24" t="s">
        <v>2021</v>
      </c>
      <c r="I973" s="24" t="s">
        <v>2012</v>
      </c>
      <c r="J973" s="183" t="s">
        <v>3157</v>
      </c>
      <c r="K973" s="183" t="s">
        <v>536</v>
      </c>
      <c r="L973" s="24">
        <v>97782740</v>
      </c>
      <c r="M973" s="24" t="s">
        <v>3166</v>
      </c>
      <c r="N973" s="24" t="s">
        <v>2014</v>
      </c>
      <c r="O973" s="24" t="s">
        <v>1095</v>
      </c>
      <c r="P973" s="155"/>
    </row>
    <row r="974" spans="1:16" s="24" customFormat="1">
      <c r="A974" s="43"/>
      <c r="B974" s="144" t="str">
        <f t="shared" si="22"/>
        <v>N</v>
      </c>
      <c r="C974" s="24" t="s">
        <v>3194</v>
      </c>
      <c r="D974" s="200" t="s">
        <v>1706</v>
      </c>
      <c r="E974" s="24" t="s">
        <v>2016</v>
      </c>
      <c r="F974" s="24" t="s">
        <v>2019</v>
      </c>
      <c r="G974" s="24" t="s">
        <v>2020</v>
      </c>
      <c r="H974" s="24" t="s">
        <v>2021</v>
      </c>
      <c r="I974" s="24" t="s">
        <v>2012</v>
      </c>
      <c r="J974" s="183" t="s">
        <v>3157</v>
      </c>
      <c r="K974" s="183" t="s">
        <v>536</v>
      </c>
      <c r="L974" s="24">
        <v>97782740</v>
      </c>
      <c r="M974" s="24" t="s">
        <v>3168</v>
      </c>
      <c r="N974" s="24" t="s">
        <v>2014</v>
      </c>
      <c r="O974" s="24" t="s">
        <v>1095</v>
      </c>
      <c r="P974" s="155"/>
    </row>
    <row r="975" spans="1:16" s="24" customFormat="1">
      <c r="A975" s="43"/>
      <c r="B975" s="144" t="str">
        <f t="shared" si="22"/>
        <v>N</v>
      </c>
      <c r="C975" s="24" t="s">
        <v>3195</v>
      </c>
      <c r="D975" s="200" t="s">
        <v>1706</v>
      </c>
      <c r="E975" s="24" t="s">
        <v>2008</v>
      </c>
      <c r="F975" s="24" t="s">
        <v>2043</v>
      </c>
      <c r="G975" s="24" t="s">
        <v>2044</v>
      </c>
      <c r="H975" s="24" t="s">
        <v>2045</v>
      </c>
      <c r="I975" s="159" t="s">
        <v>2037</v>
      </c>
      <c r="J975" s="183" t="s">
        <v>3152</v>
      </c>
      <c r="K975" s="183" t="s">
        <v>536</v>
      </c>
      <c r="L975" s="24" t="s">
        <v>544</v>
      </c>
      <c r="M975" s="24" t="s">
        <v>3196</v>
      </c>
      <c r="O975" s="137" t="s">
        <v>2039</v>
      </c>
    </row>
    <row r="976" spans="1:16" s="24" customFormat="1">
      <c r="A976" s="43"/>
      <c r="B976" s="144" t="str">
        <f t="shared" si="22"/>
        <v>N</v>
      </c>
      <c r="C976" s="24" t="s">
        <v>3197</v>
      </c>
      <c r="D976" s="200" t="s">
        <v>1706</v>
      </c>
      <c r="E976" s="24" t="s">
        <v>2016</v>
      </c>
      <c r="F976" s="24" t="s">
        <v>2043</v>
      </c>
      <c r="G976" s="24" t="s">
        <v>2044</v>
      </c>
      <c r="H976" s="24" t="s">
        <v>2045</v>
      </c>
      <c r="I976" s="159" t="s">
        <v>2037</v>
      </c>
      <c r="J976" s="183" t="s">
        <v>3152</v>
      </c>
      <c r="K976" s="183" t="s">
        <v>536</v>
      </c>
      <c r="L976" s="24" t="s">
        <v>544</v>
      </c>
      <c r="M976" s="24" t="s">
        <v>3198</v>
      </c>
      <c r="O976" s="137" t="s">
        <v>2039</v>
      </c>
    </row>
    <row r="977" spans="1:16" s="24" customFormat="1">
      <c r="A977" s="43"/>
      <c r="B977" s="144" t="str">
        <f t="shared" si="22"/>
        <v>N</v>
      </c>
      <c r="C977" s="24" t="s">
        <v>3199</v>
      </c>
      <c r="D977" s="200" t="s">
        <v>1706</v>
      </c>
      <c r="E977" s="24" t="s">
        <v>2008</v>
      </c>
      <c r="F977" s="24" t="s">
        <v>2043</v>
      </c>
      <c r="G977" s="24" t="s">
        <v>2044</v>
      </c>
      <c r="H977" s="24" t="s">
        <v>2045</v>
      </c>
      <c r="I977" s="159" t="s">
        <v>2037</v>
      </c>
      <c r="J977" s="183" t="s">
        <v>3157</v>
      </c>
      <c r="K977" s="183" t="s">
        <v>536</v>
      </c>
      <c r="L977" s="24" t="s">
        <v>544</v>
      </c>
      <c r="M977" s="24" t="s">
        <v>3200</v>
      </c>
      <c r="O977" s="137" t="s">
        <v>2039</v>
      </c>
    </row>
    <row r="978" spans="1:16" s="24" customFormat="1">
      <c r="A978" s="43"/>
      <c r="B978" s="144" t="str">
        <f t="shared" si="22"/>
        <v>N</v>
      </c>
      <c r="C978" s="24" t="s">
        <v>3201</v>
      </c>
      <c r="D978" s="200" t="s">
        <v>1706</v>
      </c>
      <c r="E978" s="24" t="s">
        <v>2016</v>
      </c>
      <c r="F978" s="24" t="s">
        <v>2043</v>
      </c>
      <c r="G978" s="24" t="s">
        <v>2044</v>
      </c>
      <c r="H978" s="24" t="s">
        <v>2045</v>
      </c>
      <c r="I978" s="159" t="s">
        <v>2037</v>
      </c>
      <c r="J978" s="183" t="s">
        <v>3157</v>
      </c>
      <c r="K978" s="183" t="s">
        <v>536</v>
      </c>
      <c r="L978" s="24" t="s">
        <v>544</v>
      </c>
      <c r="M978" s="24" t="s">
        <v>3202</v>
      </c>
      <c r="O978" s="137" t="s">
        <v>2039</v>
      </c>
    </row>
    <row r="979" spans="1:16" s="24" customFormat="1">
      <c r="A979" s="43"/>
      <c r="B979" s="144" t="str">
        <f t="shared" si="22"/>
        <v>N</v>
      </c>
      <c r="C979" s="24" t="s">
        <v>3203</v>
      </c>
      <c r="D979" s="200" t="s">
        <v>1706</v>
      </c>
      <c r="E979" s="24" t="s">
        <v>2008</v>
      </c>
      <c r="F979" s="24" t="s">
        <v>2009</v>
      </c>
      <c r="G979" s="24" t="s">
        <v>2010</v>
      </c>
      <c r="H979" s="24" t="s">
        <v>2011</v>
      </c>
      <c r="I979" s="24" t="s">
        <v>2012</v>
      </c>
      <c r="J979" s="183" t="s">
        <v>3152</v>
      </c>
      <c r="K979" s="183" t="s">
        <v>1094</v>
      </c>
      <c r="L979" s="183" t="s">
        <v>544</v>
      </c>
      <c r="M979" s="24" t="s">
        <v>3153</v>
      </c>
      <c r="O979" s="137" t="s">
        <v>1095</v>
      </c>
      <c r="P979" s="155"/>
    </row>
    <row r="980" spans="1:16" s="24" customFormat="1">
      <c r="A980" s="43"/>
      <c r="B980" s="144" t="str">
        <f t="shared" si="22"/>
        <v>N</v>
      </c>
      <c r="C980" s="24" t="s">
        <v>3204</v>
      </c>
      <c r="D980" s="200" t="s">
        <v>1706</v>
      </c>
      <c r="E980" s="24" t="s">
        <v>2016</v>
      </c>
      <c r="F980" s="24" t="s">
        <v>2009</v>
      </c>
      <c r="G980" s="24" t="s">
        <v>2010</v>
      </c>
      <c r="H980" s="24" t="s">
        <v>2011</v>
      </c>
      <c r="I980" s="24" t="s">
        <v>2012</v>
      </c>
      <c r="J980" s="183" t="s">
        <v>3152</v>
      </c>
      <c r="K980" s="183" t="s">
        <v>1094</v>
      </c>
      <c r="L980" s="183" t="s">
        <v>544</v>
      </c>
      <c r="M980" s="24" t="s">
        <v>3155</v>
      </c>
      <c r="O980" s="137" t="s">
        <v>1095</v>
      </c>
      <c r="P980" s="155"/>
    </row>
    <row r="981" spans="1:16" s="24" customFormat="1">
      <c r="A981" s="43"/>
      <c r="B981" s="144" t="str">
        <f t="shared" si="22"/>
        <v>N</v>
      </c>
      <c r="C981" s="24" t="s">
        <v>3205</v>
      </c>
      <c r="D981" s="200" t="s">
        <v>1706</v>
      </c>
      <c r="E981" s="24" t="s">
        <v>2008</v>
      </c>
      <c r="F981" s="24" t="s">
        <v>2009</v>
      </c>
      <c r="G981" s="24" t="s">
        <v>2010</v>
      </c>
      <c r="H981" s="24" t="s">
        <v>2011</v>
      </c>
      <c r="I981" s="24" t="s">
        <v>2012</v>
      </c>
      <c r="J981" s="183" t="s">
        <v>3157</v>
      </c>
      <c r="K981" s="183" t="s">
        <v>1094</v>
      </c>
      <c r="L981" s="183" t="s">
        <v>544</v>
      </c>
      <c r="M981" s="24" t="s">
        <v>3158</v>
      </c>
      <c r="O981" s="137" t="s">
        <v>1095</v>
      </c>
    </row>
    <row r="982" spans="1:16" s="24" customFormat="1">
      <c r="A982" s="43"/>
      <c r="B982" s="144" t="str">
        <f t="shared" si="22"/>
        <v>N</v>
      </c>
      <c r="C982" s="24" t="s">
        <v>3206</v>
      </c>
      <c r="D982" s="200" t="s">
        <v>1706</v>
      </c>
      <c r="E982" s="24" t="s">
        <v>2016</v>
      </c>
      <c r="F982" s="24" t="s">
        <v>2009</v>
      </c>
      <c r="G982" s="24" t="s">
        <v>2010</v>
      </c>
      <c r="H982" s="24" t="s">
        <v>2011</v>
      </c>
      <c r="I982" s="24" t="s">
        <v>2012</v>
      </c>
      <c r="J982" s="183" t="s">
        <v>3157</v>
      </c>
      <c r="K982" s="183" t="s">
        <v>1094</v>
      </c>
      <c r="L982" s="183" t="s">
        <v>544</v>
      </c>
      <c r="M982" s="24" t="s">
        <v>3160</v>
      </c>
      <c r="O982" s="137" t="s">
        <v>1095</v>
      </c>
    </row>
    <row r="983" spans="1:16" s="24" customFormat="1">
      <c r="A983" s="43"/>
      <c r="B983" s="144" t="str">
        <f t="shared" si="22"/>
        <v>N</v>
      </c>
      <c r="C983" s="24" t="s">
        <v>3207</v>
      </c>
      <c r="D983" s="200" t="s">
        <v>1706</v>
      </c>
      <c r="E983" s="24" t="s">
        <v>2008</v>
      </c>
      <c r="F983" s="24" t="s">
        <v>2019</v>
      </c>
      <c r="G983" s="24" t="s">
        <v>2020</v>
      </c>
      <c r="H983" s="24" t="s">
        <v>2021</v>
      </c>
      <c r="I983" s="24" t="s">
        <v>2012</v>
      </c>
      <c r="J983" s="183" t="s">
        <v>3152</v>
      </c>
      <c r="K983" s="183" t="s">
        <v>1094</v>
      </c>
      <c r="L983" s="183" t="s">
        <v>544</v>
      </c>
      <c r="M983" s="24" t="s">
        <v>3162</v>
      </c>
      <c r="O983" s="137" t="s">
        <v>1095</v>
      </c>
    </row>
    <row r="984" spans="1:16" s="24" customFormat="1">
      <c r="A984" s="43"/>
      <c r="B984" s="144" t="str">
        <f t="shared" si="22"/>
        <v>N</v>
      </c>
      <c r="C984" s="24" t="s">
        <v>3208</v>
      </c>
      <c r="D984" s="200" t="s">
        <v>1706</v>
      </c>
      <c r="E984" s="24" t="s">
        <v>2016</v>
      </c>
      <c r="F984" s="24" t="s">
        <v>2019</v>
      </c>
      <c r="G984" s="24" t="s">
        <v>2020</v>
      </c>
      <c r="H984" s="24" t="s">
        <v>2021</v>
      </c>
      <c r="I984" s="24" t="s">
        <v>2012</v>
      </c>
      <c r="J984" s="183" t="s">
        <v>3152</v>
      </c>
      <c r="K984" s="183" t="s">
        <v>1094</v>
      </c>
      <c r="L984" s="183" t="s">
        <v>544</v>
      </c>
      <c r="M984" s="24" t="s">
        <v>3164</v>
      </c>
      <c r="O984" s="137" t="s">
        <v>1095</v>
      </c>
    </row>
    <row r="985" spans="1:16" s="24" customFormat="1">
      <c r="A985" s="43"/>
      <c r="B985" s="144" t="str">
        <f t="shared" si="22"/>
        <v>N</v>
      </c>
      <c r="C985" s="24" t="s">
        <v>3209</v>
      </c>
      <c r="D985" s="200" t="s">
        <v>1706</v>
      </c>
      <c r="E985" s="24" t="s">
        <v>2008</v>
      </c>
      <c r="F985" s="24" t="s">
        <v>2019</v>
      </c>
      <c r="G985" s="24" t="s">
        <v>2020</v>
      </c>
      <c r="H985" s="24" t="s">
        <v>2021</v>
      </c>
      <c r="I985" s="24" t="s">
        <v>2012</v>
      </c>
      <c r="J985" s="183" t="s">
        <v>3157</v>
      </c>
      <c r="K985" s="183" t="s">
        <v>1094</v>
      </c>
      <c r="L985" s="183" t="s">
        <v>544</v>
      </c>
      <c r="M985" s="24" t="s">
        <v>3166</v>
      </c>
      <c r="O985" s="137" t="s">
        <v>1095</v>
      </c>
    </row>
    <row r="986" spans="1:16" s="24" customFormat="1">
      <c r="A986" s="43"/>
      <c r="B986" s="144" t="str">
        <f t="shared" si="22"/>
        <v>N</v>
      </c>
      <c r="C986" s="24" t="s">
        <v>3210</v>
      </c>
      <c r="D986" s="200" t="s">
        <v>1706</v>
      </c>
      <c r="E986" s="24" t="s">
        <v>2016</v>
      </c>
      <c r="F986" s="24" t="s">
        <v>2019</v>
      </c>
      <c r="G986" s="24" t="s">
        <v>2020</v>
      </c>
      <c r="H986" s="24" t="s">
        <v>2021</v>
      </c>
      <c r="I986" s="24" t="s">
        <v>2012</v>
      </c>
      <c r="J986" s="183" t="s">
        <v>3157</v>
      </c>
      <c r="K986" s="183" t="s">
        <v>1094</v>
      </c>
      <c r="L986" s="183" t="s">
        <v>544</v>
      </c>
      <c r="M986" s="24" t="s">
        <v>3168</v>
      </c>
      <c r="O986" s="137" t="s">
        <v>1095</v>
      </c>
    </row>
    <row r="987" spans="1:16" s="24" customFormat="1">
      <c r="A987" s="43"/>
      <c r="B987" s="144" t="str">
        <f t="shared" ref="B987:B1024" si="23">IF(AND(E987 = "Case Ring",G987="Silicon Bronze, ASTM-B584, C87600", K987 = "Coating_Standard"),"Y","N")</f>
        <v>N</v>
      </c>
      <c r="C987" s="24" t="s">
        <v>3211</v>
      </c>
      <c r="D987" s="200" t="s">
        <v>1706</v>
      </c>
      <c r="E987" s="24" t="s">
        <v>2008</v>
      </c>
      <c r="F987" s="24" t="s">
        <v>2009</v>
      </c>
      <c r="G987" s="24" t="s">
        <v>2010</v>
      </c>
      <c r="H987" s="24" t="s">
        <v>2011</v>
      </c>
      <c r="I987" s="24" t="s">
        <v>2012</v>
      </c>
      <c r="J987" s="183" t="s">
        <v>3152</v>
      </c>
      <c r="K987" s="183" t="s">
        <v>1125</v>
      </c>
      <c r="L987" s="183" t="s">
        <v>544</v>
      </c>
      <c r="M987" s="24" t="s">
        <v>3153</v>
      </c>
      <c r="O987" s="137" t="s">
        <v>1095</v>
      </c>
    </row>
    <row r="988" spans="1:16" s="24" customFormat="1">
      <c r="A988" s="43"/>
      <c r="B988" s="144" t="str">
        <f t="shared" si="23"/>
        <v>N</v>
      </c>
      <c r="C988" s="24" t="s">
        <v>3212</v>
      </c>
      <c r="D988" s="200" t="s">
        <v>1706</v>
      </c>
      <c r="E988" s="24" t="s">
        <v>2016</v>
      </c>
      <c r="F988" s="24" t="s">
        <v>2009</v>
      </c>
      <c r="G988" s="24" t="s">
        <v>2010</v>
      </c>
      <c r="H988" s="24" t="s">
        <v>2011</v>
      </c>
      <c r="I988" s="24" t="s">
        <v>2012</v>
      </c>
      <c r="J988" s="183" t="s">
        <v>3152</v>
      </c>
      <c r="K988" s="183" t="s">
        <v>1125</v>
      </c>
      <c r="L988" s="183" t="s">
        <v>544</v>
      </c>
      <c r="M988" s="24" t="s">
        <v>3155</v>
      </c>
      <c r="O988" s="137" t="s">
        <v>1095</v>
      </c>
    </row>
    <row r="989" spans="1:16" s="24" customFormat="1">
      <c r="A989" s="43"/>
      <c r="B989" s="144" t="str">
        <f t="shared" si="23"/>
        <v>N</v>
      </c>
      <c r="C989" s="24" t="s">
        <v>3213</v>
      </c>
      <c r="D989" s="200" t="s">
        <v>1706</v>
      </c>
      <c r="E989" s="24" t="s">
        <v>2008</v>
      </c>
      <c r="F989" s="24" t="s">
        <v>2009</v>
      </c>
      <c r="G989" s="24" t="s">
        <v>2010</v>
      </c>
      <c r="H989" s="24" t="s">
        <v>2011</v>
      </c>
      <c r="I989" s="24" t="s">
        <v>2012</v>
      </c>
      <c r="J989" s="183" t="s">
        <v>3157</v>
      </c>
      <c r="K989" s="183" t="s">
        <v>1125</v>
      </c>
      <c r="L989" s="183" t="s">
        <v>544</v>
      </c>
      <c r="M989" s="24" t="s">
        <v>3158</v>
      </c>
      <c r="O989" s="137" t="s">
        <v>1095</v>
      </c>
      <c r="P989" s="155"/>
    </row>
    <row r="990" spans="1:16" s="24" customFormat="1">
      <c r="A990" s="43"/>
      <c r="B990" s="144" t="str">
        <f t="shared" si="23"/>
        <v>N</v>
      </c>
      <c r="C990" s="24" t="s">
        <v>3214</v>
      </c>
      <c r="D990" s="200" t="s">
        <v>1706</v>
      </c>
      <c r="E990" s="24" t="s">
        <v>2016</v>
      </c>
      <c r="F990" s="24" t="s">
        <v>2009</v>
      </c>
      <c r="G990" s="24" t="s">
        <v>2010</v>
      </c>
      <c r="H990" s="24" t="s">
        <v>2011</v>
      </c>
      <c r="I990" s="24" t="s">
        <v>2012</v>
      </c>
      <c r="J990" s="183" t="s">
        <v>3157</v>
      </c>
      <c r="K990" s="183" t="s">
        <v>1125</v>
      </c>
      <c r="L990" s="183" t="s">
        <v>544</v>
      </c>
      <c r="M990" s="24" t="s">
        <v>3160</v>
      </c>
      <c r="O990" s="137" t="s">
        <v>1095</v>
      </c>
    </row>
    <row r="991" spans="1:16" s="24" customFormat="1">
      <c r="A991" s="43"/>
      <c r="B991" s="144" t="str">
        <f t="shared" si="23"/>
        <v>N</v>
      </c>
      <c r="C991" s="24" t="s">
        <v>3215</v>
      </c>
      <c r="D991" s="200" t="s">
        <v>1706</v>
      </c>
      <c r="E991" s="24" t="s">
        <v>2008</v>
      </c>
      <c r="F991" s="24" t="s">
        <v>2019</v>
      </c>
      <c r="G991" s="24" t="s">
        <v>2020</v>
      </c>
      <c r="H991" s="24" t="s">
        <v>2021</v>
      </c>
      <c r="I991" s="24" t="s">
        <v>2012</v>
      </c>
      <c r="J991" s="183" t="s">
        <v>3152</v>
      </c>
      <c r="K991" s="183" t="s">
        <v>1125</v>
      </c>
      <c r="L991" s="183" t="s">
        <v>544</v>
      </c>
      <c r="M991" s="24" t="s">
        <v>3162</v>
      </c>
      <c r="O991" s="137" t="s">
        <v>1095</v>
      </c>
    </row>
    <row r="992" spans="1:16" s="24" customFormat="1">
      <c r="A992" s="43"/>
      <c r="B992" s="144" t="str">
        <f t="shared" si="23"/>
        <v>N</v>
      </c>
      <c r="C992" s="24" t="s">
        <v>3216</v>
      </c>
      <c r="D992" s="200" t="s">
        <v>1706</v>
      </c>
      <c r="E992" s="24" t="s">
        <v>2016</v>
      </c>
      <c r="F992" s="24" t="s">
        <v>2019</v>
      </c>
      <c r="G992" s="24" t="s">
        <v>2020</v>
      </c>
      <c r="H992" s="24" t="s">
        <v>2021</v>
      </c>
      <c r="I992" s="24" t="s">
        <v>2012</v>
      </c>
      <c r="J992" s="183" t="s">
        <v>3152</v>
      </c>
      <c r="K992" s="183" t="s">
        <v>1125</v>
      </c>
      <c r="L992" s="183" t="s">
        <v>544</v>
      </c>
      <c r="M992" s="24" t="s">
        <v>3164</v>
      </c>
      <c r="O992" s="137" t="s">
        <v>1095</v>
      </c>
    </row>
    <row r="993" spans="1:16" s="24" customFormat="1">
      <c r="A993" s="43"/>
      <c r="B993" s="144" t="str">
        <f t="shared" si="23"/>
        <v>N</v>
      </c>
      <c r="C993" s="24" t="s">
        <v>3217</v>
      </c>
      <c r="D993" s="200" t="s">
        <v>1706</v>
      </c>
      <c r="E993" s="24" t="s">
        <v>2008</v>
      </c>
      <c r="F993" s="24" t="s">
        <v>2019</v>
      </c>
      <c r="G993" s="24" t="s">
        <v>2020</v>
      </c>
      <c r="H993" s="24" t="s">
        <v>2021</v>
      </c>
      <c r="I993" s="24" t="s">
        <v>2012</v>
      </c>
      <c r="J993" s="183" t="s">
        <v>3157</v>
      </c>
      <c r="K993" s="183" t="s">
        <v>1125</v>
      </c>
      <c r="L993" s="183" t="s">
        <v>544</v>
      </c>
      <c r="M993" s="24" t="s">
        <v>3166</v>
      </c>
      <c r="O993" s="137" t="s">
        <v>1095</v>
      </c>
    </row>
    <row r="994" spans="1:16" s="24" customFormat="1">
      <c r="A994" s="43"/>
      <c r="B994" s="144" t="str">
        <f t="shared" si="23"/>
        <v>N</v>
      </c>
      <c r="C994" s="24" t="s">
        <v>3218</v>
      </c>
      <c r="D994" s="200" t="s">
        <v>1706</v>
      </c>
      <c r="E994" s="24" t="s">
        <v>2016</v>
      </c>
      <c r="F994" s="24" t="s">
        <v>2019</v>
      </c>
      <c r="G994" s="24" t="s">
        <v>2020</v>
      </c>
      <c r="H994" s="24" t="s">
        <v>2021</v>
      </c>
      <c r="I994" s="24" t="s">
        <v>2012</v>
      </c>
      <c r="J994" s="183" t="s">
        <v>3157</v>
      </c>
      <c r="K994" s="183" t="s">
        <v>1125</v>
      </c>
      <c r="L994" s="183" t="s">
        <v>544</v>
      </c>
      <c r="M994" s="24" t="s">
        <v>3168</v>
      </c>
      <c r="O994" s="137" t="s">
        <v>1095</v>
      </c>
    </row>
    <row r="995" spans="1:16" s="24" customFormat="1">
      <c r="A995" s="43"/>
      <c r="B995" s="144" t="str">
        <f t="shared" si="23"/>
        <v>N</v>
      </c>
      <c r="C995" s="24" t="s">
        <v>3219</v>
      </c>
      <c r="D995" s="200" t="s">
        <v>1706</v>
      </c>
      <c r="E995" s="24" t="s">
        <v>2008</v>
      </c>
      <c r="F995" s="24" t="s">
        <v>2009</v>
      </c>
      <c r="G995" s="24" t="s">
        <v>2010</v>
      </c>
      <c r="H995" s="24" t="s">
        <v>2011</v>
      </c>
      <c r="I995" s="24" t="s">
        <v>2012</v>
      </c>
      <c r="J995" s="183" t="s">
        <v>3152</v>
      </c>
      <c r="K995" s="183" t="s">
        <v>1235</v>
      </c>
      <c r="L995" s="183" t="s">
        <v>544</v>
      </c>
      <c r="M995" s="24" t="s">
        <v>3153</v>
      </c>
      <c r="O995" s="137" t="s">
        <v>1095</v>
      </c>
    </row>
    <row r="996" spans="1:16" s="24" customFormat="1">
      <c r="A996" s="43"/>
      <c r="B996" s="144" t="str">
        <f t="shared" si="23"/>
        <v>N</v>
      </c>
      <c r="C996" s="24" t="s">
        <v>3220</v>
      </c>
      <c r="D996" s="200" t="s">
        <v>1706</v>
      </c>
      <c r="E996" s="24" t="s">
        <v>2016</v>
      </c>
      <c r="F996" s="24" t="s">
        <v>2009</v>
      </c>
      <c r="G996" s="24" t="s">
        <v>2010</v>
      </c>
      <c r="H996" s="24" t="s">
        <v>2011</v>
      </c>
      <c r="I996" s="24" t="s">
        <v>2012</v>
      </c>
      <c r="J996" s="183" t="s">
        <v>3152</v>
      </c>
      <c r="K996" s="183" t="s">
        <v>1235</v>
      </c>
      <c r="L996" s="183" t="s">
        <v>544</v>
      </c>
      <c r="M996" s="24" t="s">
        <v>3155</v>
      </c>
      <c r="O996" s="137" t="s">
        <v>1095</v>
      </c>
    </row>
    <row r="997" spans="1:16" s="24" customFormat="1">
      <c r="A997" s="43"/>
      <c r="B997" s="144" t="str">
        <f t="shared" si="23"/>
        <v>N</v>
      </c>
      <c r="C997" s="24" t="s">
        <v>3221</v>
      </c>
      <c r="D997" s="200" t="s">
        <v>1706</v>
      </c>
      <c r="E997" s="24" t="s">
        <v>2008</v>
      </c>
      <c r="F997" s="24" t="s">
        <v>2009</v>
      </c>
      <c r="G997" s="24" t="s">
        <v>2010</v>
      </c>
      <c r="H997" s="24" t="s">
        <v>2011</v>
      </c>
      <c r="I997" s="24" t="s">
        <v>2012</v>
      </c>
      <c r="J997" s="183" t="s">
        <v>3157</v>
      </c>
      <c r="K997" s="183" t="s">
        <v>1235</v>
      </c>
      <c r="L997" s="183" t="s">
        <v>544</v>
      </c>
      <c r="M997" s="24" t="s">
        <v>3158</v>
      </c>
      <c r="O997" s="137" t="s">
        <v>1095</v>
      </c>
    </row>
    <row r="998" spans="1:16" s="24" customFormat="1">
      <c r="A998" s="43"/>
      <c r="B998" s="144" t="str">
        <f t="shared" si="23"/>
        <v>N</v>
      </c>
      <c r="C998" s="24" t="s">
        <v>3222</v>
      </c>
      <c r="D998" s="200" t="s">
        <v>1706</v>
      </c>
      <c r="E998" s="24" t="s">
        <v>2016</v>
      </c>
      <c r="F998" s="24" t="s">
        <v>2009</v>
      </c>
      <c r="G998" s="24" t="s">
        <v>2010</v>
      </c>
      <c r="H998" s="24" t="s">
        <v>2011</v>
      </c>
      <c r="I998" s="24" t="s">
        <v>2012</v>
      </c>
      <c r="J998" s="183" t="s">
        <v>3157</v>
      </c>
      <c r="K998" s="183" t="s">
        <v>1235</v>
      </c>
      <c r="L998" s="183" t="s">
        <v>544</v>
      </c>
      <c r="M998" s="24" t="s">
        <v>3160</v>
      </c>
      <c r="O998" s="137" t="s">
        <v>1095</v>
      </c>
    </row>
    <row r="999" spans="1:16" s="24" customFormat="1">
      <c r="A999" s="43"/>
      <c r="B999" s="144" t="str">
        <f t="shared" si="23"/>
        <v>N</v>
      </c>
      <c r="C999" s="24" t="s">
        <v>3223</v>
      </c>
      <c r="D999" s="200" t="s">
        <v>1706</v>
      </c>
      <c r="E999" s="24" t="s">
        <v>2008</v>
      </c>
      <c r="F999" s="24" t="s">
        <v>2019</v>
      </c>
      <c r="G999" s="24" t="s">
        <v>2020</v>
      </c>
      <c r="H999" s="24" t="s">
        <v>2021</v>
      </c>
      <c r="I999" s="24" t="s">
        <v>2012</v>
      </c>
      <c r="J999" s="183" t="s">
        <v>3152</v>
      </c>
      <c r="K999" s="183" t="s">
        <v>1235</v>
      </c>
      <c r="L999" s="183" t="s">
        <v>544</v>
      </c>
      <c r="M999" s="24" t="s">
        <v>3162</v>
      </c>
      <c r="O999" s="137" t="s">
        <v>1095</v>
      </c>
      <c r="P999" s="155"/>
    </row>
    <row r="1000" spans="1:16" s="24" customFormat="1">
      <c r="A1000" s="43"/>
      <c r="B1000" s="144" t="str">
        <f t="shared" si="23"/>
        <v>N</v>
      </c>
      <c r="C1000" s="24" t="s">
        <v>3224</v>
      </c>
      <c r="D1000" s="200" t="s">
        <v>1706</v>
      </c>
      <c r="E1000" s="24" t="s">
        <v>2016</v>
      </c>
      <c r="F1000" s="24" t="s">
        <v>2019</v>
      </c>
      <c r="G1000" s="24" t="s">
        <v>2020</v>
      </c>
      <c r="H1000" s="24" t="s">
        <v>2021</v>
      </c>
      <c r="I1000" s="24" t="s">
        <v>2012</v>
      </c>
      <c r="J1000" s="183" t="s">
        <v>3152</v>
      </c>
      <c r="K1000" s="183" t="s">
        <v>1235</v>
      </c>
      <c r="L1000" s="183" t="s">
        <v>544</v>
      </c>
      <c r="M1000" s="24" t="s">
        <v>3164</v>
      </c>
      <c r="O1000" s="137" t="s">
        <v>1095</v>
      </c>
      <c r="P1000" s="155"/>
    </row>
    <row r="1001" spans="1:16" s="24" customFormat="1">
      <c r="A1001" s="43"/>
      <c r="B1001" s="144" t="str">
        <f t="shared" si="23"/>
        <v>N</v>
      </c>
      <c r="C1001" s="24" t="s">
        <v>3225</v>
      </c>
      <c r="D1001" s="200" t="s">
        <v>1706</v>
      </c>
      <c r="E1001" s="24" t="s">
        <v>2008</v>
      </c>
      <c r="F1001" s="24" t="s">
        <v>2019</v>
      </c>
      <c r="G1001" s="24" t="s">
        <v>2020</v>
      </c>
      <c r="H1001" s="24" t="s">
        <v>2021</v>
      </c>
      <c r="I1001" s="24" t="s">
        <v>2012</v>
      </c>
      <c r="J1001" s="183" t="s">
        <v>3157</v>
      </c>
      <c r="K1001" s="183" t="s">
        <v>1235</v>
      </c>
      <c r="L1001" s="183" t="s">
        <v>544</v>
      </c>
      <c r="M1001" s="24" t="s">
        <v>3166</v>
      </c>
      <c r="O1001" s="137" t="s">
        <v>1095</v>
      </c>
      <c r="P1001" s="155"/>
    </row>
    <row r="1002" spans="1:16" s="24" customFormat="1">
      <c r="A1002" s="43"/>
      <c r="B1002" s="144" t="str">
        <f t="shared" si="23"/>
        <v>N</v>
      </c>
      <c r="C1002" s="24" t="s">
        <v>3226</v>
      </c>
      <c r="D1002" s="200" t="s">
        <v>1706</v>
      </c>
      <c r="E1002" s="24" t="s">
        <v>2016</v>
      </c>
      <c r="F1002" s="24" t="s">
        <v>2019</v>
      </c>
      <c r="G1002" s="24" t="s">
        <v>2020</v>
      </c>
      <c r="H1002" s="24" t="s">
        <v>2021</v>
      </c>
      <c r="I1002" s="24" t="s">
        <v>2012</v>
      </c>
      <c r="J1002" s="183" t="s">
        <v>3157</v>
      </c>
      <c r="K1002" s="183" t="s">
        <v>1235</v>
      </c>
      <c r="L1002" s="183" t="s">
        <v>544</v>
      </c>
      <c r="M1002" s="24" t="s">
        <v>3168</v>
      </c>
      <c r="O1002" s="137" t="s">
        <v>1095</v>
      </c>
    </row>
    <row r="1003" spans="1:16" s="24" customFormat="1">
      <c r="A1003" s="43"/>
      <c r="B1003" s="144" t="str">
        <f t="shared" si="23"/>
        <v>N</v>
      </c>
      <c r="C1003" s="24" t="s">
        <v>3227</v>
      </c>
      <c r="D1003" s="24" t="s">
        <v>831</v>
      </c>
      <c r="E1003" s="24" t="s">
        <v>2008</v>
      </c>
      <c r="F1003" s="24" t="s">
        <v>2009</v>
      </c>
      <c r="G1003" s="24" t="s">
        <v>2010</v>
      </c>
      <c r="H1003" s="24" t="s">
        <v>2011</v>
      </c>
      <c r="I1003" s="24" t="s">
        <v>2012</v>
      </c>
      <c r="J1003" s="183"/>
      <c r="K1003" s="183" t="s">
        <v>1344</v>
      </c>
      <c r="L1003" s="183" t="s">
        <v>544</v>
      </c>
      <c r="M1003" s="24" t="s">
        <v>3228</v>
      </c>
      <c r="O1003" s="137" t="s">
        <v>1095</v>
      </c>
    </row>
    <row r="1004" spans="1:16" s="24" customFormat="1">
      <c r="A1004" s="43"/>
      <c r="B1004" s="144" t="str">
        <f t="shared" si="23"/>
        <v>N</v>
      </c>
      <c r="C1004" s="24" t="s">
        <v>3229</v>
      </c>
      <c r="D1004" s="24" t="s">
        <v>831</v>
      </c>
      <c r="E1004" s="24" t="s">
        <v>2016</v>
      </c>
      <c r="F1004" s="24" t="s">
        <v>2009</v>
      </c>
      <c r="G1004" s="24" t="s">
        <v>2010</v>
      </c>
      <c r="H1004" s="24" t="s">
        <v>2011</v>
      </c>
      <c r="I1004" s="24" t="s">
        <v>2012</v>
      </c>
      <c r="J1004" s="183"/>
      <c r="K1004" s="183" t="s">
        <v>1344</v>
      </c>
      <c r="L1004" s="183" t="s">
        <v>544</v>
      </c>
      <c r="M1004" s="24" t="s">
        <v>3230</v>
      </c>
      <c r="O1004" s="137" t="s">
        <v>1095</v>
      </c>
    </row>
    <row r="1005" spans="1:16" s="24" customFormat="1">
      <c r="A1005" s="43"/>
      <c r="B1005" s="144" t="str">
        <f t="shared" si="23"/>
        <v>N</v>
      </c>
      <c r="C1005" s="24" t="s">
        <v>3231</v>
      </c>
      <c r="D1005" s="24" t="s">
        <v>831</v>
      </c>
      <c r="E1005" s="24" t="s">
        <v>2008</v>
      </c>
      <c r="F1005" s="24" t="s">
        <v>2019</v>
      </c>
      <c r="G1005" s="24" t="s">
        <v>2020</v>
      </c>
      <c r="H1005" s="24" t="s">
        <v>2021</v>
      </c>
      <c r="I1005" s="24" t="s">
        <v>2012</v>
      </c>
      <c r="J1005" s="183"/>
      <c r="K1005" s="183" t="s">
        <v>1344</v>
      </c>
      <c r="L1005" s="183" t="s">
        <v>544</v>
      </c>
      <c r="M1005" s="24" t="s">
        <v>3232</v>
      </c>
      <c r="O1005" s="137" t="s">
        <v>1095</v>
      </c>
    </row>
    <row r="1006" spans="1:16" s="24" customFormat="1">
      <c r="A1006" s="43"/>
      <c r="B1006" s="144" t="str">
        <f t="shared" si="23"/>
        <v>N</v>
      </c>
      <c r="C1006" s="24" t="s">
        <v>3233</v>
      </c>
      <c r="D1006" s="24" t="s">
        <v>831</v>
      </c>
      <c r="E1006" s="24" t="s">
        <v>2016</v>
      </c>
      <c r="F1006" s="24" t="s">
        <v>2019</v>
      </c>
      <c r="G1006" s="24" t="s">
        <v>2020</v>
      </c>
      <c r="H1006" s="24" t="s">
        <v>2021</v>
      </c>
      <c r="I1006" s="24" t="s">
        <v>2012</v>
      </c>
      <c r="J1006" s="183"/>
      <c r="K1006" s="183" t="s">
        <v>1344</v>
      </c>
      <c r="L1006" s="183" t="s">
        <v>544</v>
      </c>
      <c r="M1006" s="24" t="s">
        <v>3234</v>
      </c>
      <c r="O1006" s="137" t="s">
        <v>1095</v>
      </c>
    </row>
    <row r="1007" spans="1:16" s="24" customFormat="1">
      <c r="A1007" s="43"/>
      <c r="B1007" s="144" t="str">
        <f t="shared" si="23"/>
        <v>N</v>
      </c>
      <c r="C1007" s="24" t="s">
        <v>3235</v>
      </c>
      <c r="D1007" s="24" t="s">
        <v>831</v>
      </c>
      <c r="E1007" s="24" t="s">
        <v>2008</v>
      </c>
      <c r="F1007" s="24" t="s">
        <v>2009</v>
      </c>
      <c r="G1007" s="24" t="s">
        <v>2010</v>
      </c>
      <c r="H1007" s="24" t="s">
        <v>2011</v>
      </c>
      <c r="I1007" s="24" t="s">
        <v>2012</v>
      </c>
      <c r="J1007" s="183"/>
      <c r="K1007" s="183" t="s">
        <v>1373</v>
      </c>
      <c r="L1007" s="183" t="s">
        <v>544</v>
      </c>
      <c r="M1007" s="24" t="s">
        <v>3228</v>
      </c>
      <c r="O1007" s="137" t="s">
        <v>1095</v>
      </c>
    </row>
    <row r="1008" spans="1:16" s="24" customFormat="1">
      <c r="A1008" s="43"/>
      <c r="B1008" s="144" t="str">
        <f t="shared" si="23"/>
        <v>N</v>
      </c>
      <c r="C1008" s="24" t="s">
        <v>3236</v>
      </c>
      <c r="D1008" s="24" t="s">
        <v>831</v>
      </c>
      <c r="E1008" s="24" t="s">
        <v>2016</v>
      </c>
      <c r="F1008" s="24" t="s">
        <v>2009</v>
      </c>
      <c r="G1008" s="24" t="s">
        <v>2010</v>
      </c>
      <c r="H1008" s="24" t="s">
        <v>2011</v>
      </c>
      <c r="I1008" s="24" t="s">
        <v>2012</v>
      </c>
      <c r="J1008" s="183"/>
      <c r="K1008" s="183" t="s">
        <v>1373</v>
      </c>
      <c r="L1008" s="183" t="s">
        <v>544</v>
      </c>
      <c r="M1008" s="24" t="s">
        <v>3230</v>
      </c>
      <c r="O1008" s="137" t="s">
        <v>1095</v>
      </c>
    </row>
    <row r="1009" spans="1:16" s="24" customFormat="1">
      <c r="A1009" s="43"/>
      <c r="B1009" s="144" t="str">
        <f t="shared" si="23"/>
        <v>N</v>
      </c>
      <c r="C1009" s="24" t="s">
        <v>3237</v>
      </c>
      <c r="D1009" s="24" t="s">
        <v>831</v>
      </c>
      <c r="E1009" s="24" t="s">
        <v>2008</v>
      </c>
      <c r="F1009" s="24" t="s">
        <v>2019</v>
      </c>
      <c r="G1009" s="24" t="s">
        <v>2020</v>
      </c>
      <c r="H1009" s="24" t="s">
        <v>2021</v>
      </c>
      <c r="I1009" s="24" t="s">
        <v>2012</v>
      </c>
      <c r="J1009" s="183"/>
      <c r="K1009" s="183" t="s">
        <v>1373</v>
      </c>
      <c r="L1009" s="183" t="s">
        <v>544</v>
      </c>
      <c r="M1009" s="24" t="s">
        <v>3232</v>
      </c>
      <c r="O1009" s="137" t="s">
        <v>1095</v>
      </c>
    </row>
    <row r="1010" spans="1:16" s="24" customFormat="1">
      <c r="A1010" s="43"/>
      <c r="B1010" s="144" t="str">
        <f t="shared" si="23"/>
        <v>N</v>
      </c>
      <c r="C1010" s="24" t="s">
        <v>3238</v>
      </c>
      <c r="D1010" s="24" t="s">
        <v>831</v>
      </c>
      <c r="E1010" s="24" t="s">
        <v>2016</v>
      </c>
      <c r="F1010" s="24" t="s">
        <v>2019</v>
      </c>
      <c r="G1010" s="24" t="s">
        <v>2020</v>
      </c>
      <c r="H1010" s="24" t="s">
        <v>2021</v>
      </c>
      <c r="I1010" s="24" t="s">
        <v>2012</v>
      </c>
      <c r="J1010" s="183"/>
      <c r="K1010" s="183" t="s">
        <v>1373</v>
      </c>
      <c r="L1010" s="183" t="s">
        <v>544</v>
      </c>
      <c r="M1010" s="24" t="s">
        <v>3234</v>
      </c>
      <c r="O1010" s="137" t="s">
        <v>1095</v>
      </c>
    </row>
    <row r="1011" spans="1:16" s="24" customFormat="1">
      <c r="A1011" s="43"/>
      <c r="B1011" s="144" t="str">
        <f t="shared" si="23"/>
        <v>N</v>
      </c>
      <c r="C1011" s="24" t="s">
        <v>3239</v>
      </c>
      <c r="D1011" s="24" t="s">
        <v>831</v>
      </c>
      <c r="E1011" s="24" t="s">
        <v>2008</v>
      </c>
      <c r="F1011" s="24" t="s">
        <v>2009</v>
      </c>
      <c r="G1011" s="24" t="s">
        <v>2010</v>
      </c>
      <c r="H1011" s="24" t="s">
        <v>2011</v>
      </c>
      <c r="I1011" s="24" t="s">
        <v>2012</v>
      </c>
      <c r="J1011" s="183"/>
      <c r="K1011" s="183" t="s">
        <v>1402</v>
      </c>
      <c r="L1011" s="183" t="s">
        <v>544</v>
      </c>
      <c r="M1011" s="24" t="s">
        <v>3228</v>
      </c>
      <c r="O1011" s="137" t="s">
        <v>1095</v>
      </c>
    </row>
    <row r="1012" spans="1:16" s="24" customFormat="1">
      <c r="A1012" s="43"/>
      <c r="B1012" s="144" t="str">
        <f t="shared" si="23"/>
        <v>N</v>
      </c>
      <c r="C1012" s="24" t="s">
        <v>3240</v>
      </c>
      <c r="D1012" s="24" t="s">
        <v>831</v>
      </c>
      <c r="E1012" s="24" t="s">
        <v>2016</v>
      </c>
      <c r="F1012" s="24" t="s">
        <v>2009</v>
      </c>
      <c r="G1012" s="24" t="s">
        <v>2010</v>
      </c>
      <c r="H1012" s="24" t="s">
        <v>2011</v>
      </c>
      <c r="I1012" s="24" t="s">
        <v>2012</v>
      </c>
      <c r="J1012" s="183"/>
      <c r="K1012" s="183" t="s">
        <v>1402</v>
      </c>
      <c r="L1012" s="183" t="s">
        <v>544</v>
      </c>
      <c r="M1012" s="24" t="s">
        <v>3230</v>
      </c>
      <c r="O1012" s="137" t="s">
        <v>1095</v>
      </c>
    </row>
    <row r="1013" spans="1:16" s="24" customFormat="1">
      <c r="A1013" s="43"/>
      <c r="B1013" s="144" t="str">
        <f t="shared" si="23"/>
        <v>N</v>
      </c>
      <c r="C1013" s="24" t="s">
        <v>3241</v>
      </c>
      <c r="D1013" s="24" t="s">
        <v>831</v>
      </c>
      <c r="E1013" s="24" t="s">
        <v>2008</v>
      </c>
      <c r="F1013" s="24" t="s">
        <v>2019</v>
      </c>
      <c r="G1013" s="24" t="s">
        <v>2020</v>
      </c>
      <c r="H1013" s="24" t="s">
        <v>2021</v>
      </c>
      <c r="I1013" s="24" t="s">
        <v>2012</v>
      </c>
      <c r="J1013" s="183"/>
      <c r="K1013" s="183" t="s">
        <v>1402</v>
      </c>
      <c r="L1013" s="183" t="s">
        <v>544</v>
      </c>
      <c r="M1013" s="24" t="s">
        <v>3232</v>
      </c>
      <c r="O1013" s="137" t="s">
        <v>1095</v>
      </c>
    </row>
    <row r="1014" spans="1:16" s="24" customFormat="1">
      <c r="A1014" s="43"/>
      <c r="B1014" s="144" t="str">
        <f t="shared" si="23"/>
        <v>N</v>
      </c>
      <c r="C1014" s="24" t="s">
        <v>3242</v>
      </c>
      <c r="D1014" s="24" t="s">
        <v>831</v>
      </c>
      <c r="E1014" s="24" t="s">
        <v>2016</v>
      </c>
      <c r="F1014" s="24" t="s">
        <v>2019</v>
      </c>
      <c r="G1014" s="24" t="s">
        <v>2020</v>
      </c>
      <c r="H1014" s="24" t="s">
        <v>2021</v>
      </c>
      <c r="I1014" s="24" t="s">
        <v>2012</v>
      </c>
      <c r="J1014" s="183"/>
      <c r="K1014" s="183" t="s">
        <v>1402</v>
      </c>
      <c r="L1014" s="183" t="s">
        <v>544</v>
      </c>
      <c r="M1014" s="24" t="s">
        <v>3234</v>
      </c>
      <c r="O1014" s="137" t="s">
        <v>1095</v>
      </c>
    </row>
    <row r="1015" spans="1:16" s="24" customFormat="1">
      <c r="A1015" s="43"/>
      <c r="B1015" s="144" t="str">
        <f t="shared" si="23"/>
        <v>Y</v>
      </c>
      <c r="C1015" s="24" t="s">
        <v>3243</v>
      </c>
      <c r="D1015" s="24" t="s">
        <v>831</v>
      </c>
      <c r="E1015" s="24" t="s">
        <v>2008</v>
      </c>
      <c r="F1015" s="24" t="s">
        <v>2009</v>
      </c>
      <c r="G1015" s="24" t="s">
        <v>2010</v>
      </c>
      <c r="H1015" s="24" t="s">
        <v>2011</v>
      </c>
      <c r="I1015" s="24" t="s">
        <v>2012</v>
      </c>
      <c r="J1015" s="183"/>
      <c r="K1015" s="183" t="s">
        <v>536</v>
      </c>
      <c r="L1015" s="24" t="s">
        <v>3244</v>
      </c>
      <c r="M1015" s="24" t="s">
        <v>3228</v>
      </c>
      <c r="N1015" s="24" t="s">
        <v>2014</v>
      </c>
      <c r="O1015" s="24" t="s">
        <v>539</v>
      </c>
    </row>
    <row r="1016" spans="1:16" s="24" customFormat="1">
      <c r="A1016" s="43"/>
      <c r="B1016" s="144" t="str">
        <f t="shared" si="23"/>
        <v>N</v>
      </c>
      <c r="C1016" s="24" t="s">
        <v>3245</v>
      </c>
      <c r="D1016" s="24" t="s">
        <v>831</v>
      </c>
      <c r="E1016" s="24" t="s">
        <v>2016</v>
      </c>
      <c r="F1016" s="24" t="s">
        <v>2009</v>
      </c>
      <c r="G1016" s="24" t="s">
        <v>2010</v>
      </c>
      <c r="H1016" s="24" t="s">
        <v>2011</v>
      </c>
      <c r="I1016" s="24" t="s">
        <v>2012</v>
      </c>
      <c r="J1016" s="183"/>
      <c r="K1016" s="183" t="s">
        <v>536</v>
      </c>
      <c r="L1016" s="24" t="s">
        <v>3246</v>
      </c>
      <c r="M1016" s="24" t="s">
        <v>3230</v>
      </c>
      <c r="N1016" s="24" t="s">
        <v>2014</v>
      </c>
      <c r="O1016" s="24" t="s">
        <v>539</v>
      </c>
    </row>
    <row r="1017" spans="1:16" s="24" customFormat="1">
      <c r="A1017" s="43"/>
      <c r="B1017" s="144" t="str">
        <f t="shared" si="23"/>
        <v>N</v>
      </c>
      <c r="C1017" s="24" t="s">
        <v>3247</v>
      </c>
      <c r="D1017" s="24" t="s">
        <v>831</v>
      </c>
      <c r="E1017" s="24" t="s">
        <v>2008</v>
      </c>
      <c r="F1017" s="24" t="s">
        <v>2019</v>
      </c>
      <c r="G1017" s="24" t="s">
        <v>2020</v>
      </c>
      <c r="H1017" s="24" t="s">
        <v>2021</v>
      </c>
      <c r="I1017" s="24" t="s">
        <v>2012</v>
      </c>
      <c r="J1017" s="183"/>
      <c r="K1017" s="183" t="s">
        <v>536</v>
      </c>
      <c r="L1017" s="24">
        <v>97783387</v>
      </c>
      <c r="M1017" s="24" t="s">
        <v>3232</v>
      </c>
      <c r="N1017" s="24" t="s">
        <v>2014</v>
      </c>
      <c r="O1017" s="24" t="s">
        <v>1095</v>
      </c>
    </row>
    <row r="1018" spans="1:16" s="24" customFormat="1">
      <c r="A1018" s="43"/>
      <c r="B1018" s="144" t="str">
        <f t="shared" si="23"/>
        <v>N</v>
      </c>
      <c r="C1018" s="24" t="s">
        <v>3248</v>
      </c>
      <c r="D1018" s="24" t="s">
        <v>831</v>
      </c>
      <c r="E1018" s="24" t="s">
        <v>2016</v>
      </c>
      <c r="F1018" s="24" t="s">
        <v>2019</v>
      </c>
      <c r="G1018" s="24" t="s">
        <v>2020</v>
      </c>
      <c r="H1018" s="24" t="s">
        <v>2021</v>
      </c>
      <c r="I1018" s="24" t="s">
        <v>2012</v>
      </c>
      <c r="J1018" s="183"/>
      <c r="K1018" s="183" t="s">
        <v>536</v>
      </c>
      <c r="L1018" s="183" t="s">
        <v>544</v>
      </c>
      <c r="M1018" s="24" t="s">
        <v>3234</v>
      </c>
      <c r="N1018" s="24" t="s">
        <v>2014</v>
      </c>
      <c r="O1018" s="24" t="s">
        <v>1095</v>
      </c>
    </row>
    <row r="1019" spans="1:16" s="24" customFormat="1">
      <c r="A1019" s="43"/>
      <c r="B1019" s="144" t="str">
        <f t="shared" si="23"/>
        <v>N</v>
      </c>
      <c r="C1019" s="24" t="s">
        <v>3249</v>
      </c>
      <c r="D1019" s="24" t="s">
        <v>831</v>
      </c>
      <c r="E1019" s="24" t="s">
        <v>2008</v>
      </c>
      <c r="F1019" s="24" t="s">
        <v>2043</v>
      </c>
      <c r="G1019" s="24" t="s">
        <v>2044</v>
      </c>
      <c r="H1019" s="24" t="s">
        <v>2045</v>
      </c>
      <c r="I1019" s="159" t="s">
        <v>2037</v>
      </c>
      <c r="J1019" s="183"/>
      <c r="K1019" s="183" t="s">
        <v>536</v>
      </c>
      <c r="L1019" s="24" t="s">
        <v>544</v>
      </c>
      <c r="M1019" s="24" t="s">
        <v>3250</v>
      </c>
      <c r="O1019" s="137" t="s">
        <v>2039</v>
      </c>
    </row>
    <row r="1020" spans="1:16" s="24" customFormat="1">
      <c r="A1020" s="43"/>
      <c r="B1020" s="144" t="str">
        <f t="shared" si="23"/>
        <v>N</v>
      </c>
      <c r="C1020" s="24" t="s">
        <v>3251</v>
      </c>
      <c r="D1020" s="24" t="s">
        <v>831</v>
      </c>
      <c r="E1020" s="24" t="s">
        <v>2016</v>
      </c>
      <c r="F1020" s="24" t="s">
        <v>2043</v>
      </c>
      <c r="G1020" s="24" t="s">
        <v>2044</v>
      </c>
      <c r="H1020" s="24" t="s">
        <v>2045</v>
      </c>
      <c r="I1020" s="159" t="s">
        <v>2037</v>
      </c>
      <c r="J1020" s="183"/>
      <c r="K1020" s="183" t="s">
        <v>536</v>
      </c>
      <c r="L1020" s="24" t="s">
        <v>544</v>
      </c>
      <c r="M1020" s="24" t="s">
        <v>3252</v>
      </c>
      <c r="O1020" s="137" t="s">
        <v>2039</v>
      </c>
      <c r="P1020" s="25"/>
    </row>
    <row r="1021" spans="1:16" s="24" customFormat="1">
      <c r="A1021" s="43"/>
      <c r="B1021" s="144" t="str">
        <f t="shared" si="23"/>
        <v>N</v>
      </c>
      <c r="C1021" s="24" t="s">
        <v>3253</v>
      </c>
      <c r="D1021" s="24" t="s">
        <v>831</v>
      </c>
      <c r="E1021" s="24" t="s">
        <v>2008</v>
      </c>
      <c r="F1021" s="24" t="s">
        <v>2009</v>
      </c>
      <c r="G1021" s="24" t="s">
        <v>2010</v>
      </c>
      <c r="H1021" s="24" t="s">
        <v>2011</v>
      </c>
      <c r="I1021" s="24" t="s">
        <v>2012</v>
      </c>
      <c r="J1021" s="183"/>
      <c r="K1021" s="183" t="s">
        <v>1094</v>
      </c>
      <c r="L1021" s="183" t="s">
        <v>544</v>
      </c>
      <c r="M1021" s="24" t="s">
        <v>3228</v>
      </c>
      <c r="O1021" s="137" t="s">
        <v>1095</v>
      </c>
    </row>
    <row r="1022" spans="1:16" s="24" customFormat="1">
      <c r="A1022" s="43"/>
      <c r="B1022" s="144" t="str">
        <f t="shared" si="23"/>
        <v>N</v>
      </c>
      <c r="C1022" s="24" t="s">
        <v>3254</v>
      </c>
      <c r="D1022" s="24" t="s">
        <v>831</v>
      </c>
      <c r="E1022" s="24" t="s">
        <v>2016</v>
      </c>
      <c r="F1022" s="24" t="s">
        <v>2009</v>
      </c>
      <c r="G1022" s="24" t="s">
        <v>2010</v>
      </c>
      <c r="H1022" s="24" t="s">
        <v>2011</v>
      </c>
      <c r="I1022" s="24" t="s">
        <v>2012</v>
      </c>
      <c r="J1022" s="183"/>
      <c r="K1022" s="183" t="s">
        <v>1094</v>
      </c>
      <c r="L1022" s="183" t="s">
        <v>544</v>
      </c>
      <c r="M1022" s="24" t="s">
        <v>3230</v>
      </c>
      <c r="O1022" s="137" t="s">
        <v>1095</v>
      </c>
    </row>
    <row r="1023" spans="1:16" s="24" customFormat="1">
      <c r="A1023" s="43"/>
      <c r="B1023" s="144" t="str">
        <f t="shared" si="23"/>
        <v>N</v>
      </c>
      <c r="C1023" s="24" t="s">
        <v>3255</v>
      </c>
      <c r="D1023" s="24" t="s">
        <v>831</v>
      </c>
      <c r="E1023" s="24" t="s">
        <v>2008</v>
      </c>
      <c r="F1023" s="24" t="s">
        <v>2019</v>
      </c>
      <c r="G1023" s="24" t="s">
        <v>2020</v>
      </c>
      <c r="H1023" s="24" t="s">
        <v>2021</v>
      </c>
      <c r="I1023" s="24" t="s">
        <v>2012</v>
      </c>
      <c r="J1023" s="183"/>
      <c r="K1023" s="183" t="s">
        <v>1094</v>
      </c>
      <c r="L1023" s="183" t="s">
        <v>544</v>
      </c>
      <c r="M1023" s="24" t="s">
        <v>3232</v>
      </c>
      <c r="O1023" s="137" t="s">
        <v>1095</v>
      </c>
    </row>
    <row r="1024" spans="1:16" s="24" customFormat="1">
      <c r="A1024" s="43"/>
      <c r="B1024" s="144" t="str">
        <f t="shared" si="23"/>
        <v>N</v>
      </c>
      <c r="C1024" s="24" t="s">
        <v>3256</v>
      </c>
      <c r="D1024" s="24" t="s">
        <v>831</v>
      </c>
      <c r="E1024" s="24" t="s">
        <v>2016</v>
      </c>
      <c r="F1024" s="24" t="s">
        <v>2019</v>
      </c>
      <c r="G1024" s="24" t="s">
        <v>2020</v>
      </c>
      <c r="H1024" s="24" t="s">
        <v>2021</v>
      </c>
      <c r="I1024" s="24" t="s">
        <v>2012</v>
      </c>
      <c r="J1024" s="183"/>
      <c r="K1024" s="183" t="s">
        <v>1094</v>
      </c>
      <c r="L1024" s="183" t="s">
        <v>544</v>
      </c>
      <c r="M1024" s="24" t="s">
        <v>3234</v>
      </c>
      <c r="O1024" s="137" t="s">
        <v>1095</v>
      </c>
    </row>
    <row r="1025" spans="1:16" s="24" customFormat="1">
      <c r="A1025" s="43"/>
      <c r="B1025" s="144" t="str">
        <f t="shared" ref="B1025:B1084" si="24">IF(AND(E1025 = "Case Ring",G1025="Silicon Bronze, ASTM-B584, C87600", K1025 = "Coating_Standard"),"Y","N")</f>
        <v>N</v>
      </c>
      <c r="C1025" s="24" t="s">
        <v>3257</v>
      </c>
      <c r="D1025" s="24" t="s">
        <v>831</v>
      </c>
      <c r="E1025" s="24" t="s">
        <v>2008</v>
      </c>
      <c r="F1025" s="24" t="s">
        <v>2009</v>
      </c>
      <c r="G1025" s="24" t="s">
        <v>2010</v>
      </c>
      <c r="H1025" s="24" t="s">
        <v>2011</v>
      </c>
      <c r="I1025" s="24" t="s">
        <v>2012</v>
      </c>
      <c r="J1025" s="183"/>
      <c r="K1025" s="183" t="s">
        <v>1125</v>
      </c>
      <c r="L1025" s="183" t="s">
        <v>544</v>
      </c>
      <c r="M1025" s="24" t="s">
        <v>3228</v>
      </c>
      <c r="O1025" s="137" t="s">
        <v>1095</v>
      </c>
    </row>
    <row r="1026" spans="1:16" s="24" customFormat="1">
      <c r="A1026" s="43"/>
      <c r="B1026" s="144" t="str">
        <f t="shared" si="24"/>
        <v>N</v>
      </c>
      <c r="C1026" s="24" t="s">
        <v>3258</v>
      </c>
      <c r="D1026" s="24" t="s">
        <v>831</v>
      </c>
      <c r="E1026" s="24" t="s">
        <v>2016</v>
      </c>
      <c r="F1026" s="24" t="s">
        <v>2009</v>
      </c>
      <c r="G1026" s="24" t="s">
        <v>2010</v>
      </c>
      <c r="H1026" s="24" t="s">
        <v>2011</v>
      </c>
      <c r="I1026" s="24" t="s">
        <v>2012</v>
      </c>
      <c r="J1026" s="183"/>
      <c r="K1026" s="183" t="s">
        <v>1125</v>
      </c>
      <c r="L1026" s="183" t="s">
        <v>544</v>
      </c>
      <c r="M1026" s="24" t="s">
        <v>3230</v>
      </c>
      <c r="O1026" s="137" t="s">
        <v>1095</v>
      </c>
    </row>
    <row r="1027" spans="1:16" s="24" customFormat="1">
      <c r="A1027" s="43"/>
      <c r="B1027" s="144" t="str">
        <f t="shared" si="24"/>
        <v>N</v>
      </c>
      <c r="C1027" s="24" t="s">
        <v>3259</v>
      </c>
      <c r="D1027" s="24" t="s">
        <v>831</v>
      </c>
      <c r="E1027" s="24" t="s">
        <v>2008</v>
      </c>
      <c r="F1027" s="24" t="s">
        <v>2019</v>
      </c>
      <c r="G1027" s="24" t="s">
        <v>2020</v>
      </c>
      <c r="H1027" s="24" t="s">
        <v>2021</v>
      </c>
      <c r="I1027" s="24" t="s">
        <v>2012</v>
      </c>
      <c r="J1027" s="183"/>
      <c r="K1027" s="183" t="s">
        <v>1125</v>
      </c>
      <c r="L1027" s="183" t="s">
        <v>544</v>
      </c>
      <c r="M1027" s="24" t="s">
        <v>3232</v>
      </c>
      <c r="O1027" s="137" t="s">
        <v>1095</v>
      </c>
    </row>
    <row r="1028" spans="1:16" s="24" customFormat="1">
      <c r="A1028" s="43"/>
      <c r="B1028" s="144" t="str">
        <f t="shared" si="24"/>
        <v>N</v>
      </c>
      <c r="C1028" s="24" t="s">
        <v>3260</v>
      </c>
      <c r="D1028" s="24" t="s">
        <v>831</v>
      </c>
      <c r="E1028" s="24" t="s">
        <v>2016</v>
      </c>
      <c r="F1028" s="24" t="s">
        <v>2019</v>
      </c>
      <c r="G1028" s="24" t="s">
        <v>2020</v>
      </c>
      <c r="H1028" s="24" t="s">
        <v>2021</v>
      </c>
      <c r="I1028" s="24" t="s">
        <v>2012</v>
      </c>
      <c r="J1028" s="183"/>
      <c r="K1028" s="183" t="s">
        <v>1125</v>
      </c>
      <c r="L1028" s="183" t="s">
        <v>544</v>
      </c>
      <c r="M1028" s="24" t="s">
        <v>3234</v>
      </c>
      <c r="O1028" s="137" t="s">
        <v>1095</v>
      </c>
    </row>
    <row r="1029" spans="1:16" s="24" customFormat="1">
      <c r="A1029" s="43"/>
      <c r="B1029" s="144" t="str">
        <f t="shared" si="24"/>
        <v>N</v>
      </c>
      <c r="C1029" s="24" t="s">
        <v>3261</v>
      </c>
      <c r="D1029" s="24" t="s">
        <v>831</v>
      </c>
      <c r="E1029" s="24" t="s">
        <v>2008</v>
      </c>
      <c r="F1029" s="24" t="s">
        <v>2009</v>
      </c>
      <c r="G1029" s="24" t="s">
        <v>2010</v>
      </c>
      <c r="H1029" s="24" t="s">
        <v>2011</v>
      </c>
      <c r="I1029" s="24" t="s">
        <v>2012</v>
      </c>
      <c r="J1029" s="183"/>
      <c r="K1029" s="183" t="s">
        <v>1235</v>
      </c>
      <c r="L1029" s="183" t="s">
        <v>544</v>
      </c>
      <c r="M1029" s="24" t="s">
        <v>3228</v>
      </c>
      <c r="O1029" s="137" t="s">
        <v>1095</v>
      </c>
    </row>
    <row r="1030" spans="1:16" s="24" customFormat="1">
      <c r="A1030" s="43"/>
      <c r="B1030" s="144" t="str">
        <f t="shared" si="24"/>
        <v>N</v>
      </c>
      <c r="C1030" s="24" t="s">
        <v>3262</v>
      </c>
      <c r="D1030" s="24" t="s">
        <v>831</v>
      </c>
      <c r="E1030" s="24" t="s">
        <v>2016</v>
      </c>
      <c r="F1030" s="24" t="s">
        <v>2009</v>
      </c>
      <c r="G1030" s="24" t="s">
        <v>2010</v>
      </c>
      <c r="H1030" s="24" t="s">
        <v>2011</v>
      </c>
      <c r="I1030" s="24" t="s">
        <v>2012</v>
      </c>
      <c r="J1030" s="183"/>
      <c r="K1030" s="183" t="s">
        <v>1235</v>
      </c>
      <c r="L1030" s="183" t="s">
        <v>544</v>
      </c>
      <c r="M1030" s="24" t="s">
        <v>3230</v>
      </c>
      <c r="O1030" s="137" t="s">
        <v>1095</v>
      </c>
    </row>
    <row r="1031" spans="1:16" s="24" customFormat="1">
      <c r="A1031" s="43"/>
      <c r="B1031" s="144" t="str">
        <f t="shared" si="24"/>
        <v>N</v>
      </c>
      <c r="C1031" s="24" t="s">
        <v>3263</v>
      </c>
      <c r="D1031" s="24" t="s">
        <v>831</v>
      </c>
      <c r="E1031" s="24" t="s">
        <v>2008</v>
      </c>
      <c r="F1031" s="24" t="s">
        <v>2019</v>
      </c>
      <c r="G1031" s="24" t="s">
        <v>2020</v>
      </c>
      <c r="H1031" s="24" t="s">
        <v>2021</v>
      </c>
      <c r="I1031" s="24" t="s">
        <v>2012</v>
      </c>
      <c r="J1031" s="183"/>
      <c r="K1031" s="183" t="s">
        <v>1235</v>
      </c>
      <c r="L1031" s="183" t="s">
        <v>544</v>
      </c>
      <c r="M1031" s="24" t="s">
        <v>3232</v>
      </c>
      <c r="O1031" s="137" t="s">
        <v>1095</v>
      </c>
    </row>
    <row r="1032" spans="1:16" s="24" customFormat="1">
      <c r="A1032" s="43"/>
      <c r="B1032" s="144" t="str">
        <f t="shared" si="24"/>
        <v>N</v>
      </c>
      <c r="C1032" s="24" t="s">
        <v>3264</v>
      </c>
      <c r="D1032" s="24" t="s">
        <v>831</v>
      </c>
      <c r="E1032" s="24" t="s">
        <v>2016</v>
      </c>
      <c r="F1032" s="24" t="s">
        <v>2019</v>
      </c>
      <c r="G1032" s="24" t="s">
        <v>2020</v>
      </c>
      <c r="H1032" s="24" t="s">
        <v>2021</v>
      </c>
      <c r="I1032" s="24" t="s">
        <v>2012</v>
      </c>
      <c r="J1032" s="183"/>
      <c r="K1032" s="183" t="s">
        <v>1235</v>
      </c>
      <c r="L1032" s="183" t="s">
        <v>544</v>
      </c>
      <c r="M1032" s="24" t="s">
        <v>3234</v>
      </c>
      <c r="O1032" s="137" t="s">
        <v>1095</v>
      </c>
    </row>
    <row r="1033" spans="1:16" s="24" customFormat="1">
      <c r="A1033" s="43"/>
      <c r="B1033" s="144" t="str">
        <f t="shared" si="24"/>
        <v>N</v>
      </c>
      <c r="C1033" s="24" t="s">
        <v>3265</v>
      </c>
      <c r="D1033" s="24" t="s">
        <v>853</v>
      </c>
      <c r="E1033" s="24" t="s">
        <v>2008</v>
      </c>
      <c r="F1033" s="24" t="s">
        <v>2026</v>
      </c>
      <c r="G1033" s="24" t="s">
        <v>2027</v>
      </c>
      <c r="H1033" s="24" t="s">
        <v>2028</v>
      </c>
      <c r="I1033" s="24" t="s">
        <v>2012</v>
      </c>
      <c r="J1033" s="183"/>
      <c r="K1033" s="183" t="s">
        <v>1235</v>
      </c>
      <c r="L1033" s="183" t="s">
        <v>544</v>
      </c>
      <c r="M1033" s="24" t="s">
        <v>3266</v>
      </c>
      <c r="O1033" s="137" t="s">
        <v>1095</v>
      </c>
    </row>
    <row r="1034" spans="1:16" s="24" customFormat="1">
      <c r="A1034" s="43"/>
      <c r="B1034" s="144" t="str">
        <f t="shared" si="24"/>
        <v>N</v>
      </c>
      <c r="C1034" s="24" t="s">
        <v>3267</v>
      </c>
      <c r="D1034" s="24" t="s">
        <v>853</v>
      </c>
      <c r="E1034" s="24" t="s">
        <v>2016</v>
      </c>
      <c r="F1034" s="24" t="s">
        <v>2026</v>
      </c>
      <c r="G1034" s="24" t="s">
        <v>2027</v>
      </c>
      <c r="H1034" s="24" t="s">
        <v>2028</v>
      </c>
      <c r="I1034" s="24" t="s">
        <v>2012</v>
      </c>
      <c r="J1034" s="183"/>
      <c r="K1034" s="183" t="s">
        <v>1235</v>
      </c>
      <c r="L1034" s="183" t="s">
        <v>544</v>
      </c>
      <c r="M1034" s="24" t="s">
        <v>3268</v>
      </c>
      <c r="O1034" s="137" t="s">
        <v>1095</v>
      </c>
    </row>
    <row r="1035" spans="1:16" s="24" customFormat="1">
      <c r="A1035" s="43"/>
      <c r="B1035" s="144" t="str">
        <f t="shared" si="24"/>
        <v>N</v>
      </c>
      <c r="C1035" s="24" t="s">
        <v>3269</v>
      </c>
      <c r="D1035" s="24" t="s">
        <v>853</v>
      </c>
      <c r="E1035" s="24" t="s">
        <v>2008</v>
      </c>
      <c r="F1035" s="24" t="s">
        <v>2009</v>
      </c>
      <c r="G1035" s="24" t="s">
        <v>2010</v>
      </c>
      <c r="H1035" s="24" t="s">
        <v>2011</v>
      </c>
      <c r="I1035" s="24" t="s">
        <v>2012</v>
      </c>
      <c r="J1035" s="183"/>
      <c r="K1035" s="183" t="s">
        <v>1344</v>
      </c>
      <c r="L1035" s="183" t="s">
        <v>544</v>
      </c>
      <c r="M1035" s="24" t="s">
        <v>3270</v>
      </c>
      <c r="O1035" s="137" t="s">
        <v>1095</v>
      </c>
    </row>
    <row r="1036" spans="1:16" s="24" customFormat="1">
      <c r="A1036" s="43"/>
      <c r="B1036" s="144" t="str">
        <f t="shared" si="24"/>
        <v>N</v>
      </c>
      <c r="C1036" s="24" t="s">
        <v>3271</v>
      </c>
      <c r="D1036" s="24" t="s">
        <v>853</v>
      </c>
      <c r="E1036" s="24" t="s">
        <v>2016</v>
      </c>
      <c r="F1036" s="24" t="s">
        <v>2009</v>
      </c>
      <c r="G1036" s="24" t="s">
        <v>2010</v>
      </c>
      <c r="H1036" s="24" t="s">
        <v>2011</v>
      </c>
      <c r="I1036" s="24" t="s">
        <v>2012</v>
      </c>
      <c r="J1036" s="183"/>
      <c r="K1036" s="183" t="s">
        <v>1344</v>
      </c>
      <c r="L1036" s="183" t="s">
        <v>544</v>
      </c>
      <c r="M1036" s="24" t="s">
        <v>3272</v>
      </c>
      <c r="O1036" s="137" t="s">
        <v>1095</v>
      </c>
    </row>
    <row r="1037" spans="1:16" s="24" customFormat="1">
      <c r="A1037" s="43"/>
      <c r="B1037" s="144" t="str">
        <f t="shared" si="24"/>
        <v>N</v>
      </c>
      <c r="C1037" s="24" t="s">
        <v>3273</v>
      </c>
      <c r="D1037" s="24" t="s">
        <v>853</v>
      </c>
      <c r="E1037" s="24" t="s">
        <v>2008</v>
      </c>
      <c r="F1037" s="24" t="s">
        <v>2019</v>
      </c>
      <c r="G1037" s="24" t="s">
        <v>2020</v>
      </c>
      <c r="H1037" s="24" t="s">
        <v>2021</v>
      </c>
      <c r="I1037" s="24" t="s">
        <v>2012</v>
      </c>
      <c r="J1037" s="183"/>
      <c r="K1037" s="183" t="s">
        <v>1344</v>
      </c>
      <c r="L1037" s="183" t="s">
        <v>544</v>
      </c>
      <c r="M1037" s="24" t="s">
        <v>3274</v>
      </c>
      <c r="O1037" s="137" t="s">
        <v>1095</v>
      </c>
    </row>
    <row r="1038" spans="1:16" s="24" customFormat="1">
      <c r="A1038" s="43"/>
      <c r="B1038" s="144" t="str">
        <f t="shared" si="24"/>
        <v>N</v>
      </c>
      <c r="C1038" s="24" t="s">
        <v>3275</v>
      </c>
      <c r="D1038" s="24" t="s">
        <v>853</v>
      </c>
      <c r="E1038" s="24" t="s">
        <v>2016</v>
      </c>
      <c r="F1038" s="24" t="s">
        <v>2019</v>
      </c>
      <c r="G1038" s="24" t="s">
        <v>2020</v>
      </c>
      <c r="H1038" s="24" t="s">
        <v>2021</v>
      </c>
      <c r="I1038" s="24" t="s">
        <v>2012</v>
      </c>
      <c r="J1038" s="183"/>
      <c r="K1038" s="183" t="s">
        <v>1344</v>
      </c>
      <c r="L1038" s="183" t="s">
        <v>544</v>
      </c>
      <c r="M1038" s="24" t="s">
        <v>3276</v>
      </c>
      <c r="O1038" s="137" t="s">
        <v>1095</v>
      </c>
    </row>
    <row r="1039" spans="1:16" s="24" customFormat="1">
      <c r="A1039" s="43"/>
      <c r="B1039" s="144" t="str">
        <f t="shared" si="24"/>
        <v>N</v>
      </c>
      <c r="C1039" s="24" t="s">
        <v>3277</v>
      </c>
      <c r="D1039" s="24" t="s">
        <v>853</v>
      </c>
      <c r="E1039" s="24" t="s">
        <v>2008</v>
      </c>
      <c r="F1039" s="24" t="s">
        <v>2026</v>
      </c>
      <c r="G1039" s="24" t="s">
        <v>2027</v>
      </c>
      <c r="H1039" s="24" t="s">
        <v>2028</v>
      </c>
      <c r="I1039" s="24" t="s">
        <v>2012</v>
      </c>
      <c r="J1039" s="183"/>
      <c r="K1039" s="183" t="s">
        <v>1344</v>
      </c>
      <c r="L1039" s="183" t="s">
        <v>544</v>
      </c>
      <c r="M1039" s="24" t="s">
        <v>3266</v>
      </c>
      <c r="O1039" s="137" t="s">
        <v>1095</v>
      </c>
      <c r="P1039" s="25"/>
    </row>
    <row r="1040" spans="1:16" s="24" customFormat="1">
      <c r="A1040" s="43"/>
      <c r="B1040" s="144" t="str">
        <f t="shared" si="24"/>
        <v>N</v>
      </c>
      <c r="C1040" s="24" t="s">
        <v>3278</v>
      </c>
      <c r="D1040" s="24" t="s">
        <v>853</v>
      </c>
      <c r="E1040" s="24" t="s">
        <v>2016</v>
      </c>
      <c r="F1040" s="24" t="s">
        <v>2026</v>
      </c>
      <c r="G1040" s="24" t="s">
        <v>2027</v>
      </c>
      <c r="H1040" s="24" t="s">
        <v>2028</v>
      </c>
      <c r="I1040" s="24" t="s">
        <v>2012</v>
      </c>
      <c r="J1040" s="183"/>
      <c r="K1040" s="183" t="s">
        <v>1344</v>
      </c>
      <c r="L1040" s="183" t="s">
        <v>544</v>
      </c>
      <c r="M1040" s="24" t="s">
        <v>3268</v>
      </c>
      <c r="O1040" s="137" t="s">
        <v>1095</v>
      </c>
    </row>
    <row r="1041" spans="1:16" s="24" customFormat="1">
      <c r="A1041" s="43"/>
      <c r="B1041" s="144" t="str">
        <f t="shared" si="24"/>
        <v>N</v>
      </c>
      <c r="C1041" s="24" t="s">
        <v>3279</v>
      </c>
      <c r="D1041" s="24" t="s">
        <v>853</v>
      </c>
      <c r="E1041" s="24" t="s">
        <v>2008</v>
      </c>
      <c r="F1041" s="24" t="s">
        <v>2009</v>
      </c>
      <c r="G1041" s="24" t="s">
        <v>2010</v>
      </c>
      <c r="H1041" s="24" t="s">
        <v>2011</v>
      </c>
      <c r="I1041" s="24" t="s">
        <v>2012</v>
      </c>
      <c r="J1041" s="183"/>
      <c r="K1041" s="183" t="s">
        <v>1373</v>
      </c>
      <c r="L1041" s="183" t="s">
        <v>544</v>
      </c>
      <c r="M1041" s="24" t="s">
        <v>3270</v>
      </c>
      <c r="O1041" s="137" t="s">
        <v>1095</v>
      </c>
    </row>
    <row r="1042" spans="1:16" s="24" customFormat="1">
      <c r="A1042" s="43"/>
      <c r="B1042" s="144" t="str">
        <f t="shared" si="24"/>
        <v>N</v>
      </c>
      <c r="C1042" s="24" t="s">
        <v>3280</v>
      </c>
      <c r="D1042" s="24" t="s">
        <v>853</v>
      </c>
      <c r="E1042" s="24" t="s">
        <v>2016</v>
      </c>
      <c r="F1042" s="24" t="s">
        <v>2009</v>
      </c>
      <c r="G1042" s="24" t="s">
        <v>2010</v>
      </c>
      <c r="H1042" s="24" t="s">
        <v>2011</v>
      </c>
      <c r="I1042" s="24" t="s">
        <v>2012</v>
      </c>
      <c r="J1042" s="183"/>
      <c r="K1042" s="183" t="s">
        <v>1373</v>
      </c>
      <c r="L1042" s="183" t="s">
        <v>544</v>
      </c>
      <c r="M1042" s="24" t="s">
        <v>3272</v>
      </c>
      <c r="O1042" s="137" t="s">
        <v>1095</v>
      </c>
    </row>
    <row r="1043" spans="1:16" s="24" customFormat="1">
      <c r="A1043" s="43"/>
      <c r="B1043" s="144" t="str">
        <f t="shared" si="24"/>
        <v>N</v>
      </c>
      <c r="C1043" s="24" t="s">
        <v>3281</v>
      </c>
      <c r="D1043" s="24" t="s">
        <v>853</v>
      </c>
      <c r="E1043" s="24" t="s">
        <v>2008</v>
      </c>
      <c r="F1043" s="24" t="s">
        <v>2019</v>
      </c>
      <c r="G1043" s="24" t="s">
        <v>2020</v>
      </c>
      <c r="H1043" s="24" t="s">
        <v>2021</v>
      </c>
      <c r="I1043" s="24" t="s">
        <v>2012</v>
      </c>
      <c r="J1043" s="183"/>
      <c r="K1043" s="183" t="s">
        <v>1373</v>
      </c>
      <c r="L1043" s="183" t="s">
        <v>544</v>
      </c>
      <c r="M1043" s="24" t="s">
        <v>3274</v>
      </c>
      <c r="O1043" s="137" t="s">
        <v>1095</v>
      </c>
      <c r="P1043" s="155"/>
    </row>
    <row r="1044" spans="1:16" s="24" customFormat="1">
      <c r="A1044" s="43"/>
      <c r="B1044" s="144" t="str">
        <f t="shared" si="24"/>
        <v>N</v>
      </c>
      <c r="C1044" s="24" t="s">
        <v>3282</v>
      </c>
      <c r="D1044" s="24" t="s">
        <v>853</v>
      </c>
      <c r="E1044" s="24" t="s">
        <v>2016</v>
      </c>
      <c r="F1044" s="24" t="s">
        <v>2019</v>
      </c>
      <c r="G1044" s="24" t="s">
        <v>2020</v>
      </c>
      <c r="H1044" s="24" t="s">
        <v>2021</v>
      </c>
      <c r="I1044" s="24" t="s">
        <v>2012</v>
      </c>
      <c r="J1044" s="183"/>
      <c r="K1044" s="183" t="s">
        <v>1373</v>
      </c>
      <c r="L1044" s="183" t="s">
        <v>544</v>
      </c>
      <c r="M1044" s="24" t="s">
        <v>3276</v>
      </c>
      <c r="O1044" s="137" t="s">
        <v>1095</v>
      </c>
      <c r="P1044" s="155"/>
    </row>
    <row r="1045" spans="1:16" s="24" customFormat="1">
      <c r="A1045" s="43"/>
      <c r="B1045" s="144" t="str">
        <f t="shared" si="24"/>
        <v>N</v>
      </c>
      <c r="C1045" s="24" t="s">
        <v>3283</v>
      </c>
      <c r="D1045" s="24" t="s">
        <v>853</v>
      </c>
      <c r="E1045" s="24" t="s">
        <v>2008</v>
      </c>
      <c r="F1045" s="24" t="s">
        <v>2026</v>
      </c>
      <c r="G1045" s="24" t="s">
        <v>2027</v>
      </c>
      <c r="H1045" s="24" t="s">
        <v>2028</v>
      </c>
      <c r="I1045" s="24" t="s">
        <v>2012</v>
      </c>
      <c r="J1045" s="183"/>
      <c r="K1045" s="183" t="s">
        <v>1373</v>
      </c>
      <c r="L1045" s="183" t="s">
        <v>544</v>
      </c>
      <c r="M1045" s="24" t="s">
        <v>3266</v>
      </c>
      <c r="O1045" s="137" t="s">
        <v>1095</v>
      </c>
    </row>
    <row r="1046" spans="1:16" s="24" customFormat="1">
      <c r="A1046" s="43"/>
      <c r="B1046" s="144" t="str">
        <f t="shared" si="24"/>
        <v>N</v>
      </c>
      <c r="C1046" s="24" t="s">
        <v>3284</v>
      </c>
      <c r="D1046" s="24" t="s">
        <v>853</v>
      </c>
      <c r="E1046" s="24" t="s">
        <v>2016</v>
      </c>
      <c r="F1046" s="24" t="s">
        <v>2026</v>
      </c>
      <c r="G1046" s="24" t="s">
        <v>2027</v>
      </c>
      <c r="H1046" s="24" t="s">
        <v>2028</v>
      </c>
      <c r="I1046" s="24" t="s">
        <v>2012</v>
      </c>
      <c r="J1046" s="183"/>
      <c r="K1046" s="183" t="s">
        <v>1373</v>
      </c>
      <c r="L1046" s="183" t="s">
        <v>544</v>
      </c>
      <c r="M1046" s="24" t="s">
        <v>3268</v>
      </c>
      <c r="O1046" s="137" t="s">
        <v>1095</v>
      </c>
    </row>
    <row r="1047" spans="1:16" s="24" customFormat="1">
      <c r="A1047" s="43"/>
      <c r="B1047" s="144" t="str">
        <f t="shared" si="24"/>
        <v>N</v>
      </c>
      <c r="C1047" s="24" t="s">
        <v>3285</v>
      </c>
      <c r="D1047" s="24" t="s">
        <v>853</v>
      </c>
      <c r="E1047" s="24" t="s">
        <v>2008</v>
      </c>
      <c r="F1047" s="24" t="s">
        <v>2009</v>
      </c>
      <c r="G1047" s="24" t="s">
        <v>2010</v>
      </c>
      <c r="H1047" s="24" t="s">
        <v>2011</v>
      </c>
      <c r="I1047" s="24" t="s">
        <v>2012</v>
      </c>
      <c r="J1047" s="183"/>
      <c r="K1047" s="183" t="s">
        <v>1402</v>
      </c>
      <c r="L1047" s="183" t="s">
        <v>544</v>
      </c>
      <c r="M1047" s="24" t="s">
        <v>3270</v>
      </c>
      <c r="O1047" s="137" t="s">
        <v>1095</v>
      </c>
    </row>
    <row r="1048" spans="1:16" s="24" customFormat="1">
      <c r="A1048" s="43"/>
      <c r="B1048" s="144" t="str">
        <f t="shared" si="24"/>
        <v>N</v>
      </c>
      <c r="C1048" s="24" t="s">
        <v>3286</v>
      </c>
      <c r="D1048" s="24" t="s">
        <v>853</v>
      </c>
      <c r="E1048" s="24" t="s">
        <v>2016</v>
      </c>
      <c r="F1048" s="24" t="s">
        <v>2009</v>
      </c>
      <c r="G1048" s="24" t="s">
        <v>2010</v>
      </c>
      <c r="H1048" s="24" t="s">
        <v>2011</v>
      </c>
      <c r="I1048" s="24" t="s">
        <v>2012</v>
      </c>
      <c r="J1048" s="183"/>
      <c r="K1048" s="183" t="s">
        <v>1402</v>
      </c>
      <c r="L1048" s="183" t="s">
        <v>544</v>
      </c>
      <c r="M1048" s="24" t="s">
        <v>3272</v>
      </c>
      <c r="O1048" s="137" t="s">
        <v>1095</v>
      </c>
    </row>
    <row r="1049" spans="1:16" s="24" customFormat="1">
      <c r="A1049" s="43"/>
      <c r="B1049" s="144" t="str">
        <f t="shared" si="24"/>
        <v>N</v>
      </c>
      <c r="C1049" s="24" t="s">
        <v>3287</v>
      </c>
      <c r="D1049" s="24" t="s">
        <v>853</v>
      </c>
      <c r="E1049" s="24" t="s">
        <v>2008</v>
      </c>
      <c r="F1049" s="24" t="s">
        <v>2019</v>
      </c>
      <c r="G1049" s="24" t="s">
        <v>2020</v>
      </c>
      <c r="H1049" s="24" t="s">
        <v>2021</v>
      </c>
      <c r="I1049" s="24" t="s">
        <v>2012</v>
      </c>
      <c r="J1049" s="183"/>
      <c r="K1049" s="183" t="s">
        <v>1402</v>
      </c>
      <c r="L1049" s="183" t="s">
        <v>544</v>
      </c>
      <c r="M1049" s="24" t="s">
        <v>3274</v>
      </c>
      <c r="O1049" s="137" t="s">
        <v>1095</v>
      </c>
      <c r="P1049" s="155"/>
    </row>
    <row r="1050" spans="1:16" s="24" customFormat="1">
      <c r="A1050" s="43"/>
      <c r="B1050" s="144" t="str">
        <f t="shared" si="24"/>
        <v>N</v>
      </c>
      <c r="C1050" s="24" t="s">
        <v>3288</v>
      </c>
      <c r="D1050" s="24" t="s">
        <v>853</v>
      </c>
      <c r="E1050" s="24" t="s">
        <v>2016</v>
      </c>
      <c r="F1050" s="24" t="s">
        <v>2019</v>
      </c>
      <c r="G1050" s="24" t="s">
        <v>2020</v>
      </c>
      <c r="H1050" s="24" t="s">
        <v>2021</v>
      </c>
      <c r="I1050" s="24" t="s">
        <v>2012</v>
      </c>
      <c r="J1050" s="183"/>
      <c r="K1050" s="183" t="s">
        <v>1402</v>
      </c>
      <c r="L1050" s="183" t="s">
        <v>544</v>
      </c>
      <c r="M1050" s="24" t="s">
        <v>3276</v>
      </c>
      <c r="O1050" s="137" t="s">
        <v>1095</v>
      </c>
      <c r="P1050" s="25"/>
    </row>
    <row r="1051" spans="1:16" s="24" customFormat="1">
      <c r="A1051" s="43"/>
      <c r="B1051" s="144" t="str">
        <f t="shared" si="24"/>
        <v>N</v>
      </c>
      <c r="C1051" s="24" t="s">
        <v>3289</v>
      </c>
      <c r="D1051" s="24" t="s">
        <v>853</v>
      </c>
      <c r="E1051" s="24" t="s">
        <v>2008</v>
      </c>
      <c r="F1051" s="24" t="s">
        <v>2026</v>
      </c>
      <c r="G1051" s="24" t="s">
        <v>2027</v>
      </c>
      <c r="H1051" s="24" t="s">
        <v>2028</v>
      </c>
      <c r="I1051" s="24" t="s">
        <v>2012</v>
      </c>
      <c r="J1051" s="183"/>
      <c r="K1051" s="183" t="s">
        <v>1402</v>
      </c>
      <c r="L1051" s="183" t="s">
        <v>544</v>
      </c>
      <c r="M1051" s="24" t="s">
        <v>3266</v>
      </c>
      <c r="O1051" s="137" t="s">
        <v>1095</v>
      </c>
      <c r="P1051" s="155"/>
    </row>
    <row r="1052" spans="1:16" s="24" customFormat="1">
      <c r="A1052" s="43"/>
      <c r="B1052" s="144" t="str">
        <f t="shared" si="24"/>
        <v>N</v>
      </c>
      <c r="C1052" s="24" t="s">
        <v>3290</v>
      </c>
      <c r="D1052" s="24" t="s">
        <v>853</v>
      </c>
      <c r="E1052" s="24" t="s">
        <v>2016</v>
      </c>
      <c r="F1052" s="24" t="s">
        <v>2026</v>
      </c>
      <c r="G1052" s="24" t="s">
        <v>2027</v>
      </c>
      <c r="H1052" s="24" t="s">
        <v>2028</v>
      </c>
      <c r="I1052" s="24" t="s">
        <v>2012</v>
      </c>
      <c r="J1052" s="183"/>
      <c r="K1052" s="183" t="s">
        <v>1402</v>
      </c>
      <c r="L1052" s="183" t="s">
        <v>544</v>
      </c>
      <c r="M1052" s="24" t="s">
        <v>3268</v>
      </c>
      <c r="O1052" s="137" t="s">
        <v>1095</v>
      </c>
      <c r="P1052" s="25"/>
    </row>
    <row r="1053" spans="1:16" s="24" customFormat="1">
      <c r="A1053" s="43"/>
      <c r="B1053" s="144" t="str">
        <f t="shared" si="24"/>
        <v>Y</v>
      </c>
      <c r="C1053" s="24" t="s">
        <v>3291</v>
      </c>
      <c r="D1053" s="24" t="s">
        <v>853</v>
      </c>
      <c r="E1053" s="24" t="s">
        <v>2008</v>
      </c>
      <c r="F1053" s="24" t="s">
        <v>2009</v>
      </c>
      <c r="G1053" s="24" t="s">
        <v>2010</v>
      </c>
      <c r="H1053" s="24" t="s">
        <v>2011</v>
      </c>
      <c r="I1053" s="24" t="s">
        <v>2012</v>
      </c>
      <c r="J1053" s="183"/>
      <c r="K1053" s="183" t="s">
        <v>536</v>
      </c>
      <c r="L1053" s="24">
        <v>96699033</v>
      </c>
      <c r="M1053" s="24" t="s">
        <v>3270</v>
      </c>
      <c r="N1053" s="24" t="s">
        <v>2014</v>
      </c>
      <c r="O1053" s="24" t="s">
        <v>539</v>
      </c>
      <c r="P1053" s="25"/>
    </row>
    <row r="1054" spans="1:16" s="24" customFormat="1">
      <c r="A1054" s="43"/>
      <c r="B1054" s="144" t="str">
        <f t="shared" si="24"/>
        <v>N</v>
      </c>
      <c r="C1054" s="24" t="s">
        <v>3292</v>
      </c>
      <c r="D1054" s="24" t="s">
        <v>853</v>
      </c>
      <c r="E1054" s="24" t="s">
        <v>2016</v>
      </c>
      <c r="F1054" s="24" t="s">
        <v>2009</v>
      </c>
      <c r="G1054" s="24" t="s">
        <v>2010</v>
      </c>
      <c r="H1054" s="24" t="s">
        <v>2011</v>
      </c>
      <c r="I1054" s="24" t="s">
        <v>2012</v>
      </c>
      <c r="J1054" s="183"/>
      <c r="K1054" s="183" t="s">
        <v>536</v>
      </c>
      <c r="L1054" s="24">
        <v>96699033</v>
      </c>
      <c r="M1054" s="24" t="s">
        <v>3272</v>
      </c>
      <c r="N1054" s="24" t="s">
        <v>2014</v>
      </c>
      <c r="O1054" s="24" t="s">
        <v>539</v>
      </c>
      <c r="P1054" s="155"/>
    </row>
    <row r="1055" spans="1:16" s="24" customFormat="1">
      <c r="A1055" s="43"/>
      <c r="B1055" s="144" t="str">
        <f t="shared" si="24"/>
        <v>N</v>
      </c>
      <c r="C1055" s="24" t="s">
        <v>3293</v>
      </c>
      <c r="D1055" s="24" t="s">
        <v>853</v>
      </c>
      <c r="E1055" s="24" t="s">
        <v>2008</v>
      </c>
      <c r="F1055" s="24" t="s">
        <v>2019</v>
      </c>
      <c r="G1055" s="24" t="s">
        <v>2020</v>
      </c>
      <c r="H1055" s="24" t="s">
        <v>2021</v>
      </c>
      <c r="I1055" s="24" t="s">
        <v>2012</v>
      </c>
      <c r="J1055" s="183"/>
      <c r="K1055" s="183" t="s">
        <v>536</v>
      </c>
      <c r="L1055" s="24">
        <v>97783388</v>
      </c>
      <c r="M1055" s="24" t="s">
        <v>3274</v>
      </c>
      <c r="N1055" s="24" t="s">
        <v>2014</v>
      </c>
      <c r="O1055" s="24" t="s">
        <v>1095</v>
      </c>
      <c r="P1055" s="155"/>
    </row>
    <row r="1056" spans="1:16" s="24" customFormat="1">
      <c r="A1056" s="43"/>
      <c r="B1056" s="144" t="str">
        <f t="shared" si="24"/>
        <v>N</v>
      </c>
      <c r="C1056" s="24" t="s">
        <v>3294</v>
      </c>
      <c r="D1056" s="24" t="s">
        <v>853</v>
      </c>
      <c r="E1056" s="24" t="s">
        <v>2016</v>
      </c>
      <c r="F1056" s="24" t="s">
        <v>2019</v>
      </c>
      <c r="G1056" s="24" t="s">
        <v>2020</v>
      </c>
      <c r="H1056" s="24" t="s">
        <v>2021</v>
      </c>
      <c r="I1056" s="24" t="s">
        <v>2012</v>
      </c>
      <c r="J1056" s="183"/>
      <c r="K1056" s="183" t="s">
        <v>536</v>
      </c>
      <c r="L1056" s="24">
        <v>97783388</v>
      </c>
      <c r="M1056" s="24" t="s">
        <v>3276</v>
      </c>
      <c r="N1056" s="24" t="s">
        <v>2014</v>
      </c>
      <c r="O1056" s="24" t="s">
        <v>1095</v>
      </c>
      <c r="P1056" s="155"/>
    </row>
    <row r="1057" spans="1:16" s="24" customFormat="1">
      <c r="A1057" s="43"/>
      <c r="B1057" s="144" t="str">
        <f t="shared" si="24"/>
        <v>N</v>
      </c>
      <c r="C1057" s="24" t="s">
        <v>3295</v>
      </c>
      <c r="D1057" s="24" t="s">
        <v>853</v>
      </c>
      <c r="E1057" s="24" t="s">
        <v>2008</v>
      </c>
      <c r="F1057" s="24" t="s">
        <v>2026</v>
      </c>
      <c r="G1057" s="24" t="s">
        <v>2027</v>
      </c>
      <c r="H1057" s="24" t="s">
        <v>2028</v>
      </c>
      <c r="I1057" s="24" t="s">
        <v>2012</v>
      </c>
      <c r="J1057" s="183"/>
      <c r="K1057" s="183" t="s">
        <v>536</v>
      </c>
      <c r="L1057" s="24" t="s">
        <v>544</v>
      </c>
      <c r="M1057" s="24" t="s">
        <v>3266</v>
      </c>
      <c r="O1057" s="137" t="s">
        <v>2030</v>
      </c>
      <c r="P1057" s="25"/>
    </row>
    <row r="1058" spans="1:16" s="24" customFormat="1">
      <c r="A1058" s="43"/>
      <c r="B1058" s="144" t="str">
        <f t="shared" si="24"/>
        <v>N</v>
      </c>
      <c r="C1058" s="24" t="s">
        <v>3296</v>
      </c>
      <c r="D1058" s="24" t="s">
        <v>853</v>
      </c>
      <c r="E1058" s="24" t="s">
        <v>2016</v>
      </c>
      <c r="F1058" s="24" t="s">
        <v>2026</v>
      </c>
      <c r="G1058" s="24" t="s">
        <v>2027</v>
      </c>
      <c r="H1058" s="24" t="s">
        <v>2028</v>
      </c>
      <c r="I1058" s="24" t="s">
        <v>2012</v>
      </c>
      <c r="J1058" s="183"/>
      <c r="K1058" s="183" t="s">
        <v>536</v>
      </c>
      <c r="L1058" s="24" t="s">
        <v>544</v>
      </c>
      <c r="M1058" s="24" t="s">
        <v>3268</v>
      </c>
      <c r="O1058" s="137" t="s">
        <v>2030</v>
      </c>
      <c r="P1058" s="155"/>
    </row>
    <row r="1059" spans="1:16" s="24" customFormat="1">
      <c r="A1059" s="43"/>
      <c r="B1059" s="144" t="str">
        <f t="shared" si="24"/>
        <v>N</v>
      </c>
      <c r="C1059" s="24" t="s">
        <v>3297</v>
      </c>
      <c r="D1059" s="24" t="s">
        <v>853</v>
      </c>
      <c r="E1059" s="24" t="s">
        <v>2008</v>
      </c>
      <c r="F1059" s="24" t="s">
        <v>2043</v>
      </c>
      <c r="G1059" s="24" t="s">
        <v>2044</v>
      </c>
      <c r="H1059" s="24" t="s">
        <v>2045</v>
      </c>
      <c r="I1059" s="159" t="s">
        <v>2037</v>
      </c>
      <c r="J1059" s="183"/>
      <c r="K1059" s="183" t="s">
        <v>536</v>
      </c>
      <c r="L1059" s="24">
        <v>97934501</v>
      </c>
      <c r="M1059" s="24" t="s">
        <v>3298</v>
      </c>
      <c r="O1059" s="137" t="s">
        <v>2039</v>
      </c>
      <c r="P1059" s="25"/>
    </row>
    <row r="1060" spans="1:16" s="24" customFormat="1">
      <c r="A1060" s="43"/>
      <c r="B1060" s="144" t="str">
        <f t="shared" si="24"/>
        <v>N</v>
      </c>
      <c r="C1060" s="24" t="s">
        <v>3299</v>
      </c>
      <c r="D1060" s="24" t="s">
        <v>853</v>
      </c>
      <c r="E1060" s="24" t="s">
        <v>2016</v>
      </c>
      <c r="F1060" s="24" t="s">
        <v>2043</v>
      </c>
      <c r="G1060" s="24" t="s">
        <v>2044</v>
      </c>
      <c r="H1060" s="24" t="s">
        <v>2045</v>
      </c>
      <c r="I1060" s="159" t="s">
        <v>2037</v>
      </c>
      <c r="J1060" s="183"/>
      <c r="K1060" s="183" t="s">
        <v>536</v>
      </c>
      <c r="L1060" s="24">
        <v>97934501</v>
      </c>
      <c r="M1060" s="24" t="s">
        <v>3300</v>
      </c>
      <c r="O1060" s="137" t="s">
        <v>2039</v>
      </c>
      <c r="P1060" s="25"/>
    </row>
    <row r="1061" spans="1:16" s="24" customFormat="1">
      <c r="A1061" s="43"/>
      <c r="B1061" s="144" t="str">
        <f t="shared" si="24"/>
        <v>N</v>
      </c>
      <c r="C1061" s="24" t="s">
        <v>3301</v>
      </c>
      <c r="D1061" s="24" t="s">
        <v>853</v>
      </c>
      <c r="E1061" s="24" t="s">
        <v>2008</v>
      </c>
      <c r="F1061" s="24" t="s">
        <v>2050</v>
      </c>
      <c r="G1061" s="24" t="s">
        <v>2051</v>
      </c>
      <c r="H1061" s="24" t="s">
        <v>2052</v>
      </c>
      <c r="I1061" s="159" t="s">
        <v>2037</v>
      </c>
      <c r="J1061" s="183"/>
      <c r="K1061" s="183" t="s">
        <v>536</v>
      </c>
      <c r="L1061" s="24">
        <v>97934503</v>
      </c>
      <c r="M1061" s="24" t="s">
        <v>3302</v>
      </c>
      <c r="O1061" s="137" t="s">
        <v>2054</v>
      </c>
      <c r="P1061" s="25"/>
    </row>
    <row r="1062" spans="1:16" s="24" customFormat="1">
      <c r="A1062" s="43"/>
      <c r="B1062" s="144" t="str">
        <f t="shared" si="24"/>
        <v>N</v>
      </c>
      <c r="C1062" s="24" t="s">
        <v>3303</v>
      </c>
      <c r="D1062" s="24" t="s">
        <v>853</v>
      </c>
      <c r="E1062" s="24" t="s">
        <v>2016</v>
      </c>
      <c r="F1062" s="24" t="s">
        <v>2050</v>
      </c>
      <c r="G1062" s="24" t="s">
        <v>2051</v>
      </c>
      <c r="H1062" s="24" t="s">
        <v>2052</v>
      </c>
      <c r="I1062" s="159" t="s">
        <v>2037</v>
      </c>
      <c r="J1062" s="183"/>
      <c r="K1062" s="183" t="s">
        <v>536</v>
      </c>
      <c r="L1062" s="24">
        <v>97934503</v>
      </c>
      <c r="M1062" s="24" t="s">
        <v>3304</v>
      </c>
      <c r="O1062" s="137" t="s">
        <v>2054</v>
      </c>
      <c r="P1062" s="25"/>
    </row>
    <row r="1063" spans="1:16" s="24" customFormat="1">
      <c r="A1063" s="43"/>
      <c r="B1063" s="144" t="str">
        <f t="shared" si="24"/>
        <v>N</v>
      </c>
      <c r="C1063" s="24" t="s">
        <v>3305</v>
      </c>
      <c r="D1063" s="24" t="s">
        <v>853</v>
      </c>
      <c r="E1063" s="24" t="s">
        <v>2008</v>
      </c>
      <c r="F1063" s="24" t="s">
        <v>2058</v>
      </c>
      <c r="G1063" s="24" t="s">
        <v>549</v>
      </c>
      <c r="H1063" s="24" t="s">
        <v>550</v>
      </c>
      <c r="I1063" s="24" t="s">
        <v>549</v>
      </c>
      <c r="J1063" s="183"/>
      <c r="K1063" s="183" t="s">
        <v>536</v>
      </c>
      <c r="L1063" s="24" t="s">
        <v>544</v>
      </c>
      <c r="M1063" s="24" t="s">
        <v>3306</v>
      </c>
      <c r="O1063" s="137" t="s">
        <v>552</v>
      </c>
      <c r="P1063" s="155"/>
    </row>
    <row r="1064" spans="1:16" s="24" customFormat="1">
      <c r="A1064" s="43"/>
      <c r="B1064" s="144" t="str">
        <f t="shared" si="24"/>
        <v>N</v>
      </c>
      <c r="C1064" s="24" t="s">
        <v>3307</v>
      </c>
      <c r="D1064" s="24" t="s">
        <v>853</v>
      </c>
      <c r="E1064" s="24" t="s">
        <v>2016</v>
      </c>
      <c r="F1064" s="24" t="s">
        <v>2058</v>
      </c>
      <c r="G1064" s="24" t="s">
        <v>549</v>
      </c>
      <c r="H1064" s="24" t="s">
        <v>550</v>
      </c>
      <c r="I1064" s="24" t="s">
        <v>549</v>
      </c>
      <c r="J1064" s="183"/>
      <c r="K1064" s="183" t="s">
        <v>536</v>
      </c>
      <c r="L1064" s="24" t="s">
        <v>544</v>
      </c>
      <c r="M1064" s="24" t="s">
        <v>3308</v>
      </c>
      <c r="O1064" s="137" t="s">
        <v>552</v>
      </c>
      <c r="P1064" s="25"/>
    </row>
    <row r="1065" spans="1:16" s="24" customFormat="1">
      <c r="A1065" s="43"/>
      <c r="B1065" s="144" t="str">
        <f t="shared" si="24"/>
        <v>N</v>
      </c>
      <c r="C1065" s="24" t="s">
        <v>3309</v>
      </c>
      <c r="D1065" s="24" t="s">
        <v>853</v>
      </c>
      <c r="E1065" s="24" t="s">
        <v>2008</v>
      </c>
      <c r="F1065" s="24" t="s">
        <v>2009</v>
      </c>
      <c r="G1065" s="24" t="s">
        <v>2010</v>
      </c>
      <c r="H1065" s="24" t="s">
        <v>2011</v>
      </c>
      <c r="I1065" s="24" t="s">
        <v>2012</v>
      </c>
      <c r="J1065" s="183"/>
      <c r="K1065" s="183" t="s">
        <v>1094</v>
      </c>
      <c r="L1065" s="183" t="s">
        <v>544</v>
      </c>
      <c r="M1065" s="24" t="s">
        <v>3270</v>
      </c>
      <c r="O1065" s="137" t="s">
        <v>1095</v>
      </c>
      <c r="P1065" s="25"/>
    </row>
    <row r="1066" spans="1:16" s="24" customFormat="1">
      <c r="A1066" s="43"/>
      <c r="B1066" s="144" t="str">
        <f t="shared" si="24"/>
        <v>N</v>
      </c>
      <c r="C1066" s="24" t="s">
        <v>3310</v>
      </c>
      <c r="D1066" s="24" t="s">
        <v>853</v>
      </c>
      <c r="E1066" s="24" t="s">
        <v>2016</v>
      </c>
      <c r="F1066" s="24" t="s">
        <v>2009</v>
      </c>
      <c r="G1066" s="24" t="s">
        <v>2010</v>
      </c>
      <c r="H1066" s="24" t="s">
        <v>2011</v>
      </c>
      <c r="I1066" s="24" t="s">
        <v>2012</v>
      </c>
      <c r="J1066" s="183"/>
      <c r="K1066" s="183" t="s">
        <v>1094</v>
      </c>
      <c r="L1066" s="183" t="s">
        <v>544</v>
      </c>
      <c r="M1066" s="24" t="s">
        <v>3272</v>
      </c>
      <c r="O1066" s="137" t="s">
        <v>1095</v>
      </c>
      <c r="P1066" s="155"/>
    </row>
    <row r="1067" spans="1:16" s="24" customFormat="1">
      <c r="A1067" s="43"/>
      <c r="B1067" s="144" t="str">
        <f t="shared" si="24"/>
        <v>N</v>
      </c>
      <c r="C1067" s="24" t="s">
        <v>3311</v>
      </c>
      <c r="D1067" s="24" t="s">
        <v>853</v>
      </c>
      <c r="E1067" s="24" t="s">
        <v>2008</v>
      </c>
      <c r="F1067" s="24" t="s">
        <v>2019</v>
      </c>
      <c r="G1067" s="24" t="s">
        <v>2020</v>
      </c>
      <c r="H1067" s="24" t="s">
        <v>2021</v>
      </c>
      <c r="I1067" s="24" t="s">
        <v>2012</v>
      </c>
      <c r="J1067" s="183"/>
      <c r="K1067" s="183" t="s">
        <v>1094</v>
      </c>
      <c r="L1067" s="183" t="s">
        <v>544</v>
      </c>
      <c r="M1067" s="24" t="s">
        <v>3274</v>
      </c>
      <c r="O1067" s="137" t="s">
        <v>1095</v>
      </c>
      <c r="P1067" s="25"/>
    </row>
    <row r="1068" spans="1:16" s="24" customFormat="1">
      <c r="A1068" s="43"/>
      <c r="B1068" s="144" t="str">
        <f t="shared" si="24"/>
        <v>N</v>
      </c>
      <c r="C1068" s="24" t="s">
        <v>3312</v>
      </c>
      <c r="D1068" s="24" t="s">
        <v>853</v>
      </c>
      <c r="E1068" s="24" t="s">
        <v>2016</v>
      </c>
      <c r="F1068" s="24" t="s">
        <v>2019</v>
      </c>
      <c r="G1068" s="24" t="s">
        <v>2020</v>
      </c>
      <c r="H1068" s="24" t="s">
        <v>2021</v>
      </c>
      <c r="I1068" s="24" t="s">
        <v>2012</v>
      </c>
      <c r="J1068" s="183"/>
      <c r="K1068" s="183" t="s">
        <v>1094</v>
      </c>
      <c r="L1068" s="183" t="s">
        <v>544</v>
      </c>
      <c r="M1068" s="24" t="s">
        <v>3276</v>
      </c>
      <c r="O1068" s="137" t="s">
        <v>1095</v>
      </c>
      <c r="P1068" s="25"/>
    </row>
    <row r="1069" spans="1:16" s="24" customFormat="1">
      <c r="A1069" s="43"/>
      <c r="B1069" s="144" t="str">
        <f t="shared" si="24"/>
        <v>N</v>
      </c>
      <c r="C1069" s="24" t="s">
        <v>3313</v>
      </c>
      <c r="D1069" s="24" t="s">
        <v>853</v>
      </c>
      <c r="E1069" s="24" t="s">
        <v>2008</v>
      </c>
      <c r="F1069" s="24" t="s">
        <v>2026</v>
      </c>
      <c r="G1069" s="24" t="s">
        <v>2027</v>
      </c>
      <c r="H1069" s="24" t="s">
        <v>2028</v>
      </c>
      <c r="I1069" s="24" t="s">
        <v>2012</v>
      </c>
      <c r="J1069" s="183"/>
      <c r="K1069" s="183" t="s">
        <v>1094</v>
      </c>
      <c r="L1069" s="183" t="s">
        <v>544</v>
      </c>
      <c r="M1069" s="24" t="s">
        <v>3266</v>
      </c>
      <c r="O1069" s="137" t="s">
        <v>1095</v>
      </c>
    </row>
    <row r="1070" spans="1:16" s="24" customFormat="1">
      <c r="A1070" s="43"/>
      <c r="B1070" s="144" t="str">
        <f t="shared" si="24"/>
        <v>N</v>
      </c>
      <c r="C1070" s="24" t="s">
        <v>3314</v>
      </c>
      <c r="D1070" s="24" t="s">
        <v>853</v>
      </c>
      <c r="E1070" s="24" t="s">
        <v>2016</v>
      </c>
      <c r="F1070" s="24" t="s">
        <v>2026</v>
      </c>
      <c r="G1070" s="24" t="s">
        <v>2027</v>
      </c>
      <c r="H1070" s="24" t="s">
        <v>2028</v>
      </c>
      <c r="I1070" s="24" t="s">
        <v>2012</v>
      </c>
      <c r="J1070" s="183"/>
      <c r="K1070" s="183" t="s">
        <v>1094</v>
      </c>
      <c r="L1070" s="183" t="s">
        <v>544</v>
      </c>
      <c r="M1070" s="24" t="s">
        <v>3268</v>
      </c>
      <c r="O1070" s="137" t="s">
        <v>1095</v>
      </c>
      <c r="P1070" s="25"/>
    </row>
    <row r="1071" spans="1:16" s="24" customFormat="1">
      <c r="A1071" s="43"/>
      <c r="B1071" s="144" t="str">
        <f t="shared" si="24"/>
        <v>N</v>
      </c>
      <c r="C1071" s="24" t="s">
        <v>3315</v>
      </c>
      <c r="D1071" s="24" t="s">
        <v>853</v>
      </c>
      <c r="E1071" s="24" t="s">
        <v>2008</v>
      </c>
      <c r="F1071" s="24" t="s">
        <v>2009</v>
      </c>
      <c r="G1071" s="24" t="s">
        <v>2010</v>
      </c>
      <c r="H1071" s="24" t="s">
        <v>2011</v>
      </c>
      <c r="I1071" s="24" t="s">
        <v>2012</v>
      </c>
      <c r="J1071" s="183"/>
      <c r="K1071" s="183" t="s">
        <v>1125</v>
      </c>
      <c r="L1071" s="183" t="s">
        <v>544</v>
      </c>
      <c r="M1071" s="24" t="s">
        <v>3270</v>
      </c>
      <c r="O1071" s="137" t="s">
        <v>1095</v>
      </c>
      <c r="P1071" s="25"/>
    </row>
    <row r="1072" spans="1:16" s="24" customFormat="1">
      <c r="A1072" s="43"/>
      <c r="B1072" s="144" t="str">
        <f t="shared" si="24"/>
        <v>N</v>
      </c>
      <c r="C1072" s="24" t="s">
        <v>3316</v>
      </c>
      <c r="D1072" s="24" t="s">
        <v>853</v>
      </c>
      <c r="E1072" s="24" t="s">
        <v>2016</v>
      </c>
      <c r="F1072" s="24" t="s">
        <v>2009</v>
      </c>
      <c r="G1072" s="24" t="s">
        <v>2010</v>
      </c>
      <c r="H1072" s="24" t="s">
        <v>2011</v>
      </c>
      <c r="I1072" s="24" t="s">
        <v>2012</v>
      </c>
      <c r="J1072" s="183"/>
      <c r="K1072" s="183" t="s">
        <v>1125</v>
      </c>
      <c r="L1072" s="183" t="s">
        <v>544</v>
      </c>
      <c r="M1072" s="24" t="s">
        <v>3272</v>
      </c>
      <c r="O1072" s="137" t="s">
        <v>1095</v>
      </c>
      <c r="P1072" s="25"/>
    </row>
    <row r="1073" spans="1:16" s="24" customFormat="1">
      <c r="A1073" s="43"/>
      <c r="B1073" s="144" t="str">
        <f t="shared" si="24"/>
        <v>N</v>
      </c>
      <c r="C1073" s="24" t="s">
        <v>3317</v>
      </c>
      <c r="D1073" s="24" t="s">
        <v>853</v>
      </c>
      <c r="E1073" s="24" t="s">
        <v>2008</v>
      </c>
      <c r="F1073" s="24" t="s">
        <v>2019</v>
      </c>
      <c r="G1073" s="24" t="s">
        <v>2020</v>
      </c>
      <c r="H1073" s="24" t="s">
        <v>2021</v>
      </c>
      <c r="I1073" s="24" t="s">
        <v>2012</v>
      </c>
      <c r="J1073" s="183"/>
      <c r="K1073" s="183" t="s">
        <v>1125</v>
      </c>
      <c r="L1073" s="183" t="s">
        <v>544</v>
      </c>
      <c r="M1073" s="24" t="s">
        <v>3274</v>
      </c>
      <c r="O1073" s="137" t="s">
        <v>1095</v>
      </c>
      <c r="P1073" s="25"/>
    </row>
    <row r="1074" spans="1:16" s="24" customFormat="1">
      <c r="A1074" s="43"/>
      <c r="B1074" s="144" t="str">
        <f t="shared" si="24"/>
        <v>N</v>
      </c>
      <c r="C1074" s="24" t="s">
        <v>3318</v>
      </c>
      <c r="D1074" s="24" t="s">
        <v>853</v>
      </c>
      <c r="E1074" s="24" t="s">
        <v>2016</v>
      </c>
      <c r="F1074" s="24" t="s">
        <v>2019</v>
      </c>
      <c r="G1074" s="24" t="s">
        <v>2020</v>
      </c>
      <c r="H1074" s="24" t="s">
        <v>2021</v>
      </c>
      <c r="I1074" s="24" t="s">
        <v>2012</v>
      </c>
      <c r="J1074" s="183"/>
      <c r="K1074" s="183" t="s">
        <v>1125</v>
      </c>
      <c r="L1074" s="183" t="s">
        <v>544</v>
      </c>
      <c r="M1074" s="24" t="s">
        <v>3276</v>
      </c>
      <c r="O1074" s="137" t="s">
        <v>1095</v>
      </c>
      <c r="P1074" s="25"/>
    </row>
    <row r="1075" spans="1:16" s="24" customFormat="1">
      <c r="A1075" s="43"/>
      <c r="B1075" s="144" t="str">
        <f t="shared" si="24"/>
        <v>N</v>
      </c>
      <c r="C1075" s="24" t="s">
        <v>3319</v>
      </c>
      <c r="D1075" s="24" t="s">
        <v>853</v>
      </c>
      <c r="E1075" s="24" t="s">
        <v>2008</v>
      </c>
      <c r="F1075" s="24" t="s">
        <v>2026</v>
      </c>
      <c r="G1075" s="24" t="s">
        <v>2027</v>
      </c>
      <c r="H1075" s="24" t="s">
        <v>2028</v>
      </c>
      <c r="I1075" s="24" t="s">
        <v>2012</v>
      </c>
      <c r="J1075" s="183"/>
      <c r="K1075" s="183" t="s">
        <v>1125</v>
      </c>
      <c r="L1075" s="183" t="s">
        <v>544</v>
      </c>
      <c r="M1075" s="24" t="s">
        <v>3266</v>
      </c>
      <c r="O1075" s="137" t="s">
        <v>1095</v>
      </c>
      <c r="P1075" s="25"/>
    </row>
    <row r="1076" spans="1:16" s="24" customFormat="1">
      <c r="A1076" s="43"/>
      <c r="B1076" s="144" t="str">
        <f t="shared" si="24"/>
        <v>N</v>
      </c>
      <c r="C1076" s="24" t="s">
        <v>3320</v>
      </c>
      <c r="D1076" s="24" t="s">
        <v>853</v>
      </c>
      <c r="E1076" s="24" t="s">
        <v>2016</v>
      </c>
      <c r="F1076" s="24" t="s">
        <v>2026</v>
      </c>
      <c r="G1076" s="24" t="s">
        <v>2027</v>
      </c>
      <c r="H1076" s="24" t="s">
        <v>2028</v>
      </c>
      <c r="I1076" s="24" t="s">
        <v>2012</v>
      </c>
      <c r="J1076" s="183"/>
      <c r="K1076" s="183" t="s">
        <v>1125</v>
      </c>
      <c r="L1076" s="183" t="s">
        <v>544</v>
      </c>
      <c r="M1076" s="24" t="s">
        <v>3268</v>
      </c>
      <c r="O1076" s="137" t="s">
        <v>1095</v>
      </c>
      <c r="P1076" s="25"/>
    </row>
    <row r="1077" spans="1:16" s="24" customFormat="1">
      <c r="A1077" s="43"/>
      <c r="B1077" s="144" t="str">
        <f t="shared" si="24"/>
        <v>N</v>
      </c>
      <c r="C1077" s="24" t="s">
        <v>3321</v>
      </c>
      <c r="D1077" s="24" t="s">
        <v>853</v>
      </c>
      <c r="E1077" s="24" t="s">
        <v>2008</v>
      </c>
      <c r="F1077" s="24" t="s">
        <v>2009</v>
      </c>
      <c r="G1077" s="24" t="s">
        <v>2010</v>
      </c>
      <c r="H1077" s="24" t="s">
        <v>2011</v>
      </c>
      <c r="I1077" s="24" t="s">
        <v>2012</v>
      </c>
      <c r="J1077" s="183"/>
      <c r="K1077" s="183" t="s">
        <v>1235</v>
      </c>
      <c r="L1077" s="183" t="s">
        <v>544</v>
      </c>
      <c r="M1077" s="24" t="s">
        <v>3270</v>
      </c>
      <c r="O1077" s="137" t="s">
        <v>1095</v>
      </c>
      <c r="P1077" s="25"/>
    </row>
    <row r="1078" spans="1:16" s="24" customFormat="1">
      <c r="A1078" s="43"/>
      <c r="B1078" s="144" t="str">
        <f t="shared" si="24"/>
        <v>N</v>
      </c>
      <c r="C1078" s="24" t="s">
        <v>3322</v>
      </c>
      <c r="D1078" s="24" t="s">
        <v>853</v>
      </c>
      <c r="E1078" s="24" t="s">
        <v>2016</v>
      </c>
      <c r="F1078" s="24" t="s">
        <v>2009</v>
      </c>
      <c r="G1078" s="24" t="s">
        <v>2010</v>
      </c>
      <c r="H1078" s="24" t="s">
        <v>2011</v>
      </c>
      <c r="I1078" s="24" t="s">
        <v>2012</v>
      </c>
      <c r="J1078" s="183"/>
      <c r="K1078" s="183" t="s">
        <v>1235</v>
      </c>
      <c r="L1078" s="183" t="s">
        <v>544</v>
      </c>
      <c r="M1078" s="24" t="s">
        <v>3272</v>
      </c>
      <c r="O1078" s="137" t="s">
        <v>1095</v>
      </c>
      <c r="P1078" s="25"/>
    </row>
    <row r="1079" spans="1:16" s="24" customFormat="1">
      <c r="A1079" s="43"/>
      <c r="B1079" s="144" t="str">
        <f t="shared" si="24"/>
        <v>N</v>
      </c>
      <c r="C1079" s="24" t="s">
        <v>3323</v>
      </c>
      <c r="D1079" s="24" t="s">
        <v>853</v>
      </c>
      <c r="E1079" s="24" t="s">
        <v>2008</v>
      </c>
      <c r="F1079" s="24" t="s">
        <v>2019</v>
      </c>
      <c r="G1079" s="24" t="s">
        <v>2020</v>
      </c>
      <c r="H1079" s="24" t="s">
        <v>2021</v>
      </c>
      <c r="I1079" s="24" t="s">
        <v>2012</v>
      </c>
      <c r="J1079" s="183"/>
      <c r="K1079" s="183" t="s">
        <v>1235</v>
      </c>
      <c r="L1079" s="183" t="s">
        <v>544</v>
      </c>
      <c r="M1079" s="24" t="s">
        <v>3274</v>
      </c>
      <c r="O1079" s="137" t="s">
        <v>1095</v>
      </c>
      <c r="P1079" s="155"/>
    </row>
    <row r="1080" spans="1:16" s="24" customFormat="1">
      <c r="A1080" s="43"/>
      <c r="B1080" s="144" t="str">
        <f t="shared" si="24"/>
        <v>N</v>
      </c>
      <c r="C1080" s="24" t="s">
        <v>3324</v>
      </c>
      <c r="D1080" s="24" t="s">
        <v>853</v>
      </c>
      <c r="E1080" s="24" t="s">
        <v>2016</v>
      </c>
      <c r="F1080" s="24" t="s">
        <v>2019</v>
      </c>
      <c r="G1080" s="24" t="s">
        <v>2020</v>
      </c>
      <c r="H1080" s="24" t="s">
        <v>2021</v>
      </c>
      <c r="I1080" s="24" t="s">
        <v>2012</v>
      </c>
      <c r="J1080" s="183"/>
      <c r="K1080" s="183" t="s">
        <v>1235</v>
      </c>
      <c r="L1080" s="183" t="s">
        <v>544</v>
      </c>
      <c r="M1080" s="24" t="s">
        <v>3276</v>
      </c>
      <c r="O1080" s="137" t="s">
        <v>1095</v>
      </c>
    </row>
    <row r="1081" spans="1:16" s="24" customFormat="1">
      <c r="A1081" s="43"/>
      <c r="B1081" s="144" t="str">
        <f t="shared" si="24"/>
        <v>N</v>
      </c>
      <c r="C1081" s="24" t="s">
        <v>3325</v>
      </c>
      <c r="D1081" s="24" t="s">
        <v>1226</v>
      </c>
      <c r="E1081" s="24" t="s">
        <v>2008</v>
      </c>
      <c r="F1081" s="24" t="s">
        <v>2009</v>
      </c>
      <c r="G1081" s="24" t="s">
        <v>2010</v>
      </c>
      <c r="H1081" s="24" t="s">
        <v>2011</v>
      </c>
      <c r="I1081" s="24" t="s">
        <v>2012</v>
      </c>
      <c r="J1081" s="183"/>
      <c r="K1081" s="183" t="s">
        <v>1235</v>
      </c>
      <c r="L1081" s="183" t="s">
        <v>544</v>
      </c>
      <c r="M1081" s="24" t="s">
        <v>3326</v>
      </c>
      <c r="N1081" s="181"/>
      <c r="O1081" s="137" t="s">
        <v>1095</v>
      </c>
      <c r="P1081" s="155"/>
    </row>
    <row r="1082" spans="1:16" s="24" customFormat="1">
      <c r="A1082" s="43"/>
      <c r="B1082" s="144" t="str">
        <f t="shared" si="24"/>
        <v>N</v>
      </c>
      <c r="C1082" s="24" t="s">
        <v>3327</v>
      </c>
      <c r="D1082" s="24" t="s">
        <v>1226</v>
      </c>
      <c r="E1082" s="24" t="s">
        <v>2016</v>
      </c>
      <c r="F1082" s="24" t="s">
        <v>2009</v>
      </c>
      <c r="G1082" s="24" t="s">
        <v>2010</v>
      </c>
      <c r="H1082" s="24" t="s">
        <v>2011</v>
      </c>
      <c r="I1082" s="24" t="s">
        <v>2012</v>
      </c>
      <c r="J1082" s="183"/>
      <c r="K1082" s="183" t="s">
        <v>1235</v>
      </c>
      <c r="L1082" s="183" t="s">
        <v>544</v>
      </c>
      <c r="M1082" s="24" t="s">
        <v>3328</v>
      </c>
      <c r="O1082" s="137" t="s">
        <v>1095</v>
      </c>
      <c r="P1082" s="25"/>
    </row>
    <row r="1083" spans="1:16" s="24" customFormat="1">
      <c r="A1083" s="43"/>
      <c r="B1083" s="144" t="str">
        <f t="shared" si="24"/>
        <v>N</v>
      </c>
      <c r="C1083" s="24" t="s">
        <v>3329</v>
      </c>
      <c r="D1083" s="24" t="s">
        <v>1226</v>
      </c>
      <c r="E1083" s="24" t="s">
        <v>2008</v>
      </c>
      <c r="F1083" s="24" t="s">
        <v>2019</v>
      </c>
      <c r="G1083" s="24" t="s">
        <v>2020</v>
      </c>
      <c r="H1083" s="24" t="s">
        <v>2021</v>
      </c>
      <c r="I1083" s="24" t="s">
        <v>2012</v>
      </c>
      <c r="J1083" s="183"/>
      <c r="K1083" s="183" t="s">
        <v>1235</v>
      </c>
      <c r="L1083" s="183" t="s">
        <v>544</v>
      </c>
      <c r="M1083" s="24" t="s">
        <v>3330</v>
      </c>
      <c r="O1083" s="137" t="s">
        <v>1095</v>
      </c>
      <c r="P1083" s="155"/>
    </row>
    <row r="1084" spans="1:16" s="24" customFormat="1">
      <c r="A1084" s="43"/>
      <c r="B1084" s="144" t="str">
        <f t="shared" si="24"/>
        <v>N</v>
      </c>
      <c r="C1084" s="24" t="s">
        <v>3331</v>
      </c>
      <c r="D1084" s="24" t="s">
        <v>1226</v>
      </c>
      <c r="E1084" s="24" t="s">
        <v>2016</v>
      </c>
      <c r="F1084" s="24" t="s">
        <v>2019</v>
      </c>
      <c r="G1084" s="24" t="s">
        <v>2020</v>
      </c>
      <c r="H1084" s="24" t="s">
        <v>2021</v>
      </c>
      <c r="I1084" s="24" t="s">
        <v>2012</v>
      </c>
      <c r="J1084" s="183"/>
      <c r="K1084" s="183" t="s">
        <v>1235</v>
      </c>
      <c r="L1084" s="183" t="s">
        <v>544</v>
      </c>
      <c r="M1084" s="24" t="s">
        <v>3332</v>
      </c>
      <c r="O1084" s="137" t="s">
        <v>1095</v>
      </c>
      <c r="P1084" s="155"/>
    </row>
    <row r="1085" spans="1:16" s="24" customFormat="1">
      <c r="A1085" s="43"/>
      <c r="B1085" s="144" t="str">
        <f t="shared" ref="B1085:B1148" si="25">IF(AND(E1085 = "Case Ring",G1085="Silicon Bronze, ASTM-B584, C87600", K1085 = "Coating_Standard"),"Y","N")</f>
        <v>N</v>
      </c>
      <c r="C1085" s="24" t="s">
        <v>3333</v>
      </c>
      <c r="D1085" s="24" t="s">
        <v>1226</v>
      </c>
      <c r="E1085" s="24" t="s">
        <v>2008</v>
      </c>
      <c r="F1085" s="24" t="s">
        <v>2026</v>
      </c>
      <c r="G1085" s="24" t="s">
        <v>2027</v>
      </c>
      <c r="H1085" s="24" t="s">
        <v>2028</v>
      </c>
      <c r="I1085" s="24" t="s">
        <v>2012</v>
      </c>
      <c r="J1085" s="183"/>
      <c r="K1085" s="183" t="s">
        <v>1235</v>
      </c>
      <c r="L1085" s="183" t="s">
        <v>544</v>
      </c>
      <c r="M1085" s="24" t="s">
        <v>3334</v>
      </c>
      <c r="O1085" s="137" t="s">
        <v>1095</v>
      </c>
      <c r="P1085" s="155"/>
    </row>
    <row r="1086" spans="1:16" s="24" customFormat="1">
      <c r="A1086" s="43"/>
      <c r="B1086" s="144" t="str">
        <f t="shared" si="25"/>
        <v>N</v>
      </c>
      <c r="C1086" s="24" t="s">
        <v>3335</v>
      </c>
      <c r="D1086" s="24" t="s">
        <v>1226</v>
      </c>
      <c r="E1086" s="24" t="s">
        <v>2016</v>
      </c>
      <c r="F1086" s="24" t="s">
        <v>2026</v>
      </c>
      <c r="G1086" s="24" t="s">
        <v>2027</v>
      </c>
      <c r="H1086" s="24" t="s">
        <v>2028</v>
      </c>
      <c r="I1086" s="24" t="s">
        <v>2012</v>
      </c>
      <c r="J1086" s="183"/>
      <c r="K1086" s="183" t="s">
        <v>1235</v>
      </c>
      <c r="L1086" s="183" t="s">
        <v>544</v>
      </c>
      <c r="M1086" s="24" t="s">
        <v>3336</v>
      </c>
      <c r="O1086" s="137" t="s">
        <v>1095</v>
      </c>
      <c r="P1086" s="155"/>
    </row>
    <row r="1087" spans="1:16" s="24" customFormat="1">
      <c r="A1087" s="43"/>
      <c r="B1087" s="144" t="str">
        <f t="shared" si="25"/>
        <v>N</v>
      </c>
      <c r="C1087" s="24" t="s">
        <v>3337</v>
      </c>
      <c r="D1087" s="24" t="s">
        <v>1226</v>
      </c>
      <c r="E1087" s="24" t="s">
        <v>2008</v>
      </c>
      <c r="F1087" s="24" t="s">
        <v>2009</v>
      </c>
      <c r="G1087" s="24" t="s">
        <v>2010</v>
      </c>
      <c r="H1087" s="24" t="s">
        <v>2011</v>
      </c>
      <c r="I1087" s="24" t="s">
        <v>2012</v>
      </c>
      <c r="J1087" s="183"/>
      <c r="K1087" s="183" t="s">
        <v>1344</v>
      </c>
      <c r="L1087" s="183" t="s">
        <v>544</v>
      </c>
      <c r="M1087" s="24" t="s">
        <v>3326</v>
      </c>
      <c r="O1087" s="137" t="s">
        <v>1095</v>
      </c>
      <c r="P1087" s="25"/>
    </row>
    <row r="1088" spans="1:16" s="24" customFormat="1">
      <c r="A1088" s="43"/>
      <c r="B1088" s="144" t="str">
        <f t="shared" si="25"/>
        <v>N</v>
      </c>
      <c r="C1088" s="24" t="s">
        <v>3338</v>
      </c>
      <c r="D1088" s="24" t="s">
        <v>1226</v>
      </c>
      <c r="E1088" s="24" t="s">
        <v>2016</v>
      </c>
      <c r="F1088" s="24" t="s">
        <v>2009</v>
      </c>
      <c r="G1088" s="24" t="s">
        <v>2010</v>
      </c>
      <c r="H1088" s="24" t="s">
        <v>2011</v>
      </c>
      <c r="I1088" s="24" t="s">
        <v>2012</v>
      </c>
      <c r="J1088" s="183"/>
      <c r="K1088" s="183" t="s">
        <v>1344</v>
      </c>
      <c r="L1088" s="183" t="s">
        <v>544</v>
      </c>
      <c r="M1088" s="24" t="s">
        <v>3328</v>
      </c>
      <c r="O1088" s="137" t="s">
        <v>1095</v>
      </c>
      <c r="P1088" s="25"/>
    </row>
    <row r="1089" spans="1:16" s="24" customFormat="1">
      <c r="A1089" s="43"/>
      <c r="B1089" s="144" t="str">
        <f t="shared" si="25"/>
        <v>N</v>
      </c>
      <c r="C1089" s="24" t="s">
        <v>3339</v>
      </c>
      <c r="D1089" s="24" t="s">
        <v>1226</v>
      </c>
      <c r="E1089" s="24" t="s">
        <v>2008</v>
      </c>
      <c r="F1089" s="24" t="s">
        <v>2019</v>
      </c>
      <c r="G1089" s="24" t="s">
        <v>2020</v>
      </c>
      <c r="H1089" s="24" t="s">
        <v>2021</v>
      </c>
      <c r="I1089" s="24" t="s">
        <v>2012</v>
      </c>
      <c r="J1089" s="183"/>
      <c r="K1089" s="183" t="s">
        <v>1344</v>
      </c>
      <c r="L1089" s="183" t="s">
        <v>544</v>
      </c>
      <c r="M1089" s="24" t="s">
        <v>3330</v>
      </c>
      <c r="O1089" s="137" t="s">
        <v>1095</v>
      </c>
    </row>
    <row r="1090" spans="1:16" s="24" customFormat="1">
      <c r="A1090" s="43"/>
      <c r="B1090" s="144" t="str">
        <f t="shared" si="25"/>
        <v>N</v>
      </c>
      <c r="C1090" s="24" t="s">
        <v>3340</v>
      </c>
      <c r="D1090" s="24" t="s">
        <v>1226</v>
      </c>
      <c r="E1090" s="24" t="s">
        <v>2016</v>
      </c>
      <c r="F1090" s="24" t="s">
        <v>2019</v>
      </c>
      <c r="G1090" s="24" t="s">
        <v>2020</v>
      </c>
      <c r="H1090" s="24" t="s">
        <v>2021</v>
      </c>
      <c r="I1090" s="24" t="s">
        <v>2012</v>
      </c>
      <c r="J1090" s="183"/>
      <c r="K1090" s="183" t="s">
        <v>1344</v>
      </c>
      <c r="L1090" s="183" t="s">
        <v>544</v>
      </c>
      <c r="M1090" s="24" t="s">
        <v>3332</v>
      </c>
      <c r="O1090" s="137" t="s">
        <v>1095</v>
      </c>
    </row>
    <row r="1091" spans="1:16" s="24" customFormat="1">
      <c r="A1091" s="43"/>
      <c r="B1091" s="144" t="str">
        <f t="shared" si="25"/>
        <v>N</v>
      </c>
      <c r="C1091" s="24" t="s">
        <v>3341</v>
      </c>
      <c r="D1091" s="24" t="s">
        <v>1226</v>
      </c>
      <c r="E1091" s="24" t="s">
        <v>2008</v>
      </c>
      <c r="F1091" s="24" t="s">
        <v>2026</v>
      </c>
      <c r="G1091" s="24" t="s">
        <v>2027</v>
      </c>
      <c r="H1091" s="24" t="s">
        <v>2028</v>
      </c>
      <c r="I1091" s="24" t="s">
        <v>2012</v>
      </c>
      <c r="J1091" s="183"/>
      <c r="K1091" s="183" t="s">
        <v>1344</v>
      </c>
      <c r="L1091" s="183" t="s">
        <v>544</v>
      </c>
      <c r="M1091" s="24" t="s">
        <v>3334</v>
      </c>
      <c r="O1091" s="137" t="s">
        <v>1095</v>
      </c>
    </row>
    <row r="1092" spans="1:16" s="24" customFormat="1">
      <c r="A1092" s="43"/>
      <c r="B1092" s="144" t="str">
        <f t="shared" si="25"/>
        <v>N</v>
      </c>
      <c r="C1092" s="24" t="s">
        <v>3342</v>
      </c>
      <c r="D1092" s="24" t="s">
        <v>1226</v>
      </c>
      <c r="E1092" s="24" t="s">
        <v>2016</v>
      </c>
      <c r="F1092" s="24" t="s">
        <v>2026</v>
      </c>
      <c r="G1092" s="24" t="s">
        <v>2027</v>
      </c>
      <c r="H1092" s="24" t="s">
        <v>2028</v>
      </c>
      <c r="I1092" s="24" t="s">
        <v>2012</v>
      </c>
      <c r="J1092" s="183"/>
      <c r="K1092" s="183" t="s">
        <v>1344</v>
      </c>
      <c r="L1092" s="183" t="s">
        <v>544</v>
      </c>
      <c r="M1092" s="24" t="s">
        <v>3336</v>
      </c>
      <c r="O1092" s="137" t="s">
        <v>1095</v>
      </c>
    </row>
    <row r="1093" spans="1:16" s="24" customFormat="1">
      <c r="A1093" s="43"/>
      <c r="B1093" s="144" t="str">
        <f t="shared" si="25"/>
        <v>N</v>
      </c>
      <c r="C1093" s="24" t="s">
        <v>3343</v>
      </c>
      <c r="D1093" s="24" t="s">
        <v>1226</v>
      </c>
      <c r="E1093" s="24" t="s">
        <v>2008</v>
      </c>
      <c r="F1093" s="24" t="s">
        <v>2009</v>
      </c>
      <c r="G1093" s="24" t="s">
        <v>2010</v>
      </c>
      <c r="H1093" s="24" t="s">
        <v>2011</v>
      </c>
      <c r="I1093" s="24" t="s">
        <v>2012</v>
      </c>
      <c r="J1093" s="183"/>
      <c r="K1093" s="183" t="s">
        <v>1373</v>
      </c>
      <c r="L1093" s="183" t="s">
        <v>544</v>
      </c>
      <c r="M1093" s="24" t="s">
        <v>3326</v>
      </c>
      <c r="O1093" s="137" t="s">
        <v>1095</v>
      </c>
    </row>
    <row r="1094" spans="1:16" s="24" customFormat="1">
      <c r="A1094" s="43"/>
      <c r="B1094" s="144" t="str">
        <f t="shared" si="25"/>
        <v>N</v>
      </c>
      <c r="C1094" s="24" t="s">
        <v>3344</v>
      </c>
      <c r="D1094" s="24" t="s">
        <v>1226</v>
      </c>
      <c r="E1094" s="24" t="s">
        <v>2016</v>
      </c>
      <c r="F1094" s="24" t="s">
        <v>2009</v>
      </c>
      <c r="G1094" s="24" t="s">
        <v>2010</v>
      </c>
      <c r="H1094" s="24" t="s">
        <v>2011</v>
      </c>
      <c r="I1094" s="24" t="s">
        <v>2012</v>
      </c>
      <c r="J1094" s="183"/>
      <c r="K1094" s="183" t="s">
        <v>1373</v>
      </c>
      <c r="L1094" s="183" t="s">
        <v>544</v>
      </c>
      <c r="M1094" s="24" t="s">
        <v>3328</v>
      </c>
      <c r="O1094" s="137" t="s">
        <v>1095</v>
      </c>
    </row>
    <row r="1095" spans="1:16" s="24" customFormat="1">
      <c r="A1095" s="43"/>
      <c r="B1095" s="144" t="str">
        <f t="shared" si="25"/>
        <v>N</v>
      </c>
      <c r="C1095" s="24" t="s">
        <v>3345</v>
      </c>
      <c r="D1095" s="24" t="s">
        <v>1226</v>
      </c>
      <c r="E1095" s="24" t="s">
        <v>2008</v>
      </c>
      <c r="F1095" s="24" t="s">
        <v>2019</v>
      </c>
      <c r="G1095" s="24" t="s">
        <v>2020</v>
      </c>
      <c r="H1095" s="24" t="s">
        <v>2021</v>
      </c>
      <c r="I1095" s="24" t="s">
        <v>2012</v>
      </c>
      <c r="J1095" s="183"/>
      <c r="K1095" s="183" t="s">
        <v>1373</v>
      </c>
      <c r="L1095" s="183" t="s">
        <v>544</v>
      </c>
      <c r="M1095" s="24" t="s">
        <v>3330</v>
      </c>
      <c r="O1095" s="137" t="s">
        <v>1095</v>
      </c>
      <c r="P1095" s="155"/>
    </row>
    <row r="1096" spans="1:16" s="24" customFormat="1">
      <c r="A1096" s="43"/>
      <c r="B1096" s="144" t="str">
        <f t="shared" si="25"/>
        <v>N</v>
      </c>
      <c r="C1096" s="24" t="s">
        <v>3346</v>
      </c>
      <c r="D1096" s="24" t="s">
        <v>1226</v>
      </c>
      <c r="E1096" s="24" t="s">
        <v>2016</v>
      </c>
      <c r="F1096" s="24" t="s">
        <v>2019</v>
      </c>
      <c r="G1096" s="24" t="s">
        <v>2020</v>
      </c>
      <c r="H1096" s="24" t="s">
        <v>2021</v>
      </c>
      <c r="I1096" s="24" t="s">
        <v>2012</v>
      </c>
      <c r="J1096" s="183"/>
      <c r="K1096" s="183" t="s">
        <v>1373</v>
      </c>
      <c r="L1096" s="183" t="s">
        <v>544</v>
      </c>
      <c r="M1096" s="24" t="s">
        <v>3332</v>
      </c>
      <c r="O1096" s="137" t="s">
        <v>1095</v>
      </c>
    </row>
    <row r="1097" spans="1:16" s="24" customFormat="1">
      <c r="A1097" s="43"/>
      <c r="B1097" s="144" t="str">
        <f t="shared" si="25"/>
        <v>N</v>
      </c>
      <c r="C1097" s="24" t="s">
        <v>3347</v>
      </c>
      <c r="D1097" s="24" t="s">
        <v>1226</v>
      </c>
      <c r="E1097" s="24" t="s">
        <v>2008</v>
      </c>
      <c r="F1097" s="24" t="s">
        <v>2026</v>
      </c>
      <c r="G1097" s="24" t="s">
        <v>2027</v>
      </c>
      <c r="H1097" s="24" t="s">
        <v>2028</v>
      </c>
      <c r="I1097" s="24" t="s">
        <v>2012</v>
      </c>
      <c r="J1097" s="183"/>
      <c r="K1097" s="183" t="s">
        <v>1373</v>
      </c>
      <c r="L1097" s="183" t="s">
        <v>544</v>
      </c>
      <c r="M1097" s="24" t="s">
        <v>3334</v>
      </c>
      <c r="O1097" s="137" t="s">
        <v>1095</v>
      </c>
    </row>
    <row r="1098" spans="1:16" s="24" customFormat="1">
      <c r="A1098" s="43"/>
      <c r="B1098" s="144" t="str">
        <f t="shared" si="25"/>
        <v>N</v>
      </c>
      <c r="C1098" s="24" t="s">
        <v>3348</v>
      </c>
      <c r="D1098" s="24" t="s">
        <v>1226</v>
      </c>
      <c r="E1098" s="24" t="s">
        <v>2016</v>
      </c>
      <c r="F1098" s="24" t="s">
        <v>2026</v>
      </c>
      <c r="G1098" s="24" t="s">
        <v>2027</v>
      </c>
      <c r="H1098" s="24" t="s">
        <v>2028</v>
      </c>
      <c r="I1098" s="24" t="s">
        <v>2012</v>
      </c>
      <c r="J1098" s="183"/>
      <c r="K1098" s="183" t="s">
        <v>1373</v>
      </c>
      <c r="L1098" s="183" t="s">
        <v>544</v>
      </c>
      <c r="M1098" s="24" t="s">
        <v>3336</v>
      </c>
      <c r="O1098" s="137" t="s">
        <v>1095</v>
      </c>
    </row>
    <row r="1099" spans="1:16" s="24" customFormat="1">
      <c r="A1099" s="43"/>
      <c r="B1099" s="144" t="str">
        <f t="shared" si="25"/>
        <v>N</v>
      </c>
      <c r="C1099" s="24" t="s">
        <v>3349</v>
      </c>
      <c r="D1099" s="24" t="s">
        <v>1226</v>
      </c>
      <c r="E1099" s="24" t="s">
        <v>2008</v>
      </c>
      <c r="F1099" s="24" t="s">
        <v>2009</v>
      </c>
      <c r="G1099" s="24" t="s">
        <v>2010</v>
      </c>
      <c r="H1099" s="24" t="s">
        <v>2011</v>
      </c>
      <c r="I1099" s="24" t="s">
        <v>2012</v>
      </c>
      <c r="J1099" s="183"/>
      <c r="K1099" s="183" t="s">
        <v>1402</v>
      </c>
      <c r="L1099" s="183" t="s">
        <v>544</v>
      </c>
      <c r="M1099" s="24" t="s">
        <v>3326</v>
      </c>
      <c r="O1099" s="137" t="s">
        <v>1095</v>
      </c>
    </row>
    <row r="1100" spans="1:16" s="24" customFormat="1">
      <c r="A1100" s="43"/>
      <c r="B1100" s="144" t="str">
        <f t="shared" si="25"/>
        <v>N</v>
      </c>
      <c r="C1100" s="24" t="s">
        <v>3350</v>
      </c>
      <c r="D1100" s="24" t="s">
        <v>1226</v>
      </c>
      <c r="E1100" s="24" t="s">
        <v>2016</v>
      </c>
      <c r="F1100" s="24" t="s">
        <v>2009</v>
      </c>
      <c r="G1100" s="24" t="s">
        <v>2010</v>
      </c>
      <c r="H1100" s="24" t="s">
        <v>2011</v>
      </c>
      <c r="I1100" s="24" t="s">
        <v>2012</v>
      </c>
      <c r="J1100" s="183"/>
      <c r="K1100" s="183" t="s">
        <v>1402</v>
      </c>
      <c r="L1100" s="183" t="s">
        <v>544</v>
      </c>
      <c r="M1100" s="24" t="s">
        <v>3328</v>
      </c>
      <c r="O1100" s="137" t="s">
        <v>1095</v>
      </c>
    </row>
    <row r="1101" spans="1:16" s="24" customFormat="1">
      <c r="A1101" s="43"/>
      <c r="B1101" s="144" t="str">
        <f t="shared" si="25"/>
        <v>N</v>
      </c>
      <c r="C1101" s="24" t="s">
        <v>3351</v>
      </c>
      <c r="D1101" s="24" t="s">
        <v>1226</v>
      </c>
      <c r="E1101" s="24" t="s">
        <v>2008</v>
      </c>
      <c r="F1101" s="24" t="s">
        <v>2019</v>
      </c>
      <c r="G1101" s="24" t="s">
        <v>2020</v>
      </c>
      <c r="H1101" s="24" t="s">
        <v>2021</v>
      </c>
      <c r="I1101" s="24" t="s">
        <v>2012</v>
      </c>
      <c r="J1101" s="183"/>
      <c r="K1101" s="183" t="s">
        <v>1402</v>
      </c>
      <c r="L1101" s="183" t="s">
        <v>544</v>
      </c>
      <c r="M1101" s="24" t="s">
        <v>3330</v>
      </c>
      <c r="O1101" s="137" t="s">
        <v>1095</v>
      </c>
    </row>
    <row r="1102" spans="1:16" s="24" customFormat="1">
      <c r="A1102" s="43"/>
      <c r="B1102" s="144" t="str">
        <f t="shared" si="25"/>
        <v>N</v>
      </c>
      <c r="C1102" s="24" t="s">
        <v>3352</v>
      </c>
      <c r="D1102" s="24" t="s">
        <v>1226</v>
      </c>
      <c r="E1102" s="24" t="s">
        <v>2016</v>
      </c>
      <c r="F1102" s="24" t="s">
        <v>2019</v>
      </c>
      <c r="G1102" s="24" t="s">
        <v>2020</v>
      </c>
      <c r="H1102" s="24" t="s">
        <v>2021</v>
      </c>
      <c r="I1102" s="24" t="s">
        <v>2012</v>
      </c>
      <c r="J1102" s="183"/>
      <c r="K1102" s="183" t="s">
        <v>1402</v>
      </c>
      <c r="L1102" s="183" t="s">
        <v>544</v>
      </c>
      <c r="M1102" s="24" t="s">
        <v>3332</v>
      </c>
      <c r="O1102" s="137" t="s">
        <v>1095</v>
      </c>
    </row>
    <row r="1103" spans="1:16" s="24" customFormat="1">
      <c r="A1103" s="43"/>
      <c r="B1103" s="144" t="str">
        <f t="shared" si="25"/>
        <v>N</v>
      </c>
      <c r="C1103" s="24" t="s">
        <v>3353</v>
      </c>
      <c r="D1103" s="24" t="s">
        <v>1226</v>
      </c>
      <c r="E1103" s="24" t="s">
        <v>2008</v>
      </c>
      <c r="F1103" s="24" t="s">
        <v>2026</v>
      </c>
      <c r="G1103" s="24" t="s">
        <v>2027</v>
      </c>
      <c r="H1103" s="24" t="s">
        <v>2028</v>
      </c>
      <c r="I1103" s="24" t="s">
        <v>2012</v>
      </c>
      <c r="J1103" s="183"/>
      <c r="K1103" s="183" t="s">
        <v>1402</v>
      </c>
      <c r="L1103" s="183" t="s">
        <v>544</v>
      </c>
      <c r="M1103" s="24" t="s">
        <v>3334</v>
      </c>
      <c r="O1103" s="137" t="s">
        <v>1095</v>
      </c>
      <c r="P1103" s="155"/>
    </row>
    <row r="1104" spans="1:16" s="24" customFormat="1">
      <c r="A1104" s="43"/>
      <c r="B1104" s="144" t="str">
        <f t="shared" si="25"/>
        <v>N</v>
      </c>
      <c r="C1104" s="24" t="s">
        <v>3354</v>
      </c>
      <c r="D1104" s="24" t="s">
        <v>1226</v>
      </c>
      <c r="E1104" s="24" t="s">
        <v>2016</v>
      </c>
      <c r="F1104" s="24" t="s">
        <v>2026</v>
      </c>
      <c r="G1104" s="24" t="s">
        <v>2027</v>
      </c>
      <c r="H1104" s="24" t="s">
        <v>2028</v>
      </c>
      <c r="I1104" s="24" t="s">
        <v>2012</v>
      </c>
      <c r="J1104" s="183"/>
      <c r="K1104" s="183" t="s">
        <v>1402</v>
      </c>
      <c r="L1104" s="183" t="s">
        <v>544</v>
      </c>
      <c r="M1104" s="24" t="s">
        <v>3336</v>
      </c>
      <c r="O1104" s="137" t="s">
        <v>1095</v>
      </c>
      <c r="P1104" s="155"/>
    </row>
    <row r="1105" spans="1:16" s="24" customFormat="1">
      <c r="A1105" s="43"/>
      <c r="B1105" s="144" t="str">
        <f t="shared" si="25"/>
        <v>Y</v>
      </c>
      <c r="C1105" s="24" t="s">
        <v>3355</v>
      </c>
      <c r="D1105" s="24" t="s">
        <v>1226</v>
      </c>
      <c r="E1105" s="24" t="s">
        <v>2008</v>
      </c>
      <c r="F1105" s="24" t="s">
        <v>2009</v>
      </c>
      <c r="G1105" s="24" t="s">
        <v>2010</v>
      </c>
      <c r="H1105" s="24" t="s">
        <v>2011</v>
      </c>
      <c r="I1105" s="24" t="s">
        <v>2012</v>
      </c>
      <c r="J1105" s="183"/>
      <c r="K1105" s="183" t="s">
        <v>536</v>
      </c>
      <c r="L1105" s="24">
        <v>96699037</v>
      </c>
      <c r="M1105" s="24" t="s">
        <v>3326</v>
      </c>
      <c r="N1105" s="24" t="s">
        <v>2014</v>
      </c>
      <c r="O1105" s="24" t="s">
        <v>539</v>
      </c>
    </row>
    <row r="1106" spans="1:16" s="24" customFormat="1">
      <c r="A1106" s="43"/>
      <c r="B1106" s="144" t="str">
        <f t="shared" si="25"/>
        <v>N</v>
      </c>
      <c r="C1106" s="24" t="s">
        <v>3356</v>
      </c>
      <c r="D1106" s="24" t="s">
        <v>1226</v>
      </c>
      <c r="E1106" s="24" t="s">
        <v>2016</v>
      </c>
      <c r="F1106" s="24" t="s">
        <v>2009</v>
      </c>
      <c r="G1106" s="24" t="s">
        <v>2010</v>
      </c>
      <c r="H1106" s="24" t="s">
        <v>2011</v>
      </c>
      <c r="I1106" s="24" t="s">
        <v>2012</v>
      </c>
      <c r="J1106" s="183"/>
      <c r="K1106" s="183" t="s">
        <v>536</v>
      </c>
      <c r="L1106" s="24">
        <v>96699037</v>
      </c>
      <c r="M1106" s="24" t="s">
        <v>3328</v>
      </c>
      <c r="N1106" s="24" t="s">
        <v>2014</v>
      </c>
      <c r="O1106" s="24" t="s">
        <v>539</v>
      </c>
    </row>
    <row r="1107" spans="1:16" s="24" customFormat="1">
      <c r="A1107" s="43"/>
      <c r="B1107" s="144" t="str">
        <f t="shared" si="25"/>
        <v>N</v>
      </c>
      <c r="C1107" s="24" t="s">
        <v>3357</v>
      </c>
      <c r="D1107" s="24" t="s">
        <v>1226</v>
      </c>
      <c r="E1107" s="24" t="s">
        <v>2008</v>
      </c>
      <c r="F1107" s="24" t="s">
        <v>2019</v>
      </c>
      <c r="G1107" s="24" t="s">
        <v>2020</v>
      </c>
      <c r="H1107" s="24" t="s">
        <v>2021</v>
      </c>
      <c r="I1107" s="24" t="s">
        <v>2012</v>
      </c>
      <c r="J1107" s="183"/>
      <c r="K1107" s="183" t="s">
        <v>536</v>
      </c>
      <c r="L1107" s="24">
        <v>97783390</v>
      </c>
      <c r="M1107" s="24" t="s">
        <v>3330</v>
      </c>
      <c r="N1107" s="24" t="s">
        <v>2014</v>
      </c>
      <c r="O1107" s="24" t="s">
        <v>1095</v>
      </c>
      <c r="P1107" s="155"/>
    </row>
    <row r="1108" spans="1:16" s="24" customFormat="1">
      <c r="A1108" s="43"/>
      <c r="B1108" s="144" t="str">
        <f t="shared" si="25"/>
        <v>N</v>
      </c>
      <c r="C1108" s="24" t="s">
        <v>3358</v>
      </c>
      <c r="D1108" s="24" t="s">
        <v>1226</v>
      </c>
      <c r="E1108" s="24" t="s">
        <v>2016</v>
      </c>
      <c r="F1108" s="24" t="s">
        <v>2019</v>
      </c>
      <c r="G1108" s="24" t="s">
        <v>2020</v>
      </c>
      <c r="H1108" s="24" t="s">
        <v>2021</v>
      </c>
      <c r="I1108" s="24" t="s">
        <v>2012</v>
      </c>
      <c r="J1108" s="183"/>
      <c r="K1108" s="183" t="s">
        <v>536</v>
      </c>
      <c r="L1108" s="24">
        <v>97783390</v>
      </c>
      <c r="M1108" s="24" t="s">
        <v>3332</v>
      </c>
      <c r="N1108" s="24" t="s">
        <v>2014</v>
      </c>
      <c r="O1108" s="24" t="s">
        <v>1095</v>
      </c>
      <c r="P1108" s="25"/>
    </row>
    <row r="1109" spans="1:16" s="24" customFormat="1">
      <c r="A1109" s="43"/>
      <c r="B1109" s="144" t="str">
        <f t="shared" si="25"/>
        <v>N</v>
      </c>
      <c r="C1109" s="24" t="s">
        <v>3359</v>
      </c>
      <c r="D1109" s="24" t="s">
        <v>1226</v>
      </c>
      <c r="E1109" s="24" t="s">
        <v>2008</v>
      </c>
      <c r="F1109" s="24" t="s">
        <v>2026</v>
      </c>
      <c r="G1109" s="24" t="s">
        <v>2027</v>
      </c>
      <c r="H1109" s="24" t="s">
        <v>2028</v>
      </c>
      <c r="I1109" s="24" t="s">
        <v>2012</v>
      </c>
      <c r="J1109" s="183"/>
      <c r="K1109" s="183" t="s">
        <v>536</v>
      </c>
      <c r="L1109" s="24" t="s">
        <v>544</v>
      </c>
      <c r="M1109" s="24" t="s">
        <v>3334</v>
      </c>
      <c r="O1109" s="137" t="s">
        <v>2030</v>
      </c>
    </row>
    <row r="1110" spans="1:16" s="24" customFormat="1">
      <c r="A1110" s="43"/>
      <c r="B1110" s="144" t="str">
        <f t="shared" si="25"/>
        <v>N</v>
      </c>
      <c r="C1110" s="24" t="s">
        <v>3360</v>
      </c>
      <c r="D1110" s="24" t="s">
        <v>1226</v>
      </c>
      <c r="E1110" s="24" t="s">
        <v>2016</v>
      </c>
      <c r="F1110" s="24" t="s">
        <v>2026</v>
      </c>
      <c r="G1110" s="24" t="s">
        <v>2027</v>
      </c>
      <c r="H1110" s="24" t="s">
        <v>2028</v>
      </c>
      <c r="I1110" s="24" t="s">
        <v>2012</v>
      </c>
      <c r="J1110" s="183"/>
      <c r="K1110" s="183" t="s">
        <v>536</v>
      </c>
      <c r="L1110" s="24" t="s">
        <v>544</v>
      </c>
      <c r="M1110" s="24" t="s">
        <v>3336</v>
      </c>
      <c r="O1110" s="137" t="s">
        <v>2030</v>
      </c>
      <c r="P1110" s="155"/>
    </row>
    <row r="1111" spans="1:16" s="24" customFormat="1">
      <c r="A1111" s="43"/>
      <c r="B1111" s="144" t="str">
        <f t="shared" si="25"/>
        <v>N</v>
      </c>
      <c r="C1111" s="24" t="s">
        <v>3361</v>
      </c>
      <c r="D1111" s="24" t="s">
        <v>1226</v>
      </c>
      <c r="E1111" s="24" t="s">
        <v>2008</v>
      </c>
      <c r="F1111" s="24" t="s">
        <v>2043</v>
      </c>
      <c r="G1111" s="24" t="s">
        <v>2044</v>
      </c>
      <c r="H1111" s="24" t="s">
        <v>2045</v>
      </c>
      <c r="I1111" s="159" t="s">
        <v>2037</v>
      </c>
      <c r="J1111" s="183"/>
      <c r="K1111" s="183" t="s">
        <v>536</v>
      </c>
      <c r="L1111" s="24">
        <v>97934504</v>
      </c>
      <c r="M1111" s="24" t="s">
        <v>3362</v>
      </c>
      <c r="O1111" s="137" t="s">
        <v>2039</v>
      </c>
    </row>
    <row r="1112" spans="1:16" s="24" customFormat="1">
      <c r="A1112" s="43"/>
      <c r="B1112" s="144" t="str">
        <f t="shared" si="25"/>
        <v>N</v>
      </c>
      <c r="C1112" s="24" t="s">
        <v>3363</v>
      </c>
      <c r="D1112" s="24" t="s">
        <v>1226</v>
      </c>
      <c r="E1112" s="24" t="s">
        <v>2016</v>
      </c>
      <c r="F1112" s="24" t="s">
        <v>2043</v>
      </c>
      <c r="G1112" s="24" t="s">
        <v>2044</v>
      </c>
      <c r="H1112" s="24" t="s">
        <v>2045</v>
      </c>
      <c r="I1112" s="159" t="s">
        <v>2037</v>
      </c>
      <c r="J1112" s="183"/>
      <c r="K1112" s="183" t="s">
        <v>536</v>
      </c>
      <c r="L1112" s="24">
        <v>97934504</v>
      </c>
      <c r="M1112" s="24" t="s">
        <v>3364</v>
      </c>
      <c r="O1112" s="137" t="s">
        <v>2039</v>
      </c>
    </row>
    <row r="1113" spans="1:16" s="24" customFormat="1">
      <c r="A1113" s="43"/>
      <c r="B1113" s="144" t="str">
        <f t="shared" si="25"/>
        <v>N</v>
      </c>
      <c r="C1113" s="24" t="s">
        <v>3365</v>
      </c>
      <c r="D1113" s="24" t="s">
        <v>1226</v>
      </c>
      <c r="E1113" s="24" t="s">
        <v>2008</v>
      </c>
      <c r="F1113" s="24" t="s">
        <v>2050</v>
      </c>
      <c r="G1113" s="24" t="s">
        <v>2051</v>
      </c>
      <c r="H1113" s="24" t="s">
        <v>2052</v>
      </c>
      <c r="I1113" s="159" t="s">
        <v>2037</v>
      </c>
      <c r="J1113" s="183"/>
      <c r="K1113" s="183" t="s">
        <v>536</v>
      </c>
      <c r="L1113" s="24">
        <v>97934506</v>
      </c>
      <c r="M1113" s="24" t="s">
        <v>3366</v>
      </c>
      <c r="O1113" s="137" t="s">
        <v>2054</v>
      </c>
      <c r="P1113" s="155"/>
    </row>
    <row r="1114" spans="1:16" s="24" customFormat="1">
      <c r="A1114" s="43"/>
      <c r="B1114" s="144" t="str">
        <f t="shared" si="25"/>
        <v>N</v>
      </c>
      <c r="C1114" s="24" t="s">
        <v>3367</v>
      </c>
      <c r="D1114" s="24" t="s">
        <v>1226</v>
      </c>
      <c r="E1114" s="24" t="s">
        <v>2016</v>
      </c>
      <c r="F1114" s="24" t="s">
        <v>2050</v>
      </c>
      <c r="G1114" s="24" t="s">
        <v>2051</v>
      </c>
      <c r="H1114" s="24" t="s">
        <v>2052</v>
      </c>
      <c r="I1114" s="159" t="s">
        <v>2037</v>
      </c>
      <c r="J1114" s="183"/>
      <c r="K1114" s="183" t="s">
        <v>536</v>
      </c>
      <c r="L1114" s="24">
        <v>97934506</v>
      </c>
      <c r="M1114" s="24" t="s">
        <v>3368</v>
      </c>
      <c r="O1114" s="137" t="s">
        <v>2054</v>
      </c>
    </row>
    <row r="1115" spans="1:16" s="24" customFormat="1">
      <c r="A1115" s="43"/>
      <c r="B1115" s="144" t="str">
        <f t="shared" si="25"/>
        <v>N</v>
      </c>
      <c r="C1115" s="24" t="s">
        <v>3369</v>
      </c>
      <c r="D1115" s="24" t="s">
        <v>1226</v>
      </c>
      <c r="E1115" s="24" t="s">
        <v>2008</v>
      </c>
      <c r="F1115" s="24" t="s">
        <v>2058</v>
      </c>
      <c r="G1115" s="24" t="s">
        <v>549</v>
      </c>
      <c r="H1115" s="24" t="s">
        <v>550</v>
      </c>
      <c r="I1115" s="24" t="s">
        <v>549</v>
      </c>
      <c r="J1115" s="183"/>
      <c r="K1115" s="183" t="s">
        <v>536</v>
      </c>
      <c r="L1115" s="24" t="s">
        <v>544</v>
      </c>
      <c r="M1115" s="24" t="s">
        <v>3370</v>
      </c>
      <c r="O1115" s="137" t="s">
        <v>552</v>
      </c>
    </row>
    <row r="1116" spans="1:16" s="24" customFormat="1">
      <c r="A1116" s="43"/>
      <c r="B1116" s="144" t="str">
        <f t="shared" si="25"/>
        <v>N</v>
      </c>
      <c r="C1116" s="24" t="s">
        <v>3371</v>
      </c>
      <c r="D1116" s="24" t="s">
        <v>1226</v>
      </c>
      <c r="E1116" s="24" t="s">
        <v>2016</v>
      </c>
      <c r="F1116" s="24" t="s">
        <v>2058</v>
      </c>
      <c r="G1116" s="24" t="s">
        <v>549</v>
      </c>
      <c r="H1116" s="24" t="s">
        <v>550</v>
      </c>
      <c r="I1116" s="24" t="s">
        <v>549</v>
      </c>
      <c r="J1116" s="183"/>
      <c r="K1116" s="183" t="s">
        <v>536</v>
      </c>
      <c r="L1116" s="24" t="s">
        <v>544</v>
      </c>
      <c r="M1116" s="24" t="s">
        <v>3372</v>
      </c>
      <c r="O1116" s="137" t="s">
        <v>552</v>
      </c>
    </row>
    <row r="1117" spans="1:16" s="24" customFormat="1">
      <c r="A1117" s="43"/>
      <c r="B1117" s="144" t="str">
        <f t="shared" si="25"/>
        <v>N</v>
      </c>
      <c r="C1117" s="24" t="s">
        <v>3373</v>
      </c>
      <c r="D1117" s="24" t="s">
        <v>1226</v>
      </c>
      <c r="E1117" s="24" t="s">
        <v>2008</v>
      </c>
      <c r="F1117" s="24" t="s">
        <v>2009</v>
      </c>
      <c r="G1117" s="24" t="s">
        <v>2010</v>
      </c>
      <c r="H1117" s="24" t="s">
        <v>2011</v>
      </c>
      <c r="I1117" s="24" t="s">
        <v>2012</v>
      </c>
      <c r="J1117" s="183"/>
      <c r="K1117" s="183" t="s">
        <v>1094</v>
      </c>
      <c r="L1117" s="183" t="s">
        <v>544</v>
      </c>
      <c r="M1117" s="24" t="s">
        <v>3326</v>
      </c>
      <c r="O1117" s="137" t="s">
        <v>1095</v>
      </c>
    </row>
    <row r="1118" spans="1:16" s="24" customFormat="1">
      <c r="A1118" s="43"/>
      <c r="B1118" s="144" t="str">
        <f t="shared" si="25"/>
        <v>N</v>
      </c>
      <c r="C1118" s="24" t="s">
        <v>3374</v>
      </c>
      <c r="D1118" s="24" t="s">
        <v>1226</v>
      </c>
      <c r="E1118" s="24" t="s">
        <v>2016</v>
      </c>
      <c r="F1118" s="24" t="s">
        <v>2009</v>
      </c>
      <c r="G1118" s="24" t="s">
        <v>2010</v>
      </c>
      <c r="H1118" s="24" t="s">
        <v>2011</v>
      </c>
      <c r="I1118" s="24" t="s">
        <v>2012</v>
      </c>
      <c r="J1118" s="183"/>
      <c r="K1118" s="183" t="s">
        <v>1094</v>
      </c>
      <c r="L1118" s="183" t="s">
        <v>544</v>
      </c>
      <c r="M1118" s="24" t="s">
        <v>3328</v>
      </c>
      <c r="O1118" s="137" t="s">
        <v>1095</v>
      </c>
    </row>
    <row r="1119" spans="1:16" s="24" customFormat="1">
      <c r="A1119" s="43"/>
      <c r="B1119" s="144" t="str">
        <f t="shared" si="25"/>
        <v>N</v>
      </c>
      <c r="C1119" s="24" t="s">
        <v>3375</v>
      </c>
      <c r="D1119" s="24" t="s">
        <v>1226</v>
      </c>
      <c r="E1119" s="24" t="s">
        <v>2008</v>
      </c>
      <c r="F1119" s="24" t="s">
        <v>2019</v>
      </c>
      <c r="G1119" s="24" t="s">
        <v>2020</v>
      </c>
      <c r="H1119" s="24" t="s">
        <v>2021</v>
      </c>
      <c r="I1119" s="24" t="s">
        <v>2012</v>
      </c>
      <c r="J1119" s="183"/>
      <c r="K1119" s="183" t="s">
        <v>1094</v>
      </c>
      <c r="L1119" s="24">
        <v>97783390</v>
      </c>
      <c r="M1119" s="24" t="s">
        <v>3330</v>
      </c>
      <c r="O1119" s="137" t="s">
        <v>1095</v>
      </c>
    </row>
    <row r="1120" spans="1:16" s="24" customFormat="1">
      <c r="A1120" s="43"/>
      <c r="B1120" s="144" t="str">
        <f t="shared" si="25"/>
        <v>N</v>
      </c>
      <c r="C1120" s="24" t="s">
        <v>3376</v>
      </c>
      <c r="D1120" s="24" t="s">
        <v>1226</v>
      </c>
      <c r="E1120" s="24" t="s">
        <v>2016</v>
      </c>
      <c r="F1120" s="24" t="s">
        <v>2019</v>
      </c>
      <c r="G1120" s="24" t="s">
        <v>2020</v>
      </c>
      <c r="H1120" s="24" t="s">
        <v>2021</v>
      </c>
      <c r="I1120" s="24" t="s">
        <v>2012</v>
      </c>
      <c r="J1120" s="183"/>
      <c r="K1120" s="183" t="s">
        <v>1094</v>
      </c>
      <c r="L1120" s="183" t="s">
        <v>544</v>
      </c>
      <c r="M1120" s="24" t="s">
        <v>3332</v>
      </c>
      <c r="O1120" s="137" t="s">
        <v>1095</v>
      </c>
    </row>
    <row r="1121" spans="1:16" s="24" customFormat="1">
      <c r="A1121" s="43"/>
      <c r="B1121" s="144" t="str">
        <f t="shared" si="25"/>
        <v>N</v>
      </c>
      <c r="C1121" s="24" t="s">
        <v>3377</v>
      </c>
      <c r="D1121" s="24" t="s">
        <v>1226</v>
      </c>
      <c r="E1121" s="24" t="s">
        <v>2008</v>
      </c>
      <c r="F1121" s="24" t="s">
        <v>2026</v>
      </c>
      <c r="G1121" s="24" t="s">
        <v>2027</v>
      </c>
      <c r="H1121" s="24" t="s">
        <v>2028</v>
      </c>
      <c r="I1121" s="24" t="s">
        <v>2012</v>
      </c>
      <c r="J1121" s="183"/>
      <c r="K1121" s="183" t="s">
        <v>1094</v>
      </c>
      <c r="L1121" s="183" t="s">
        <v>544</v>
      </c>
      <c r="M1121" s="24" t="s">
        <v>3334</v>
      </c>
      <c r="O1121" s="137" t="s">
        <v>1095</v>
      </c>
    </row>
    <row r="1122" spans="1:16" s="24" customFormat="1">
      <c r="A1122" s="43"/>
      <c r="B1122" s="144" t="str">
        <f t="shared" si="25"/>
        <v>N</v>
      </c>
      <c r="C1122" s="24" t="s">
        <v>3378</v>
      </c>
      <c r="D1122" s="24" t="s">
        <v>1226</v>
      </c>
      <c r="E1122" s="24" t="s">
        <v>2016</v>
      </c>
      <c r="F1122" s="24" t="s">
        <v>2026</v>
      </c>
      <c r="G1122" s="24" t="s">
        <v>2027</v>
      </c>
      <c r="H1122" s="24" t="s">
        <v>2028</v>
      </c>
      <c r="I1122" s="24" t="s">
        <v>2012</v>
      </c>
      <c r="J1122" s="183"/>
      <c r="K1122" s="183" t="s">
        <v>1094</v>
      </c>
      <c r="L1122" s="183" t="s">
        <v>544</v>
      </c>
      <c r="M1122" s="24" t="s">
        <v>3336</v>
      </c>
      <c r="O1122" s="137" t="s">
        <v>1095</v>
      </c>
    </row>
    <row r="1123" spans="1:16" s="24" customFormat="1">
      <c r="A1123" s="43"/>
      <c r="B1123" s="144" t="str">
        <f t="shared" si="25"/>
        <v>N</v>
      </c>
      <c r="C1123" s="24" t="s">
        <v>3379</v>
      </c>
      <c r="D1123" s="24" t="s">
        <v>1226</v>
      </c>
      <c r="E1123" s="24" t="s">
        <v>2008</v>
      </c>
      <c r="F1123" s="24" t="s">
        <v>2009</v>
      </c>
      <c r="G1123" s="24" t="s">
        <v>2010</v>
      </c>
      <c r="H1123" s="24" t="s">
        <v>2011</v>
      </c>
      <c r="I1123" s="24" t="s">
        <v>2012</v>
      </c>
      <c r="J1123" s="183"/>
      <c r="K1123" s="183" t="s">
        <v>1125</v>
      </c>
      <c r="L1123" s="183" t="s">
        <v>544</v>
      </c>
      <c r="M1123" s="24" t="s">
        <v>3326</v>
      </c>
      <c r="O1123" s="137" t="s">
        <v>1095</v>
      </c>
      <c r="P1123" s="25"/>
    </row>
    <row r="1124" spans="1:16" s="24" customFormat="1">
      <c r="A1124" s="43"/>
      <c r="B1124" s="144" t="str">
        <f t="shared" si="25"/>
        <v>N</v>
      </c>
      <c r="C1124" s="24" t="s">
        <v>3380</v>
      </c>
      <c r="D1124" s="24" t="s">
        <v>1226</v>
      </c>
      <c r="E1124" s="24" t="s">
        <v>2016</v>
      </c>
      <c r="F1124" s="24" t="s">
        <v>2009</v>
      </c>
      <c r="G1124" s="24" t="s">
        <v>2010</v>
      </c>
      <c r="H1124" s="24" t="s">
        <v>2011</v>
      </c>
      <c r="I1124" s="24" t="s">
        <v>2012</v>
      </c>
      <c r="J1124" s="183"/>
      <c r="K1124" s="183" t="s">
        <v>1125</v>
      </c>
      <c r="L1124" s="183" t="s">
        <v>544</v>
      </c>
      <c r="M1124" s="24" t="s">
        <v>3328</v>
      </c>
      <c r="O1124" s="137" t="s">
        <v>1095</v>
      </c>
      <c r="P1124" s="155"/>
    </row>
    <row r="1125" spans="1:16" s="24" customFormat="1">
      <c r="A1125" s="43"/>
      <c r="B1125" s="144" t="str">
        <f t="shared" si="25"/>
        <v>N</v>
      </c>
      <c r="C1125" s="24" t="s">
        <v>3381</v>
      </c>
      <c r="D1125" s="24" t="s">
        <v>1226</v>
      </c>
      <c r="E1125" s="24" t="s">
        <v>2008</v>
      </c>
      <c r="F1125" s="24" t="s">
        <v>2019</v>
      </c>
      <c r="G1125" s="24" t="s">
        <v>2020</v>
      </c>
      <c r="H1125" s="24" t="s">
        <v>2021</v>
      </c>
      <c r="I1125" s="24" t="s">
        <v>2012</v>
      </c>
      <c r="J1125" s="183"/>
      <c r="K1125" s="183" t="s">
        <v>1125</v>
      </c>
      <c r="L1125" s="24">
        <v>97783390</v>
      </c>
      <c r="M1125" s="24" t="s">
        <v>3330</v>
      </c>
      <c r="O1125" s="137" t="s">
        <v>1095</v>
      </c>
    </row>
    <row r="1126" spans="1:16" s="24" customFormat="1">
      <c r="A1126" s="43"/>
      <c r="B1126" s="144" t="str">
        <f t="shared" si="25"/>
        <v>N</v>
      </c>
      <c r="C1126" s="24" t="s">
        <v>3382</v>
      </c>
      <c r="D1126" s="24" t="s">
        <v>1226</v>
      </c>
      <c r="E1126" s="24" t="s">
        <v>2016</v>
      </c>
      <c r="F1126" s="24" t="s">
        <v>2019</v>
      </c>
      <c r="G1126" s="24" t="s">
        <v>2020</v>
      </c>
      <c r="H1126" s="24" t="s">
        <v>2021</v>
      </c>
      <c r="I1126" s="24" t="s">
        <v>2012</v>
      </c>
      <c r="J1126" s="183"/>
      <c r="K1126" s="183" t="s">
        <v>1125</v>
      </c>
      <c r="L1126" s="183" t="s">
        <v>544</v>
      </c>
      <c r="M1126" s="24" t="s">
        <v>3332</v>
      </c>
      <c r="O1126" s="137" t="s">
        <v>1095</v>
      </c>
    </row>
    <row r="1127" spans="1:16" s="24" customFormat="1">
      <c r="A1127" s="43"/>
      <c r="B1127" s="144" t="str">
        <f t="shared" si="25"/>
        <v>N</v>
      </c>
      <c r="C1127" s="24" t="s">
        <v>3383</v>
      </c>
      <c r="D1127" s="24" t="s">
        <v>1226</v>
      </c>
      <c r="E1127" s="24" t="s">
        <v>2008</v>
      </c>
      <c r="F1127" s="24" t="s">
        <v>2026</v>
      </c>
      <c r="G1127" s="24" t="s">
        <v>2027</v>
      </c>
      <c r="H1127" s="24" t="s">
        <v>2028</v>
      </c>
      <c r="I1127" s="24" t="s">
        <v>2012</v>
      </c>
      <c r="J1127" s="183"/>
      <c r="K1127" s="183" t="s">
        <v>1125</v>
      </c>
      <c r="L1127" s="183" t="s">
        <v>544</v>
      </c>
      <c r="M1127" s="24" t="s">
        <v>3334</v>
      </c>
      <c r="O1127" s="137" t="s">
        <v>1095</v>
      </c>
    </row>
    <row r="1128" spans="1:16" s="24" customFormat="1">
      <c r="A1128" s="43"/>
      <c r="B1128" s="144" t="str">
        <f t="shared" si="25"/>
        <v>N</v>
      </c>
      <c r="C1128" s="24" t="s">
        <v>3384</v>
      </c>
      <c r="D1128" s="24" t="s">
        <v>1226</v>
      </c>
      <c r="E1128" s="24" t="s">
        <v>2016</v>
      </c>
      <c r="F1128" s="24" t="s">
        <v>2026</v>
      </c>
      <c r="G1128" s="24" t="s">
        <v>2027</v>
      </c>
      <c r="H1128" s="24" t="s">
        <v>2028</v>
      </c>
      <c r="I1128" s="24" t="s">
        <v>2012</v>
      </c>
      <c r="J1128" s="183"/>
      <c r="K1128" s="183" t="s">
        <v>1125</v>
      </c>
      <c r="L1128" s="183" t="s">
        <v>544</v>
      </c>
      <c r="M1128" s="24" t="s">
        <v>3336</v>
      </c>
      <c r="O1128" s="137" t="s">
        <v>1095</v>
      </c>
    </row>
    <row r="1129" spans="1:16" s="24" customFormat="1">
      <c r="A1129" s="43"/>
      <c r="B1129" s="144" t="str">
        <f t="shared" si="25"/>
        <v>Y</v>
      </c>
      <c r="C1129" s="24" t="s">
        <v>3385</v>
      </c>
      <c r="D1129" s="24" t="s">
        <v>3386</v>
      </c>
      <c r="E1129" s="24" t="s">
        <v>2008</v>
      </c>
      <c r="F1129" s="24" t="s">
        <v>2009</v>
      </c>
      <c r="G1129" s="24" t="s">
        <v>2010</v>
      </c>
      <c r="H1129" s="24" t="s">
        <v>2011</v>
      </c>
      <c r="I1129" s="24" t="s">
        <v>2012</v>
      </c>
      <c r="J1129" s="183"/>
      <c r="K1129" s="183" t="s">
        <v>536</v>
      </c>
      <c r="L1129" s="24" t="s">
        <v>3387</v>
      </c>
      <c r="M1129" s="24" t="s">
        <v>3388</v>
      </c>
      <c r="N1129" s="24" t="s">
        <v>2014</v>
      </c>
      <c r="O1129" s="24" t="s">
        <v>539</v>
      </c>
    </row>
    <row r="1130" spans="1:16" s="24" customFormat="1">
      <c r="A1130" s="43"/>
      <c r="B1130" s="144" t="str">
        <f t="shared" si="25"/>
        <v>N</v>
      </c>
      <c r="C1130" s="24" t="s">
        <v>3389</v>
      </c>
      <c r="D1130" s="24" t="s">
        <v>3386</v>
      </c>
      <c r="E1130" s="24" t="s">
        <v>2016</v>
      </c>
      <c r="F1130" s="24" t="s">
        <v>2009</v>
      </c>
      <c r="G1130" s="24" t="s">
        <v>2010</v>
      </c>
      <c r="H1130" s="24" t="s">
        <v>2011</v>
      </c>
      <c r="I1130" s="24" t="s">
        <v>2012</v>
      </c>
      <c r="J1130" s="183"/>
      <c r="K1130" s="183" t="s">
        <v>536</v>
      </c>
      <c r="L1130" s="24" t="s">
        <v>3387</v>
      </c>
      <c r="M1130" s="24" t="s">
        <v>3390</v>
      </c>
      <c r="N1130" s="24" t="s">
        <v>2014</v>
      </c>
      <c r="O1130" s="24" t="s">
        <v>539</v>
      </c>
    </row>
    <row r="1131" spans="1:16" s="24" customFormat="1">
      <c r="A1131" s="43"/>
      <c r="B1131" s="144" t="str">
        <f t="shared" si="25"/>
        <v>N</v>
      </c>
      <c r="C1131" s="24" t="s">
        <v>3391</v>
      </c>
      <c r="D1131" s="24" t="s">
        <v>3386</v>
      </c>
      <c r="E1131" s="24" t="s">
        <v>2008</v>
      </c>
      <c r="F1131" s="24" t="s">
        <v>2019</v>
      </c>
      <c r="G1131" s="24" t="s">
        <v>2020</v>
      </c>
      <c r="H1131" s="24" t="s">
        <v>2021</v>
      </c>
      <c r="I1131" s="24" t="s">
        <v>2012</v>
      </c>
      <c r="J1131" s="183"/>
      <c r="K1131" s="183" t="s">
        <v>536</v>
      </c>
      <c r="L1131" s="24">
        <v>97783401</v>
      </c>
      <c r="M1131" s="24" t="s">
        <v>3392</v>
      </c>
      <c r="N1131" s="24" t="s">
        <v>2014</v>
      </c>
      <c r="O1131" s="24" t="s">
        <v>1095</v>
      </c>
      <c r="P1131" s="155"/>
    </row>
    <row r="1132" spans="1:16" s="24" customFormat="1">
      <c r="A1132" s="43"/>
      <c r="B1132" s="144" t="str">
        <f t="shared" si="25"/>
        <v>N</v>
      </c>
      <c r="C1132" s="24" t="s">
        <v>3393</v>
      </c>
      <c r="D1132" s="24" t="s">
        <v>3386</v>
      </c>
      <c r="E1132" s="24" t="s">
        <v>2016</v>
      </c>
      <c r="F1132" s="24" t="s">
        <v>2019</v>
      </c>
      <c r="G1132" s="24" t="s">
        <v>2020</v>
      </c>
      <c r="H1132" s="24" t="s">
        <v>2021</v>
      </c>
      <c r="I1132" s="24" t="s">
        <v>2012</v>
      </c>
      <c r="J1132" s="183"/>
      <c r="K1132" s="183" t="s">
        <v>536</v>
      </c>
      <c r="L1132" s="24">
        <v>97783401</v>
      </c>
      <c r="M1132" s="24" t="s">
        <v>3394</v>
      </c>
      <c r="N1132" s="24" t="s">
        <v>2014</v>
      </c>
      <c r="O1132" s="24" t="s">
        <v>1095</v>
      </c>
      <c r="P1132" s="155"/>
    </row>
    <row r="1133" spans="1:16" s="24" customFormat="1">
      <c r="A1133" s="43"/>
      <c r="B1133" s="144" t="str">
        <f t="shared" si="25"/>
        <v>N</v>
      </c>
      <c r="C1133" s="24" t="s">
        <v>3395</v>
      </c>
      <c r="D1133" s="24" t="s">
        <v>3386</v>
      </c>
      <c r="E1133" s="24" t="s">
        <v>2008</v>
      </c>
      <c r="F1133" s="24" t="s">
        <v>2026</v>
      </c>
      <c r="G1133" s="24" t="s">
        <v>2027</v>
      </c>
      <c r="H1133" s="24" t="s">
        <v>2028</v>
      </c>
      <c r="I1133" s="24" t="s">
        <v>2012</v>
      </c>
      <c r="J1133" s="183"/>
      <c r="K1133" s="183" t="s">
        <v>536</v>
      </c>
      <c r="L1133" s="24" t="s">
        <v>544</v>
      </c>
      <c r="M1133" s="24" t="s">
        <v>3396</v>
      </c>
      <c r="O1133" s="137" t="s">
        <v>2030</v>
      </c>
    </row>
    <row r="1134" spans="1:16" s="24" customFormat="1">
      <c r="A1134" s="43"/>
      <c r="B1134" s="144" t="str">
        <f t="shared" si="25"/>
        <v>N</v>
      </c>
      <c r="C1134" s="24" t="s">
        <v>3397</v>
      </c>
      <c r="D1134" s="24" t="s">
        <v>3386</v>
      </c>
      <c r="E1134" s="24" t="s">
        <v>2016</v>
      </c>
      <c r="F1134" s="24" t="s">
        <v>2026</v>
      </c>
      <c r="G1134" s="24" t="s">
        <v>2027</v>
      </c>
      <c r="H1134" s="24" t="s">
        <v>2028</v>
      </c>
      <c r="I1134" s="24" t="s">
        <v>2012</v>
      </c>
      <c r="J1134" s="183"/>
      <c r="K1134" s="183" t="s">
        <v>536</v>
      </c>
      <c r="L1134" s="24" t="s">
        <v>544</v>
      </c>
      <c r="M1134" s="24" t="s">
        <v>3398</v>
      </c>
      <c r="O1134" s="137" t="s">
        <v>2030</v>
      </c>
    </row>
    <row r="1135" spans="1:16" s="24" customFormat="1">
      <c r="A1135" s="43"/>
      <c r="B1135" s="144" t="str">
        <f t="shared" si="25"/>
        <v>N</v>
      </c>
      <c r="C1135" s="24" t="s">
        <v>3399</v>
      </c>
      <c r="D1135" s="24" t="s">
        <v>3386</v>
      </c>
      <c r="E1135" s="24" t="s">
        <v>2008</v>
      </c>
      <c r="F1135" s="24" t="s">
        <v>2034</v>
      </c>
      <c r="G1135" s="24" t="s">
        <v>2035</v>
      </c>
      <c r="H1135" s="24" t="s">
        <v>2036</v>
      </c>
      <c r="I1135" s="159" t="s">
        <v>2037</v>
      </c>
      <c r="J1135" s="183"/>
      <c r="K1135" s="183" t="s">
        <v>536</v>
      </c>
      <c r="L1135" s="24" t="s">
        <v>544</v>
      </c>
      <c r="M1135" s="24" t="s">
        <v>3400</v>
      </c>
      <c r="O1135" s="137" t="s">
        <v>2039</v>
      </c>
    </row>
    <row r="1136" spans="1:16" s="24" customFormat="1">
      <c r="A1136" s="43"/>
      <c r="B1136" s="144" t="str">
        <f t="shared" si="25"/>
        <v>N</v>
      </c>
      <c r="C1136" s="24" t="s">
        <v>3401</v>
      </c>
      <c r="D1136" s="24" t="s">
        <v>3386</v>
      </c>
      <c r="E1136" s="24" t="s">
        <v>2016</v>
      </c>
      <c r="F1136" s="24" t="s">
        <v>2034</v>
      </c>
      <c r="G1136" s="24" t="s">
        <v>2035</v>
      </c>
      <c r="H1136" s="24" t="s">
        <v>2036</v>
      </c>
      <c r="I1136" s="159" t="s">
        <v>2037</v>
      </c>
      <c r="J1136" s="183"/>
      <c r="K1136" s="183" t="s">
        <v>536</v>
      </c>
      <c r="L1136" s="24" t="s">
        <v>544</v>
      </c>
      <c r="M1136" s="24" t="s">
        <v>3402</v>
      </c>
      <c r="O1136" s="137" t="s">
        <v>2039</v>
      </c>
    </row>
    <row r="1137" spans="1:16" s="24" customFormat="1">
      <c r="A1137" s="43"/>
      <c r="B1137" s="144" t="str">
        <f t="shared" si="25"/>
        <v>N</v>
      </c>
      <c r="C1137" s="24" t="s">
        <v>3403</v>
      </c>
      <c r="D1137" s="24" t="s">
        <v>3386</v>
      </c>
      <c r="E1137" s="24" t="s">
        <v>2008</v>
      </c>
      <c r="F1137" s="24" t="s">
        <v>2043</v>
      </c>
      <c r="G1137" s="24" t="s">
        <v>2044</v>
      </c>
      <c r="H1137" s="24" t="s">
        <v>2045</v>
      </c>
      <c r="I1137" s="159" t="s">
        <v>2037</v>
      </c>
      <c r="J1137" s="183"/>
      <c r="K1137" s="183" t="s">
        <v>536</v>
      </c>
      <c r="L1137" s="24">
        <v>97947448</v>
      </c>
      <c r="M1137" s="24" t="s">
        <v>3404</v>
      </c>
      <c r="O1137" s="137" t="s">
        <v>2039</v>
      </c>
      <c r="P1137" s="155"/>
    </row>
    <row r="1138" spans="1:16" s="24" customFormat="1">
      <c r="A1138" s="43"/>
      <c r="B1138" s="144" t="str">
        <f t="shared" si="25"/>
        <v>N</v>
      </c>
      <c r="C1138" s="24" t="s">
        <v>3405</v>
      </c>
      <c r="D1138" s="24" t="s">
        <v>3386</v>
      </c>
      <c r="E1138" s="24" t="s">
        <v>2016</v>
      </c>
      <c r="F1138" s="24" t="s">
        <v>2043</v>
      </c>
      <c r="G1138" s="24" t="s">
        <v>2044</v>
      </c>
      <c r="H1138" s="24" t="s">
        <v>2045</v>
      </c>
      <c r="I1138" s="159" t="s">
        <v>2037</v>
      </c>
      <c r="J1138" s="183"/>
      <c r="K1138" s="183" t="s">
        <v>536</v>
      </c>
      <c r="L1138" s="24">
        <v>97947448</v>
      </c>
      <c r="M1138" s="24" t="s">
        <v>3406</v>
      </c>
      <c r="O1138" s="137" t="s">
        <v>2039</v>
      </c>
    </row>
    <row r="1139" spans="1:16" s="24" customFormat="1">
      <c r="A1139" s="43"/>
      <c r="B1139" s="144" t="str">
        <f t="shared" si="25"/>
        <v>N</v>
      </c>
      <c r="C1139" s="24" t="s">
        <v>3407</v>
      </c>
      <c r="D1139" s="24" t="s">
        <v>3386</v>
      </c>
      <c r="E1139" s="24" t="s">
        <v>2008</v>
      </c>
      <c r="F1139" s="24" t="s">
        <v>2050</v>
      </c>
      <c r="G1139" s="24" t="s">
        <v>2051</v>
      </c>
      <c r="H1139" s="24" t="s">
        <v>2052</v>
      </c>
      <c r="I1139" s="159" t="s">
        <v>2037</v>
      </c>
      <c r="J1139" s="183"/>
      <c r="K1139" s="183" t="s">
        <v>536</v>
      </c>
      <c r="L1139" s="24">
        <v>97947449</v>
      </c>
      <c r="M1139" s="24" t="s">
        <v>3408</v>
      </c>
      <c r="O1139" s="137" t="s">
        <v>2054</v>
      </c>
    </row>
    <row r="1140" spans="1:16" s="24" customFormat="1">
      <c r="A1140" s="43"/>
      <c r="B1140" s="144" t="str">
        <f t="shared" si="25"/>
        <v>N</v>
      </c>
      <c r="C1140" s="24" t="s">
        <v>3409</v>
      </c>
      <c r="D1140" s="24" t="s">
        <v>3386</v>
      </c>
      <c r="E1140" s="24" t="s">
        <v>2016</v>
      </c>
      <c r="F1140" s="24" t="s">
        <v>2050</v>
      </c>
      <c r="G1140" s="24" t="s">
        <v>2051</v>
      </c>
      <c r="H1140" s="24" t="s">
        <v>2052</v>
      </c>
      <c r="I1140" s="159" t="s">
        <v>2037</v>
      </c>
      <c r="J1140" s="183"/>
      <c r="K1140" s="183" t="s">
        <v>536</v>
      </c>
      <c r="L1140" s="24">
        <v>97947449</v>
      </c>
      <c r="M1140" s="24" t="s">
        <v>3410</v>
      </c>
      <c r="O1140" s="137" t="s">
        <v>2054</v>
      </c>
    </row>
    <row r="1141" spans="1:16" s="24" customFormat="1">
      <c r="A1141" s="43"/>
      <c r="B1141" s="144" t="str">
        <f t="shared" si="25"/>
        <v>N</v>
      </c>
      <c r="C1141" s="24" t="s">
        <v>3411</v>
      </c>
      <c r="D1141" s="24" t="s">
        <v>3386</v>
      </c>
      <c r="E1141" s="24" t="s">
        <v>2008</v>
      </c>
      <c r="F1141" s="24" t="s">
        <v>2058</v>
      </c>
      <c r="G1141" s="24" t="s">
        <v>549</v>
      </c>
      <c r="H1141" s="24" t="s">
        <v>550</v>
      </c>
      <c r="I1141" s="24" t="s">
        <v>549</v>
      </c>
      <c r="J1141" s="183"/>
      <c r="K1141" s="183" t="s">
        <v>536</v>
      </c>
      <c r="L1141" s="24" t="s">
        <v>544</v>
      </c>
      <c r="M1141" s="24" t="s">
        <v>3412</v>
      </c>
      <c r="O1141" s="137" t="s">
        <v>552</v>
      </c>
    </row>
    <row r="1142" spans="1:16" s="24" customFormat="1">
      <c r="A1142" s="43"/>
      <c r="B1142" s="144" t="str">
        <f t="shared" si="25"/>
        <v>N</v>
      </c>
      <c r="C1142" s="24" t="s">
        <v>3413</v>
      </c>
      <c r="D1142" s="24" t="s">
        <v>3386</v>
      </c>
      <c r="E1142" s="24" t="s">
        <v>2016</v>
      </c>
      <c r="F1142" s="24" t="s">
        <v>2058</v>
      </c>
      <c r="G1142" s="24" t="s">
        <v>549</v>
      </c>
      <c r="H1142" s="24" t="s">
        <v>550</v>
      </c>
      <c r="I1142" s="24" t="s">
        <v>549</v>
      </c>
      <c r="J1142" s="183"/>
      <c r="K1142" s="183" t="s">
        <v>536</v>
      </c>
      <c r="L1142" s="24" t="s">
        <v>544</v>
      </c>
      <c r="M1142" s="24" t="s">
        <v>3414</v>
      </c>
      <c r="O1142" s="137" t="s">
        <v>552</v>
      </c>
    </row>
    <row r="1143" spans="1:16" s="24" customFormat="1">
      <c r="A1143" s="43"/>
      <c r="B1143" s="144" t="str">
        <f t="shared" si="25"/>
        <v>N</v>
      </c>
      <c r="C1143" s="24" t="s">
        <v>3415</v>
      </c>
      <c r="D1143" s="24" t="s">
        <v>3386</v>
      </c>
      <c r="E1143" s="24" t="s">
        <v>2008</v>
      </c>
      <c r="F1143" s="24" t="s">
        <v>2009</v>
      </c>
      <c r="G1143" s="24" t="s">
        <v>2010</v>
      </c>
      <c r="H1143" s="24" t="s">
        <v>2011</v>
      </c>
      <c r="I1143" s="24" t="s">
        <v>2012</v>
      </c>
      <c r="J1143" s="183"/>
      <c r="K1143" s="183" t="s">
        <v>1094</v>
      </c>
      <c r="L1143" s="183" t="s">
        <v>544</v>
      </c>
      <c r="M1143" s="24" t="s">
        <v>3388</v>
      </c>
      <c r="O1143" s="137" t="s">
        <v>1095</v>
      </c>
    </row>
    <row r="1144" spans="1:16" s="24" customFormat="1">
      <c r="A1144" s="43"/>
      <c r="B1144" s="144" t="str">
        <f t="shared" si="25"/>
        <v>N</v>
      </c>
      <c r="C1144" s="24" t="s">
        <v>3416</v>
      </c>
      <c r="D1144" s="24" t="s">
        <v>3386</v>
      </c>
      <c r="E1144" s="24" t="s">
        <v>2016</v>
      </c>
      <c r="F1144" s="24" t="s">
        <v>2009</v>
      </c>
      <c r="G1144" s="24" t="s">
        <v>2010</v>
      </c>
      <c r="H1144" s="24" t="s">
        <v>2011</v>
      </c>
      <c r="I1144" s="24" t="s">
        <v>2012</v>
      </c>
      <c r="J1144" s="183"/>
      <c r="K1144" s="183" t="s">
        <v>1094</v>
      </c>
      <c r="L1144" s="183" t="s">
        <v>544</v>
      </c>
      <c r="M1144" s="24" t="s">
        <v>3390</v>
      </c>
      <c r="O1144" s="137" t="s">
        <v>1095</v>
      </c>
    </row>
    <row r="1145" spans="1:16" s="24" customFormat="1">
      <c r="A1145" s="43"/>
      <c r="B1145" s="144" t="str">
        <f t="shared" si="25"/>
        <v>N</v>
      </c>
      <c r="C1145" s="24" t="s">
        <v>3417</v>
      </c>
      <c r="D1145" s="24" t="s">
        <v>3386</v>
      </c>
      <c r="E1145" s="24" t="s">
        <v>2008</v>
      </c>
      <c r="F1145" s="24" t="s">
        <v>2019</v>
      </c>
      <c r="G1145" s="24" t="s">
        <v>2020</v>
      </c>
      <c r="H1145" s="24" t="s">
        <v>2021</v>
      </c>
      <c r="I1145" s="24" t="s">
        <v>2012</v>
      </c>
      <c r="J1145" s="183"/>
      <c r="K1145" s="183" t="s">
        <v>1094</v>
      </c>
      <c r="L1145" s="183" t="s">
        <v>544</v>
      </c>
      <c r="M1145" s="24" t="s">
        <v>3392</v>
      </c>
      <c r="O1145" s="137" t="s">
        <v>1095</v>
      </c>
    </row>
    <row r="1146" spans="1:16" s="24" customFormat="1">
      <c r="A1146" s="43"/>
      <c r="B1146" s="144" t="str">
        <f t="shared" si="25"/>
        <v>N</v>
      </c>
      <c r="C1146" s="24" t="s">
        <v>3418</v>
      </c>
      <c r="D1146" s="24" t="s">
        <v>3386</v>
      </c>
      <c r="E1146" s="24" t="s">
        <v>2016</v>
      </c>
      <c r="F1146" s="24" t="s">
        <v>2019</v>
      </c>
      <c r="G1146" s="24" t="s">
        <v>2020</v>
      </c>
      <c r="H1146" s="24" t="s">
        <v>2021</v>
      </c>
      <c r="I1146" s="24" t="s">
        <v>2012</v>
      </c>
      <c r="J1146" s="183"/>
      <c r="K1146" s="183" t="s">
        <v>1094</v>
      </c>
      <c r="L1146" s="183" t="s">
        <v>544</v>
      </c>
      <c r="M1146" s="24" t="s">
        <v>3394</v>
      </c>
      <c r="O1146" s="137" t="s">
        <v>1095</v>
      </c>
    </row>
    <row r="1147" spans="1:16" s="24" customFormat="1">
      <c r="A1147" s="43"/>
      <c r="B1147" s="144" t="str">
        <f t="shared" si="25"/>
        <v>N</v>
      </c>
      <c r="C1147" s="24" t="s">
        <v>3419</v>
      </c>
      <c r="D1147" s="24" t="s">
        <v>3386</v>
      </c>
      <c r="E1147" s="24" t="s">
        <v>2008</v>
      </c>
      <c r="F1147" s="24" t="s">
        <v>2026</v>
      </c>
      <c r="G1147" s="24" t="s">
        <v>2027</v>
      </c>
      <c r="H1147" s="24" t="s">
        <v>2028</v>
      </c>
      <c r="I1147" s="24" t="s">
        <v>2012</v>
      </c>
      <c r="J1147" s="183"/>
      <c r="K1147" s="183" t="s">
        <v>1094</v>
      </c>
      <c r="L1147" s="183" t="s">
        <v>544</v>
      </c>
      <c r="M1147" s="24" t="s">
        <v>3396</v>
      </c>
      <c r="O1147" s="137" t="s">
        <v>1095</v>
      </c>
    </row>
    <row r="1148" spans="1:16" s="24" customFormat="1">
      <c r="A1148" s="43"/>
      <c r="B1148" s="144" t="str">
        <f t="shared" si="25"/>
        <v>N</v>
      </c>
      <c r="C1148" s="24" t="s">
        <v>3420</v>
      </c>
      <c r="D1148" s="24" t="s">
        <v>3386</v>
      </c>
      <c r="E1148" s="24" t="s">
        <v>2016</v>
      </c>
      <c r="F1148" s="24" t="s">
        <v>2026</v>
      </c>
      <c r="G1148" s="24" t="s">
        <v>2027</v>
      </c>
      <c r="H1148" s="24" t="s">
        <v>2028</v>
      </c>
      <c r="I1148" s="24" t="s">
        <v>2012</v>
      </c>
      <c r="J1148" s="183"/>
      <c r="K1148" s="183" t="s">
        <v>1094</v>
      </c>
      <c r="L1148" s="183" t="s">
        <v>544</v>
      </c>
      <c r="M1148" s="24" t="s">
        <v>3398</v>
      </c>
      <c r="O1148" s="137" t="s">
        <v>1095</v>
      </c>
    </row>
    <row r="1149" spans="1:16" s="24" customFormat="1">
      <c r="A1149" s="43"/>
      <c r="B1149" s="144" t="str">
        <f t="shared" ref="B1149:B1178" si="26">IF(AND(E1149 = "Case Ring",G1149="Silicon Bronze, ASTM-B584, C87600", K1149 = "Coating_Standard"),"Y","N")</f>
        <v>N</v>
      </c>
      <c r="C1149" s="24" t="s">
        <v>3421</v>
      </c>
      <c r="D1149" s="24" t="s">
        <v>3386</v>
      </c>
      <c r="E1149" s="24" t="s">
        <v>2008</v>
      </c>
      <c r="F1149" s="24" t="s">
        <v>2009</v>
      </c>
      <c r="G1149" s="24" t="s">
        <v>2010</v>
      </c>
      <c r="H1149" s="24" t="s">
        <v>2011</v>
      </c>
      <c r="I1149" s="24" t="s">
        <v>2012</v>
      </c>
      <c r="J1149" s="183"/>
      <c r="K1149" s="183" t="s">
        <v>1125</v>
      </c>
      <c r="L1149" s="183" t="s">
        <v>544</v>
      </c>
      <c r="M1149" s="24" t="s">
        <v>3388</v>
      </c>
      <c r="O1149" s="137" t="s">
        <v>1095</v>
      </c>
    </row>
    <row r="1150" spans="1:16" s="24" customFormat="1">
      <c r="A1150" s="43"/>
      <c r="B1150" s="144" t="str">
        <f t="shared" si="26"/>
        <v>N</v>
      </c>
      <c r="C1150" s="24" t="s">
        <v>3422</v>
      </c>
      <c r="D1150" s="24" t="s">
        <v>3386</v>
      </c>
      <c r="E1150" s="24" t="s">
        <v>2016</v>
      </c>
      <c r="F1150" s="24" t="s">
        <v>2009</v>
      </c>
      <c r="G1150" s="24" t="s">
        <v>2010</v>
      </c>
      <c r="H1150" s="24" t="s">
        <v>2011</v>
      </c>
      <c r="I1150" s="24" t="s">
        <v>2012</v>
      </c>
      <c r="J1150" s="183"/>
      <c r="K1150" s="183" t="s">
        <v>1125</v>
      </c>
      <c r="L1150" s="183" t="s">
        <v>544</v>
      </c>
      <c r="M1150" s="24" t="s">
        <v>3390</v>
      </c>
      <c r="O1150" s="137" t="s">
        <v>1095</v>
      </c>
    </row>
    <row r="1151" spans="1:16" s="24" customFormat="1">
      <c r="A1151" s="43"/>
      <c r="B1151" s="144" t="str">
        <f t="shared" si="26"/>
        <v>N</v>
      </c>
      <c r="C1151" s="24" t="s">
        <v>3423</v>
      </c>
      <c r="D1151" s="24" t="s">
        <v>3386</v>
      </c>
      <c r="E1151" s="24" t="s">
        <v>2008</v>
      </c>
      <c r="F1151" s="24" t="s">
        <v>2019</v>
      </c>
      <c r="G1151" s="24" t="s">
        <v>2020</v>
      </c>
      <c r="H1151" s="24" t="s">
        <v>2021</v>
      </c>
      <c r="I1151" s="24" t="s">
        <v>2012</v>
      </c>
      <c r="J1151" s="183"/>
      <c r="K1151" s="183" t="s">
        <v>1125</v>
      </c>
      <c r="L1151" s="183" t="s">
        <v>544</v>
      </c>
      <c r="M1151" s="24" t="s">
        <v>3392</v>
      </c>
      <c r="O1151" s="137" t="s">
        <v>1095</v>
      </c>
    </row>
    <row r="1152" spans="1:16" s="24" customFormat="1">
      <c r="A1152" s="43"/>
      <c r="B1152" s="144" t="str">
        <f t="shared" si="26"/>
        <v>N</v>
      </c>
      <c r="C1152" s="24" t="s">
        <v>3424</v>
      </c>
      <c r="D1152" s="24" t="s">
        <v>3386</v>
      </c>
      <c r="E1152" s="24" t="s">
        <v>2016</v>
      </c>
      <c r="F1152" s="24" t="s">
        <v>2019</v>
      </c>
      <c r="G1152" s="24" t="s">
        <v>2020</v>
      </c>
      <c r="H1152" s="24" t="s">
        <v>2021</v>
      </c>
      <c r="I1152" s="24" t="s">
        <v>2012</v>
      </c>
      <c r="J1152" s="183"/>
      <c r="K1152" s="183" t="s">
        <v>1125</v>
      </c>
      <c r="L1152" s="183" t="s">
        <v>544</v>
      </c>
      <c r="M1152" s="24" t="s">
        <v>3394</v>
      </c>
      <c r="O1152" s="137" t="s">
        <v>1095</v>
      </c>
      <c r="P1152" s="155"/>
    </row>
    <row r="1153" spans="1:16" s="24" customFormat="1">
      <c r="A1153" s="43"/>
      <c r="B1153" s="144" t="str">
        <f t="shared" si="26"/>
        <v>N</v>
      </c>
      <c r="C1153" s="24" t="s">
        <v>3425</v>
      </c>
      <c r="D1153" s="24" t="s">
        <v>3386</v>
      </c>
      <c r="E1153" s="24" t="s">
        <v>2008</v>
      </c>
      <c r="F1153" s="24" t="s">
        <v>2026</v>
      </c>
      <c r="G1153" s="24" t="s">
        <v>2027</v>
      </c>
      <c r="H1153" s="24" t="s">
        <v>2028</v>
      </c>
      <c r="I1153" s="24" t="s">
        <v>2012</v>
      </c>
      <c r="J1153" s="183"/>
      <c r="K1153" s="183" t="s">
        <v>1125</v>
      </c>
      <c r="L1153" s="183" t="s">
        <v>544</v>
      </c>
      <c r="M1153" s="24" t="s">
        <v>3396</v>
      </c>
      <c r="O1153" s="137" t="s">
        <v>1095</v>
      </c>
    </row>
    <row r="1154" spans="1:16" s="24" customFormat="1">
      <c r="A1154" s="43"/>
      <c r="B1154" s="144" t="str">
        <f t="shared" si="26"/>
        <v>N</v>
      </c>
      <c r="C1154" s="24" t="s">
        <v>3426</v>
      </c>
      <c r="D1154" s="24" t="s">
        <v>3386</v>
      </c>
      <c r="E1154" s="24" t="s">
        <v>2016</v>
      </c>
      <c r="F1154" s="24" t="s">
        <v>2026</v>
      </c>
      <c r="G1154" s="24" t="s">
        <v>2027</v>
      </c>
      <c r="H1154" s="24" t="s">
        <v>2028</v>
      </c>
      <c r="I1154" s="24" t="s">
        <v>2012</v>
      </c>
      <c r="J1154" s="183"/>
      <c r="K1154" s="183" t="s">
        <v>1125</v>
      </c>
      <c r="L1154" s="183" t="s">
        <v>544</v>
      </c>
      <c r="M1154" s="24" t="s">
        <v>3398</v>
      </c>
      <c r="O1154" s="137" t="s">
        <v>1095</v>
      </c>
    </row>
    <row r="1155" spans="1:16" s="24" customFormat="1">
      <c r="A1155" s="43"/>
      <c r="B1155" s="144" t="str">
        <f t="shared" si="26"/>
        <v>N</v>
      </c>
      <c r="C1155" s="24" t="s">
        <v>3427</v>
      </c>
      <c r="D1155" s="24" t="s">
        <v>3386</v>
      </c>
      <c r="E1155" s="24" t="s">
        <v>2008</v>
      </c>
      <c r="F1155" s="24" t="s">
        <v>2009</v>
      </c>
      <c r="G1155" s="24" t="s">
        <v>2010</v>
      </c>
      <c r="H1155" s="24" t="s">
        <v>2011</v>
      </c>
      <c r="I1155" s="24" t="s">
        <v>2012</v>
      </c>
      <c r="J1155" s="183"/>
      <c r="K1155" s="183" t="s">
        <v>1235</v>
      </c>
      <c r="L1155" s="183" t="s">
        <v>544</v>
      </c>
      <c r="M1155" s="24" t="s">
        <v>3388</v>
      </c>
      <c r="O1155" s="137" t="s">
        <v>1095</v>
      </c>
    </row>
    <row r="1156" spans="1:16" s="24" customFormat="1">
      <c r="A1156" s="43"/>
      <c r="B1156" s="144" t="str">
        <f t="shared" si="26"/>
        <v>N</v>
      </c>
      <c r="C1156" s="24" t="s">
        <v>3428</v>
      </c>
      <c r="D1156" s="24" t="s">
        <v>3386</v>
      </c>
      <c r="E1156" s="24" t="s">
        <v>2016</v>
      </c>
      <c r="F1156" s="24" t="s">
        <v>2009</v>
      </c>
      <c r="G1156" s="24" t="s">
        <v>2010</v>
      </c>
      <c r="H1156" s="24" t="s">
        <v>2011</v>
      </c>
      <c r="I1156" s="24" t="s">
        <v>2012</v>
      </c>
      <c r="J1156" s="183"/>
      <c r="K1156" s="183" t="s">
        <v>1235</v>
      </c>
      <c r="L1156" s="183" t="s">
        <v>544</v>
      </c>
      <c r="M1156" s="24" t="s">
        <v>3390</v>
      </c>
      <c r="O1156" s="137" t="s">
        <v>1095</v>
      </c>
    </row>
    <row r="1157" spans="1:16" s="24" customFormat="1">
      <c r="A1157" s="43"/>
      <c r="B1157" s="144" t="str">
        <f t="shared" si="26"/>
        <v>N</v>
      </c>
      <c r="C1157" s="24" t="s">
        <v>3429</v>
      </c>
      <c r="D1157" s="24" t="s">
        <v>3386</v>
      </c>
      <c r="E1157" s="24" t="s">
        <v>2008</v>
      </c>
      <c r="F1157" s="24" t="s">
        <v>2019</v>
      </c>
      <c r="G1157" s="24" t="s">
        <v>2020</v>
      </c>
      <c r="H1157" s="24" t="s">
        <v>2021</v>
      </c>
      <c r="I1157" s="24" t="s">
        <v>2012</v>
      </c>
      <c r="J1157" s="183"/>
      <c r="K1157" s="183" t="s">
        <v>1235</v>
      </c>
      <c r="L1157" s="183" t="s">
        <v>544</v>
      </c>
      <c r="M1157" s="24" t="s">
        <v>3392</v>
      </c>
      <c r="O1157" s="137" t="s">
        <v>1095</v>
      </c>
    </row>
    <row r="1158" spans="1:16" s="24" customFormat="1">
      <c r="A1158" s="43"/>
      <c r="B1158" s="144" t="str">
        <f t="shared" si="26"/>
        <v>N</v>
      </c>
      <c r="C1158" s="24" t="s">
        <v>3430</v>
      </c>
      <c r="D1158" s="24" t="s">
        <v>3386</v>
      </c>
      <c r="E1158" s="24" t="s">
        <v>2016</v>
      </c>
      <c r="F1158" s="24" t="s">
        <v>2019</v>
      </c>
      <c r="G1158" s="24" t="s">
        <v>2020</v>
      </c>
      <c r="H1158" s="24" t="s">
        <v>2021</v>
      </c>
      <c r="I1158" s="24" t="s">
        <v>2012</v>
      </c>
      <c r="J1158" s="183"/>
      <c r="K1158" s="183" t="s">
        <v>1235</v>
      </c>
      <c r="L1158" s="183" t="s">
        <v>544</v>
      </c>
      <c r="M1158" s="24" t="s">
        <v>3394</v>
      </c>
      <c r="O1158" s="137" t="s">
        <v>1095</v>
      </c>
    </row>
    <row r="1159" spans="1:16" s="24" customFormat="1">
      <c r="A1159" s="43"/>
      <c r="B1159" s="144" t="str">
        <f t="shared" si="26"/>
        <v>N</v>
      </c>
      <c r="C1159" s="24" t="s">
        <v>3431</v>
      </c>
      <c r="D1159" s="24" t="s">
        <v>3386</v>
      </c>
      <c r="E1159" s="24" t="s">
        <v>2008</v>
      </c>
      <c r="F1159" s="24" t="s">
        <v>2026</v>
      </c>
      <c r="G1159" s="24" t="s">
        <v>2027</v>
      </c>
      <c r="H1159" s="24" t="s">
        <v>2028</v>
      </c>
      <c r="I1159" s="24" t="s">
        <v>2012</v>
      </c>
      <c r="J1159" s="183"/>
      <c r="K1159" s="183" t="s">
        <v>1235</v>
      </c>
      <c r="L1159" s="183" t="s">
        <v>544</v>
      </c>
      <c r="M1159" s="24" t="s">
        <v>3396</v>
      </c>
      <c r="O1159" s="137" t="s">
        <v>1095</v>
      </c>
    </row>
    <row r="1160" spans="1:16" s="24" customFormat="1">
      <c r="A1160" s="43"/>
      <c r="B1160" s="144" t="str">
        <f t="shared" si="26"/>
        <v>N</v>
      </c>
      <c r="C1160" s="24" t="s">
        <v>3432</v>
      </c>
      <c r="D1160" s="24" t="s">
        <v>3386</v>
      </c>
      <c r="E1160" s="24" t="s">
        <v>2016</v>
      </c>
      <c r="F1160" s="24" t="s">
        <v>2026</v>
      </c>
      <c r="G1160" s="24" t="s">
        <v>2027</v>
      </c>
      <c r="H1160" s="24" t="s">
        <v>2028</v>
      </c>
      <c r="I1160" s="24" t="s">
        <v>2012</v>
      </c>
      <c r="J1160" s="183"/>
      <c r="K1160" s="183" t="s">
        <v>1235</v>
      </c>
      <c r="L1160" s="183" t="s">
        <v>544</v>
      </c>
      <c r="M1160" s="24" t="s">
        <v>3398</v>
      </c>
      <c r="O1160" s="137" t="s">
        <v>1095</v>
      </c>
    </row>
    <row r="1161" spans="1:16" s="24" customFormat="1">
      <c r="A1161" s="43"/>
      <c r="B1161" s="144" t="str">
        <f t="shared" si="26"/>
        <v>N</v>
      </c>
      <c r="C1161" s="24" t="s">
        <v>3433</v>
      </c>
      <c r="D1161" s="24" t="s">
        <v>3386</v>
      </c>
      <c r="E1161" s="24" t="s">
        <v>2008</v>
      </c>
      <c r="F1161" s="24" t="s">
        <v>2009</v>
      </c>
      <c r="G1161" s="24" t="s">
        <v>2010</v>
      </c>
      <c r="H1161" s="24" t="s">
        <v>2011</v>
      </c>
      <c r="I1161" s="24" t="s">
        <v>2012</v>
      </c>
      <c r="J1161" s="183"/>
      <c r="K1161" s="183" t="s">
        <v>1344</v>
      </c>
      <c r="L1161" s="183" t="s">
        <v>544</v>
      </c>
      <c r="M1161" s="24" t="s">
        <v>3388</v>
      </c>
      <c r="O1161" s="137" t="s">
        <v>1095</v>
      </c>
    </row>
    <row r="1162" spans="1:16" s="24" customFormat="1">
      <c r="A1162" s="43"/>
      <c r="B1162" s="144" t="str">
        <f t="shared" si="26"/>
        <v>N</v>
      </c>
      <c r="C1162" s="24" t="s">
        <v>3434</v>
      </c>
      <c r="D1162" s="24" t="s">
        <v>3386</v>
      </c>
      <c r="E1162" s="24" t="s">
        <v>2016</v>
      </c>
      <c r="F1162" s="24" t="s">
        <v>2009</v>
      </c>
      <c r="G1162" s="24" t="s">
        <v>2010</v>
      </c>
      <c r="H1162" s="24" t="s">
        <v>2011</v>
      </c>
      <c r="I1162" s="24" t="s">
        <v>2012</v>
      </c>
      <c r="J1162" s="183"/>
      <c r="K1162" s="183" t="s">
        <v>1344</v>
      </c>
      <c r="L1162" s="183" t="s">
        <v>544</v>
      </c>
      <c r="M1162" s="24" t="s">
        <v>3390</v>
      </c>
      <c r="O1162" s="137" t="s">
        <v>1095</v>
      </c>
    </row>
    <row r="1163" spans="1:16" s="24" customFormat="1">
      <c r="A1163" s="43"/>
      <c r="B1163" s="144" t="str">
        <f t="shared" si="26"/>
        <v>N</v>
      </c>
      <c r="C1163" s="24" t="s">
        <v>3435</v>
      </c>
      <c r="D1163" s="24" t="s">
        <v>3386</v>
      </c>
      <c r="E1163" s="24" t="s">
        <v>2008</v>
      </c>
      <c r="F1163" s="24" t="s">
        <v>2019</v>
      </c>
      <c r="G1163" s="24" t="s">
        <v>2020</v>
      </c>
      <c r="H1163" s="24" t="s">
        <v>2021</v>
      </c>
      <c r="I1163" s="24" t="s">
        <v>2012</v>
      </c>
      <c r="J1163" s="183"/>
      <c r="K1163" s="183" t="s">
        <v>1344</v>
      </c>
      <c r="L1163" s="183" t="s">
        <v>544</v>
      </c>
      <c r="M1163" s="24" t="s">
        <v>3392</v>
      </c>
      <c r="O1163" s="137" t="s">
        <v>1095</v>
      </c>
    </row>
    <row r="1164" spans="1:16" s="24" customFormat="1">
      <c r="A1164" s="43"/>
      <c r="B1164" s="144" t="str">
        <f t="shared" si="26"/>
        <v>N</v>
      </c>
      <c r="C1164" s="24" t="s">
        <v>3436</v>
      </c>
      <c r="D1164" s="24" t="s">
        <v>3386</v>
      </c>
      <c r="E1164" s="24" t="s">
        <v>2016</v>
      </c>
      <c r="F1164" s="24" t="s">
        <v>2019</v>
      </c>
      <c r="G1164" s="24" t="s">
        <v>2020</v>
      </c>
      <c r="H1164" s="24" t="s">
        <v>2021</v>
      </c>
      <c r="I1164" s="24" t="s">
        <v>2012</v>
      </c>
      <c r="J1164" s="183"/>
      <c r="K1164" s="183" t="s">
        <v>1344</v>
      </c>
      <c r="L1164" s="183" t="s">
        <v>544</v>
      </c>
      <c r="M1164" s="24" t="s">
        <v>3394</v>
      </c>
      <c r="O1164" s="137" t="s">
        <v>1095</v>
      </c>
    </row>
    <row r="1165" spans="1:16" s="24" customFormat="1">
      <c r="A1165" s="43"/>
      <c r="B1165" s="144" t="str">
        <f t="shared" si="26"/>
        <v>N</v>
      </c>
      <c r="C1165" s="24" t="s">
        <v>3437</v>
      </c>
      <c r="D1165" s="24" t="s">
        <v>3386</v>
      </c>
      <c r="E1165" s="24" t="s">
        <v>2008</v>
      </c>
      <c r="F1165" s="24" t="s">
        <v>2026</v>
      </c>
      <c r="G1165" s="24" t="s">
        <v>2027</v>
      </c>
      <c r="H1165" s="24" t="s">
        <v>2028</v>
      </c>
      <c r="I1165" s="24" t="s">
        <v>2012</v>
      </c>
      <c r="J1165" s="183"/>
      <c r="K1165" s="183" t="s">
        <v>1344</v>
      </c>
      <c r="L1165" s="183" t="s">
        <v>544</v>
      </c>
      <c r="M1165" s="24" t="s">
        <v>3396</v>
      </c>
      <c r="O1165" s="137" t="s">
        <v>1095</v>
      </c>
    </row>
    <row r="1166" spans="1:16" s="24" customFormat="1">
      <c r="A1166" s="43"/>
      <c r="B1166" s="144" t="str">
        <f t="shared" si="26"/>
        <v>N</v>
      </c>
      <c r="C1166" s="24" t="s">
        <v>3438</v>
      </c>
      <c r="D1166" s="24" t="s">
        <v>3386</v>
      </c>
      <c r="E1166" s="24" t="s">
        <v>2016</v>
      </c>
      <c r="F1166" s="24" t="s">
        <v>2026</v>
      </c>
      <c r="G1166" s="24" t="s">
        <v>2027</v>
      </c>
      <c r="H1166" s="24" t="s">
        <v>2028</v>
      </c>
      <c r="I1166" s="24" t="s">
        <v>2012</v>
      </c>
      <c r="J1166" s="183"/>
      <c r="K1166" s="183" t="s">
        <v>1344</v>
      </c>
      <c r="L1166" s="183" t="s">
        <v>544</v>
      </c>
      <c r="M1166" s="24" t="s">
        <v>3398</v>
      </c>
      <c r="O1166" s="137" t="s">
        <v>1095</v>
      </c>
    </row>
    <row r="1167" spans="1:16" s="24" customFormat="1">
      <c r="A1167" s="43"/>
      <c r="B1167" s="144" t="str">
        <f t="shared" si="26"/>
        <v>N</v>
      </c>
      <c r="C1167" s="24" t="s">
        <v>3439</v>
      </c>
      <c r="D1167" s="24" t="s">
        <v>3386</v>
      </c>
      <c r="E1167" s="24" t="s">
        <v>2008</v>
      </c>
      <c r="F1167" s="24" t="s">
        <v>2009</v>
      </c>
      <c r="G1167" s="24" t="s">
        <v>2010</v>
      </c>
      <c r="H1167" s="24" t="s">
        <v>2011</v>
      </c>
      <c r="I1167" s="24" t="s">
        <v>2012</v>
      </c>
      <c r="J1167" s="183"/>
      <c r="K1167" s="183" t="s">
        <v>1373</v>
      </c>
      <c r="L1167" s="183" t="s">
        <v>544</v>
      </c>
      <c r="M1167" s="24" t="s">
        <v>3388</v>
      </c>
      <c r="O1167" s="137" t="s">
        <v>1095</v>
      </c>
    </row>
    <row r="1168" spans="1:16" s="24" customFormat="1">
      <c r="A1168" s="43"/>
      <c r="B1168" s="144" t="str">
        <f t="shared" si="26"/>
        <v>N</v>
      </c>
      <c r="C1168" s="24" t="s">
        <v>3440</v>
      </c>
      <c r="D1168" s="24" t="s">
        <v>3386</v>
      </c>
      <c r="E1168" s="24" t="s">
        <v>2016</v>
      </c>
      <c r="F1168" s="24" t="s">
        <v>2009</v>
      </c>
      <c r="G1168" s="24" t="s">
        <v>2010</v>
      </c>
      <c r="H1168" s="24" t="s">
        <v>2011</v>
      </c>
      <c r="I1168" s="24" t="s">
        <v>2012</v>
      </c>
      <c r="J1168" s="183"/>
      <c r="K1168" s="183" t="s">
        <v>1373</v>
      </c>
      <c r="L1168" s="183" t="s">
        <v>544</v>
      </c>
      <c r="M1168" s="24" t="s">
        <v>3390</v>
      </c>
      <c r="O1168" s="137" t="s">
        <v>1095</v>
      </c>
      <c r="P1168" s="155"/>
    </row>
    <row r="1169" spans="1:16" s="24" customFormat="1">
      <c r="A1169" s="43"/>
      <c r="B1169" s="144" t="str">
        <f t="shared" si="26"/>
        <v>N</v>
      </c>
      <c r="C1169" s="24" t="s">
        <v>3441</v>
      </c>
      <c r="D1169" s="24" t="s">
        <v>3386</v>
      </c>
      <c r="E1169" s="24" t="s">
        <v>2008</v>
      </c>
      <c r="F1169" s="24" t="s">
        <v>2019</v>
      </c>
      <c r="G1169" s="24" t="s">
        <v>2020</v>
      </c>
      <c r="H1169" s="24" t="s">
        <v>2021</v>
      </c>
      <c r="I1169" s="24" t="s">
        <v>2012</v>
      </c>
      <c r="J1169" s="183"/>
      <c r="K1169" s="183" t="s">
        <v>1373</v>
      </c>
      <c r="L1169" s="183" t="s">
        <v>544</v>
      </c>
      <c r="M1169" s="24" t="s">
        <v>3392</v>
      </c>
      <c r="O1169" s="137" t="s">
        <v>1095</v>
      </c>
    </row>
    <row r="1170" spans="1:16" s="24" customFormat="1">
      <c r="A1170" s="43"/>
      <c r="B1170" s="144" t="str">
        <f t="shared" si="26"/>
        <v>N</v>
      </c>
      <c r="C1170" s="24" t="s">
        <v>3442</v>
      </c>
      <c r="D1170" s="24" t="s">
        <v>3386</v>
      </c>
      <c r="E1170" s="24" t="s">
        <v>2016</v>
      </c>
      <c r="F1170" s="24" t="s">
        <v>2019</v>
      </c>
      <c r="G1170" s="24" t="s">
        <v>2020</v>
      </c>
      <c r="H1170" s="24" t="s">
        <v>2021</v>
      </c>
      <c r="I1170" s="24" t="s">
        <v>2012</v>
      </c>
      <c r="J1170" s="183"/>
      <c r="K1170" s="183" t="s">
        <v>1373</v>
      </c>
      <c r="L1170" s="183" t="s">
        <v>544</v>
      </c>
      <c r="M1170" s="24" t="s">
        <v>3394</v>
      </c>
      <c r="O1170" s="137" t="s">
        <v>1095</v>
      </c>
    </row>
    <row r="1171" spans="1:16" s="24" customFormat="1">
      <c r="A1171" s="43"/>
      <c r="B1171" s="144" t="str">
        <f t="shared" si="26"/>
        <v>N</v>
      </c>
      <c r="C1171" s="24" t="s">
        <v>3443</v>
      </c>
      <c r="D1171" s="24" t="s">
        <v>3386</v>
      </c>
      <c r="E1171" s="24" t="s">
        <v>2008</v>
      </c>
      <c r="F1171" s="24" t="s">
        <v>2026</v>
      </c>
      <c r="G1171" s="24" t="s">
        <v>2027</v>
      </c>
      <c r="H1171" s="24" t="s">
        <v>2028</v>
      </c>
      <c r="I1171" s="24" t="s">
        <v>2012</v>
      </c>
      <c r="J1171" s="183"/>
      <c r="K1171" s="183" t="s">
        <v>1373</v>
      </c>
      <c r="L1171" s="183" t="s">
        <v>544</v>
      </c>
      <c r="M1171" s="24" t="s">
        <v>3396</v>
      </c>
      <c r="O1171" s="137" t="s">
        <v>1095</v>
      </c>
    </row>
    <row r="1172" spans="1:16" s="24" customFormat="1">
      <c r="A1172" s="43"/>
      <c r="B1172" s="144" t="str">
        <f t="shared" si="26"/>
        <v>N</v>
      </c>
      <c r="C1172" s="24" t="s">
        <v>3444</v>
      </c>
      <c r="D1172" s="24" t="s">
        <v>3386</v>
      </c>
      <c r="E1172" s="24" t="s">
        <v>2016</v>
      </c>
      <c r="F1172" s="24" t="s">
        <v>2026</v>
      </c>
      <c r="G1172" s="24" t="s">
        <v>2027</v>
      </c>
      <c r="H1172" s="24" t="s">
        <v>2028</v>
      </c>
      <c r="I1172" s="24" t="s">
        <v>2012</v>
      </c>
      <c r="J1172" s="183"/>
      <c r="K1172" s="183" t="s">
        <v>1373</v>
      </c>
      <c r="L1172" s="183" t="s">
        <v>544</v>
      </c>
      <c r="M1172" s="24" t="s">
        <v>3398</v>
      </c>
      <c r="O1172" s="137" t="s">
        <v>1095</v>
      </c>
    </row>
    <row r="1173" spans="1:16" s="24" customFormat="1">
      <c r="A1173" s="43"/>
      <c r="B1173" s="144" t="str">
        <f t="shared" si="26"/>
        <v>N</v>
      </c>
      <c r="C1173" s="24" t="s">
        <v>3445</v>
      </c>
      <c r="D1173" s="24" t="s">
        <v>3386</v>
      </c>
      <c r="E1173" s="24" t="s">
        <v>2008</v>
      </c>
      <c r="F1173" s="24" t="s">
        <v>2009</v>
      </c>
      <c r="G1173" s="24" t="s">
        <v>2010</v>
      </c>
      <c r="H1173" s="24" t="s">
        <v>2011</v>
      </c>
      <c r="I1173" s="24" t="s">
        <v>2012</v>
      </c>
      <c r="J1173" s="183"/>
      <c r="K1173" s="183" t="s">
        <v>1402</v>
      </c>
      <c r="L1173" s="183" t="s">
        <v>544</v>
      </c>
      <c r="M1173" s="24" t="s">
        <v>3388</v>
      </c>
      <c r="O1173" s="137" t="s">
        <v>1095</v>
      </c>
    </row>
    <row r="1174" spans="1:16" s="24" customFormat="1">
      <c r="A1174" s="43"/>
      <c r="B1174" s="144" t="str">
        <f t="shared" si="26"/>
        <v>N</v>
      </c>
      <c r="C1174" s="24" t="s">
        <v>3446</v>
      </c>
      <c r="D1174" s="24" t="s">
        <v>3386</v>
      </c>
      <c r="E1174" s="24" t="s">
        <v>2016</v>
      </c>
      <c r="F1174" s="24" t="s">
        <v>2009</v>
      </c>
      <c r="G1174" s="24" t="s">
        <v>2010</v>
      </c>
      <c r="H1174" s="24" t="s">
        <v>2011</v>
      </c>
      <c r="I1174" s="24" t="s">
        <v>2012</v>
      </c>
      <c r="J1174" s="183"/>
      <c r="K1174" s="183" t="s">
        <v>1402</v>
      </c>
      <c r="L1174" s="183" t="s">
        <v>544</v>
      </c>
      <c r="M1174" s="24" t="s">
        <v>3390</v>
      </c>
      <c r="O1174" s="137" t="s">
        <v>1095</v>
      </c>
    </row>
    <row r="1175" spans="1:16" s="24" customFormat="1">
      <c r="A1175" s="43"/>
      <c r="B1175" s="144" t="str">
        <f t="shared" si="26"/>
        <v>N</v>
      </c>
      <c r="C1175" s="24" t="s">
        <v>3447</v>
      </c>
      <c r="D1175" s="24" t="s">
        <v>3386</v>
      </c>
      <c r="E1175" s="24" t="s">
        <v>2008</v>
      </c>
      <c r="F1175" s="24" t="s">
        <v>2019</v>
      </c>
      <c r="G1175" s="24" t="s">
        <v>2020</v>
      </c>
      <c r="H1175" s="24" t="s">
        <v>2021</v>
      </c>
      <c r="I1175" s="24" t="s">
        <v>2012</v>
      </c>
      <c r="J1175" s="183"/>
      <c r="K1175" s="183" t="s">
        <v>1402</v>
      </c>
      <c r="L1175" s="183" t="s">
        <v>544</v>
      </c>
      <c r="M1175" s="24" t="s">
        <v>3392</v>
      </c>
      <c r="O1175" s="137" t="s">
        <v>1095</v>
      </c>
    </row>
    <row r="1176" spans="1:16" s="24" customFormat="1">
      <c r="A1176" s="43"/>
      <c r="B1176" s="144" t="str">
        <f t="shared" si="26"/>
        <v>N</v>
      </c>
      <c r="C1176" s="24" t="s">
        <v>3448</v>
      </c>
      <c r="D1176" s="24" t="s">
        <v>3386</v>
      </c>
      <c r="E1176" s="24" t="s">
        <v>2016</v>
      </c>
      <c r="F1176" s="24" t="s">
        <v>2019</v>
      </c>
      <c r="G1176" s="24" t="s">
        <v>2020</v>
      </c>
      <c r="H1176" s="24" t="s">
        <v>2021</v>
      </c>
      <c r="I1176" s="24" t="s">
        <v>2012</v>
      </c>
      <c r="J1176" s="183"/>
      <c r="K1176" s="183" t="s">
        <v>1402</v>
      </c>
      <c r="L1176" s="183" t="s">
        <v>544</v>
      </c>
      <c r="M1176" s="24" t="s">
        <v>3394</v>
      </c>
      <c r="O1176" s="137" t="s">
        <v>1095</v>
      </c>
    </row>
    <row r="1177" spans="1:16" s="24" customFormat="1">
      <c r="A1177" s="43"/>
      <c r="B1177" s="144" t="str">
        <f t="shared" si="26"/>
        <v>N</v>
      </c>
      <c r="C1177" s="24" t="s">
        <v>3449</v>
      </c>
      <c r="D1177" s="24" t="s">
        <v>3386</v>
      </c>
      <c r="E1177" s="24" t="s">
        <v>2008</v>
      </c>
      <c r="F1177" s="24" t="s">
        <v>2026</v>
      </c>
      <c r="G1177" s="24" t="s">
        <v>2027</v>
      </c>
      <c r="H1177" s="24" t="s">
        <v>2028</v>
      </c>
      <c r="I1177" s="24" t="s">
        <v>2012</v>
      </c>
      <c r="J1177" s="183"/>
      <c r="K1177" s="183" t="s">
        <v>1402</v>
      </c>
      <c r="L1177" s="183" t="s">
        <v>544</v>
      </c>
      <c r="M1177" s="24" t="s">
        <v>3396</v>
      </c>
      <c r="O1177" s="137" t="s">
        <v>1095</v>
      </c>
    </row>
    <row r="1178" spans="1:16" s="24" customFormat="1">
      <c r="A1178" s="43"/>
      <c r="B1178" s="144" t="str">
        <f t="shared" si="26"/>
        <v>N</v>
      </c>
      <c r="C1178" s="24" t="s">
        <v>3450</v>
      </c>
      <c r="D1178" s="24" t="s">
        <v>3386</v>
      </c>
      <c r="E1178" s="24" t="s">
        <v>2016</v>
      </c>
      <c r="F1178" s="24" t="s">
        <v>2026</v>
      </c>
      <c r="G1178" s="24" t="s">
        <v>2027</v>
      </c>
      <c r="H1178" s="24" t="s">
        <v>2028</v>
      </c>
      <c r="I1178" s="24" t="s">
        <v>2012</v>
      </c>
      <c r="J1178" s="183"/>
      <c r="K1178" s="183" t="s">
        <v>1402</v>
      </c>
      <c r="L1178" s="183" t="s">
        <v>544</v>
      </c>
      <c r="M1178" s="24" t="s">
        <v>3398</v>
      </c>
      <c r="O1178" s="137" t="s">
        <v>1095</v>
      </c>
    </row>
    <row r="1179" spans="1:16" s="24" customFormat="1">
      <c r="A1179" s="43"/>
      <c r="B1179" s="144" t="s">
        <v>514</v>
      </c>
      <c r="C1179" s="24" t="s">
        <v>14275</v>
      </c>
      <c r="D1179" s="200" t="s">
        <v>14274</v>
      </c>
      <c r="E1179" s="24" t="s">
        <v>2008</v>
      </c>
      <c r="F1179" s="24" t="s">
        <v>2009</v>
      </c>
      <c r="G1179" s="24" t="s">
        <v>2010</v>
      </c>
      <c r="H1179" s="24" t="s">
        <v>2011</v>
      </c>
      <c r="I1179" s="24" t="s">
        <v>2012</v>
      </c>
      <c r="J1179" s="183" t="s">
        <v>14273</v>
      </c>
      <c r="K1179" s="183" t="s">
        <v>1344</v>
      </c>
      <c r="L1179" s="183" t="s">
        <v>544</v>
      </c>
      <c r="M1179" s="24" t="s">
        <v>3153</v>
      </c>
      <c r="O1179" s="137" t="s">
        <v>1095</v>
      </c>
    </row>
    <row r="1180" spans="1:16" s="24" customFormat="1">
      <c r="A1180" s="43"/>
      <c r="B1180" s="144" t="s">
        <v>514</v>
      </c>
      <c r="C1180" s="24" t="s">
        <v>14276</v>
      </c>
      <c r="D1180" s="200" t="s">
        <v>14274</v>
      </c>
      <c r="E1180" s="24" t="s">
        <v>2016</v>
      </c>
      <c r="F1180" s="24" t="s">
        <v>2009</v>
      </c>
      <c r="G1180" s="24" t="s">
        <v>2010</v>
      </c>
      <c r="H1180" s="24" t="s">
        <v>2011</v>
      </c>
      <c r="I1180" s="24" t="s">
        <v>2012</v>
      </c>
      <c r="J1180" s="183" t="s">
        <v>14273</v>
      </c>
      <c r="K1180" s="183" t="s">
        <v>1344</v>
      </c>
      <c r="L1180" s="183" t="s">
        <v>544</v>
      </c>
      <c r="M1180" s="24" t="s">
        <v>3155</v>
      </c>
      <c r="O1180" s="137" t="s">
        <v>1095</v>
      </c>
    </row>
    <row r="1181" spans="1:16" s="24" customFormat="1">
      <c r="A1181" s="43"/>
      <c r="B1181" s="144" t="s">
        <v>514</v>
      </c>
      <c r="C1181" s="24" t="s">
        <v>14277</v>
      </c>
      <c r="D1181" s="200" t="s">
        <v>14274</v>
      </c>
      <c r="E1181" s="24" t="s">
        <v>2008</v>
      </c>
      <c r="F1181" s="24" t="s">
        <v>2019</v>
      </c>
      <c r="G1181" s="24" t="s">
        <v>2020</v>
      </c>
      <c r="H1181" s="24" t="s">
        <v>2021</v>
      </c>
      <c r="I1181" s="24" t="s">
        <v>2012</v>
      </c>
      <c r="J1181" s="183" t="s">
        <v>14273</v>
      </c>
      <c r="K1181" s="183" t="s">
        <v>1344</v>
      </c>
      <c r="L1181" s="183" t="s">
        <v>544</v>
      </c>
      <c r="M1181" s="24" t="s">
        <v>3162</v>
      </c>
      <c r="O1181" s="137" t="s">
        <v>1095</v>
      </c>
    </row>
    <row r="1182" spans="1:16" s="24" customFormat="1">
      <c r="A1182" s="43"/>
      <c r="B1182" s="144" t="s">
        <v>514</v>
      </c>
      <c r="C1182" s="24" t="s">
        <v>14278</v>
      </c>
      <c r="D1182" s="200" t="s">
        <v>14274</v>
      </c>
      <c r="E1182" s="24" t="s">
        <v>2016</v>
      </c>
      <c r="F1182" s="24" t="s">
        <v>2019</v>
      </c>
      <c r="G1182" s="24" t="s">
        <v>2020</v>
      </c>
      <c r="H1182" s="24" t="s">
        <v>2021</v>
      </c>
      <c r="I1182" s="24" t="s">
        <v>2012</v>
      </c>
      <c r="J1182" s="183" t="s">
        <v>14273</v>
      </c>
      <c r="K1182" s="183" t="s">
        <v>1344</v>
      </c>
      <c r="L1182" s="183" t="s">
        <v>544</v>
      </c>
      <c r="M1182" s="24" t="s">
        <v>3164</v>
      </c>
      <c r="O1182" s="137" t="s">
        <v>1095</v>
      </c>
    </row>
    <row r="1183" spans="1:16" s="24" customFormat="1">
      <c r="A1183" s="43"/>
      <c r="B1183" s="144" t="s">
        <v>514</v>
      </c>
      <c r="C1183" s="24" t="s">
        <v>14279</v>
      </c>
      <c r="D1183" s="200" t="s">
        <v>14274</v>
      </c>
      <c r="E1183" s="24" t="s">
        <v>2008</v>
      </c>
      <c r="F1183" s="24" t="s">
        <v>2009</v>
      </c>
      <c r="G1183" s="24" t="s">
        <v>2010</v>
      </c>
      <c r="H1183" s="24" t="s">
        <v>2011</v>
      </c>
      <c r="I1183" s="24" t="s">
        <v>2012</v>
      </c>
      <c r="J1183" s="183" t="s">
        <v>14273</v>
      </c>
      <c r="K1183" s="183" t="s">
        <v>1373</v>
      </c>
      <c r="L1183" s="183" t="s">
        <v>544</v>
      </c>
      <c r="M1183" s="24" t="s">
        <v>3153</v>
      </c>
      <c r="O1183" s="137" t="s">
        <v>1095</v>
      </c>
      <c r="P1183" s="25"/>
    </row>
    <row r="1184" spans="1:16" s="24" customFormat="1">
      <c r="A1184" s="43"/>
      <c r="B1184" s="144" t="s">
        <v>514</v>
      </c>
      <c r="C1184" s="24" t="s">
        <v>14280</v>
      </c>
      <c r="D1184" s="200" t="s">
        <v>14274</v>
      </c>
      <c r="E1184" s="24" t="s">
        <v>2016</v>
      </c>
      <c r="F1184" s="24" t="s">
        <v>2009</v>
      </c>
      <c r="G1184" s="24" t="s">
        <v>2010</v>
      </c>
      <c r="H1184" s="24" t="s">
        <v>2011</v>
      </c>
      <c r="I1184" s="24" t="s">
        <v>2012</v>
      </c>
      <c r="J1184" s="183" t="s">
        <v>14273</v>
      </c>
      <c r="K1184" s="183" t="s">
        <v>1373</v>
      </c>
      <c r="L1184" s="183" t="s">
        <v>544</v>
      </c>
      <c r="M1184" s="24" t="s">
        <v>3155</v>
      </c>
      <c r="O1184" s="137" t="s">
        <v>1095</v>
      </c>
    </row>
    <row r="1185" spans="1:16" s="24" customFormat="1">
      <c r="A1185" s="43"/>
      <c r="B1185" s="144" t="s">
        <v>514</v>
      </c>
      <c r="C1185" s="24" t="s">
        <v>14281</v>
      </c>
      <c r="D1185" s="200" t="s">
        <v>14274</v>
      </c>
      <c r="E1185" s="24" t="s">
        <v>2008</v>
      </c>
      <c r="F1185" s="24" t="s">
        <v>2019</v>
      </c>
      <c r="G1185" s="24" t="s">
        <v>2020</v>
      </c>
      <c r="H1185" s="24" t="s">
        <v>2021</v>
      </c>
      <c r="I1185" s="24" t="s">
        <v>2012</v>
      </c>
      <c r="J1185" s="183" t="s">
        <v>14273</v>
      </c>
      <c r="K1185" s="183" t="s">
        <v>1373</v>
      </c>
      <c r="L1185" s="183" t="s">
        <v>544</v>
      </c>
      <c r="M1185" s="24" t="s">
        <v>3162</v>
      </c>
      <c r="O1185" s="137" t="s">
        <v>1095</v>
      </c>
      <c r="P1185" s="155"/>
    </row>
    <row r="1186" spans="1:16" s="24" customFormat="1">
      <c r="A1186" s="43"/>
      <c r="B1186" s="144" t="s">
        <v>514</v>
      </c>
      <c r="C1186" s="24" t="s">
        <v>14282</v>
      </c>
      <c r="D1186" s="200" t="s">
        <v>14274</v>
      </c>
      <c r="E1186" s="24" t="s">
        <v>2016</v>
      </c>
      <c r="F1186" s="24" t="s">
        <v>2019</v>
      </c>
      <c r="G1186" s="24" t="s">
        <v>2020</v>
      </c>
      <c r="H1186" s="24" t="s">
        <v>2021</v>
      </c>
      <c r="I1186" s="24" t="s">
        <v>2012</v>
      </c>
      <c r="J1186" s="183" t="s">
        <v>14273</v>
      </c>
      <c r="K1186" s="183" t="s">
        <v>1373</v>
      </c>
      <c r="L1186" s="183" t="s">
        <v>544</v>
      </c>
      <c r="M1186" s="24" t="s">
        <v>3164</v>
      </c>
      <c r="O1186" s="137" t="s">
        <v>1095</v>
      </c>
      <c r="P1186" s="25"/>
    </row>
    <row r="1187" spans="1:16" s="24" customFormat="1">
      <c r="A1187" s="43"/>
      <c r="B1187" s="144" t="s">
        <v>514</v>
      </c>
      <c r="C1187" s="24" t="s">
        <v>14283</v>
      </c>
      <c r="D1187" s="200" t="s">
        <v>14274</v>
      </c>
      <c r="E1187" s="24" t="s">
        <v>2008</v>
      </c>
      <c r="F1187" s="24" t="s">
        <v>2009</v>
      </c>
      <c r="G1187" s="24" t="s">
        <v>2010</v>
      </c>
      <c r="H1187" s="24" t="s">
        <v>2011</v>
      </c>
      <c r="I1187" s="24" t="s">
        <v>2012</v>
      </c>
      <c r="J1187" s="183" t="s">
        <v>14273</v>
      </c>
      <c r="K1187" s="183" t="s">
        <v>1402</v>
      </c>
      <c r="L1187" s="183" t="s">
        <v>544</v>
      </c>
      <c r="M1187" s="24" t="s">
        <v>3153</v>
      </c>
      <c r="O1187" s="137" t="s">
        <v>1095</v>
      </c>
    </row>
    <row r="1188" spans="1:16" s="24" customFormat="1">
      <c r="A1188" s="43"/>
      <c r="B1188" s="144" t="s">
        <v>514</v>
      </c>
      <c r="C1188" s="24" t="s">
        <v>14284</v>
      </c>
      <c r="D1188" s="200" t="s">
        <v>14274</v>
      </c>
      <c r="E1188" s="24" t="s">
        <v>2016</v>
      </c>
      <c r="F1188" s="24" t="s">
        <v>2009</v>
      </c>
      <c r="G1188" s="24" t="s">
        <v>2010</v>
      </c>
      <c r="H1188" s="24" t="s">
        <v>2011</v>
      </c>
      <c r="I1188" s="24" t="s">
        <v>2012</v>
      </c>
      <c r="J1188" s="183" t="s">
        <v>14273</v>
      </c>
      <c r="K1188" s="183" t="s">
        <v>1402</v>
      </c>
      <c r="L1188" s="183" t="s">
        <v>544</v>
      </c>
      <c r="M1188" s="24" t="s">
        <v>3155</v>
      </c>
      <c r="O1188" s="137" t="s">
        <v>1095</v>
      </c>
      <c r="P1188" s="25"/>
    </row>
    <row r="1189" spans="1:16" s="24" customFormat="1">
      <c r="A1189" s="43"/>
      <c r="B1189" s="144" t="s">
        <v>514</v>
      </c>
      <c r="C1189" s="24" t="s">
        <v>14285</v>
      </c>
      <c r="D1189" s="200" t="s">
        <v>14274</v>
      </c>
      <c r="E1189" s="24" t="s">
        <v>2008</v>
      </c>
      <c r="F1189" s="24" t="s">
        <v>2019</v>
      </c>
      <c r="G1189" s="24" t="s">
        <v>2020</v>
      </c>
      <c r="H1189" s="24" t="s">
        <v>2021</v>
      </c>
      <c r="I1189" s="24" t="s">
        <v>2012</v>
      </c>
      <c r="J1189" s="183" t="s">
        <v>14273</v>
      </c>
      <c r="K1189" s="183" t="s">
        <v>1402</v>
      </c>
      <c r="L1189" s="183" t="s">
        <v>544</v>
      </c>
      <c r="M1189" s="24" t="s">
        <v>3162</v>
      </c>
      <c r="O1189" s="137" t="s">
        <v>1095</v>
      </c>
      <c r="P1189" s="155"/>
    </row>
    <row r="1190" spans="1:16" s="24" customFormat="1">
      <c r="A1190" s="43"/>
      <c r="B1190" s="144" t="s">
        <v>514</v>
      </c>
      <c r="C1190" s="24" t="s">
        <v>14286</v>
      </c>
      <c r="D1190" s="200" t="s">
        <v>14274</v>
      </c>
      <c r="E1190" s="24" t="s">
        <v>2016</v>
      </c>
      <c r="F1190" s="24" t="s">
        <v>2019</v>
      </c>
      <c r="G1190" s="24" t="s">
        <v>2020</v>
      </c>
      <c r="H1190" s="24" t="s">
        <v>2021</v>
      </c>
      <c r="I1190" s="24" t="s">
        <v>2012</v>
      </c>
      <c r="J1190" s="183" t="s">
        <v>14273</v>
      </c>
      <c r="K1190" s="183" t="s">
        <v>1402</v>
      </c>
      <c r="L1190" s="183" t="s">
        <v>544</v>
      </c>
      <c r="M1190" s="24" t="s">
        <v>3164</v>
      </c>
      <c r="O1190" s="137" t="s">
        <v>1095</v>
      </c>
      <c r="P1190" s="155"/>
    </row>
    <row r="1191" spans="1:16" s="24" customFormat="1">
      <c r="A1191" s="43"/>
      <c r="B1191" s="144" t="s">
        <v>3797</v>
      </c>
      <c r="C1191" s="24" t="s">
        <v>14287</v>
      </c>
      <c r="D1191" s="200" t="s">
        <v>14274</v>
      </c>
      <c r="E1191" s="24" t="s">
        <v>2008</v>
      </c>
      <c r="F1191" s="24" t="s">
        <v>2009</v>
      </c>
      <c r="G1191" s="24" t="s">
        <v>2010</v>
      </c>
      <c r="H1191" s="24" t="s">
        <v>2011</v>
      </c>
      <c r="I1191" s="24" t="s">
        <v>2012</v>
      </c>
      <c r="J1191" s="183" t="s">
        <v>14273</v>
      </c>
      <c r="K1191" s="183" t="s">
        <v>536</v>
      </c>
      <c r="L1191" s="24">
        <v>96699021</v>
      </c>
      <c r="M1191" s="24" t="s">
        <v>3153</v>
      </c>
      <c r="N1191" s="24" t="s">
        <v>2014</v>
      </c>
      <c r="O1191" s="24" t="s">
        <v>539</v>
      </c>
      <c r="P1191" s="155"/>
    </row>
    <row r="1192" spans="1:16" s="24" customFormat="1">
      <c r="A1192" s="43"/>
      <c r="B1192" s="144" t="s">
        <v>514</v>
      </c>
      <c r="C1192" s="24" t="s">
        <v>14288</v>
      </c>
      <c r="D1192" s="200" t="s">
        <v>14274</v>
      </c>
      <c r="E1192" s="24" t="s">
        <v>2016</v>
      </c>
      <c r="F1192" s="24" t="s">
        <v>2009</v>
      </c>
      <c r="G1192" s="24" t="s">
        <v>2010</v>
      </c>
      <c r="H1192" s="24" t="s">
        <v>2011</v>
      </c>
      <c r="I1192" s="24" t="s">
        <v>2012</v>
      </c>
      <c r="J1192" s="183" t="s">
        <v>14273</v>
      </c>
      <c r="K1192" s="183" t="s">
        <v>536</v>
      </c>
      <c r="L1192" s="24" t="s">
        <v>3186</v>
      </c>
      <c r="M1192" s="24" t="s">
        <v>3155</v>
      </c>
      <c r="N1192" s="24" t="s">
        <v>2014</v>
      </c>
      <c r="O1192" s="24" t="s">
        <v>539</v>
      </c>
      <c r="P1192" s="155"/>
    </row>
    <row r="1193" spans="1:16" s="24" customFormat="1">
      <c r="A1193" s="43"/>
      <c r="B1193" s="144" t="s">
        <v>514</v>
      </c>
      <c r="C1193" s="24" t="s">
        <v>14289</v>
      </c>
      <c r="D1193" s="200" t="s">
        <v>14274</v>
      </c>
      <c r="E1193" s="24" t="s">
        <v>2008</v>
      </c>
      <c r="F1193" s="24" t="s">
        <v>2019</v>
      </c>
      <c r="G1193" s="24" t="s">
        <v>2020</v>
      </c>
      <c r="H1193" s="24" t="s">
        <v>2021</v>
      </c>
      <c r="I1193" s="24" t="s">
        <v>2012</v>
      </c>
      <c r="J1193" s="183" t="s">
        <v>14273</v>
      </c>
      <c r="K1193" s="183" t="s">
        <v>536</v>
      </c>
      <c r="L1193" s="24">
        <v>97782739</v>
      </c>
      <c r="M1193" s="24" t="s">
        <v>3162</v>
      </c>
      <c r="N1193" s="24" t="s">
        <v>2014</v>
      </c>
      <c r="O1193" s="24" t="s">
        <v>1095</v>
      </c>
      <c r="P1193" s="155"/>
    </row>
    <row r="1194" spans="1:16" s="24" customFormat="1">
      <c r="A1194" s="43"/>
      <c r="B1194" s="144" t="s">
        <v>514</v>
      </c>
      <c r="C1194" s="24" t="s">
        <v>14290</v>
      </c>
      <c r="D1194" s="200" t="s">
        <v>14274</v>
      </c>
      <c r="E1194" s="24" t="s">
        <v>2016</v>
      </c>
      <c r="F1194" s="24" t="s">
        <v>2019</v>
      </c>
      <c r="G1194" s="24" t="s">
        <v>2020</v>
      </c>
      <c r="H1194" s="24" t="s">
        <v>2021</v>
      </c>
      <c r="I1194" s="24" t="s">
        <v>2012</v>
      </c>
      <c r="J1194" s="183" t="s">
        <v>14273</v>
      </c>
      <c r="K1194" s="183" t="s">
        <v>536</v>
      </c>
      <c r="L1194" s="24">
        <v>97782739</v>
      </c>
      <c r="M1194" s="24" t="s">
        <v>3164</v>
      </c>
      <c r="N1194" s="24" t="s">
        <v>2014</v>
      </c>
      <c r="O1194" s="24" t="s">
        <v>1095</v>
      </c>
      <c r="P1194" s="155"/>
    </row>
    <row r="1195" spans="1:16" s="24" customFormat="1">
      <c r="A1195" s="43"/>
      <c r="B1195" s="144" t="s">
        <v>514</v>
      </c>
      <c r="C1195" s="24" t="s">
        <v>14291</v>
      </c>
      <c r="D1195" s="200" t="s">
        <v>14274</v>
      </c>
      <c r="E1195" s="24" t="s">
        <v>2008</v>
      </c>
      <c r="F1195" s="24" t="s">
        <v>2043</v>
      </c>
      <c r="G1195" s="24" t="s">
        <v>2044</v>
      </c>
      <c r="H1195" s="24" t="s">
        <v>2045</v>
      </c>
      <c r="I1195" s="159" t="s">
        <v>2037</v>
      </c>
      <c r="J1195" s="183" t="s">
        <v>14273</v>
      </c>
      <c r="K1195" s="183" t="s">
        <v>536</v>
      </c>
      <c r="L1195" s="24" t="s">
        <v>544</v>
      </c>
      <c r="M1195" s="24" t="s">
        <v>3196</v>
      </c>
      <c r="O1195" s="137" t="s">
        <v>2039</v>
      </c>
    </row>
    <row r="1196" spans="1:16" s="24" customFormat="1">
      <c r="A1196" s="43"/>
      <c r="B1196" s="144" t="s">
        <v>514</v>
      </c>
      <c r="C1196" s="24" t="s">
        <v>14292</v>
      </c>
      <c r="D1196" s="200" t="s">
        <v>14274</v>
      </c>
      <c r="E1196" s="24" t="s">
        <v>2016</v>
      </c>
      <c r="F1196" s="24" t="s">
        <v>2043</v>
      </c>
      <c r="G1196" s="24" t="s">
        <v>2044</v>
      </c>
      <c r="H1196" s="24" t="s">
        <v>2045</v>
      </c>
      <c r="I1196" s="159" t="s">
        <v>2037</v>
      </c>
      <c r="J1196" s="183" t="s">
        <v>14273</v>
      </c>
      <c r="K1196" s="183" t="s">
        <v>536</v>
      </c>
      <c r="L1196" s="24" t="s">
        <v>544</v>
      </c>
      <c r="M1196" s="24" t="s">
        <v>3198</v>
      </c>
      <c r="O1196" s="137" t="s">
        <v>2039</v>
      </c>
    </row>
    <row r="1197" spans="1:16" s="24" customFormat="1">
      <c r="A1197" s="43"/>
      <c r="B1197" s="144" t="s">
        <v>514</v>
      </c>
      <c r="C1197" s="24" t="s">
        <v>14293</v>
      </c>
      <c r="D1197" s="200" t="s">
        <v>14274</v>
      </c>
      <c r="E1197" s="24" t="s">
        <v>2008</v>
      </c>
      <c r="F1197" s="24" t="s">
        <v>2009</v>
      </c>
      <c r="G1197" s="24" t="s">
        <v>2010</v>
      </c>
      <c r="H1197" s="24" t="s">
        <v>2011</v>
      </c>
      <c r="I1197" s="24" t="s">
        <v>2012</v>
      </c>
      <c r="J1197" s="183" t="s">
        <v>14273</v>
      </c>
      <c r="K1197" s="183" t="s">
        <v>1094</v>
      </c>
      <c r="L1197" s="183" t="s">
        <v>544</v>
      </c>
      <c r="M1197" s="24" t="s">
        <v>3153</v>
      </c>
      <c r="O1197" s="137" t="s">
        <v>1095</v>
      </c>
      <c r="P1197" s="155"/>
    </row>
    <row r="1198" spans="1:16" s="24" customFormat="1">
      <c r="A1198" s="43"/>
      <c r="B1198" s="144" t="s">
        <v>514</v>
      </c>
      <c r="C1198" s="24" t="s">
        <v>14294</v>
      </c>
      <c r="D1198" s="200" t="s">
        <v>14274</v>
      </c>
      <c r="E1198" s="24" t="s">
        <v>2016</v>
      </c>
      <c r="F1198" s="24" t="s">
        <v>2009</v>
      </c>
      <c r="G1198" s="24" t="s">
        <v>2010</v>
      </c>
      <c r="H1198" s="24" t="s">
        <v>2011</v>
      </c>
      <c r="I1198" s="24" t="s">
        <v>2012</v>
      </c>
      <c r="J1198" s="183" t="s">
        <v>14273</v>
      </c>
      <c r="K1198" s="183" t="s">
        <v>1094</v>
      </c>
      <c r="L1198" s="183" t="s">
        <v>544</v>
      </c>
      <c r="M1198" s="24" t="s">
        <v>3155</v>
      </c>
      <c r="O1198" s="137" t="s">
        <v>1095</v>
      </c>
      <c r="P1198" s="155"/>
    </row>
    <row r="1199" spans="1:16" s="24" customFormat="1">
      <c r="A1199" s="43"/>
      <c r="B1199" s="144" t="s">
        <v>514</v>
      </c>
      <c r="C1199" s="24" t="s">
        <v>14295</v>
      </c>
      <c r="D1199" s="200" t="s">
        <v>14274</v>
      </c>
      <c r="E1199" s="24" t="s">
        <v>2008</v>
      </c>
      <c r="F1199" s="24" t="s">
        <v>2019</v>
      </c>
      <c r="G1199" s="24" t="s">
        <v>2020</v>
      </c>
      <c r="H1199" s="24" t="s">
        <v>2021</v>
      </c>
      <c r="I1199" s="24" t="s">
        <v>2012</v>
      </c>
      <c r="J1199" s="183" t="s">
        <v>14273</v>
      </c>
      <c r="K1199" s="183" t="s">
        <v>1094</v>
      </c>
      <c r="L1199" s="183" t="s">
        <v>544</v>
      </c>
      <c r="M1199" s="24" t="s">
        <v>3162</v>
      </c>
      <c r="O1199" s="137" t="s">
        <v>1095</v>
      </c>
    </row>
    <row r="1200" spans="1:16" s="24" customFormat="1">
      <c r="A1200" s="43"/>
      <c r="B1200" s="144" t="s">
        <v>514</v>
      </c>
      <c r="C1200" s="24" t="s">
        <v>14296</v>
      </c>
      <c r="D1200" s="200" t="s">
        <v>14274</v>
      </c>
      <c r="E1200" s="24" t="s">
        <v>2016</v>
      </c>
      <c r="F1200" s="24" t="s">
        <v>2019</v>
      </c>
      <c r="G1200" s="24" t="s">
        <v>2020</v>
      </c>
      <c r="H1200" s="24" t="s">
        <v>2021</v>
      </c>
      <c r="I1200" s="24" t="s">
        <v>2012</v>
      </c>
      <c r="J1200" s="183" t="s">
        <v>14273</v>
      </c>
      <c r="K1200" s="183" t="s">
        <v>1094</v>
      </c>
      <c r="L1200" s="183" t="s">
        <v>544</v>
      </c>
      <c r="M1200" s="24" t="s">
        <v>3164</v>
      </c>
      <c r="O1200" s="137" t="s">
        <v>1095</v>
      </c>
    </row>
    <row r="1201" spans="1:16" s="24" customFormat="1">
      <c r="A1201" s="43"/>
      <c r="B1201" s="144" t="s">
        <v>514</v>
      </c>
      <c r="C1201" s="24" t="s">
        <v>14297</v>
      </c>
      <c r="D1201" s="200" t="s">
        <v>14274</v>
      </c>
      <c r="E1201" s="24" t="s">
        <v>2008</v>
      </c>
      <c r="F1201" s="24" t="s">
        <v>2009</v>
      </c>
      <c r="G1201" s="24" t="s">
        <v>2010</v>
      </c>
      <c r="H1201" s="24" t="s">
        <v>2011</v>
      </c>
      <c r="I1201" s="24" t="s">
        <v>2012</v>
      </c>
      <c r="J1201" s="183" t="s">
        <v>14273</v>
      </c>
      <c r="K1201" s="183" t="s">
        <v>1125</v>
      </c>
      <c r="L1201" s="183" t="s">
        <v>544</v>
      </c>
      <c r="M1201" s="24" t="s">
        <v>3153</v>
      </c>
      <c r="O1201" s="137" t="s">
        <v>1095</v>
      </c>
    </row>
    <row r="1202" spans="1:16" s="24" customFormat="1">
      <c r="A1202" s="43"/>
      <c r="B1202" s="144" t="s">
        <v>514</v>
      </c>
      <c r="C1202" s="24" t="s">
        <v>14298</v>
      </c>
      <c r="D1202" s="200" t="s">
        <v>14274</v>
      </c>
      <c r="E1202" s="24" t="s">
        <v>2016</v>
      </c>
      <c r="F1202" s="24" t="s">
        <v>2009</v>
      </c>
      <c r="G1202" s="24" t="s">
        <v>2010</v>
      </c>
      <c r="H1202" s="24" t="s">
        <v>2011</v>
      </c>
      <c r="I1202" s="24" t="s">
        <v>2012</v>
      </c>
      <c r="J1202" s="183" t="s">
        <v>14273</v>
      </c>
      <c r="K1202" s="183" t="s">
        <v>1125</v>
      </c>
      <c r="L1202" s="183" t="s">
        <v>544</v>
      </c>
      <c r="M1202" s="24" t="s">
        <v>3155</v>
      </c>
      <c r="O1202" s="137" t="s">
        <v>1095</v>
      </c>
    </row>
    <row r="1203" spans="1:16" s="24" customFormat="1">
      <c r="A1203" s="43"/>
      <c r="B1203" s="144" t="s">
        <v>514</v>
      </c>
      <c r="C1203" s="24" t="s">
        <v>14299</v>
      </c>
      <c r="D1203" s="200" t="s">
        <v>14274</v>
      </c>
      <c r="E1203" s="24" t="s">
        <v>2008</v>
      </c>
      <c r="F1203" s="24" t="s">
        <v>2019</v>
      </c>
      <c r="G1203" s="24" t="s">
        <v>2020</v>
      </c>
      <c r="H1203" s="24" t="s">
        <v>2021</v>
      </c>
      <c r="I1203" s="24" t="s">
        <v>2012</v>
      </c>
      <c r="J1203" s="183" t="s">
        <v>14273</v>
      </c>
      <c r="K1203" s="183" t="s">
        <v>1125</v>
      </c>
      <c r="L1203" s="183" t="s">
        <v>544</v>
      </c>
      <c r="M1203" s="24" t="s">
        <v>3162</v>
      </c>
      <c r="O1203" s="137" t="s">
        <v>1095</v>
      </c>
    </row>
    <row r="1204" spans="1:16" s="24" customFormat="1">
      <c r="A1204" s="43"/>
      <c r="B1204" s="144" t="s">
        <v>514</v>
      </c>
      <c r="C1204" s="24" t="s">
        <v>14300</v>
      </c>
      <c r="D1204" s="200" t="s">
        <v>14274</v>
      </c>
      <c r="E1204" s="24" t="s">
        <v>2016</v>
      </c>
      <c r="F1204" s="24" t="s">
        <v>2019</v>
      </c>
      <c r="G1204" s="24" t="s">
        <v>2020</v>
      </c>
      <c r="H1204" s="24" t="s">
        <v>2021</v>
      </c>
      <c r="I1204" s="24" t="s">
        <v>2012</v>
      </c>
      <c r="J1204" s="183" t="s">
        <v>14273</v>
      </c>
      <c r="K1204" s="183" t="s">
        <v>1125</v>
      </c>
      <c r="L1204" s="183" t="s">
        <v>544</v>
      </c>
      <c r="M1204" s="24" t="s">
        <v>3164</v>
      </c>
      <c r="O1204" s="137" t="s">
        <v>1095</v>
      </c>
    </row>
    <row r="1205" spans="1:16" s="24" customFormat="1">
      <c r="A1205" s="43"/>
      <c r="B1205" s="144" t="s">
        <v>514</v>
      </c>
      <c r="C1205" s="24" t="s">
        <v>14301</v>
      </c>
      <c r="D1205" s="200" t="s">
        <v>14274</v>
      </c>
      <c r="E1205" s="24" t="s">
        <v>2008</v>
      </c>
      <c r="F1205" s="24" t="s">
        <v>2009</v>
      </c>
      <c r="G1205" s="24" t="s">
        <v>2010</v>
      </c>
      <c r="H1205" s="24" t="s">
        <v>2011</v>
      </c>
      <c r="I1205" s="24" t="s">
        <v>2012</v>
      </c>
      <c r="J1205" s="183" t="s">
        <v>14273</v>
      </c>
      <c r="K1205" s="183" t="s">
        <v>1235</v>
      </c>
      <c r="L1205" s="183" t="s">
        <v>544</v>
      </c>
      <c r="M1205" s="24" t="s">
        <v>3153</v>
      </c>
      <c r="O1205" s="137" t="s">
        <v>1095</v>
      </c>
    </row>
    <row r="1206" spans="1:16" s="24" customFormat="1">
      <c r="A1206" s="43"/>
      <c r="B1206" s="144" t="s">
        <v>514</v>
      </c>
      <c r="C1206" s="24" t="s">
        <v>14302</v>
      </c>
      <c r="D1206" s="200" t="s">
        <v>14274</v>
      </c>
      <c r="E1206" s="24" t="s">
        <v>2016</v>
      </c>
      <c r="F1206" s="24" t="s">
        <v>2009</v>
      </c>
      <c r="G1206" s="24" t="s">
        <v>2010</v>
      </c>
      <c r="H1206" s="24" t="s">
        <v>2011</v>
      </c>
      <c r="I1206" s="24" t="s">
        <v>2012</v>
      </c>
      <c r="J1206" s="183" t="s">
        <v>14273</v>
      </c>
      <c r="K1206" s="183" t="s">
        <v>1235</v>
      </c>
      <c r="L1206" s="183" t="s">
        <v>544</v>
      </c>
      <c r="M1206" s="24" t="s">
        <v>3155</v>
      </c>
      <c r="O1206" s="137" t="s">
        <v>1095</v>
      </c>
    </row>
    <row r="1207" spans="1:16" s="24" customFormat="1">
      <c r="A1207" s="43"/>
      <c r="B1207" s="144" t="s">
        <v>514</v>
      </c>
      <c r="C1207" s="24" t="s">
        <v>14303</v>
      </c>
      <c r="D1207" s="200" t="s">
        <v>14274</v>
      </c>
      <c r="E1207" s="24" t="s">
        <v>2008</v>
      </c>
      <c r="F1207" s="24" t="s">
        <v>2019</v>
      </c>
      <c r="G1207" s="24" t="s">
        <v>2020</v>
      </c>
      <c r="H1207" s="24" t="s">
        <v>2021</v>
      </c>
      <c r="I1207" s="24" t="s">
        <v>2012</v>
      </c>
      <c r="J1207" s="183" t="s">
        <v>14273</v>
      </c>
      <c r="K1207" s="183" t="s">
        <v>1235</v>
      </c>
      <c r="L1207" s="183" t="s">
        <v>544</v>
      </c>
      <c r="M1207" s="24" t="s">
        <v>3162</v>
      </c>
      <c r="O1207" s="137" t="s">
        <v>1095</v>
      </c>
      <c r="P1207" s="155"/>
    </row>
    <row r="1208" spans="1:16" s="24" customFormat="1">
      <c r="A1208" s="43"/>
      <c r="B1208" s="144" t="s">
        <v>514</v>
      </c>
      <c r="C1208" s="24" t="s">
        <v>14304</v>
      </c>
      <c r="D1208" s="200" t="s">
        <v>14274</v>
      </c>
      <c r="E1208" s="24" t="s">
        <v>2016</v>
      </c>
      <c r="F1208" s="24" t="s">
        <v>2019</v>
      </c>
      <c r="G1208" s="24" t="s">
        <v>2020</v>
      </c>
      <c r="H1208" s="24" t="s">
        <v>2021</v>
      </c>
      <c r="I1208" s="24" t="s">
        <v>2012</v>
      </c>
      <c r="J1208" s="183" t="s">
        <v>14273</v>
      </c>
      <c r="K1208" s="183" t="s">
        <v>1235</v>
      </c>
      <c r="L1208" s="183" t="s">
        <v>544</v>
      </c>
      <c r="M1208" s="24" t="s">
        <v>3164</v>
      </c>
      <c r="O1208" s="137" t="s">
        <v>1095</v>
      </c>
      <c r="P1208" s="155"/>
    </row>
    <row r="1209" spans="1:16" s="24" customFormat="1">
      <c r="A1209" s="43"/>
      <c r="B1209" s="144" t="s">
        <v>514</v>
      </c>
      <c r="C1209" s="24" t="s">
        <v>14314</v>
      </c>
      <c r="D1209" s="24" t="s">
        <v>14323</v>
      </c>
      <c r="E1209" s="24" t="s">
        <v>2008</v>
      </c>
      <c r="F1209" s="24" t="s">
        <v>2009</v>
      </c>
      <c r="G1209" s="24" t="s">
        <v>2010</v>
      </c>
      <c r="H1209" s="24" t="s">
        <v>2011</v>
      </c>
      <c r="I1209" s="24" t="s">
        <v>2012</v>
      </c>
      <c r="J1209" s="183" t="s">
        <v>14322</v>
      </c>
      <c r="K1209" s="183" t="s">
        <v>1344</v>
      </c>
      <c r="L1209" s="183" t="s">
        <v>544</v>
      </c>
      <c r="M1209" s="24" t="s">
        <v>2723</v>
      </c>
      <c r="O1209" s="137" t="s">
        <v>1095</v>
      </c>
      <c r="P1209" s="155"/>
    </row>
    <row r="1210" spans="1:16" s="24" customFormat="1">
      <c r="A1210" s="43"/>
      <c r="B1210" s="144" t="s">
        <v>514</v>
      </c>
      <c r="C1210" s="24" t="s">
        <v>14315</v>
      </c>
      <c r="D1210" s="24" t="s">
        <v>14323</v>
      </c>
      <c r="E1210" s="24" t="s">
        <v>2008</v>
      </c>
      <c r="F1210" s="24" t="s">
        <v>2009</v>
      </c>
      <c r="G1210" s="24" t="s">
        <v>2010</v>
      </c>
      <c r="H1210" s="24" t="s">
        <v>2011</v>
      </c>
      <c r="I1210" s="24" t="s">
        <v>2012</v>
      </c>
      <c r="J1210" s="183" t="s">
        <v>14322</v>
      </c>
      <c r="K1210" s="183" t="s">
        <v>1373</v>
      </c>
      <c r="L1210" s="183" t="s">
        <v>544</v>
      </c>
      <c r="M1210" s="24" t="s">
        <v>2723</v>
      </c>
      <c r="O1210" s="137" t="s">
        <v>1095</v>
      </c>
    </row>
    <row r="1211" spans="1:16" s="24" customFormat="1">
      <c r="A1211" s="43"/>
      <c r="B1211" s="144" t="s">
        <v>514</v>
      </c>
      <c r="C1211" s="24" t="s">
        <v>14316</v>
      </c>
      <c r="D1211" s="24" t="s">
        <v>14323</v>
      </c>
      <c r="E1211" s="24" t="s">
        <v>2008</v>
      </c>
      <c r="F1211" s="24" t="s">
        <v>2009</v>
      </c>
      <c r="G1211" s="24" t="s">
        <v>2010</v>
      </c>
      <c r="H1211" s="24" t="s">
        <v>2011</v>
      </c>
      <c r="I1211" s="24" t="s">
        <v>2012</v>
      </c>
      <c r="J1211" s="183" t="s">
        <v>14322</v>
      </c>
      <c r="K1211" s="183" t="s">
        <v>1402</v>
      </c>
      <c r="L1211" s="183" t="s">
        <v>544</v>
      </c>
      <c r="M1211" s="24" t="s">
        <v>2723</v>
      </c>
      <c r="O1211" s="137" t="s">
        <v>1095</v>
      </c>
    </row>
    <row r="1212" spans="1:16" s="24" customFormat="1">
      <c r="A1212" s="43"/>
      <c r="B1212" s="144" t="s">
        <v>3797</v>
      </c>
      <c r="C1212" s="24" t="s">
        <v>14317</v>
      </c>
      <c r="D1212" s="24" t="s">
        <v>14323</v>
      </c>
      <c r="E1212" s="24" t="s">
        <v>2008</v>
      </c>
      <c r="F1212" s="24" t="s">
        <v>2009</v>
      </c>
      <c r="G1212" s="24" t="s">
        <v>2010</v>
      </c>
      <c r="H1212" s="24" t="s">
        <v>2011</v>
      </c>
      <c r="I1212" s="24" t="s">
        <v>2012</v>
      </c>
      <c r="J1212" s="183" t="s">
        <v>14322</v>
      </c>
      <c r="K1212" s="183" t="s">
        <v>536</v>
      </c>
      <c r="L1212" s="24">
        <v>96701057</v>
      </c>
      <c r="M1212" s="24" t="s">
        <v>2723</v>
      </c>
      <c r="N1212" s="24" t="s">
        <v>2014</v>
      </c>
      <c r="O1212" s="24" t="s">
        <v>539</v>
      </c>
    </row>
    <row r="1213" spans="1:16" s="24" customFormat="1">
      <c r="A1213" s="43"/>
      <c r="B1213" s="144" t="s">
        <v>514</v>
      </c>
      <c r="C1213" s="24" t="s">
        <v>14318</v>
      </c>
      <c r="D1213" s="24" t="s">
        <v>14323</v>
      </c>
      <c r="E1213" s="24" t="s">
        <v>2008</v>
      </c>
      <c r="F1213" s="24" t="s">
        <v>2009</v>
      </c>
      <c r="G1213" s="24" t="s">
        <v>2010</v>
      </c>
      <c r="H1213" s="24" t="s">
        <v>2011</v>
      </c>
      <c r="I1213" s="24" t="s">
        <v>2012</v>
      </c>
      <c r="J1213" s="183" t="s">
        <v>14322</v>
      </c>
      <c r="K1213" s="183" t="s">
        <v>1094</v>
      </c>
      <c r="L1213" s="183" t="s">
        <v>544</v>
      </c>
      <c r="M1213" s="24" t="s">
        <v>2723</v>
      </c>
      <c r="O1213" s="137" t="s">
        <v>1095</v>
      </c>
    </row>
    <row r="1214" spans="1:16" s="24" customFormat="1">
      <c r="A1214" s="43"/>
      <c r="B1214" s="144" t="s">
        <v>514</v>
      </c>
      <c r="C1214" s="24" t="s">
        <v>14319</v>
      </c>
      <c r="D1214" s="24" t="s">
        <v>14323</v>
      </c>
      <c r="E1214" s="24" t="s">
        <v>2008</v>
      </c>
      <c r="F1214" s="24" t="s">
        <v>2009</v>
      </c>
      <c r="G1214" s="24" t="s">
        <v>2010</v>
      </c>
      <c r="H1214" s="24" t="s">
        <v>2011</v>
      </c>
      <c r="I1214" s="24" t="s">
        <v>2012</v>
      </c>
      <c r="J1214" s="183" t="s">
        <v>14322</v>
      </c>
      <c r="K1214" s="183" t="s">
        <v>1125</v>
      </c>
      <c r="L1214" s="183" t="s">
        <v>544</v>
      </c>
      <c r="M1214" s="24" t="s">
        <v>2723</v>
      </c>
      <c r="O1214" s="137" t="s">
        <v>1095</v>
      </c>
    </row>
    <row r="1215" spans="1:16" s="24" customFormat="1">
      <c r="A1215" s="43"/>
      <c r="B1215" s="144" t="s">
        <v>514</v>
      </c>
      <c r="C1215" s="24" t="s">
        <v>14320</v>
      </c>
      <c r="D1215" s="24" t="s">
        <v>14323</v>
      </c>
      <c r="E1215" s="24" t="s">
        <v>2008</v>
      </c>
      <c r="F1215" s="24" t="s">
        <v>2009</v>
      </c>
      <c r="G1215" s="24" t="s">
        <v>2010</v>
      </c>
      <c r="H1215" s="24" t="s">
        <v>2011</v>
      </c>
      <c r="I1215" s="24" t="s">
        <v>2012</v>
      </c>
      <c r="J1215" s="183" t="s">
        <v>14322</v>
      </c>
      <c r="K1215" s="183" t="s">
        <v>1235</v>
      </c>
      <c r="L1215" s="183" t="s">
        <v>544</v>
      </c>
      <c r="M1215" s="24" t="s">
        <v>2723</v>
      </c>
      <c r="O1215" s="137" t="s">
        <v>1095</v>
      </c>
      <c r="P1215" s="155"/>
    </row>
    <row r="1216" spans="1:16">
      <c r="A1216" s="44" t="s">
        <v>316</v>
      </c>
      <c r="B1216" s="144"/>
    </row>
  </sheetData>
  <autoFilter ref="B6:O1216" xr:uid="{00000000-0009-0000-0000-000006000000}"/>
  <sortState xmlns:xlrd2="http://schemas.microsoft.com/office/spreadsheetml/2017/richdata2" ref="B7:O1696">
    <sortCondition ref="D7:D1696"/>
  </sortState>
  <phoneticPr fontId="0" type="noConversion"/>
  <dataValidations disablePrompts="1" count="2">
    <dataValidation type="list" allowBlank="1" showInputMessage="1" showErrorMessage="1" sqref="A6" xr:uid="{00000000-0002-0000-0600-000000000000}">
      <formula1>"Full Data, Quick Price"</formula1>
    </dataValidation>
    <dataValidation type="list" allowBlank="1" showInputMessage="1" showErrorMessage="1" errorTitle="Invalid Attribute Type" error="Please select an attribute type from the dropdown list" sqref="C4:O4" xr:uid="{00000000-0002-0000-0600-000001000000}">
      <formula1>"text, double, short, calculation, compatibility rule, string expression, boolean, description, pointer, pointer-merge"</formula1>
    </dataValidation>
  </dataValidations>
  <pageMargins left="0.74791666666666667" right="0.74791666666666667" top="0.98402777777777772" bottom="0.98402777777777772" header="0.51180555555555551" footer="0.51180555555555551"/>
  <pageSetup firstPageNumber="0"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pageSetUpPr autoPageBreaks="0"/>
  </sheetPr>
  <dimension ref="A1:AB604"/>
  <sheetViews>
    <sheetView zoomScale="85" zoomScaleNormal="85" workbookViewId="0">
      <pane xSplit="1" ySplit="6" topLeftCell="B7" activePane="bottomRight" state="frozen"/>
      <selection pane="topRight" activeCell="B42" sqref="B42"/>
      <selection pane="bottomLeft" activeCell="B42" sqref="B42"/>
      <selection pane="bottomRight" activeCell="F256" sqref="F256"/>
    </sheetView>
  </sheetViews>
  <sheetFormatPr defaultRowHeight="12.75" outlineLevelRow="1"/>
  <cols>
    <col min="1" max="1" width="28.5703125" style="43" bestFit="1" customWidth="1"/>
    <col min="2" max="3" width="7.5703125" style="13" customWidth="1"/>
    <col min="4" max="4" width="31" bestFit="1" customWidth="1"/>
    <col min="5" max="5" width="10" customWidth="1"/>
    <col min="6" max="6" width="76.28515625" customWidth="1"/>
    <col min="7" max="7" width="19.7109375" customWidth="1"/>
    <col min="8" max="8" width="38.5703125" customWidth="1"/>
    <col min="9" max="9" width="28.42578125" customWidth="1"/>
    <col min="10" max="10" width="33" customWidth="1"/>
    <col min="11" max="11" width="15.42578125" customWidth="1"/>
    <col min="12" max="13" width="9.42578125" customWidth="1"/>
    <col min="14" max="14" width="10.7109375" style="2" customWidth="1"/>
    <col min="15" max="15" width="10.7109375" customWidth="1"/>
    <col min="16" max="16" width="12" style="115" bestFit="1" customWidth="1"/>
    <col min="17" max="17" width="9.140625" style="115"/>
    <col min="18" max="18" width="15.5703125" bestFit="1" customWidth="1"/>
  </cols>
  <sheetData>
    <row r="1" spans="1:28" s="48" customFormat="1" ht="13.5" thickBot="1">
      <c r="A1" s="45" t="s">
        <v>305</v>
      </c>
      <c r="B1" s="133" t="s">
        <v>13947</v>
      </c>
      <c r="C1" s="133"/>
      <c r="D1" s="46"/>
      <c r="E1" s="46"/>
      <c r="F1" s="46"/>
      <c r="G1" s="47"/>
      <c r="H1" s="47"/>
      <c r="I1" s="47"/>
      <c r="J1" s="47"/>
      <c r="K1" s="47"/>
      <c r="L1" s="47"/>
      <c r="M1" s="47"/>
      <c r="N1" s="47"/>
      <c r="O1" s="47"/>
      <c r="P1" s="47"/>
      <c r="Q1" s="121"/>
      <c r="Y1" s="48" t="s">
        <v>518</v>
      </c>
    </row>
    <row r="2" spans="1:28" ht="13.5" outlineLevel="1" thickTop="1">
      <c r="A2" s="42" t="s">
        <v>3451</v>
      </c>
      <c r="B2" s="134"/>
      <c r="C2" s="134"/>
      <c r="D2" s="41" t="str">
        <f>IF($A$6="Full Data", "ID", "")</f>
        <v>ID</v>
      </c>
      <c r="E2" s="41" t="str">
        <f>IF($A$6="Quick Price", "ID", "")</f>
        <v/>
      </c>
      <c r="F2" s="41" t="s">
        <v>520</v>
      </c>
      <c r="G2" s="41" t="s">
        <v>2001</v>
      </c>
      <c r="H2" s="41"/>
      <c r="I2" s="41" t="s">
        <v>3452</v>
      </c>
      <c r="J2" s="41" t="s">
        <v>3453</v>
      </c>
      <c r="K2" s="41" t="s">
        <v>3454</v>
      </c>
      <c r="L2" s="41" t="s">
        <v>521</v>
      </c>
      <c r="M2" s="41" t="s">
        <v>308</v>
      </c>
      <c r="N2" s="41"/>
      <c r="O2" s="41" t="str">
        <f>IF($A$6="Full Data", "Comments1","")</f>
        <v>Comments1</v>
      </c>
      <c r="P2" s="41" t="s">
        <v>310</v>
      </c>
      <c r="Q2" s="251"/>
    </row>
    <row r="3" spans="1:28" outlineLevel="1">
      <c r="A3" s="42" t="str">
        <f>IF($A$6="Full Data", "PumpOptions", "BasicOptionsDynamicDesc")</f>
        <v>PumpOptions</v>
      </c>
      <c r="B3" s="134"/>
      <c r="C3" s="134"/>
      <c r="D3" s="41" t="str">
        <f>IF($A$6="Full Data", "PriceList","")</f>
        <v>PriceList</v>
      </c>
      <c r="E3" s="41" t="str">
        <f>IF($A$6="Quick Price", "PriceList","")</f>
        <v/>
      </c>
      <c r="F3" s="41"/>
      <c r="G3" s="41"/>
      <c r="H3" s="41" t="s">
        <v>307</v>
      </c>
      <c r="I3" s="41"/>
      <c r="J3" s="41"/>
      <c r="K3" s="41"/>
      <c r="L3" s="41"/>
      <c r="M3" s="41"/>
      <c r="N3" s="41"/>
      <c r="O3" s="41"/>
      <c r="P3" s="41"/>
      <c r="Q3" s="251"/>
    </row>
    <row r="4" spans="1:28" s="52" customFormat="1" outlineLevel="1">
      <c r="A4" s="49" t="s">
        <v>313</v>
      </c>
      <c r="B4" s="135"/>
      <c r="C4" s="135"/>
      <c r="D4" s="50" t="str">
        <f>IF($A$6="Full Data", "pointer-merge","")</f>
        <v>pointer-merge</v>
      </c>
      <c r="E4" s="50" t="str">
        <f>IF($A$6="Quick Price", "pointer-merge","")</f>
        <v/>
      </c>
      <c r="F4" s="50" t="s">
        <v>522</v>
      </c>
      <c r="G4" s="50" t="s">
        <v>522</v>
      </c>
      <c r="H4" s="50" t="s">
        <v>314</v>
      </c>
      <c r="I4" s="50" t="s">
        <v>522</v>
      </c>
      <c r="J4" s="50" t="s">
        <v>522</v>
      </c>
      <c r="K4" s="50" t="s">
        <v>522</v>
      </c>
      <c r="L4" s="50" t="s">
        <v>522</v>
      </c>
      <c r="M4" s="50" t="s">
        <v>314</v>
      </c>
      <c r="N4" s="50"/>
      <c r="O4" s="50" t="str">
        <f>IF($A$6="Full Data", "text", "")</f>
        <v>text</v>
      </c>
      <c r="P4" s="50" t="s">
        <v>314</v>
      </c>
      <c r="Q4" s="51" t="s">
        <v>316</v>
      </c>
    </row>
    <row r="5" spans="1:28" s="48" customFormat="1" ht="13.5" outlineLevel="1" thickBot="1">
      <c r="A5" s="53" t="s">
        <v>317</v>
      </c>
      <c r="B5" s="84"/>
      <c r="C5" s="84"/>
      <c r="D5" s="54"/>
      <c r="E5" s="54"/>
      <c r="F5" s="54"/>
      <c r="G5" s="54"/>
      <c r="H5" s="54"/>
      <c r="I5" s="54"/>
      <c r="J5" s="54"/>
      <c r="K5" s="54"/>
      <c r="L5" s="54"/>
      <c r="M5" s="54"/>
      <c r="N5" s="54"/>
      <c r="O5" s="54"/>
      <c r="P5" s="54"/>
      <c r="Q5" s="121"/>
    </row>
    <row r="6" spans="1:28" s="2" customFormat="1" ht="13.5" thickTop="1">
      <c r="A6" s="43" t="s">
        <v>318</v>
      </c>
      <c r="B6" s="136" t="s">
        <v>3455</v>
      </c>
      <c r="C6" s="136" t="s">
        <v>523</v>
      </c>
      <c r="D6" s="4" t="s">
        <v>307</v>
      </c>
      <c r="E6" s="4"/>
      <c r="F6" s="5" t="s">
        <v>520</v>
      </c>
      <c r="G6" s="5" t="s">
        <v>2004</v>
      </c>
      <c r="H6" s="4" t="s">
        <v>525</v>
      </c>
      <c r="I6" s="5" t="s">
        <v>3456</v>
      </c>
      <c r="J6" s="5" t="s">
        <v>3457</v>
      </c>
      <c r="K6" s="5" t="s">
        <v>3454</v>
      </c>
      <c r="L6" s="5" t="s">
        <v>521</v>
      </c>
      <c r="M6" s="5" t="s">
        <v>321</v>
      </c>
      <c r="N6" s="27" t="s">
        <v>3458</v>
      </c>
      <c r="O6" s="5" t="s">
        <v>2005</v>
      </c>
      <c r="P6" s="108" t="s">
        <v>322</v>
      </c>
      <c r="Q6" s="89" t="s">
        <v>323</v>
      </c>
    </row>
    <row r="7" spans="1:28" s="2" customFormat="1">
      <c r="A7" s="44" t="s">
        <v>324</v>
      </c>
      <c r="B7" s="137">
        <v>1</v>
      </c>
      <c r="C7" s="137" t="str">
        <f>IF(AND(G7 = "Case Ring",K7="B18"),"Y","N")</f>
        <v>Y</v>
      </c>
      <c r="D7" s="24" t="s">
        <v>3459</v>
      </c>
      <c r="E7" s="24" t="str">
        <f>IF(C7="Y",D7,"")</f>
        <v>ConTab_BOM_KP_WearRings_1</v>
      </c>
      <c r="F7" s="24" t="s">
        <v>2099</v>
      </c>
      <c r="G7" s="24" t="s">
        <v>2008</v>
      </c>
      <c r="H7" s="189" t="s">
        <v>3460</v>
      </c>
      <c r="I7" s="24" t="s">
        <v>3461</v>
      </c>
      <c r="J7" s="24" t="s">
        <v>3462</v>
      </c>
      <c r="K7" s="24" t="s">
        <v>3463</v>
      </c>
      <c r="L7" s="25">
        <v>97766043</v>
      </c>
      <c r="M7" s="24" t="s">
        <v>3464</v>
      </c>
      <c r="N7" s="24">
        <v>0</v>
      </c>
      <c r="O7" s="24"/>
      <c r="P7" s="25" t="s">
        <v>3465</v>
      </c>
      <c r="Q7" s="25"/>
      <c r="R7" s="24"/>
      <c r="S7" s="173"/>
      <c r="T7" s="24"/>
      <c r="U7" s="24"/>
      <c r="V7" s="24"/>
      <c r="W7" s="24"/>
      <c r="X7" s="24"/>
      <c r="Y7" s="24"/>
      <c r="Z7" s="24"/>
      <c r="AA7" s="24"/>
      <c r="AB7" s="24"/>
    </row>
    <row r="8" spans="1:28" s="2" customFormat="1">
      <c r="A8" s="43"/>
      <c r="B8" s="137">
        <v>3</v>
      </c>
      <c r="C8" s="137" t="str">
        <f t="shared" ref="C8:C54" si="0">IF(AND(G8 = "Case Ring",K8="B18"),"Y","N")</f>
        <v>N</v>
      </c>
      <c r="D8" s="24" t="s">
        <v>3466</v>
      </c>
      <c r="E8" s="24" t="str">
        <f t="shared" ref="E8:E54" si="1">IF(C8="Y",D8,"")</f>
        <v/>
      </c>
      <c r="F8" s="24" t="s">
        <v>2099</v>
      </c>
      <c r="G8" s="24" t="s">
        <v>2016</v>
      </c>
      <c r="H8" s="24" t="s">
        <v>3467</v>
      </c>
      <c r="I8" s="24" t="s">
        <v>3461</v>
      </c>
      <c r="J8" s="24" t="s">
        <v>3468</v>
      </c>
      <c r="K8" s="24" t="s">
        <v>3469</v>
      </c>
      <c r="L8" s="25" t="s">
        <v>544</v>
      </c>
      <c r="M8" s="24" t="s">
        <v>3470</v>
      </c>
      <c r="N8" s="24">
        <v>0</v>
      </c>
      <c r="O8" s="24"/>
      <c r="P8" s="25" t="s">
        <v>3465</v>
      </c>
      <c r="Q8" s="25"/>
      <c r="R8" s="24"/>
      <c r="S8" s="24"/>
      <c r="T8" s="24"/>
      <c r="U8" s="24"/>
      <c r="V8" s="24"/>
      <c r="W8" s="24"/>
      <c r="X8" s="24"/>
      <c r="Y8" s="24"/>
      <c r="Z8" s="24"/>
      <c r="AA8" s="24"/>
      <c r="AB8" s="24"/>
    </row>
    <row r="9" spans="1:28" s="2" customFormat="1">
      <c r="A9" s="43"/>
      <c r="B9" s="137">
        <v>4</v>
      </c>
      <c r="C9" s="137" t="str">
        <f t="shared" si="0"/>
        <v>N</v>
      </c>
      <c r="D9" s="24" t="s">
        <v>3471</v>
      </c>
      <c r="E9" s="24" t="str">
        <f t="shared" si="1"/>
        <v/>
      </c>
      <c r="F9" s="24" t="s">
        <v>2099</v>
      </c>
      <c r="G9" s="24" t="s">
        <v>2008</v>
      </c>
      <c r="H9" s="24" t="s">
        <v>3472</v>
      </c>
      <c r="I9" s="24" t="s">
        <v>2027</v>
      </c>
      <c r="J9" s="24" t="s">
        <v>3462</v>
      </c>
      <c r="K9" s="24" t="s">
        <v>2028</v>
      </c>
      <c r="L9" s="25" t="s">
        <v>544</v>
      </c>
      <c r="M9" s="24" t="s">
        <v>3473</v>
      </c>
      <c r="N9" s="24">
        <v>685</v>
      </c>
      <c r="O9" s="24"/>
      <c r="P9" s="25" t="s">
        <v>3474</v>
      </c>
      <c r="Q9" s="25">
        <v>70</v>
      </c>
      <c r="R9" s="24"/>
      <c r="S9" s="24"/>
      <c r="T9" s="24"/>
      <c r="U9" s="24"/>
      <c r="V9" s="24"/>
      <c r="W9" s="24"/>
      <c r="X9" s="24"/>
      <c r="Y9" s="24"/>
      <c r="Z9" s="24"/>
      <c r="AA9" s="24"/>
      <c r="AB9" s="24"/>
    </row>
    <row r="10" spans="1:28" s="2" customFormat="1">
      <c r="A10" s="43"/>
      <c r="B10" s="137">
        <v>6</v>
      </c>
      <c r="C10" s="137" t="str">
        <f t="shared" si="0"/>
        <v>N</v>
      </c>
      <c r="D10" s="24" t="s">
        <v>3475</v>
      </c>
      <c r="E10" s="24" t="str">
        <f t="shared" si="1"/>
        <v/>
      </c>
      <c r="F10" s="24" t="s">
        <v>2099</v>
      </c>
      <c r="G10" s="24" t="s">
        <v>2008</v>
      </c>
      <c r="H10" s="24" t="s">
        <v>3476</v>
      </c>
      <c r="I10" s="24" t="s">
        <v>3477</v>
      </c>
      <c r="J10" s="24" t="s">
        <v>3462</v>
      </c>
      <c r="K10" s="24" t="s">
        <v>3478</v>
      </c>
      <c r="L10" s="25" t="s">
        <v>544</v>
      </c>
      <c r="M10" s="24" t="s">
        <v>3479</v>
      </c>
      <c r="N10" s="24">
        <v>865</v>
      </c>
      <c r="O10" s="24"/>
      <c r="P10" s="25" t="s">
        <v>3480</v>
      </c>
      <c r="Q10" s="25">
        <v>98</v>
      </c>
      <c r="R10" s="24"/>
      <c r="S10" s="24"/>
      <c r="T10" s="24"/>
      <c r="U10" s="24"/>
      <c r="V10" s="24"/>
      <c r="W10" s="24"/>
      <c r="X10" s="24"/>
      <c r="Y10" s="24"/>
      <c r="Z10" s="24"/>
      <c r="AA10" s="24"/>
      <c r="AB10" s="24"/>
    </row>
    <row r="11" spans="1:28" s="2" customFormat="1">
      <c r="A11" s="43"/>
      <c r="B11" s="137">
        <v>7</v>
      </c>
      <c r="C11" s="137" t="str">
        <f t="shared" si="0"/>
        <v>N</v>
      </c>
      <c r="D11" s="24" t="s">
        <v>3481</v>
      </c>
      <c r="E11" s="24" t="str">
        <f t="shared" si="1"/>
        <v/>
      </c>
      <c r="F11" s="24" t="s">
        <v>2099</v>
      </c>
      <c r="G11" s="24" t="s">
        <v>2016</v>
      </c>
      <c r="H11" s="24" t="s">
        <v>3482</v>
      </c>
      <c r="I11" s="24" t="s">
        <v>3477</v>
      </c>
      <c r="J11" s="24" t="s">
        <v>2051</v>
      </c>
      <c r="K11" s="24" t="s">
        <v>3483</v>
      </c>
      <c r="L11" s="25" t="s">
        <v>544</v>
      </c>
      <c r="M11" s="24" t="s">
        <v>3484</v>
      </c>
      <c r="N11" s="24">
        <v>2350</v>
      </c>
      <c r="O11" s="24"/>
      <c r="P11" s="25" t="s">
        <v>3480</v>
      </c>
      <c r="Q11" s="25">
        <v>98</v>
      </c>
      <c r="R11" s="24"/>
      <c r="S11" s="24"/>
      <c r="T11" s="24"/>
      <c r="U11" s="24"/>
      <c r="V11" s="24"/>
      <c r="W11" s="24"/>
      <c r="X11" s="24"/>
      <c r="Y11" s="24"/>
      <c r="Z11" s="24"/>
      <c r="AA11" s="24"/>
      <c r="AB11" s="24"/>
    </row>
    <row r="12" spans="1:28" s="2" customFormat="1">
      <c r="A12" s="43"/>
      <c r="B12" s="137">
        <v>10</v>
      </c>
      <c r="C12" s="137" t="str">
        <f t="shared" si="0"/>
        <v>Y</v>
      </c>
      <c r="D12" s="24" t="s">
        <v>3485</v>
      </c>
      <c r="E12" s="24" t="str">
        <f t="shared" si="1"/>
        <v>ConTab_BOM_KP_WearRings_10</v>
      </c>
      <c r="F12" s="24" t="s">
        <v>941</v>
      </c>
      <c r="G12" s="24" t="s">
        <v>2008</v>
      </c>
      <c r="H12" s="189" t="s">
        <v>3460</v>
      </c>
      <c r="I12" s="24" t="s">
        <v>3461</v>
      </c>
      <c r="J12" s="24" t="s">
        <v>3462</v>
      </c>
      <c r="K12" s="24" t="s">
        <v>3463</v>
      </c>
      <c r="L12" s="25">
        <v>96890342</v>
      </c>
      <c r="M12" s="24" t="s">
        <v>3486</v>
      </c>
      <c r="N12" s="24">
        <v>0</v>
      </c>
      <c r="O12" s="24"/>
      <c r="P12" s="25" t="s">
        <v>3487</v>
      </c>
      <c r="Q12" s="25"/>
      <c r="R12" s="24"/>
      <c r="S12" s="173"/>
      <c r="T12" s="24"/>
      <c r="U12" s="24"/>
      <c r="V12" s="24"/>
      <c r="W12" s="24"/>
      <c r="X12" s="24"/>
      <c r="Y12" s="24"/>
      <c r="Z12" s="24"/>
      <c r="AA12" s="24"/>
      <c r="AB12" s="24"/>
    </row>
    <row r="13" spans="1:28" s="2" customFormat="1">
      <c r="A13" s="43"/>
      <c r="B13" s="137">
        <v>11</v>
      </c>
      <c r="C13" s="137" t="str">
        <f t="shared" si="0"/>
        <v>N</v>
      </c>
      <c r="D13" s="24" t="s">
        <v>3488</v>
      </c>
      <c r="E13" s="24" t="str">
        <f t="shared" si="1"/>
        <v/>
      </c>
      <c r="F13" s="24" t="s">
        <v>941</v>
      </c>
      <c r="G13" s="24" t="s">
        <v>2008</v>
      </c>
      <c r="H13" s="24" t="s">
        <v>3489</v>
      </c>
      <c r="I13" s="24" t="s">
        <v>3468</v>
      </c>
      <c r="J13" s="24" t="s">
        <v>3462</v>
      </c>
      <c r="K13" s="24" t="s">
        <v>2021</v>
      </c>
      <c r="L13" s="25" t="s">
        <v>544</v>
      </c>
      <c r="M13" s="24" t="s">
        <v>3490</v>
      </c>
      <c r="N13" s="24"/>
      <c r="O13" s="24"/>
      <c r="P13" s="25" t="s">
        <v>3465</v>
      </c>
      <c r="Q13" s="25">
        <v>42</v>
      </c>
      <c r="R13" s="24"/>
      <c r="S13" s="190"/>
      <c r="T13" s="24"/>
      <c r="U13" s="24"/>
      <c r="V13" s="24"/>
      <c r="W13" s="24"/>
      <c r="X13" s="24"/>
      <c r="Y13" s="24"/>
      <c r="Z13" s="24"/>
      <c r="AA13" s="24"/>
      <c r="AB13" s="24"/>
    </row>
    <row r="14" spans="1:28" s="2" customFormat="1">
      <c r="A14" s="43"/>
      <c r="B14" s="137">
        <v>12</v>
      </c>
      <c r="C14" s="137" t="str">
        <f t="shared" si="0"/>
        <v>N</v>
      </c>
      <c r="D14" s="24" t="s">
        <v>3491</v>
      </c>
      <c r="E14" s="24" t="str">
        <f t="shared" si="1"/>
        <v/>
      </c>
      <c r="F14" s="24" t="s">
        <v>941</v>
      </c>
      <c r="G14" s="24" t="s">
        <v>2016</v>
      </c>
      <c r="H14" s="24" t="s">
        <v>3467</v>
      </c>
      <c r="I14" s="24" t="s">
        <v>3461</v>
      </c>
      <c r="J14" s="24" t="s">
        <v>3468</v>
      </c>
      <c r="K14" s="24" t="s">
        <v>3469</v>
      </c>
      <c r="L14" s="25">
        <v>97766012</v>
      </c>
      <c r="M14" s="24" t="s">
        <v>3492</v>
      </c>
      <c r="N14" s="24">
        <v>0</v>
      </c>
      <c r="O14" s="24"/>
      <c r="P14" s="25" t="s">
        <v>3465</v>
      </c>
      <c r="Q14" s="25"/>
      <c r="R14" s="24"/>
      <c r="S14" s="24"/>
      <c r="T14" s="24"/>
      <c r="U14" s="24"/>
      <c r="V14" s="24"/>
      <c r="W14" s="24"/>
      <c r="X14" s="24"/>
      <c r="Y14" s="24"/>
      <c r="Z14" s="24"/>
      <c r="AA14" s="24"/>
      <c r="AB14" s="24"/>
    </row>
    <row r="15" spans="1:28" s="2" customFormat="1">
      <c r="A15" s="43"/>
      <c r="B15" s="137">
        <v>13</v>
      </c>
      <c r="C15" s="137" t="str">
        <f t="shared" si="0"/>
        <v>N</v>
      </c>
      <c r="D15" s="24" t="s">
        <v>3493</v>
      </c>
      <c r="E15" s="24" t="str">
        <f t="shared" si="1"/>
        <v/>
      </c>
      <c r="F15" s="24" t="s">
        <v>941</v>
      </c>
      <c r="G15" s="24" t="s">
        <v>2008</v>
      </c>
      <c r="H15" s="24" t="s">
        <v>3472</v>
      </c>
      <c r="I15" s="24" t="s">
        <v>2027</v>
      </c>
      <c r="J15" s="24" t="s">
        <v>3462</v>
      </c>
      <c r="K15" s="24" t="s">
        <v>2028</v>
      </c>
      <c r="L15" s="25" t="s">
        <v>544</v>
      </c>
      <c r="M15" s="24" t="s">
        <v>3494</v>
      </c>
      <c r="N15" s="24">
        <v>705</v>
      </c>
      <c r="O15" s="24"/>
      <c r="P15" s="25" t="s">
        <v>3474</v>
      </c>
      <c r="Q15" s="25">
        <v>70</v>
      </c>
      <c r="R15" s="24"/>
      <c r="S15" s="24"/>
      <c r="T15" s="24"/>
      <c r="U15" s="24"/>
      <c r="V15" s="24"/>
      <c r="W15" s="24"/>
      <c r="X15" s="24"/>
      <c r="Y15" s="24"/>
      <c r="Z15" s="24"/>
      <c r="AA15" s="24"/>
      <c r="AB15" s="24"/>
    </row>
    <row r="16" spans="1:28" s="2" customFormat="1">
      <c r="A16" s="43"/>
      <c r="B16" s="137">
        <v>14</v>
      </c>
      <c r="C16" s="137" t="str">
        <f t="shared" si="0"/>
        <v>N</v>
      </c>
      <c r="D16" s="24" t="s">
        <v>3495</v>
      </c>
      <c r="E16" s="24" t="str">
        <f t="shared" si="1"/>
        <v/>
      </c>
      <c r="F16" s="24" t="s">
        <v>941</v>
      </c>
      <c r="G16" s="24" t="s">
        <v>2016</v>
      </c>
      <c r="H16" s="24" t="s">
        <v>3496</v>
      </c>
      <c r="I16" s="24" t="s">
        <v>3497</v>
      </c>
      <c r="J16" s="24" t="s">
        <v>3497</v>
      </c>
      <c r="K16" s="24" t="s">
        <v>3498</v>
      </c>
      <c r="L16" s="25" t="s">
        <v>544</v>
      </c>
      <c r="M16" s="24" t="s">
        <v>3499</v>
      </c>
      <c r="N16" s="24">
        <v>1900</v>
      </c>
      <c r="O16" s="24"/>
      <c r="P16" s="25" t="s">
        <v>3474</v>
      </c>
      <c r="Q16" s="25">
        <v>70</v>
      </c>
      <c r="R16" s="24"/>
      <c r="S16" s="24"/>
      <c r="T16" s="24"/>
      <c r="U16" s="24"/>
      <c r="V16" s="24"/>
      <c r="W16" s="24"/>
      <c r="X16" s="24"/>
      <c r="Y16" s="24"/>
      <c r="Z16" s="24"/>
      <c r="AA16" s="24"/>
      <c r="AB16" s="24"/>
    </row>
    <row r="17" spans="1:28" s="2" customFormat="1">
      <c r="A17" s="43"/>
      <c r="B17" s="137">
        <v>15</v>
      </c>
      <c r="C17" s="137" t="str">
        <f t="shared" si="0"/>
        <v>N</v>
      </c>
      <c r="D17" s="24" t="s">
        <v>3500</v>
      </c>
      <c r="E17" s="24" t="str">
        <f t="shared" si="1"/>
        <v/>
      </c>
      <c r="F17" s="24" t="s">
        <v>941</v>
      </c>
      <c r="G17" s="24" t="s">
        <v>2008</v>
      </c>
      <c r="H17" s="24" t="s">
        <v>3476</v>
      </c>
      <c r="I17" s="24" t="s">
        <v>3477</v>
      </c>
      <c r="J17" s="24" t="s">
        <v>3462</v>
      </c>
      <c r="K17" s="24" t="s">
        <v>3478</v>
      </c>
      <c r="L17" s="25" t="s">
        <v>544</v>
      </c>
      <c r="M17" s="24" t="s">
        <v>3501</v>
      </c>
      <c r="N17" s="24">
        <v>895</v>
      </c>
      <c r="O17" s="24"/>
      <c r="P17" s="25" t="s">
        <v>3480</v>
      </c>
      <c r="Q17" s="25">
        <v>98</v>
      </c>
      <c r="R17" s="24"/>
      <c r="S17" s="24"/>
      <c r="T17" s="24"/>
      <c r="U17" s="24"/>
      <c r="V17" s="24"/>
      <c r="W17" s="24"/>
      <c r="X17" s="24"/>
      <c r="Y17" s="24"/>
      <c r="Z17" s="24"/>
      <c r="AA17" s="24"/>
      <c r="AB17" s="24"/>
    </row>
    <row r="18" spans="1:28" s="2" customFormat="1">
      <c r="A18" s="43"/>
      <c r="B18" s="137">
        <v>16</v>
      </c>
      <c r="C18" s="137" t="str">
        <f t="shared" si="0"/>
        <v>N</v>
      </c>
      <c r="D18" s="24" t="s">
        <v>3502</v>
      </c>
      <c r="E18" s="24" t="str">
        <f t="shared" si="1"/>
        <v/>
      </c>
      <c r="F18" s="24" t="s">
        <v>941</v>
      </c>
      <c r="G18" s="24" t="s">
        <v>2016</v>
      </c>
      <c r="H18" s="24" t="s">
        <v>3482</v>
      </c>
      <c r="I18" s="24" t="s">
        <v>3477</v>
      </c>
      <c r="J18" s="24" t="s">
        <v>2051</v>
      </c>
      <c r="K18" s="24" t="s">
        <v>3483</v>
      </c>
      <c r="L18" s="25" t="s">
        <v>544</v>
      </c>
      <c r="M18" s="24" t="s">
        <v>3503</v>
      </c>
      <c r="N18" s="24">
        <v>2310</v>
      </c>
      <c r="O18" s="24"/>
      <c r="P18" s="25" t="s">
        <v>3480</v>
      </c>
      <c r="Q18" s="25">
        <v>98</v>
      </c>
      <c r="R18" s="24"/>
      <c r="S18" s="24"/>
      <c r="T18" s="24"/>
      <c r="U18" s="24"/>
      <c r="V18" s="24"/>
      <c r="W18" s="24"/>
      <c r="X18" s="24"/>
      <c r="Y18" s="24"/>
      <c r="Z18" s="24"/>
      <c r="AA18" s="24"/>
      <c r="AB18" s="24"/>
    </row>
    <row r="19" spans="1:28" s="2" customFormat="1">
      <c r="A19" s="43"/>
      <c r="B19" s="137">
        <v>17</v>
      </c>
      <c r="C19" s="137" t="str">
        <f t="shared" si="0"/>
        <v>N</v>
      </c>
      <c r="D19" s="24" t="s">
        <v>3504</v>
      </c>
      <c r="E19" s="24" t="str">
        <f t="shared" si="1"/>
        <v/>
      </c>
      <c r="F19" s="24" t="s">
        <v>941</v>
      </c>
      <c r="G19" s="24" t="s">
        <v>2008</v>
      </c>
      <c r="H19" s="24" t="s">
        <v>3505</v>
      </c>
      <c r="I19" s="24" t="s">
        <v>549</v>
      </c>
      <c r="J19" s="24" t="s">
        <v>3462</v>
      </c>
      <c r="K19" s="24"/>
      <c r="L19" s="25" t="s">
        <v>544</v>
      </c>
      <c r="M19" s="24" t="s">
        <v>3506</v>
      </c>
      <c r="N19" s="24" t="s">
        <v>544</v>
      </c>
      <c r="O19" s="24"/>
      <c r="P19" s="25" t="s">
        <v>552</v>
      </c>
      <c r="Q19" s="25">
        <v>999</v>
      </c>
      <c r="R19" s="24"/>
      <c r="S19" s="24"/>
      <c r="T19" s="24"/>
      <c r="U19" s="24"/>
      <c r="V19" s="24"/>
      <c r="W19" s="24"/>
      <c r="X19" s="24"/>
      <c r="Y19" s="24"/>
      <c r="Z19" s="24"/>
      <c r="AA19" s="24"/>
      <c r="AB19" s="24"/>
    </row>
    <row r="20" spans="1:28" s="2" customFormat="1">
      <c r="A20" s="43"/>
      <c r="B20" s="137">
        <v>18</v>
      </c>
      <c r="C20" s="137" t="str">
        <f t="shared" si="0"/>
        <v>N</v>
      </c>
      <c r="D20" s="24" t="s">
        <v>3507</v>
      </c>
      <c r="E20" s="24" t="str">
        <f t="shared" si="1"/>
        <v/>
      </c>
      <c r="F20" s="24" t="s">
        <v>941</v>
      </c>
      <c r="G20" s="24" t="s">
        <v>2016</v>
      </c>
      <c r="H20" s="24" t="s">
        <v>3505</v>
      </c>
      <c r="I20" s="24" t="s">
        <v>549</v>
      </c>
      <c r="J20" s="24" t="s">
        <v>549</v>
      </c>
      <c r="K20" s="24"/>
      <c r="L20" s="25" t="s">
        <v>544</v>
      </c>
      <c r="M20" s="24" t="s">
        <v>3508</v>
      </c>
      <c r="N20" s="24" t="s">
        <v>544</v>
      </c>
      <c r="O20" s="24"/>
      <c r="P20" s="25" t="s">
        <v>552</v>
      </c>
      <c r="Q20" s="25">
        <v>999</v>
      </c>
      <c r="R20" s="24"/>
      <c r="S20" s="24"/>
      <c r="T20" s="24"/>
      <c r="U20" s="24"/>
      <c r="V20" s="24"/>
      <c r="W20" s="24"/>
      <c r="X20" s="24"/>
      <c r="Y20" s="24"/>
      <c r="Z20" s="24"/>
      <c r="AA20" s="24"/>
      <c r="AB20" s="24"/>
    </row>
    <row r="21" spans="1:28" s="2" customFormat="1">
      <c r="A21" s="43"/>
      <c r="B21" s="137">
        <v>19</v>
      </c>
      <c r="C21" s="137" t="str">
        <f t="shared" si="0"/>
        <v>Y</v>
      </c>
      <c r="D21" s="24" t="s">
        <v>3509</v>
      </c>
      <c r="E21" s="24" t="str">
        <f t="shared" si="1"/>
        <v>ConTab_BOM_KP_WearRings_19</v>
      </c>
      <c r="F21" s="24" t="s">
        <v>14261</v>
      </c>
      <c r="G21" s="24" t="s">
        <v>2008</v>
      </c>
      <c r="H21" s="189" t="s">
        <v>3460</v>
      </c>
      <c r="I21" s="24" t="s">
        <v>3461</v>
      </c>
      <c r="J21" s="24" t="s">
        <v>3462</v>
      </c>
      <c r="K21" s="24" t="s">
        <v>3463</v>
      </c>
      <c r="L21" s="25">
        <v>96890346</v>
      </c>
      <c r="M21" s="24" t="s">
        <v>3510</v>
      </c>
      <c r="N21" s="24">
        <v>0</v>
      </c>
      <c r="O21" s="24"/>
      <c r="P21" s="25" t="s">
        <v>3465</v>
      </c>
      <c r="Q21" s="25"/>
      <c r="R21" s="24"/>
      <c r="S21" s="24"/>
      <c r="T21" s="24"/>
      <c r="U21" s="24"/>
      <c r="V21" s="24"/>
      <c r="W21" s="24"/>
      <c r="X21" s="24"/>
      <c r="Y21" s="24"/>
      <c r="Z21" s="24"/>
      <c r="AA21" s="24"/>
      <c r="AB21" s="24"/>
    </row>
    <row r="22" spans="1:28" s="2" customFormat="1">
      <c r="A22" s="43"/>
      <c r="B22" s="137">
        <v>21</v>
      </c>
      <c r="C22" s="137" t="str">
        <f t="shared" si="0"/>
        <v>N</v>
      </c>
      <c r="D22" s="24" t="s">
        <v>3511</v>
      </c>
      <c r="E22" s="24" t="str">
        <f t="shared" si="1"/>
        <v/>
      </c>
      <c r="F22" s="24" t="s">
        <v>14261</v>
      </c>
      <c r="G22" s="24" t="s">
        <v>2016</v>
      </c>
      <c r="H22" s="24" t="s">
        <v>3467</v>
      </c>
      <c r="I22" s="24" t="s">
        <v>3461</v>
      </c>
      <c r="J22" s="24" t="s">
        <v>3468</v>
      </c>
      <c r="K22" s="24" t="s">
        <v>3469</v>
      </c>
      <c r="L22" s="25">
        <v>97766007</v>
      </c>
      <c r="M22" s="24" t="s">
        <v>3512</v>
      </c>
      <c r="N22" s="24">
        <v>0</v>
      </c>
      <c r="O22" s="24"/>
      <c r="P22" s="25" t="s">
        <v>3465</v>
      </c>
      <c r="Q22" s="25"/>
      <c r="R22" s="24"/>
      <c r="S22" s="24"/>
      <c r="T22" s="24"/>
      <c r="U22" s="24"/>
      <c r="V22" s="24"/>
      <c r="W22" s="24"/>
      <c r="X22" s="24"/>
      <c r="Y22" s="24"/>
      <c r="Z22" s="24"/>
      <c r="AA22" s="24"/>
      <c r="AB22" s="24"/>
    </row>
    <row r="23" spans="1:28" s="2" customFormat="1">
      <c r="A23" s="43"/>
      <c r="B23" s="137">
        <v>22</v>
      </c>
      <c r="C23" s="137" t="str">
        <f t="shared" si="0"/>
        <v>N</v>
      </c>
      <c r="D23" s="24" t="s">
        <v>3513</v>
      </c>
      <c r="E23" s="24" t="str">
        <f t="shared" si="1"/>
        <v/>
      </c>
      <c r="F23" s="24" t="s">
        <v>14261</v>
      </c>
      <c r="G23" s="24" t="s">
        <v>2008</v>
      </c>
      <c r="H23" s="24" t="s">
        <v>3472</v>
      </c>
      <c r="I23" s="24" t="s">
        <v>2027</v>
      </c>
      <c r="J23" s="24" t="s">
        <v>3462</v>
      </c>
      <c r="K23" s="24" t="s">
        <v>2028</v>
      </c>
      <c r="L23" s="25" t="s">
        <v>544</v>
      </c>
      <c r="M23" s="24" t="s">
        <v>3514</v>
      </c>
      <c r="N23" s="24">
        <v>830</v>
      </c>
      <c r="O23" s="24"/>
      <c r="P23" s="25" t="s">
        <v>3474</v>
      </c>
      <c r="Q23" s="25">
        <v>70</v>
      </c>
      <c r="R23" s="24"/>
      <c r="S23" s="24"/>
      <c r="T23" s="24"/>
      <c r="U23" s="24"/>
      <c r="V23" s="24"/>
      <c r="W23" s="24"/>
      <c r="X23" s="24"/>
      <c r="Y23" s="24"/>
      <c r="Z23" s="24"/>
      <c r="AA23" s="24"/>
      <c r="AB23" s="24"/>
    </row>
    <row r="24" spans="1:28" s="2" customFormat="1">
      <c r="A24" s="43"/>
      <c r="B24" s="137">
        <v>24</v>
      </c>
      <c r="C24" s="137" t="str">
        <f t="shared" si="0"/>
        <v>N</v>
      </c>
      <c r="D24" s="24" t="s">
        <v>3515</v>
      </c>
      <c r="E24" s="24" t="str">
        <f t="shared" si="1"/>
        <v/>
      </c>
      <c r="F24" s="24" t="s">
        <v>14261</v>
      </c>
      <c r="G24" s="24" t="s">
        <v>2008</v>
      </c>
      <c r="H24" s="24" t="s">
        <v>3476</v>
      </c>
      <c r="I24" s="24" t="s">
        <v>3477</v>
      </c>
      <c r="J24" s="24" t="s">
        <v>3462</v>
      </c>
      <c r="K24" s="24" t="s">
        <v>3478</v>
      </c>
      <c r="L24" s="25" t="s">
        <v>544</v>
      </c>
      <c r="M24" s="24" t="s">
        <v>3516</v>
      </c>
      <c r="N24" s="24">
        <v>1080</v>
      </c>
      <c r="O24" s="24"/>
      <c r="P24" s="25" t="s">
        <v>3480</v>
      </c>
      <c r="Q24" s="25">
        <v>98</v>
      </c>
      <c r="R24" s="24"/>
      <c r="S24" s="24"/>
      <c r="T24" s="24"/>
      <c r="U24" s="24"/>
      <c r="V24" s="24"/>
      <c r="W24" s="24"/>
      <c r="X24" s="24"/>
      <c r="Y24" s="24"/>
      <c r="Z24" s="24"/>
      <c r="AA24" s="24"/>
      <c r="AB24" s="24"/>
    </row>
    <row r="25" spans="1:28" s="2" customFormat="1">
      <c r="A25" s="43"/>
      <c r="B25" s="137">
        <v>25</v>
      </c>
      <c r="C25" s="137" t="str">
        <f t="shared" si="0"/>
        <v>N</v>
      </c>
      <c r="D25" s="24" t="s">
        <v>3517</v>
      </c>
      <c r="E25" s="24" t="str">
        <f t="shared" si="1"/>
        <v/>
      </c>
      <c r="F25" s="24" t="s">
        <v>14261</v>
      </c>
      <c r="G25" s="24" t="s">
        <v>2016</v>
      </c>
      <c r="H25" s="24" t="s">
        <v>3482</v>
      </c>
      <c r="I25" s="24" t="s">
        <v>3477</v>
      </c>
      <c r="J25" s="24" t="s">
        <v>2051</v>
      </c>
      <c r="K25" s="24" t="s">
        <v>3483</v>
      </c>
      <c r="L25" s="25" t="s">
        <v>544</v>
      </c>
      <c r="M25" s="24" t="s">
        <v>3518</v>
      </c>
      <c r="N25" s="24">
        <v>2430</v>
      </c>
      <c r="O25" s="24"/>
      <c r="P25" s="25" t="s">
        <v>3480</v>
      </c>
      <c r="Q25" s="25">
        <v>98</v>
      </c>
      <c r="R25" s="24"/>
      <c r="S25" s="24"/>
      <c r="T25" s="24"/>
      <c r="U25" s="24"/>
      <c r="V25" s="24"/>
      <c r="W25" s="24"/>
      <c r="X25" s="24"/>
      <c r="Y25" s="24"/>
      <c r="Z25" s="24"/>
      <c r="AA25" s="24"/>
      <c r="AB25" s="24"/>
    </row>
    <row r="26" spans="1:28" s="2" customFormat="1">
      <c r="A26" s="43"/>
      <c r="B26" s="137">
        <v>28</v>
      </c>
      <c r="C26" s="137" t="str">
        <f t="shared" si="0"/>
        <v>Y</v>
      </c>
      <c r="D26" s="24" t="s">
        <v>3519</v>
      </c>
      <c r="E26" s="24" t="str">
        <f t="shared" si="1"/>
        <v>ConTab_BOM_KP_WearRings_28</v>
      </c>
      <c r="F26" s="24" t="s">
        <v>985</v>
      </c>
      <c r="G26" s="24" t="s">
        <v>2008</v>
      </c>
      <c r="H26" s="189" t="s">
        <v>3460</v>
      </c>
      <c r="I26" s="24" t="s">
        <v>3461</v>
      </c>
      <c r="J26" s="24" t="s">
        <v>3462</v>
      </c>
      <c r="K26" s="24" t="s">
        <v>3463</v>
      </c>
      <c r="L26" s="25">
        <v>96890343</v>
      </c>
      <c r="M26" s="24" t="s">
        <v>3520</v>
      </c>
      <c r="N26" s="24">
        <v>0</v>
      </c>
      <c r="O26" s="24"/>
      <c r="P26" s="25" t="s">
        <v>3465</v>
      </c>
      <c r="Q26" s="25"/>
      <c r="R26" s="24"/>
      <c r="S26" s="173"/>
      <c r="T26" s="24"/>
      <c r="U26" s="24"/>
      <c r="V26" s="24"/>
      <c r="W26" s="24"/>
      <c r="X26" s="24"/>
      <c r="Y26" s="24"/>
      <c r="Z26" s="24"/>
      <c r="AA26" s="24"/>
      <c r="AB26" s="24"/>
    </row>
    <row r="27" spans="1:28" s="2" customFormat="1">
      <c r="A27" s="43"/>
      <c r="B27" s="137">
        <v>30</v>
      </c>
      <c r="C27" s="137" t="str">
        <f t="shared" si="0"/>
        <v>N</v>
      </c>
      <c r="D27" s="24" t="s">
        <v>3521</v>
      </c>
      <c r="E27" s="24" t="str">
        <f t="shared" si="1"/>
        <v/>
      </c>
      <c r="F27" s="24" t="s">
        <v>985</v>
      </c>
      <c r="G27" s="24" t="s">
        <v>2016</v>
      </c>
      <c r="H27" s="24" t="s">
        <v>3467</v>
      </c>
      <c r="I27" s="24" t="s">
        <v>3461</v>
      </c>
      <c r="J27" s="24" t="s">
        <v>3468</v>
      </c>
      <c r="K27" s="24" t="s">
        <v>3469</v>
      </c>
      <c r="L27" s="25">
        <v>97766008</v>
      </c>
      <c r="M27" s="24" t="s">
        <v>3522</v>
      </c>
      <c r="N27" s="24">
        <v>0</v>
      </c>
      <c r="O27" s="24"/>
      <c r="P27" s="25" t="s">
        <v>3465</v>
      </c>
      <c r="Q27" s="25"/>
      <c r="R27" s="24"/>
      <c r="S27" s="24"/>
      <c r="T27" s="24"/>
      <c r="U27" s="24"/>
      <c r="V27" s="24"/>
      <c r="W27" s="24"/>
      <c r="X27" s="24"/>
      <c r="Y27" s="24"/>
      <c r="Z27" s="24"/>
      <c r="AA27" s="24"/>
      <c r="AB27" s="24"/>
    </row>
    <row r="28" spans="1:28" s="2" customFormat="1">
      <c r="A28" s="43"/>
      <c r="B28" s="137">
        <v>31</v>
      </c>
      <c r="C28" s="137" t="str">
        <f t="shared" si="0"/>
        <v>N</v>
      </c>
      <c r="D28" s="24" t="s">
        <v>3523</v>
      </c>
      <c r="E28" s="24" t="str">
        <f t="shared" si="1"/>
        <v/>
      </c>
      <c r="F28" s="24" t="s">
        <v>985</v>
      </c>
      <c r="G28" s="24" t="s">
        <v>2008</v>
      </c>
      <c r="H28" s="24" t="s">
        <v>3472</v>
      </c>
      <c r="I28" s="24" t="s">
        <v>2027</v>
      </c>
      <c r="J28" s="24" t="s">
        <v>3462</v>
      </c>
      <c r="K28" s="24" t="s">
        <v>2028</v>
      </c>
      <c r="L28" s="25" t="s">
        <v>544</v>
      </c>
      <c r="M28" s="24" t="s">
        <v>3524</v>
      </c>
      <c r="N28" s="24">
        <v>725</v>
      </c>
      <c r="O28" s="24"/>
      <c r="P28" s="25" t="s">
        <v>3474</v>
      </c>
      <c r="Q28" s="25">
        <v>70</v>
      </c>
      <c r="R28" s="24"/>
      <c r="S28" s="24"/>
      <c r="T28" s="24"/>
      <c r="U28" s="24"/>
      <c r="V28" s="24"/>
      <c r="W28" s="24"/>
      <c r="X28" s="24"/>
      <c r="Y28" s="24"/>
      <c r="Z28" s="24"/>
      <c r="AA28" s="24"/>
      <c r="AB28" s="24"/>
    </row>
    <row r="29" spans="1:28" s="2" customFormat="1">
      <c r="A29" s="43"/>
      <c r="B29" s="137">
        <v>33</v>
      </c>
      <c r="C29" s="137" t="str">
        <f t="shared" si="0"/>
        <v>N</v>
      </c>
      <c r="D29" s="24" t="s">
        <v>3525</v>
      </c>
      <c r="E29" s="24" t="str">
        <f t="shared" si="1"/>
        <v/>
      </c>
      <c r="F29" s="24" t="s">
        <v>985</v>
      </c>
      <c r="G29" s="24" t="s">
        <v>2008</v>
      </c>
      <c r="H29" s="24" t="s">
        <v>3476</v>
      </c>
      <c r="I29" s="24" t="s">
        <v>3477</v>
      </c>
      <c r="J29" s="24" t="s">
        <v>3462</v>
      </c>
      <c r="K29" s="24" t="s">
        <v>3478</v>
      </c>
      <c r="L29" s="25" t="s">
        <v>544</v>
      </c>
      <c r="M29" s="24" t="s">
        <v>3526</v>
      </c>
      <c r="N29" s="24">
        <v>925</v>
      </c>
      <c r="O29" s="24"/>
      <c r="P29" s="25" t="s">
        <v>3480</v>
      </c>
      <c r="Q29" s="25">
        <v>98</v>
      </c>
      <c r="R29" s="24"/>
      <c r="S29" s="24"/>
      <c r="T29" s="24"/>
      <c r="U29" s="24"/>
      <c r="V29" s="24"/>
      <c r="W29" s="24"/>
      <c r="X29" s="24"/>
      <c r="Y29" s="24"/>
      <c r="Z29" s="24"/>
      <c r="AA29" s="24"/>
      <c r="AB29" s="24"/>
    </row>
    <row r="30" spans="1:28" s="2" customFormat="1">
      <c r="A30" s="43"/>
      <c r="B30" s="137">
        <v>34</v>
      </c>
      <c r="C30" s="137" t="str">
        <f t="shared" si="0"/>
        <v>N</v>
      </c>
      <c r="D30" s="24" t="s">
        <v>3527</v>
      </c>
      <c r="E30" s="24" t="str">
        <f t="shared" si="1"/>
        <v/>
      </c>
      <c r="F30" s="24" t="s">
        <v>985</v>
      </c>
      <c r="G30" s="24" t="s">
        <v>2016</v>
      </c>
      <c r="H30" s="24" t="s">
        <v>3482</v>
      </c>
      <c r="I30" s="24" t="s">
        <v>3477</v>
      </c>
      <c r="J30" s="24" t="s">
        <v>2051</v>
      </c>
      <c r="K30" s="24" t="s">
        <v>3483</v>
      </c>
      <c r="L30" s="25" t="s">
        <v>544</v>
      </c>
      <c r="M30" s="24" t="s">
        <v>3528</v>
      </c>
      <c r="N30" s="24">
        <v>2510</v>
      </c>
      <c r="O30" s="24"/>
      <c r="P30" s="25" t="s">
        <v>3480</v>
      </c>
      <c r="Q30" s="25">
        <v>98</v>
      </c>
      <c r="R30" s="24"/>
      <c r="S30" s="24"/>
      <c r="T30" s="24"/>
      <c r="U30" s="24"/>
      <c r="V30" s="24"/>
      <c r="W30" s="24"/>
      <c r="X30" s="24"/>
      <c r="Y30" s="24"/>
      <c r="Z30" s="24"/>
      <c r="AA30" s="24"/>
      <c r="AB30" s="24"/>
    </row>
    <row r="31" spans="1:28" s="2" customFormat="1">
      <c r="A31" s="43"/>
      <c r="B31" s="137">
        <v>37</v>
      </c>
      <c r="C31" s="137" t="str">
        <f t="shared" si="0"/>
        <v>Y</v>
      </c>
      <c r="D31" s="24" t="s">
        <v>3529</v>
      </c>
      <c r="E31" s="24" t="str">
        <f t="shared" si="1"/>
        <v>ConTab_BOM_KP_WearRings_37</v>
      </c>
      <c r="F31" s="24" t="s">
        <v>1007</v>
      </c>
      <c r="G31" s="24" t="s">
        <v>2008</v>
      </c>
      <c r="H31" s="189" t="s">
        <v>3460</v>
      </c>
      <c r="I31" s="24" t="s">
        <v>3461</v>
      </c>
      <c r="J31" s="24" t="s">
        <v>3462</v>
      </c>
      <c r="K31" s="24" t="s">
        <v>3463</v>
      </c>
      <c r="L31" s="25">
        <v>96890343</v>
      </c>
      <c r="M31" s="24" t="s">
        <v>3520</v>
      </c>
      <c r="N31" s="24">
        <v>0</v>
      </c>
      <c r="O31" s="24"/>
      <c r="P31" s="25" t="s">
        <v>3465</v>
      </c>
      <c r="Q31" s="25"/>
      <c r="R31" s="24"/>
      <c r="S31" s="24"/>
      <c r="T31" s="24"/>
      <c r="U31" s="24"/>
      <c r="V31" s="24"/>
      <c r="W31" s="24"/>
      <c r="X31" s="24"/>
      <c r="Y31" s="24"/>
      <c r="Z31" s="24"/>
      <c r="AA31" s="24"/>
      <c r="AB31" s="24"/>
    </row>
    <row r="32" spans="1:28" s="2" customFormat="1">
      <c r="A32" s="43"/>
      <c r="B32" s="137">
        <v>39</v>
      </c>
      <c r="C32" s="137" t="str">
        <f t="shared" si="0"/>
        <v>N</v>
      </c>
      <c r="D32" s="24" t="s">
        <v>3530</v>
      </c>
      <c r="E32" s="24" t="str">
        <f t="shared" si="1"/>
        <v/>
      </c>
      <c r="F32" s="24" t="s">
        <v>1007</v>
      </c>
      <c r="G32" s="24" t="s">
        <v>2016</v>
      </c>
      <c r="H32" s="24" t="s">
        <v>3467</v>
      </c>
      <c r="I32" s="24" t="s">
        <v>3461</v>
      </c>
      <c r="J32" s="24" t="s">
        <v>3468</v>
      </c>
      <c r="K32" s="24" t="s">
        <v>3469</v>
      </c>
      <c r="L32" s="25">
        <v>97766008</v>
      </c>
      <c r="M32" s="24" t="s">
        <v>3522</v>
      </c>
      <c r="N32" s="24">
        <v>0</v>
      </c>
      <c r="O32" s="24"/>
      <c r="P32" s="25" t="s">
        <v>3465</v>
      </c>
      <c r="Q32" s="25"/>
      <c r="R32" s="24"/>
      <c r="S32" s="24"/>
      <c r="T32" s="24"/>
      <c r="U32" s="24"/>
      <c r="V32" s="24"/>
      <c r="W32" s="24"/>
      <c r="X32" s="24"/>
      <c r="Y32" s="24"/>
      <c r="Z32" s="24"/>
      <c r="AA32" s="24"/>
      <c r="AB32" s="24"/>
    </row>
    <row r="33" spans="1:28" s="2" customFormat="1">
      <c r="A33" s="43"/>
      <c r="B33" s="137">
        <v>40</v>
      </c>
      <c r="C33" s="137" t="str">
        <f t="shared" si="0"/>
        <v>N</v>
      </c>
      <c r="D33" s="24" t="s">
        <v>3531</v>
      </c>
      <c r="E33" s="24" t="str">
        <f t="shared" si="1"/>
        <v/>
      </c>
      <c r="F33" s="24" t="s">
        <v>1007</v>
      </c>
      <c r="G33" s="24" t="s">
        <v>2008</v>
      </c>
      <c r="H33" s="24" t="s">
        <v>3472</v>
      </c>
      <c r="I33" s="24" t="s">
        <v>2027</v>
      </c>
      <c r="J33" s="24" t="s">
        <v>3462</v>
      </c>
      <c r="K33" s="24" t="s">
        <v>2028</v>
      </c>
      <c r="L33" s="25" t="s">
        <v>544</v>
      </c>
      <c r="M33" s="24" t="s">
        <v>3532</v>
      </c>
      <c r="N33" s="24">
        <v>725</v>
      </c>
      <c r="O33" s="24"/>
      <c r="P33" s="25" t="s">
        <v>3474</v>
      </c>
      <c r="Q33" s="25">
        <v>70</v>
      </c>
      <c r="R33" s="24"/>
      <c r="S33" s="24"/>
      <c r="T33" s="24"/>
      <c r="U33" s="24"/>
      <c r="V33" s="24"/>
      <c r="W33" s="24"/>
      <c r="X33" s="24"/>
      <c r="Y33" s="24"/>
      <c r="Z33" s="24"/>
      <c r="AA33" s="24"/>
      <c r="AB33" s="24"/>
    </row>
    <row r="34" spans="1:28" s="2" customFormat="1">
      <c r="A34" s="43"/>
      <c r="B34" s="137">
        <v>42</v>
      </c>
      <c r="C34" s="137" t="str">
        <f t="shared" si="0"/>
        <v>N</v>
      </c>
      <c r="D34" s="24" t="s">
        <v>3533</v>
      </c>
      <c r="E34" s="24" t="str">
        <f t="shared" si="1"/>
        <v/>
      </c>
      <c r="F34" s="24" t="s">
        <v>1007</v>
      </c>
      <c r="G34" s="24" t="s">
        <v>2008</v>
      </c>
      <c r="H34" s="24" t="s">
        <v>3476</v>
      </c>
      <c r="I34" s="24" t="s">
        <v>3477</v>
      </c>
      <c r="J34" s="24" t="s">
        <v>3462</v>
      </c>
      <c r="K34" s="24" t="s">
        <v>3478</v>
      </c>
      <c r="L34" s="25" t="s">
        <v>544</v>
      </c>
      <c r="M34" s="24" t="s">
        <v>3534</v>
      </c>
      <c r="N34" s="24">
        <v>925</v>
      </c>
      <c r="O34" s="24"/>
      <c r="P34" s="25" t="s">
        <v>3480</v>
      </c>
      <c r="Q34" s="25">
        <v>98</v>
      </c>
      <c r="R34" s="24"/>
      <c r="S34" s="24"/>
      <c r="T34" s="24"/>
      <c r="U34" s="24"/>
      <c r="V34" s="24"/>
      <c r="W34" s="24"/>
      <c r="X34" s="24"/>
      <c r="Y34" s="24"/>
      <c r="Z34" s="24"/>
      <c r="AA34" s="24"/>
      <c r="AB34" s="24"/>
    </row>
    <row r="35" spans="1:28" s="2" customFormat="1">
      <c r="A35" s="43"/>
      <c r="B35" s="137">
        <v>43</v>
      </c>
      <c r="C35" s="137" t="str">
        <f t="shared" si="0"/>
        <v>N</v>
      </c>
      <c r="D35" s="24" t="s">
        <v>3535</v>
      </c>
      <c r="E35" s="24" t="str">
        <f t="shared" si="1"/>
        <v/>
      </c>
      <c r="F35" s="24" t="s">
        <v>1007</v>
      </c>
      <c r="G35" s="24" t="s">
        <v>2016</v>
      </c>
      <c r="H35" s="24" t="s">
        <v>3482</v>
      </c>
      <c r="I35" s="24" t="s">
        <v>3477</v>
      </c>
      <c r="J35" s="24" t="s">
        <v>2051</v>
      </c>
      <c r="K35" s="24" t="s">
        <v>3483</v>
      </c>
      <c r="L35" s="25" t="s">
        <v>544</v>
      </c>
      <c r="M35" s="24" t="s">
        <v>3536</v>
      </c>
      <c r="N35" s="24">
        <v>2510</v>
      </c>
      <c r="O35" s="24"/>
      <c r="P35" s="25" t="s">
        <v>3480</v>
      </c>
      <c r="Q35" s="25">
        <v>98</v>
      </c>
      <c r="R35" s="24"/>
      <c r="S35" s="24"/>
      <c r="T35" s="24"/>
      <c r="U35" s="24"/>
      <c r="V35" s="24"/>
      <c r="W35" s="24"/>
      <c r="X35" s="24"/>
      <c r="Y35" s="24"/>
      <c r="Z35" s="24"/>
      <c r="AA35" s="24"/>
      <c r="AB35" s="24"/>
    </row>
    <row r="36" spans="1:28" s="2" customFormat="1">
      <c r="A36" s="43"/>
      <c r="B36" s="137">
        <v>46</v>
      </c>
      <c r="C36" s="137" t="str">
        <f t="shared" si="0"/>
        <v>Y</v>
      </c>
      <c r="D36" s="24" t="s">
        <v>3537</v>
      </c>
      <c r="E36" s="24" t="str">
        <f t="shared" si="1"/>
        <v>ConTab_BOM_KP_WearRings_46</v>
      </c>
      <c r="F36" s="24" t="s">
        <v>3538</v>
      </c>
      <c r="G36" s="24" t="s">
        <v>2008</v>
      </c>
      <c r="H36" s="189" t="s">
        <v>3460</v>
      </c>
      <c r="I36" s="24" t="s">
        <v>3461</v>
      </c>
      <c r="J36" s="24" t="s">
        <v>3462</v>
      </c>
      <c r="K36" s="24" t="s">
        <v>3463</v>
      </c>
      <c r="L36" s="25">
        <v>96890344</v>
      </c>
      <c r="M36" s="24" t="s">
        <v>3539</v>
      </c>
      <c r="N36" s="24">
        <v>0</v>
      </c>
      <c r="O36" s="24"/>
      <c r="P36" s="25" t="s">
        <v>3465</v>
      </c>
      <c r="Q36" s="25">
        <v>42</v>
      </c>
      <c r="R36" s="24"/>
      <c r="S36" s="24"/>
      <c r="T36" s="24"/>
      <c r="U36" s="24"/>
      <c r="V36" s="24"/>
      <c r="W36" s="24"/>
      <c r="X36" s="24"/>
      <c r="Y36" s="24"/>
      <c r="Z36" s="24"/>
      <c r="AA36" s="24"/>
      <c r="AB36" s="24"/>
    </row>
    <row r="37" spans="1:28" s="2" customFormat="1">
      <c r="A37" s="43"/>
      <c r="B37" s="137">
        <v>47</v>
      </c>
      <c r="C37" s="137" t="str">
        <f t="shared" si="0"/>
        <v>N</v>
      </c>
      <c r="D37" s="24" t="s">
        <v>3540</v>
      </c>
      <c r="E37" s="24" t="str">
        <f t="shared" si="1"/>
        <v/>
      </c>
      <c r="F37" s="24" t="s">
        <v>3538</v>
      </c>
      <c r="G37" s="24" t="s">
        <v>2008</v>
      </c>
      <c r="H37" s="24" t="s">
        <v>3489</v>
      </c>
      <c r="I37" s="24" t="s">
        <v>3468</v>
      </c>
      <c r="J37" s="24" t="s">
        <v>3462</v>
      </c>
      <c r="K37" s="24" t="s">
        <v>2021</v>
      </c>
      <c r="L37" s="25" t="s">
        <v>544</v>
      </c>
      <c r="M37" s="24" t="s">
        <v>3541</v>
      </c>
      <c r="N37" s="24"/>
      <c r="O37" s="24"/>
      <c r="P37" s="25" t="s">
        <v>3465</v>
      </c>
      <c r="Q37" s="25">
        <v>42</v>
      </c>
      <c r="R37" s="24"/>
      <c r="S37" s="190"/>
      <c r="T37" s="24"/>
      <c r="U37" s="24"/>
      <c r="V37" s="24"/>
      <c r="W37" s="24"/>
      <c r="X37" s="24"/>
      <c r="Y37" s="24"/>
      <c r="Z37" s="24"/>
      <c r="AA37" s="24"/>
      <c r="AB37" s="24"/>
    </row>
    <row r="38" spans="1:28" s="2" customFormat="1">
      <c r="A38" s="43"/>
      <c r="B38" s="137">
        <v>48</v>
      </c>
      <c r="C38" s="137" t="str">
        <f t="shared" si="0"/>
        <v>N</v>
      </c>
      <c r="D38" s="24" t="s">
        <v>3542</v>
      </c>
      <c r="E38" s="24" t="str">
        <f t="shared" si="1"/>
        <v/>
      </c>
      <c r="F38" s="24" t="s">
        <v>3538</v>
      </c>
      <c r="G38" s="24" t="s">
        <v>2016</v>
      </c>
      <c r="H38" s="24" t="s">
        <v>3467</v>
      </c>
      <c r="I38" s="24" t="s">
        <v>3461</v>
      </c>
      <c r="J38" s="24" t="s">
        <v>3468</v>
      </c>
      <c r="K38" s="24" t="s">
        <v>3469</v>
      </c>
      <c r="L38" s="25">
        <v>97766009</v>
      </c>
      <c r="M38" s="24" t="s">
        <v>3543</v>
      </c>
      <c r="N38" s="24">
        <v>0</v>
      </c>
      <c r="O38" s="24"/>
      <c r="P38" s="25" t="s">
        <v>3465</v>
      </c>
      <c r="Q38" s="25">
        <v>42</v>
      </c>
      <c r="R38" s="24"/>
      <c r="S38" s="24"/>
      <c r="T38" s="24"/>
      <c r="U38" s="24"/>
      <c r="V38" s="24"/>
      <c r="W38" s="24"/>
      <c r="X38" s="24"/>
      <c r="Y38" s="24"/>
      <c r="Z38" s="24"/>
      <c r="AA38" s="24"/>
      <c r="AB38" s="24"/>
    </row>
    <row r="39" spans="1:28" s="2" customFormat="1">
      <c r="A39" s="43"/>
      <c r="B39" s="137">
        <v>49</v>
      </c>
      <c r="C39" s="137" t="str">
        <f t="shared" si="0"/>
        <v>N</v>
      </c>
      <c r="D39" s="24" t="s">
        <v>3544</v>
      </c>
      <c r="E39" s="24" t="str">
        <f t="shared" si="1"/>
        <v/>
      </c>
      <c r="F39" s="24" t="s">
        <v>3538</v>
      </c>
      <c r="G39" s="24" t="s">
        <v>2008</v>
      </c>
      <c r="H39" s="24" t="s">
        <v>3472</v>
      </c>
      <c r="I39" s="24" t="s">
        <v>2027</v>
      </c>
      <c r="J39" s="24" t="s">
        <v>3462</v>
      </c>
      <c r="K39" s="24" t="s">
        <v>2028</v>
      </c>
      <c r="L39" s="25" t="s">
        <v>544</v>
      </c>
      <c r="M39" s="24" t="s">
        <v>3545</v>
      </c>
      <c r="N39" s="24">
        <v>780</v>
      </c>
      <c r="O39" s="24"/>
      <c r="P39" s="25" t="s">
        <v>3474</v>
      </c>
      <c r="Q39" s="25">
        <v>70</v>
      </c>
      <c r="R39" s="24"/>
      <c r="S39" s="24"/>
      <c r="T39" s="24"/>
      <c r="U39" s="24"/>
      <c r="V39" s="24"/>
      <c r="W39" s="24"/>
      <c r="X39" s="24"/>
      <c r="Y39" s="24"/>
      <c r="Z39" s="24"/>
      <c r="AA39" s="24"/>
      <c r="AB39" s="24"/>
    </row>
    <row r="40" spans="1:28" s="2" customFormat="1">
      <c r="A40" s="43"/>
      <c r="B40" s="137">
        <v>50</v>
      </c>
      <c r="C40" s="137" t="str">
        <f t="shared" si="0"/>
        <v>N</v>
      </c>
      <c r="D40" s="24" t="s">
        <v>3546</v>
      </c>
      <c r="E40" s="24" t="str">
        <f t="shared" si="1"/>
        <v/>
      </c>
      <c r="F40" s="24" t="s">
        <v>3538</v>
      </c>
      <c r="G40" s="24" t="s">
        <v>2016</v>
      </c>
      <c r="H40" s="24" t="s">
        <v>3496</v>
      </c>
      <c r="I40" s="24" t="s">
        <v>3497</v>
      </c>
      <c r="J40" s="24" t="s">
        <v>3497</v>
      </c>
      <c r="K40" s="24" t="s">
        <v>3498</v>
      </c>
      <c r="L40" s="25" t="s">
        <v>544</v>
      </c>
      <c r="M40" s="24" t="s">
        <v>3547</v>
      </c>
      <c r="N40" s="24">
        <v>2160</v>
      </c>
      <c r="O40" s="24"/>
      <c r="P40" s="25" t="s">
        <v>3474</v>
      </c>
      <c r="Q40" s="25">
        <v>70</v>
      </c>
      <c r="R40" s="24"/>
      <c r="S40" s="24"/>
      <c r="T40" s="24"/>
      <c r="U40" s="24"/>
      <c r="V40" s="24"/>
      <c r="W40" s="24"/>
      <c r="X40" s="24"/>
      <c r="Y40" s="24"/>
      <c r="Z40" s="24"/>
      <c r="AA40" s="24"/>
      <c r="AB40" s="24"/>
    </row>
    <row r="41" spans="1:28" s="2" customFormat="1">
      <c r="A41" s="43"/>
      <c r="B41" s="137">
        <v>51</v>
      </c>
      <c r="C41" s="137" t="str">
        <f t="shared" si="0"/>
        <v>N</v>
      </c>
      <c r="D41" s="24" t="s">
        <v>3548</v>
      </c>
      <c r="E41" s="24" t="str">
        <f t="shared" si="1"/>
        <v/>
      </c>
      <c r="F41" s="24" t="s">
        <v>3538</v>
      </c>
      <c r="G41" s="24" t="s">
        <v>2008</v>
      </c>
      <c r="H41" s="24" t="s">
        <v>3476</v>
      </c>
      <c r="I41" s="24" t="s">
        <v>3477</v>
      </c>
      <c r="J41" s="24" t="s">
        <v>3462</v>
      </c>
      <c r="K41" s="24" t="s">
        <v>3478</v>
      </c>
      <c r="L41" s="25" t="s">
        <v>544</v>
      </c>
      <c r="M41" s="24" t="s">
        <v>3549</v>
      </c>
      <c r="N41" s="24">
        <v>1005</v>
      </c>
      <c r="O41" s="24"/>
      <c r="P41" s="25" t="s">
        <v>3480</v>
      </c>
      <c r="Q41" s="25">
        <v>98</v>
      </c>
      <c r="R41" s="24"/>
      <c r="S41" s="24"/>
      <c r="T41" s="24"/>
      <c r="U41" s="24"/>
      <c r="V41" s="24"/>
      <c r="W41" s="24"/>
      <c r="X41" s="24"/>
      <c r="Y41" s="24"/>
      <c r="Z41" s="24"/>
      <c r="AA41" s="24"/>
      <c r="AB41" s="24"/>
    </row>
    <row r="42" spans="1:28" s="2" customFormat="1">
      <c r="A42" s="43"/>
      <c r="B42" s="137">
        <v>52</v>
      </c>
      <c r="C42" s="137" t="str">
        <f t="shared" si="0"/>
        <v>N</v>
      </c>
      <c r="D42" s="24" t="s">
        <v>3550</v>
      </c>
      <c r="E42" s="24" t="str">
        <f t="shared" si="1"/>
        <v/>
      </c>
      <c r="F42" s="24" t="s">
        <v>3538</v>
      </c>
      <c r="G42" s="24" t="s">
        <v>2016</v>
      </c>
      <c r="H42" s="24" t="s">
        <v>3482</v>
      </c>
      <c r="I42" s="24" t="s">
        <v>3477</v>
      </c>
      <c r="J42" s="24" t="s">
        <v>2051</v>
      </c>
      <c r="K42" s="24" t="s">
        <v>3483</v>
      </c>
      <c r="L42" s="25" t="s">
        <v>544</v>
      </c>
      <c r="M42" s="24" t="s">
        <v>3551</v>
      </c>
      <c r="N42" s="24">
        <v>2720</v>
      </c>
      <c r="O42" s="24"/>
      <c r="P42" s="25" t="s">
        <v>3480</v>
      </c>
      <c r="Q42" s="25">
        <v>98</v>
      </c>
      <c r="R42" s="24"/>
      <c r="S42" s="24"/>
      <c r="T42" s="24"/>
      <c r="U42" s="24"/>
      <c r="V42" s="24"/>
      <c r="W42" s="24"/>
      <c r="X42" s="24"/>
      <c r="Y42" s="24"/>
      <c r="Z42" s="24"/>
      <c r="AA42" s="24"/>
      <c r="AB42" s="24"/>
    </row>
    <row r="43" spans="1:28" s="2" customFormat="1">
      <c r="A43" s="43"/>
      <c r="B43" s="137">
        <v>53</v>
      </c>
      <c r="C43" s="137" t="str">
        <f t="shared" si="0"/>
        <v>N</v>
      </c>
      <c r="D43" s="24" t="s">
        <v>3552</v>
      </c>
      <c r="E43" s="24" t="str">
        <f t="shared" si="1"/>
        <v/>
      </c>
      <c r="F43" s="24" t="s">
        <v>3538</v>
      </c>
      <c r="G43" s="24" t="s">
        <v>2008</v>
      </c>
      <c r="H43" s="24" t="s">
        <v>3505</v>
      </c>
      <c r="I43" s="24" t="s">
        <v>549</v>
      </c>
      <c r="J43" s="24" t="s">
        <v>3462</v>
      </c>
      <c r="K43" s="24"/>
      <c r="L43" s="25" t="s">
        <v>544</v>
      </c>
      <c r="M43" s="24" t="s">
        <v>3553</v>
      </c>
      <c r="N43" s="24" t="s">
        <v>544</v>
      </c>
      <c r="O43" s="24"/>
      <c r="P43" s="25" t="s">
        <v>552</v>
      </c>
      <c r="Q43" s="25">
        <v>999</v>
      </c>
      <c r="R43" s="24"/>
      <c r="S43" s="24"/>
      <c r="T43" s="24"/>
      <c r="U43" s="24"/>
      <c r="V43" s="24"/>
      <c r="W43" s="24"/>
      <c r="X43" s="24"/>
      <c r="Y43" s="24"/>
      <c r="Z43" s="24"/>
      <c r="AA43" s="24"/>
      <c r="AB43" s="24"/>
    </row>
    <row r="44" spans="1:28" s="2" customFormat="1">
      <c r="A44" s="43"/>
      <c r="B44" s="137">
        <v>54</v>
      </c>
      <c r="C44" s="137" t="str">
        <f t="shared" si="0"/>
        <v>N</v>
      </c>
      <c r="D44" s="24" t="s">
        <v>3554</v>
      </c>
      <c r="E44" s="24" t="str">
        <f t="shared" si="1"/>
        <v/>
      </c>
      <c r="F44" s="24" t="s">
        <v>3538</v>
      </c>
      <c r="G44" s="24" t="s">
        <v>2016</v>
      </c>
      <c r="H44" s="24" t="s">
        <v>3505</v>
      </c>
      <c r="I44" s="24" t="s">
        <v>549</v>
      </c>
      <c r="J44" s="24" t="s">
        <v>549</v>
      </c>
      <c r="K44" s="24"/>
      <c r="L44" s="25" t="s">
        <v>544</v>
      </c>
      <c r="M44" s="24" t="s">
        <v>3555</v>
      </c>
      <c r="N44" s="24" t="s">
        <v>544</v>
      </c>
      <c r="O44" s="24"/>
      <c r="P44" s="25" t="s">
        <v>552</v>
      </c>
      <c r="Q44" s="25">
        <v>999</v>
      </c>
      <c r="R44" s="24"/>
      <c r="S44" s="24"/>
      <c r="T44" s="24"/>
      <c r="U44" s="24"/>
      <c r="V44" s="24"/>
      <c r="W44" s="24"/>
      <c r="X44" s="24"/>
      <c r="Y44" s="24"/>
      <c r="Z44" s="24"/>
      <c r="AA44" s="24"/>
      <c r="AB44" s="24"/>
    </row>
    <row r="45" spans="1:28" s="2" customFormat="1">
      <c r="A45" s="43"/>
      <c r="B45" s="137">
        <v>55</v>
      </c>
      <c r="C45" s="137" t="str">
        <f t="shared" si="0"/>
        <v>Y</v>
      </c>
      <c r="D45" s="24" t="s">
        <v>3556</v>
      </c>
      <c r="E45" s="24" t="str">
        <f t="shared" si="1"/>
        <v>ConTab_BOM_KP_WearRings_55</v>
      </c>
      <c r="F45" s="24" t="s">
        <v>1047</v>
      </c>
      <c r="G45" s="24" t="s">
        <v>2008</v>
      </c>
      <c r="H45" s="189" t="s">
        <v>3460</v>
      </c>
      <c r="I45" s="24" t="s">
        <v>3461</v>
      </c>
      <c r="J45" s="24" t="s">
        <v>3462</v>
      </c>
      <c r="K45" s="24" t="s">
        <v>3463</v>
      </c>
      <c r="L45" s="25">
        <v>96890345</v>
      </c>
      <c r="M45" s="24" t="s">
        <v>3557</v>
      </c>
      <c r="N45" s="24">
        <v>0</v>
      </c>
      <c r="O45" s="24"/>
      <c r="P45" s="25" t="s">
        <v>3465</v>
      </c>
      <c r="Q45" s="25"/>
      <c r="R45" s="24"/>
      <c r="S45" s="173"/>
      <c r="T45" s="24"/>
      <c r="U45" s="24"/>
      <c r="V45" s="24"/>
      <c r="W45" s="24"/>
      <c r="X45" s="24"/>
      <c r="Y45" s="24"/>
      <c r="Z45" s="24"/>
      <c r="AA45" s="24"/>
      <c r="AB45" s="24"/>
    </row>
    <row r="46" spans="1:28" s="2" customFormat="1">
      <c r="A46" s="43"/>
      <c r="B46" s="137">
        <v>56</v>
      </c>
      <c r="C46" s="137" t="str">
        <f t="shared" si="0"/>
        <v>N</v>
      </c>
      <c r="D46" s="24" t="s">
        <v>3558</v>
      </c>
      <c r="E46" s="24" t="str">
        <f t="shared" si="1"/>
        <v/>
      </c>
      <c r="F46" s="24" t="s">
        <v>1047</v>
      </c>
      <c r="G46" s="24" t="s">
        <v>2008</v>
      </c>
      <c r="H46" s="24" t="s">
        <v>3489</v>
      </c>
      <c r="I46" s="24" t="s">
        <v>3468</v>
      </c>
      <c r="J46" s="24" t="s">
        <v>3462</v>
      </c>
      <c r="K46" s="24" t="s">
        <v>2021</v>
      </c>
      <c r="L46" s="25" t="s">
        <v>544</v>
      </c>
      <c r="M46" s="24" t="s">
        <v>3559</v>
      </c>
      <c r="N46" s="24"/>
      <c r="O46" s="24"/>
      <c r="P46" s="25" t="s">
        <v>3465</v>
      </c>
      <c r="Q46" s="25">
        <v>42</v>
      </c>
      <c r="R46" s="24"/>
      <c r="S46" s="190"/>
      <c r="T46" s="24"/>
      <c r="U46" s="24"/>
      <c r="V46" s="24"/>
      <c r="W46" s="24"/>
      <c r="X46" s="24"/>
      <c r="Y46" s="24"/>
      <c r="Z46" s="24"/>
      <c r="AA46" s="24"/>
      <c r="AB46" s="24"/>
    </row>
    <row r="47" spans="1:28" s="2" customFormat="1">
      <c r="A47" s="43"/>
      <c r="B47" s="137">
        <v>57</v>
      </c>
      <c r="C47" s="137" t="str">
        <f t="shared" si="0"/>
        <v>N</v>
      </c>
      <c r="D47" s="24" t="s">
        <v>3560</v>
      </c>
      <c r="E47" s="24" t="str">
        <f t="shared" si="1"/>
        <v/>
      </c>
      <c r="F47" s="24" t="s">
        <v>1047</v>
      </c>
      <c r="G47" s="24" t="s">
        <v>2016</v>
      </c>
      <c r="H47" s="24" t="s">
        <v>3467</v>
      </c>
      <c r="I47" s="24" t="s">
        <v>3461</v>
      </c>
      <c r="J47" s="24" t="s">
        <v>3468</v>
      </c>
      <c r="K47" s="24" t="s">
        <v>3469</v>
      </c>
      <c r="L47" s="25">
        <v>97766010</v>
      </c>
      <c r="M47" s="24" t="s">
        <v>3561</v>
      </c>
      <c r="N47" s="24">
        <v>0</v>
      </c>
      <c r="O47" s="24"/>
      <c r="P47" s="25" t="s">
        <v>3465</v>
      </c>
      <c r="Q47" s="25"/>
      <c r="R47" s="24"/>
      <c r="S47" s="24"/>
      <c r="T47" s="24"/>
      <c r="U47" s="24"/>
      <c r="V47" s="24"/>
      <c r="W47" s="24"/>
      <c r="X47" s="24"/>
      <c r="Y47" s="24"/>
      <c r="Z47" s="24"/>
      <c r="AA47" s="24"/>
      <c r="AB47" s="24"/>
    </row>
    <row r="48" spans="1:28" s="2" customFormat="1">
      <c r="A48" s="43"/>
      <c r="B48" s="137">
        <v>58</v>
      </c>
      <c r="C48" s="137" t="str">
        <f t="shared" si="0"/>
        <v>N</v>
      </c>
      <c r="D48" s="24" t="s">
        <v>3562</v>
      </c>
      <c r="E48" s="24" t="str">
        <f t="shared" si="1"/>
        <v/>
      </c>
      <c r="F48" s="24" t="s">
        <v>1047</v>
      </c>
      <c r="G48" s="24" t="s">
        <v>2008</v>
      </c>
      <c r="H48" s="24" t="s">
        <v>3472</v>
      </c>
      <c r="I48" s="24" t="s">
        <v>2027</v>
      </c>
      <c r="J48" s="24" t="s">
        <v>3462</v>
      </c>
      <c r="K48" s="24" t="s">
        <v>2028</v>
      </c>
      <c r="L48" s="25" t="s">
        <v>544</v>
      </c>
      <c r="M48" s="24" t="s">
        <v>3563</v>
      </c>
      <c r="N48" s="24">
        <v>830</v>
      </c>
      <c r="O48" s="24"/>
      <c r="P48" s="25" t="s">
        <v>3474</v>
      </c>
      <c r="Q48" s="25">
        <v>70</v>
      </c>
      <c r="R48" s="24"/>
      <c r="S48" s="24"/>
      <c r="T48" s="24"/>
      <c r="U48" s="24"/>
      <c r="V48" s="24"/>
      <c r="W48" s="24"/>
      <c r="X48" s="24"/>
      <c r="Y48" s="24"/>
      <c r="Z48" s="24"/>
      <c r="AA48" s="24"/>
      <c r="AB48" s="24"/>
    </row>
    <row r="49" spans="1:28" s="2" customFormat="1">
      <c r="A49" s="43"/>
      <c r="B49" s="137">
        <v>59</v>
      </c>
      <c r="C49" s="137" t="str">
        <f t="shared" si="0"/>
        <v>N</v>
      </c>
      <c r="D49" s="24" t="s">
        <v>3564</v>
      </c>
      <c r="E49" s="24" t="str">
        <f t="shared" si="1"/>
        <v/>
      </c>
      <c r="F49" s="24" t="s">
        <v>1047</v>
      </c>
      <c r="G49" s="24" t="s">
        <v>2016</v>
      </c>
      <c r="H49" s="24" t="s">
        <v>3496</v>
      </c>
      <c r="I49" s="24" t="s">
        <v>3497</v>
      </c>
      <c r="J49" s="24" t="s">
        <v>3497</v>
      </c>
      <c r="K49" s="24" t="s">
        <v>3498</v>
      </c>
      <c r="L49" s="25" t="s">
        <v>544</v>
      </c>
      <c r="M49" s="24" t="s">
        <v>3565</v>
      </c>
      <c r="N49" s="24">
        <v>2310</v>
      </c>
      <c r="O49" s="24"/>
      <c r="P49" s="25" t="s">
        <v>3474</v>
      </c>
      <c r="Q49" s="25">
        <v>70</v>
      </c>
      <c r="R49" s="24"/>
      <c r="S49" s="24"/>
      <c r="T49" s="24"/>
      <c r="U49" s="24"/>
      <c r="V49" s="24"/>
      <c r="W49" s="24"/>
      <c r="X49" s="24"/>
      <c r="Y49" s="24"/>
      <c r="Z49" s="24"/>
      <c r="AA49" s="24"/>
      <c r="AB49" s="24"/>
    </row>
    <row r="50" spans="1:28" s="2" customFormat="1">
      <c r="A50" s="43"/>
      <c r="B50" s="137">
        <v>60</v>
      </c>
      <c r="C50" s="137" t="str">
        <f t="shared" si="0"/>
        <v>N</v>
      </c>
      <c r="D50" s="24" t="s">
        <v>3566</v>
      </c>
      <c r="E50" s="24" t="str">
        <f t="shared" si="1"/>
        <v/>
      </c>
      <c r="F50" s="24" t="s">
        <v>1047</v>
      </c>
      <c r="G50" s="24" t="s">
        <v>2008</v>
      </c>
      <c r="H50" s="24" t="s">
        <v>3476</v>
      </c>
      <c r="I50" s="24" t="s">
        <v>3477</v>
      </c>
      <c r="J50" s="24" t="s">
        <v>3462</v>
      </c>
      <c r="K50" s="24" t="s">
        <v>3478</v>
      </c>
      <c r="L50" s="25" t="s">
        <v>544</v>
      </c>
      <c r="M50" s="24" t="s">
        <v>3567</v>
      </c>
      <c r="N50" s="24">
        <v>1080</v>
      </c>
      <c r="O50" s="24"/>
      <c r="P50" s="25" t="s">
        <v>3480</v>
      </c>
      <c r="Q50" s="25">
        <v>98</v>
      </c>
      <c r="R50" s="24"/>
      <c r="S50" s="24"/>
      <c r="T50" s="24"/>
      <c r="U50" s="24"/>
      <c r="V50" s="24"/>
      <c r="W50" s="24"/>
      <c r="X50" s="24"/>
      <c r="Y50" s="24"/>
      <c r="Z50" s="24"/>
      <c r="AA50" s="24"/>
      <c r="AB50" s="24"/>
    </row>
    <row r="51" spans="1:28" s="2" customFormat="1">
      <c r="A51" s="43"/>
      <c r="B51" s="137">
        <v>61</v>
      </c>
      <c r="C51" s="137" t="str">
        <f t="shared" si="0"/>
        <v>N</v>
      </c>
      <c r="D51" s="24" t="s">
        <v>3568</v>
      </c>
      <c r="E51" s="24" t="str">
        <f t="shared" si="1"/>
        <v/>
      </c>
      <c r="F51" s="24" t="s">
        <v>1047</v>
      </c>
      <c r="G51" s="24" t="s">
        <v>2016</v>
      </c>
      <c r="H51" s="24" t="s">
        <v>3482</v>
      </c>
      <c r="I51" s="24" t="s">
        <v>3477</v>
      </c>
      <c r="J51" s="24" t="s">
        <v>2051</v>
      </c>
      <c r="K51" s="24" t="s">
        <v>3483</v>
      </c>
      <c r="L51" s="25" t="s">
        <v>544</v>
      </c>
      <c r="M51" s="24" t="s">
        <v>3569</v>
      </c>
      <c r="N51" s="24">
        <v>2920</v>
      </c>
      <c r="O51" s="24"/>
      <c r="P51" s="25" t="s">
        <v>3480</v>
      </c>
      <c r="Q51" s="25">
        <v>98</v>
      </c>
      <c r="R51" s="24"/>
      <c r="S51" s="24"/>
      <c r="T51" s="24"/>
      <c r="U51" s="24"/>
      <c r="V51" s="24"/>
      <c r="W51" s="24"/>
      <c r="X51" s="24"/>
      <c r="Y51" s="24"/>
      <c r="Z51" s="24"/>
      <c r="AA51" s="24"/>
      <c r="AB51" s="24"/>
    </row>
    <row r="52" spans="1:28" s="2" customFormat="1">
      <c r="A52" s="43"/>
      <c r="B52" s="137">
        <v>62</v>
      </c>
      <c r="C52" s="137" t="str">
        <f t="shared" si="0"/>
        <v>N</v>
      </c>
      <c r="D52" s="24" t="s">
        <v>3570</v>
      </c>
      <c r="E52" s="24" t="str">
        <f t="shared" si="1"/>
        <v/>
      </c>
      <c r="F52" s="24" t="s">
        <v>1047</v>
      </c>
      <c r="G52" s="24" t="s">
        <v>2008</v>
      </c>
      <c r="H52" s="24" t="s">
        <v>3505</v>
      </c>
      <c r="I52" s="24" t="s">
        <v>549</v>
      </c>
      <c r="J52" s="24" t="s">
        <v>3462</v>
      </c>
      <c r="K52" s="24"/>
      <c r="L52" s="25" t="s">
        <v>544</v>
      </c>
      <c r="M52" s="24" t="s">
        <v>3571</v>
      </c>
      <c r="N52" s="24" t="s">
        <v>544</v>
      </c>
      <c r="O52" s="24"/>
      <c r="P52" s="25" t="s">
        <v>552</v>
      </c>
      <c r="Q52" s="25">
        <v>999</v>
      </c>
      <c r="R52" s="24"/>
      <c r="S52" s="24"/>
      <c r="T52" s="24"/>
      <c r="U52" s="24"/>
      <c r="V52" s="24"/>
      <c r="W52" s="24"/>
      <c r="X52" s="24"/>
      <c r="Y52" s="24"/>
      <c r="Z52" s="24"/>
      <c r="AA52" s="24"/>
      <c r="AB52" s="24"/>
    </row>
    <row r="53" spans="1:28" s="2" customFormat="1">
      <c r="A53" s="43"/>
      <c r="B53" s="137">
        <v>63</v>
      </c>
      <c r="C53" s="137" t="str">
        <f t="shared" si="0"/>
        <v>N</v>
      </c>
      <c r="D53" s="24" t="s">
        <v>3572</v>
      </c>
      <c r="E53" s="24" t="str">
        <f t="shared" si="1"/>
        <v/>
      </c>
      <c r="F53" s="24" t="s">
        <v>1047</v>
      </c>
      <c r="G53" s="24" t="s">
        <v>2016</v>
      </c>
      <c r="H53" s="24" t="s">
        <v>3505</v>
      </c>
      <c r="I53" s="24" t="s">
        <v>549</v>
      </c>
      <c r="J53" s="24" t="s">
        <v>549</v>
      </c>
      <c r="K53" s="24"/>
      <c r="L53" s="25" t="s">
        <v>544</v>
      </c>
      <c r="M53" s="24" t="s">
        <v>3573</v>
      </c>
      <c r="N53" s="24" t="s">
        <v>544</v>
      </c>
      <c r="O53" s="24"/>
      <c r="P53" s="25" t="s">
        <v>552</v>
      </c>
      <c r="Q53" s="25">
        <v>999</v>
      </c>
      <c r="R53" s="24"/>
      <c r="S53" s="24"/>
      <c r="T53" s="24"/>
      <c r="U53" s="24"/>
      <c r="V53" s="24"/>
      <c r="W53" s="24"/>
      <c r="X53" s="24"/>
      <c r="Y53" s="24"/>
      <c r="Z53" s="24"/>
      <c r="AA53" s="24"/>
      <c r="AB53" s="24"/>
    </row>
    <row r="54" spans="1:28" s="2" customFormat="1">
      <c r="A54" s="43"/>
      <c r="B54" s="137">
        <v>64</v>
      </c>
      <c r="C54" s="137" t="str">
        <f t="shared" si="0"/>
        <v>Y</v>
      </c>
      <c r="D54" s="24" t="s">
        <v>3574</v>
      </c>
      <c r="E54" s="24" t="str">
        <f t="shared" si="1"/>
        <v>ConTab_BOM_KP_WearRings_64</v>
      </c>
      <c r="F54" s="24" t="s">
        <v>570</v>
      </c>
      <c r="G54" s="24" t="s">
        <v>2008</v>
      </c>
      <c r="H54" s="189" t="s">
        <v>3460</v>
      </c>
      <c r="I54" s="24" t="s">
        <v>3461</v>
      </c>
      <c r="J54" s="24" t="s">
        <v>3462</v>
      </c>
      <c r="K54" s="24" t="s">
        <v>3463</v>
      </c>
      <c r="L54" s="25">
        <v>96890313</v>
      </c>
      <c r="M54" s="24" t="s">
        <v>3575</v>
      </c>
      <c r="N54" s="24">
        <v>0</v>
      </c>
      <c r="O54" s="24"/>
      <c r="P54" s="25" t="s">
        <v>3487</v>
      </c>
      <c r="Q54" s="25"/>
      <c r="R54" s="24"/>
      <c r="S54" s="24"/>
      <c r="T54" s="24"/>
      <c r="U54" s="24"/>
      <c r="V54" s="24"/>
      <c r="W54" s="24"/>
      <c r="X54" s="24"/>
      <c r="Y54" s="24"/>
      <c r="Z54" s="24"/>
      <c r="AA54" s="24"/>
      <c r="AB54" s="24"/>
    </row>
    <row r="55" spans="1:28" s="2" customFormat="1">
      <c r="A55" s="43"/>
      <c r="B55" s="137">
        <v>66</v>
      </c>
      <c r="C55" s="137" t="str">
        <f t="shared" ref="C55:C91" si="2">IF(AND(G55 = "Case Ring",K55="B18"),"Y","N")</f>
        <v>N</v>
      </c>
      <c r="D55" s="24" t="s">
        <v>3576</v>
      </c>
      <c r="E55" s="24" t="str">
        <f t="shared" ref="E55:E91" si="3">IF(C55="Y",D55,"")</f>
        <v/>
      </c>
      <c r="F55" s="24" t="s">
        <v>570</v>
      </c>
      <c r="G55" s="24" t="s">
        <v>2016</v>
      </c>
      <c r="H55" s="24" t="s">
        <v>3467</v>
      </c>
      <c r="I55" s="24" t="s">
        <v>3461</v>
      </c>
      <c r="J55" s="24" t="s">
        <v>3468</v>
      </c>
      <c r="K55" s="24" t="s">
        <v>3469</v>
      </c>
      <c r="L55" s="25">
        <v>97765929</v>
      </c>
      <c r="M55" s="24" t="s">
        <v>3577</v>
      </c>
      <c r="N55" s="24">
        <v>0</v>
      </c>
      <c r="O55" s="24"/>
      <c r="P55" s="25" t="s">
        <v>3465</v>
      </c>
      <c r="Q55" s="25"/>
      <c r="R55" s="24"/>
      <c r="S55" s="24"/>
      <c r="T55" s="24"/>
      <c r="U55" s="24"/>
      <c r="V55" s="24"/>
      <c r="W55" s="24"/>
      <c r="X55" s="24"/>
      <c r="Y55" s="24"/>
      <c r="Z55" s="24"/>
      <c r="AA55" s="24"/>
      <c r="AB55" s="24"/>
    </row>
    <row r="56" spans="1:28" s="2" customFormat="1">
      <c r="A56" s="43"/>
      <c r="B56" s="137">
        <v>67</v>
      </c>
      <c r="C56" s="137" t="str">
        <f t="shared" si="2"/>
        <v>N</v>
      </c>
      <c r="D56" s="24" t="s">
        <v>3578</v>
      </c>
      <c r="E56" s="24" t="str">
        <f t="shared" si="3"/>
        <v/>
      </c>
      <c r="F56" s="24" t="s">
        <v>570</v>
      </c>
      <c r="G56" s="24" t="s">
        <v>2008</v>
      </c>
      <c r="H56" s="24" t="s">
        <v>3472</v>
      </c>
      <c r="I56" s="24" t="s">
        <v>2027</v>
      </c>
      <c r="J56" s="24" t="s">
        <v>3462</v>
      </c>
      <c r="K56" s="24" t="s">
        <v>2028</v>
      </c>
      <c r="L56" s="25" t="s">
        <v>544</v>
      </c>
      <c r="M56" s="24" t="s">
        <v>3579</v>
      </c>
      <c r="N56" s="24">
        <v>210</v>
      </c>
      <c r="O56" s="24"/>
      <c r="P56" s="25" t="s">
        <v>3474</v>
      </c>
      <c r="Q56" s="25">
        <v>70</v>
      </c>
      <c r="R56" s="24"/>
      <c r="S56" s="24"/>
      <c r="T56" s="24"/>
      <c r="U56" s="24"/>
      <c r="V56" s="24"/>
      <c r="W56" s="24"/>
      <c r="X56" s="24"/>
      <c r="Y56" s="24"/>
      <c r="Z56" s="24"/>
      <c r="AA56" s="24"/>
      <c r="AB56" s="24"/>
    </row>
    <row r="57" spans="1:28" s="2" customFormat="1">
      <c r="A57" s="43"/>
      <c r="B57" s="137">
        <v>69</v>
      </c>
      <c r="C57" s="137" t="str">
        <f t="shared" si="2"/>
        <v>N</v>
      </c>
      <c r="D57" s="24" t="s">
        <v>3580</v>
      </c>
      <c r="E57" s="24" t="str">
        <f t="shared" si="3"/>
        <v/>
      </c>
      <c r="F57" s="24" t="s">
        <v>570</v>
      </c>
      <c r="G57" s="24" t="s">
        <v>2008</v>
      </c>
      <c r="H57" s="24" t="s">
        <v>3476</v>
      </c>
      <c r="I57" s="24" t="s">
        <v>3477</v>
      </c>
      <c r="J57" s="24" t="s">
        <v>3462</v>
      </c>
      <c r="K57" s="24" t="s">
        <v>3478</v>
      </c>
      <c r="L57" s="25" t="s">
        <v>544</v>
      </c>
      <c r="M57" s="24" t="s">
        <v>3581</v>
      </c>
      <c r="N57" s="24">
        <v>180</v>
      </c>
      <c r="O57" s="24"/>
      <c r="P57" s="25" t="s">
        <v>3480</v>
      </c>
      <c r="Q57" s="25">
        <v>98</v>
      </c>
      <c r="R57" s="24"/>
      <c r="S57" s="24"/>
      <c r="T57" s="24"/>
      <c r="U57" s="24"/>
      <c r="V57" s="24"/>
      <c r="W57" s="24"/>
      <c r="X57" s="24"/>
      <c r="Y57" s="24"/>
      <c r="Z57" s="24"/>
      <c r="AA57" s="24"/>
      <c r="AB57" s="24"/>
    </row>
    <row r="58" spans="1:28" s="2" customFormat="1">
      <c r="A58" s="43"/>
      <c r="B58" s="137">
        <v>70</v>
      </c>
      <c r="C58" s="137" t="str">
        <f t="shared" si="2"/>
        <v>N</v>
      </c>
      <c r="D58" s="24" t="s">
        <v>3582</v>
      </c>
      <c r="E58" s="24" t="str">
        <f t="shared" si="3"/>
        <v/>
      </c>
      <c r="F58" s="24" t="s">
        <v>570</v>
      </c>
      <c r="G58" s="24" t="s">
        <v>2016</v>
      </c>
      <c r="H58" s="24" t="s">
        <v>3482</v>
      </c>
      <c r="I58" s="24" t="s">
        <v>3477</v>
      </c>
      <c r="J58" s="24" t="s">
        <v>2051</v>
      </c>
      <c r="K58" s="24" t="s">
        <v>3483</v>
      </c>
      <c r="L58" s="25" t="s">
        <v>544</v>
      </c>
      <c r="M58" s="24" t="s">
        <v>3583</v>
      </c>
      <c r="N58" s="24">
        <v>500</v>
      </c>
      <c r="O58" s="24"/>
      <c r="P58" s="25" t="s">
        <v>3480</v>
      </c>
      <c r="Q58" s="25">
        <v>98</v>
      </c>
      <c r="R58" s="24"/>
      <c r="S58" s="24"/>
      <c r="T58" s="24"/>
      <c r="U58" s="24"/>
      <c r="V58" s="24"/>
      <c r="W58" s="24"/>
      <c r="X58" s="24"/>
      <c r="Y58" s="24"/>
      <c r="Z58" s="24"/>
      <c r="AA58" s="24"/>
      <c r="AB58" s="24"/>
    </row>
    <row r="59" spans="1:28" s="2" customFormat="1">
      <c r="A59" s="43"/>
      <c r="B59" s="137">
        <v>73</v>
      </c>
      <c r="C59" s="137" t="str">
        <f t="shared" si="2"/>
        <v>Y</v>
      </c>
      <c r="D59" s="24" t="s">
        <v>3584</v>
      </c>
      <c r="E59" s="24" t="str">
        <f t="shared" si="3"/>
        <v>ConTab_BOM_KP_WearRings_73</v>
      </c>
      <c r="F59" s="24" t="s">
        <v>531</v>
      </c>
      <c r="G59" s="24" t="s">
        <v>2008</v>
      </c>
      <c r="H59" s="189" t="s">
        <v>3460</v>
      </c>
      <c r="I59" s="24" t="s">
        <v>3461</v>
      </c>
      <c r="J59" s="24" t="s">
        <v>3462</v>
      </c>
      <c r="K59" s="24" t="s">
        <v>3463</v>
      </c>
      <c r="L59" s="25">
        <v>96890312</v>
      </c>
      <c r="M59" s="24" t="s">
        <v>3585</v>
      </c>
      <c r="N59" s="24">
        <v>0</v>
      </c>
      <c r="O59" s="24"/>
      <c r="P59" s="25" t="s">
        <v>3487</v>
      </c>
      <c r="Q59" s="25"/>
      <c r="R59" s="24"/>
      <c r="S59" s="24"/>
      <c r="T59" s="24"/>
      <c r="U59" s="24"/>
      <c r="V59" s="24"/>
      <c r="W59" s="24"/>
      <c r="X59" s="24"/>
      <c r="Y59" s="24"/>
      <c r="Z59" s="24"/>
      <c r="AA59" s="24"/>
      <c r="AB59" s="24"/>
    </row>
    <row r="60" spans="1:28" s="2" customFormat="1">
      <c r="A60" s="43"/>
      <c r="B60" s="137">
        <v>75</v>
      </c>
      <c r="C60" s="137" t="str">
        <f t="shared" si="2"/>
        <v>N</v>
      </c>
      <c r="D60" s="24" t="s">
        <v>3586</v>
      </c>
      <c r="E60" s="24" t="str">
        <f t="shared" si="3"/>
        <v/>
      </c>
      <c r="F60" s="24" t="s">
        <v>531</v>
      </c>
      <c r="G60" s="24" t="s">
        <v>2016</v>
      </c>
      <c r="H60" s="24" t="s">
        <v>3467</v>
      </c>
      <c r="I60" s="24" t="s">
        <v>3461</v>
      </c>
      <c r="J60" s="24" t="s">
        <v>3468</v>
      </c>
      <c r="K60" s="24" t="s">
        <v>3469</v>
      </c>
      <c r="L60" s="25">
        <v>97765928</v>
      </c>
      <c r="M60" s="24" t="s">
        <v>3587</v>
      </c>
      <c r="N60" s="24">
        <v>0</v>
      </c>
      <c r="O60" s="24"/>
      <c r="P60" s="25" t="s">
        <v>3465</v>
      </c>
      <c r="Q60" s="25"/>
      <c r="R60" s="24"/>
      <c r="S60" s="24"/>
      <c r="T60" s="24"/>
      <c r="U60" s="24"/>
      <c r="V60" s="24"/>
      <c r="W60" s="24"/>
      <c r="X60" s="24"/>
      <c r="Y60" s="24"/>
      <c r="Z60" s="24"/>
      <c r="AA60" s="24"/>
      <c r="AB60" s="24"/>
    </row>
    <row r="61" spans="1:28" s="2" customFormat="1">
      <c r="A61" s="43"/>
      <c r="B61" s="137">
        <v>76</v>
      </c>
      <c r="C61" s="137" t="str">
        <f t="shared" si="2"/>
        <v>N</v>
      </c>
      <c r="D61" s="24" t="s">
        <v>3588</v>
      </c>
      <c r="E61" s="24" t="str">
        <f t="shared" si="3"/>
        <v/>
      </c>
      <c r="F61" s="24" t="s">
        <v>531</v>
      </c>
      <c r="G61" s="24" t="s">
        <v>2008</v>
      </c>
      <c r="H61" s="24" t="s">
        <v>3472</v>
      </c>
      <c r="I61" s="24" t="s">
        <v>2027</v>
      </c>
      <c r="J61" s="24" t="s">
        <v>3462</v>
      </c>
      <c r="K61" s="24" t="s">
        <v>2028</v>
      </c>
      <c r="L61" s="25" t="s">
        <v>544</v>
      </c>
      <c r="M61" s="24" t="s">
        <v>3589</v>
      </c>
      <c r="N61" s="24">
        <v>200</v>
      </c>
      <c r="O61" s="24"/>
      <c r="P61" s="25" t="s">
        <v>3474</v>
      </c>
      <c r="Q61" s="25">
        <v>70</v>
      </c>
      <c r="R61" s="24"/>
      <c r="S61" s="24"/>
      <c r="T61" s="24"/>
      <c r="U61" s="24"/>
      <c r="V61" s="24"/>
      <c r="W61" s="24"/>
      <c r="X61" s="24"/>
      <c r="Y61" s="24"/>
      <c r="Z61" s="24"/>
      <c r="AA61" s="24"/>
      <c r="AB61" s="24"/>
    </row>
    <row r="62" spans="1:28" s="2" customFormat="1">
      <c r="A62" s="43"/>
      <c r="B62" s="137">
        <v>78</v>
      </c>
      <c r="C62" s="137" t="str">
        <f t="shared" si="2"/>
        <v>N</v>
      </c>
      <c r="D62" s="24" t="s">
        <v>3590</v>
      </c>
      <c r="E62" s="24" t="str">
        <f t="shared" si="3"/>
        <v/>
      </c>
      <c r="F62" s="24" t="s">
        <v>531</v>
      </c>
      <c r="G62" s="24" t="s">
        <v>2008</v>
      </c>
      <c r="H62" s="24" t="s">
        <v>3476</v>
      </c>
      <c r="I62" s="24" t="s">
        <v>3477</v>
      </c>
      <c r="J62" s="24" t="s">
        <v>3462</v>
      </c>
      <c r="K62" s="24" t="s">
        <v>3478</v>
      </c>
      <c r="L62" s="25" t="s">
        <v>544</v>
      </c>
      <c r="M62" s="24" t="s">
        <v>3591</v>
      </c>
      <c r="N62" s="24">
        <v>165</v>
      </c>
      <c r="O62" s="24"/>
      <c r="P62" s="25" t="s">
        <v>3480</v>
      </c>
      <c r="Q62" s="25">
        <v>98</v>
      </c>
      <c r="R62" s="24"/>
      <c r="S62" s="24"/>
      <c r="T62" s="24"/>
      <c r="U62" s="24"/>
      <c r="V62" s="24"/>
      <c r="W62" s="24"/>
      <c r="X62" s="24"/>
      <c r="Y62" s="24"/>
      <c r="Z62" s="24"/>
      <c r="AA62" s="24"/>
      <c r="AB62" s="24"/>
    </row>
    <row r="63" spans="1:28" s="2" customFormat="1">
      <c r="A63" s="43"/>
      <c r="B63" s="137">
        <v>79</v>
      </c>
      <c r="C63" s="137" t="str">
        <f t="shared" si="2"/>
        <v>N</v>
      </c>
      <c r="D63" s="24" t="s">
        <v>3592</v>
      </c>
      <c r="E63" s="24" t="str">
        <f t="shared" si="3"/>
        <v/>
      </c>
      <c r="F63" s="24" t="s">
        <v>531</v>
      </c>
      <c r="G63" s="24" t="s">
        <v>2016</v>
      </c>
      <c r="H63" s="24" t="s">
        <v>3482</v>
      </c>
      <c r="I63" s="24" t="s">
        <v>3477</v>
      </c>
      <c r="J63" s="24" t="s">
        <v>2051</v>
      </c>
      <c r="K63" s="24" t="s">
        <v>3483</v>
      </c>
      <c r="L63" s="25" t="s">
        <v>544</v>
      </c>
      <c r="M63" s="24" t="s">
        <v>3593</v>
      </c>
      <c r="N63" s="24">
        <v>460</v>
      </c>
      <c r="O63" s="24"/>
      <c r="P63" s="25" t="s">
        <v>3480</v>
      </c>
      <c r="Q63" s="25">
        <v>98</v>
      </c>
      <c r="R63" s="24"/>
      <c r="S63" s="24"/>
      <c r="T63" s="24"/>
      <c r="U63" s="24"/>
      <c r="V63" s="24"/>
      <c r="W63" s="24"/>
      <c r="X63" s="24"/>
      <c r="Y63" s="24"/>
      <c r="Z63" s="24"/>
      <c r="AA63" s="24"/>
      <c r="AB63" s="24"/>
    </row>
    <row r="64" spans="1:28" s="2" customFormat="1">
      <c r="A64" s="43"/>
      <c r="B64" s="137">
        <v>82</v>
      </c>
      <c r="C64" s="137" t="str">
        <f t="shared" si="2"/>
        <v>Y</v>
      </c>
      <c r="D64" s="24" t="s">
        <v>3594</v>
      </c>
      <c r="E64" s="24" t="str">
        <f t="shared" si="3"/>
        <v>ConTab_BOM_KP_WearRings_82</v>
      </c>
      <c r="F64" s="24" t="s">
        <v>614</v>
      </c>
      <c r="G64" s="24" t="s">
        <v>2008</v>
      </c>
      <c r="H64" s="189" t="s">
        <v>3460</v>
      </c>
      <c r="I64" s="24" t="s">
        <v>3461</v>
      </c>
      <c r="J64" s="24" t="s">
        <v>3462</v>
      </c>
      <c r="K64" s="24" t="s">
        <v>3463</v>
      </c>
      <c r="L64" s="25">
        <v>96890315</v>
      </c>
      <c r="M64" s="24" t="s">
        <v>3595</v>
      </c>
      <c r="N64" s="24">
        <v>0</v>
      </c>
      <c r="O64" s="24"/>
      <c r="P64" s="25" t="s">
        <v>3487</v>
      </c>
      <c r="Q64" s="25"/>
      <c r="R64" s="24"/>
      <c r="S64" s="24"/>
      <c r="T64" s="24"/>
      <c r="U64" s="24"/>
      <c r="V64" s="24"/>
      <c r="W64" s="24"/>
      <c r="X64" s="24"/>
      <c r="Y64" s="24"/>
      <c r="Z64" s="24"/>
      <c r="AA64" s="24"/>
      <c r="AB64" s="24"/>
    </row>
    <row r="65" spans="1:28" s="2" customFormat="1">
      <c r="A65" s="43"/>
      <c r="B65" s="137">
        <v>84</v>
      </c>
      <c r="C65" s="137" t="str">
        <f t="shared" si="2"/>
        <v>N</v>
      </c>
      <c r="D65" s="24" t="s">
        <v>3596</v>
      </c>
      <c r="E65" s="24" t="str">
        <f t="shared" si="3"/>
        <v/>
      </c>
      <c r="F65" s="24" t="s">
        <v>614</v>
      </c>
      <c r="G65" s="24" t="s">
        <v>2016</v>
      </c>
      <c r="H65" s="24" t="s">
        <v>3467</v>
      </c>
      <c r="I65" s="24" t="s">
        <v>3461</v>
      </c>
      <c r="J65" s="24" t="s">
        <v>3468</v>
      </c>
      <c r="K65" s="24" t="s">
        <v>3469</v>
      </c>
      <c r="L65" s="25">
        <v>97765967</v>
      </c>
      <c r="M65" s="24" t="s">
        <v>3597</v>
      </c>
      <c r="N65" s="24">
        <v>0</v>
      </c>
      <c r="O65" s="24"/>
      <c r="P65" s="25" t="s">
        <v>3465</v>
      </c>
      <c r="Q65" s="24"/>
      <c r="R65" s="24"/>
      <c r="S65" s="24"/>
      <c r="T65" s="24"/>
      <c r="U65" s="24"/>
      <c r="V65" s="24"/>
      <c r="W65" s="24"/>
      <c r="X65" s="24"/>
      <c r="Y65" s="24"/>
      <c r="Z65" s="24"/>
      <c r="AA65" s="24"/>
      <c r="AB65" s="24"/>
    </row>
    <row r="66" spans="1:28" s="2" customFormat="1">
      <c r="A66" s="43"/>
      <c r="B66" s="137">
        <v>85</v>
      </c>
      <c r="C66" s="137" t="str">
        <f t="shared" si="2"/>
        <v>N</v>
      </c>
      <c r="D66" s="24" t="s">
        <v>3598</v>
      </c>
      <c r="E66" s="24" t="str">
        <f t="shared" si="3"/>
        <v/>
      </c>
      <c r="F66" s="24" t="s">
        <v>614</v>
      </c>
      <c r="G66" s="24" t="s">
        <v>2008</v>
      </c>
      <c r="H66" s="24" t="s">
        <v>3472</v>
      </c>
      <c r="I66" s="24" t="s">
        <v>2027</v>
      </c>
      <c r="J66" s="24" t="s">
        <v>3462</v>
      </c>
      <c r="K66" s="24" t="s">
        <v>2028</v>
      </c>
      <c r="L66" s="25" t="s">
        <v>544</v>
      </c>
      <c r="M66" s="24" t="s">
        <v>3599</v>
      </c>
      <c r="N66" s="24">
        <v>240</v>
      </c>
      <c r="O66" s="24"/>
      <c r="P66" s="25" t="s">
        <v>3474</v>
      </c>
      <c r="Q66" s="25">
        <v>70</v>
      </c>
      <c r="R66" s="24"/>
      <c r="S66" s="24"/>
      <c r="T66" s="24"/>
      <c r="U66" s="24"/>
      <c r="V66" s="24"/>
      <c r="W66" s="24"/>
      <c r="X66" s="24"/>
      <c r="Y66" s="24"/>
      <c r="Z66" s="24"/>
      <c r="AA66" s="24"/>
      <c r="AB66" s="24"/>
    </row>
    <row r="67" spans="1:28" s="2" customFormat="1">
      <c r="A67" s="43"/>
      <c r="B67" s="137">
        <v>87</v>
      </c>
      <c r="C67" s="137" t="str">
        <f t="shared" si="2"/>
        <v>N</v>
      </c>
      <c r="D67" s="24" t="s">
        <v>3600</v>
      </c>
      <c r="E67" s="24" t="str">
        <f t="shared" si="3"/>
        <v/>
      </c>
      <c r="F67" s="24" t="s">
        <v>614</v>
      </c>
      <c r="G67" s="24" t="s">
        <v>2008</v>
      </c>
      <c r="H67" s="24" t="s">
        <v>3476</v>
      </c>
      <c r="I67" s="24" t="s">
        <v>3477</v>
      </c>
      <c r="J67" s="24" t="s">
        <v>3462</v>
      </c>
      <c r="K67" s="24" t="s">
        <v>3478</v>
      </c>
      <c r="L67" s="25" t="s">
        <v>544</v>
      </c>
      <c r="M67" s="24" t="s">
        <v>3601</v>
      </c>
      <c r="N67" s="24">
        <v>230</v>
      </c>
      <c r="O67" s="24"/>
      <c r="P67" s="25" t="s">
        <v>3480</v>
      </c>
      <c r="Q67" s="25">
        <v>98</v>
      </c>
      <c r="R67" s="24"/>
      <c r="S67" s="24"/>
      <c r="T67" s="24"/>
      <c r="U67" s="24"/>
      <c r="V67" s="24"/>
      <c r="W67" s="24"/>
      <c r="X67" s="24"/>
      <c r="Y67" s="24"/>
      <c r="Z67" s="24"/>
      <c r="AA67" s="24"/>
      <c r="AB67" s="24"/>
    </row>
    <row r="68" spans="1:28" s="2" customFormat="1">
      <c r="A68" s="43"/>
      <c r="B68" s="137">
        <v>88</v>
      </c>
      <c r="C68" s="137" t="str">
        <f t="shared" si="2"/>
        <v>N</v>
      </c>
      <c r="D68" s="24" t="s">
        <v>3602</v>
      </c>
      <c r="E68" s="24" t="str">
        <f t="shared" si="3"/>
        <v/>
      </c>
      <c r="F68" s="24" t="s">
        <v>614</v>
      </c>
      <c r="G68" s="24" t="s">
        <v>2016</v>
      </c>
      <c r="H68" s="24" t="s">
        <v>3482</v>
      </c>
      <c r="I68" s="24" t="s">
        <v>3477</v>
      </c>
      <c r="J68" s="24" t="s">
        <v>2051</v>
      </c>
      <c r="K68" s="24" t="s">
        <v>3483</v>
      </c>
      <c r="L68" s="25" t="s">
        <v>544</v>
      </c>
      <c r="M68" s="24" t="s">
        <v>3603</v>
      </c>
      <c r="N68" s="24">
        <v>620</v>
      </c>
      <c r="O68" s="24"/>
      <c r="P68" s="25" t="s">
        <v>3480</v>
      </c>
      <c r="Q68" s="25">
        <v>98</v>
      </c>
      <c r="R68" s="24"/>
      <c r="S68" s="24"/>
      <c r="T68" s="24"/>
      <c r="U68" s="24"/>
      <c r="V68" s="24"/>
      <c r="W68" s="24"/>
      <c r="X68" s="24"/>
      <c r="Y68" s="24"/>
      <c r="Z68" s="24"/>
      <c r="AA68" s="24"/>
      <c r="AB68" s="24"/>
    </row>
    <row r="69" spans="1:28" s="2" customFormat="1">
      <c r="A69" s="43"/>
      <c r="B69" s="137">
        <v>91</v>
      </c>
      <c r="C69" s="137" t="str">
        <f t="shared" si="2"/>
        <v>Y</v>
      </c>
      <c r="D69" s="24" t="s">
        <v>3604</v>
      </c>
      <c r="E69" s="24" t="str">
        <f t="shared" si="3"/>
        <v>ConTab_BOM_KP_WearRings_91</v>
      </c>
      <c r="F69" s="24" t="s">
        <v>1067</v>
      </c>
      <c r="G69" s="24" t="s">
        <v>2008</v>
      </c>
      <c r="H69" s="189" t="s">
        <v>3460</v>
      </c>
      <c r="I69" s="24" t="s">
        <v>3461</v>
      </c>
      <c r="J69" s="24" t="s">
        <v>3462</v>
      </c>
      <c r="K69" s="24" t="s">
        <v>3463</v>
      </c>
      <c r="L69" s="25">
        <v>97733889</v>
      </c>
      <c r="M69" s="24" t="s">
        <v>3595</v>
      </c>
      <c r="N69" s="24">
        <v>0</v>
      </c>
      <c r="O69" s="24"/>
      <c r="P69" s="25" t="s">
        <v>3487</v>
      </c>
      <c r="Q69" s="25"/>
      <c r="R69" s="24"/>
      <c r="S69" s="24"/>
      <c r="T69" s="24"/>
      <c r="U69" s="24"/>
      <c r="V69" s="24"/>
      <c r="W69" s="24"/>
      <c r="X69" s="24"/>
      <c r="Y69" s="24"/>
      <c r="Z69" s="24"/>
      <c r="AA69" s="24"/>
      <c r="AB69" s="24"/>
    </row>
    <row r="70" spans="1:28" s="2" customFormat="1">
      <c r="A70" s="43"/>
      <c r="B70" s="137">
        <v>92</v>
      </c>
      <c r="C70" s="137" t="str">
        <f t="shared" si="2"/>
        <v>N</v>
      </c>
      <c r="D70" s="24" t="s">
        <v>3605</v>
      </c>
      <c r="E70" s="24" t="str">
        <f t="shared" si="3"/>
        <v/>
      </c>
      <c r="F70" s="24" t="s">
        <v>1067</v>
      </c>
      <c r="G70" s="24" t="s">
        <v>2016</v>
      </c>
      <c r="H70" s="24" t="s">
        <v>3467</v>
      </c>
      <c r="I70" s="24" t="s">
        <v>3461</v>
      </c>
      <c r="J70" s="24" t="s">
        <v>3468</v>
      </c>
      <c r="K70" s="24" t="s">
        <v>3469</v>
      </c>
      <c r="L70" s="25">
        <v>98051033</v>
      </c>
      <c r="M70" s="24" t="s">
        <v>3597</v>
      </c>
      <c r="N70" s="24">
        <v>0</v>
      </c>
      <c r="O70" s="24"/>
      <c r="P70" s="25" t="s">
        <v>3465</v>
      </c>
      <c r="Q70" s="24"/>
      <c r="R70" s="24"/>
      <c r="S70" s="24"/>
      <c r="T70" s="24"/>
      <c r="U70" s="24"/>
      <c r="V70" s="24"/>
      <c r="W70" s="24"/>
      <c r="X70" s="24"/>
      <c r="Y70" s="24"/>
      <c r="Z70" s="24"/>
      <c r="AA70" s="24"/>
      <c r="AB70" s="24"/>
    </row>
    <row r="71" spans="1:28" s="2" customFormat="1">
      <c r="A71" s="43"/>
      <c r="B71" s="137">
        <v>93</v>
      </c>
      <c r="C71" s="137" t="str">
        <f t="shared" si="2"/>
        <v>N</v>
      </c>
      <c r="D71" s="24" t="s">
        <v>3606</v>
      </c>
      <c r="E71" s="24" t="str">
        <f t="shared" si="3"/>
        <v/>
      </c>
      <c r="F71" s="24" t="s">
        <v>1067</v>
      </c>
      <c r="G71" s="24" t="s">
        <v>2008</v>
      </c>
      <c r="H71" s="24" t="s">
        <v>3472</v>
      </c>
      <c r="I71" s="24" t="s">
        <v>2027</v>
      </c>
      <c r="J71" s="24" t="s">
        <v>3462</v>
      </c>
      <c r="K71" s="24" t="s">
        <v>2028</v>
      </c>
      <c r="L71" s="25" t="s">
        <v>544</v>
      </c>
      <c r="M71" s="24" t="s">
        <v>3599</v>
      </c>
      <c r="N71" s="24">
        <v>240</v>
      </c>
      <c r="O71" s="24"/>
      <c r="P71" s="25" t="s">
        <v>3474</v>
      </c>
      <c r="Q71" s="25">
        <v>70</v>
      </c>
      <c r="R71" s="24"/>
      <c r="S71" s="24"/>
      <c r="T71" s="24"/>
      <c r="U71" s="24"/>
      <c r="V71" s="24"/>
      <c r="W71" s="24"/>
      <c r="X71" s="24"/>
      <c r="Y71" s="24"/>
      <c r="Z71" s="24"/>
      <c r="AA71" s="24"/>
      <c r="AB71" s="24"/>
    </row>
    <row r="72" spans="1:28" s="2" customFormat="1">
      <c r="A72" s="43"/>
      <c r="B72" s="137">
        <v>95</v>
      </c>
      <c r="C72" s="137" t="str">
        <f t="shared" si="2"/>
        <v>N</v>
      </c>
      <c r="D72" s="24" t="s">
        <v>3607</v>
      </c>
      <c r="E72" s="24" t="str">
        <f t="shared" si="3"/>
        <v/>
      </c>
      <c r="F72" s="24" t="s">
        <v>1067</v>
      </c>
      <c r="G72" s="24" t="s">
        <v>2008</v>
      </c>
      <c r="H72" s="24" t="s">
        <v>3476</v>
      </c>
      <c r="I72" s="24" t="s">
        <v>3477</v>
      </c>
      <c r="J72" s="24" t="s">
        <v>3462</v>
      </c>
      <c r="K72" s="24" t="s">
        <v>3478</v>
      </c>
      <c r="L72" s="25">
        <v>97936358</v>
      </c>
      <c r="M72" s="24" t="s">
        <v>3601</v>
      </c>
      <c r="N72" s="24">
        <v>230</v>
      </c>
      <c r="O72" s="24"/>
      <c r="P72" s="25" t="s">
        <v>3480</v>
      </c>
      <c r="Q72" s="25">
        <v>98</v>
      </c>
      <c r="R72" s="24"/>
      <c r="S72" s="24"/>
      <c r="T72" s="24"/>
      <c r="U72" s="24"/>
      <c r="V72" s="24"/>
      <c r="W72" s="24"/>
      <c r="X72" s="24"/>
      <c r="Y72" s="24"/>
      <c r="Z72" s="24"/>
      <c r="AA72" s="24"/>
      <c r="AB72" s="24"/>
    </row>
    <row r="73" spans="1:28" s="2" customFormat="1">
      <c r="A73" s="43"/>
      <c r="B73" s="137">
        <v>96</v>
      </c>
      <c r="C73" s="137" t="str">
        <f t="shared" si="2"/>
        <v>N</v>
      </c>
      <c r="D73" s="24" t="s">
        <v>3608</v>
      </c>
      <c r="E73" s="24" t="str">
        <f t="shared" si="3"/>
        <v/>
      </c>
      <c r="F73" s="24" t="s">
        <v>1067</v>
      </c>
      <c r="G73" s="24" t="s">
        <v>2016</v>
      </c>
      <c r="H73" s="24" t="s">
        <v>3482</v>
      </c>
      <c r="I73" s="24" t="s">
        <v>3477</v>
      </c>
      <c r="J73" s="24" t="s">
        <v>2051</v>
      </c>
      <c r="K73" s="24" t="s">
        <v>3483</v>
      </c>
      <c r="L73" s="25" t="s">
        <v>544</v>
      </c>
      <c r="M73" s="24" t="s">
        <v>3603</v>
      </c>
      <c r="N73" s="24">
        <v>620</v>
      </c>
      <c r="O73" s="24"/>
      <c r="P73" s="25" t="s">
        <v>3480</v>
      </c>
      <c r="Q73" s="25">
        <v>98</v>
      </c>
      <c r="R73" s="24"/>
      <c r="S73" s="24"/>
      <c r="T73" s="24"/>
      <c r="U73" s="24"/>
      <c r="V73" s="24"/>
      <c r="W73" s="24"/>
      <c r="X73" s="24"/>
      <c r="Y73" s="24"/>
      <c r="Z73" s="24"/>
      <c r="AA73" s="24"/>
      <c r="AB73" s="24"/>
    </row>
    <row r="74" spans="1:28" s="2" customFormat="1">
      <c r="A74" s="43"/>
      <c r="B74" s="137">
        <v>99</v>
      </c>
      <c r="C74" s="137" t="str">
        <f t="shared" si="2"/>
        <v>Y</v>
      </c>
      <c r="D74" s="24" t="s">
        <v>3609</v>
      </c>
      <c r="E74" s="24" t="str">
        <f t="shared" si="3"/>
        <v>ConTab_BOM_KP_WearRings_99</v>
      </c>
      <c r="F74" s="24" t="s">
        <v>592</v>
      </c>
      <c r="G74" s="24" t="s">
        <v>2008</v>
      </c>
      <c r="H74" s="189" t="s">
        <v>3460</v>
      </c>
      <c r="I74" s="24" t="s">
        <v>3461</v>
      </c>
      <c r="J74" s="24" t="s">
        <v>3462</v>
      </c>
      <c r="K74" s="24" t="s">
        <v>3463</v>
      </c>
      <c r="L74" s="25">
        <v>96890314</v>
      </c>
      <c r="M74" s="24" t="s">
        <v>3610</v>
      </c>
      <c r="N74" s="24">
        <v>0</v>
      </c>
      <c r="O74" s="24"/>
      <c r="P74" s="25" t="s">
        <v>3487</v>
      </c>
      <c r="Q74" s="25"/>
      <c r="R74" s="24"/>
      <c r="S74" s="24"/>
      <c r="T74" s="24"/>
      <c r="U74" s="24"/>
      <c r="V74" s="24"/>
      <c r="W74" s="24"/>
      <c r="X74" s="24"/>
      <c r="Y74" s="24"/>
      <c r="Z74" s="24"/>
      <c r="AA74" s="24"/>
      <c r="AB74" s="24"/>
    </row>
    <row r="75" spans="1:28" s="2" customFormat="1">
      <c r="A75" s="43"/>
      <c r="B75" s="137">
        <v>101</v>
      </c>
      <c r="C75" s="137" t="str">
        <f t="shared" si="2"/>
        <v>N</v>
      </c>
      <c r="D75" s="24" t="s">
        <v>3611</v>
      </c>
      <c r="E75" s="24" t="str">
        <f t="shared" si="3"/>
        <v/>
      </c>
      <c r="F75" s="24" t="s">
        <v>592</v>
      </c>
      <c r="G75" s="24" t="s">
        <v>2016</v>
      </c>
      <c r="H75" s="24" t="s">
        <v>3467</v>
      </c>
      <c r="I75" s="24" t="s">
        <v>3461</v>
      </c>
      <c r="J75" s="24" t="s">
        <v>3468</v>
      </c>
      <c r="K75" s="24" t="s">
        <v>3469</v>
      </c>
      <c r="L75" s="25">
        <v>97765930</v>
      </c>
      <c r="M75" s="24" t="s">
        <v>3612</v>
      </c>
      <c r="N75" s="24">
        <v>0</v>
      </c>
      <c r="O75" s="24"/>
      <c r="P75" s="25" t="s">
        <v>3465</v>
      </c>
      <c r="Q75" s="25"/>
      <c r="R75" s="24"/>
      <c r="S75" s="24"/>
      <c r="T75" s="24"/>
      <c r="U75" s="24"/>
      <c r="V75" s="24"/>
      <c r="W75" s="24"/>
      <c r="X75" s="24"/>
      <c r="Y75" s="24"/>
      <c r="Z75" s="24"/>
      <c r="AA75" s="24"/>
      <c r="AB75" s="24"/>
    </row>
    <row r="76" spans="1:28" s="2" customFormat="1">
      <c r="A76" s="43"/>
      <c r="B76" s="137">
        <v>102</v>
      </c>
      <c r="C76" s="137" t="str">
        <f t="shared" si="2"/>
        <v>N</v>
      </c>
      <c r="D76" s="24" t="s">
        <v>3613</v>
      </c>
      <c r="E76" s="24" t="str">
        <f t="shared" si="3"/>
        <v/>
      </c>
      <c r="F76" s="24" t="s">
        <v>592</v>
      </c>
      <c r="G76" s="24" t="s">
        <v>2008</v>
      </c>
      <c r="H76" s="24" t="s">
        <v>3472</v>
      </c>
      <c r="I76" s="24" t="s">
        <v>2027</v>
      </c>
      <c r="J76" s="24" t="s">
        <v>3462</v>
      </c>
      <c r="K76" s="24" t="s">
        <v>2028</v>
      </c>
      <c r="L76" s="25" t="s">
        <v>544</v>
      </c>
      <c r="M76" s="24" t="s">
        <v>3614</v>
      </c>
      <c r="N76" s="24">
        <v>220</v>
      </c>
      <c r="O76" s="24"/>
      <c r="P76" s="25" t="s">
        <v>3474</v>
      </c>
      <c r="Q76" s="25">
        <v>70</v>
      </c>
      <c r="R76" s="24"/>
      <c r="S76" s="24"/>
      <c r="T76" s="24"/>
      <c r="U76" s="24"/>
      <c r="V76" s="24"/>
      <c r="W76" s="24"/>
      <c r="X76" s="24"/>
      <c r="Y76" s="24"/>
      <c r="Z76" s="24"/>
      <c r="AA76" s="24"/>
      <c r="AB76" s="24"/>
    </row>
    <row r="77" spans="1:28" s="2" customFormat="1">
      <c r="A77" s="43"/>
      <c r="B77" s="137">
        <v>104</v>
      </c>
      <c r="C77" s="137" t="str">
        <f t="shared" si="2"/>
        <v>N</v>
      </c>
      <c r="D77" s="24" t="s">
        <v>3615</v>
      </c>
      <c r="E77" s="24" t="str">
        <f t="shared" si="3"/>
        <v/>
      </c>
      <c r="F77" s="24" t="s">
        <v>592</v>
      </c>
      <c r="G77" s="24" t="s">
        <v>2008</v>
      </c>
      <c r="H77" s="24" t="s">
        <v>3476</v>
      </c>
      <c r="I77" s="24" t="s">
        <v>3477</v>
      </c>
      <c r="J77" s="24" t="s">
        <v>3462</v>
      </c>
      <c r="K77" s="24" t="s">
        <v>3478</v>
      </c>
      <c r="L77" s="25" t="s">
        <v>544</v>
      </c>
      <c r="M77" s="24" t="s">
        <v>3616</v>
      </c>
      <c r="N77" s="24">
        <v>195</v>
      </c>
      <c r="O77" s="24"/>
      <c r="P77" s="25" t="s">
        <v>3480</v>
      </c>
      <c r="Q77" s="25">
        <v>98</v>
      </c>
      <c r="R77" s="24"/>
      <c r="S77" s="24"/>
      <c r="T77" s="24"/>
      <c r="U77" s="24"/>
      <c r="V77" s="24"/>
      <c r="W77" s="24"/>
      <c r="X77" s="24"/>
      <c r="Y77" s="24"/>
      <c r="Z77" s="24"/>
      <c r="AA77" s="24"/>
      <c r="AB77" s="24"/>
    </row>
    <row r="78" spans="1:28" s="2" customFormat="1">
      <c r="A78" s="43"/>
      <c r="B78" s="137">
        <v>105</v>
      </c>
      <c r="C78" s="137" t="str">
        <f t="shared" si="2"/>
        <v>N</v>
      </c>
      <c r="D78" s="24" t="s">
        <v>3617</v>
      </c>
      <c r="E78" s="24" t="str">
        <f t="shared" si="3"/>
        <v/>
      </c>
      <c r="F78" s="24" t="s">
        <v>592</v>
      </c>
      <c r="G78" s="24" t="s">
        <v>2016</v>
      </c>
      <c r="H78" s="24" t="s">
        <v>3482</v>
      </c>
      <c r="I78" s="24" t="s">
        <v>3477</v>
      </c>
      <c r="J78" s="24" t="s">
        <v>2051</v>
      </c>
      <c r="K78" s="24" t="s">
        <v>3483</v>
      </c>
      <c r="L78" s="25" t="s">
        <v>544</v>
      </c>
      <c r="M78" s="24" t="s">
        <v>3618</v>
      </c>
      <c r="N78" s="24">
        <v>540</v>
      </c>
      <c r="O78" s="24"/>
      <c r="P78" s="25" t="s">
        <v>3480</v>
      </c>
      <c r="Q78" s="25">
        <v>98</v>
      </c>
      <c r="R78" s="24"/>
      <c r="S78" s="24"/>
      <c r="T78" s="24"/>
      <c r="U78" s="24"/>
      <c r="V78" s="24"/>
      <c r="W78" s="24"/>
      <c r="X78" s="24"/>
      <c r="Y78" s="24"/>
      <c r="Z78" s="24"/>
      <c r="AA78" s="24"/>
      <c r="AB78" s="24"/>
    </row>
    <row r="79" spans="1:28" s="2" customFormat="1">
      <c r="A79" s="43"/>
      <c r="B79" s="137">
        <v>108</v>
      </c>
      <c r="C79" s="137" t="str">
        <f t="shared" si="2"/>
        <v>Y</v>
      </c>
      <c r="D79" s="24" t="s">
        <v>3619</v>
      </c>
      <c r="E79" s="24" t="str">
        <f t="shared" si="3"/>
        <v>ConTab_BOM_KP_WearRings_108</v>
      </c>
      <c r="F79" s="24" t="s">
        <v>636</v>
      </c>
      <c r="G79" s="24" t="s">
        <v>2008</v>
      </c>
      <c r="H79" s="189" t="s">
        <v>3460</v>
      </c>
      <c r="I79" s="24" t="s">
        <v>3461</v>
      </c>
      <c r="J79" s="24" t="s">
        <v>3462</v>
      </c>
      <c r="K79" s="24" t="s">
        <v>3463</v>
      </c>
      <c r="L79" s="25">
        <v>96890316</v>
      </c>
      <c r="M79" s="24" t="s">
        <v>3620</v>
      </c>
      <c r="N79" s="24">
        <v>0</v>
      </c>
      <c r="O79" s="24"/>
      <c r="P79" s="25" t="s">
        <v>3487</v>
      </c>
      <c r="Q79" s="25"/>
      <c r="R79" s="24"/>
      <c r="S79" s="24"/>
      <c r="T79" s="24"/>
      <c r="U79" s="24"/>
      <c r="V79" s="24"/>
      <c r="W79" s="24"/>
      <c r="X79" s="24"/>
      <c r="Y79" s="24"/>
      <c r="Z79" s="24"/>
      <c r="AA79" s="24"/>
      <c r="AB79" s="24"/>
    </row>
    <row r="80" spans="1:28" s="2" customFormat="1">
      <c r="A80" s="43"/>
      <c r="B80" s="137">
        <v>110</v>
      </c>
      <c r="C80" s="137" t="str">
        <f t="shared" si="2"/>
        <v>N</v>
      </c>
      <c r="D80" s="24" t="s">
        <v>3621</v>
      </c>
      <c r="E80" s="24" t="str">
        <f t="shared" si="3"/>
        <v/>
      </c>
      <c r="F80" s="24" t="s">
        <v>636</v>
      </c>
      <c r="G80" s="24" t="s">
        <v>2016</v>
      </c>
      <c r="H80" s="24" t="s">
        <v>3467</v>
      </c>
      <c r="I80" s="24" t="s">
        <v>3461</v>
      </c>
      <c r="J80" s="24" t="s">
        <v>3468</v>
      </c>
      <c r="K80" s="24" t="s">
        <v>3469</v>
      </c>
      <c r="L80" s="25">
        <v>97765968</v>
      </c>
      <c r="M80" s="24" t="s">
        <v>3622</v>
      </c>
      <c r="N80" s="24">
        <v>0</v>
      </c>
      <c r="O80" s="24"/>
      <c r="P80" s="25" t="s">
        <v>3465</v>
      </c>
      <c r="Q80" s="24"/>
      <c r="R80" s="24"/>
      <c r="S80" s="24"/>
      <c r="T80" s="24"/>
      <c r="U80" s="24"/>
      <c r="V80" s="24"/>
      <c r="W80" s="24"/>
      <c r="X80" s="24"/>
      <c r="Y80" s="24"/>
      <c r="Z80" s="24"/>
      <c r="AA80" s="24"/>
      <c r="AB80" s="24"/>
    </row>
    <row r="81" spans="1:28" s="2" customFormat="1">
      <c r="A81" s="43"/>
      <c r="B81" s="137">
        <v>111</v>
      </c>
      <c r="C81" s="137" t="str">
        <f t="shared" si="2"/>
        <v>N</v>
      </c>
      <c r="D81" s="24" t="s">
        <v>3623</v>
      </c>
      <c r="E81" s="24" t="str">
        <f t="shared" si="3"/>
        <v/>
      </c>
      <c r="F81" s="24" t="s">
        <v>636</v>
      </c>
      <c r="G81" s="24" t="s">
        <v>2008</v>
      </c>
      <c r="H81" s="24" t="s">
        <v>3472</v>
      </c>
      <c r="I81" s="24" t="s">
        <v>2027</v>
      </c>
      <c r="J81" s="24" t="s">
        <v>3462</v>
      </c>
      <c r="K81" s="24" t="s">
        <v>2028</v>
      </c>
      <c r="L81" s="25" t="s">
        <v>544</v>
      </c>
      <c r="M81" s="24" t="s">
        <v>3624</v>
      </c>
      <c r="N81" s="24">
        <v>325</v>
      </c>
      <c r="O81" s="24"/>
      <c r="P81" s="25" t="s">
        <v>3474</v>
      </c>
      <c r="Q81" s="25">
        <v>70</v>
      </c>
      <c r="R81" s="24"/>
      <c r="S81" s="24"/>
      <c r="T81" s="24"/>
      <c r="U81" s="24"/>
      <c r="V81" s="24"/>
      <c r="W81" s="24"/>
      <c r="X81" s="24"/>
      <c r="Y81" s="24"/>
      <c r="Z81" s="24"/>
      <c r="AA81" s="24"/>
      <c r="AB81" s="24"/>
    </row>
    <row r="82" spans="1:28" s="2" customFormat="1">
      <c r="A82" s="43"/>
      <c r="B82" s="137">
        <v>113</v>
      </c>
      <c r="C82" s="137" t="str">
        <f t="shared" si="2"/>
        <v>N</v>
      </c>
      <c r="D82" s="24" t="s">
        <v>3625</v>
      </c>
      <c r="E82" s="24" t="str">
        <f t="shared" si="3"/>
        <v/>
      </c>
      <c r="F82" s="24" t="s">
        <v>636</v>
      </c>
      <c r="G82" s="24" t="s">
        <v>2008</v>
      </c>
      <c r="H82" s="24" t="s">
        <v>3476</v>
      </c>
      <c r="I82" s="24" t="s">
        <v>3477</v>
      </c>
      <c r="J82" s="24" t="s">
        <v>3462</v>
      </c>
      <c r="K82" s="24" t="s">
        <v>3478</v>
      </c>
      <c r="L82" s="25" t="s">
        <v>544</v>
      </c>
      <c r="M82" s="24" t="s">
        <v>3626</v>
      </c>
      <c r="N82" s="24">
        <v>350</v>
      </c>
      <c r="O82" s="24"/>
      <c r="P82" s="25" t="s">
        <v>3480</v>
      </c>
      <c r="Q82" s="25">
        <v>98</v>
      </c>
      <c r="R82" s="24"/>
      <c r="S82" s="24"/>
      <c r="T82" s="24"/>
      <c r="U82" s="24"/>
      <c r="V82" s="24"/>
      <c r="W82" s="24"/>
      <c r="X82" s="24"/>
      <c r="Y82" s="24"/>
      <c r="Z82" s="24"/>
      <c r="AA82" s="24"/>
      <c r="AB82" s="24"/>
    </row>
    <row r="83" spans="1:28" s="2" customFormat="1">
      <c r="A83" s="43"/>
      <c r="B83" s="137">
        <v>114</v>
      </c>
      <c r="C83" s="137" t="str">
        <f t="shared" si="2"/>
        <v>N</v>
      </c>
      <c r="D83" s="24" t="s">
        <v>3627</v>
      </c>
      <c r="E83" s="24" t="str">
        <f t="shared" si="3"/>
        <v/>
      </c>
      <c r="F83" s="24" t="s">
        <v>636</v>
      </c>
      <c r="G83" s="24" t="s">
        <v>2016</v>
      </c>
      <c r="H83" s="24" t="s">
        <v>3482</v>
      </c>
      <c r="I83" s="24" t="s">
        <v>3477</v>
      </c>
      <c r="J83" s="24" t="s">
        <v>2051</v>
      </c>
      <c r="K83" s="24" t="s">
        <v>3483</v>
      </c>
      <c r="L83" s="25" t="s">
        <v>544</v>
      </c>
      <c r="M83" s="24" t="s">
        <v>3628</v>
      </c>
      <c r="N83" s="24">
        <v>950</v>
      </c>
      <c r="O83" s="24"/>
      <c r="P83" s="25" t="s">
        <v>3480</v>
      </c>
      <c r="Q83" s="25">
        <v>98</v>
      </c>
      <c r="R83" s="24"/>
      <c r="S83" s="24"/>
      <c r="T83" s="24"/>
      <c r="U83" s="24"/>
      <c r="V83" s="24"/>
      <c r="W83" s="24"/>
      <c r="X83" s="24"/>
      <c r="Y83" s="24"/>
      <c r="Z83" s="24"/>
      <c r="AA83" s="24"/>
      <c r="AB83" s="24"/>
    </row>
    <row r="84" spans="1:28" s="2" customFormat="1">
      <c r="A84" s="43"/>
      <c r="B84" s="137">
        <v>117</v>
      </c>
      <c r="C84" s="137" t="str">
        <f t="shared" si="2"/>
        <v>Y</v>
      </c>
      <c r="D84" s="24" t="s">
        <v>3629</v>
      </c>
      <c r="E84" s="24" t="str">
        <f t="shared" si="3"/>
        <v>ConTab_BOM_KP_WearRings_117</v>
      </c>
      <c r="F84" s="24" t="s">
        <v>658</v>
      </c>
      <c r="G84" s="24" t="s">
        <v>2008</v>
      </c>
      <c r="H84" s="189" t="s">
        <v>3460</v>
      </c>
      <c r="I84" s="24" t="s">
        <v>3461</v>
      </c>
      <c r="J84" s="24" t="s">
        <v>3462</v>
      </c>
      <c r="K84" s="24" t="s">
        <v>3463</v>
      </c>
      <c r="L84" s="25">
        <v>96890316</v>
      </c>
      <c r="M84" s="24" t="s">
        <v>3620</v>
      </c>
      <c r="N84" s="24">
        <v>0</v>
      </c>
      <c r="O84" s="24"/>
      <c r="P84" s="25" t="s">
        <v>3487</v>
      </c>
      <c r="Q84" s="25"/>
      <c r="R84" s="24"/>
      <c r="S84" s="173"/>
      <c r="T84" s="24"/>
      <c r="U84" s="24"/>
      <c r="V84" s="24"/>
      <c r="W84" s="24"/>
      <c r="X84" s="24"/>
      <c r="Y84" s="24"/>
      <c r="Z84" s="24"/>
      <c r="AA84" s="24"/>
      <c r="AB84" s="24"/>
    </row>
    <row r="85" spans="1:28" s="2" customFormat="1">
      <c r="A85" s="43"/>
      <c r="B85" s="137">
        <v>119</v>
      </c>
      <c r="C85" s="137" t="str">
        <f t="shared" si="2"/>
        <v>N</v>
      </c>
      <c r="D85" s="24" t="s">
        <v>3630</v>
      </c>
      <c r="E85" s="24" t="str">
        <f t="shared" si="3"/>
        <v/>
      </c>
      <c r="F85" s="24" t="s">
        <v>658</v>
      </c>
      <c r="G85" s="24" t="s">
        <v>2016</v>
      </c>
      <c r="H85" s="24" t="s">
        <v>3467</v>
      </c>
      <c r="I85" s="24" t="s">
        <v>3461</v>
      </c>
      <c r="J85" s="24" t="s">
        <v>3468</v>
      </c>
      <c r="K85" s="24" t="s">
        <v>3469</v>
      </c>
      <c r="L85" s="25">
        <v>97765968</v>
      </c>
      <c r="M85" s="24" t="s">
        <v>3622</v>
      </c>
      <c r="N85" s="24">
        <v>0</v>
      </c>
      <c r="O85" s="24"/>
      <c r="P85" s="25" t="s">
        <v>3465</v>
      </c>
      <c r="Q85" s="24"/>
      <c r="R85" s="24"/>
      <c r="S85" s="24"/>
      <c r="T85" s="24"/>
      <c r="U85" s="24"/>
      <c r="V85" s="24"/>
      <c r="W85" s="24"/>
      <c r="X85" s="24"/>
      <c r="Y85" s="24"/>
      <c r="Z85" s="24"/>
      <c r="AA85" s="24"/>
      <c r="AB85" s="24"/>
    </row>
    <row r="86" spans="1:28" s="2" customFormat="1">
      <c r="A86" s="43"/>
      <c r="B86" s="137">
        <v>120</v>
      </c>
      <c r="C86" s="137" t="str">
        <f t="shared" si="2"/>
        <v>N</v>
      </c>
      <c r="D86" s="24" t="s">
        <v>3631</v>
      </c>
      <c r="E86" s="24" t="str">
        <f t="shared" si="3"/>
        <v/>
      </c>
      <c r="F86" s="24" t="s">
        <v>658</v>
      </c>
      <c r="G86" s="24" t="s">
        <v>2008</v>
      </c>
      <c r="H86" s="24" t="s">
        <v>3472</v>
      </c>
      <c r="I86" s="24" t="s">
        <v>2027</v>
      </c>
      <c r="J86" s="24" t="s">
        <v>3462</v>
      </c>
      <c r="K86" s="24" t="s">
        <v>2028</v>
      </c>
      <c r="L86" s="25" t="s">
        <v>544</v>
      </c>
      <c r="M86" s="24" t="s">
        <v>3624</v>
      </c>
      <c r="N86" s="24">
        <v>325</v>
      </c>
      <c r="O86" s="24"/>
      <c r="P86" s="25" t="s">
        <v>3474</v>
      </c>
      <c r="Q86" s="25">
        <v>70</v>
      </c>
      <c r="R86" s="24"/>
      <c r="S86" s="24"/>
      <c r="T86" s="24"/>
      <c r="U86" s="24"/>
      <c r="V86" s="24"/>
      <c r="W86" s="24"/>
      <c r="X86" s="24"/>
      <c r="Y86" s="24"/>
      <c r="Z86" s="24"/>
      <c r="AA86" s="24"/>
      <c r="AB86" s="24"/>
    </row>
    <row r="87" spans="1:28" s="2" customFormat="1">
      <c r="A87" s="43"/>
      <c r="B87" s="137">
        <v>122</v>
      </c>
      <c r="C87" s="137" t="str">
        <f t="shared" si="2"/>
        <v>N</v>
      </c>
      <c r="D87" s="24" t="s">
        <v>3632</v>
      </c>
      <c r="E87" s="24" t="str">
        <f t="shared" si="3"/>
        <v/>
      </c>
      <c r="F87" s="24" t="s">
        <v>658</v>
      </c>
      <c r="G87" s="24" t="s">
        <v>2008</v>
      </c>
      <c r="H87" s="24" t="s">
        <v>3476</v>
      </c>
      <c r="I87" s="24" t="s">
        <v>3477</v>
      </c>
      <c r="J87" s="24" t="s">
        <v>3462</v>
      </c>
      <c r="K87" s="24" t="s">
        <v>3478</v>
      </c>
      <c r="L87" s="25" t="s">
        <v>544</v>
      </c>
      <c r="M87" s="24" t="s">
        <v>3626</v>
      </c>
      <c r="N87" s="24">
        <v>350</v>
      </c>
      <c r="O87" s="24"/>
      <c r="P87" s="25" t="s">
        <v>3480</v>
      </c>
      <c r="Q87" s="25">
        <v>98</v>
      </c>
      <c r="R87" s="24"/>
      <c r="S87" s="24"/>
      <c r="T87" s="24"/>
      <c r="U87" s="24"/>
      <c r="V87" s="24"/>
      <c r="W87" s="24"/>
      <c r="X87" s="24"/>
      <c r="Y87" s="24"/>
      <c r="Z87" s="24"/>
      <c r="AA87" s="24"/>
      <c r="AB87" s="24"/>
    </row>
    <row r="88" spans="1:28" s="2" customFormat="1">
      <c r="A88" s="43"/>
      <c r="B88" s="137">
        <v>123</v>
      </c>
      <c r="C88" s="137" t="str">
        <f t="shared" si="2"/>
        <v>N</v>
      </c>
      <c r="D88" s="24" t="s">
        <v>3633</v>
      </c>
      <c r="E88" s="24" t="str">
        <f t="shared" si="3"/>
        <v/>
      </c>
      <c r="F88" s="24" t="s">
        <v>658</v>
      </c>
      <c r="G88" s="24" t="s">
        <v>2016</v>
      </c>
      <c r="H88" s="24" t="s">
        <v>3482</v>
      </c>
      <c r="I88" s="24" t="s">
        <v>3477</v>
      </c>
      <c r="J88" s="24" t="s">
        <v>2051</v>
      </c>
      <c r="K88" s="24" t="s">
        <v>3483</v>
      </c>
      <c r="L88" s="25" t="s">
        <v>544</v>
      </c>
      <c r="M88" s="24" t="s">
        <v>3628</v>
      </c>
      <c r="N88" s="24">
        <v>950</v>
      </c>
      <c r="O88" s="24"/>
      <c r="P88" s="25" t="s">
        <v>3480</v>
      </c>
      <c r="Q88" s="25">
        <v>98</v>
      </c>
      <c r="R88" s="24"/>
      <c r="S88" s="24"/>
      <c r="T88" s="24"/>
      <c r="U88" s="24"/>
      <c r="V88" s="24"/>
      <c r="W88" s="24"/>
      <c r="X88" s="24"/>
      <c r="Y88" s="24"/>
      <c r="Z88" s="24"/>
      <c r="AA88" s="24"/>
      <c r="AB88" s="24"/>
    </row>
    <row r="89" spans="1:28" s="2" customFormat="1">
      <c r="A89" s="43"/>
      <c r="B89" s="137">
        <v>126</v>
      </c>
      <c r="C89" s="137" t="str">
        <f t="shared" si="2"/>
        <v>Y</v>
      </c>
      <c r="D89" s="24" t="s">
        <v>3634</v>
      </c>
      <c r="E89" s="24" t="str">
        <f t="shared" si="3"/>
        <v>ConTab_BOM_KP_WearRings_126</v>
      </c>
      <c r="F89" s="24" t="s">
        <v>677</v>
      </c>
      <c r="G89" s="24" t="s">
        <v>2008</v>
      </c>
      <c r="H89" s="189" t="s">
        <v>3460</v>
      </c>
      <c r="I89" s="24" t="s">
        <v>3461</v>
      </c>
      <c r="J89" s="24" t="s">
        <v>3462</v>
      </c>
      <c r="K89" s="24" t="s">
        <v>3463</v>
      </c>
      <c r="L89" s="25">
        <v>96890317</v>
      </c>
      <c r="M89" s="24" t="s">
        <v>3635</v>
      </c>
      <c r="N89" s="24">
        <v>0</v>
      </c>
      <c r="O89" s="24"/>
      <c r="P89" s="25" t="s">
        <v>3465</v>
      </c>
      <c r="Q89" s="25"/>
      <c r="R89" s="24"/>
      <c r="S89" s="173"/>
      <c r="T89" s="24"/>
      <c r="U89" s="24"/>
      <c r="V89" s="24"/>
      <c r="W89" s="24"/>
      <c r="X89" s="24"/>
      <c r="Y89" s="24"/>
      <c r="Z89" s="24"/>
      <c r="AA89" s="24"/>
      <c r="AB89" s="24"/>
    </row>
    <row r="90" spans="1:28" s="2" customFormat="1">
      <c r="A90" s="43"/>
      <c r="B90" s="137">
        <v>128</v>
      </c>
      <c r="C90" s="137" t="str">
        <f t="shared" si="2"/>
        <v>N</v>
      </c>
      <c r="D90" s="24" t="s">
        <v>3636</v>
      </c>
      <c r="E90" s="24" t="str">
        <f t="shared" si="3"/>
        <v/>
      </c>
      <c r="F90" s="24" t="s">
        <v>677</v>
      </c>
      <c r="G90" s="24" t="s">
        <v>2016</v>
      </c>
      <c r="H90" s="24" t="s">
        <v>3467</v>
      </c>
      <c r="I90" s="24" t="s">
        <v>3461</v>
      </c>
      <c r="J90" s="24" t="s">
        <v>3468</v>
      </c>
      <c r="K90" s="24" t="s">
        <v>3469</v>
      </c>
      <c r="L90" s="25">
        <v>97765969</v>
      </c>
      <c r="M90" s="24" t="s">
        <v>3637</v>
      </c>
      <c r="N90" s="24">
        <v>0</v>
      </c>
      <c r="O90" s="24"/>
      <c r="P90" s="25" t="s">
        <v>3465</v>
      </c>
      <c r="Q90" s="24"/>
      <c r="R90" s="24"/>
      <c r="S90" s="24"/>
      <c r="T90" s="24"/>
      <c r="U90" s="24"/>
      <c r="V90" s="24"/>
      <c r="W90" s="24"/>
      <c r="X90" s="24"/>
      <c r="Y90" s="24"/>
      <c r="Z90" s="24"/>
      <c r="AA90" s="24"/>
      <c r="AB90" s="24"/>
    </row>
    <row r="91" spans="1:28" s="2" customFormat="1">
      <c r="A91" s="43"/>
      <c r="B91" s="137">
        <v>129</v>
      </c>
      <c r="C91" s="137" t="str">
        <f t="shared" si="2"/>
        <v>N</v>
      </c>
      <c r="D91" s="24" t="s">
        <v>3638</v>
      </c>
      <c r="E91" s="24" t="str">
        <f t="shared" si="3"/>
        <v/>
      </c>
      <c r="F91" s="24" t="s">
        <v>677</v>
      </c>
      <c r="G91" s="24" t="s">
        <v>2008</v>
      </c>
      <c r="H91" s="24" t="s">
        <v>3472</v>
      </c>
      <c r="I91" s="24" t="s">
        <v>2027</v>
      </c>
      <c r="J91" s="24" t="s">
        <v>3462</v>
      </c>
      <c r="K91" s="24" t="s">
        <v>2028</v>
      </c>
      <c r="L91" s="25" t="s">
        <v>544</v>
      </c>
      <c r="M91" s="24" t="s">
        <v>3639</v>
      </c>
      <c r="N91" s="24">
        <v>345</v>
      </c>
      <c r="O91" s="24"/>
      <c r="P91" s="25" t="s">
        <v>3474</v>
      </c>
      <c r="Q91" s="25">
        <v>70</v>
      </c>
      <c r="R91" s="24"/>
      <c r="S91" s="24"/>
      <c r="T91" s="24"/>
      <c r="U91" s="24"/>
      <c r="V91" s="24"/>
      <c r="W91" s="24"/>
      <c r="X91" s="24"/>
      <c r="Y91" s="24"/>
      <c r="Z91" s="24"/>
      <c r="AA91" s="24"/>
      <c r="AB91" s="24"/>
    </row>
    <row r="92" spans="1:28" s="2" customFormat="1">
      <c r="A92" s="43"/>
      <c r="B92" s="137">
        <v>131</v>
      </c>
      <c r="C92" s="137" t="str">
        <f t="shared" ref="C92:C127" si="4">IF(AND(G92 = "Case Ring",K92="B18"),"Y","N")</f>
        <v>N</v>
      </c>
      <c r="D92" s="24" t="s">
        <v>3640</v>
      </c>
      <c r="E92" s="24" t="str">
        <f t="shared" ref="E92:E127" si="5">IF(C92="Y",D92,"")</f>
        <v/>
      </c>
      <c r="F92" s="24" t="s">
        <v>677</v>
      </c>
      <c r="G92" s="24" t="s">
        <v>2008</v>
      </c>
      <c r="H92" s="24" t="s">
        <v>3476</v>
      </c>
      <c r="I92" s="24" t="s">
        <v>3477</v>
      </c>
      <c r="J92" s="24" t="s">
        <v>3462</v>
      </c>
      <c r="K92" s="24" t="s">
        <v>3478</v>
      </c>
      <c r="L92" s="25" t="s">
        <v>544</v>
      </c>
      <c r="M92" s="24" t="s">
        <v>3641</v>
      </c>
      <c r="N92" s="24">
        <v>380</v>
      </c>
      <c r="O92" s="24"/>
      <c r="P92" s="25" t="s">
        <v>3480</v>
      </c>
      <c r="Q92" s="25">
        <v>98</v>
      </c>
      <c r="R92" s="24"/>
      <c r="S92" s="24"/>
      <c r="T92" s="24"/>
      <c r="U92" s="24"/>
      <c r="V92" s="24"/>
      <c r="W92" s="24"/>
      <c r="X92" s="24"/>
      <c r="Y92" s="24"/>
      <c r="Z92" s="24"/>
      <c r="AA92" s="24"/>
      <c r="AB92" s="24"/>
    </row>
    <row r="93" spans="1:28" s="2" customFormat="1">
      <c r="A93" s="43"/>
      <c r="B93" s="137">
        <v>132</v>
      </c>
      <c r="C93" s="137" t="str">
        <f t="shared" si="4"/>
        <v>N</v>
      </c>
      <c r="D93" s="24" t="s">
        <v>3642</v>
      </c>
      <c r="E93" s="24" t="str">
        <f t="shared" si="5"/>
        <v/>
      </c>
      <c r="F93" s="24" t="s">
        <v>677</v>
      </c>
      <c r="G93" s="24" t="s">
        <v>2016</v>
      </c>
      <c r="H93" s="24" t="s">
        <v>3482</v>
      </c>
      <c r="I93" s="24" t="s">
        <v>3477</v>
      </c>
      <c r="J93" s="24" t="s">
        <v>2051</v>
      </c>
      <c r="K93" s="24" t="s">
        <v>3483</v>
      </c>
      <c r="L93" s="25" t="s">
        <v>544</v>
      </c>
      <c r="M93" s="24" t="s">
        <v>3643</v>
      </c>
      <c r="N93" s="24">
        <v>1030</v>
      </c>
      <c r="O93" s="24"/>
      <c r="P93" s="25" t="s">
        <v>3480</v>
      </c>
      <c r="Q93" s="25">
        <v>98</v>
      </c>
      <c r="R93" s="24"/>
      <c r="S93" s="24"/>
      <c r="T93" s="24"/>
      <c r="U93" s="24"/>
      <c r="V93" s="24"/>
      <c r="W93" s="24"/>
      <c r="X93" s="24"/>
      <c r="Y93" s="24"/>
      <c r="Z93" s="24"/>
      <c r="AA93" s="24"/>
      <c r="AB93" s="24"/>
    </row>
    <row r="94" spans="1:28" s="2" customFormat="1">
      <c r="A94" s="43"/>
      <c r="B94" s="137">
        <v>135</v>
      </c>
      <c r="C94" s="137" t="str">
        <f t="shared" si="4"/>
        <v>Y</v>
      </c>
      <c r="D94" s="24" t="s">
        <v>3644</v>
      </c>
      <c r="E94" s="24" t="str">
        <f t="shared" si="5"/>
        <v>ConTab_BOM_KP_WearRings_135</v>
      </c>
      <c r="F94" s="24" t="s">
        <v>1077</v>
      </c>
      <c r="G94" s="24" t="s">
        <v>2008</v>
      </c>
      <c r="H94" s="189" t="s">
        <v>3460</v>
      </c>
      <c r="I94" s="24" t="s">
        <v>3461</v>
      </c>
      <c r="J94" s="24" t="s">
        <v>3462</v>
      </c>
      <c r="K94" s="24" t="s">
        <v>3463</v>
      </c>
      <c r="L94" s="25">
        <v>97732162</v>
      </c>
      <c r="M94" s="24" t="s">
        <v>3635</v>
      </c>
      <c r="N94" s="24">
        <v>0</v>
      </c>
      <c r="O94" s="24"/>
      <c r="P94" s="25" t="s">
        <v>3487</v>
      </c>
      <c r="Q94" s="25"/>
      <c r="R94" s="24"/>
      <c r="S94" s="24"/>
      <c r="T94" s="24"/>
      <c r="U94" s="24"/>
      <c r="V94" s="24"/>
      <c r="W94" s="24"/>
      <c r="X94" s="24"/>
      <c r="Y94" s="24"/>
      <c r="Z94" s="24"/>
      <c r="AA94" s="24"/>
      <c r="AB94" s="24"/>
    </row>
    <row r="95" spans="1:28" s="2" customFormat="1">
      <c r="A95" s="43"/>
      <c r="B95" s="137">
        <v>136</v>
      </c>
      <c r="C95" s="137" t="str">
        <f t="shared" si="4"/>
        <v>N</v>
      </c>
      <c r="D95" s="24" t="s">
        <v>3645</v>
      </c>
      <c r="E95" s="24" t="str">
        <f t="shared" si="5"/>
        <v/>
      </c>
      <c r="F95" s="24" t="s">
        <v>1077</v>
      </c>
      <c r="G95" s="24" t="s">
        <v>2016</v>
      </c>
      <c r="H95" s="24" t="s">
        <v>3467</v>
      </c>
      <c r="I95" s="24" t="s">
        <v>3461</v>
      </c>
      <c r="J95" s="24" t="s">
        <v>3468</v>
      </c>
      <c r="K95" s="24" t="s">
        <v>3469</v>
      </c>
      <c r="L95" s="25" t="s">
        <v>544</v>
      </c>
      <c r="M95" s="24" t="s">
        <v>3637</v>
      </c>
      <c r="N95" s="24">
        <v>0</v>
      </c>
      <c r="O95" s="24"/>
      <c r="P95" s="25" t="s">
        <v>3465</v>
      </c>
      <c r="Q95" s="24"/>
      <c r="R95" s="24"/>
      <c r="S95" s="173"/>
      <c r="T95" s="24"/>
      <c r="U95" s="24"/>
      <c r="V95" s="24"/>
      <c r="W95" s="24"/>
      <c r="X95" s="24"/>
      <c r="Y95" s="24"/>
      <c r="Z95" s="24"/>
      <c r="AA95" s="24"/>
      <c r="AB95" s="24"/>
    </row>
    <row r="96" spans="1:28" s="2" customFormat="1">
      <c r="A96" s="43"/>
      <c r="B96" s="137">
        <v>137</v>
      </c>
      <c r="C96" s="137" t="str">
        <f t="shared" si="4"/>
        <v>N</v>
      </c>
      <c r="D96" s="24" t="s">
        <v>3646</v>
      </c>
      <c r="E96" s="24" t="str">
        <f t="shared" si="5"/>
        <v/>
      </c>
      <c r="F96" s="24" t="s">
        <v>1077</v>
      </c>
      <c r="G96" s="24" t="s">
        <v>2008</v>
      </c>
      <c r="H96" s="24" t="s">
        <v>3472</v>
      </c>
      <c r="I96" s="24" t="s">
        <v>2027</v>
      </c>
      <c r="J96" s="24" t="s">
        <v>3462</v>
      </c>
      <c r="K96" s="24" t="s">
        <v>2028</v>
      </c>
      <c r="L96" s="25" t="s">
        <v>544</v>
      </c>
      <c r="M96" s="24" t="s">
        <v>3639</v>
      </c>
      <c r="N96" s="24">
        <v>345</v>
      </c>
      <c r="O96" s="24"/>
      <c r="P96" s="25" t="s">
        <v>3474</v>
      </c>
      <c r="Q96" s="25">
        <v>70</v>
      </c>
      <c r="R96" s="24"/>
      <c r="S96" s="24"/>
      <c r="T96" s="24"/>
      <c r="U96" s="24"/>
      <c r="V96" s="24"/>
      <c r="W96" s="24"/>
      <c r="X96" s="24"/>
      <c r="Y96" s="24"/>
      <c r="Z96" s="24"/>
      <c r="AA96" s="24"/>
      <c r="AB96" s="24"/>
    </row>
    <row r="97" spans="1:28" s="2" customFormat="1">
      <c r="A97" s="43"/>
      <c r="B97" s="137">
        <v>139</v>
      </c>
      <c r="C97" s="137" t="str">
        <f t="shared" si="4"/>
        <v>N</v>
      </c>
      <c r="D97" s="24" t="s">
        <v>3647</v>
      </c>
      <c r="E97" s="24" t="str">
        <f t="shared" si="5"/>
        <v/>
      </c>
      <c r="F97" s="24" t="s">
        <v>1077</v>
      </c>
      <c r="G97" s="24" t="s">
        <v>2008</v>
      </c>
      <c r="H97" s="24" t="s">
        <v>3476</v>
      </c>
      <c r="I97" s="24" t="s">
        <v>3477</v>
      </c>
      <c r="J97" s="24" t="s">
        <v>3462</v>
      </c>
      <c r="K97" s="24" t="s">
        <v>3478</v>
      </c>
      <c r="L97" s="25">
        <v>97936359</v>
      </c>
      <c r="M97" s="24" t="s">
        <v>3641</v>
      </c>
      <c r="N97" s="24">
        <v>380</v>
      </c>
      <c r="O97" s="24"/>
      <c r="P97" s="25" t="s">
        <v>3480</v>
      </c>
      <c r="Q97" s="25">
        <v>98</v>
      </c>
      <c r="R97" s="24"/>
      <c r="S97" s="24"/>
      <c r="T97" s="24"/>
      <c r="U97" s="24"/>
      <c r="V97" s="24"/>
      <c r="W97" s="24"/>
      <c r="X97" s="24"/>
      <c r="Y97" s="24"/>
      <c r="Z97" s="24"/>
      <c r="AA97" s="24"/>
      <c r="AB97" s="24"/>
    </row>
    <row r="98" spans="1:28" s="2" customFormat="1">
      <c r="A98" s="43"/>
      <c r="B98" s="137">
        <v>140</v>
      </c>
      <c r="C98" s="137" t="str">
        <f t="shared" si="4"/>
        <v>N</v>
      </c>
      <c r="D98" s="24" t="s">
        <v>3648</v>
      </c>
      <c r="E98" s="24" t="str">
        <f t="shared" si="5"/>
        <v/>
      </c>
      <c r="F98" s="24" t="s">
        <v>1077</v>
      </c>
      <c r="G98" s="24" t="s">
        <v>2016</v>
      </c>
      <c r="H98" s="24" t="s">
        <v>3482</v>
      </c>
      <c r="I98" s="24" t="s">
        <v>3477</v>
      </c>
      <c r="J98" s="24" t="s">
        <v>2051</v>
      </c>
      <c r="K98" s="24" t="s">
        <v>3483</v>
      </c>
      <c r="L98" s="25" t="s">
        <v>544</v>
      </c>
      <c r="M98" s="24" t="s">
        <v>3643</v>
      </c>
      <c r="N98" s="24">
        <v>1030</v>
      </c>
      <c r="O98" s="24"/>
      <c r="P98" s="25" t="s">
        <v>3480</v>
      </c>
      <c r="Q98" s="25">
        <v>98</v>
      </c>
      <c r="R98" s="24"/>
      <c r="S98" s="24"/>
      <c r="T98" s="24"/>
      <c r="U98" s="24"/>
      <c r="V98" s="24"/>
      <c r="W98" s="24"/>
      <c r="X98" s="24"/>
      <c r="Y98" s="24"/>
      <c r="Z98" s="24"/>
      <c r="AA98" s="24"/>
      <c r="AB98" s="24"/>
    </row>
    <row r="99" spans="1:28" s="2" customFormat="1">
      <c r="A99" s="43"/>
      <c r="B99" s="137">
        <v>143</v>
      </c>
      <c r="C99" s="137" t="str">
        <f t="shared" si="4"/>
        <v>Y</v>
      </c>
      <c r="D99" s="24" t="s">
        <v>3649</v>
      </c>
      <c r="E99" s="24" t="str">
        <f t="shared" si="5"/>
        <v>ConTab_BOM_KP_WearRings_143</v>
      </c>
      <c r="F99" s="24" t="s">
        <v>699</v>
      </c>
      <c r="G99" s="24" t="s">
        <v>2008</v>
      </c>
      <c r="H99" s="189" t="s">
        <v>3460</v>
      </c>
      <c r="I99" s="24" t="s">
        <v>3461</v>
      </c>
      <c r="J99" s="24" t="s">
        <v>3462</v>
      </c>
      <c r="K99" s="24" t="s">
        <v>3463</v>
      </c>
      <c r="L99" s="25">
        <v>97766019</v>
      </c>
      <c r="M99" s="24" t="s">
        <v>3650</v>
      </c>
      <c r="N99" s="24">
        <v>0</v>
      </c>
      <c r="O99" s="24"/>
      <c r="P99" s="25" t="s">
        <v>3487</v>
      </c>
      <c r="Q99" s="25"/>
      <c r="R99" s="24"/>
      <c r="S99" s="173"/>
      <c r="T99" s="24"/>
      <c r="U99" s="24"/>
      <c r="V99" s="24"/>
      <c r="W99" s="24"/>
      <c r="X99" s="24"/>
      <c r="Y99" s="24"/>
      <c r="Z99" s="24"/>
      <c r="AA99" s="24"/>
      <c r="AB99" s="24"/>
    </row>
    <row r="100" spans="1:28" s="2" customFormat="1">
      <c r="A100" s="43"/>
      <c r="B100" s="137">
        <v>145</v>
      </c>
      <c r="C100" s="137" t="str">
        <f t="shared" si="4"/>
        <v>N</v>
      </c>
      <c r="D100" s="24" t="s">
        <v>3651</v>
      </c>
      <c r="E100" s="24" t="str">
        <f t="shared" si="5"/>
        <v/>
      </c>
      <c r="F100" s="24" t="s">
        <v>699</v>
      </c>
      <c r="G100" s="24" t="s">
        <v>2016</v>
      </c>
      <c r="H100" s="24" t="s">
        <v>3467</v>
      </c>
      <c r="I100" s="24" t="s">
        <v>3461</v>
      </c>
      <c r="J100" s="24" t="s">
        <v>3468</v>
      </c>
      <c r="K100" s="24" t="s">
        <v>3469</v>
      </c>
      <c r="L100" s="25">
        <v>97765970</v>
      </c>
      <c r="M100" s="24" t="s">
        <v>3652</v>
      </c>
      <c r="N100" s="24">
        <v>0</v>
      </c>
      <c r="O100" s="24"/>
      <c r="P100" s="25" t="s">
        <v>3465</v>
      </c>
      <c r="Q100" s="24"/>
      <c r="R100" s="24"/>
      <c r="S100" s="24"/>
      <c r="T100" s="24"/>
      <c r="U100" s="24"/>
      <c r="V100" s="24"/>
      <c r="W100" s="24"/>
      <c r="X100" s="24"/>
      <c r="Y100" s="24"/>
      <c r="Z100" s="24"/>
      <c r="AA100" s="24"/>
      <c r="AB100" s="24"/>
    </row>
    <row r="101" spans="1:28" s="2" customFormat="1">
      <c r="A101" s="43"/>
      <c r="B101" s="137">
        <v>146</v>
      </c>
      <c r="C101" s="137" t="str">
        <f t="shared" si="4"/>
        <v>N</v>
      </c>
      <c r="D101" s="24" t="s">
        <v>3653</v>
      </c>
      <c r="E101" s="24" t="str">
        <f t="shared" si="5"/>
        <v/>
      </c>
      <c r="F101" s="24" t="s">
        <v>699</v>
      </c>
      <c r="G101" s="24" t="s">
        <v>2008</v>
      </c>
      <c r="H101" s="24" t="s">
        <v>3472</v>
      </c>
      <c r="I101" s="24" t="s">
        <v>2027</v>
      </c>
      <c r="J101" s="24" t="s">
        <v>3462</v>
      </c>
      <c r="K101" s="24" t="s">
        <v>2028</v>
      </c>
      <c r="L101" s="25" t="s">
        <v>544</v>
      </c>
      <c r="M101" s="24" t="s">
        <v>3654</v>
      </c>
      <c r="N101" s="24">
        <v>440</v>
      </c>
      <c r="O101" s="24"/>
      <c r="P101" s="25" t="s">
        <v>3474</v>
      </c>
      <c r="Q101" s="25">
        <v>70</v>
      </c>
      <c r="R101" s="24"/>
      <c r="S101" s="24"/>
      <c r="T101" s="24"/>
      <c r="U101" s="24"/>
      <c r="V101" s="24"/>
      <c r="W101" s="24"/>
      <c r="X101" s="24"/>
      <c r="Y101" s="24"/>
      <c r="Z101" s="24"/>
      <c r="AA101" s="24"/>
      <c r="AB101" s="24"/>
    </row>
    <row r="102" spans="1:28" s="2" customFormat="1">
      <c r="A102" s="43"/>
      <c r="B102" s="137">
        <v>148</v>
      </c>
      <c r="C102" s="137" t="str">
        <f t="shared" si="4"/>
        <v>N</v>
      </c>
      <c r="D102" s="24" t="s">
        <v>3655</v>
      </c>
      <c r="E102" s="24" t="str">
        <f t="shared" si="5"/>
        <v/>
      </c>
      <c r="F102" s="24" t="s">
        <v>699</v>
      </c>
      <c r="G102" s="24" t="s">
        <v>2008</v>
      </c>
      <c r="H102" s="24" t="s">
        <v>3476</v>
      </c>
      <c r="I102" s="24" t="s">
        <v>3477</v>
      </c>
      <c r="J102" s="24" t="s">
        <v>3462</v>
      </c>
      <c r="K102" s="24" t="s">
        <v>3478</v>
      </c>
      <c r="L102" s="25" t="s">
        <v>544</v>
      </c>
      <c r="M102" s="24" t="s">
        <v>3656</v>
      </c>
      <c r="N102" s="24">
        <v>515</v>
      </c>
      <c r="O102" s="24"/>
      <c r="P102" s="25" t="s">
        <v>3480</v>
      </c>
      <c r="Q102" s="25">
        <v>98</v>
      </c>
      <c r="R102" s="24"/>
      <c r="S102" s="24"/>
      <c r="T102" s="24"/>
      <c r="U102" s="24"/>
      <c r="V102" s="24"/>
      <c r="W102" s="24"/>
      <c r="X102" s="24"/>
      <c r="Y102" s="24"/>
      <c r="Z102" s="24"/>
      <c r="AA102" s="24"/>
      <c r="AB102" s="24"/>
    </row>
    <row r="103" spans="1:28" s="2" customFormat="1">
      <c r="A103" s="43"/>
      <c r="B103" s="137">
        <v>149</v>
      </c>
      <c r="C103" s="137" t="str">
        <f t="shared" si="4"/>
        <v>N</v>
      </c>
      <c r="D103" s="24" t="s">
        <v>3657</v>
      </c>
      <c r="E103" s="24" t="str">
        <f t="shared" si="5"/>
        <v/>
      </c>
      <c r="F103" s="24" t="s">
        <v>699</v>
      </c>
      <c r="G103" s="24" t="s">
        <v>2016</v>
      </c>
      <c r="H103" s="24" t="s">
        <v>3482</v>
      </c>
      <c r="I103" s="24" t="s">
        <v>3477</v>
      </c>
      <c r="J103" s="24" t="s">
        <v>2051</v>
      </c>
      <c r="K103" s="24" t="s">
        <v>3483</v>
      </c>
      <c r="L103" s="25" t="s">
        <v>544</v>
      </c>
      <c r="M103" s="24" t="s">
        <v>3658</v>
      </c>
      <c r="N103" s="24">
        <v>1400</v>
      </c>
      <c r="O103" s="24"/>
      <c r="P103" s="25" t="s">
        <v>3480</v>
      </c>
      <c r="Q103" s="25">
        <v>98</v>
      </c>
      <c r="R103" s="24"/>
      <c r="S103" s="24"/>
      <c r="T103" s="24"/>
      <c r="U103" s="24"/>
      <c r="V103" s="24"/>
      <c r="W103" s="24"/>
      <c r="X103" s="24"/>
      <c r="Y103" s="24"/>
      <c r="Z103" s="24"/>
      <c r="AA103" s="24"/>
      <c r="AB103" s="24"/>
    </row>
    <row r="104" spans="1:28" s="2" customFormat="1">
      <c r="A104" s="43"/>
      <c r="B104" s="137">
        <v>152</v>
      </c>
      <c r="C104" s="137" t="str">
        <f t="shared" si="4"/>
        <v>Y</v>
      </c>
      <c r="D104" s="24" t="s">
        <v>3659</v>
      </c>
      <c r="E104" s="24" t="str">
        <f t="shared" si="5"/>
        <v>ConTab_BOM_KP_WearRings_152</v>
      </c>
      <c r="F104" s="24" t="s">
        <v>721</v>
      </c>
      <c r="G104" s="24" t="s">
        <v>2008</v>
      </c>
      <c r="H104" s="189" t="s">
        <v>3460</v>
      </c>
      <c r="I104" s="24" t="s">
        <v>3461</v>
      </c>
      <c r="J104" s="24" t="s">
        <v>3462</v>
      </c>
      <c r="K104" s="24" t="s">
        <v>3463</v>
      </c>
      <c r="L104" s="25">
        <v>97766020</v>
      </c>
      <c r="M104" s="24" t="s">
        <v>3660</v>
      </c>
      <c r="N104" s="24">
        <v>0</v>
      </c>
      <c r="O104" s="24"/>
      <c r="P104" s="25" t="s">
        <v>3487</v>
      </c>
      <c r="Q104" s="25"/>
      <c r="R104" s="24"/>
      <c r="S104" s="173"/>
      <c r="T104" s="24"/>
      <c r="U104" s="24"/>
      <c r="V104" s="24"/>
      <c r="W104" s="24"/>
      <c r="X104" s="24"/>
      <c r="Y104" s="24"/>
      <c r="Z104" s="24"/>
      <c r="AA104" s="24"/>
      <c r="AB104" s="24"/>
    </row>
    <row r="105" spans="1:28" s="2" customFormat="1">
      <c r="A105" s="43"/>
      <c r="B105" s="137">
        <v>154</v>
      </c>
      <c r="C105" s="137" t="str">
        <f t="shared" si="4"/>
        <v>N</v>
      </c>
      <c r="D105" s="24" t="s">
        <v>3661</v>
      </c>
      <c r="E105" s="24" t="str">
        <f t="shared" si="5"/>
        <v/>
      </c>
      <c r="F105" s="24" t="s">
        <v>721</v>
      </c>
      <c r="G105" s="24" t="s">
        <v>2016</v>
      </c>
      <c r="H105" s="24" t="s">
        <v>3467</v>
      </c>
      <c r="I105" s="24" t="s">
        <v>3461</v>
      </c>
      <c r="J105" s="24" t="s">
        <v>3468</v>
      </c>
      <c r="K105" s="24" t="s">
        <v>3469</v>
      </c>
      <c r="L105" s="25">
        <v>97765971</v>
      </c>
      <c r="M105" s="24" t="s">
        <v>3662</v>
      </c>
      <c r="N105" s="24">
        <v>0</v>
      </c>
      <c r="O105" s="24"/>
      <c r="P105" s="25" t="s">
        <v>3465</v>
      </c>
      <c r="Q105" s="25"/>
      <c r="R105" s="24"/>
      <c r="S105" s="24"/>
      <c r="T105" s="24"/>
      <c r="U105" s="24"/>
      <c r="V105" s="24"/>
      <c r="W105" s="24"/>
      <c r="X105" s="24"/>
      <c r="Y105" s="24"/>
      <c r="Z105" s="24"/>
      <c r="AA105" s="24"/>
      <c r="AB105" s="24"/>
    </row>
    <row r="106" spans="1:28" s="2" customFormat="1">
      <c r="A106" s="43"/>
      <c r="B106" s="137">
        <v>155</v>
      </c>
      <c r="C106" s="137" t="str">
        <f t="shared" si="4"/>
        <v>N</v>
      </c>
      <c r="D106" s="24" t="s">
        <v>3663</v>
      </c>
      <c r="E106" s="24" t="str">
        <f t="shared" si="5"/>
        <v/>
      </c>
      <c r="F106" s="24" t="s">
        <v>721</v>
      </c>
      <c r="G106" s="24" t="s">
        <v>2008</v>
      </c>
      <c r="H106" s="24" t="s">
        <v>3472</v>
      </c>
      <c r="I106" s="24" t="s">
        <v>2027</v>
      </c>
      <c r="J106" s="24" t="s">
        <v>3462</v>
      </c>
      <c r="K106" s="24" t="s">
        <v>2028</v>
      </c>
      <c r="L106" s="25" t="s">
        <v>544</v>
      </c>
      <c r="M106" s="24" t="s">
        <v>3664</v>
      </c>
      <c r="N106" s="24">
        <v>465</v>
      </c>
      <c r="O106" s="24"/>
      <c r="P106" s="25" t="s">
        <v>3474</v>
      </c>
      <c r="Q106" s="25">
        <v>70</v>
      </c>
      <c r="R106" s="24"/>
      <c r="S106" s="24"/>
      <c r="T106" s="24"/>
      <c r="U106" s="24"/>
      <c r="V106" s="24"/>
      <c r="W106" s="24"/>
      <c r="X106" s="24"/>
      <c r="Y106" s="24"/>
      <c r="Z106" s="24"/>
      <c r="AA106" s="24"/>
      <c r="AB106" s="24"/>
    </row>
    <row r="107" spans="1:28" s="2" customFormat="1">
      <c r="A107" s="43"/>
      <c r="B107" s="137">
        <v>157</v>
      </c>
      <c r="C107" s="137" t="str">
        <f t="shared" si="4"/>
        <v>N</v>
      </c>
      <c r="D107" s="24" t="s">
        <v>3665</v>
      </c>
      <c r="E107" s="24" t="str">
        <f t="shared" si="5"/>
        <v/>
      </c>
      <c r="F107" s="24" t="s">
        <v>721</v>
      </c>
      <c r="G107" s="24" t="s">
        <v>2008</v>
      </c>
      <c r="H107" s="24" t="s">
        <v>3476</v>
      </c>
      <c r="I107" s="24" t="s">
        <v>3477</v>
      </c>
      <c r="J107" s="24" t="s">
        <v>3462</v>
      </c>
      <c r="K107" s="24" t="s">
        <v>3478</v>
      </c>
      <c r="L107" s="25" t="s">
        <v>544</v>
      </c>
      <c r="M107" s="24" t="s">
        <v>3666</v>
      </c>
      <c r="N107" s="24">
        <v>545</v>
      </c>
      <c r="O107" s="24"/>
      <c r="P107" s="25" t="s">
        <v>3480</v>
      </c>
      <c r="Q107" s="25">
        <v>98</v>
      </c>
      <c r="R107" s="24"/>
      <c r="S107" s="24"/>
      <c r="T107" s="24"/>
      <c r="U107" s="24"/>
      <c r="V107" s="24"/>
      <c r="W107" s="24"/>
      <c r="X107" s="24"/>
      <c r="Y107" s="24"/>
      <c r="Z107" s="24"/>
      <c r="AA107" s="24"/>
      <c r="AB107" s="24"/>
    </row>
    <row r="108" spans="1:28" s="2" customFormat="1">
      <c r="A108" s="43"/>
      <c r="B108" s="137">
        <v>158</v>
      </c>
      <c r="C108" s="137" t="str">
        <f t="shared" si="4"/>
        <v>N</v>
      </c>
      <c r="D108" s="24" t="s">
        <v>3667</v>
      </c>
      <c r="E108" s="24" t="str">
        <f t="shared" si="5"/>
        <v/>
      </c>
      <c r="F108" s="24" t="s">
        <v>721</v>
      </c>
      <c r="G108" s="24" t="s">
        <v>2016</v>
      </c>
      <c r="H108" s="24" t="s">
        <v>3482</v>
      </c>
      <c r="I108" s="24" t="s">
        <v>3477</v>
      </c>
      <c r="J108" s="24" t="s">
        <v>2051</v>
      </c>
      <c r="K108" s="24" t="s">
        <v>3483</v>
      </c>
      <c r="L108" s="25" t="s">
        <v>544</v>
      </c>
      <c r="M108" s="24" t="s">
        <v>3668</v>
      </c>
      <c r="N108" s="24">
        <v>1490</v>
      </c>
      <c r="O108" s="24"/>
      <c r="P108" s="25" t="s">
        <v>3480</v>
      </c>
      <c r="Q108" s="25">
        <v>98</v>
      </c>
      <c r="R108" s="24"/>
      <c r="S108" s="24"/>
      <c r="T108" s="24"/>
      <c r="U108" s="24"/>
      <c r="V108" s="24"/>
      <c r="W108" s="24"/>
      <c r="X108" s="24"/>
      <c r="Y108" s="24"/>
      <c r="Z108" s="24"/>
      <c r="AA108" s="24"/>
      <c r="AB108" s="24"/>
    </row>
    <row r="109" spans="1:28" s="2" customFormat="1">
      <c r="A109" s="43"/>
      <c r="B109" s="137">
        <v>161</v>
      </c>
      <c r="C109" s="137" t="str">
        <f t="shared" si="4"/>
        <v>Y</v>
      </c>
      <c r="D109" s="24" t="s">
        <v>3669</v>
      </c>
      <c r="E109" s="24" t="str">
        <f t="shared" si="5"/>
        <v>ConTab_BOM_KP_WearRings_161</v>
      </c>
      <c r="F109" s="24" t="s">
        <v>743</v>
      </c>
      <c r="G109" s="24" t="s">
        <v>2008</v>
      </c>
      <c r="H109" s="189" t="s">
        <v>3460</v>
      </c>
      <c r="I109" s="24" t="s">
        <v>3461</v>
      </c>
      <c r="J109" s="24" t="s">
        <v>3462</v>
      </c>
      <c r="K109" s="24" t="s">
        <v>3463</v>
      </c>
      <c r="L109" s="25">
        <v>96890320</v>
      </c>
      <c r="M109" s="24" t="s">
        <v>3670</v>
      </c>
      <c r="N109" s="24">
        <v>0</v>
      </c>
      <c r="O109" s="24"/>
      <c r="P109" s="25" t="s">
        <v>3487</v>
      </c>
      <c r="Q109" s="25"/>
      <c r="R109" s="24"/>
      <c r="S109" s="173"/>
      <c r="T109" s="24"/>
      <c r="U109" s="24"/>
      <c r="V109" s="24"/>
      <c r="W109" s="24"/>
      <c r="X109" s="24"/>
      <c r="Y109" s="24"/>
      <c r="Z109" s="24"/>
      <c r="AA109" s="24"/>
      <c r="AB109" s="24"/>
    </row>
    <row r="110" spans="1:28" s="2" customFormat="1">
      <c r="A110" s="43"/>
      <c r="B110" s="137">
        <v>163</v>
      </c>
      <c r="C110" s="137" t="str">
        <f t="shared" si="4"/>
        <v>N</v>
      </c>
      <c r="D110" s="24" t="s">
        <v>3671</v>
      </c>
      <c r="E110" s="24" t="str">
        <f t="shared" si="5"/>
        <v/>
      </c>
      <c r="F110" s="24" t="s">
        <v>743</v>
      </c>
      <c r="G110" s="24" t="s">
        <v>2016</v>
      </c>
      <c r="H110" s="24" t="s">
        <v>3467</v>
      </c>
      <c r="I110" s="24" t="s">
        <v>3461</v>
      </c>
      <c r="J110" s="24" t="s">
        <v>3468</v>
      </c>
      <c r="K110" s="24" t="s">
        <v>3469</v>
      </c>
      <c r="L110" s="25">
        <v>97765972</v>
      </c>
      <c r="M110" s="24" t="s">
        <v>3672</v>
      </c>
      <c r="N110" s="24">
        <v>0</v>
      </c>
      <c r="O110" s="24"/>
      <c r="P110" s="25" t="s">
        <v>3465</v>
      </c>
      <c r="Q110" s="25"/>
      <c r="R110" s="24"/>
      <c r="S110" s="24"/>
      <c r="T110" s="24"/>
      <c r="U110" s="24"/>
      <c r="V110" s="24"/>
      <c r="W110" s="24"/>
      <c r="X110" s="24"/>
      <c r="Y110" s="24"/>
      <c r="Z110" s="24"/>
      <c r="AA110" s="24"/>
      <c r="AB110" s="24"/>
    </row>
    <row r="111" spans="1:28" s="2" customFormat="1">
      <c r="A111" s="43"/>
      <c r="B111" s="137">
        <v>164</v>
      </c>
      <c r="C111" s="137" t="str">
        <f t="shared" si="4"/>
        <v>N</v>
      </c>
      <c r="D111" s="24" t="s">
        <v>3673</v>
      </c>
      <c r="E111" s="24" t="str">
        <f t="shared" si="5"/>
        <v/>
      </c>
      <c r="F111" s="24" t="s">
        <v>743</v>
      </c>
      <c r="G111" s="24" t="s">
        <v>2008</v>
      </c>
      <c r="H111" s="24" t="s">
        <v>3472</v>
      </c>
      <c r="I111" s="24" t="s">
        <v>2027</v>
      </c>
      <c r="J111" s="24" t="s">
        <v>3462</v>
      </c>
      <c r="K111" s="24" t="s">
        <v>2028</v>
      </c>
      <c r="L111" s="25" t="s">
        <v>544</v>
      </c>
      <c r="M111" s="24" t="s">
        <v>3674</v>
      </c>
      <c r="N111" s="24">
        <v>555</v>
      </c>
      <c r="O111" s="24"/>
      <c r="P111" s="25" t="s">
        <v>3474</v>
      </c>
      <c r="Q111" s="25">
        <v>70</v>
      </c>
      <c r="R111" s="24"/>
      <c r="S111" s="24"/>
      <c r="T111" s="24"/>
      <c r="U111" s="24"/>
      <c r="V111" s="24"/>
      <c r="W111" s="24"/>
      <c r="X111" s="24"/>
      <c r="Y111" s="24"/>
      <c r="Z111" s="24"/>
      <c r="AA111" s="24"/>
      <c r="AB111" s="24"/>
    </row>
    <row r="112" spans="1:28" s="2" customFormat="1">
      <c r="A112" s="43"/>
      <c r="B112" s="137">
        <v>166</v>
      </c>
      <c r="C112" s="137" t="str">
        <f t="shared" si="4"/>
        <v>N</v>
      </c>
      <c r="D112" s="24" t="s">
        <v>3675</v>
      </c>
      <c r="E112" s="24" t="str">
        <f t="shared" si="5"/>
        <v/>
      </c>
      <c r="F112" s="24" t="s">
        <v>743</v>
      </c>
      <c r="G112" s="24" t="s">
        <v>2008</v>
      </c>
      <c r="H112" s="24" t="s">
        <v>3476</v>
      </c>
      <c r="I112" s="24" t="s">
        <v>3477</v>
      </c>
      <c r="J112" s="24" t="s">
        <v>3462</v>
      </c>
      <c r="K112" s="24" t="s">
        <v>3478</v>
      </c>
      <c r="L112" s="25" t="s">
        <v>544</v>
      </c>
      <c r="M112" s="24" t="s">
        <v>3676</v>
      </c>
      <c r="N112" s="24">
        <v>685</v>
      </c>
      <c r="O112" s="24"/>
      <c r="P112" s="25" t="s">
        <v>3480</v>
      </c>
      <c r="Q112" s="25">
        <v>98</v>
      </c>
      <c r="R112" s="24"/>
      <c r="S112" s="24"/>
      <c r="T112" s="24"/>
      <c r="U112" s="24"/>
      <c r="V112" s="24"/>
      <c r="W112" s="24"/>
      <c r="X112" s="24"/>
      <c r="Y112" s="24"/>
      <c r="Z112" s="24"/>
      <c r="AA112" s="24"/>
      <c r="AB112" s="24"/>
    </row>
    <row r="113" spans="1:28" s="2" customFormat="1">
      <c r="A113" s="43"/>
      <c r="B113" s="137">
        <v>167</v>
      </c>
      <c r="C113" s="137" t="str">
        <f t="shared" si="4"/>
        <v>N</v>
      </c>
      <c r="D113" s="24" t="s">
        <v>3677</v>
      </c>
      <c r="E113" s="24" t="str">
        <f t="shared" si="5"/>
        <v/>
      </c>
      <c r="F113" s="24" t="s">
        <v>743</v>
      </c>
      <c r="G113" s="24" t="s">
        <v>2016</v>
      </c>
      <c r="H113" s="24" t="s">
        <v>3482</v>
      </c>
      <c r="I113" s="24" t="s">
        <v>3477</v>
      </c>
      <c r="J113" s="24" t="s">
        <v>2051</v>
      </c>
      <c r="K113" s="24" t="s">
        <v>3483</v>
      </c>
      <c r="L113" s="25" t="s">
        <v>544</v>
      </c>
      <c r="M113" s="24" t="s">
        <v>3678</v>
      </c>
      <c r="N113" s="24">
        <v>1850</v>
      </c>
      <c r="O113" s="24"/>
      <c r="P113" s="25" t="s">
        <v>3480</v>
      </c>
      <c r="Q113" s="25">
        <v>98</v>
      </c>
      <c r="R113" s="24"/>
      <c r="S113" s="24"/>
      <c r="T113" s="24"/>
      <c r="U113" s="24"/>
      <c r="V113" s="24"/>
      <c r="W113" s="24"/>
      <c r="X113" s="24"/>
      <c r="Y113" s="24"/>
      <c r="Z113" s="24"/>
      <c r="AA113" s="24"/>
      <c r="AB113" s="24"/>
    </row>
    <row r="114" spans="1:28" s="2" customFormat="1">
      <c r="A114" s="43"/>
      <c r="B114" s="137">
        <v>170</v>
      </c>
      <c r="C114" s="137" t="str">
        <f t="shared" si="4"/>
        <v>Y</v>
      </c>
      <c r="D114" s="24" t="s">
        <v>3679</v>
      </c>
      <c r="E114" s="24" t="str">
        <f t="shared" si="5"/>
        <v>ConTab_BOM_KP_WearRings_170</v>
      </c>
      <c r="F114" s="24" t="s">
        <v>765</v>
      </c>
      <c r="G114" s="24" t="s">
        <v>2008</v>
      </c>
      <c r="H114" s="189" t="s">
        <v>3460</v>
      </c>
      <c r="I114" s="24" t="s">
        <v>3461</v>
      </c>
      <c r="J114" s="24" t="s">
        <v>3462</v>
      </c>
      <c r="K114" s="24" t="s">
        <v>3463</v>
      </c>
      <c r="L114" s="25">
        <v>97766031</v>
      </c>
      <c r="M114" s="24" t="s">
        <v>3680</v>
      </c>
      <c r="N114" s="24">
        <v>0</v>
      </c>
      <c r="O114" s="24"/>
      <c r="P114" s="25" t="s">
        <v>3487</v>
      </c>
      <c r="Q114" s="25"/>
      <c r="R114" s="24"/>
      <c r="S114" s="173"/>
      <c r="T114" s="24"/>
      <c r="U114" s="24"/>
      <c r="V114" s="24"/>
      <c r="W114" s="24"/>
      <c r="X114" s="24"/>
      <c r="Y114" s="24"/>
      <c r="Z114" s="24"/>
      <c r="AA114" s="24"/>
      <c r="AB114" s="24"/>
    </row>
    <row r="115" spans="1:28" s="2" customFormat="1">
      <c r="A115" s="43"/>
      <c r="B115" s="137">
        <v>172</v>
      </c>
      <c r="C115" s="137" t="str">
        <f t="shared" si="4"/>
        <v>N</v>
      </c>
      <c r="D115" s="24" t="s">
        <v>3681</v>
      </c>
      <c r="E115" s="24" t="str">
        <f t="shared" si="5"/>
        <v/>
      </c>
      <c r="F115" s="24" t="s">
        <v>765</v>
      </c>
      <c r="G115" s="24" t="s">
        <v>2016</v>
      </c>
      <c r="H115" s="24" t="s">
        <v>3467</v>
      </c>
      <c r="I115" s="24" t="s">
        <v>3461</v>
      </c>
      <c r="J115" s="24" t="s">
        <v>3468</v>
      </c>
      <c r="K115" s="24" t="s">
        <v>3469</v>
      </c>
      <c r="L115" s="25">
        <v>97765973</v>
      </c>
      <c r="M115" s="24" t="s">
        <v>3682</v>
      </c>
      <c r="N115" s="24">
        <v>0</v>
      </c>
      <c r="O115" s="24"/>
      <c r="P115" s="25" t="s">
        <v>3465</v>
      </c>
      <c r="Q115" s="25"/>
      <c r="R115" s="24"/>
      <c r="S115" s="24"/>
      <c r="T115" s="24"/>
      <c r="U115" s="24"/>
      <c r="V115" s="24"/>
      <c r="W115" s="24"/>
      <c r="X115" s="24"/>
      <c r="Y115" s="24"/>
      <c r="Z115" s="24"/>
      <c r="AA115" s="24"/>
      <c r="AB115" s="24"/>
    </row>
    <row r="116" spans="1:28" s="2" customFormat="1">
      <c r="A116" s="43"/>
      <c r="B116" s="137">
        <v>173</v>
      </c>
      <c r="C116" s="137" t="str">
        <f t="shared" si="4"/>
        <v>N</v>
      </c>
      <c r="D116" s="24" t="s">
        <v>3683</v>
      </c>
      <c r="E116" s="24" t="str">
        <f t="shared" si="5"/>
        <v/>
      </c>
      <c r="F116" s="24" t="s">
        <v>765</v>
      </c>
      <c r="G116" s="24" t="s">
        <v>2008</v>
      </c>
      <c r="H116" s="24" t="s">
        <v>3472</v>
      </c>
      <c r="I116" s="24" t="s">
        <v>2027</v>
      </c>
      <c r="J116" s="24" t="s">
        <v>3462</v>
      </c>
      <c r="K116" s="24" t="s">
        <v>2028</v>
      </c>
      <c r="L116" s="25" t="s">
        <v>544</v>
      </c>
      <c r="M116" s="24" t="s">
        <v>3684</v>
      </c>
      <c r="N116" s="24">
        <v>555</v>
      </c>
      <c r="O116" s="24"/>
      <c r="P116" s="25" t="s">
        <v>3474</v>
      </c>
      <c r="Q116" s="25">
        <v>70</v>
      </c>
      <c r="R116" s="24"/>
      <c r="S116" s="24"/>
      <c r="T116" s="24"/>
      <c r="U116" s="24"/>
      <c r="V116" s="24"/>
      <c r="W116" s="24"/>
      <c r="X116" s="24"/>
      <c r="Y116" s="24"/>
      <c r="Z116" s="24"/>
      <c r="AA116" s="24"/>
      <c r="AB116" s="24"/>
    </row>
    <row r="117" spans="1:28" s="2" customFormat="1">
      <c r="A117" s="43"/>
      <c r="B117" s="137">
        <v>175</v>
      </c>
      <c r="C117" s="137" t="str">
        <f t="shared" si="4"/>
        <v>N</v>
      </c>
      <c r="D117" s="24" t="s">
        <v>3685</v>
      </c>
      <c r="E117" s="24" t="str">
        <f t="shared" si="5"/>
        <v/>
      </c>
      <c r="F117" s="24" t="s">
        <v>765</v>
      </c>
      <c r="G117" s="24" t="s">
        <v>2008</v>
      </c>
      <c r="H117" s="24" t="s">
        <v>3476</v>
      </c>
      <c r="I117" s="24" t="s">
        <v>3477</v>
      </c>
      <c r="J117" s="24" t="s">
        <v>3462</v>
      </c>
      <c r="K117" s="24" t="s">
        <v>3478</v>
      </c>
      <c r="L117" s="25">
        <v>97948549</v>
      </c>
      <c r="M117" s="24" t="s">
        <v>3686</v>
      </c>
      <c r="N117" s="24">
        <v>685</v>
      </c>
      <c r="O117" s="24"/>
      <c r="P117" s="25" t="s">
        <v>3480</v>
      </c>
      <c r="Q117" s="25">
        <v>98</v>
      </c>
      <c r="R117" s="24"/>
      <c r="S117" s="24"/>
      <c r="T117" s="24"/>
      <c r="U117" s="24"/>
      <c r="V117" s="24"/>
      <c r="W117" s="24"/>
      <c r="X117" s="24"/>
      <c r="Y117" s="24"/>
      <c r="Z117" s="24"/>
      <c r="AA117" s="24"/>
      <c r="AB117" s="24"/>
    </row>
    <row r="118" spans="1:28" s="2" customFormat="1">
      <c r="A118" s="43"/>
      <c r="B118" s="137">
        <v>176</v>
      </c>
      <c r="C118" s="137" t="str">
        <f t="shared" si="4"/>
        <v>N</v>
      </c>
      <c r="D118" s="24" t="s">
        <v>3687</v>
      </c>
      <c r="E118" s="24" t="str">
        <f t="shared" si="5"/>
        <v/>
      </c>
      <c r="F118" s="24" t="s">
        <v>765</v>
      </c>
      <c r="G118" s="24" t="s">
        <v>2016</v>
      </c>
      <c r="H118" s="24" t="s">
        <v>3482</v>
      </c>
      <c r="I118" s="24" t="s">
        <v>3477</v>
      </c>
      <c r="J118" s="24" t="s">
        <v>2051</v>
      </c>
      <c r="K118" s="24" t="s">
        <v>3483</v>
      </c>
      <c r="L118" s="25" t="s">
        <v>544</v>
      </c>
      <c r="M118" s="24" t="s">
        <v>3688</v>
      </c>
      <c r="N118" s="24">
        <v>1850</v>
      </c>
      <c r="O118" s="24"/>
      <c r="P118" s="25" t="s">
        <v>3480</v>
      </c>
      <c r="Q118" s="25">
        <v>98</v>
      </c>
      <c r="R118" s="24"/>
      <c r="S118" s="24"/>
      <c r="T118" s="24"/>
      <c r="U118" s="24"/>
      <c r="V118" s="24"/>
      <c r="W118" s="24"/>
      <c r="X118" s="24"/>
      <c r="Y118" s="24"/>
      <c r="Z118" s="24"/>
      <c r="AA118" s="24"/>
      <c r="AB118" s="24"/>
    </row>
    <row r="119" spans="1:28" s="2" customFormat="1">
      <c r="A119" s="43"/>
      <c r="B119" s="137">
        <v>179</v>
      </c>
      <c r="C119" s="137" t="str">
        <f t="shared" si="4"/>
        <v>Y</v>
      </c>
      <c r="D119" s="24" t="s">
        <v>3689</v>
      </c>
      <c r="E119" s="24" t="str">
        <f t="shared" si="5"/>
        <v>ConTab_BOM_KP_WearRings_179</v>
      </c>
      <c r="F119" s="24" t="s">
        <v>787</v>
      </c>
      <c r="G119" s="24" t="s">
        <v>2008</v>
      </c>
      <c r="H119" s="189" t="s">
        <v>3460</v>
      </c>
      <c r="I119" s="24" t="s">
        <v>3461</v>
      </c>
      <c r="J119" s="24" t="s">
        <v>3462</v>
      </c>
      <c r="K119" s="24" t="s">
        <v>3463</v>
      </c>
      <c r="L119" s="25">
        <v>97766032</v>
      </c>
      <c r="M119" s="24" t="s">
        <v>3690</v>
      </c>
      <c r="N119" s="24">
        <v>0</v>
      </c>
      <c r="O119" s="24"/>
      <c r="P119" s="25" t="s">
        <v>3465</v>
      </c>
      <c r="Q119" s="25"/>
      <c r="R119" s="24"/>
      <c r="S119" s="173"/>
      <c r="T119" s="24"/>
      <c r="U119" s="24"/>
      <c r="V119" s="24"/>
      <c r="W119" s="24"/>
      <c r="X119" s="24"/>
      <c r="Y119" s="24"/>
      <c r="Z119" s="24"/>
      <c r="AA119" s="24"/>
      <c r="AB119" s="24"/>
    </row>
    <row r="120" spans="1:28" s="2" customFormat="1">
      <c r="A120" s="43"/>
      <c r="B120" s="137">
        <v>181</v>
      </c>
      <c r="C120" s="137" t="str">
        <f t="shared" si="4"/>
        <v>N</v>
      </c>
      <c r="D120" s="24" t="s">
        <v>3691</v>
      </c>
      <c r="E120" s="24" t="str">
        <f t="shared" si="5"/>
        <v/>
      </c>
      <c r="F120" s="24" t="s">
        <v>787</v>
      </c>
      <c r="G120" s="24" t="s">
        <v>2016</v>
      </c>
      <c r="H120" s="24" t="s">
        <v>3467</v>
      </c>
      <c r="I120" s="24" t="s">
        <v>3461</v>
      </c>
      <c r="J120" s="24" t="s">
        <v>3468</v>
      </c>
      <c r="K120" s="24" t="s">
        <v>3469</v>
      </c>
      <c r="L120" s="25">
        <v>97765978</v>
      </c>
      <c r="M120" s="24" t="s">
        <v>3692</v>
      </c>
      <c r="N120" s="24">
        <v>0</v>
      </c>
      <c r="O120" s="24"/>
      <c r="P120" s="25" t="s">
        <v>3465</v>
      </c>
      <c r="Q120" s="25"/>
      <c r="R120" s="24"/>
      <c r="S120" s="24"/>
      <c r="T120" s="24"/>
      <c r="U120" s="24"/>
      <c r="V120" s="24"/>
      <c r="W120" s="24"/>
      <c r="X120" s="24"/>
      <c r="Y120" s="24"/>
      <c r="Z120" s="24"/>
      <c r="AA120" s="24"/>
      <c r="AB120" s="24"/>
    </row>
    <row r="121" spans="1:28" s="2" customFormat="1">
      <c r="A121" s="43"/>
      <c r="B121" s="137">
        <v>182</v>
      </c>
      <c r="C121" s="137" t="str">
        <f t="shared" si="4"/>
        <v>N</v>
      </c>
      <c r="D121" s="24" t="s">
        <v>3693</v>
      </c>
      <c r="E121" s="24" t="str">
        <f t="shared" si="5"/>
        <v/>
      </c>
      <c r="F121" s="24" t="s">
        <v>787</v>
      </c>
      <c r="G121" s="24" t="s">
        <v>2008</v>
      </c>
      <c r="H121" s="24" t="s">
        <v>3472</v>
      </c>
      <c r="I121" s="24" t="s">
        <v>2027</v>
      </c>
      <c r="J121" s="24" t="s">
        <v>3462</v>
      </c>
      <c r="K121" s="24" t="s">
        <v>2028</v>
      </c>
      <c r="L121" s="25" t="s">
        <v>544</v>
      </c>
      <c r="M121" s="24" t="s">
        <v>3694</v>
      </c>
      <c r="N121" s="24">
        <v>580</v>
      </c>
      <c r="O121" s="24"/>
      <c r="P121" s="25" t="s">
        <v>3474</v>
      </c>
      <c r="Q121" s="25">
        <v>70</v>
      </c>
      <c r="R121" s="24"/>
      <c r="S121" s="24"/>
      <c r="T121" s="24"/>
      <c r="U121" s="24"/>
      <c r="V121" s="24"/>
      <c r="W121" s="24"/>
      <c r="X121" s="24"/>
      <c r="Y121" s="24"/>
      <c r="Z121" s="24"/>
      <c r="AA121" s="24"/>
      <c r="AB121" s="24"/>
    </row>
    <row r="122" spans="1:28" s="2" customFormat="1">
      <c r="A122" s="43"/>
      <c r="B122" s="137">
        <v>184</v>
      </c>
      <c r="C122" s="137" t="str">
        <f t="shared" si="4"/>
        <v>N</v>
      </c>
      <c r="D122" s="24" t="s">
        <v>3695</v>
      </c>
      <c r="E122" s="24" t="str">
        <f t="shared" si="5"/>
        <v/>
      </c>
      <c r="F122" s="24" t="s">
        <v>787</v>
      </c>
      <c r="G122" s="24" t="s">
        <v>2008</v>
      </c>
      <c r="H122" s="24" t="s">
        <v>3476</v>
      </c>
      <c r="I122" s="24" t="s">
        <v>3477</v>
      </c>
      <c r="J122" s="24" t="s">
        <v>3462</v>
      </c>
      <c r="K122" s="24" t="s">
        <v>3478</v>
      </c>
      <c r="L122" s="25" t="s">
        <v>544</v>
      </c>
      <c r="M122" s="24" t="s">
        <v>3696</v>
      </c>
      <c r="N122" s="24">
        <v>715</v>
      </c>
      <c r="O122" s="24"/>
      <c r="P122" s="25" t="s">
        <v>3480</v>
      </c>
      <c r="Q122" s="25">
        <v>98</v>
      </c>
      <c r="R122" s="24"/>
      <c r="S122" s="24"/>
      <c r="T122" s="24"/>
      <c r="U122" s="24"/>
      <c r="V122" s="24"/>
      <c r="W122" s="24"/>
      <c r="X122" s="24"/>
      <c r="Y122" s="24"/>
      <c r="Z122" s="24"/>
      <c r="AA122" s="24"/>
      <c r="AB122" s="24"/>
    </row>
    <row r="123" spans="1:28" s="2" customFormat="1">
      <c r="A123" s="43"/>
      <c r="B123" s="137">
        <v>185</v>
      </c>
      <c r="C123" s="137" t="str">
        <f t="shared" si="4"/>
        <v>N</v>
      </c>
      <c r="D123" s="24" t="s">
        <v>3697</v>
      </c>
      <c r="E123" s="24" t="str">
        <f t="shared" si="5"/>
        <v/>
      </c>
      <c r="F123" s="24" t="s">
        <v>787</v>
      </c>
      <c r="G123" s="24" t="s">
        <v>2016</v>
      </c>
      <c r="H123" s="24" t="s">
        <v>3482</v>
      </c>
      <c r="I123" s="24" t="s">
        <v>3477</v>
      </c>
      <c r="J123" s="24" t="s">
        <v>2051</v>
      </c>
      <c r="K123" s="24" t="s">
        <v>3483</v>
      </c>
      <c r="L123" s="25" t="s">
        <v>544</v>
      </c>
      <c r="M123" s="24" t="s">
        <v>3698</v>
      </c>
      <c r="N123" s="24">
        <v>1940</v>
      </c>
      <c r="O123" s="24"/>
      <c r="P123" s="25" t="s">
        <v>3480</v>
      </c>
      <c r="Q123" s="25">
        <v>98</v>
      </c>
      <c r="R123" s="24"/>
      <c r="S123" s="24"/>
      <c r="T123" s="24"/>
      <c r="U123" s="24"/>
      <c r="V123" s="24"/>
      <c r="W123" s="24"/>
      <c r="X123" s="24"/>
      <c r="Y123" s="24"/>
      <c r="Z123" s="24"/>
      <c r="AA123" s="24"/>
      <c r="AB123" s="24"/>
    </row>
    <row r="124" spans="1:28" s="2" customFormat="1">
      <c r="A124" s="43"/>
      <c r="B124" s="137">
        <v>188</v>
      </c>
      <c r="C124" s="137" t="str">
        <f t="shared" si="4"/>
        <v>Y</v>
      </c>
      <c r="D124" s="24" t="s">
        <v>3699</v>
      </c>
      <c r="E124" s="24" t="str">
        <f t="shared" si="5"/>
        <v>ConTab_BOM_KP_WearRings_188</v>
      </c>
      <c r="F124" s="24" t="s">
        <v>1087</v>
      </c>
      <c r="G124" s="24" t="s">
        <v>2008</v>
      </c>
      <c r="H124" s="189" t="s">
        <v>3460</v>
      </c>
      <c r="I124" s="24" t="s">
        <v>3461</v>
      </c>
      <c r="J124" s="24" t="s">
        <v>3462</v>
      </c>
      <c r="K124" s="24" t="s">
        <v>3463</v>
      </c>
      <c r="L124" s="25">
        <v>96699093</v>
      </c>
      <c r="M124" s="24" t="s">
        <v>3690</v>
      </c>
      <c r="N124" s="24">
        <v>0</v>
      </c>
      <c r="O124" s="24"/>
      <c r="P124" s="25" t="s">
        <v>3487</v>
      </c>
      <c r="Q124" s="25"/>
      <c r="R124" s="24"/>
      <c r="S124" s="24"/>
      <c r="T124" s="24"/>
      <c r="U124" s="24"/>
      <c r="V124" s="24"/>
      <c r="W124" s="24"/>
      <c r="X124" s="24"/>
      <c r="Y124" s="24"/>
      <c r="Z124" s="24"/>
      <c r="AA124" s="24"/>
      <c r="AB124" s="24"/>
    </row>
    <row r="125" spans="1:28" s="2" customFormat="1">
      <c r="A125" s="43"/>
      <c r="B125" s="137">
        <v>190</v>
      </c>
      <c r="C125" s="137" t="str">
        <f t="shared" si="4"/>
        <v>N</v>
      </c>
      <c r="D125" s="24" t="s">
        <v>3700</v>
      </c>
      <c r="E125" s="24" t="str">
        <f t="shared" si="5"/>
        <v/>
      </c>
      <c r="F125" s="24" t="s">
        <v>1087</v>
      </c>
      <c r="G125" s="24" t="s">
        <v>2016</v>
      </c>
      <c r="H125" s="24" t="s">
        <v>3467</v>
      </c>
      <c r="I125" s="24" t="s">
        <v>3461</v>
      </c>
      <c r="J125" s="24" t="s">
        <v>3468</v>
      </c>
      <c r="K125" s="24" t="s">
        <v>3469</v>
      </c>
      <c r="L125" s="25" t="s">
        <v>544</v>
      </c>
      <c r="M125" s="24" t="s">
        <v>3692</v>
      </c>
      <c r="N125" s="24">
        <v>0</v>
      </c>
      <c r="O125" s="24"/>
      <c r="P125" s="25" t="s">
        <v>3465</v>
      </c>
      <c r="Q125" s="25"/>
      <c r="R125" s="24"/>
      <c r="S125" s="24"/>
      <c r="T125" s="24"/>
      <c r="U125" s="24"/>
      <c r="V125" s="24"/>
      <c r="W125" s="24"/>
      <c r="X125" s="24"/>
      <c r="Y125" s="24"/>
      <c r="Z125" s="24"/>
      <c r="AA125" s="24"/>
      <c r="AB125" s="24"/>
    </row>
    <row r="126" spans="1:28" s="2" customFormat="1">
      <c r="A126" s="43"/>
      <c r="B126" s="137">
        <v>191</v>
      </c>
      <c r="C126" s="137" t="str">
        <f t="shared" si="4"/>
        <v>N</v>
      </c>
      <c r="D126" s="24" t="s">
        <v>3701</v>
      </c>
      <c r="E126" s="24" t="str">
        <f t="shared" si="5"/>
        <v/>
      </c>
      <c r="F126" s="24" t="s">
        <v>1087</v>
      </c>
      <c r="G126" s="24" t="s">
        <v>2008</v>
      </c>
      <c r="H126" s="24" t="s">
        <v>3472</v>
      </c>
      <c r="I126" s="24" t="s">
        <v>2027</v>
      </c>
      <c r="J126" s="24" t="s">
        <v>3462</v>
      </c>
      <c r="K126" s="24" t="s">
        <v>2028</v>
      </c>
      <c r="L126" s="25" t="s">
        <v>544</v>
      </c>
      <c r="M126" s="24" t="s">
        <v>3694</v>
      </c>
      <c r="N126" s="24">
        <v>580</v>
      </c>
      <c r="O126" s="24"/>
      <c r="P126" s="25" t="s">
        <v>3474</v>
      </c>
      <c r="Q126" s="25">
        <v>70</v>
      </c>
      <c r="R126" s="24"/>
      <c r="S126" s="24"/>
      <c r="T126" s="24"/>
      <c r="U126" s="24"/>
      <c r="V126" s="24"/>
      <c r="W126" s="24"/>
      <c r="X126" s="24"/>
      <c r="Y126" s="24"/>
      <c r="Z126" s="24"/>
      <c r="AA126" s="24"/>
      <c r="AB126" s="24"/>
    </row>
    <row r="127" spans="1:28" s="2" customFormat="1">
      <c r="A127" s="43"/>
      <c r="B127" s="137">
        <v>193</v>
      </c>
      <c r="C127" s="137" t="str">
        <f t="shared" si="4"/>
        <v>N</v>
      </c>
      <c r="D127" s="24" t="s">
        <v>3702</v>
      </c>
      <c r="E127" s="24" t="str">
        <f t="shared" si="5"/>
        <v/>
      </c>
      <c r="F127" s="24" t="s">
        <v>1087</v>
      </c>
      <c r="G127" s="24" t="s">
        <v>2008</v>
      </c>
      <c r="H127" s="24" t="s">
        <v>3476</v>
      </c>
      <c r="I127" s="24" t="s">
        <v>3477</v>
      </c>
      <c r="J127" s="24" t="s">
        <v>3462</v>
      </c>
      <c r="K127" s="24" t="s">
        <v>3478</v>
      </c>
      <c r="L127" s="25">
        <v>97937547</v>
      </c>
      <c r="M127" s="24" t="s">
        <v>3696</v>
      </c>
      <c r="N127" s="24">
        <v>715</v>
      </c>
      <c r="O127" s="24"/>
      <c r="P127" s="25" t="s">
        <v>3480</v>
      </c>
      <c r="Q127" s="25">
        <v>98</v>
      </c>
      <c r="R127" s="24"/>
      <c r="S127" s="24"/>
      <c r="T127" s="24"/>
      <c r="U127" s="24"/>
      <c r="V127" s="24"/>
      <c r="W127" s="24"/>
      <c r="X127" s="24"/>
      <c r="Y127" s="24"/>
      <c r="Z127" s="24"/>
      <c r="AA127" s="24"/>
      <c r="AB127" s="24"/>
    </row>
    <row r="128" spans="1:28" s="2" customFormat="1">
      <c r="A128" s="43"/>
      <c r="B128" s="137">
        <v>194</v>
      </c>
      <c r="C128" s="137" t="str">
        <f t="shared" ref="C128:C180" si="6">IF(AND(G128 = "Case Ring",K128="B18"),"Y","N")</f>
        <v>N</v>
      </c>
      <c r="D128" s="24" t="s">
        <v>3703</v>
      </c>
      <c r="E128" s="24" t="str">
        <f t="shared" ref="E128:E175" si="7">IF(C128="Y",D128,"")</f>
        <v/>
      </c>
      <c r="F128" s="24" t="s">
        <v>1087</v>
      </c>
      <c r="G128" s="24" t="s">
        <v>2016</v>
      </c>
      <c r="H128" s="24" t="s">
        <v>3482</v>
      </c>
      <c r="I128" s="24" t="s">
        <v>3477</v>
      </c>
      <c r="J128" s="24" t="s">
        <v>2051</v>
      </c>
      <c r="K128" s="24" t="s">
        <v>3483</v>
      </c>
      <c r="L128" s="25" t="s">
        <v>544</v>
      </c>
      <c r="M128" s="24" t="s">
        <v>3698</v>
      </c>
      <c r="N128" s="24">
        <v>1940</v>
      </c>
      <c r="O128" s="24"/>
      <c r="P128" s="25" t="s">
        <v>3480</v>
      </c>
      <c r="Q128" s="25">
        <v>98</v>
      </c>
      <c r="R128" s="24"/>
      <c r="S128" s="24"/>
      <c r="T128" s="24"/>
      <c r="U128" s="24"/>
      <c r="V128" s="24"/>
      <c r="W128" s="24"/>
      <c r="X128" s="24"/>
      <c r="Y128" s="24"/>
      <c r="Z128" s="24"/>
      <c r="AA128" s="24"/>
      <c r="AB128" s="24"/>
    </row>
    <row r="129" spans="1:28" s="2" customFormat="1">
      <c r="A129" s="43"/>
      <c r="B129" s="137">
        <v>197</v>
      </c>
      <c r="C129" s="137" t="str">
        <f t="shared" si="6"/>
        <v>Y</v>
      </c>
      <c r="D129" s="24" t="s">
        <v>3704</v>
      </c>
      <c r="E129" s="24" t="str">
        <f t="shared" si="7"/>
        <v>ConTab_BOM_KP_WearRings_197</v>
      </c>
      <c r="F129" s="24" t="s">
        <v>809</v>
      </c>
      <c r="G129" s="24" t="s">
        <v>2008</v>
      </c>
      <c r="H129" s="189" t="s">
        <v>3460</v>
      </c>
      <c r="I129" s="24" t="s">
        <v>3461</v>
      </c>
      <c r="J129" s="24" t="s">
        <v>3462</v>
      </c>
      <c r="K129" s="24" t="s">
        <v>3463</v>
      </c>
      <c r="L129" s="25">
        <v>96890335</v>
      </c>
      <c r="M129" s="24" t="s">
        <v>3705</v>
      </c>
      <c r="N129" s="24">
        <v>0</v>
      </c>
      <c r="O129" s="24"/>
      <c r="P129" s="25" t="s">
        <v>3465</v>
      </c>
      <c r="Q129" s="25"/>
      <c r="R129" s="24"/>
      <c r="S129" s="173"/>
      <c r="T129" s="24"/>
      <c r="U129" s="24"/>
      <c r="V129" s="24"/>
      <c r="W129" s="24"/>
      <c r="X129" s="24"/>
      <c r="Y129" s="24"/>
      <c r="Z129" s="24"/>
      <c r="AA129" s="24"/>
      <c r="AB129" s="24"/>
    </row>
    <row r="130" spans="1:28" s="2" customFormat="1">
      <c r="A130" s="43"/>
      <c r="B130" s="137">
        <v>199</v>
      </c>
      <c r="C130" s="137" t="str">
        <f t="shared" si="6"/>
        <v>N</v>
      </c>
      <c r="D130" s="24" t="s">
        <v>3706</v>
      </c>
      <c r="E130" s="24" t="str">
        <f t="shared" si="7"/>
        <v/>
      </c>
      <c r="F130" s="24" t="s">
        <v>809</v>
      </c>
      <c r="G130" s="24" t="s">
        <v>2016</v>
      </c>
      <c r="H130" s="24" t="s">
        <v>3467</v>
      </c>
      <c r="I130" s="24" t="s">
        <v>3461</v>
      </c>
      <c r="J130" s="24" t="s">
        <v>3468</v>
      </c>
      <c r="K130" s="24" t="s">
        <v>3469</v>
      </c>
      <c r="L130" s="25">
        <v>97765979</v>
      </c>
      <c r="M130" s="24" t="s">
        <v>3707</v>
      </c>
      <c r="N130" s="24">
        <v>0</v>
      </c>
      <c r="O130" s="24"/>
      <c r="P130" s="25" t="s">
        <v>3465</v>
      </c>
      <c r="Q130" s="25"/>
      <c r="R130" s="24"/>
      <c r="S130" s="24"/>
      <c r="T130" s="24"/>
      <c r="U130" s="24"/>
      <c r="V130" s="24"/>
      <c r="W130" s="24"/>
      <c r="X130" s="24"/>
      <c r="Y130" s="24"/>
      <c r="Z130" s="24"/>
      <c r="AA130" s="24"/>
      <c r="AB130" s="24"/>
    </row>
    <row r="131" spans="1:28" s="2" customFormat="1">
      <c r="A131" s="43"/>
      <c r="B131" s="137">
        <v>200</v>
      </c>
      <c r="C131" s="137" t="str">
        <f t="shared" si="6"/>
        <v>N</v>
      </c>
      <c r="D131" s="24" t="s">
        <v>3708</v>
      </c>
      <c r="E131" s="24" t="str">
        <f t="shared" si="7"/>
        <v/>
      </c>
      <c r="F131" s="24" t="s">
        <v>809</v>
      </c>
      <c r="G131" s="24" t="s">
        <v>2008</v>
      </c>
      <c r="H131" s="24" t="s">
        <v>3472</v>
      </c>
      <c r="I131" s="24" t="s">
        <v>2027</v>
      </c>
      <c r="J131" s="24" t="s">
        <v>3462</v>
      </c>
      <c r="K131" s="24" t="s">
        <v>2028</v>
      </c>
      <c r="L131" s="25" t="s">
        <v>544</v>
      </c>
      <c r="M131" s="24" t="s">
        <v>3709</v>
      </c>
      <c r="N131" s="24">
        <v>675</v>
      </c>
      <c r="O131" s="24"/>
      <c r="P131" s="25" t="s">
        <v>3474</v>
      </c>
      <c r="Q131" s="25">
        <v>70</v>
      </c>
      <c r="R131" s="24"/>
      <c r="S131" s="24"/>
      <c r="T131" s="24"/>
      <c r="U131" s="24"/>
      <c r="V131" s="24"/>
      <c r="W131" s="24"/>
      <c r="X131" s="24"/>
      <c r="Y131" s="24"/>
      <c r="Z131" s="24"/>
      <c r="AA131" s="24"/>
      <c r="AB131" s="24"/>
    </row>
    <row r="132" spans="1:28" s="2" customFormat="1">
      <c r="A132" s="43"/>
      <c r="B132" s="137">
        <v>202</v>
      </c>
      <c r="C132" s="137" t="str">
        <f t="shared" si="6"/>
        <v>N</v>
      </c>
      <c r="D132" s="24" t="s">
        <v>3710</v>
      </c>
      <c r="E132" s="24" t="str">
        <f t="shared" si="7"/>
        <v/>
      </c>
      <c r="F132" s="24" t="s">
        <v>809</v>
      </c>
      <c r="G132" s="24" t="s">
        <v>2008</v>
      </c>
      <c r="H132" s="24" t="s">
        <v>3476</v>
      </c>
      <c r="I132" s="24" t="s">
        <v>3477</v>
      </c>
      <c r="J132" s="24" t="s">
        <v>3462</v>
      </c>
      <c r="K132" s="24" t="s">
        <v>3478</v>
      </c>
      <c r="L132" s="25" t="s">
        <v>544</v>
      </c>
      <c r="M132" s="24" t="s">
        <v>3711</v>
      </c>
      <c r="N132" s="24">
        <v>850</v>
      </c>
      <c r="O132" s="24"/>
      <c r="P132" s="25" t="s">
        <v>3480</v>
      </c>
      <c r="Q132" s="25">
        <v>98</v>
      </c>
      <c r="R132" s="24"/>
      <c r="S132" s="24"/>
      <c r="T132" s="24"/>
      <c r="U132" s="24"/>
      <c r="V132" s="24"/>
      <c r="W132" s="24"/>
      <c r="X132" s="24"/>
      <c r="Y132" s="24"/>
      <c r="Z132" s="24"/>
      <c r="AA132" s="24"/>
      <c r="AB132" s="24"/>
    </row>
    <row r="133" spans="1:28" s="2" customFormat="1">
      <c r="A133" s="43"/>
      <c r="B133" s="137">
        <v>203</v>
      </c>
      <c r="C133" s="137" t="str">
        <f t="shared" si="6"/>
        <v>N</v>
      </c>
      <c r="D133" s="24" t="s">
        <v>3712</v>
      </c>
      <c r="E133" s="24" t="str">
        <f t="shared" si="7"/>
        <v/>
      </c>
      <c r="F133" s="24" t="s">
        <v>809</v>
      </c>
      <c r="G133" s="24" t="s">
        <v>2016</v>
      </c>
      <c r="H133" s="24" t="s">
        <v>3482</v>
      </c>
      <c r="I133" s="24" t="s">
        <v>3477</v>
      </c>
      <c r="J133" s="24" t="s">
        <v>2051</v>
      </c>
      <c r="K133" s="24" t="s">
        <v>3483</v>
      </c>
      <c r="L133" s="25" t="s">
        <v>544</v>
      </c>
      <c r="M133" s="24" t="s">
        <v>3713</v>
      </c>
      <c r="N133" s="24">
        <v>2310</v>
      </c>
      <c r="O133" s="24"/>
      <c r="P133" s="25" t="s">
        <v>3480</v>
      </c>
      <c r="Q133" s="25">
        <v>98</v>
      </c>
      <c r="R133" s="24"/>
      <c r="S133" s="24"/>
      <c r="T133" s="24"/>
      <c r="U133" s="24"/>
      <c r="V133" s="24"/>
      <c r="W133" s="24"/>
      <c r="X133" s="24"/>
      <c r="Y133" s="24"/>
      <c r="Z133" s="24"/>
      <c r="AA133" s="24"/>
      <c r="AB133" s="24"/>
    </row>
    <row r="134" spans="1:28" s="2" customFormat="1">
      <c r="A134" s="43"/>
      <c r="B134" s="137">
        <v>206</v>
      </c>
      <c r="C134" s="137" t="str">
        <f t="shared" si="6"/>
        <v>Y</v>
      </c>
      <c r="D134" s="24" t="s">
        <v>3714</v>
      </c>
      <c r="E134" s="24" t="str">
        <f t="shared" si="7"/>
        <v>ConTab_BOM_KP_WearRings_206</v>
      </c>
      <c r="F134" s="24" t="s">
        <v>831</v>
      </c>
      <c r="G134" s="24" t="s">
        <v>2008</v>
      </c>
      <c r="H134" s="189" t="s">
        <v>3460</v>
      </c>
      <c r="I134" s="24" t="s">
        <v>3461</v>
      </c>
      <c r="J134" s="24" t="s">
        <v>3462</v>
      </c>
      <c r="K134" s="24" t="s">
        <v>3463</v>
      </c>
      <c r="L134" s="25">
        <v>96890336</v>
      </c>
      <c r="M134" s="24" t="s">
        <v>3715</v>
      </c>
      <c r="N134" s="24">
        <v>0</v>
      </c>
      <c r="O134" s="24"/>
      <c r="P134" s="25" t="s">
        <v>3465</v>
      </c>
      <c r="Q134" s="25"/>
      <c r="R134" s="24"/>
      <c r="S134" s="173"/>
      <c r="T134" s="24"/>
      <c r="U134" s="24"/>
      <c r="V134" s="24"/>
      <c r="W134" s="24"/>
      <c r="X134" s="24"/>
      <c r="Y134" s="24"/>
      <c r="Z134" s="24"/>
      <c r="AA134" s="24"/>
      <c r="AB134" s="24"/>
    </row>
    <row r="135" spans="1:28" s="2" customFormat="1">
      <c r="A135" s="43"/>
      <c r="B135" s="137">
        <v>208</v>
      </c>
      <c r="C135" s="137" t="str">
        <f t="shared" si="6"/>
        <v>N</v>
      </c>
      <c r="D135" s="24" t="s">
        <v>3716</v>
      </c>
      <c r="E135" s="24" t="str">
        <f t="shared" si="7"/>
        <v/>
      </c>
      <c r="F135" s="24" t="s">
        <v>831</v>
      </c>
      <c r="G135" s="24" t="s">
        <v>2016</v>
      </c>
      <c r="H135" s="24" t="s">
        <v>3467</v>
      </c>
      <c r="I135" s="24" t="s">
        <v>3461</v>
      </c>
      <c r="J135" s="24" t="s">
        <v>3468</v>
      </c>
      <c r="K135" s="24" t="s">
        <v>3469</v>
      </c>
      <c r="L135" s="25">
        <v>97765980</v>
      </c>
      <c r="M135" s="24" t="s">
        <v>3717</v>
      </c>
      <c r="N135" s="24">
        <v>0</v>
      </c>
      <c r="O135" s="24"/>
      <c r="P135" s="25" t="s">
        <v>3465</v>
      </c>
      <c r="Q135" s="25"/>
      <c r="R135" s="24"/>
      <c r="S135" s="24"/>
      <c r="T135" s="24"/>
      <c r="U135" s="24"/>
      <c r="V135" s="24"/>
      <c r="W135" s="24"/>
      <c r="X135" s="24"/>
      <c r="Y135" s="24"/>
      <c r="Z135" s="24"/>
      <c r="AA135" s="24"/>
      <c r="AB135" s="24"/>
    </row>
    <row r="136" spans="1:28" s="2" customFormat="1">
      <c r="A136" s="43"/>
      <c r="B136" s="137">
        <v>209</v>
      </c>
      <c r="C136" s="137" t="str">
        <f t="shared" si="6"/>
        <v>N</v>
      </c>
      <c r="D136" s="24" t="s">
        <v>3718</v>
      </c>
      <c r="E136" s="24" t="str">
        <f t="shared" si="7"/>
        <v/>
      </c>
      <c r="F136" s="24" t="s">
        <v>831</v>
      </c>
      <c r="G136" s="24" t="s">
        <v>2008</v>
      </c>
      <c r="H136" s="24" t="s">
        <v>3472</v>
      </c>
      <c r="I136" s="24" t="s">
        <v>2027</v>
      </c>
      <c r="J136" s="24" t="s">
        <v>3462</v>
      </c>
      <c r="K136" s="24" t="s">
        <v>2028</v>
      </c>
      <c r="L136" s="25" t="s">
        <v>544</v>
      </c>
      <c r="M136" s="24" t="s">
        <v>3719</v>
      </c>
      <c r="N136" s="24">
        <v>675</v>
      </c>
      <c r="O136" s="24"/>
      <c r="P136" s="25" t="s">
        <v>3474</v>
      </c>
      <c r="Q136" s="25">
        <v>70</v>
      </c>
      <c r="R136" s="24"/>
      <c r="S136" s="24"/>
      <c r="T136" s="24"/>
      <c r="U136" s="24"/>
      <c r="V136" s="24"/>
      <c r="W136" s="24"/>
      <c r="X136" s="24"/>
      <c r="Y136" s="24"/>
      <c r="Z136" s="24"/>
      <c r="AA136" s="24"/>
      <c r="AB136" s="24"/>
    </row>
    <row r="137" spans="1:28" s="2" customFormat="1">
      <c r="A137" s="43"/>
      <c r="B137" s="137">
        <v>211</v>
      </c>
      <c r="C137" s="137" t="str">
        <f t="shared" si="6"/>
        <v>N</v>
      </c>
      <c r="D137" s="24" t="s">
        <v>3720</v>
      </c>
      <c r="E137" s="24" t="str">
        <f t="shared" si="7"/>
        <v/>
      </c>
      <c r="F137" s="24" t="s">
        <v>831</v>
      </c>
      <c r="G137" s="24" t="s">
        <v>2008</v>
      </c>
      <c r="H137" s="24" t="s">
        <v>3476</v>
      </c>
      <c r="I137" s="24" t="s">
        <v>3477</v>
      </c>
      <c r="J137" s="24" t="s">
        <v>3462</v>
      </c>
      <c r="K137" s="24" t="s">
        <v>3478</v>
      </c>
      <c r="L137" s="25" t="s">
        <v>544</v>
      </c>
      <c r="M137" s="24" t="s">
        <v>3721</v>
      </c>
      <c r="N137" s="24">
        <v>850</v>
      </c>
      <c r="O137" s="24"/>
      <c r="P137" s="25" t="s">
        <v>3480</v>
      </c>
      <c r="Q137" s="25">
        <v>98</v>
      </c>
      <c r="R137" s="24"/>
      <c r="S137" s="24"/>
      <c r="T137" s="24"/>
      <c r="U137" s="24"/>
      <c r="V137" s="24"/>
      <c r="W137" s="24"/>
      <c r="X137" s="24"/>
      <c r="Y137" s="24"/>
      <c r="Z137" s="24"/>
      <c r="AA137" s="24"/>
      <c r="AB137" s="24"/>
    </row>
    <row r="138" spans="1:28" s="2" customFormat="1">
      <c r="A138" s="43"/>
      <c r="B138" s="137">
        <v>212</v>
      </c>
      <c r="C138" s="137" t="str">
        <f t="shared" si="6"/>
        <v>N</v>
      </c>
      <c r="D138" s="24" t="s">
        <v>3722</v>
      </c>
      <c r="E138" s="24" t="str">
        <f t="shared" si="7"/>
        <v/>
      </c>
      <c r="F138" s="24" t="s">
        <v>831</v>
      </c>
      <c r="G138" s="24" t="s">
        <v>2016</v>
      </c>
      <c r="H138" s="24" t="s">
        <v>3482</v>
      </c>
      <c r="I138" s="24" t="s">
        <v>3477</v>
      </c>
      <c r="J138" s="24" t="s">
        <v>2051</v>
      </c>
      <c r="K138" s="24" t="s">
        <v>3483</v>
      </c>
      <c r="L138" s="25" t="s">
        <v>544</v>
      </c>
      <c r="M138" s="24" t="s">
        <v>3723</v>
      </c>
      <c r="N138" s="24">
        <v>2310</v>
      </c>
      <c r="O138" s="24"/>
      <c r="P138" s="25" t="s">
        <v>3480</v>
      </c>
      <c r="Q138" s="25">
        <v>98</v>
      </c>
      <c r="R138" s="24"/>
      <c r="S138" s="24"/>
      <c r="T138" s="24"/>
      <c r="U138" s="24"/>
      <c r="V138" s="24"/>
      <c r="W138" s="24"/>
      <c r="X138" s="24"/>
      <c r="Y138" s="24"/>
      <c r="Z138" s="24"/>
      <c r="AA138" s="24"/>
      <c r="AB138" s="24"/>
    </row>
    <row r="139" spans="1:28" s="2" customFormat="1">
      <c r="A139" s="43"/>
      <c r="B139" s="137">
        <v>215</v>
      </c>
      <c r="C139" s="137" t="str">
        <f t="shared" si="6"/>
        <v>Y</v>
      </c>
      <c r="D139" s="24" t="s">
        <v>3724</v>
      </c>
      <c r="E139" s="24" t="str">
        <f t="shared" si="7"/>
        <v>ConTab_BOM_KP_WearRings_215</v>
      </c>
      <c r="F139" s="24" t="s">
        <v>853</v>
      </c>
      <c r="G139" s="24" t="s">
        <v>2008</v>
      </c>
      <c r="H139" s="189" t="s">
        <v>3460</v>
      </c>
      <c r="I139" s="24" t="s">
        <v>3461</v>
      </c>
      <c r="J139" s="24" t="s">
        <v>3462</v>
      </c>
      <c r="K139" s="24" t="s">
        <v>3463</v>
      </c>
      <c r="L139" s="25">
        <v>96699099</v>
      </c>
      <c r="M139" s="24" t="s">
        <v>3725</v>
      </c>
      <c r="N139" s="24">
        <v>0</v>
      </c>
      <c r="O139" s="24"/>
      <c r="P139" s="25" t="s">
        <v>3487</v>
      </c>
      <c r="Q139" s="25"/>
      <c r="R139" s="24"/>
      <c r="S139" s="173"/>
      <c r="T139" s="24"/>
      <c r="U139" s="24"/>
      <c r="V139" s="24"/>
      <c r="W139" s="24"/>
      <c r="X139" s="24"/>
      <c r="Y139" s="24"/>
      <c r="Z139" s="24"/>
      <c r="AA139" s="24"/>
      <c r="AB139" s="24"/>
    </row>
    <row r="140" spans="1:28" s="2" customFormat="1">
      <c r="A140" s="43"/>
      <c r="B140" s="137">
        <v>216</v>
      </c>
      <c r="C140" s="137" t="str">
        <f t="shared" si="6"/>
        <v>N</v>
      </c>
      <c r="D140" s="24" t="s">
        <v>3726</v>
      </c>
      <c r="E140" s="24" t="str">
        <f t="shared" si="7"/>
        <v/>
      </c>
      <c r="F140" s="24" t="s">
        <v>853</v>
      </c>
      <c r="G140" s="24" t="s">
        <v>2008</v>
      </c>
      <c r="H140" s="24" t="s">
        <v>3489</v>
      </c>
      <c r="I140" s="24" t="s">
        <v>3468</v>
      </c>
      <c r="J140" s="24" t="s">
        <v>3462</v>
      </c>
      <c r="K140" s="24" t="s">
        <v>2021</v>
      </c>
      <c r="L140" s="25">
        <v>96890337</v>
      </c>
      <c r="M140" s="24" t="s">
        <v>3727</v>
      </c>
      <c r="N140" s="24">
        <v>274</v>
      </c>
      <c r="O140" s="24"/>
      <c r="P140" s="25" t="s">
        <v>3465</v>
      </c>
      <c r="Q140" s="25">
        <v>42</v>
      </c>
      <c r="R140" s="24"/>
      <c r="S140" s="190"/>
      <c r="T140" s="24"/>
      <c r="U140" s="24"/>
      <c r="V140" s="24"/>
      <c r="W140" s="24"/>
      <c r="X140" s="24"/>
      <c r="Y140" s="24"/>
      <c r="Z140" s="24"/>
      <c r="AA140" s="24"/>
      <c r="AB140" s="24"/>
    </row>
    <row r="141" spans="1:28" s="2" customFormat="1">
      <c r="A141" s="43"/>
      <c r="B141" s="137">
        <v>217</v>
      </c>
      <c r="C141" s="137" t="str">
        <f t="shared" si="6"/>
        <v>N</v>
      </c>
      <c r="D141" s="24" t="s">
        <v>3728</v>
      </c>
      <c r="E141" s="24" t="str">
        <f t="shared" si="7"/>
        <v/>
      </c>
      <c r="F141" s="24" t="s">
        <v>853</v>
      </c>
      <c r="G141" s="24" t="s">
        <v>2016</v>
      </c>
      <c r="H141" s="24" t="s">
        <v>3467</v>
      </c>
      <c r="I141" s="24" t="s">
        <v>3461</v>
      </c>
      <c r="J141" s="24" t="s">
        <v>3468</v>
      </c>
      <c r="K141" s="24" t="s">
        <v>3469</v>
      </c>
      <c r="L141" s="25" t="s">
        <v>544</v>
      </c>
      <c r="M141" s="24" t="s">
        <v>3729</v>
      </c>
      <c r="N141" s="24">
        <v>0</v>
      </c>
      <c r="O141" s="24"/>
      <c r="P141" s="25" t="s">
        <v>3465</v>
      </c>
      <c r="Q141" s="25"/>
      <c r="R141" s="24"/>
      <c r="S141" s="24"/>
      <c r="T141" s="24"/>
      <c r="U141" s="24"/>
      <c r="V141" s="24"/>
      <c r="W141" s="24"/>
      <c r="X141" s="24"/>
      <c r="Y141" s="24"/>
      <c r="Z141" s="24"/>
      <c r="AA141" s="24"/>
      <c r="AB141" s="24"/>
    </row>
    <row r="142" spans="1:28" s="2" customFormat="1">
      <c r="A142" s="43"/>
      <c r="B142" s="137">
        <v>218</v>
      </c>
      <c r="C142" s="137" t="str">
        <f t="shared" si="6"/>
        <v>N</v>
      </c>
      <c r="D142" s="24" t="s">
        <v>3730</v>
      </c>
      <c r="E142" s="24" t="str">
        <f t="shared" si="7"/>
        <v/>
      </c>
      <c r="F142" s="24" t="s">
        <v>853</v>
      </c>
      <c r="G142" s="24" t="s">
        <v>2008</v>
      </c>
      <c r="H142" s="24" t="s">
        <v>3472</v>
      </c>
      <c r="I142" s="24" t="s">
        <v>2027</v>
      </c>
      <c r="J142" s="24" t="s">
        <v>3462</v>
      </c>
      <c r="K142" s="24" t="s">
        <v>2028</v>
      </c>
      <c r="L142" s="25" t="s">
        <v>544</v>
      </c>
      <c r="M142" s="24" t="s">
        <v>3731</v>
      </c>
      <c r="N142" s="24">
        <v>660</v>
      </c>
      <c r="O142" s="24"/>
      <c r="P142" s="25" t="s">
        <v>3474</v>
      </c>
      <c r="Q142" s="25">
        <v>70</v>
      </c>
      <c r="R142" s="24"/>
      <c r="S142" s="24"/>
      <c r="T142" s="24"/>
      <c r="U142" s="24"/>
      <c r="V142" s="24"/>
      <c r="W142" s="24"/>
      <c r="X142" s="24"/>
      <c r="Y142" s="24"/>
      <c r="Z142" s="24"/>
      <c r="AA142" s="24"/>
      <c r="AB142" s="24"/>
    </row>
    <row r="143" spans="1:28" s="2" customFormat="1">
      <c r="A143" s="43"/>
      <c r="B143" s="137">
        <v>219</v>
      </c>
      <c r="C143" s="137" t="str">
        <f t="shared" si="6"/>
        <v>N</v>
      </c>
      <c r="D143" s="24" t="s">
        <v>3732</v>
      </c>
      <c r="E143" s="24" t="str">
        <f t="shared" si="7"/>
        <v/>
      </c>
      <c r="F143" s="24" t="s">
        <v>853</v>
      </c>
      <c r="G143" s="24" t="s">
        <v>2016</v>
      </c>
      <c r="H143" s="24" t="s">
        <v>3496</v>
      </c>
      <c r="I143" s="24" t="s">
        <v>3497</v>
      </c>
      <c r="J143" s="24" t="s">
        <v>3497</v>
      </c>
      <c r="K143" s="24" t="s">
        <v>3498</v>
      </c>
      <c r="L143" s="25" t="s">
        <v>544</v>
      </c>
      <c r="M143" s="24" t="s">
        <v>3733</v>
      </c>
      <c r="N143" s="24">
        <v>1810</v>
      </c>
      <c r="O143" s="24"/>
      <c r="P143" s="25" t="s">
        <v>3474</v>
      </c>
      <c r="Q143" s="25">
        <v>70</v>
      </c>
      <c r="R143" s="24"/>
      <c r="S143" s="24"/>
      <c r="T143" s="24"/>
      <c r="U143" s="24"/>
      <c r="V143" s="24"/>
      <c r="W143" s="24"/>
      <c r="X143" s="24"/>
      <c r="Y143" s="24"/>
      <c r="Z143" s="24"/>
      <c r="AA143" s="24"/>
      <c r="AB143" s="24"/>
    </row>
    <row r="144" spans="1:28" s="2" customFormat="1">
      <c r="A144" s="43"/>
      <c r="B144" s="137">
        <v>220</v>
      </c>
      <c r="C144" s="137" t="str">
        <f t="shared" si="6"/>
        <v>N</v>
      </c>
      <c r="D144" s="24" t="s">
        <v>3734</v>
      </c>
      <c r="E144" s="24" t="str">
        <f t="shared" si="7"/>
        <v/>
      </c>
      <c r="F144" s="24" t="s">
        <v>853</v>
      </c>
      <c r="G144" s="24" t="s">
        <v>2008</v>
      </c>
      <c r="H144" s="24" t="s">
        <v>3476</v>
      </c>
      <c r="I144" s="24" t="s">
        <v>3477</v>
      </c>
      <c r="J144" s="24" t="s">
        <v>3462</v>
      </c>
      <c r="K144" s="24" t="s">
        <v>3478</v>
      </c>
      <c r="L144" s="25">
        <v>97937500</v>
      </c>
      <c r="M144" s="24" t="s">
        <v>3735</v>
      </c>
      <c r="N144" s="24">
        <v>835</v>
      </c>
      <c r="O144" s="24"/>
      <c r="P144" s="25" t="s">
        <v>3480</v>
      </c>
      <c r="Q144" s="25">
        <v>98</v>
      </c>
      <c r="R144" s="24"/>
      <c r="S144" s="24"/>
      <c r="T144" s="24"/>
      <c r="U144" s="24"/>
      <c r="V144" s="24"/>
      <c r="W144" s="24"/>
      <c r="X144" s="24"/>
      <c r="Y144" s="24"/>
      <c r="Z144" s="24"/>
      <c r="AA144" s="24"/>
      <c r="AB144" s="24"/>
    </row>
    <row r="145" spans="1:28" s="2" customFormat="1">
      <c r="A145" s="43"/>
      <c r="B145" s="137">
        <v>221</v>
      </c>
      <c r="C145" s="137" t="str">
        <f t="shared" si="6"/>
        <v>N</v>
      </c>
      <c r="D145" s="24" t="s">
        <v>3736</v>
      </c>
      <c r="E145" s="24" t="str">
        <f t="shared" si="7"/>
        <v/>
      </c>
      <c r="F145" s="24" t="s">
        <v>853</v>
      </c>
      <c r="G145" s="24" t="s">
        <v>2016</v>
      </c>
      <c r="H145" s="24" t="s">
        <v>3482</v>
      </c>
      <c r="I145" s="24" t="s">
        <v>3477</v>
      </c>
      <c r="J145" s="24" t="s">
        <v>2051</v>
      </c>
      <c r="K145" s="24" t="s">
        <v>3483</v>
      </c>
      <c r="L145" s="25" t="s">
        <v>544</v>
      </c>
      <c r="M145" s="24" t="s">
        <v>3737</v>
      </c>
      <c r="N145" s="24">
        <v>2260</v>
      </c>
      <c r="O145" s="24"/>
      <c r="P145" s="25" t="s">
        <v>3480</v>
      </c>
      <c r="Q145" s="25">
        <v>98</v>
      </c>
      <c r="R145" s="24"/>
      <c r="S145" s="24"/>
      <c r="T145" s="24"/>
      <c r="U145" s="24"/>
      <c r="V145" s="24"/>
      <c r="W145" s="24"/>
      <c r="X145" s="24"/>
      <c r="Y145" s="24"/>
      <c r="Z145" s="24"/>
      <c r="AA145" s="24"/>
      <c r="AB145" s="24"/>
    </row>
    <row r="146" spans="1:28" s="2" customFormat="1">
      <c r="A146" s="43"/>
      <c r="B146" s="137">
        <v>222</v>
      </c>
      <c r="C146" s="137" t="str">
        <f t="shared" si="6"/>
        <v>N</v>
      </c>
      <c r="D146" s="24" t="s">
        <v>3738</v>
      </c>
      <c r="E146" s="24" t="str">
        <f t="shared" si="7"/>
        <v/>
      </c>
      <c r="F146" s="24" t="s">
        <v>853</v>
      </c>
      <c r="G146" s="24" t="s">
        <v>2008</v>
      </c>
      <c r="H146" s="24" t="s">
        <v>3505</v>
      </c>
      <c r="I146" s="24" t="s">
        <v>549</v>
      </c>
      <c r="J146" s="24" t="s">
        <v>3462</v>
      </c>
      <c r="K146" s="24"/>
      <c r="L146" s="25" t="s">
        <v>544</v>
      </c>
      <c r="M146" s="24" t="s">
        <v>3739</v>
      </c>
      <c r="N146" s="24" t="s">
        <v>544</v>
      </c>
      <c r="O146" s="24"/>
      <c r="P146" s="25" t="s">
        <v>552</v>
      </c>
      <c r="Q146" s="25">
        <v>999</v>
      </c>
      <c r="R146" s="24"/>
      <c r="S146" s="24"/>
      <c r="T146" s="24"/>
      <c r="U146" s="24"/>
      <c r="V146" s="24"/>
      <c r="W146" s="24"/>
      <c r="X146" s="24"/>
      <c r="Y146" s="24"/>
      <c r="Z146" s="24"/>
      <c r="AA146" s="24"/>
      <c r="AB146" s="24"/>
    </row>
    <row r="147" spans="1:28" s="2" customFormat="1">
      <c r="A147" s="43"/>
      <c r="B147" s="137">
        <v>223</v>
      </c>
      <c r="C147" s="137" t="str">
        <f t="shared" si="6"/>
        <v>N</v>
      </c>
      <c r="D147" s="24" t="s">
        <v>3740</v>
      </c>
      <c r="E147" s="24" t="str">
        <f t="shared" si="7"/>
        <v/>
      </c>
      <c r="F147" s="24" t="s">
        <v>853</v>
      </c>
      <c r="G147" s="24" t="s">
        <v>2016</v>
      </c>
      <c r="H147" s="24" t="s">
        <v>3505</v>
      </c>
      <c r="I147" s="24" t="s">
        <v>549</v>
      </c>
      <c r="J147" s="24" t="s">
        <v>549</v>
      </c>
      <c r="K147" s="24"/>
      <c r="L147" s="25" t="s">
        <v>544</v>
      </c>
      <c r="M147" s="24" t="s">
        <v>3741</v>
      </c>
      <c r="N147" s="24" t="s">
        <v>544</v>
      </c>
      <c r="O147" s="24"/>
      <c r="P147" s="25" t="s">
        <v>552</v>
      </c>
      <c r="Q147" s="25">
        <v>999</v>
      </c>
      <c r="R147" s="24"/>
      <c r="S147" s="24"/>
      <c r="T147" s="24"/>
      <c r="U147" s="24"/>
      <c r="V147" s="24"/>
      <c r="W147" s="24"/>
      <c r="X147" s="24"/>
      <c r="Y147" s="24"/>
      <c r="Z147" s="24"/>
      <c r="AA147" s="24"/>
      <c r="AB147" s="24"/>
    </row>
    <row r="148" spans="1:28" s="2" customFormat="1">
      <c r="A148" s="43"/>
      <c r="B148" s="137">
        <v>224</v>
      </c>
      <c r="C148" s="137" t="str">
        <f t="shared" si="6"/>
        <v>Y</v>
      </c>
      <c r="D148" s="24" t="s">
        <v>3742</v>
      </c>
      <c r="E148" s="24" t="str">
        <f t="shared" si="7"/>
        <v>ConTab_BOM_KP_WearRings_224</v>
      </c>
      <c r="F148" s="24" t="s">
        <v>1226</v>
      </c>
      <c r="G148" s="24" t="s">
        <v>2008</v>
      </c>
      <c r="H148" s="189" t="s">
        <v>3460</v>
      </c>
      <c r="I148" s="24" t="s">
        <v>3461</v>
      </c>
      <c r="J148" s="24" t="s">
        <v>3462</v>
      </c>
      <c r="K148" s="24" t="s">
        <v>3463</v>
      </c>
      <c r="L148" s="25">
        <v>97766042</v>
      </c>
      <c r="M148" s="24" t="s">
        <v>3743</v>
      </c>
      <c r="N148" s="24">
        <v>0</v>
      </c>
      <c r="O148" s="24"/>
      <c r="P148" s="25" t="s">
        <v>3487</v>
      </c>
      <c r="Q148" s="25"/>
      <c r="R148" s="24"/>
      <c r="S148" s="173"/>
      <c r="T148" s="24"/>
      <c r="U148" s="24"/>
      <c r="V148" s="24"/>
      <c r="W148" s="24"/>
      <c r="X148" s="24"/>
      <c r="Y148" s="24"/>
      <c r="Z148" s="24"/>
      <c r="AA148" s="24"/>
      <c r="AB148" s="24"/>
    </row>
    <row r="149" spans="1:28" s="2" customFormat="1">
      <c r="A149" s="43"/>
      <c r="B149" s="137">
        <v>225</v>
      </c>
      <c r="C149" s="137" t="str">
        <f t="shared" si="6"/>
        <v>N</v>
      </c>
      <c r="D149" s="24" t="s">
        <v>3744</v>
      </c>
      <c r="E149" s="24" t="str">
        <f t="shared" si="7"/>
        <v/>
      </c>
      <c r="F149" s="24" t="s">
        <v>1226</v>
      </c>
      <c r="G149" s="24" t="s">
        <v>2008</v>
      </c>
      <c r="H149" s="24" t="s">
        <v>3489</v>
      </c>
      <c r="I149" s="24" t="s">
        <v>3468</v>
      </c>
      <c r="J149" s="24" t="s">
        <v>3462</v>
      </c>
      <c r="K149" s="24" t="s">
        <v>2021</v>
      </c>
      <c r="L149" s="25">
        <v>96890338</v>
      </c>
      <c r="M149" s="24" t="s">
        <v>3745</v>
      </c>
      <c r="N149" s="24"/>
      <c r="O149" s="24"/>
      <c r="P149" s="25" t="s">
        <v>3465</v>
      </c>
      <c r="Q149" s="25">
        <v>42</v>
      </c>
      <c r="R149" s="24"/>
      <c r="S149" s="190"/>
      <c r="T149" s="24"/>
      <c r="U149" s="24"/>
      <c r="V149" s="24"/>
      <c r="W149" s="24"/>
      <c r="X149" s="24"/>
      <c r="Y149" s="24"/>
      <c r="Z149" s="24"/>
      <c r="AA149" s="24"/>
      <c r="AB149" s="24"/>
    </row>
    <row r="150" spans="1:28" s="2" customFormat="1">
      <c r="A150" s="43"/>
      <c r="B150" s="137">
        <v>226</v>
      </c>
      <c r="C150" s="137" t="str">
        <f t="shared" si="6"/>
        <v>N</v>
      </c>
      <c r="D150" s="24" t="s">
        <v>3746</v>
      </c>
      <c r="E150" s="24" t="str">
        <f t="shared" si="7"/>
        <v/>
      </c>
      <c r="F150" s="24" t="s">
        <v>1226</v>
      </c>
      <c r="G150" s="24" t="s">
        <v>2016</v>
      </c>
      <c r="H150" s="24" t="s">
        <v>3467</v>
      </c>
      <c r="I150" s="24" t="s">
        <v>3461</v>
      </c>
      <c r="J150" s="24" t="s">
        <v>3468</v>
      </c>
      <c r="K150" s="24" t="s">
        <v>3469</v>
      </c>
      <c r="L150" s="25" t="s">
        <v>544</v>
      </c>
      <c r="M150" s="24" t="s">
        <v>3747</v>
      </c>
      <c r="N150" s="24">
        <v>0</v>
      </c>
      <c r="O150" s="24"/>
      <c r="P150" s="25" t="s">
        <v>3465</v>
      </c>
      <c r="Q150" s="25"/>
      <c r="R150" s="24"/>
      <c r="S150" s="24"/>
      <c r="T150" s="24"/>
      <c r="U150" s="24"/>
      <c r="V150" s="24"/>
      <c r="W150" s="24"/>
      <c r="X150" s="24"/>
      <c r="Y150" s="24"/>
      <c r="Z150" s="24"/>
      <c r="AA150" s="24"/>
      <c r="AB150" s="24"/>
    </row>
    <row r="151" spans="1:28" s="2" customFormat="1">
      <c r="A151" s="43"/>
      <c r="B151" s="137">
        <v>227</v>
      </c>
      <c r="C151" s="137" t="str">
        <f t="shared" si="6"/>
        <v>N</v>
      </c>
      <c r="D151" s="24" t="s">
        <v>3748</v>
      </c>
      <c r="E151" s="24" t="str">
        <f t="shared" si="7"/>
        <v/>
      </c>
      <c r="F151" s="24" t="s">
        <v>1226</v>
      </c>
      <c r="G151" s="24" t="s">
        <v>2008</v>
      </c>
      <c r="H151" s="24" t="s">
        <v>3472</v>
      </c>
      <c r="I151" s="24" t="s">
        <v>2027</v>
      </c>
      <c r="J151" s="24" t="s">
        <v>3462</v>
      </c>
      <c r="K151" s="24" t="s">
        <v>2028</v>
      </c>
      <c r="L151" s="25" t="s">
        <v>544</v>
      </c>
      <c r="M151" s="24" t="s">
        <v>3749</v>
      </c>
      <c r="N151" s="24">
        <v>660</v>
      </c>
      <c r="O151" s="24"/>
      <c r="P151" s="25" t="s">
        <v>3474</v>
      </c>
      <c r="Q151" s="25">
        <v>70</v>
      </c>
      <c r="R151" s="24"/>
      <c r="S151" s="24"/>
      <c r="T151" s="24"/>
      <c r="U151" s="24"/>
      <c r="V151" s="24"/>
      <c r="W151" s="24"/>
      <c r="X151" s="24"/>
      <c r="Y151" s="24"/>
      <c r="Z151" s="24"/>
      <c r="AA151" s="24"/>
      <c r="AB151" s="24"/>
    </row>
    <row r="152" spans="1:28" s="2" customFormat="1">
      <c r="A152" s="43"/>
      <c r="B152" s="137">
        <v>228</v>
      </c>
      <c r="C152" s="137" t="str">
        <f t="shared" si="6"/>
        <v>N</v>
      </c>
      <c r="D152" s="24" t="s">
        <v>3750</v>
      </c>
      <c r="E152" s="24" t="str">
        <f t="shared" si="7"/>
        <v/>
      </c>
      <c r="F152" s="24" t="s">
        <v>1226</v>
      </c>
      <c r="G152" s="24" t="s">
        <v>2016</v>
      </c>
      <c r="H152" s="24" t="s">
        <v>3496</v>
      </c>
      <c r="I152" s="24" t="s">
        <v>3497</v>
      </c>
      <c r="J152" s="24" t="s">
        <v>3497</v>
      </c>
      <c r="K152" s="24" t="s">
        <v>3498</v>
      </c>
      <c r="L152" s="25" t="s">
        <v>544</v>
      </c>
      <c r="M152" s="24" t="s">
        <v>3751</v>
      </c>
      <c r="N152" s="24">
        <v>1810</v>
      </c>
      <c r="O152" s="24"/>
      <c r="P152" s="25" t="s">
        <v>3474</v>
      </c>
      <c r="Q152" s="25">
        <v>70</v>
      </c>
      <c r="R152" s="24"/>
      <c r="S152" s="24"/>
      <c r="T152" s="24"/>
      <c r="U152" s="24"/>
      <c r="V152" s="24"/>
      <c r="W152" s="24"/>
      <c r="X152" s="24"/>
      <c r="Y152" s="24"/>
      <c r="Z152" s="24"/>
      <c r="AA152" s="24"/>
      <c r="AB152" s="24"/>
    </row>
    <row r="153" spans="1:28" s="2" customFormat="1">
      <c r="A153" s="43"/>
      <c r="B153" s="137">
        <v>229</v>
      </c>
      <c r="C153" s="137" t="str">
        <f t="shared" si="6"/>
        <v>N</v>
      </c>
      <c r="D153" s="24" t="s">
        <v>3752</v>
      </c>
      <c r="E153" s="24" t="str">
        <f t="shared" si="7"/>
        <v/>
      </c>
      <c r="F153" s="24" t="s">
        <v>1226</v>
      </c>
      <c r="G153" s="24" t="s">
        <v>2008</v>
      </c>
      <c r="H153" s="24" t="s">
        <v>3476</v>
      </c>
      <c r="I153" s="24" t="s">
        <v>3477</v>
      </c>
      <c r="J153" s="24" t="s">
        <v>3462</v>
      </c>
      <c r="K153" s="24" t="s">
        <v>3478</v>
      </c>
      <c r="L153" s="25">
        <v>97937521</v>
      </c>
      <c r="M153" s="24" t="s">
        <v>3753</v>
      </c>
      <c r="N153" s="24">
        <v>835</v>
      </c>
      <c r="O153" s="24"/>
      <c r="P153" s="25" t="s">
        <v>3480</v>
      </c>
      <c r="Q153" s="25">
        <v>98</v>
      </c>
      <c r="R153" s="24"/>
      <c r="S153" s="24"/>
      <c r="T153" s="24"/>
      <c r="U153" s="24"/>
      <c r="V153" s="24"/>
      <c r="W153" s="24"/>
      <c r="X153" s="24"/>
      <c r="Y153" s="24"/>
      <c r="Z153" s="24"/>
      <c r="AA153" s="24"/>
      <c r="AB153" s="24"/>
    </row>
    <row r="154" spans="1:28" s="2" customFormat="1">
      <c r="A154" s="43"/>
      <c r="B154" s="137">
        <v>230</v>
      </c>
      <c r="C154" s="137" t="str">
        <f t="shared" si="6"/>
        <v>N</v>
      </c>
      <c r="D154" s="24" t="s">
        <v>3754</v>
      </c>
      <c r="E154" s="24" t="str">
        <f t="shared" si="7"/>
        <v/>
      </c>
      <c r="F154" s="24" t="s">
        <v>1226</v>
      </c>
      <c r="G154" s="24" t="s">
        <v>2016</v>
      </c>
      <c r="H154" s="24" t="s">
        <v>3482</v>
      </c>
      <c r="I154" s="24" t="s">
        <v>3477</v>
      </c>
      <c r="J154" s="24" t="s">
        <v>2051</v>
      </c>
      <c r="K154" s="24" t="s">
        <v>3483</v>
      </c>
      <c r="L154" s="25" t="s">
        <v>544</v>
      </c>
      <c r="M154" s="24" t="s">
        <v>3755</v>
      </c>
      <c r="N154" s="24">
        <v>2260</v>
      </c>
      <c r="O154" s="24"/>
      <c r="P154" s="25" t="s">
        <v>3480</v>
      </c>
      <c r="Q154" s="25">
        <v>98</v>
      </c>
      <c r="R154" s="24"/>
      <c r="S154" s="24"/>
      <c r="T154" s="24"/>
      <c r="U154" s="24"/>
      <c r="V154" s="24"/>
      <c r="W154" s="24"/>
      <c r="X154" s="24"/>
      <c r="Y154" s="24"/>
      <c r="Z154" s="24"/>
      <c r="AA154" s="24"/>
      <c r="AB154" s="24"/>
    </row>
    <row r="155" spans="1:28" s="2" customFormat="1">
      <c r="A155" s="43"/>
      <c r="B155" s="137">
        <v>231</v>
      </c>
      <c r="C155" s="137" t="str">
        <f t="shared" si="6"/>
        <v>N</v>
      </c>
      <c r="D155" s="24" t="s">
        <v>3756</v>
      </c>
      <c r="E155" s="24" t="str">
        <f t="shared" si="7"/>
        <v/>
      </c>
      <c r="F155" s="24" t="s">
        <v>1226</v>
      </c>
      <c r="G155" s="24" t="s">
        <v>2008</v>
      </c>
      <c r="H155" s="24" t="s">
        <v>3505</v>
      </c>
      <c r="I155" s="24" t="s">
        <v>549</v>
      </c>
      <c r="J155" s="24" t="s">
        <v>3462</v>
      </c>
      <c r="K155" s="24"/>
      <c r="L155" s="25" t="s">
        <v>544</v>
      </c>
      <c r="M155" s="24" t="s">
        <v>3757</v>
      </c>
      <c r="N155" s="24" t="s">
        <v>544</v>
      </c>
      <c r="O155" s="24"/>
      <c r="P155" s="25" t="s">
        <v>552</v>
      </c>
      <c r="Q155" s="25">
        <v>999</v>
      </c>
      <c r="R155" s="24"/>
      <c r="S155" s="24"/>
      <c r="T155" s="24"/>
      <c r="U155" s="24"/>
      <c r="V155" s="24"/>
      <c r="W155" s="24"/>
      <c r="X155" s="24"/>
      <c r="Y155" s="24"/>
      <c r="Z155" s="24"/>
      <c r="AA155" s="24"/>
      <c r="AB155" s="24"/>
    </row>
    <row r="156" spans="1:28" s="2" customFormat="1">
      <c r="A156" s="43"/>
      <c r="B156" s="137">
        <v>232</v>
      </c>
      <c r="C156" s="137" t="str">
        <f t="shared" si="6"/>
        <v>N</v>
      </c>
      <c r="D156" s="24" t="s">
        <v>3758</v>
      </c>
      <c r="E156" s="24" t="str">
        <f t="shared" si="7"/>
        <v/>
      </c>
      <c r="F156" s="24" t="s">
        <v>1226</v>
      </c>
      <c r="G156" s="24" t="s">
        <v>2016</v>
      </c>
      <c r="H156" s="24" t="s">
        <v>3505</v>
      </c>
      <c r="I156" s="24" t="s">
        <v>549</v>
      </c>
      <c r="J156" s="24" t="s">
        <v>549</v>
      </c>
      <c r="K156" s="24"/>
      <c r="L156" s="25" t="s">
        <v>544</v>
      </c>
      <c r="M156" s="24" t="s">
        <v>3759</v>
      </c>
      <c r="N156" s="24" t="s">
        <v>544</v>
      </c>
      <c r="O156" s="24"/>
      <c r="P156" s="25" t="s">
        <v>552</v>
      </c>
      <c r="Q156" s="25">
        <v>999</v>
      </c>
      <c r="R156" s="24"/>
      <c r="S156" s="24"/>
      <c r="T156" s="24"/>
      <c r="U156" s="24"/>
      <c r="V156" s="24"/>
      <c r="W156" s="24"/>
      <c r="X156" s="24"/>
      <c r="Y156" s="24"/>
      <c r="Z156" s="24"/>
      <c r="AA156" s="24"/>
      <c r="AB156" s="24"/>
    </row>
    <row r="157" spans="1:28" s="2" customFormat="1">
      <c r="A157" s="43"/>
      <c r="B157" s="137">
        <v>233</v>
      </c>
      <c r="C157" s="137" t="str">
        <f t="shared" si="6"/>
        <v>N</v>
      </c>
      <c r="D157" s="24" t="s">
        <v>3760</v>
      </c>
      <c r="E157" s="24" t="str">
        <f t="shared" si="7"/>
        <v/>
      </c>
      <c r="F157" s="24" t="s">
        <v>3386</v>
      </c>
      <c r="G157" s="24" t="s">
        <v>2016</v>
      </c>
      <c r="H157" s="24" t="s">
        <v>3761</v>
      </c>
      <c r="I157" s="24" t="s">
        <v>3762</v>
      </c>
      <c r="J157" s="24" t="s">
        <v>3763</v>
      </c>
      <c r="K157" s="24" t="s">
        <v>3764</v>
      </c>
      <c r="L157" s="25" t="s">
        <v>544</v>
      </c>
      <c r="M157" s="24" t="s">
        <v>3765</v>
      </c>
      <c r="N157" s="24">
        <v>720</v>
      </c>
      <c r="O157" s="24"/>
      <c r="P157" s="25" t="s">
        <v>3480</v>
      </c>
      <c r="Q157" s="25">
        <v>98</v>
      </c>
      <c r="R157" s="24"/>
      <c r="S157" s="24"/>
      <c r="T157" s="24"/>
      <c r="U157" s="24"/>
      <c r="V157" s="24"/>
      <c r="W157" s="24"/>
      <c r="X157" s="24"/>
      <c r="Y157" s="24"/>
      <c r="Z157" s="24"/>
      <c r="AA157" s="24"/>
      <c r="AB157" s="24"/>
    </row>
    <row r="158" spans="1:28" s="2" customFormat="1">
      <c r="A158" s="43"/>
      <c r="B158" s="137">
        <v>234</v>
      </c>
      <c r="C158" s="137" t="str">
        <f t="shared" si="6"/>
        <v>Y</v>
      </c>
      <c r="D158" s="24" t="s">
        <v>3766</v>
      </c>
      <c r="E158" s="24" t="str">
        <f t="shared" si="7"/>
        <v>ConTab_BOM_KP_WearRings_234</v>
      </c>
      <c r="F158" s="24" t="s">
        <v>3386</v>
      </c>
      <c r="G158" s="24" t="s">
        <v>2008</v>
      </c>
      <c r="H158" s="189" t="s">
        <v>3460</v>
      </c>
      <c r="I158" s="24" t="s">
        <v>3461</v>
      </c>
      <c r="J158" s="24" t="s">
        <v>3462</v>
      </c>
      <c r="K158" s="24" t="s">
        <v>3463</v>
      </c>
      <c r="L158" s="25">
        <v>96890340</v>
      </c>
      <c r="M158" s="24" t="s">
        <v>3767</v>
      </c>
      <c r="N158" s="24">
        <v>0</v>
      </c>
      <c r="O158" s="24"/>
      <c r="P158" s="25" t="s">
        <v>3465</v>
      </c>
      <c r="Q158" s="25"/>
      <c r="R158" s="24"/>
      <c r="S158" s="173"/>
      <c r="T158" s="24"/>
      <c r="U158" s="24"/>
      <c r="V158" s="24"/>
      <c r="W158" s="24"/>
      <c r="X158" s="24"/>
      <c r="Y158" s="24"/>
      <c r="Z158" s="24"/>
      <c r="AA158" s="24"/>
      <c r="AB158" s="24"/>
    </row>
    <row r="159" spans="1:28" s="2" customFormat="1">
      <c r="A159" s="43"/>
      <c r="B159" s="137">
        <v>235</v>
      </c>
      <c r="C159" s="137" t="str">
        <f t="shared" si="6"/>
        <v>N</v>
      </c>
      <c r="D159" s="24" t="s">
        <v>3768</v>
      </c>
      <c r="E159" s="24" t="str">
        <f t="shared" si="7"/>
        <v/>
      </c>
      <c r="F159" s="24" t="s">
        <v>3386</v>
      </c>
      <c r="G159" s="24" t="s">
        <v>2008</v>
      </c>
      <c r="H159" s="24" t="s">
        <v>3489</v>
      </c>
      <c r="I159" s="24" t="s">
        <v>3468</v>
      </c>
      <c r="J159" s="24" t="s">
        <v>3462</v>
      </c>
      <c r="K159" s="24" t="s">
        <v>2021</v>
      </c>
      <c r="L159" s="25" t="s">
        <v>544</v>
      </c>
      <c r="M159" s="24" t="s">
        <v>3769</v>
      </c>
      <c r="N159" s="24"/>
      <c r="O159" s="24"/>
      <c r="P159" s="25" t="s">
        <v>3465</v>
      </c>
      <c r="Q159" s="25">
        <v>42</v>
      </c>
      <c r="R159" s="24"/>
      <c r="S159" s="190"/>
      <c r="T159" s="24"/>
      <c r="U159" s="24"/>
      <c r="V159" s="24"/>
      <c r="W159" s="24"/>
      <c r="X159" s="24"/>
      <c r="Y159" s="24"/>
      <c r="Z159" s="24"/>
      <c r="AA159" s="24"/>
      <c r="AB159" s="24"/>
    </row>
    <row r="160" spans="1:28" s="2" customFormat="1">
      <c r="A160" s="43"/>
      <c r="B160" s="137">
        <v>236</v>
      </c>
      <c r="C160" s="137" t="str">
        <f t="shared" si="6"/>
        <v>N</v>
      </c>
      <c r="D160" s="24" t="s">
        <v>3770</v>
      </c>
      <c r="E160" s="24" t="str">
        <f t="shared" si="7"/>
        <v/>
      </c>
      <c r="F160" s="24" t="s">
        <v>3386</v>
      </c>
      <c r="G160" s="24" t="s">
        <v>2016</v>
      </c>
      <c r="H160" s="24" t="s">
        <v>3467</v>
      </c>
      <c r="I160" s="24" t="s">
        <v>3461</v>
      </c>
      <c r="J160" s="24" t="s">
        <v>3468</v>
      </c>
      <c r="K160" s="24" t="s">
        <v>3469</v>
      </c>
      <c r="L160" s="25">
        <v>97766005</v>
      </c>
      <c r="M160" s="24" t="s">
        <v>3771</v>
      </c>
      <c r="N160" s="24">
        <v>0</v>
      </c>
      <c r="O160" s="24"/>
      <c r="P160" s="25" t="s">
        <v>3465</v>
      </c>
      <c r="Q160" s="25"/>
      <c r="R160" s="24"/>
      <c r="S160" s="24"/>
      <c r="T160" s="24"/>
      <c r="U160" s="24"/>
      <c r="V160" s="24"/>
      <c r="W160" s="24"/>
      <c r="X160" s="24"/>
      <c r="Y160" s="24"/>
      <c r="Z160" s="24"/>
      <c r="AA160" s="24"/>
      <c r="AB160" s="24"/>
    </row>
    <row r="161" spans="1:28" s="2" customFormat="1">
      <c r="A161" s="43"/>
      <c r="B161" s="137">
        <v>237</v>
      </c>
      <c r="C161" s="137" t="str">
        <f t="shared" si="6"/>
        <v>N</v>
      </c>
      <c r="D161" s="24" t="s">
        <v>3772</v>
      </c>
      <c r="E161" s="24" t="str">
        <f t="shared" si="7"/>
        <v/>
      </c>
      <c r="F161" s="24" t="s">
        <v>3386</v>
      </c>
      <c r="G161" s="24" t="s">
        <v>2008</v>
      </c>
      <c r="H161" s="24" t="s">
        <v>3472</v>
      </c>
      <c r="I161" s="24" t="s">
        <v>2027</v>
      </c>
      <c r="J161" s="24" t="s">
        <v>3462</v>
      </c>
      <c r="K161" s="24" t="s">
        <v>2028</v>
      </c>
      <c r="L161" s="25" t="s">
        <v>544</v>
      </c>
      <c r="M161" s="24" t="s">
        <v>3773</v>
      </c>
      <c r="N161" s="24">
        <v>685</v>
      </c>
      <c r="O161" s="24"/>
      <c r="P161" s="25" t="s">
        <v>3474</v>
      </c>
      <c r="Q161" s="25">
        <v>70</v>
      </c>
      <c r="R161" s="24"/>
      <c r="S161" s="24"/>
      <c r="T161" s="24"/>
      <c r="U161" s="24"/>
      <c r="V161" s="24"/>
      <c r="W161" s="24"/>
      <c r="X161" s="24"/>
      <c r="Y161" s="24"/>
      <c r="Z161" s="24"/>
      <c r="AA161" s="24"/>
      <c r="AB161" s="24"/>
    </row>
    <row r="162" spans="1:28" s="2" customFormat="1">
      <c r="A162" s="43"/>
      <c r="B162" s="137">
        <v>238</v>
      </c>
      <c r="C162" s="137" t="str">
        <f t="shared" si="6"/>
        <v>N</v>
      </c>
      <c r="D162" s="24" t="s">
        <v>3774</v>
      </c>
      <c r="E162" s="24" t="str">
        <f t="shared" si="7"/>
        <v/>
      </c>
      <c r="F162" s="24" t="s">
        <v>3386</v>
      </c>
      <c r="G162" s="24" t="s">
        <v>2016</v>
      </c>
      <c r="H162" s="24" t="s">
        <v>3496</v>
      </c>
      <c r="I162" s="24" t="s">
        <v>3497</v>
      </c>
      <c r="J162" s="24" t="s">
        <v>3497</v>
      </c>
      <c r="K162" s="24" t="s">
        <v>3498</v>
      </c>
      <c r="L162" s="25" t="s">
        <v>544</v>
      </c>
      <c r="M162" s="24" t="s">
        <v>3775</v>
      </c>
      <c r="N162" s="24">
        <v>1880</v>
      </c>
      <c r="O162" s="24"/>
      <c r="P162" s="25" t="s">
        <v>3474</v>
      </c>
      <c r="Q162" s="25">
        <v>70</v>
      </c>
      <c r="R162" s="24"/>
      <c r="S162" s="24"/>
      <c r="T162" s="24"/>
      <c r="U162" s="24"/>
      <c r="V162" s="24"/>
      <c r="W162" s="24"/>
      <c r="X162" s="24"/>
      <c r="Y162" s="24"/>
      <c r="Z162" s="24"/>
      <c r="AA162" s="24"/>
      <c r="AB162" s="24"/>
    </row>
    <row r="163" spans="1:28" s="2" customFormat="1">
      <c r="A163" s="43"/>
      <c r="B163" s="137">
        <v>239</v>
      </c>
      <c r="C163" s="137" t="str">
        <f t="shared" si="6"/>
        <v>N</v>
      </c>
      <c r="D163" s="24" t="s">
        <v>3776</v>
      </c>
      <c r="E163" s="24" t="str">
        <f t="shared" si="7"/>
        <v/>
      </c>
      <c r="F163" s="24" t="s">
        <v>3386</v>
      </c>
      <c r="G163" s="24" t="s">
        <v>2008</v>
      </c>
      <c r="H163" s="24" t="s">
        <v>3476</v>
      </c>
      <c r="I163" s="24" t="s">
        <v>3477</v>
      </c>
      <c r="J163" s="24" t="s">
        <v>3462</v>
      </c>
      <c r="K163" s="24" t="s">
        <v>3478</v>
      </c>
      <c r="L163" s="25" t="s">
        <v>544</v>
      </c>
      <c r="M163" s="24" t="s">
        <v>3777</v>
      </c>
      <c r="N163" s="24">
        <v>865</v>
      </c>
      <c r="O163" s="24"/>
      <c r="P163" s="25" t="s">
        <v>3480</v>
      </c>
      <c r="Q163" s="25">
        <v>98</v>
      </c>
      <c r="R163" s="24"/>
      <c r="S163" s="24"/>
      <c r="T163" s="24"/>
      <c r="U163" s="24"/>
      <c r="V163" s="24"/>
      <c r="W163" s="24"/>
      <c r="X163" s="24"/>
      <c r="Y163" s="24"/>
      <c r="Z163" s="24"/>
      <c r="AA163" s="24"/>
      <c r="AB163" s="24"/>
    </row>
    <row r="164" spans="1:28" s="2" customFormat="1">
      <c r="A164" s="43"/>
      <c r="B164" s="137">
        <v>240</v>
      </c>
      <c r="C164" s="137" t="str">
        <f t="shared" si="6"/>
        <v>N</v>
      </c>
      <c r="D164" s="24" t="s">
        <v>3778</v>
      </c>
      <c r="E164" s="24" t="str">
        <f t="shared" si="7"/>
        <v/>
      </c>
      <c r="F164" s="24" t="s">
        <v>3386</v>
      </c>
      <c r="G164" s="24" t="s">
        <v>2016</v>
      </c>
      <c r="H164" s="24" t="s">
        <v>3482</v>
      </c>
      <c r="I164" s="24" t="s">
        <v>3477</v>
      </c>
      <c r="J164" s="24" t="s">
        <v>2051</v>
      </c>
      <c r="K164" s="24" t="s">
        <v>3483</v>
      </c>
      <c r="L164" s="25" t="s">
        <v>544</v>
      </c>
      <c r="M164" s="24" t="s">
        <v>3779</v>
      </c>
      <c r="N164" s="24">
        <v>2350</v>
      </c>
      <c r="O164" s="24"/>
      <c r="P164" s="25" t="s">
        <v>3480</v>
      </c>
      <c r="Q164" s="25">
        <v>98</v>
      </c>
      <c r="R164" s="24"/>
      <c r="S164" s="24"/>
      <c r="T164" s="24"/>
      <c r="U164" s="24"/>
      <c r="V164" s="24"/>
      <c r="W164" s="24"/>
      <c r="X164" s="24"/>
      <c r="Y164" s="24"/>
      <c r="Z164" s="24"/>
      <c r="AA164" s="24"/>
      <c r="AB164" s="24"/>
    </row>
    <row r="165" spans="1:28" s="2" customFormat="1">
      <c r="A165" s="43"/>
      <c r="B165" s="137">
        <v>241</v>
      </c>
      <c r="C165" s="137" t="str">
        <f t="shared" si="6"/>
        <v>N</v>
      </c>
      <c r="D165" s="24" t="s">
        <v>3780</v>
      </c>
      <c r="E165" s="24" t="str">
        <f t="shared" si="7"/>
        <v/>
      </c>
      <c r="F165" s="24" t="s">
        <v>3386</v>
      </c>
      <c r="G165" s="24" t="s">
        <v>2008</v>
      </c>
      <c r="H165" s="24" t="s">
        <v>3505</v>
      </c>
      <c r="I165" s="24" t="s">
        <v>549</v>
      </c>
      <c r="J165" s="24" t="s">
        <v>3462</v>
      </c>
      <c r="K165" s="24"/>
      <c r="L165" s="25" t="s">
        <v>544</v>
      </c>
      <c r="M165" s="24" t="s">
        <v>3781</v>
      </c>
      <c r="N165" s="24" t="s">
        <v>544</v>
      </c>
      <c r="O165" s="24"/>
      <c r="P165" s="25" t="s">
        <v>552</v>
      </c>
      <c r="Q165" s="25">
        <v>999</v>
      </c>
      <c r="R165" s="24"/>
      <c r="S165" s="24"/>
      <c r="T165" s="24"/>
      <c r="U165" s="24"/>
      <c r="V165" s="24"/>
      <c r="W165" s="24"/>
      <c r="X165" s="24"/>
      <c r="Y165" s="24"/>
      <c r="Z165" s="24"/>
      <c r="AA165" s="24"/>
      <c r="AB165" s="24"/>
    </row>
    <row r="166" spans="1:28" s="2" customFormat="1">
      <c r="A166" s="43"/>
      <c r="B166" s="137">
        <v>242</v>
      </c>
      <c r="C166" s="137" t="str">
        <f t="shared" si="6"/>
        <v>N</v>
      </c>
      <c r="D166" s="24" t="s">
        <v>3782</v>
      </c>
      <c r="E166" s="24" t="str">
        <f t="shared" si="7"/>
        <v/>
      </c>
      <c r="F166" s="24" t="s">
        <v>3386</v>
      </c>
      <c r="G166" s="24" t="s">
        <v>2016</v>
      </c>
      <c r="H166" s="24" t="s">
        <v>3505</v>
      </c>
      <c r="I166" s="24" t="s">
        <v>549</v>
      </c>
      <c r="J166" s="24" t="s">
        <v>549</v>
      </c>
      <c r="K166" s="24"/>
      <c r="L166" s="25" t="s">
        <v>544</v>
      </c>
      <c r="M166" s="24" t="s">
        <v>3783</v>
      </c>
      <c r="N166" s="24" t="s">
        <v>544</v>
      </c>
      <c r="O166" s="24"/>
      <c r="P166" s="25" t="s">
        <v>552</v>
      </c>
      <c r="Q166" s="25">
        <v>999</v>
      </c>
      <c r="R166" s="24"/>
      <c r="S166" s="24"/>
      <c r="T166" s="24"/>
      <c r="U166" s="24"/>
      <c r="V166" s="24"/>
      <c r="W166" s="24"/>
      <c r="X166" s="24"/>
      <c r="Y166" s="24"/>
      <c r="Z166" s="24"/>
      <c r="AA166" s="24"/>
      <c r="AB166" s="24"/>
    </row>
    <row r="167" spans="1:28" s="2" customFormat="1">
      <c r="A167" s="43"/>
      <c r="B167" s="137">
        <v>243</v>
      </c>
      <c r="C167" s="137" t="str">
        <f t="shared" si="6"/>
        <v>Y</v>
      </c>
      <c r="D167" s="24" t="s">
        <v>3784</v>
      </c>
      <c r="E167" s="24" t="str">
        <f t="shared" si="7"/>
        <v>ConTab_BOM_KP_WearRings_243</v>
      </c>
      <c r="F167" s="24" t="s">
        <v>2007</v>
      </c>
      <c r="G167" s="24" t="s">
        <v>2008</v>
      </c>
      <c r="H167" s="189" t="s">
        <v>3460</v>
      </c>
      <c r="I167" s="24" t="s">
        <v>3461</v>
      </c>
      <c r="J167" s="24" t="s">
        <v>3462</v>
      </c>
      <c r="K167" s="24" t="s">
        <v>3463</v>
      </c>
      <c r="L167" s="25">
        <v>97949096</v>
      </c>
      <c r="M167" s="24" t="s">
        <v>3464</v>
      </c>
      <c r="N167" s="24">
        <v>0</v>
      </c>
      <c r="O167" s="24"/>
      <c r="P167" s="25" t="s">
        <v>3487</v>
      </c>
      <c r="Q167" s="25"/>
      <c r="R167" s="24"/>
      <c r="S167" s="173"/>
      <c r="T167" s="24"/>
      <c r="U167" s="24"/>
      <c r="V167" s="24"/>
      <c r="W167" s="24"/>
      <c r="X167" s="24"/>
      <c r="Y167" s="24"/>
      <c r="Z167" s="24"/>
      <c r="AA167" s="24"/>
      <c r="AB167" s="24"/>
    </row>
    <row r="168" spans="1:28" s="2" customFormat="1">
      <c r="A168" s="43"/>
      <c r="B168" s="137">
        <v>244</v>
      </c>
      <c r="C168" s="137" t="str">
        <f t="shared" si="6"/>
        <v>N</v>
      </c>
      <c r="D168" s="24" t="s">
        <v>3785</v>
      </c>
      <c r="E168" s="24" t="str">
        <f t="shared" si="7"/>
        <v/>
      </c>
      <c r="F168" s="24" t="s">
        <v>2007</v>
      </c>
      <c r="G168" s="24" t="s">
        <v>2008</v>
      </c>
      <c r="H168" s="24" t="s">
        <v>3489</v>
      </c>
      <c r="I168" s="24" t="s">
        <v>3468</v>
      </c>
      <c r="J168" s="24" t="s">
        <v>3462</v>
      </c>
      <c r="K168" s="24" t="s">
        <v>2021</v>
      </c>
      <c r="L168" s="25" t="s">
        <v>544</v>
      </c>
      <c r="M168" s="24" t="s">
        <v>3786</v>
      </c>
      <c r="N168" s="24">
        <v>326</v>
      </c>
      <c r="O168" s="24"/>
      <c r="P168" s="25" t="s">
        <v>3465</v>
      </c>
      <c r="Q168" s="25">
        <v>42</v>
      </c>
      <c r="R168" s="24"/>
      <c r="S168" s="190"/>
      <c r="T168" s="24"/>
      <c r="U168" s="24"/>
      <c r="V168" s="24"/>
      <c r="W168" s="24"/>
      <c r="X168" s="24"/>
      <c r="Y168" s="24"/>
      <c r="Z168" s="24"/>
      <c r="AA168" s="24"/>
      <c r="AB168" s="24"/>
    </row>
    <row r="169" spans="1:28" s="2" customFormat="1">
      <c r="A169" s="43"/>
      <c r="B169" s="137">
        <v>245</v>
      </c>
      <c r="C169" s="137" t="str">
        <f t="shared" si="6"/>
        <v>N</v>
      </c>
      <c r="D169" s="24" t="s">
        <v>3787</v>
      </c>
      <c r="E169" s="24" t="str">
        <f t="shared" si="7"/>
        <v/>
      </c>
      <c r="F169" s="24" t="s">
        <v>2007</v>
      </c>
      <c r="G169" s="24" t="s">
        <v>2016</v>
      </c>
      <c r="H169" s="24" t="s">
        <v>3467</v>
      </c>
      <c r="I169" s="24" t="s">
        <v>3461</v>
      </c>
      <c r="J169" s="24" t="s">
        <v>3468</v>
      </c>
      <c r="K169" s="24" t="s">
        <v>3469</v>
      </c>
      <c r="L169" s="25">
        <v>97766006</v>
      </c>
      <c r="M169" s="24" t="s">
        <v>3470</v>
      </c>
      <c r="N169" s="24">
        <v>0</v>
      </c>
      <c r="O169" s="24"/>
      <c r="P169" s="25" t="s">
        <v>3465</v>
      </c>
      <c r="Q169" s="25"/>
      <c r="R169" s="24"/>
      <c r="S169" s="24"/>
      <c r="T169" s="24"/>
      <c r="U169" s="24"/>
      <c r="V169" s="24"/>
      <c r="W169" s="24"/>
      <c r="X169" s="24"/>
      <c r="Y169" s="24"/>
      <c r="Z169" s="24"/>
      <c r="AA169" s="24"/>
      <c r="AB169" s="24"/>
    </row>
    <row r="170" spans="1:28" s="2" customFormat="1">
      <c r="A170" s="43"/>
      <c r="B170" s="137">
        <v>246</v>
      </c>
      <c r="C170" s="137" t="str">
        <f t="shared" si="6"/>
        <v>N</v>
      </c>
      <c r="D170" s="24" t="s">
        <v>3788</v>
      </c>
      <c r="E170" s="24" t="str">
        <f t="shared" si="7"/>
        <v/>
      </c>
      <c r="F170" s="24" t="s">
        <v>2007</v>
      </c>
      <c r="G170" s="24" t="s">
        <v>2008</v>
      </c>
      <c r="H170" s="24" t="s">
        <v>3472</v>
      </c>
      <c r="I170" s="24" t="s">
        <v>2027</v>
      </c>
      <c r="J170" s="24" t="s">
        <v>3462</v>
      </c>
      <c r="K170" s="24" t="s">
        <v>2028</v>
      </c>
      <c r="L170" s="25" t="s">
        <v>544</v>
      </c>
      <c r="M170" s="24" t="s">
        <v>3473</v>
      </c>
      <c r="N170" s="24">
        <v>685</v>
      </c>
      <c r="O170" s="24"/>
      <c r="P170" s="25" t="s">
        <v>3474</v>
      </c>
      <c r="Q170" s="25">
        <v>70</v>
      </c>
      <c r="R170" s="24"/>
      <c r="S170" s="24"/>
      <c r="T170" s="24"/>
      <c r="U170" s="24"/>
      <c r="V170" s="24"/>
      <c r="W170" s="24"/>
      <c r="X170" s="24"/>
      <c r="Y170" s="24"/>
      <c r="Z170" s="24"/>
      <c r="AA170" s="24"/>
      <c r="AB170" s="24"/>
    </row>
    <row r="171" spans="1:28" s="2" customFormat="1">
      <c r="A171" s="64"/>
      <c r="B171" s="137">
        <v>247</v>
      </c>
      <c r="C171" s="137" t="str">
        <f t="shared" si="6"/>
        <v>N</v>
      </c>
      <c r="D171" s="24" t="s">
        <v>3789</v>
      </c>
      <c r="E171" s="24" t="str">
        <f t="shared" si="7"/>
        <v/>
      </c>
      <c r="F171" s="24" t="s">
        <v>2007</v>
      </c>
      <c r="G171" s="24" t="s">
        <v>2016</v>
      </c>
      <c r="H171" s="24" t="s">
        <v>3496</v>
      </c>
      <c r="I171" s="24" t="s">
        <v>3497</v>
      </c>
      <c r="J171" s="24" t="s">
        <v>3497</v>
      </c>
      <c r="K171" s="24" t="s">
        <v>3498</v>
      </c>
      <c r="L171" s="25" t="s">
        <v>544</v>
      </c>
      <c r="M171" s="24" t="s">
        <v>3790</v>
      </c>
      <c r="N171" s="24">
        <v>1880</v>
      </c>
      <c r="O171" s="24"/>
      <c r="P171" s="25" t="s">
        <v>3474</v>
      </c>
      <c r="Q171" s="25">
        <v>70</v>
      </c>
      <c r="R171" s="24"/>
      <c r="S171" s="24"/>
      <c r="T171" s="24"/>
      <c r="U171" s="24"/>
      <c r="V171" s="24"/>
      <c r="W171" s="24"/>
      <c r="X171" s="24"/>
      <c r="Y171" s="24"/>
      <c r="Z171" s="24"/>
      <c r="AA171" s="24"/>
      <c r="AB171" s="24"/>
    </row>
    <row r="172" spans="1:28" s="2" customFormat="1">
      <c r="A172" s="64"/>
      <c r="B172" s="137">
        <v>248</v>
      </c>
      <c r="C172" s="137" t="str">
        <f t="shared" si="6"/>
        <v>N</v>
      </c>
      <c r="D172" s="24" t="s">
        <v>3791</v>
      </c>
      <c r="E172" s="24" t="str">
        <f t="shared" si="7"/>
        <v/>
      </c>
      <c r="F172" s="24" t="s">
        <v>2007</v>
      </c>
      <c r="G172" s="24" t="s">
        <v>2008</v>
      </c>
      <c r="H172" s="24" t="s">
        <v>3476</v>
      </c>
      <c r="I172" s="24" t="s">
        <v>3477</v>
      </c>
      <c r="J172" s="24" t="s">
        <v>3462</v>
      </c>
      <c r="K172" s="24" t="s">
        <v>3478</v>
      </c>
      <c r="L172" s="25">
        <v>97948030</v>
      </c>
      <c r="M172" s="24" t="s">
        <v>3479</v>
      </c>
      <c r="N172" s="24">
        <v>865</v>
      </c>
      <c r="O172" s="24"/>
      <c r="P172" s="25" t="s">
        <v>3480</v>
      </c>
      <c r="Q172" s="25">
        <v>98</v>
      </c>
      <c r="R172" s="24"/>
      <c r="S172" s="24"/>
      <c r="T172" s="24"/>
      <c r="U172" s="24"/>
      <c r="V172" s="24"/>
      <c r="W172" s="24"/>
      <c r="X172" s="24"/>
      <c r="Y172" s="24"/>
      <c r="Z172" s="24"/>
      <c r="AA172" s="24"/>
      <c r="AB172" s="24"/>
    </row>
    <row r="173" spans="1:28" s="2" customFormat="1">
      <c r="A173" s="64"/>
      <c r="B173" s="137">
        <v>249</v>
      </c>
      <c r="C173" s="137" t="str">
        <f t="shared" si="6"/>
        <v>N</v>
      </c>
      <c r="D173" s="24" t="s">
        <v>3792</v>
      </c>
      <c r="E173" s="24" t="str">
        <f t="shared" si="7"/>
        <v/>
      </c>
      <c r="F173" s="24" t="s">
        <v>2007</v>
      </c>
      <c r="G173" s="24" t="s">
        <v>2016</v>
      </c>
      <c r="H173" s="24" t="s">
        <v>3482</v>
      </c>
      <c r="I173" s="24" t="s">
        <v>3477</v>
      </c>
      <c r="J173" s="24" t="s">
        <v>2051</v>
      </c>
      <c r="K173" s="24" t="s">
        <v>3483</v>
      </c>
      <c r="L173" s="25" t="s">
        <v>544</v>
      </c>
      <c r="M173" s="24" t="s">
        <v>3484</v>
      </c>
      <c r="N173" s="24">
        <v>2350</v>
      </c>
      <c r="O173" s="24"/>
      <c r="P173" s="25" t="s">
        <v>3480</v>
      </c>
      <c r="Q173" s="25">
        <v>98</v>
      </c>
      <c r="R173" s="24"/>
      <c r="S173" s="24"/>
      <c r="T173" s="24"/>
      <c r="U173" s="24"/>
      <c r="V173" s="24"/>
      <c r="W173" s="24"/>
      <c r="X173" s="24"/>
      <c r="Y173" s="24"/>
      <c r="Z173" s="24"/>
      <c r="AA173" s="24"/>
      <c r="AB173" s="24"/>
    </row>
    <row r="174" spans="1:28" s="2" customFormat="1">
      <c r="A174" s="64"/>
      <c r="B174" s="137">
        <v>250</v>
      </c>
      <c r="C174" s="137" t="str">
        <f t="shared" si="6"/>
        <v>N</v>
      </c>
      <c r="D174" s="24" t="s">
        <v>3793</v>
      </c>
      <c r="E174" s="24" t="str">
        <f t="shared" si="7"/>
        <v/>
      </c>
      <c r="F174" s="24" t="s">
        <v>2007</v>
      </c>
      <c r="G174" s="24" t="s">
        <v>2008</v>
      </c>
      <c r="H174" s="24" t="s">
        <v>3505</v>
      </c>
      <c r="I174" s="24" t="s">
        <v>549</v>
      </c>
      <c r="J174" s="24" t="s">
        <v>3462</v>
      </c>
      <c r="K174" s="24"/>
      <c r="L174" s="25" t="s">
        <v>544</v>
      </c>
      <c r="M174" s="24" t="s">
        <v>3794</v>
      </c>
      <c r="N174" s="24" t="s">
        <v>544</v>
      </c>
      <c r="O174" s="24"/>
      <c r="P174" s="25" t="s">
        <v>552</v>
      </c>
      <c r="Q174" s="25">
        <v>999</v>
      </c>
      <c r="R174" s="24"/>
      <c r="S174" s="24"/>
      <c r="T174" s="24"/>
      <c r="U174" s="24"/>
      <c r="V174" s="24"/>
      <c r="W174" s="24"/>
      <c r="X174" s="24"/>
      <c r="Y174" s="24"/>
      <c r="Z174" s="24"/>
      <c r="AA174" s="24"/>
      <c r="AB174" s="24"/>
    </row>
    <row r="175" spans="1:28" s="2" customFormat="1">
      <c r="A175" s="64"/>
      <c r="B175" s="137">
        <v>251</v>
      </c>
      <c r="C175" s="137" t="str">
        <f t="shared" si="6"/>
        <v>N</v>
      </c>
      <c r="D175" s="24" t="s">
        <v>3795</v>
      </c>
      <c r="E175" s="24" t="str">
        <f t="shared" si="7"/>
        <v/>
      </c>
      <c r="F175" s="24" t="s">
        <v>2007</v>
      </c>
      <c r="G175" s="24" t="s">
        <v>2016</v>
      </c>
      <c r="H175" s="24" t="s">
        <v>3505</v>
      </c>
      <c r="I175" s="24" t="s">
        <v>549</v>
      </c>
      <c r="J175" s="24" t="s">
        <v>549</v>
      </c>
      <c r="K175" s="24"/>
      <c r="L175" s="25" t="s">
        <v>544</v>
      </c>
      <c r="M175" s="24" t="s">
        <v>3796</v>
      </c>
      <c r="N175" s="24" t="s">
        <v>544</v>
      </c>
      <c r="O175" s="24"/>
      <c r="P175" s="25" t="s">
        <v>552</v>
      </c>
      <c r="Q175" s="25">
        <v>999</v>
      </c>
      <c r="R175" s="24"/>
      <c r="S175" s="24"/>
      <c r="T175" s="24"/>
      <c r="U175" s="24"/>
      <c r="V175" s="24"/>
      <c r="W175" s="24"/>
      <c r="X175" s="24"/>
      <c r="Y175" s="24"/>
      <c r="Z175" s="24"/>
      <c r="AA175" s="24"/>
      <c r="AB175" s="24"/>
    </row>
    <row r="176" spans="1:28" s="2" customFormat="1">
      <c r="A176" s="64"/>
      <c r="B176" s="137">
        <v>252</v>
      </c>
      <c r="C176" s="137" t="s">
        <v>3797</v>
      </c>
      <c r="D176" s="24" t="s">
        <v>3798</v>
      </c>
      <c r="E176" s="24"/>
      <c r="F176" s="24" t="s">
        <v>1899</v>
      </c>
      <c r="G176" s="188" t="s">
        <v>2008</v>
      </c>
      <c r="H176" s="166" t="s">
        <v>3460</v>
      </c>
      <c r="I176" s="188" t="s">
        <v>3461</v>
      </c>
      <c r="J176" s="188" t="s">
        <v>3462</v>
      </c>
      <c r="K176" s="188" t="s">
        <v>3463</v>
      </c>
      <c r="L176" s="191">
        <v>98551470</v>
      </c>
      <c r="M176" s="24" t="s">
        <v>3464</v>
      </c>
      <c r="N176" s="169"/>
      <c r="O176" s="188"/>
      <c r="P176" s="169" t="s">
        <v>3799</v>
      </c>
      <c r="Q176" s="25">
        <v>70</v>
      </c>
      <c r="R176" s="24"/>
      <c r="S176" s="24"/>
      <c r="T176" s="24"/>
      <c r="U176" s="24"/>
      <c r="V176" s="24"/>
      <c r="W176" s="24"/>
      <c r="X176" s="24"/>
      <c r="Y176" s="24"/>
      <c r="Z176" s="24"/>
      <c r="AA176" s="24"/>
      <c r="AB176" s="24"/>
    </row>
    <row r="177" spans="1:28" s="2" customFormat="1">
      <c r="A177" s="64"/>
      <c r="B177" s="137">
        <v>253</v>
      </c>
      <c r="C177" s="137" t="str">
        <f t="shared" si="6"/>
        <v>N</v>
      </c>
      <c r="D177" s="24" t="s">
        <v>3800</v>
      </c>
      <c r="E177" s="24"/>
      <c r="F177" s="24" t="s">
        <v>1899</v>
      </c>
      <c r="G177" s="188" t="s">
        <v>2016</v>
      </c>
      <c r="H177" s="188" t="s">
        <v>3467</v>
      </c>
      <c r="I177" s="188" t="s">
        <v>3461</v>
      </c>
      <c r="J177" s="188" t="s">
        <v>3468</v>
      </c>
      <c r="K177" s="188" t="s">
        <v>3469</v>
      </c>
      <c r="L177" s="169" t="s">
        <v>544</v>
      </c>
      <c r="M177" s="24" t="s">
        <v>3796</v>
      </c>
      <c r="N177" s="169"/>
      <c r="O177" s="188"/>
      <c r="P177" s="169" t="s">
        <v>3474</v>
      </c>
      <c r="Q177" s="25">
        <v>70</v>
      </c>
      <c r="R177" s="24"/>
      <c r="S177" s="24"/>
      <c r="T177" s="24"/>
      <c r="U177" s="24"/>
      <c r="V177" s="24"/>
      <c r="W177" s="24"/>
      <c r="X177" s="24"/>
      <c r="Y177" s="24"/>
      <c r="Z177" s="24"/>
      <c r="AA177" s="24"/>
      <c r="AB177" s="24"/>
    </row>
    <row r="178" spans="1:28" s="2" customFormat="1">
      <c r="A178" s="64"/>
      <c r="B178" s="137">
        <v>254</v>
      </c>
      <c r="C178" s="137" t="str">
        <f t="shared" si="6"/>
        <v>N</v>
      </c>
      <c r="D178" s="24" t="s">
        <v>3801</v>
      </c>
      <c r="E178" s="24"/>
      <c r="F178" s="24" t="s">
        <v>1899</v>
      </c>
      <c r="G178" s="188" t="s">
        <v>2008</v>
      </c>
      <c r="H178" s="188" t="s">
        <v>3472</v>
      </c>
      <c r="I178" s="188" t="s">
        <v>2027</v>
      </c>
      <c r="J178" s="188" t="s">
        <v>3462</v>
      </c>
      <c r="K178" s="188" t="s">
        <v>2028</v>
      </c>
      <c r="L178" s="169" t="s">
        <v>544</v>
      </c>
      <c r="M178" s="24" t="s">
        <v>3796</v>
      </c>
      <c r="N178" s="169"/>
      <c r="O178" s="188"/>
      <c r="P178" s="169" t="s">
        <v>3799</v>
      </c>
      <c r="Q178" s="25">
        <v>70</v>
      </c>
      <c r="R178" s="24"/>
      <c r="S178" s="24"/>
      <c r="T178" s="24"/>
      <c r="U178" s="24"/>
      <c r="V178" s="24"/>
      <c r="W178" s="24"/>
      <c r="X178" s="24"/>
      <c r="Y178" s="24"/>
      <c r="Z178" s="24"/>
      <c r="AA178" s="24"/>
      <c r="AB178" s="24"/>
    </row>
    <row r="179" spans="1:28" s="2" customFormat="1">
      <c r="A179" s="64"/>
      <c r="B179" s="137">
        <v>256</v>
      </c>
      <c r="C179" s="137" t="str">
        <f t="shared" si="6"/>
        <v>N</v>
      </c>
      <c r="D179" s="24" t="s">
        <v>3802</v>
      </c>
      <c r="E179" s="24"/>
      <c r="F179" s="24" t="s">
        <v>1899</v>
      </c>
      <c r="G179" s="188" t="s">
        <v>2008</v>
      </c>
      <c r="H179" s="188" t="s">
        <v>3476</v>
      </c>
      <c r="I179" s="188" t="s">
        <v>3477</v>
      </c>
      <c r="J179" s="188" t="s">
        <v>3462</v>
      </c>
      <c r="K179" s="188" t="s">
        <v>3478</v>
      </c>
      <c r="L179" s="191">
        <v>98551471</v>
      </c>
      <c r="M179" s="24" t="s">
        <v>3796</v>
      </c>
      <c r="N179" s="169"/>
      <c r="O179" s="188"/>
      <c r="P179" s="169" t="s">
        <v>3799</v>
      </c>
      <c r="Q179" s="25">
        <v>70</v>
      </c>
      <c r="R179" s="24"/>
      <c r="S179" s="24"/>
      <c r="T179" s="24"/>
      <c r="U179" s="24"/>
      <c r="V179" s="24"/>
      <c r="W179" s="24"/>
      <c r="X179" s="24"/>
      <c r="Y179" s="24"/>
      <c r="Z179" s="24"/>
      <c r="AA179" s="24"/>
      <c r="AB179" s="24"/>
    </row>
    <row r="180" spans="1:28" s="2" customFormat="1">
      <c r="A180" s="64"/>
      <c r="B180" s="137">
        <v>257</v>
      </c>
      <c r="C180" s="137" t="str">
        <f t="shared" si="6"/>
        <v>N</v>
      </c>
      <c r="D180" s="24" t="s">
        <v>3803</v>
      </c>
      <c r="E180" s="24"/>
      <c r="F180" s="24" t="s">
        <v>1899</v>
      </c>
      <c r="G180" s="188" t="s">
        <v>2016</v>
      </c>
      <c r="H180" s="188" t="s">
        <v>3482</v>
      </c>
      <c r="I180" s="188" t="s">
        <v>3477</v>
      </c>
      <c r="J180" s="188" t="s">
        <v>2051</v>
      </c>
      <c r="K180" s="188" t="s">
        <v>3483</v>
      </c>
      <c r="L180" s="169" t="s">
        <v>544</v>
      </c>
      <c r="M180" s="24" t="s">
        <v>3796</v>
      </c>
      <c r="N180" s="169"/>
      <c r="O180" s="188"/>
      <c r="P180" s="169" t="s">
        <v>3474</v>
      </c>
      <c r="Q180" s="25">
        <v>70</v>
      </c>
      <c r="R180" s="24"/>
      <c r="S180" s="24"/>
      <c r="T180" s="24"/>
      <c r="U180" s="24"/>
      <c r="V180" s="24"/>
      <c r="W180" s="24"/>
      <c r="X180" s="24"/>
      <c r="Y180" s="24"/>
      <c r="Z180" s="24"/>
      <c r="AA180" s="24"/>
      <c r="AB180" s="24"/>
    </row>
    <row r="181" spans="1:28" s="2" customFormat="1">
      <c r="A181" s="64"/>
      <c r="B181" s="137">
        <v>260</v>
      </c>
      <c r="C181" s="137" t="s">
        <v>3797</v>
      </c>
      <c r="D181" s="24" t="s">
        <v>3804</v>
      </c>
      <c r="E181" s="24"/>
      <c r="F181" s="24" t="s">
        <v>1491</v>
      </c>
      <c r="G181" s="188" t="s">
        <v>2008</v>
      </c>
      <c r="H181" s="166" t="s">
        <v>3460</v>
      </c>
      <c r="I181" s="188" t="s">
        <v>3461</v>
      </c>
      <c r="J181" s="188" t="s">
        <v>3462</v>
      </c>
      <c r="K181" s="188" t="s">
        <v>3463</v>
      </c>
      <c r="L181" s="192">
        <v>98553390</v>
      </c>
      <c r="M181" s="24" t="s">
        <v>3464</v>
      </c>
      <c r="N181" s="169"/>
      <c r="O181" s="188"/>
      <c r="P181" s="169" t="s">
        <v>3799</v>
      </c>
      <c r="Q181" s="25">
        <v>70</v>
      </c>
      <c r="R181" s="24"/>
      <c r="S181" s="24"/>
      <c r="T181" s="24"/>
      <c r="U181" s="24"/>
      <c r="V181" s="24"/>
      <c r="W181" s="24"/>
      <c r="X181" s="24"/>
      <c r="Y181" s="24"/>
      <c r="Z181" s="24"/>
      <c r="AA181" s="24"/>
      <c r="AB181" s="24"/>
    </row>
    <row r="182" spans="1:28" s="2" customFormat="1">
      <c r="A182" s="64"/>
      <c r="B182" s="137">
        <v>261</v>
      </c>
      <c r="C182" s="137" t="str">
        <f>IF(AND(G182 = "Case Ring",K182="B18"),"Y","N")</f>
        <v>N</v>
      </c>
      <c r="D182" s="24" t="s">
        <v>3805</v>
      </c>
      <c r="E182" s="24"/>
      <c r="F182" s="24" t="s">
        <v>1491</v>
      </c>
      <c r="G182" s="188" t="s">
        <v>2016</v>
      </c>
      <c r="H182" s="188" t="s">
        <v>3467</v>
      </c>
      <c r="I182" s="188" t="s">
        <v>3461</v>
      </c>
      <c r="J182" s="188" t="s">
        <v>3468</v>
      </c>
      <c r="K182" s="188" t="s">
        <v>3469</v>
      </c>
      <c r="L182" s="172" t="s">
        <v>544</v>
      </c>
      <c r="M182" s="24" t="s">
        <v>3796</v>
      </c>
      <c r="N182" s="169"/>
      <c r="O182" s="188"/>
      <c r="P182" s="169" t="s">
        <v>3474</v>
      </c>
      <c r="Q182" s="25">
        <v>70</v>
      </c>
      <c r="R182" s="24"/>
      <c r="S182" s="24"/>
      <c r="T182" s="24"/>
      <c r="U182" s="24"/>
      <c r="V182" s="24"/>
      <c r="W182" s="24"/>
      <c r="X182" s="24"/>
      <c r="Y182" s="24"/>
      <c r="Z182" s="24"/>
      <c r="AA182" s="24"/>
      <c r="AB182" s="24"/>
    </row>
    <row r="183" spans="1:28" s="2" customFormat="1">
      <c r="A183" s="64"/>
      <c r="B183" s="137">
        <v>262</v>
      </c>
      <c r="C183" s="137" t="str">
        <f>IF(AND(G183 = "Case Ring",K183="B18"),"Y","N")</f>
        <v>N</v>
      </c>
      <c r="D183" s="24" t="s">
        <v>3806</v>
      </c>
      <c r="E183" s="24"/>
      <c r="F183" s="24" t="s">
        <v>1491</v>
      </c>
      <c r="G183" s="188" t="s">
        <v>2008</v>
      </c>
      <c r="H183" s="188" t="s">
        <v>3472</v>
      </c>
      <c r="I183" s="188" t="s">
        <v>2027</v>
      </c>
      <c r="J183" s="188" t="s">
        <v>3462</v>
      </c>
      <c r="K183" s="188" t="s">
        <v>2028</v>
      </c>
      <c r="L183" s="172" t="s">
        <v>544</v>
      </c>
      <c r="M183" s="24" t="s">
        <v>3796</v>
      </c>
      <c r="N183" s="169"/>
      <c r="O183" s="188"/>
      <c r="P183" s="169" t="s">
        <v>3799</v>
      </c>
      <c r="Q183" s="25">
        <v>70</v>
      </c>
      <c r="R183" s="24"/>
      <c r="S183" s="24"/>
      <c r="T183" s="24"/>
      <c r="U183" s="24"/>
      <c r="V183" s="24"/>
      <c r="W183" s="24"/>
      <c r="X183" s="24"/>
      <c r="Y183" s="24"/>
      <c r="Z183" s="24"/>
      <c r="AA183" s="24"/>
      <c r="AB183" s="24"/>
    </row>
    <row r="184" spans="1:28" s="2" customFormat="1">
      <c r="A184" s="64"/>
      <c r="B184" s="137">
        <v>264</v>
      </c>
      <c r="C184" s="137" t="str">
        <f>IF(AND(G184 = "Case Ring",K184="B18"),"Y","N")</f>
        <v>N</v>
      </c>
      <c r="D184" s="24" t="s">
        <v>3807</v>
      </c>
      <c r="E184" s="24"/>
      <c r="F184" s="24" t="s">
        <v>1491</v>
      </c>
      <c r="G184" s="188" t="s">
        <v>2008</v>
      </c>
      <c r="H184" s="188" t="s">
        <v>3476</v>
      </c>
      <c r="I184" s="188" t="s">
        <v>3477</v>
      </c>
      <c r="J184" s="188" t="s">
        <v>3462</v>
      </c>
      <c r="K184" s="188" t="s">
        <v>3478</v>
      </c>
      <c r="L184" s="192">
        <v>98553391</v>
      </c>
      <c r="M184" s="24" t="s">
        <v>3796</v>
      </c>
      <c r="N184" s="169"/>
      <c r="O184" s="188"/>
      <c r="P184" s="169" t="s">
        <v>3799</v>
      </c>
      <c r="Q184" s="25">
        <v>70</v>
      </c>
      <c r="R184" s="24"/>
      <c r="S184" s="24"/>
      <c r="T184" s="24"/>
      <c r="U184" s="24"/>
      <c r="V184" s="24"/>
      <c r="W184" s="24"/>
      <c r="X184" s="24"/>
      <c r="Y184" s="24"/>
      <c r="Z184" s="24"/>
      <c r="AA184" s="24"/>
      <c r="AB184" s="24"/>
    </row>
    <row r="185" spans="1:28" s="2" customFormat="1">
      <c r="A185" s="64"/>
      <c r="B185" s="137">
        <v>265</v>
      </c>
      <c r="C185" s="137" t="str">
        <f>IF(AND(G185 = "Case Ring",K185="B18"),"Y","N")</f>
        <v>N</v>
      </c>
      <c r="D185" s="24" t="s">
        <v>3808</v>
      </c>
      <c r="E185" s="24"/>
      <c r="F185" s="24" t="s">
        <v>1491</v>
      </c>
      <c r="G185" s="188" t="s">
        <v>2016</v>
      </c>
      <c r="H185" s="188" t="s">
        <v>3482</v>
      </c>
      <c r="I185" s="188" t="s">
        <v>3477</v>
      </c>
      <c r="J185" s="188" t="s">
        <v>2051</v>
      </c>
      <c r="K185" s="188" t="s">
        <v>3483</v>
      </c>
      <c r="L185" s="169" t="s">
        <v>544</v>
      </c>
      <c r="M185" s="24" t="s">
        <v>3796</v>
      </c>
      <c r="N185" s="169"/>
      <c r="O185" s="188"/>
      <c r="P185" s="169" t="s">
        <v>3474</v>
      </c>
      <c r="Q185" s="25">
        <v>70</v>
      </c>
      <c r="R185" s="24"/>
      <c r="S185" s="24"/>
      <c r="T185" s="24"/>
      <c r="U185" s="24"/>
      <c r="V185" s="24"/>
      <c r="W185" s="24"/>
      <c r="X185" s="24"/>
      <c r="Y185" s="24"/>
      <c r="Z185" s="24"/>
      <c r="AA185" s="24"/>
      <c r="AB185" s="24"/>
    </row>
    <row r="186" spans="1:28" s="2" customFormat="1">
      <c r="A186" s="64"/>
      <c r="B186" s="137">
        <v>268</v>
      </c>
      <c r="C186" s="137" t="s">
        <v>3797</v>
      </c>
      <c r="D186" s="24" t="s">
        <v>3809</v>
      </c>
      <c r="E186" s="24"/>
      <c r="F186" s="24" t="s">
        <v>1554</v>
      </c>
      <c r="G186" s="188" t="s">
        <v>2008</v>
      </c>
      <c r="H186" s="166" t="s">
        <v>3460</v>
      </c>
      <c r="I186" s="188" t="s">
        <v>3461</v>
      </c>
      <c r="J186" s="188" t="s">
        <v>3462</v>
      </c>
      <c r="K186" s="188" t="s">
        <v>3463</v>
      </c>
      <c r="L186" s="169">
        <v>98554272</v>
      </c>
      <c r="M186" s="24" t="s">
        <v>3464</v>
      </c>
      <c r="N186" s="169"/>
      <c r="O186" s="188"/>
      <c r="P186" s="169" t="s">
        <v>3799</v>
      </c>
      <c r="Q186" s="25">
        <v>70</v>
      </c>
      <c r="R186" s="24"/>
      <c r="S186" s="24"/>
      <c r="T186" s="24"/>
      <c r="U186" s="24"/>
      <c r="V186" s="24"/>
      <c r="W186" s="24"/>
      <c r="X186" s="24"/>
      <c r="Y186" s="24"/>
      <c r="Z186" s="24"/>
      <c r="AA186" s="24"/>
      <c r="AB186" s="24"/>
    </row>
    <row r="187" spans="1:28" s="2" customFormat="1">
      <c r="A187" s="64"/>
      <c r="B187" s="137">
        <v>269</v>
      </c>
      <c r="C187" s="137" t="str">
        <f>IF(AND(G187 = "Case Ring",K187="B18"),"Y","N")</f>
        <v>N</v>
      </c>
      <c r="D187" s="24" t="s">
        <v>3810</v>
      </c>
      <c r="E187" s="24"/>
      <c r="F187" s="24" t="s">
        <v>1554</v>
      </c>
      <c r="G187" s="188" t="s">
        <v>2016</v>
      </c>
      <c r="H187" s="188" t="s">
        <v>3467</v>
      </c>
      <c r="I187" s="188" t="s">
        <v>3461</v>
      </c>
      <c r="J187" s="188" t="s">
        <v>3468</v>
      </c>
      <c r="K187" s="188" t="s">
        <v>3469</v>
      </c>
      <c r="L187" s="169" t="s">
        <v>544</v>
      </c>
      <c r="M187" s="24" t="s">
        <v>3796</v>
      </c>
      <c r="N187" s="169"/>
      <c r="O187" s="188"/>
      <c r="P187" s="169" t="s">
        <v>3474</v>
      </c>
      <c r="Q187" s="25">
        <v>70</v>
      </c>
      <c r="R187" s="24"/>
      <c r="S187" s="24"/>
      <c r="T187" s="24"/>
      <c r="U187" s="24"/>
      <c r="V187" s="24"/>
      <c r="W187" s="24"/>
      <c r="X187" s="24"/>
      <c r="Y187" s="24"/>
      <c r="Z187" s="24"/>
      <c r="AA187" s="24"/>
      <c r="AB187" s="24"/>
    </row>
    <row r="188" spans="1:28" s="2" customFormat="1">
      <c r="A188" s="64"/>
      <c r="B188" s="137">
        <v>270</v>
      </c>
      <c r="C188" s="137" t="str">
        <f>IF(AND(G188 = "Case Ring",K188="B18"),"Y","N")</f>
        <v>N</v>
      </c>
      <c r="D188" s="24" t="s">
        <v>3811</v>
      </c>
      <c r="E188" s="24"/>
      <c r="F188" s="24" t="s">
        <v>1554</v>
      </c>
      <c r="G188" s="188" t="s">
        <v>2008</v>
      </c>
      <c r="H188" s="188" t="s">
        <v>3472</v>
      </c>
      <c r="I188" s="188" t="s">
        <v>2027</v>
      </c>
      <c r="J188" s="188" t="s">
        <v>3462</v>
      </c>
      <c r="K188" s="188" t="s">
        <v>2028</v>
      </c>
      <c r="L188" s="169" t="s">
        <v>544</v>
      </c>
      <c r="M188" s="24" t="s">
        <v>3796</v>
      </c>
      <c r="N188" s="169"/>
      <c r="O188" s="188"/>
      <c r="P188" s="169" t="s">
        <v>3799</v>
      </c>
      <c r="Q188" s="25">
        <v>70</v>
      </c>
      <c r="R188" s="24"/>
      <c r="S188" s="24"/>
      <c r="T188" s="24"/>
      <c r="U188" s="24"/>
      <c r="V188" s="24"/>
      <c r="W188" s="24"/>
      <c r="X188" s="24"/>
      <c r="Y188" s="24"/>
      <c r="Z188" s="24"/>
      <c r="AA188" s="24"/>
      <c r="AB188" s="24"/>
    </row>
    <row r="189" spans="1:28" s="2" customFormat="1">
      <c r="A189" s="64"/>
      <c r="B189" s="137">
        <v>272</v>
      </c>
      <c r="C189" s="137" t="str">
        <f>IF(AND(G189 = "Case Ring",K189="B18"),"Y","N")</f>
        <v>N</v>
      </c>
      <c r="D189" s="24" t="s">
        <v>3812</v>
      </c>
      <c r="E189" s="24"/>
      <c r="F189" s="24" t="s">
        <v>1554</v>
      </c>
      <c r="G189" s="188" t="s">
        <v>2008</v>
      </c>
      <c r="H189" s="188" t="s">
        <v>3476</v>
      </c>
      <c r="I189" s="188" t="s">
        <v>3477</v>
      </c>
      <c r="J189" s="188" t="s">
        <v>3462</v>
      </c>
      <c r="K189" s="188" t="s">
        <v>3478</v>
      </c>
      <c r="L189" s="169">
        <v>98554273</v>
      </c>
      <c r="M189" s="24" t="s">
        <v>3796</v>
      </c>
      <c r="N189" s="169"/>
      <c r="O189" s="188"/>
      <c r="P189" s="169" t="s">
        <v>3799</v>
      </c>
      <c r="Q189" s="25">
        <v>70</v>
      </c>
      <c r="R189" s="24"/>
      <c r="S189" s="24"/>
      <c r="T189" s="24"/>
      <c r="U189" s="24"/>
      <c r="V189" s="24"/>
      <c r="W189" s="24"/>
      <c r="X189" s="24"/>
      <c r="Y189" s="24"/>
      <c r="Z189" s="24"/>
      <c r="AA189" s="24"/>
      <c r="AB189" s="24"/>
    </row>
    <row r="190" spans="1:28" s="2" customFormat="1">
      <c r="A190" s="64"/>
      <c r="B190" s="137">
        <v>273</v>
      </c>
      <c r="C190" s="137" t="str">
        <f>IF(AND(G190 = "Case Ring",K190="B18"),"Y","N")</f>
        <v>N</v>
      </c>
      <c r="D190" s="24" t="s">
        <v>3813</v>
      </c>
      <c r="E190" s="24"/>
      <c r="F190" s="24" t="s">
        <v>1554</v>
      </c>
      <c r="G190" s="188" t="s">
        <v>2016</v>
      </c>
      <c r="H190" s="188" t="s">
        <v>3482</v>
      </c>
      <c r="I190" s="188" t="s">
        <v>3477</v>
      </c>
      <c r="J190" s="188" t="s">
        <v>2051</v>
      </c>
      <c r="K190" s="188" t="s">
        <v>3483</v>
      </c>
      <c r="L190" s="169" t="s">
        <v>544</v>
      </c>
      <c r="M190" s="24" t="s">
        <v>3796</v>
      </c>
      <c r="N190" s="169"/>
      <c r="O190" s="188"/>
      <c r="P190" s="169" t="s">
        <v>3474</v>
      </c>
      <c r="Q190" s="25">
        <v>70</v>
      </c>
      <c r="R190" s="24"/>
      <c r="S190" s="24"/>
      <c r="T190" s="24"/>
      <c r="U190" s="24"/>
      <c r="V190" s="24"/>
      <c r="W190" s="24"/>
      <c r="X190" s="24"/>
      <c r="Y190" s="24"/>
      <c r="Z190" s="24"/>
      <c r="AA190" s="24"/>
      <c r="AB190" s="24"/>
    </row>
    <row r="191" spans="1:28" s="2" customFormat="1">
      <c r="A191" s="64"/>
      <c r="B191" s="137">
        <v>276</v>
      </c>
      <c r="C191" s="137" t="s">
        <v>3797</v>
      </c>
      <c r="D191" s="24" t="s">
        <v>3814</v>
      </c>
      <c r="E191" s="24"/>
      <c r="F191" s="24" t="s">
        <v>1528</v>
      </c>
      <c r="G191" s="188" t="s">
        <v>2008</v>
      </c>
      <c r="H191" s="166" t="s">
        <v>3460</v>
      </c>
      <c r="I191" s="188" t="s">
        <v>3461</v>
      </c>
      <c r="J191" s="188" t="s">
        <v>3462</v>
      </c>
      <c r="K191" s="188" t="s">
        <v>3463</v>
      </c>
      <c r="L191" s="169">
        <v>98558147</v>
      </c>
      <c r="M191" s="24" t="s">
        <v>3464</v>
      </c>
      <c r="N191" s="169"/>
      <c r="O191" s="188"/>
      <c r="P191" s="169" t="s">
        <v>3799</v>
      </c>
      <c r="Q191" s="25">
        <v>70</v>
      </c>
      <c r="R191" s="24"/>
      <c r="S191" s="24"/>
      <c r="T191" s="24"/>
      <c r="U191" s="24"/>
      <c r="V191" s="24"/>
      <c r="W191" s="24"/>
      <c r="X191" s="24"/>
      <c r="Y191" s="24"/>
      <c r="Z191" s="24"/>
      <c r="AA191" s="24"/>
      <c r="AB191" s="24"/>
    </row>
    <row r="192" spans="1:28" s="2" customFormat="1">
      <c r="A192" s="64"/>
      <c r="B192" s="137">
        <v>277</v>
      </c>
      <c r="C192" s="137" t="str">
        <f>IF(AND(G192 = "Case Ring",K192="B18"),"Y","N")</f>
        <v>N</v>
      </c>
      <c r="D192" s="24" t="s">
        <v>3815</v>
      </c>
      <c r="E192" s="24"/>
      <c r="F192" s="24" t="s">
        <v>1528</v>
      </c>
      <c r="G192" s="188" t="s">
        <v>2016</v>
      </c>
      <c r="H192" s="188" t="s">
        <v>3467</v>
      </c>
      <c r="I192" s="188" t="s">
        <v>3461</v>
      </c>
      <c r="J192" s="188" t="s">
        <v>3468</v>
      </c>
      <c r="K192" s="188" t="s">
        <v>3469</v>
      </c>
      <c r="L192" s="169" t="s">
        <v>544</v>
      </c>
      <c r="M192" s="24" t="s">
        <v>3796</v>
      </c>
      <c r="N192" s="169"/>
      <c r="O192" s="188"/>
      <c r="P192" s="169" t="s">
        <v>3474</v>
      </c>
      <c r="Q192" s="25">
        <v>70</v>
      </c>
      <c r="R192" s="24"/>
      <c r="S192" s="24"/>
      <c r="T192" s="24"/>
      <c r="U192" s="24"/>
      <c r="V192" s="24"/>
      <c r="W192" s="24"/>
      <c r="X192" s="24"/>
      <c r="Y192" s="24"/>
      <c r="Z192" s="24"/>
      <c r="AA192" s="24"/>
      <c r="AB192" s="24"/>
    </row>
    <row r="193" spans="1:28" s="2" customFormat="1">
      <c r="A193" s="64"/>
      <c r="B193" s="137">
        <v>278</v>
      </c>
      <c r="C193" s="137" t="str">
        <f>IF(AND(G193 = "Case Ring",K193="B18"),"Y","N")</f>
        <v>N</v>
      </c>
      <c r="D193" s="24" t="s">
        <v>3816</v>
      </c>
      <c r="E193" s="24"/>
      <c r="F193" s="24" t="s">
        <v>1528</v>
      </c>
      <c r="G193" s="188" t="s">
        <v>2008</v>
      </c>
      <c r="H193" s="188" t="s">
        <v>3472</v>
      </c>
      <c r="I193" s="188" t="s">
        <v>2027</v>
      </c>
      <c r="J193" s="188" t="s">
        <v>3462</v>
      </c>
      <c r="K193" s="188" t="s">
        <v>2028</v>
      </c>
      <c r="L193" s="169" t="s">
        <v>544</v>
      </c>
      <c r="M193" s="24" t="s">
        <v>3796</v>
      </c>
      <c r="N193" s="169"/>
      <c r="O193" s="188"/>
      <c r="P193" s="169" t="s">
        <v>3799</v>
      </c>
      <c r="Q193" s="25">
        <v>70</v>
      </c>
      <c r="R193" s="24"/>
      <c r="S193" s="24"/>
      <c r="T193" s="24"/>
      <c r="U193" s="24"/>
      <c r="V193" s="24"/>
      <c r="W193" s="24"/>
      <c r="X193" s="24"/>
      <c r="Y193" s="24"/>
      <c r="Z193" s="24"/>
      <c r="AA193" s="24"/>
      <c r="AB193" s="24"/>
    </row>
    <row r="194" spans="1:28" s="2" customFormat="1">
      <c r="A194" s="64"/>
      <c r="B194" s="137">
        <v>280</v>
      </c>
      <c r="C194" s="137" t="str">
        <f>IF(AND(G194 = "Case Ring",K194="B18"),"Y","N")</f>
        <v>N</v>
      </c>
      <c r="D194" s="24" t="s">
        <v>3817</v>
      </c>
      <c r="E194" s="24"/>
      <c r="F194" s="24" t="s">
        <v>1528</v>
      </c>
      <c r="G194" s="188" t="s">
        <v>2008</v>
      </c>
      <c r="H194" s="188" t="s">
        <v>3476</v>
      </c>
      <c r="I194" s="188" t="s">
        <v>3477</v>
      </c>
      <c r="J194" s="188" t="s">
        <v>3462</v>
      </c>
      <c r="K194" s="188" t="s">
        <v>3478</v>
      </c>
      <c r="L194" s="169">
        <v>98558148</v>
      </c>
      <c r="M194" s="24" t="s">
        <v>3796</v>
      </c>
      <c r="N194" s="169"/>
      <c r="O194" s="188"/>
      <c r="P194" s="169" t="s">
        <v>3799</v>
      </c>
      <c r="Q194" s="25">
        <v>70</v>
      </c>
      <c r="R194" s="24"/>
      <c r="S194" s="24"/>
      <c r="T194" s="24"/>
      <c r="U194" s="24"/>
      <c r="V194" s="24"/>
      <c r="W194" s="24"/>
      <c r="X194" s="24"/>
      <c r="Y194" s="24"/>
      <c r="Z194" s="24"/>
      <c r="AA194" s="24"/>
      <c r="AB194" s="24"/>
    </row>
    <row r="195" spans="1:28" s="2" customFormat="1">
      <c r="A195" s="64"/>
      <c r="B195" s="137">
        <v>281</v>
      </c>
      <c r="C195" s="137" t="str">
        <f>IF(AND(G195 = "Case Ring",K195="B18"),"Y","N")</f>
        <v>N</v>
      </c>
      <c r="D195" s="24" t="s">
        <v>3818</v>
      </c>
      <c r="E195" s="24"/>
      <c r="F195" s="24" t="s">
        <v>1528</v>
      </c>
      <c r="G195" s="188" t="s">
        <v>2016</v>
      </c>
      <c r="H195" s="188" t="s">
        <v>3482</v>
      </c>
      <c r="I195" s="188" t="s">
        <v>3477</v>
      </c>
      <c r="J195" s="188" t="s">
        <v>2051</v>
      </c>
      <c r="K195" s="188" t="s">
        <v>3483</v>
      </c>
      <c r="L195" s="169" t="s">
        <v>544</v>
      </c>
      <c r="M195" s="24" t="s">
        <v>3796</v>
      </c>
      <c r="N195" s="169"/>
      <c r="O195" s="188"/>
      <c r="P195" s="169" t="s">
        <v>3474</v>
      </c>
      <c r="Q195" s="25">
        <v>70</v>
      </c>
      <c r="R195" s="24"/>
      <c r="S195" s="24"/>
      <c r="T195" s="24"/>
      <c r="U195" s="24"/>
      <c r="V195" s="24"/>
      <c r="W195" s="24"/>
      <c r="X195" s="24"/>
      <c r="Y195" s="24"/>
      <c r="Z195" s="24"/>
      <c r="AA195" s="24"/>
      <c r="AB195" s="24"/>
    </row>
    <row r="196" spans="1:28" s="2" customFormat="1">
      <c r="A196" s="64"/>
      <c r="B196" s="137">
        <v>284</v>
      </c>
      <c r="C196" s="137" t="s">
        <v>3797</v>
      </c>
      <c r="D196" s="24" t="s">
        <v>3819</v>
      </c>
      <c r="E196" s="24"/>
      <c r="F196" s="24" t="s">
        <v>1546</v>
      </c>
      <c r="G196" s="188" t="s">
        <v>2008</v>
      </c>
      <c r="H196" s="166" t="s">
        <v>3460</v>
      </c>
      <c r="I196" s="188" t="s">
        <v>3461</v>
      </c>
      <c r="J196" s="188" t="s">
        <v>3462</v>
      </c>
      <c r="K196" s="188" t="s">
        <v>3463</v>
      </c>
      <c r="L196" s="191">
        <v>98571804</v>
      </c>
      <c r="M196" s="24" t="s">
        <v>3464</v>
      </c>
      <c r="N196" s="169"/>
      <c r="O196" s="188"/>
      <c r="P196" s="169" t="s">
        <v>3799</v>
      </c>
      <c r="Q196" s="25">
        <v>70</v>
      </c>
      <c r="R196" s="24"/>
      <c r="S196" s="24"/>
      <c r="T196" s="24"/>
      <c r="U196" s="24"/>
      <c r="V196" s="24"/>
      <c r="W196" s="24"/>
      <c r="X196" s="24"/>
      <c r="Y196" s="24"/>
      <c r="Z196" s="24"/>
      <c r="AA196" s="24"/>
      <c r="AB196" s="24"/>
    </row>
    <row r="197" spans="1:28" s="2" customFormat="1">
      <c r="A197" s="64"/>
      <c r="B197" s="137">
        <v>285</v>
      </c>
      <c r="C197" s="137" t="str">
        <f>IF(AND(G197 = "Case Ring",K197="B18"),"Y","N")</f>
        <v>N</v>
      </c>
      <c r="D197" s="24" t="s">
        <v>3820</v>
      </c>
      <c r="E197" s="24"/>
      <c r="F197" s="24" t="s">
        <v>1546</v>
      </c>
      <c r="G197" s="188" t="s">
        <v>2016</v>
      </c>
      <c r="H197" s="188" t="s">
        <v>3467</v>
      </c>
      <c r="I197" s="188" t="s">
        <v>3461</v>
      </c>
      <c r="J197" s="188" t="s">
        <v>3468</v>
      </c>
      <c r="K197" s="188" t="s">
        <v>3469</v>
      </c>
      <c r="L197" s="169" t="s">
        <v>544</v>
      </c>
      <c r="M197" s="24" t="s">
        <v>3796</v>
      </c>
      <c r="N197" s="169"/>
      <c r="O197" s="188"/>
      <c r="P197" s="169" t="s">
        <v>3474</v>
      </c>
      <c r="Q197" s="25">
        <v>70</v>
      </c>
      <c r="R197" s="24"/>
      <c r="S197" s="24"/>
      <c r="T197" s="24"/>
      <c r="U197" s="24"/>
      <c r="V197" s="24"/>
      <c r="W197" s="24"/>
      <c r="X197" s="24"/>
      <c r="Y197" s="24"/>
      <c r="Z197" s="24"/>
      <c r="AA197" s="24"/>
      <c r="AB197" s="24"/>
    </row>
    <row r="198" spans="1:28" s="2" customFormat="1">
      <c r="A198" s="64"/>
      <c r="B198" s="137">
        <v>286</v>
      </c>
      <c r="C198" s="137" t="str">
        <f>IF(AND(G198 = "Case Ring",K198="B18"),"Y","N")</f>
        <v>N</v>
      </c>
      <c r="D198" s="24" t="s">
        <v>3821</v>
      </c>
      <c r="E198" s="24"/>
      <c r="F198" s="24" t="s">
        <v>1546</v>
      </c>
      <c r="G198" s="188" t="s">
        <v>2008</v>
      </c>
      <c r="H198" s="188" t="s">
        <v>3472</v>
      </c>
      <c r="I198" s="188" t="s">
        <v>2027</v>
      </c>
      <c r="J198" s="188" t="s">
        <v>3462</v>
      </c>
      <c r="K198" s="188" t="s">
        <v>2028</v>
      </c>
      <c r="L198" s="169" t="s">
        <v>544</v>
      </c>
      <c r="M198" s="24" t="s">
        <v>3796</v>
      </c>
      <c r="N198" s="169"/>
      <c r="O198" s="188"/>
      <c r="P198" s="169" t="s">
        <v>3799</v>
      </c>
      <c r="Q198" s="25">
        <v>70</v>
      </c>
      <c r="R198" s="24"/>
      <c r="S198" s="24"/>
      <c r="T198" s="24"/>
      <c r="U198" s="24"/>
      <c r="V198" s="24"/>
      <c r="W198" s="24"/>
      <c r="X198" s="24"/>
      <c r="Y198" s="24"/>
      <c r="Z198" s="24"/>
      <c r="AA198" s="24"/>
      <c r="AB198" s="24"/>
    </row>
    <row r="199" spans="1:28" s="2" customFormat="1">
      <c r="A199" s="64"/>
      <c r="B199" s="137">
        <v>288</v>
      </c>
      <c r="C199" s="137" t="str">
        <f>IF(AND(G199 = "Case Ring",K199="B18"),"Y","N")</f>
        <v>N</v>
      </c>
      <c r="D199" s="24" t="s">
        <v>3822</v>
      </c>
      <c r="E199" s="24"/>
      <c r="F199" s="24" t="s">
        <v>1546</v>
      </c>
      <c r="G199" s="188" t="s">
        <v>2008</v>
      </c>
      <c r="H199" s="188" t="s">
        <v>3476</v>
      </c>
      <c r="I199" s="188" t="s">
        <v>3477</v>
      </c>
      <c r="J199" s="188" t="s">
        <v>3462</v>
      </c>
      <c r="K199" s="188" t="s">
        <v>3478</v>
      </c>
      <c r="L199" s="191">
        <v>98571805</v>
      </c>
      <c r="M199" s="24" t="s">
        <v>3796</v>
      </c>
      <c r="N199" s="169"/>
      <c r="O199" s="188"/>
      <c r="P199" s="169" t="s">
        <v>3799</v>
      </c>
      <c r="Q199" s="25">
        <v>70</v>
      </c>
      <c r="R199" s="24"/>
      <c r="S199" s="24"/>
      <c r="T199" s="24"/>
      <c r="U199" s="24"/>
      <c r="V199" s="24"/>
      <c r="W199" s="24"/>
      <c r="X199" s="24"/>
      <c r="Y199" s="24"/>
      <c r="Z199" s="24"/>
      <c r="AA199" s="24"/>
      <c r="AB199" s="24"/>
    </row>
    <row r="200" spans="1:28" s="2" customFormat="1">
      <c r="A200" s="64"/>
      <c r="B200" s="137">
        <v>289</v>
      </c>
      <c r="C200" s="137" t="str">
        <f>IF(AND(G200 = "Case Ring",K200="B18"),"Y","N")</f>
        <v>N</v>
      </c>
      <c r="D200" s="24" t="s">
        <v>3823</v>
      </c>
      <c r="E200" s="24"/>
      <c r="F200" s="24" t="s">
        <v>1546</v>
      </c>
      <c r="G200" s="188" t="s">
        <v>2016</v>
      </c>
      <c r="H200" s="188" t="s">
        <v>3482</v>
      </c>
      <c r="I200" s="188" t="s">
        <v>3477</v>
      </c>
      <c r="J200" s="188" t="s">
        <v>2051</v>
      </c>
      <c r="K200" s="188" t="s">
        <v>3483</v>
      </c>
      <c r="L200" s="169" t="s">
        <v>544</v>
      </c>
      <c r="M200" s="24" t="s">
        <v>3796</v>
      </c>
      <c r="N200" s="169"/>
      <c r="O200" s="188"/>
      <c r="P200" s="169" t="s">
        <v>3474</v>
      </c>
      <c r="Q200" s="25">
        <v>70</v>
      </c>
      <c r="R200" s="24"/>
      <c r="S200" s="24"/>
      <c r="T200" s="24"/>
      <c r="U200" s="24"/>
      <c r="V200" s="24"/>
      <c r="W200" s="24"/>
      <c r="X200" s="24"/>
      <c r="Y200" s="24"/>
      <c r="Z200" s="24"/>
      <c r="AA200" s="24"/>
      <c r="AB200" s="24"/>
    </row>
    <row r="201" spans="1:28" s="2" customFormat="1">
      <c r="A201" s="64"/>
      <c r="B201" s="137">
        <v>292</v>
      </c>
      <c r="C201" s="137" t="s">
        <v>3797</v>
      </c>
      <c r="D201" s="24" t="s">
        <v>3824</v>
      </c>
      <c r="E201" s="24"/>
      <c r="F201" s="24" t="s">
        <v>1565</v>
      </c>
      <c r="G201" s="188" t="s">
        <v>2008</v>
      </c>
      <c r="H201" s="166" t="s">
        <v>3460</v>
      </c>
      <c r="I201" s="188" t="s">
        <v>3461</v>
      </c>
      <c r="J201" s="188" t="s">
        <v>3462</v>
      </c>
      <c r="K201" s="188" t="s">
        <v>3463</v>
      </c>
      <c r="L201" s="191">
        <v>98571822</v>
      </c>
      <c r="M201" s="24" t="s">
        <v>3464</v>
      </c>
      <c r="N201" s="169"/>
      <c r="O201" s="188"/>
      <c r="P201" s="169" t="s">
        <v>3799</v>
      </c>
      <c r="Q201" s="25">
        <v>70</v>
      </c>
      <c r="R201" s="24"/>
      <c r="S201" s="24"/>
      <c r="T201" s="24"/>
      <c r="U201" s="24"/>
      <c r="V201" s="24"/>
      <c r="W201" s="24"/>
      <c r="X201" s="24"/>
      <c r="Y201" s="24"/>
      <c r="Z201" s="24"/>
      <c r="AA201" s="24"/>
      <c r="AB201" s="24"/>
    </row>
    <row r="202" spans="1:28" s="2" customFormat="1">
      <c r="A202" s="64"/>
      <c r="B202" s="137">
        <v>293</v>
      </c>
      <c r="C202" s="137" t="str">
        <f>IF(AND(G202 = "Case Ring",K202="B18"),"Y","N")</f>
        <v>N</v>
      </c>
      <c r="D202" s="24" t="s">
        <v>3825</v>
      </c>
      <c r="E202" s="24"/>
      <c r="F202" s="24" t="s">
        <v>1565</v>
      </c>
      <c r="G202" s="188" t="s">
        <v>2016</v>
      </c>
      <c r="H202" s="188" t="s">
        <v>3467</v>
      </c>
      <c r="I202" s="188" t="s">
        <v>3461</v>
      </c>
      <c r="J202" s="188" t="s">
        <v>3468</v>
      </c>
      <c r="K202" s="188" t="s">
        <v>3469</v>
      </c>
      <c r="L202" s="169" t="s">
        <v>544</v>
      </c>
      <c r="M202" s="24" t="s">
        <v>3796</v>
      </c>
      <c r="N202" s="169"/>
      <c r="O202" s="188"/>
      <c r="P202" s="169" t="s">
        <v>3474</v>
      </c>
      <c r="Q202" s="25">
        <v>70</v>
      </c>
      <c r="R202" s="24"/>
      <c r="S202" s="24"/>
      <c r="T202" s="24"/>
      <c r="U202" s="24"/>
      <c r="V202" s="24"/>
      <c r="W202" s="24"/>
      <c r="X202" s="24"/>
      <c r="Y202" s="24"/>
      <c r="Z202" s="24"/>
      <c r="AA202" s="24"/>
      <c r="AB202" s="24"/>
    </row>
    <row r="203" spans="1:28" s="2" customFormat="1">
      <c r="A203" s="64"/>
      <c r="B203" s="137">
        <v>294</v>
      </c>
      <c r="C203" s="137" t="str">
        <f>IF(AND(G203 = "Case Ring",K203="B18"),"Y","N")</f>
        <v>N</v>
      </c>
      <c r="D203" s="24" t="s">
        <v>3826</v>
      </c>
      <c r="E203" s="24"/>
      <c r="F203" s="24" t="s">
        <v>1565</v>
      </c>
      <c r="G203" s="188" t="s">
        <v>2008</v>
      </c>
      <c r="H203" s="188" t="s">
        <v>3472</v>
      </c>
      <c r="I203" s="188" t="s">
        <v>2027</v>
      </c>
      <c r="J203" s="188" t="s">
        <v>3462</v>
      </c>
      <c r="K203" s="188" t="s">
        <v>2028</v>
      </c>
      <c r="L203" s="169" t="s">
        <v>544</v>
      </c>
      <c r="M203" s="24" t="s">
        <v>3796</v>
      </c>
      <c r="N203" s="169"/>
      <c r="O203" s="188"/>
      <c r="P203" s="169" t="s">
        <v>3799</v>
      </c>
      <c r="Q203" s="25">
        <v>70</v>
      </c>
      <c r="R203" s="24"/>
      <c r="S203" s="24"/>
      <c r="T203" s="24"/>
      <c r="U203" s="24"/>
      <c r="V203" s="24"/>
      <c r="W203" s="24"/>
      <c r="X203" s="24"/>
      <c r="Y203" s="24"/>
      <c r="Z203" s="24"/>
      <c r="AA203" s="24"/>
      <c r="AB203" s="24"/>
    </row>
    <row r="204" spans="1:28" s="2" customFormat="1">
      <c r="A204" s="64"/>
      <c r="B204" s="137">
        <v>296</v>
      </c>
      <c r="C204" s="137" t="str">
        <f>IF(AND(G204 = "Case Ring",K204="B18"),"Y","N")</f>
        <v>N</v>
      </c>
      <c r="D204" s="24" t="s">
        <v>3827</v>
      </c>
      <c r="E204" s="24"/>
      <c r="F204" s="24" t="s">
        <v>1565</v>
      </c>
      <c r="G204" s="188" t="s">
        <v>2008</v>
      </c>
      <c r="H204" s="188" t="s">
        <v>3476</v>
      </c>
      <c r="I204" s="188" t="s">
        <v>3477</v>
      </c>
      <c r="J204" s="188" t="s">
        <v>3462</v>
      </c>
      <c r="K204" s="188" t="s">
        <v>3478</v>
      </c>
      <c r="L204" s="191">
        <v>98571823</v>
      </c>
      <c r="M204" s="24" t="s">
        <v>3796</v>
      </c>
      <c r="N204" s="169"/>
      <c r="O204" s="188"/>
      <c r="P204" s="169" t="s">
        <v>3799</v>
      </c>
      <c r="Q204" s="25">
        <v>70</v>
      </c>
      <c r="R204" s="24"/>
      <c r="S204" s="24"/>
      <c r="T204" s="24"/>
      <c r="U204" s="24"/>
      <c r="V204" s="24"/>
      <c r="W204" s="24"/>
      <c r="X204" s="24"/>
      <c r="Y204" s="24"/>
      <c r="Z204" s="24"/>
      <c r="AA204" s="24"/>
      <c r="AB204" s="24"/>
    </row>
    <row r="205" spans="1:28" s="2" customFormat="1">
      <c r="A205" s="64"/>
      <c r="B205" s="137">
        <v>297</v>
      </c>
      <c r="C205" s="137" t="str">
        <f>IF(AND(G205 = "Case Ring",K205="B18"),"Y","N")</f>
        <v>N</v>
      </c>
      <c r="D205" s="24" t="s">
        <v>3828</v>
      </c>
      <c r="E205" s="24"/>
      <c r="F205" s="24" t="s">
        <v>1565</v>
      </c>
      <c r="G205" s="188" t="s">
        <v>2016</v>
      </c>
      <c r="H205" s="188" t="s">
        <v>3482</v>
      </c>
      <c r="I205" s="188" t="s">
        <v>3477</v>
      </c>
      <c r="J205" s="188" t="s">
        <v>2051</v>
      </c>
      <c r="K205" s="188" t="s">
        <v>3483</v>
      </c>
      <c r="L205" s="169" t="s">
        <v>544</v>
      </c>
      <c r="M205" s="24" t="s">
        <v>3796</v>
      </c>
      <c r="N205" s="169"/>
      <c r="O205" s="188"/>
      <c r="P205" s="169" t="s">
        <v>3474</v>
      </c>
      <c r="Q205" s="25">
        <v>70</v>
      </c>
      <c r="R205" s="24"/>
      <c r="S205" s="24"/>
      <c r="T205" s="24"/>
      <c r="U205" s="24"/>
      <c r="V205" s="24"/>
      <c r="W205" s="24"/>
      <c r="X205" s="24"/>
      <c r="Y205" s="24"/>
      <c r="Z205" s="24"/>
      <c r="AA205" s="24"/>
      <c r="AB205" s="24"/>
    </row>
    <row r="206" spans="1:28" s="2" customFormat="1">
      <c r="A206" s="64"/>
      <c r="B206" s="137">
        <v>300</v>
      </c>
      <c r="C206" s="137" t="s">
        <v>3797</v>
      </c>
      <c r="D206" s="24" t="s">
        <v>3829</v>
      </c>
      <c r="E206" s="24"/>
      <c r="F206" s="24" t="s">
        <v>1583</v>
      </c>
      <c r="G206" s="188" t="s">
        <v>2008</v>
      </c>
      <c r="H206" s="166" t="s">
        <v>3460</v>
      </c>
      <c r="I206" s="188" t="s">
        <v>3461</v>
      </c>
      <c r="J206" s="188" t="s">
        <v>3462</v>
      </c>
      <c r="K206" s="188" t="s">
        <v>3463</v>
      </c>
      <c r="L206" s="191">
        <v>98577127</v>
      </c>
      <c r="M206" s="24" t="s">
        <v>3464</v>
      </c>
      <c r="N206" s="169"/>
      <c r="O206" s="188"/>
      <c r="P206" s="169" t="s">
        <v>3799</v>
      </c>
      <c r="Q206" s="25">
        <v>70</v>
      </c>
      <c r="R206" s="24"/>
      <c r="S206" s="24"/>
      <c r="T206" s="24"/>
      <c r="U206" s="24"/>
      <c r="V206" s="24"/>
      <c r="W206" s="24"/>
      <c r="X206" s="24"/>
      <c r="Y206" s="24"/>
      <c r="Z206" s="24"/>
      <c r="AA206" s="24"/>
      <c r="AB206" s="24"/>
    </row>
    <row r="207" spans="1:28" s="2" customFormat="1">
      <c r="A207" s="64"/>
      <c r="B207" s="137">
        <v>301</v>
      </c>
      <c r="C207" s="137" t="str">
        <f>IF(AND(G207 = "Case Ring",K207="B18"),"Y","N")</f>
        <v>N</v>
      </c>
      <c r="D207" s="24" t="s">
        <v>3830</v>
      </c>
      <c r="E207" s="24"/>
      <c r="F207" s="24" t="s">
        <v>1583</v>
      </c>
      <c r="G207" s="188" t="s">
        <v>2016</v>
      </c>
      <c r="H207" s="188" t="s">
        <v>3467</v>
      </c>
      <c r="I207" s="188" t="s">
        <v>3461</v>
      </c>
      <c r="J207" s="188" t="s">
        <v>3468</v>
      </c>
      <c r="K207" s="188" t="s">
        <v>3469</v>
      </c>
      <c r="L207" s="169" t="s">
        <v>544</v>
      </c>
      <c r="M207" s="24" t="s">
        <v>3796</v>
      </c>
      <c r="N207" s="169"/>
      <c r="O207" s="188"/>
      <c r="P207" s="169" t="s">
        <v>3474</v>
      </c>
      <c r="Q207" s="25">
        <v>70</v>
      </c>
      <c r="R207" s="24"/>
      <c r="S207" s="24"/>
      <c r="T207" s="24"/>
      <c r="U207" s="24"/>
      <c r="V207" s="24"/>
      <c r="W207" s="24"/>
      <c r="X207" s="24"/>
      <c r="Y207" s="24"/>
      <c r="Z207" s="24"/>
      <c r="AA207" s="24"/>
      <c r="AB207" s="24"/>
    </row>
    <row r="208" spans="1:28" s="2" customFormat="1">
      <c r="A208" s="64"/>
      <c r="B208" s="137">
        <v>302</v>
      </c>
      <c r="C208" s="137" t="str">
        <f>IF(AND(G208 = "Case Ring",K208="B18"),"Y","N")</f>
        <v>N</v>
      </c>
      <c r="D208" s="24" t="s">
        <v>3831</v>
      </c>
      <c r="E208" s="24"/>
      <c r="F208" s="24" t="s">
        <v>1583</v>
      </c>
      <c r="G208" s="188" t="s">
        <v>2008</v>
      </c>
      <c r="H208" s="188" t="s">
        <v>3472</v>
      </c>
      <c r="I208" s="188" t="s">
        <v>2027</v>
      </c>
      <c r="J208" s="188" t="s">
        <v>3462</v>
      </c>
      <c r="K208" s="188" t="s">
        <v>2028</v>
      </c>
      <c r="L208" s="169" t="s">
        <v>544</v>
      </c>
      <c r="M208" s="24" t="s">
        <v>3796</v>
      </c>
      <c r="N208" s="169"/>
      <c r="O208" s="188"/>
      <c r="P208" s="169" t="s">
        <v>3799</v>
      </c>
      <c r="Q208" s="25">
        <v>70</v>
      </c>
      <c r="R208" s="24"/>
      <c r="S208" s="24"/>
      <c r="T208" s="24"/>
      <c r="U208" s="24"/>
      <c r="V208" s="24"/>
      <c r="W208" s="24"/>
      <c r="X208" s="24"/>
      <c r="Y208" s="24"/>
      <c r="Z208" s="24"/>
      <c r="AA208" s="24"/>
      <c r="AB208" s="24"/>
    </row>
    <row r="209" spans="1:28" s="2" customFormat="1">
      <c r="A209" s="64"/>
      <c r="B209" s="137">
        <v>304</v>
      </c>
      <c r="C209" s="137" t="str">
        <f>IF(AND(G209 = "Case Ring",K209="B18"),"Y","N")</f>
        <v>N</v>
      </c>
      <c r="D209" s="24" t="s">
        <v>3832</v>
      </c>
      <c r="E209" s="24"/>
      <c r="F209" s="24" t="s">
        <v>1583</v>
      </c>
      <c r="G209" s="188" t="s">
        <v>2008</v>
      </c>
      <c r="H209" s="188" t="s">
        <v>3476</v>
      </c>
      <c r="I209" s="188" t="s">
        <v>3477</v>
      </c>
      <c r="J209" s="188" t="s">
        <v>3462</v>
      </c>
      <c r="K209" s="188" t="s">
        <v>3478</v>
      </c>
      <c r="L209" s="191">
        <v>98577128</v>
      </c>
      <c r="M209" s="24" t="s">
        <v>3796</v>
      </c>
      <c r="N209" s="169"/>
      <c r="O209" s="188"/>
      <c r="P209" s="169" t="s">
        <v>3799</v>
      </c>
      <c r="Q209" s="25">
        <v>70</v>
      </c>
      <c r="R209" s="24"/>
      <c r="S209" s="24"/>
      <c r="T209" s="24"/>
      <c r="U209" s="24"/>
      <c r="V209" s="24"/>
      <c r="W209" s="24"/>
      <c r="X209" s="24"/>
      <c r="Y209" s="24"/>
      <c r="Z209" s="24"/>
      <c r="AA209" s="24"/>
      <c r="AB209" s="24"/>
    </row>
    <row r="210" spans="1:28" s="2" customFormat="1">
      <c r="A210" s="64"/>
      <c r="B210" s="137">
        <v>305</v>
      </c>
      <c r="C210" s="137" t="str">
        <f>IF(AND(G210 = "Case Ring",K210="B18"),"Y","N")</f>
        <v>N</v>
      </c>
      <c r="D210" s="24" t="s">
        <v>3833</v>
      </c>
      <c r="E210" s="24"/>
      <c r="F210" s="24" t="s">
        <v>1583</v>
      </c>
      <c r="G210" s="188" t="s">
        <v>2016</v>
      </c>
      <c r="H210" s="188" t="s">
        <v>3482</v>
      </c>
      <c r="I210" s="188" t="s">
        <v>3477</v>
      </c>
      <c r="J210" s="188" t="s">
        <v>2051</v>
      </c>
      <c r="K210" s="188" t="s">
        <v>3483</v>
      </c>
      <c r="L210" s="169" t="s">
        <v>544</v>
      </c>
      <c r="M210" s="24" t="s">
        <v>3796</v>
      </c>
      <c r="N210" s="169"/>
      <c r="O210" s="188"/>
      <c r="P210" s="169" t="s">
        <v>3474</v>
      </c>
      <c r="Q210" s="25">
        <v>70</v>
      </c>
      <c r="R210" s="24"/>
      <c r="S210" s="24"/>
      <c r="T210" s="24"/>
      <c r="U210" s="24"/>
      <c r="V210" s="24"/>
      <c r="W210" s="24"/>
      <c r="X210" s="24"/>
      <c r="Y210" s="24"/>
      <c r="Z210" s="24"/>
      <c r="AA210" s="24"/>
      <c r="AB210" s="24"/>
    </row>
    <row r="211" spans="1:28" s="2" customFormat="1">
      <c r="A211" s="64"/>
      <c r="B211" s="137">
        <v>308</v>
      </c>
      <c r="C211" s="137" t="s">
        <v>3797</v>
      </c>
      <c r="D211" s="24" t="s">
        <v>3834</v>
      </c>
      <c r="E211" s="24"/>
      <c r="F211" s="24" t="s">
        <v>3835</v>
      </c>
      <c r="G211" s="188" t="s">
        <v>2008</v>
      </c>
      <c r="H211" s="166" t="s">
        <v>3460</v>
      </c>
      <c r="I211" s="188" t="s">
        <v>3461</v>
      </c>
      <c r="J211" s="188" t="s">
        <v>3462</v>
      </c>
      <c r="K211" s="188" t="s">
        <v>3463</v>
      </c>
      <c r="L211" s="191">
        <v>98577151</v>
      </c>
      <c r="M211" s="24" t="s">
        <v>3464</v>
      </c>
      <c r="N211" s="169"/>
      <c r="O211" s="188"/>
      <c r="P211" s="169" t="s">
        <v>3487</v>
      </c>
      <c r="Q211" s="25">
        <v>15</v>
      </c>
      <c r="R211" s="24"/>
      <c r="S211" s="24"/>
      <c r="T211" s="24"/>
      <c r="U211" s="24"/>
      <c r="V211" s="24"/>
      <c r="W211" s="24"/>
      <c r="X211" s="24"/>
      <c r="Y211" s="24"/>
      <c r="Z211" s="24"/>
      <c r="AA211" s="24"/>
      <c r="AB211" s="24"/>
    </row>
    <row r="212" spans="1:28" s="2" customFormat="1">
      <c r="A212" s="64"/>
      <c r="B212" s="137">
        <v>309</v>
      </c>
      <c r="C212" s="137" t="str">
        <f t="shared" ref="C212:C218" si="8">IF(AND(G212 = "Case Ring",K212="B18"),"Y","N")</f>
        <v>N</v>
      </c>
      <c r="D212" s="24" t="s">
        <v>3836</v>
      </c>
      <c r="E212" s="24"/>
      <c r="F212" s="24" t="s">
        <v>3835</v>
      </c>
      <c r="G212" s="188" t="s">
        <v>2016</v>
      </c>
      <c r="H212" s="188" t="s">
        <v>3467</v>
      </c>
      <c r="I212" s="188" t="s">
        <v>3461</v>
      </c>
      <c r="J212" s="188" t="s">
        <v>3468</v>
      </c>
      <c r="K212" s="188" t="s">
        <v>3469</v>
      </c>
      <c r="L212" s="169" t="s">
        <v>544</v>
      </c>
      <c r="M212" s="24" t="s">
        <v>3796</v>
      </c>
      <c r="N212" s="169"/>
      <c r="O212" s="188"/>
      <c r="P212" s="169" t="s">
        <v>3465</v>
      </c>
      <c r="Q212" s="25">
        <v>42</v>
      </c>
      <c r="R212" s="24"/>
      <c r="S212" s="24"/>
      <c r="T212" s="24"/>
      <c r="U212" s="24"/>
      <c r="V212" s="24"/>
      <c r="W212" s="24"/>
      <c r="X212" s="24"/>
      <c r="Y212" s="24"/>
      <c r="Z212" s="24"/>
      <c r="AA212" s="24"/>
      <c r="AB212" s="24"/>
    </row>
    <row r="213" spans="1:28" s="2" customFormat="1">
      <c r="A213" s="64"/>
      <c r="B213" s="137">
        <v>310</v>
      </c>
      <c r="C213" s="137" t="str">
        <f t="shared" si="8"/>
        <v>N</v>
      </c>
      <c r="D213" s="24" t="s">
        <v>3837</v>
      </c>
      <c r="E213" s="24"/>
      <c r="F213" s="24" t="s">
        <v>3835</v>
      </c>
      <c r="G213" s="188" t="s">
        <v>2008</v>
      </c>
      <c r="H213" s="188" t="s">
        <v>3472</v>
      </c>
      <c r="I213" s="188" t="s">
        <v>2027</v>
      </c>
      <c r="J213" s="188" t="s">
        <v>3462</v>
      </c>
      <c r="K213" s="188" t="s">
        <v>2028</v>
      </c>
      <c r="L213" s="169" t="s">
        <v>544</v>
      </c>
      <c r="M213" s="24" t="s">
        <v>3796</v>
      </c>
      <c r="N213" s="169"/>
      <c r="O213" s="188"/>
      <c r="P213" s="169" t="s">
        <v>3474</v>
      </c>
      <c r="Q213" s="25">
        <v>70</v>
      </c>
      <c r="R213" s="24"/>
      <c r="S213" s="24"/>
      <c r="T213" s="24"/>
      <c r="U213" s="24"/>
      <c r="V213" s="24"/>
      <c r="W213" s="24"/>
      <c r="X213" s="24"/>
      <c r="Y213" s="24"/>
      <c r="Z213" s="24"/>
      <c r="AA213" s="24"/>
      <c r="AB213" s="24"/>
    </row>
    <row r="214" spans="1:28" s="2" customFormat="1">
      <c r="A214" s="64"/>
      <c r="B214" s="137">
        <v>311</v>
      </c>
      <c r="C214" s="137" t="str">
        <f t="shared" si="8"/>
        <v>N</v>
      </c>
      <c r="D214" s="24" t="s">
        <v>3838</v>
      </c>
      <c r="E214" s="24"/>
      <c r="F214" s="24" t="s">
        <v>3835</v>
      </c>
      <c r="G214" s="188" t="s">
        <v>2016</v>
      </c>
      <c r="H214" s="188" t="s">
        <v>3496</v>
      </c>
      <c r="I214" s="188" t="s">
        <v>3497</v>
      </c>
      <c r="J214" s="188" t="s">
        <v>3497</v>
      </c>
      <c r="K214" s="188" t="s">
        <v>3498</v>
      </c>
      <c r="L214" s="169" t="s">
        <v>544</v>
      </c>
      <c r="M214" s="24" t="s">
        <v>3796</v>
      </c>
      <c r="N214" s="169"/>
      <c r="O214" s="188"/>
      <c r="P214" s="169" t="s">
        <v>3474</v>
      </c>
      <c r="Q214" s="25">
        <v>70</v>
      </c>
      <c r="R214" s="24"/>
      <c r="S214" s="24"/>
      <c r="T214" s="24"/>
      <c r="U214" s="24"/>
      <c r="V214" s="24"/>
      <c r="W214" s="24"/>
      <c r="X214" s="24"/>
      <c r="Y214" s="24"/>
      <c r="Z214" s="24"/>
      <c r="AA214" s="24"/>
      <c r="AB214" s="24"/>
    </row>
    <row r="215" spans="1:28" s="2" customFormat="1">
      <c r="A215" s="64"/>
      <c r="B215" s="137">
        <v>312</v>
      </c>
      <c r="C215" s="137" t="str">
        <f t="shared" si="8"/>
        <v>N</v>
      </c>
      <c r="D215" s="24" t="s">
        <v>3839</v>
      </c>
      <c r="E215" s="24"/>
      <c r="F215" s="24" t="s">
        <v>3835</v>
      </c>
      <c r="G215" s="188" t="s">
        <v>2008</v>
      </c>
      <c r="H215" s="188" t="s">
        <v>3476</v>
      </c>
      <c r="I215" s="188" t="s">
        <v>3477</v>
      </c>
      <c r="J215" s="188" t="s">
        <v>3462</v>
      </c>
      <c r="K215" s="188" t="s">
        <v>3478</v>
      </c>
      <c r="L215" s="191">
        <v>98577152</v>
      </c>
      <c r="M215" s="24" t="s">
        <v>3796</v>
      </c>
      <c r="N215" s="169"/>
      <c r="O215" s="188"/>
      <c r="P215" s="169" t="s">
        <v>3480</v>
      </c>
      <c r="Q215" s="25">
        <v>98</v>
      </c>
      <c r="R215" s="24"/>
      <c r="S215" s="24"/>
      <c r="T215" s="24"/>
      <c r="U215" s="24"/>
      <c r="V215" s="24"/>
      <c r="W215" s="24"/>
      <c r="X215" s="24"/>
      <c r="Y215" s="24"/>
      <c r="Z215" s="24"/>
      <c r="AA215" s="24"/>
      <c r="AB215" s="24"/>
    </row>
    <row r="216" spans="1:28" s="2" customFormat="1">
      <c r="A216" s="64"/>
      <c r="B216" s="137">
        <v>313</v>
      </c>
      <c r="C216" s="137" t="str">
        <f t="shared" si="8"/>
        <v>N</v>
      </c>
      <c r="D216" s="24" t="s">
        <v>3840</v>
      </c>
      <c r="E216" s="24"/>
      <c r="F216" s="24" t="s">
        <v>3835</v>
      </c>
      <c r="G216" s="188" t="s">
        <v>2016</v>
      </c>
      <c r="H216" s="188" t="s">
        <v>3482</v>
      </c>
      <c r="I216" s="188" t="s">
        <v>3477</v>
      </c>
      <c r="J216" s="188" t="s">
        <v>2051</v>
      </c>
      <c r="K216" s="188" t="s">
        <v>3483</v>
      </c>
      <c r="L216" s="169" t="s">
        <v>544</v>
      </c>
      <c r="M216" s="24" t="s">
        <v>3796</v>
      </c>
      <c r="N216" s="169"/>
      <c r="O216" s="188"/>
      <c r="P216" s="169" t="s">
        <v>3480</v>
      </c>
      <c r="Q216" s="25">
        <v>98</v>
      </c>
      <c r="R216" s="24"/>
      <c r="S216" s="24"/>
      <c r="T216" s="24"/>
      <c r="U216" s="24"/>
      <c r="V216" s="24"/>
      <c r="W216" s="24"/>
      <c r="X216" s="24"/>
      <c r="Y216" s="24"/>
      <c r="Z216" s="24"/>
      <c r="AA216" s="24"/>
      <c r="AB216" s="24"/>
    </row>
    <row r="217" spans="1:28" s="2" customFormat="1">
      <c r="A217" s="64"/>
      <c r="B217" s="137">
        <v>314</v>
      </c>
      <c r="C217" s="137" t="str">
        <f t="shared" si="8"/>
        <v>N</v>
      </c>
      <c r="D217" s="24" t="s">
        <v>3841</v>
      </c>
      <c r="E217" s="24"/>
      <c r="F217" s="24" t="s">
        <v>3835</v>
      </c>
      <c r="G217" s="188" t="s">
        <v>2008</v>
      </c>
      <c r="H217" s="188" t="s">
        <v>3505</v>
      </c>
      <c r="I217" s="188" t="s">
        <v>549</v>
      </c>
      <c r="J217" s="188" t="s">
        <v>3462</v>
      </c>
      <c r="K217" s="188"/>
      <c r="L217" s="169" t="s">
        <v>544</v>
      </c>
      <c r="M217" s="24" t="s">
        <v>3796</v>
      </c>
      <c r="N217" s="169"/>
      <c r="O217" s="188"/>
      <c r="P217" s="169" t="s">
        <v>552</v>
      </c>
      <c r="Q217" s="25">
        <v>999</v>
      </c>
      <c r="R217" s="24"/>
      <c r="S217" s="24"/>
      <c r="T217" s="24"/>
      <c r="U217" s="24"/>
      <c r="V217" s="24"/>
      <c r="W217" s="24"/>
      <c r="X217" s="24"/>
      <c r="Y217" s="24"/>
      <c r="Z217" s="24"/>
      <c r="AA217" s="24"/>
      <c r="AB217" s="24"/>
    </row>
    <row r="218" spans="1:28" s="2" customFormat="1">
      <c r="A218" s="64"/>
      <c r="B218" s="137">
        <v>315</v>
      </c>
      <c r="C218" s="137" t="str">
        <f t="shared" si="8"/>
        <v>N</v>
      </c>
      <c r="D218" s="24" t="s">
        <v>3842</v>
      </c>
      <c r="E218" s="24"/>
      <c r="F218" s="24" t="s">
        <v>3835</v>
      </c>
      <c r="G218" s="188" t="s">
        <v>2016</v>
      </c>
      <c r="H218" s="188" t="s">
        <v>3505</v>
      </c>
      <c r="I218" s="188" t="s">
        <v>549</v>
      </c>
      <c r="J218" s="188" t="s">
        <v>549</v>
      </c>
      <c r="K218" s="188"/>
      <c r="L218" s="169" t="s">
        <v>544</v>
      </c>
      <c r="M218" s="24" t="s">
        <v>3796</v>
      </c>
      <c r="N218" s="169"/>
      <c r="O218" s="188"/>
      <c r="P218" s="169" t="s">
        <v>552</v>
      </c>
      <c r="Q218" s="25">
        <v>999</v>
      </c>
      <c r="R218" s="24"/>
      <c r="S218" s="24"/>
      <c r="T218" s="24"/>
      <c r="U218" s="24"/>
      <c r="V218" s="24"/>
      <c r="W218" s="24"/>
      <c r="X218" s="24"/>
      <c r="Y218" s="24"/>
      <c r="Z218" s="24"/>
      <c r="AA218" s="24"/>
      <c r="AB218" s="24"/>
    </row>
    <row r="219" spans="1:28" s="2" customFormat="1">
      <c r="A219" s="64"/>
      <c r="B219" s="137">
        <v>316</v>
      </c>
      <c r="C219" s="137" t="s">
        <v>3797</v>
      </c>
      <c r="D219" s="24" t="s">
        <v>3843</v>
      </c>
      <c r="E219" s="24"/>
      <c r="F219" s="24" t="s">
        <v>1590</v>
      </c>
      <c r="G219" s="188" t="s">
        <v>2008</v>
      </c>
      <c r="H219" s="166" t="s">
        <v>3460</v>
      </c>
      <c r="I219" s="188" t="s">
        <v>3461</v>
      </c>
      <c r="J219" s="188" t="s">
        <v>3462</v>
      </c>
      <c r="K219" s="188" t="s">
        <v>3463</v>
      </c>
      <c r="L219" s="191">
        <v>98577164</v>
      </c>
      <c r="M219" s="24" t="s">
        <v>3464</v>
      </c>
      <c r="N219" s="169"/>
      <c r="O219" s="188"/>
      <c r="P219" s="169" t="s">
        <v>3799</v>
      </c>
      <c r="Q219" s="25">
        <v>70</v>
      </c>
      <c r="R219" s="24"/>
      <c r="S219" s="24"/>
      <c r="T219" s="24"/>
      <c r="U219" s="24"/>
      <c r="V219" s="24"/>
      <c r="W219" s="24"/>
      <c r="X219" s="24"/>
      <c r="Y219" s="24"/>
      <c r="Z219" s="24"/>
      <c r="AA219" s="24"/>
      <c r="AB219" s="24"/>
    </row>
    <row r="220" spans="1:28" s="2" customFormat="1">
      <c r="A220" s="64"/>
      <c r="B220" s="137">
        <v>317</v>
      </c>
      <c r="C220" s="137" t="str">
        <f>IF(AND(G220 = "Case Ring",K220="B18"),"Y","N")</f>
        <v>N</v>
      </c>
      <c r="D220" s="24" t="s">
        <v>3844</v>
      </c>
      <c r="E220" s="24"/>
      <c r="F220" s="24" t="s">
        <v>1590</v>
      </c>
      <c r="G220" s="188" t="s">
        <v>2016</v>
      </c>
      <c r="H220" s="188" t="s">
        <v>3467</v>
      </c>
      <c r="I220" s="188" t="s">
        <v>3461</v>
      </c>
      <c r="J220" s="188" t="s">
        <v>3468</v>
      </c>
      <c r="K220" s="188" t="s">
        <v>3469</v>
      </c>
      <c r="L220" s="169" t="s">
        <v>544</v>
      </c>
      <c r="M220" s="24" t="s">
        <v>3796</v>
      </c>
      <c r="N220" s="169"/>
      <c r="O220" s="188"/>
      <c r="P220" s="169" t="s">
        <v>3474</v>
      </c>
      <c r="Q220" s="25">
        <v>70</v>
      </c>
      <c r="R220" s="24"/>
      <c r="S220" s="24"/>
      <c r="T220" s="24"/>
      <c r="U220" s="24"/>
      <c r="V220" s="24"/>
      <c r="W220" s="24"/>
      <c r="X220" s="24"/>
      <c r="Y220" s="24"/>
      <c r="Z220" s="24"/>
      <c r="AA220" s="24"/>
      <c r="AB220" s="24"/>
    </row>
    <row r="221" spans="1:28" s="2" customFormat="1">
      <c r="A221" s="64"/>
      <c r="B221" s="137">
        <v>318</v>
      </c>
      <c r="C221" s="137" t="str">
        <f>IF(AND(G221 = "Case Ring",K221="B18"),"Y","N")</f>
        <v>N</v>
      </c>
      <c r="D221" s="24" t="s">
        <v>3845</v>
      </c>
      <c r="E221" s="24"/>
      <c r="F221" s="24" t="s">
        <v>1590</v>
      </c>
      <c r="G221" s="188" t="s">
        <v>2008</v>
      </c>
      <c r="H221" s="188" t="s">
        <v>3472</v>
      </c>
      <c r="I221" s="188" t="s">
        <v>2027</v>
      </c>
      <c r="J221" s="188" t="s">
        <v>3462</v>
      </c>
      <c r="K221" s="188" t="s">
        <v>2028</v>
      </c>
      <c r="L221" s="169" t="s">
        <v>544</v>
      </c>
      <c r="M221" s="24" t="s">
        <v>3796</v>
      </c>
      <c r="N221" s="169"/>
      <c r="O221" s="188"/>
      <c r="P221" s="169" t="s">
        <v>3799</v>
      </c>
      <c r="Q221" s="25">
        <v>70</v>
      </c>
      <c r="R221" s="24"/>
      <c r="S221" s="24"/>
      <c r="T221" s="24"/>
      <c r="U221" s="24"/>
      <c r="V221" s="24"/>
      <c r="W221" s="24"/>
      <c r="X221" s="24"/>
      <c r="Y221" s="24"/>
      <c r="Z221" s="24"/>
      <c r="AA221" s="24"/>
      <c r="AB221" s="24"/>
    </row>
    <row r="222" spans="1:28" s="2" customFormat="1">
      <c r="A222" s="64"/>
      <c r="B222" s="137">
        <v>320</v>
      </c>
      <c r="C222" s="137" t="str">
        <f>IF(AND(G222 = "Case Ring",K222="B18"),"Y","N")</f>
        <v>N</v>
      </c>
      <c r="D222" s="24" t="s">
        <v>3846</v>
      </c>
      <c r="E222" s="24"/>
      <c r="F222" s="24" t="s">
        <v>1590</v>
      </c>
      <c r="G222" s="188" t="s">
        <v>2008</v>
      </c>
      <c r="H222" s="188" t="s">
        <v>3476</v>
      </c>
      <c r="I222" s="188" t="s">
        <v>3477</v>
      </c>
      <c r="J222" s="188" t="s">
        <v>3462</v>
      </c>
      <c r="K222" s="188" t="s">
        <v>3478</v>
      </c>
      <c r="L222" s="191">
        <v>98577165</v>
      </c>
      <c r="M222" s="24" t="s">
        <v>3796</v>
      </c>
      <c r="N222" s="169"/>
      <c r="O222" s="188"/>
      <c r="P222" s="169" t="s">
        <v>3799</v>
      </c>
      <c r="Q222" s="25">
        <v>70</v>
      </c>
      <c r="R222" s="24"/>
      <c r="S222" s="24"/>
      <c r="T222" s="24"/>
      <c r="U222" s="24"/>
      <c r="V222" s="24"/>
      <c r="W222" s="24"/>
      <c r="X222" s="24"/>
      <c r="Y222" s="24"/>
      <c r="Z222" s="24"/>
      <c r="AA222" s="24"/>
      <c r="AB222" s="24"/>
    </row>
    <row r="223" spans="1:28" s="2" customFormat="1">
      <c r="A223" s="64"/>
      <c r="B223" s="137">
        <v>321</v>
      </c>
      <c r="C223" s="137" t="str">
        <f>IF(AND(G223 = "Case Ring",K223="B18"),"Y","N")</f>
        <v>N</v>
      </c>
      <c r="D223" s="24" t="s">
        <v>3847</v>
      </c>
      <c r="E223" s="24"/>
      <c r="F223" s="24" t="s">
        <v>1590</v>
      </c>
      <c r="G223" s="188" t="s">
        <v>2016</v>
      </c>
      <c r="H223" s="188" t="s">
        <v>3482</v>
      </c>
      <c r="I223" s="188" t="s">
        <v>3477</v>
      </c>
      <c r="J223" s="188" t="s">
        <v>2051</v>
      </c>
      <c r="K223" s="188" t="s">
        <v>3483</v>
      </c>
      <c r="L223" s="169" t="s">
        <v>544</v>
      </c>
      <c r="M223" s="24" t="s">
        <v>3796</v>
      </c>
      <c r="N223" s="169"/>
      <c r="O223" s="188"/>
      <c r="P223" s="169" t="s">
        <v>3474</v>
      </c>
      <c r="Q223" s="25">
        <v>70</v>
      </c>
      <c r="R223" s="24"/>
      <c r="S223" s="24"/>
      <c r="T223" s="24"/>
      <c r="U223" s="24"/>
      <c r="V223" s="24"/>
      <c r="W223" s="24"/>
      <c r="X223" s="24"/>
      <c r="Y223" s="24"/>
      <c r="Z223" s="24"/>
      <c r="AA223" s="24"/>
      <c r="AB223" s="24"/>
    </row>
    <row r="224" spans="1:28" s="2" customFormat="1">
      <c r="A224" s="64"/>
      <c r="B224" s="137">
        <v>324</v>
      </c>
      <c r="C224" s="137" t="s">
        <v>3797</v>
      </c>
      <c r="D224" s="24" t="s">
        <v>3848</v>
      </c>
      <c r="E224" s="24"/>
      <c r="F224" s="24" t="s">
        <v>1597</v>
      </c>
      <c r="G224" s="188" t="s">
        <v>2008</v>
      </c>
      <c r="H224" s="166" t="s">
        <v>3460</v>
      </c>
      <c r="I224" s="188" t="s">
        <v>3461</v>
      </c>
      <c r="J224" s="188" t="s">
        <v>3462</v>
      </c>
      <c r="K224" s="188" t="s">
        <v>3463</v>
      </c>
      <c r="L224" s="191">
        <v>98577178</v>
      </c>
      <c r="M224" s="24" t="s">
        <v>3464</v>
      </c>
      <c r="N224" s="169"/>
      <c r="O224" s="188"/>
      <c r="P224" s="169" t="s">
        <v>3799</v>
      </c>
      <c r="Q224" s="25">
        <v>70</v>
      </c>
      <c r="R224" s="24"/>
      <c r="S224" s="24"/>
      <c r="T224" s="24"/>
      <c r="U224" s="24"/>
      <c r="V224" s="24"/>
      <c r="W224" s="24"/>
      <c r="X224" s="24"/>
      <c r="Y224" s="24"/>
      <c r="Z224" s="24"/>
      <c r="AA224" s="24"/>
      <c r="AB224" s="24"/>
    </row>
    <row r="225" spans="1:28" s="2" customFormat="1">
      <c r="A225" s="64"/>
      <c r="B225" s="137">
        <v>325</v>
      </c>
      <c r="C225" s="137" t="str">
        <f>IF(AND(G225 = "Case Ring",K225="B18"),"Y","N")</f>
        <v>N</v>
      </c>
      <c r="D225" s="24" t="s">
        <v>3849</v>
      </c>
      <c r="E225" s="24"/>
      <c r="F225" s="24" t="s">
        <v>1597</v>
      </c>
      <c r="G225" s="188" t="s">
        <v>2016</v>
      </c>
      <c r="H225" s="188" t="s">
        <v>3467</v>
      </c>
      <c r="I225" s="188" t="s">
        <v>3461</v>
      </c>
      <c r="J225" s="188" t="s">
        <v>3468</v>
      </c>
      <c r="K225" s="188" t="s">
        <v>3469</v>
      </c>
      <c r="L225" s="169" t="s">
        <v>544</v>
      </c>
      <c r="M225" s="24" t="s">
        <v>3796</v>
      </c>
      <c r="N225" s="169"/>
      <c r="O225" s="188"/>
      <c r="P225" s="169" t="s">
        <v>3474</v>
      </c>
      <c r="Q225" s="25">
        <v>70</v>
      </c>
      <c r="R225" s="24"/>
      <c r="S225" s="24"/>
      <c r="T225" s="24"/>
      <c r="U225" s="24"/>
      <c r="V225" s="24"/>
      <c r="W225" s="24"/>
      <c r="X225" s="24"/>
      <c r="Y225" s="24"/>
      <c r="Z225" s="24"/>
      <c r="AA225" s="24"/>
      <c r="AB225" s="24"/>
    </row>
    <row r="226" spans="1:28" s="2" customFormat="1">
      <c r="A226" s="64"/>
      <c r="B226" s="137">
        <v>326</v>
      </c>
      <c r="C226" s="137" t="str">
        <f>IF(AND(G226 = "Case Ring",K226="B18"),"Y","N")</f>
        <v>N</v>
      </c>
      <c r="D226" s="24" t="s">
        <v>3850</v>
      </c>
      <c r="E226" s="24"/>
      <c r="F226" s="24" t="s">
        <v>1597</v>
      </c>
      <c r="G226" s="188" t="s">
        <v>2008</v>
      </c>
      <c r="H226" s="188" t="s">
        <v>3472</v>
      </c>
      <c r="I226" s="188" t="s">
        <v>2027</v>
      </c>
      <c r="J226" s="188" t="s">
        <v>3462</v>
      </c>
      <c r="K226" s="188" t="s">
        <v>2028</v>
      </c>
      <c r="L226" s="169" t="s">
        <v>544</v>
      </c>
      <c r="M226" s="24" t="s">
        <v>3796</v>
      </c>
      <c r="N226" s="169"/>
      <c r="O226" s="188"/>
      <c r="P226" s="169" t="s">
        <v>3799</v>
      </c>
      <c r="Q226" s="25">
        <v>70</v>
      </c>
      <c r="R226" s="24"/>
      <c r="S226" s="24"/>
      <c r="T226" s="24"/>
      <c r="U226" s="24"/>
      <c r="V226" s="24"/>
      <c r="W226" s="24"/>
      <c r="X226" s="24"/>
      <c r="Y226" s="24"/>
      <c r="Z226" s="24"/>
      <c r="AA226" s="24"/>
      <c r="AB226" s="24"/>
    </row>
    <row r="227" spans="1:28" s="2" customFormat="1">
      <c r="A227" s="64"/>
      <c r="B227" s="137">
        <v>328</v>
      </c>
      <c r="C227" s="137" t="str">
        <f>IF(AND(G227 = "Case Ring",K227="B18"),"Y","N")</f>
        <v>N</v>
      </c>
      <c r="D227" s="24" t="s">
        <v>3851</v>
      </c>
      <c r="E227" s="24"/>
      <c r="F227" s="24" t="s">
        <v>1597</v>
      </c>
      <c r="G227" s="188" t="s">
        <v>2008</v>
      </c>
      <c r="H227" s="188" t="s">
        <v>3476</v>
      </c>
      <c r="I227" s="188" t="s">
        <v>3477</v>
      </c>
      <c r="J227" s="188" t="s">
        <v>3462</v>
      </c>
      <c r="K227" s="188" t="s">
        <v>3478</v>
      </c>
      <c r="L227" s="191">
        <v>98577179</v>
      </c>
      <c r="M227" s="24" t="s">
        <v>3796</v>
      </c>
      <c r="N227" s="169"/>
      <c r="O227" s="188"/>
      <c r="P227" s="169" t="s">
        <v>3799</v>
      </c>
      <c r="Q227" s="25">
        <v>70</v>
      </c>
      <c r="R227" s="24"/>
      <c r="S227" s="24"/>
      <c r="T227" s="24"/>
      <c r="U227" s="24"/>
      <c r="V227" s="24"/>
      <c r="W227" s="24"/>
      <c r="X227" s="24"/>
      <c r="Y227" s="24"/>
      <c r="Z227" s="24"/>
      <c r="AA227" s="24"/>
      <c r="AB227" s="24"/>
    </row>
    <row r="228" spans="1:28" s="2" customFormat="1">
      <c r="A228" s="64"/>
      <c r="B228" s="137">
        <v>329</v>
      </c>
      <c r="C228" s="137" t="str">
        <f>IF(AND(G228 = "Case Ring",K228="B18"),"Y","N")</f>
        <v>N</v>
      </c>
      <c r="D228" s="24" t="s">
        <v>3852</v>
      </c>
      <c r="E228" s="24"/>
      <c r="F228" s="24" t="s">
        <v>1597</v>
      </c>
      <c r="G228" s="188" t="s">
        <v>2016</v>
      </c>
      <c r="H228" s="188" t="s">
        <v>3482</v>
      </c>
      <c r="I228" s="188" t="s">
        <v>3477</v>
      </c>
      <c r="J228" s="188" t="s">
        <v>2051</v>
      </c>
      <c r="K228" s="188" t="s">
        <v>3483</v>
      </c>
      <c r="L228" s="169" t="s">
        <v>544</v>
      </c>
      <c r="M228" s="24" t="s">
        <v>3796</v>
      </c>
      <c r="N228" s="169"/>
      <c r="O228" s="188"/>
      <c r="P228" s="169" t="s">
        <v>3474</v>
      </c>
      <c r="Q228" s="25">
        <v>70</v>
      </c>
      <c r="R228" s="24"/>
      <c r="S228" s="24"/>
      <c r="T228" s="24"/>
      <c r="U228" s="24"/>
      <c r="V228" s="24"/>
      <c r="W228" s="24"/>
      <c r="X228" s="24"/>
      <c r="Y228" s="24"/>
      <c r="Z228" s="24"/>
      <c r="AA228" s="24"/>
      <c r="AB228" s="24"/>
    </row>
    <row r="229" spans="1:28" s="2" customFormat="1">
      <c r="A229" s="44" t="s">
        <v>316</v>
      </c>
      <c r="B229" s="13"/>
      <c r="C229" s="13"/>
      <c r="E229" s="2" t="str">
        <f>IF(C229="Y",D229,"")</f>
        <v/>
      </c>
    </row>
    <row r="230" spans="1:28" s="2" customFormat="1">
      <c r="A230" s="43"/>
      <c r="B230" s="13"/>
      <c r="C230" s="13"/>
    </row>
    <row r="231" spans="1:28" s="2" customFormat="1">
      <c r="A231" s="43"/>
      <c r="B231" s="13"/>
      <c r="C231" s="13"/>
    </row>
    <row r="232" spans="1:28" s="2" customFormat="1">
      <c r="A232" s="43"/>
      <c r="B232" s="13"/>
      <c r="C232" s="13"/>
    </row>
    <row r="233" spans="1:28" s="2" customFormat="1">
      <c r="A233" s="43"/>
      <c r="B233" s="13"/>
      <c r="C233" s="13"/>
    </row>
    <row r="234" spans="1:28" s="2" customFormat="1">
      <c r="A234" s="43"/>
      <c r="B234" s="13"/>
      <c r="C234" s="13"/>
    </row>
    <row r="235" spans="1:28" s="2" customFormat="1">
      <c r="A235" s="43"/>
      <c r="B235" s="13"/>
      <c r="C235" s="13"/>
    </row>
    <row r="236" spans="1:28" s="2" customFormat="1">
      <c r="A236" s="43"/>
      <c r="B236" s="13"/>
      <c r="C236" s="13"/>
    </row>
    <row r="237" spans="1:28" s="2" customFormat="1">
      <c r="A237" s="43"/>
      <c r="B237" s="13"/>
      <c r="C237" s="13"/>
    </row>
    <row r="238" spans="1:28" s="2" customFormat="1">
      <c r="A238" s="43"/>
      <c r="B238" s="13"/>
      <c r="C238" s="13"/>
    </row>
    <row r="239" spans="1:28" s="2" customFormat="1">
      <c r="A239" s="43"/>
      <c r="B239" s="13"/>
      <c r="C239" s="13"/>
    </row>
    <row r="240" spans="1:28" s="2" customFormat="1">
      <c r="A240" s="43"/>
      <c r="B240" s="13"/>
      <c r="C240" s="13"/>
    </row>
    <row r="241" spans="1:17" s="2" customFormat="1">
      <c r="A241" s="43"/>
      <c r="B241" s="13"/>
      <c r="C241" s="13"/>
    </row>
    <row r="242" spans="1:17" s="2" customFormat="1">
      <c r="A242" s="43"/>
      <c r="B242" s="13"/>
      <c r="C242" s="13"/>
    </row>
    <row r="243" spans="1:17" s="2" customFormat="1">
      <c r="A243" s="43"/>
      <c r="B243" s="13"/>
      <c r="C243" s="13"/>
      <c r="I243" s="24"/>
      <c r="P243" s="25"/>
      <c r="Q243" s="25"/>
    </row>
    <row r="244" spans="1:17" s="2" customFormat="1">
      <c r="A244" s="43"/>
      <c r="B244" s="13"/>
      <c r="C244" s="13"/>
      <c r="I244" s="24"/>
      <c r="P244" s="25"/>
      <c r="Q244" s="25"/>
    </row>
    <row r="245" spans="1:17" s="2" customFormat="1">
      <c r="A245" s="43"/>
      <c r="B245" s="13"/>
      <c r="C245" s="13"/>
      <c r="I245" s="24"/>
      <c r="P245" s="25"/>
      <c r="Q245" s="25"/>
    </row>
    <row r="246" spans="1:17" s="2" customFormat="1">
      <c r="A246" s="43"/>
      <c r="B246" s="13"/>
      <c r="C246" s="13"/>
      <c r="I246" s="24"/>
      <c r="P246" s="25"/>
      <c r="Q246" s="25"/>
    </row>
    <row r="247" spans="1:17" s="2" customFormat="1">
      <c r="A247" s="43"/>
      <c r="B247" s="13"/>
      <c r="C247" s="13"/>
      <c r="I247" s="24"/>
      <c r="P247" s="25"/>
      <c r="Q247" s="25"/>
    </row>
    <row r="248" spans="1:17" s="2" customFormat="1">
      <c r="A248" s="43"/>
      <c r="B248" s="13"/>
      <c r="C248" s="13"/>
      <c r="I248" s="24"/>
      <c r="P248" s="25"/>
      <c r="Q248" s="25"/>
    </row>
    <row r="249" spans="1:17" s="2" customFormat="1">
      <c r="A249" s="43"/>
      <c r="B249" s="13"/>
      <c r="C249" s="13"/>
      <c r="I249" s="24"/>
      <c r="P249" s="25"/>
      <c r="Q249" s="25"/>
    </row>
    <row r="250" spans="1:17" s="2" customFormat="1">
      <c r="A250" s="43"/>
      <c r="B250" s="13"/>
      <c r="C250" s="13"/>
      <c r="I250" s="24"/>
      <c r="P250" s="25"/>
      <c r="Q250" s="25"/>
    </row>
    <row r="251" spans="1:17" s="2" customFormat="1">
      <c r="A251" s="43"/>
      <c r="B251" s="13"/>
      <c r="C251" s="13"/>
      <c r="I251" s="24"/>
      <c r="P251" s="25"/>
      <c r="Q251" s="25"/>
    </row>
    <row r="252" spans="1:17" s="2" customFormat="1">
      <c r="A252" s="43"/>
      <c r="B252" s="13"/>
      <c r="C252" s="13"/>
      <c r="I252" s="24"/>
      <c r="P252" s="25"/>
      <c r="Q252" s="25"/>
    </row>
    <row r="253" spans="1:17" s="2" customFormat="1">
      <c r="A253" s="43"/>
      <c r="B253" s="13"/>
      <c r="C253" s="13"/>
      <c r="I253" s="24"/>
      <c r="P253" s="25"/>
      <c r="Q253" s="25"/>
    </row>
    <row r="254" spans="1:17" s="2" customFormat="1">
      <c r="A254" s="43"/>
      <c r="B254" s="13"/>
      <c r="C254" s="13"/>
      <c r="I254" s="24"/>
      <c r="P254" s="25"/>
      <c r="Q254" s="25"/>
    </row>
    <row r="255" spans="1:17" s="2" customFormat="1">
      <c r="A255" s="43"/>
      <c r="B255" s="13"/>
      <c r="C255" s="13"/>
      <c r="I255" s="24"/>
      <c r="P255" s="25"/>
      <c r="Q255" s="25"/>
    </row>
    <row r="256" spans="1:17" s="2" customFormat="1">
      <c r="A256" s="43"/>
      <c r="B256" s="13"/>
      <c r="C256" s="13"/>
      <c r="I256" s="24"/>
      <c r="P256" s="25"/>
      <c r="Q256" s="25"/>
    </row>
    <row r="257" spans="1:22" s="2" customFormat="1">
      <c r="A257" s="64"/>
      <c r="B257" s="13"/>
      <c r="C257" s="13"/>
      <c r="I257" s="24"/>
      <c r="P257" s="25"/>
      <c r="Q257" s="25"/>
      <c r="V257"/>
    </row>
    <row r="258" spans="1:22" s="2" customFormat="1">
      <c r="A258" s="64"/>
      <c r="B258" s="13"/>
      <c r="C258" s="13"/>
      <c r="I258" s="24"/>
      <c r="P258" s="25"/>
      <c r="Q258" s="25"/>
    </row>
    <row r="259" spans="1:22" s="2" customFormat="1">
      <c r="A259" s="64"/>
      <c r="B259" s="13"/>
      <c r="C259" s="13"/>
      <c r="I259" s="24"/>
      <c r="P259" s="25"/>
      <c r="Q259" s="25"/>
    </row>
    <row r="260" spans="1:22" s="2" customFormat="1">
      <c r="A260" s="64"/>
      <c r="B260" s="13"/>
      <c r="C260" s="13"/>
      <c r="I260" s="24"/>
      <c r="P260" s="25"/>
      <c r="Q260" s="25"/>
    </row>
    <row r="261" spans="1:22" s="2" customFormat="1">
      <c r="A261" s="64"/>
      <c r="B261" s="13"/>
      <c r="C261" s="13"/>
      <c r="I261" s="24"/>
      <c r="P261" s="25"/>
      <c r="Q261" s="25"/>
    </row>
    <row r="262" spans="1:22" s="2" customFormat="1">
      <c r="A262" s="64"/>
      <c r="B262" s="13"/>
      <c r="C262" s="13"/>
      <c r="I262" s="24"/>
      <c r="P262" s="25"/>
      <c r="Q262" s="25"/>
    </row>
    <row r="263" spans="1:22" s="2" customFormat="1">
      <c r="A263" s="64"/>
      <c r="B263" s="13"/>
      <c r="C263" s="13"/>
      <c r="I263" s="24"/>
      <c r="P263" s="25"/>
      <c r="Q263" s="25"/>
    </row>
    <row r="264" spans="1:22" s="2" customFormat="1">
      <c r="A264" s="64"/>
      <c r="B264" s="14"/>
      <c r="C264" s="14"/>
      <c r="I264" s="24"/>
      <c r="P264" s="25"/>
      <c r="Q264" s="25"/>
    </row>
    <row r="265" spans="1:22" s="2" customFormat="1">
      <c r="A265" s="64"/>
      <c r="B265" s="14"/>
      <c r="C265" s="14"/>
      <c r="I265" s="24"/>
      <c r="P265" s="25"/>
      <c r="Q265" s="25"/>
    </row>
    <row r="266" spans="1:22" s="2" customFormat="1">
      <c r="A266" s="64"/>
      <c r="B266" s="14"/>
      <c r="C266" s="14"/>
      <c r="I266" s="24"/>
      <c r="P266" s="25"/>
      <c r="Q266" s="25"/>
    </row>
    <row r="267" spans="1:22" s="2" customFormat="1">
      <c r="A267" s="64"/>
      <c r="B267" s="13"/>
      <c r="C267" s="13"/>
      <c r="I267" s="24"/>
      <c r="J267" s="24"/>
      <c r="K267" s="24"/>
      <c r="P267" s="25"/>
      <c r="Q267" s="25"/>
    </row>
    <row r="268" spans="1:22" s="2" customFormat="1">
      <c r="A268" s="64"/>
      <c r="B268" s="13"/>
      <c r="C268" s="13"/>
      <c r="I268" s="24"/>
      <c r="J268" s="24"/>
      <c r="K268" s="24"/>
      <c r="P268" s="25"/>
      <c r="Q268" s="25"/>
    </row>
    <row r="269" spans="1:22" s="2" customFormat="1">
      <c r="A269" s="64"/>
      <c r="B269" s="13"/>
      <c r="C269" s="13"/>
      <c r="I269" s="24"/>
      <c r="J269" s="24"/>
      <c r="K269" s="24"/>
      <c r="P269" s="25"/>
      <c r="Q269" s="25"/>
    </row>
    <row r="270" spans="1:22" s="2" customFormat="1">
      <c r="A270" s="64"/>
      <c r="B270" s="13"/>
      <c r="C270" s="13"/>
      <c r="I270" s="24"/>
      <c r="J270" s="24"/>
      <c r="K270" s="24"/>
      <c r="P270" s="25"/>
      <c r="Q270" s="25"/>
    </row>
    <row r="271" spans="1:22" s="2" customFormat="1">
      <c r="A271" s="64"/>
      <c r="B271" s="13"/>
      <c r="C271" s="13"/>
      <c r="I271" s="24"/>
      <c r="J271" s="24"/>
      <c r="K271" s="24"/>
      <c r="P271" s="25"/>
      <c r="Q271" s="25"/>
    </row>
    <row r="272" spans="1:22" s="2" customFormat="1">
      <c r="A272" s="64"/>
      <c r="B272" s="13"/>
      <c r="C272" s="13"/>
      <c r="I272" s="24"/>
      <c r="J272" s="24"/>
      <c r="K272" s="24"/>
      <c r="P272" s="25"/>
      <c r="Q272" s="25"/>
    </row>
    <row r="273" spans="1:22" s="2" customFormat="1">
      <c r="A273" s="64"/>
      <c r="B273" s="13"/>
      <c r="C273" s="13"/>
      <c r="I273" s="24"/>
      <c r="J273" s="24"/>
      <c r="K273" s="24"/>
      <c r="P273" s="25"/>
      <c r="Q273" s="25"/>
    </row>
    <row r="274" spans="1:22" s="2" customFormat="1">
      <c r="A274" s="64"/>
      <c r="B274" s="13"/>
      <c r="C274" s="13"/>
      <c r="I274" s="24"/>
      <c r="J274" s="24"/>
      <c r="K274" s="24"/>
      <c r="P274" s="25"/>
      <c r="Q274" s="25"/>
      <c r="V274"/>
    </row>
    <row r="275" spans="1:22" s="2" customFormat="1">
      <c r="A275" s="64"/>
      <c r="B275" s="13"/>
      <c r="C275" s="13"/>
      <c r="I275" s="24"/>
      <c r="J275" s="24"/>
      <c r="K275" s="24"/>
      <c r="P275" s="25"/>
      <c r="Q275" s="25"/>
    </row>
    <row r="276" spans="1:22" s="2" customFormat="1">
      <c r="A276" s="64"/>
      <c r="B276" s="13"/>
      <c r="C276" s="13"/>
      <c r="I276" s="24"/>
      <c r="J276" s="24"/>
      <c r="K276" s="24"/>
      <c r="P276" s="25"/>
      <c r="Q276" s="25"/>
    </row>
    <row r="277" spans="1:22" s="2" customFormat="1">
      <c r="A277" s="64"/>
      <c r="B277" s="13"/>
      <c r="C277" s="13"/>
      <c r="I277" s="24"/>
      <c r="J277" s="24"/>
      <c r="K277" s="24"/>
      <c r="P277" s="25"/>
      <c r="Q277" s="25"/>
    </row>
    <row r="278" spans="1:22" s="2" customFormat="1">
      <c r="A278" s="64"/>
      <c r="B278" s="13"/>
      <c r="C278" s="13"/>
      <c r="I278" s="24"/>
      <c r="J278" s="24"/>
      <c r="K278" s="24"/>
      <c r="P278" s="25"/>
      <c r="Q278" s="25"/>
    </row>
    <row r="279" spans="1:22" s="2" customFormat="1">
      <c r="A279" s="64"/>
      <c r="B279" s="13"/>
      <c r="C279" s="13"/>
      <c r="I279" s="24"/>
      <c r="J279" s="24"/>
      <c r="K279" s="24"/>
      <c r="P279" s="25"/>
      <c r="Q279" s="25"/>
    </row>
    <row r="280" spans="1:22" s="2" customFormat="1">
      <c r="A280" s="64"/>
      <c r="B280" s="13"/>
      <c r="C280" s="13"/>
      <c r="I280" s="24"/>
      <c r="J280" s="24"/>
      <c r="K280" s="24"/>
      <c r="P280" s="25"/>
      <c r="Q280" s="25"/>
      <c r="V280"/>
    </row>
    <row r="281" spans="1:22" s="2" customFormat="1">
      <c r="A281" s="64"/>
      <c r="B281" s="13"/>
      <c r="C281" s="13"/>
      <c r="I281" s="24"/>
      <c r="J281" s="24"/>
      <c r="K281" s="24"/>
      <c r="P281" s="25"/>
      <c r="Q281" s="25"/>
    </row>
    <row r="282" spans="1:22" s="2" customFormat="1">
      <c r="A282" s="64"/>
      <c r="B282" s="13"/>
      <c r="C282" s="13"/>
      <c r="I282" s="24"/>
      <c r="J282" s="24"/>
      <c r="K282" s="24"/>
      <c r="P282" s="25"/>
      <c r="Q282" s="25"/>
    </row>
    <row r="283" spans="1:22" s="2" customFormat="1">
      <c r="A283" s="64"/>
      <c r="B283" s="13"/>
      <c r="C283" s="13"/>
      <c r="I283" s="24"/>
      <c r="J283" s="24"/>
      <c r="K283" s="24"/>
      <c r="P283" s="25"/>
      <c r="Q283" s="25"/>
    </row>
    <row r="284" spans="1:22" s="2" customFormat="1">
      <c r="A284" s="64"/>
      <c r="B284" s="13"/>
      <c r="C284" s="13"/>
      <c r="I284" s="24"/>
      <c r="J284" s="24"/>
      <c r="K284" s="24"/>
      <c r="P284" s="25"/>
      <c r="Q284" s="25"/>
    </row>
    <row r="285" spans="1:22" s="2" customFormat="1">
      <c r="A285" s="64"/>
      <c r="B285" s="13"/>
      <c r="C285" s="13"/>
      <c r="I285" s="24"/>
      <c r="J285" s="24"/>
      <c r="K285" s="24"/>
      <c r="P285" s="25"/>
      <c r="Q285" s="25"/>
    </row>
    <row r="286" spans="1:22" s="2" customFormat="1">
      <c r="A286" s="64"/>
      <c r="B286" s="13"/>
      <c r="C286" s="13"/>
      <c r="I286" s="24"/>
      <c r="J286" s="24"/>
      <c r="K286" s="24"/>
      <c r="P286" s="25"/>
      <c r="Q286" s="25"/>
    </row>
    <row r="287" spans="1:22" s="2" customFormat="1">
      <c r="A287" s="64"/>
      <c r="B287" s="13"/>
      <c r="C287" s="13"/>
      <c r="I287" s="24"/>
      <c r="J287" s="24"/>
      <c r="K287" s="24"/>
      <c r="P287" s="25"/>
      <c r="Q287" s="25"/>
    </row>
    <row r="288" spans="1:22" s="2" customFormat="1">
      <c r="A288" s="64"/>
      <c r="B288" s="13"/>
      <c r="C288" s="13"/>
      <c r="I288" s="24"/>
      <c r="J288" s="24"/>
      <c r="K288" s="24"/>
      <c r="P288" s="25"/>
      <c r="Q288" s="25"/>
      <c r="V288"/>
    </row>
    <row r="289" spans="1:24" s="2" customFormat="1">
      <c r="A289" s="64"/>
      <c r="B289" s="13"/>
      <c r="C289" s="13"/>
      <c r="I289" s="24"/>
      <c r="J289" s="24"/>
      <c r="K289" s="24"/>
      <c r="P289" s="25"/>
      <c r="Q289" s="25"/>
    </row>
    <row r="290" spans="1:24" s="2" customFormat="1">
      <c r="A290" s="64"/>
      <c r="B290" s="14"/>
      <c r="C290" s="14"/>
      <c r="I290" s="24"/>
      <c r="J290" s="24"/>
      <c r="K290" s="24"/>
      <c r="P290" s="25"/>
      <c r="Q290" s="25"/>
      <c r="V290"/>
    </row>
    <row r="291" spans="1:24" s="2" customFormat="1">
      <c r="A291" s="64"/>
      <c r="B291" s="13"/>
      <c r="C291" s="13"/>
      <c r="I291" s="24"/>
      <c r="P291" s="25"/>
      <c r="Q291" s="25"/>
    </row>
    <row r="292" spans="1:24" s="2" customFormat="1">
      <c r="A292" s="64"/>
      <c r="B292" s="13"/>
      <c r="C292" s="13"/>
      <c r="I292" s="24"/>
      <c r="P292" s="25"/>
      <c r="Q292" s="25"/>
    </row>
    <row r="293" spans="1:24" s="2" customFormat="1">
      <c r="A293" s="64"/>
      <c r="B293" s="13"/>
      <c r="C293" s="13"/>
      <c r="I293" s="24"/>
      <c r="P293" s="25"/>
      <c r="Q293" s="25"/>
    </row>
    <row r="294" spans="1:24" s="2" customFormat="1">
      <c r="A294" s="43"/>
      <c r="B294" s="13"/>
      <c r="C294" s="13"/>
      <c r="I294" s="24"/>
      <c r="P294" s="25"/>
      <c r="Q294" s="25"/>
    </row>
    <row r="295" spans="1:24">
      <c r="D295" s="2"/>
      <c r="E295" s="2"/>
      <c r="F295" s="2"/>
      <c r="G295" s="2"/>
      <c r="H295" s="2"/>
      <c r="I295" s="24"/>
      <c r="J295" s="2"/>
      <c r="K295" s="2"/>
      <c r="L295" s="2"/>
      <c r="M295" s="2"/>
      <c r="O295" s="2"/>
      <c r="P295" s="25"/>
      <c r="Q295" s="25"/>
      <c r="R295" s="2"/>
      <c r="S295" s="2"/>
      <c r="T295" s="2"/>
      <c r="U295" s="2"/>
      <c r="W295" s="2"/>
      <c r="X295" s="2"/>
    </row>
    <row r="296" spans="1:24">
      <c r="D296" s="2"/>
      <c r="E296" s="2"/>
      <c r="F296" s="2"/>
      <c r="G296" s="2"/>
      <c r="H296" s="2"/>
      <c r="I296" s="24"/>
      <c r="J296" s="2"/>
      <c r="K296" s="2"/>
      <c r="L296" s="2"/>
      <c r="M296" s="2"/>
      <c r="O296" s="2"/>
      <c r="P296" s="25"/>
      <c r="Q296" s="25"/>
      <c r="R296" s="2"/>
      <c r="S296" s="2"/>
      <c r="T296" s="2"/>
      <c r="U296" s="2"/>
      <c r="V296" s="2"/>
      <c r="W296" s="2"/>
      <c r="X296" s="2"/>
    </row>
    <row r="297" spans="1:24">
      <c r="D297" s="2"/>
      <c r="E297" s="2"/>
      <c r="F297" s="2"/>
      <c r="G297" s="2"/>
      <c r="H297" s="2"/>
      <c r="I297" s="24"/>
      <c r="J297" s="2"/>
      <c r="K297" s="2"/>
      <c r="L297" s="2"/>
      <c r="M297" s="2"/>
      <c r="O297" s="2"/>
      <c r="P297" s="25"/>
      <c r="Q297" s="25"/>
      <c r="R297" s="2"/>
      <c r="S297" s="2"/>
      <c r="T297" s="2"/>
      <c r="U297" s="2"/>
      <c r="V297" s="2"/>
      <c r="W297" s="2"/>
      <c r="X297" s="2"/>
    </row>
    <row r="298" spans="1:24">
      <c r="D298" s="2"/>
      <c r="E298" s="2"/>
      <c r="F298" s="2"/>
      <c r="G298" s="2"/>
      <c r="H298" s="2"/>
      <c r="I298" s="24"/>
      <c r="J298" s="2"/>
      <c r="K298" s="2"/>
      <c r="L298" s="2"/>
      <c r="M298" s="2"/>
      <c r="O298" s="2"/>
      <c r="P298" s="25"/>
      <c r="Q298" s="25"/>
      <c r="R298" s="2"/>
      <c r="S298" s="2"/>
      <c r="T298" s="2"/>
      <c r="U298" s="2"/>
      <c r="V298" s="2"/>
      <c r="W298" s="2"/>
      <c r="X298" s="2"/>
    </row>
    <row r="299" spans="1:24">
      <c r="D299" s="2"/>
      <c r="E299" s="2"/>
      <c r="F299" s="2"/>
      <c r="G299" s="2"/>
      <c r="H299" s="2"/>
      <c r="I299" s="24"/>
      <c r="J299" s="2"/>
      <c r="K299" s="2"/>
      <c r="L299" s="2"/>
      <c r="M299" s="2"/>
      <c r="O299" s="2"/>
      <c r="P299" s="25"/>
      <c r="Q299" s="25"/>
      <c r="R299" s="2"/>
      <c r="S299" s="2"/>
      <c r="T299" s="2"/>
      <c r="U299" s="2"/>
      <c r="V299" s="2"/>
      <c r="W299" s="2"/>
      <c r="X299" s="2"/>
    </row>
    <row r="300" spans="1:24">
      <c r="D300" s="2"/>
      <c r="E300" s="2"/>
      <c r="F300" s="2"/>
      <c r="G300" s="2"/>
      <c r="H300" s="2"/>
      <c r="I300" s="24"/>
      <c r="J300" s="2"/>
      <c r="K300" s="2"/>
      <c r="L300" s="2"/>
      <c r="M300" s="2"/>
      <c r="O300" s="2"/>
      <c r="P300" s="25"/>
      <c r="Q300" s="25"/>
      <c r="R300" s="2"/>
      <c r="S300" s="2"/>
      <c r="T300" s="2"/>
      <c r="U300" s="2"/>
      <c r="V300" s="2"/>
      <c r="W300" s="2"/>
      <c r="X300" s="2"/>
    </row>
    <row r="301" spans="1:24">
      <c r="D301" s="2"/>
      <c r="E301" s="2"/>
      <c r="F301" s="2"/>
      <c r="G301" s="2"/>
      <c r="H301" s="2"/>
      <c r="I301" s="24"/>
      <c r="J301" s="2"/>
      <c r="K301" s="2"/>
      <c r="L301" s="2"/>
      <c r="M301" s="2"/>
      <c r="O301" s="2"/>
      <c r="P301" s="25"/>
      <c r="Q301" s="25"/>
      <c r="R301" s="2"/>
      <c r="S301" s="2"/>
      <c r="T301" s="2"/>
      <c r="U301" s="2"/>
      <c r="V301" s="2"/>
      <c r="W301" s="2"/>
    </row>
    <row r="302" spans="1:24">
      <c r="D302" s="2"/>
      <c r="E302" s="2"/>
      <c r="F302" s="2"/>
      <c r="G302" s="2"/>
      <c r="H302" s="2"/>
      <c r="I302" s="24"/>
      <c r="J302" s="2"/>
      <c r="K302" s="2"/>
      <c r="L302" s="2"/>
      <c r="M302" s="2"/>
      <c r="O302" s="2"/>
      <c r="P302" s="25"/>
      <c r="Q302" s="25"/>
      <c r="R302" s="2"/>
      <c r="S302" s="2"/>
      <c r="T302" s="2"/>
      <c r="U302" s="2"/>
      <c r="V302" s="2"/>
      <c r="W302" s="2"/>
    </row>
    <row r="303" spans="1:24">
      <c r="D303" s="2"/>
      <c r="E303" s="2"/>
      <c r="F303" s="2"/>
      <c r="G303" s="2"/>
      <c r="H303" s="2"/>
      <c r="I303" s="24"/>
      <c r="J303" s="2"/>
      <c r="K303" s="2"/>
      <c r="L303" s="2"/>
      <c r="M303" s="2"/>
      <c r="O303" s="2"/>
      <c r="P303" s="25"/>
      <c r="Q303" s="25"/>
      <c r="R303" s="2"/>
      <c r="S303" s="2"/>
      <c r="T303" s="2"/>
      <c r="U303" s="2"/>
      <c r="W303" s="2"/>
    </row>
    <row r="304" spans="1:24">
      <c r="D304" s="2"/>
      <c r="E304" s="2"/>
      <c r="F304" s="2"/>
      <c r="G304" s="2"/>
      <c r="H304" s="2"/>
      <c r="I304" s="24"/>
      <c r="J304" s="2"/>
      <c r="K304" s="2"/>
      <c r="L304" s="2"/>
      <c r="M304" s="2"/>
      <c r="O304" s="2"/>
      <c r="P304" s="25"/>
      <c r="Q304" s="25"/>
      <c r="R304" s="2"/>
      <c r="S304" s="2"/>
      <c r="T304" s="2"/>
      <c r="U304" s="2"/>
      <c r="W304" s="2"/>
    </row>
    <row r="305" spans="4:23">
      <c r="D305" s="2"/>
      <c r="E305" s="2"/>
      <c r="F305" s="2"/>
      <c r="G305" s="2"/>
      <c r="H305" s="2"/>
      <c r="I305" s="24"/>
      <c r="J305" s="2"/>
      <c r="K305" s="2"/>
      <c r="L305" s="2"/>
      <c r="M305" s="2"/>
      <c r="O305" s="2"/>
      <c r="P305" s="25"/>
      <c r="Q305" s="25"/>
      <c r="R305" s="2"/>
      <c r="S305" s="2"/>
      <c r="T305" s="2"/>
      <c r="U305" s="2"/>
      <c r="V305" s="2"/>
      <c r="W305" s="2"/>
    </row>
    <row r="306" spans="4:23">
      <c r="D306" s="2"/>
      <c r="E306" s="2"/>
      <c r="F306" s="2"/>
      <c r="G306" s="2"/>
      <c r="H306" s="2"/>
      <c r="I306" s="24"/>
      <c r="J306" s="2"/>
      <c r="K306" s="2"/>
      <c r="L306" s="2"/>
      <c r="M306" s="2"/>
      <c r="O306" s="2"/>
      <c r="P306" s="25"/>
      <c r="Q306" s="25"/>
      <c r="R306" s="2"/>
      <c r="S306" s="2"/>
      <c r="T306" s="2"/>
      <c r="U306" s="2"/>
      <c r="W306" s="2"/>
    </row>
    <row r="307" spans="4:23">
      <c r="D307" s="2"/>
      <c r="E307" s="2"/>
      <c r="F307" s="2"/>
      <c r="G307" s="2"/>
      <c r="H307" s="2"/>
      <c r="I307" s="24"/>
      <c r="J307" s="2"/>
      <c r="K307" s="2"/>
      <c r="L307" s="2"/>
      <c r="M307" s="2"/>
      <c r="O307" s="2"/>
      <c r="P307" s="25"/>
      <c r="Q307" s="25"/>
      <c r="R307" s="2"/>
      <c r="S307" s="2"/>
      <c r="T307" s="2"/>
      <c r="U307" s="2"/>
      <c r="W307" s="2"/>
    </row>
    <row r="308" spans="4:23">
      <c r="D308" s="2"/>
      <c r="E308" s="2"/>
      <c r="F308" s="2"/>
      <c r="G308" s="2"/>
      <c r="H308" s="2"/>
      <c r="I308" s="24"/>
      <c r="J308" s="2"/>
      <c r="K308" s="2"/>
      <c r="L308" s="2"/>
      <c r="M308" s="2"/>
      <c r="O308" s="2"/>
      <c r="P308" s="25"/>
      <c r="Q308" s="25"/>
      <c r="R308" s="2"/>
      <c r="S308" s="2"/>
      <c r="T308" s="2"/>
      <c r="U308" s="2"/>
      <c r="W308" s="2"/>
    </row>
    <row r="309" spans="4:23">
      <c r="D309" s="2"/>
      <c r="E309" s="2"/>
      <c r="F309" s="2"/>
      <c r="G309" s="2"/>
      <c r="H309" s="2"/>
      <c r="I309" s="24"/>
      <c r="J309" s="2"/>
      <c r="K309" s="2"/>
      <c r="L309" s="2"/>
      <c r="M309" s="2"/>
      <c r="O309" s="2"/>
      <c r="P309" s="25"/>
      <c r="Q309" s="25"/>
      <c r="R309" s="2"/>
      <c r="S309" s="2"/>
      <c r="T309" s="2"/>
      <c r="U309" s="2"/>
      <c r="W309" s="2"/>
    </row>
    <row r="310" spans="4:23">
      <c r="D310" s="2"/>
      <c r="E310" s="2"/>
      <c r="F310" s="2"/>
      <c r="G310" s="2"/>
      <c r="H310" s="2"/>
      <c r="I310" s="24"/>
      <c r="J310" s="2"/>
      <c r="K310" s="2"/>
      <c r="L310" s="2"/>
      <c r="M310" s="2"/>
      <c r="O310" s="2"/>
      <c r="P310" s="25"/>
      <c r="Q310" s="25"/>
      <c r="R310" s="2"/>
      <c r="S310" s="2"/>
      <c r="T310" s="2"/>
      <c r="U310" s="2"/>
      <c r="W310" s="2"/>
    </row>
    <row r="311" spans="4:23">
      <c r="D311" s="2"/>
      <c r="E311" s="2"/>
      <c r="F311" s="2"/>
      <c r="G311" s="2"/>
      <c r="H311" s="2"/>
      <c r="I311" s="24"/>
      <c r="J311" s="2"/>
      <c r="K311" s="2"/>
      <c r="L311" s="2"/>
      <c r="M311" s="2"/>
      <c r="O311" s="2"/>
      <c r="P311" s="25"/>
      <c r="Q311" s="25"/>
      <c r="R311" s="2"/>
      <c r="S311" s="2"/>
      <c r="T311" s="2"/>
      <c r="U311" s="2"/>
      <c r="W311" s="2"/>
    </row>
    <row r="312" spans="4:23">
      <c r="D312" s="2"/>
      <c r="E312" s="2"/>
      <c r="F312" s="2"/>
      <c r="G312" s="2"/>
      <c r="H312" s="2"/>
      <c r="I312" s="24"/>
      <c r="J312" s="2"/>
      <c r="K312" s="2"/>
      <c r="L312" s="2"/>
      <c r="M312" s="2"/>
      <c r="O312" s="2"/>
      <c r="P312" s="25"/>
      <c r="Q312" s="25"/>
      <c r="R312" s="2"/>
      <c r="S312" s="2"/>
      <c r="T312" s="2"/>
      <c r="U312" s="2"/>
      <c r="V312" s="2"/>
      <c r="W312" s="2"/>
    </row>
    <row r="313" spans="4:23">
      <c r="D313" s="2"/>
      <c r="E313" s="2"/>
      <c r="F313" s="2"/>
      <c r="G313" s="2"/>
      <c r="H313" s="2"/>
      <c r="I313" s="24"/>
      <c r="J313" s="2"/>
      <c r="K313" s="2"/>
      <c r="L313" s="2"/>
      <c r="M313" s="2"/>
      <c r="O313" s="2"/>
      <c r="P313" s="25"/>
      <c r="Q313" s="25"/>
      <c r="R313" s="2"/>
      <c r="S313" s="2"/>
      <c r="T313" s="2"/>
      <c r="U313" s="2"/>
      <c r="V313" s="2"/>
      <c r="W313" s="2"/>
    </row>
    <row r="314" spans="4:23">
      <c r="D314" s="2"/>
      <c r="E314" s="2"/>
      <c r="F314" s="2"/>
      <c r="G314" s="2"/>
      <c r="H314" s="2"/>
      <c r="I314" s="24"/>
      <c r="J314" s="2"/>
      <c r="K314" s="2"/>
      <c r="L314" s="2"/>
      <c r="M314" s="2"/>
      <c r="O314" s="2"/>
      <c r="P314" s="25"/>
      <c r="Q314" s="25"/>
      <c r="R314" s="2"/>
      <c r="S314" s="2"/>
      <c r="T314" s="2"/>
      <c r="U314" s="2"/>
      <c r="V314" s="2"/>
      <c r="W314" s="2"/>
    </row>
    <row r="315" spans="4:23">
      <c r="D315" s="2"/>
      <c r="E315" s="2"/>
      <c r="F315" s="2"/>
      <c r="G315" s="2"/>
      <c r="H315" s="2"/>
      <c r="I315" s="24"/>
      <c r="J315" s="2"/>
      <c r="K315" s="2"/>
      <c r="L315" s="2"/>
      <c r="M315" s="2"/>
      <c r="O315" s="2"/>
      <c r="P315" s="155"/>
      <c r="Q315" s="25"/>
      <c r="R315" s="2"/>
      <c r="S315" s="2"/>
      <c r="T315" s="2"/>
      <c r="U315" s="2"/>
      <c r="V315" s="2"/>
      <c r="W315" s="2"/>
    </row>
    <row r="316" spans="4:23">
      <c r="D316" s="2"/>
      <c r="E316" s="2"/>
      <c r="F316" s="2"/>
      <c r="G316" s="2"/>
      <c r="H316" s="2"/>
      <c r="I316" s="24"/>
      <c r="J316" s="2"/>
      <c r="K316" s="2"/>
      <c r="L316" s="2"/>
      <c r="M316" s="2"/>
      <c r="O316" s="2"/>
      <c r="P316" s="155"/>
      <c r="Q316" s="25"/>
      <c r="R316" s="2"/>
      <c r="S316" s="2"/>
      <c r="T316" s="2"/>
      <c r="U316" s="2"/>
      <c r="W316" s="2"/>
    </row>
    <row r="317" spans="4:23">
      <c r="D317" s="2"/>
      <c r="E317" s="2"/>
      <c r="F317" s="2"/>
      <c r="G317" s="2"/>
      <c r="H317" s="2"/>
      <c r="I317" s="24"/>
      <c r="J317" s="2"/>
      <c r="K317" s="2"/>
      <c r="L317" s="2"/>
      <c r="M317" s="2"/>
      <c r="O317" s="2"/>
      <c r="P317" s="155"/>
      <c r="Q317" s="25"/>
      <c r="R317" s="2"/>
      <c r="S317" s="2"/>
      <c r="T317" s="2"/>
      <c r="U317" s="2"/>
      <c r="V317" s="24"/>
      <c r="W317" s="2"/>
    </row>
    <row r="318" spans="4:23">
      <c r="D318" s="2"/>
      <c r="E318" s="2"/>
      <c r="F318" s="2"/>
      <c r="G318" s="2"/>
      <c r="H318" s="2"/>
      <c r="I318" s="24"/>
      <c r="J318" s="2"/>
      <c r="K318" s="2"/>
      <c r="L318" s="2"/>
      <c r="M318" s="2"/>
      <c r="O318" s="2"/>
      <c r="P318" s="155"/>
      <c r="Q318" s="25"/>
      <c r="R318" s="2"/>
      <c r="S318" s="2"/>
      <c r="T318" s="2"/>
      <c r="U318" s="2"/>
      <c r="V318" s="2"/>
      <c r="W318" s="2"/>
    </row>
    <row r="319" spans="4:23">
      <c r="D319" s="2"/>
      <c r="E319" s="2"/>
      <c r="F319" s="2"/>
      <c r="G319" s="2"/>
      <c r="H319" s="2"/>
      <c r="I319" s="24"/>
      <c r="J319" s="2"/>
      <c r="K319" s="2"/>
      <c r="L319" s="2"/>
      <c r="M319" s="2"/>
      <c r="O319" s="2"/>
      <c r="P319" s="155"/>
      <c r="Q319" s="25"/>
      <c r="R319" s="2"/>
      <c r="S319" s="2"/>
      <c r="T319" s="2"/>
      <c r="U319" s="2"/>
      <c r="V319" s="2"/>
      <c r="W319" s="2"/>
    </row>
    <row r="320" spans="4:23">
      <c r="D320" s="2"/>
      <c r="E320" s="2"/>
      <c r="F320" s="2"/>
      <c r="G320" s="2"/>
      <c r="H320" s="2"/>
      <c r="I320" s="24"/>
      <c r="J320" s="2"/>
      <c r="K320" s="2"/>
      <c r="L320" s="2"/>
      <c r="M320" s="2"/>
      <c r="O320" s="2"/>
      <c r="P320" s="155"/>
      <c r="Q320" s="25"/>
      <c r="R320" s="2"/>
      <c r="S320" s="2"/>
      <c r="T320" s="2"/>
      <c r="U320" s="2"/>
      <c r="W320" s="2"/>
    </row>
    <row r="321" spans="4:23">
      <c r="D321" s="2"/>
      <c r="E321" s="2"/>
      <c r="F321" s="2"/>
      <c r="G321" s="2"/>
      <c r="H321" s="2"/>
      <c r="I321" s="24"/>
      <c r="J321" s="2"/>
      <c r="K321" s="2"/>
      <c r="L321" s="2"/>
      <c r="M321" s="2"/>
      <c r="O321" s="2"/>
      <c r="P321" s="155"/>
      <c r="Q321" s="25"/>
      <c r="R321" s="2"/>
      <c r="S321" s="2"/>
      <c r="T321" s="2"/>
      <c r="U321" s="2"/>
      <c r="V321" s="2"/>
      <c r="W321" s="2"/>
    </row>
    <row r="322" spans="4:23">
      <c r="D322" s="2"/>
      <c r="E322" s="2"/>
      <c r="F322" s="2"/>
      <c r="G322" s="2"/>
      <c r="H322" s="2"/>
      <c r="I322" s="24"/>
      <c r="J322" s="2"/>
      <c r="K322" s="2"/>
      <c r="L322" s="2"/>
      <c r="M322" s="2"/>
      <c r="O322" s="2"/>
      <c r="P322" s="155"/>
      <c r="Q322" s="25"/>
      <c r="R322" s="2"/>
      <c r="S322" s="2"/>
      <c r="T322" s="2"/>
      <c r="U322" s="2"/>
      <c r="V322" s="2"/>
      <c r="W322" s="2"/>
    </row>
    <row r="323" spans="4:23">
      <c r="D323" s="2"/>
      <c r="E323" s="2"/>
      <c r="F323" s="2"/>
      <c r="G323" s="2"/>
      <c r="H323" s="2"/>
      <c r="I323" s="24"/>
      <c r="J323" s="2"/>
      <c r="K323" s="2"/>
      <c r="L323" s="2"/>
      <c r="M323" s="2"/>
      <c r="O323" s="2"/>
      <c r="P323" s="155"/>
      <c r="Q323" s="25"/>
      <c r="R323" s="2"/>
      <c r="S323" s="2"/>
      <c r="T323" s="2"/>
      <c r="U323" s="2"/>
      <c r="V323" s="2"/>
      <c r="W323" s="2"/>
    </row>
    <row r="324" spans="4:23">
      <c r="D324" s="2"/>
      <c r="E324" s="2"/>
      <c r="F324" s="2"/>
      <c r="G324" s="2"/>
      <c r="H324" s="2"/>
      <c r="I324" s="24"/>
      <c r="J324" s="2"/>
      <c r="K324" s="2"/>
      <c r="L324" s="2"/>
      <c r="M324" s="2"/>
      <c r="O324" s="2"/>
      <c r="P324" s="155"/>
      <c r="Q324" s="25"/>
      <c r="R324" s="2"/>
      <c r="S324" s="2"/>
      <c r="T324" s="2"/>
      <c r="U324" s="2"/>
      <c r="V324" s="2"/>
      <c r="W324" s="2"/>
    </row>
    <row r="325" spans="4:23">
      <c r="D325" s="2"/>
      <c r="E325" s="2"/>
      <c r="F325" s="2"/>
      <c r="G325" s="2"/>
      <c r="H325" s="2"/>
      <c r="I325" s="24"/>
      <c r="J325" s="2"/>
      <c r="K325" s="2"/>
      <c r="L325" s="2"/>
      <c r="M325" s="2"/>
      <c r="O325" s="2"/>
      <c r="P325" s="155"/>
      <c r="Q325" s="25"/>
      <c r="R325" s="2"/>
      <c r="S325" s="2"/>
      <c r="T325" s="2"/>
      <c r="U325" s="2"/>
      <c r="V325" s="2"/>
      <c r="W325" s="2"/>
    </row>
    <row r="326" spans="4:23">
      <c r="D326" s="2"/>
      <c r="E326" s="2"/>
      <c r="F326" s="2"/>
      <c r="G326" s="2"/>
      <c r="H326" s="2"/>
      <c r="I326" s="24"/>
      <c r="J326" s="2"/>
      <c r="K326" s="2"/>
      <c r="L326" s="2"/>
      <c r="M326" s="2"/>
      <c r="O326" s="2"/>
      <c r="P326" s="155"/>
      <c r="Q326" s="25"/>
      <c r="R326" s="2"/>
      <c r="S326" s="2"/>
      <c r="T326" s="2"/>
      <c r="U326" s="2"/>
      <c r="V326" s="2"/>
      <c r="W326" s="2"/>
    </row>
    <row r="327" spans="4:23">
      <c r="D327" s="2"/>
      <c r="E327" s="2"/>
      <c r="F327" s="2"/>
      <c r="G327" s="2"/>
      <c r="H327" s="2"/>
      <c r="I327" s="24"/>
      <c r="J327" s="2"/>
      <c r="K327" s="2"/>
      <c r="L327" s="2"/>
      <c r="M327" s="2"/>
      <c r="O327" s="2"/>
      <c r="P327" s="155"/>
      <c r="Q327" s="25"/>
      <c r="R327" s="2"/>
      <c r="S327" s="2"/>
      <c r="T327" s="2"/>
      <c r="U327" s="2"/>
      <c r="V327" s="2"/>
      <c r="W327" s="2"/>
    </row>
    <row r="328" spans="4:23">
      <c r="D328" s="2"/>
      <c r="E328" s="2"/>
      <c r="F328" s="2"/>
      <c r="G328" s="2"/>
      <c r="H328" s="2"/>
      <c r="I328" s="24"/>
      <c r="J328" s="2"/>
      <c r="K328" s="2"/>
      <c r="L328" s="2"/>
      <c r="M328" s="2"/>
      <c r="O328" s="2"/>
      <c r="P328" s="155"/>
      <c r="Q328" s="25"/>
      <c r="R328" s="2"/>
      <c r="S328" s="2"/>
      <c r="T328" s="2"/>
      <c r="U328" s="2"/>
      <c r="V328" s="2"/>
      <c r="W328" s="2"/>
    </row>
    <row r="329" spans="4:23">
      <c r="D329" s="2"/>
      <c r="E329" s="2"/>
      <c r="F329" s="2"/>
      <c r="G329" s="2"/>
      <c r="H329" s="2"/>
      <c r="I329" s="24"/>
      <c r="J329" s="2"/>
      <c r="K329" s="2"/>
      <c r="L329" s="2"/>
      <c r="M329" s="2"/>
      <c r="O329" s="2"/>
      <c r="P329" s="155"/>
      <c r="Q329" s="25"/>
      <c r="R329" s="2"/>
      <c r="S329" s="2"/>
      <c r="T329" s="2"/>
      <c r="U329" s="2"/>
      <c r="V329" s="2"/>
      <c r="W329" s="2"/>
    </row>
    <row r="330" spans="4:23">
      <c r="D330" s="2"/>
      <c r="E330" s="2"/>
      <c r="F330" s="2"/>
      <c r="G330" s="2"/>
      <c r="H330" s="2"/>
      <c r="I330" s="24"/>
      <c r="J330" s="2"/>
      <c r="K330" s="2"/>
      <c r="L330" s="2"/>
      <c r="M330" s="2"/>
      <c r="O330" s="2"/>
      <c r="P330" s="155"/>
      <c r="Q330" s="25"/>
      <c r="R330" s="2"/>
      <c r="S330" s="2"/>
      <c r="T330" s="2"/>
      <c r="U330" s="2"/>
      <c r="V330" s="2"/>
      <c r="W330" s="2"/>
    </row>
    <row r="331" spans="4:23">
      <c r="D331" s="2"/>
      <c r="E331" s="2"/>
      <c r="F331" s="2"/>
      <c r="G331" s="2"/>
      <c r="H331" s="2"/>
      <c r="I331" s="24"/>
      <c r="J331" s="2"/>
      <c r="K331" s="2"/>
      <c r="L331" s="2"/>
      <c r="M331" s="2"/>
      <c r="O331" s="2"/>
      <c r="P331" s="155"/>
      <c r="Q331" s="25"/>
      <c r="R331" s="2"/>
      <c r="S331" s="2"/>
      <c r="T331" s="2"/>
      <c r="U331" s="2"/>
      <c r="V331" s="2"/>
      <c r="W331" s="2"/>
    </row>
    <row r="332" spans="4:23">
      <c r="D332" s="2"/>
      <c r="E332" s="2"/>
      <c r="F332" s="2"/>
      <c r="G332" s="2"/>
      <c r="H332" s="2"/>
      <c r="I332" s="24"/>
      <c r="J332" s="2"/>
      <c r="K332" s="2"/>
      <c r="L332" s="2"/>
      <c r="M332" s="2"/>
      <c r="O332" s="2"/>
      <c r="P332" s="155"/>
      <c r="Q332" s="25"/>
      <c r="R332" s="2"/>
      <c r="S332" s="2"/>
      <c r="T332" s="2"/>
      <c r="U332" s="2"/>
      <c r="V332" s="2"/>
      <c r="W332" s="2"/>
    </row>
    <row r="333" spans="4:23">
      <c r="D333" s="2"/>
      <c r="E333" s="2"/>
      <c r="F333" s="2"/>
      <c r="G333" s="2"/>
      <c r="H333" s="2"/>
      <c r="I333" s="24"/>
      <c r="J333" s="2"/>
      <c r="K333" s="2"/>
      <c r="L333" s="2"/>
      <c r="M333" s="2"/>
      <c r="O333" s="2"/>
      <c r="P333" s="155"/>
      <c r="Q333" s="25"/>
      <c r="R333" s="2"/>
      <c r="S333" s="2"/>
      <c r="T333" s="2"/>
      <c r="U333" s="2"/>
      <c r="V333" s="2"/>
      <c r="W333" s="2"/>
    </row>
    <row r="334" spans="4:23">
      <c r="F334" s="2"/>
      <c r="G334" s="2"/>
      <c r="H334" s="2"/>
      <c r="I334" s="24"/>
      <c r="J334" s="2"/>
      <c r="K334" s="2"/>
      <c r="L334" s="3"/>
      <c r="M334" s="2"/>
      <c r="O334" s="2"/>
      <c r="P334" s="155"/>
      <c r="Q334" s="25"/>
      <c r="R334" s="2"/>
      <c r="S334" s="2"/>
      <c r="T334" s="2"/>
      <c r="U334" s="2"/>
      <c r="V334" s="2"/>
      <c r="W334" s="2"/>
    </row>
    <row r="335" spans="4:23">
      <c r="D335" s="2"/>
      <c r="E335" s="2"/>
      <c r="F335" s="2"/>
      <c r="G335" s="2"/>
      <c r="H335" s="2"/>
      <c r="I335" s="24"/>
      <c r="J335" s="2"/>
      <c r="K335" s="2"/>
      <c r="L335" s="2"/>
      <c r="M335" s="2"/>
      <c r="O335" s="2"/>
      <c r="P335" s="155"/>
      <c r="Q335" s="25"/>
      <c r="R335" s="2"/>
      <c r="S335" s="2"/>
      <c r="T335" s="2"/>
      <c r="U335" s="2"/>
      <c r="W335" s="2"/>
    </row>
    <row r="336" spans="4:23">
      <c r="D336" s="2"/>
      <c r="E336" s="2"/>
      <c r="F336" s="2"/>
      <c r="G336" s="2"/>
      <c r="H336" s="2"/>
      <c r="I336" s="24"/>
      <c r="J336" s="2"/>
      <c r="K336" s="2"/>
      <c r="L336" s="2"/>
      <c r="M336" s="2"/>
      <c r="O336" s="2"/>
      <c r="P336" s="155"/>
      <c r="Q336" s="25"/>
      <c r="R336" s="2"/>
      <c r="S336" s="2"/>
      <c r="T336" s="2"/>
      <c r="U336" s="2"/>
      <c r="V336" s="2"/>
      <c r="W336" s="2"/>
    </row>
    <row r="337" spans="2:24">
      <c r="D337" s="2"/>
      <c r="E337" s="2"/>
      <c r="F337" s="2"/>
      <c r="G337" s="2"/>
      <c r="H337" s="2"/>
      <c r="I337" s="24"/>
      <c r="J337" s="2"/>
      <c r="K337" s="2"/>
      <c r="L337" s="2"/>
      <c r="M337" s="2"/>
      <c r="O337" s="2"/>
      <c r="P337" s="155"/>
      <c r="Q337" s="25"/>
      <c r="R337" s="2"/>
      <c r="S337" s="2"/>
      <c r="T337" s="2"/>
      <c r="U337" s="2"/>
      <c r="V337" s="2"/>
      <c r="W337" s="2"/>
      <c r="X337" s="2"/>
    </row>
    <row r="338" spans="2:24">
      <c r="B338" s="14"/>
      <c r="C338" s="14"/>
      <c r="D338" s="2"/>
      <c r="E338" s="2"/>
      <c r="F338" s="2"/>
      <c r="G338" s="2"/>
      <c r="H338" s="2"/>
      <c r="I338" s="24"/>
      <c r="J338" s="2"/>
      <c r="K338" s="2"/>
      <c r="L338" s="2"/>
      <c r="M338" s="2"/>
      <c r="O338" s="2"/>
      <c r="P338" s="155"/>
      <c r="Q338" s="25"/>
      <c r="R338" s="2"/>
      <c r="S338" s="2"/>
      <c r="T338" s="2"/>
      <c r="U338" s="2"/>
      <c r="V338" s="2"/>
      <c r="W338" s="2"/>
    </row>
    <row r="339" spans="2:24">
      <c r="B339" s="14"/>
      <c r="C339" s="14"/>
      <c r="D339" s="2"/>
      <c r="E339" s="2"/>
      <c r="F339" s="2"/>
      <c r="G339" s="2"/>
      <c r="H339" s="2"/>
      <c r="I339" s="24"/>
      <c r="J339" s="2"/>
      <c r="K339" s="2"/>
      <c r="L339" s="2"/>
      <c r="M339" s="2"/>
      <c r="O339" s="2"/>
      <c r="P339" s="155"/>
      <c r="Q339" s="25"/>
      <c r="R339" s="2"/>
      <c r="S339" s="2"/>
      <c r="T339" s="2"/>
      <c r="U339" s="2"/>
      <c r="V339" s="2"/>
      <c r="W339" s="2"/>
    </row>
    <row r="340" spans="2:24">
      <c r="D340" s="2"/>
      <c r="E340" s="2"/>
      <c r="F340" s="2"/>
      <c r="G340" s="2"/>
      <c r="H340" s="2"/>
      <c r="I340" s="24"/>
      <c r="J340" s="2"/>
      <c r="K340" s="2"/>
      <c r="L340" s="2"/>
      <c r="M340" s="2"/>
      <c r="O340" s="2"/>
      <c r="P340" s="25"/>
      <c r="Q340" s="25"/>
      <c r="R340" s="2"/>
      <c r="S340" s="2"/>
      <c r="T340" s="2"/>
      <c r="U340" s="2"/>
      <c r="V340" s="2"/>
      <c r="W340" s="2"/>
    </row>
    <row r="341" spans="2:24">
      <c r="D341" s="2"/>
      <c r="E341" s="2"/>
      <c r="F341" s="2"/>
      <c r="G341" s="2"/>
      <c r="H341" s="2"/>
      <c r="I341" s="24"/>
      <c r="J341" s="2"/>
      <c r="K341" s="2"/>
      <c r="L341" s="2"/>
      <c r="M341" s="2"/>
      <c r="O341" s="2"/>
      <c r="P341" s="25"/>
      <c r="Q341" s="25"/>
      <c r="R341" s="2"/>
      <c r="S341" s="2"/>
      <c r="T341" s="2"/>
      <c r="U341" s="2"/>
      <c r="V341" s="2"/>
      <c r="W341" s="2"/>
    </row>
    <row r="342" spans="2:24">
      <c r="D342" s="2"/>
      <c r="E342" s="2"/>
      <c r="F342" s="2"/>
      <c r="G342" s="2"/>
      <c r="H342" s="2"/>
      <c r="I342" s="24"/>
      <c r="J342" s="2"/>
      <c r="K342" s="2"/>
      <c r="L342" s="2"/>
      <c r="M342" s="2"/>
      <c r="O342" s="2"/>
      <c r="P342" s="25"/>
      <c r="Q342" s="25"/>
      <c r="R342" s="2"/>
      <c r="S342" s="2"/>
      <c r="T342" s="2"/>
      <c r="U342" s="2"/>
      <c r="V342" s="2"/>
      <c r="W342" s="2"/>
    </row>
    <row r="343" spans="2:24">
      <c r="D343" s="2"/>
      <c r="E343" s="2"/>
      <c r="F343" s="2"/>
      <c r="G343" s="2"/>
      <c r="H343" s="2"/>
      <c r="I343" s="24"/>
      <c r="J343" s="2"/>
      <c r="K343" s="2"/>
      <c r="L343" s="2"/>
      <c r="M343" s="2"/>
      <c r="O343" s="2"/>
      <c r="P343" s="25"/>
      <c r="Q343" s="25"/>
      <c r="R343" s="2"/>
      <c r="S343" s="2"/>
      <c r="T343" s="2"/>
      <c r="U343" s="2"/>
      <c r="V343" s="2"/>
      <c r="W343" s="2"/>
    </row>
    <row r="344" spans="2:24">
      <c r="D344" s="2"/>
      <c r="E344" s="2"/>
      <c r="F344" s="2"/>
      <c r="G344" s="2"/>
      <c r="H344" s="2"/>
      <c r="I344" s="24"/>
      <c r="J344" s="2"/>
      <c r="K344" s="2"/>
      <c r="L344" s="2"/>
      <c r="M344" s="2"/>
      <c r="O344" s="2"/>
      <c r="P344" s="25"/>
      <c r="Q344" s="25"/>
      <c r="R344" s="2"/>
      <c r="S344" s="2"/>
      <c r="T344" s="2"/>
      <c r="U344" s="2"/>
      <c r="V344" s="2"/>
      <c r="W344" s="2"/>
    </row>
    <row r="345" spans="2:24">
      <c r="D345" s="2"/>
      <c r="E345" s="2"/>
      <c r="F345" s="2"/>
      <c r="G345" s="2"/>
      <c r="H345" s="2"/>
      <c r="I345" s="24"/>
      <c r="J345" s="2"/>
      <c r="K345" s="2"/>
      <c r="L345" s="2"/>
      <c r="M345" s="2"/>
      <c r="O345" s="2"/>
      <c r="P345" s="25"/>
      <c r="Q345" s="25"/>
      <c r="R345" s="2"/>
      <c r="S345" s="2"/>
      <c r="T345" s="2"/>
      <c r="U345" s="2"/>
      <c r="V345" s="2"/>
      <c r="W345" s="2"/>
    </row>
    <row r="346" spans="2:24">
      <c r="D346" s="2"/>
      <c r="E346" s="2"/>
      <c r="F346" s="2"/>
      <c r="G346" s="2"/>
      <c r="H346" s="2"/>
      <c r="I346" s="24"/>
      <c r="J346" s="2"/>
      <c r="K346" s="2"/>
      <c r="L346" s="2"/>
      <c r="M346" s="2"/>
      <c r="O346" s="2"/>
      <c r="P346" s="25"/>
      <c r="Q346" s="25"/>
      <c r="R346" s="2"/>
      <c r="S346" s="2"/>
      <c r="T346" s="2"/>
      <c r="U346" s="2"/>
      <c r="V346" s="2"/>
      <c r="W346" s="2"/>
    </row>
    <row r="347" spans="2:24">
      <c r="D347" s="2"/>
      <c r="E347" s="2"/>
      <c r="F347" s="2"/>
      <c r="G347" s="2"/>
      <c r="H347" s="2"/>
      <c r="I347" s="24"/>
      <c r="J347" s="2"/>
      <c r="K347" s="2"/>
      <c r="L347" s="2"/>
      <c r="M347" s="2"/>
      <c r="O347" s="2"/>
      <c r="P347" s="25"/>
      <c r="Q347" s="25"/>
      <c r="R347" s="2"/>
      <c r="S347" s="2"/>
      <c r="T347" s="2"/>
      <c r="U347" s="2"/>
      <c r="W347" s="2"/>
    </row>
    <row r="348" spans="2:24">
      <c r="D348" s="2"/>
      <c r="E348" s="2"/>
      <c r="F348" s="2"/>
      <c r="G348" s="2"/>
      <c r="H348" s="2"/>
      <c r="I348" s="24"/>
      <c r="J348" s="2"/>
      <c r="K348" s="2"/>
      <c r="L348" s="2"/>
      <c r="M348" s="2"/>
      <c r="O348" s="2"/>
      <c r="P348" s="25"/>
      <c r="Q348" s="25"/>
      <c r="R348" s="2"/>
      <c r="S348" s="2"/>
      <c r="T348" s="2"/>
      <c r="U348" s="2"/>
      <c r="V348" s="2"/>
      <c r="W348" s="2"/>
    </row>
    <row r="349" spans="2:24">
      <c r="D349" s="2"/>
      <c r="E349" s="2"/>
      <c r="F349" s="2"/>
      <c r="G349" s="2"/>
      <c r="H349" s="2"/>
      <c r="I349" s="24"/>
      <c r="J349" s="2"/>
      <c r="K349" s="2"/>
      <c r="L349" s="2"/>
      <c r="M349" s="2"/>
      <c r="O349" s="2"/>
      <c r="P349" s="25"/>
      <c r="Q349" s="25"/>
      <c r="R349" s="2"/>
      <c r="S349" s="2"/>
      <c r="T349" s="2"/>
      <c r="U349" s="2"/>
      <c r="V349" s="2"/>
      <c r="W349" s="2"/>
    </row>
    <row r="350" spans="2:24">
      <c r="D350" s="2"/>
      <c r="E350" s="2"/>
      <c r="F350" s="2"/>
      <c r="G350" s="2"/>
      <c r="H350" s="2"/>
      <c r="I350" s="24"/>
      <c r="J350" s="2"/>
      <c r="K350" s="2"/>
      <c r="L350" s="2"/>
      <c r="M350" s="2"/>
      <c r="O350" s="2"/>
      <c r="P350" s="25"/>
      <c r="Q350" s="25"/>
      <c r="R350" s="2"/>
      <c r="S350" s="2"/>
      <c r="T350" s="2"/>
      <c r="U350" s="2"/>
      <c r="V350" s="2"/>
      <c r="W350" s="2"/>
    </row>
    <row r="351" spans="2:24">
      <c r="D351" s="2"/>
      <c r="E351" s="2"/>
      <c r="F351" s="2"/>
      <c r="G351" s="2"/>
      <c r="H351" s="2"/>
      <c r="I351" s="24"/>
      <c r="J351" s="2"/>
      <c r="K351" s="2"/>
      <c r="L351" s="2"/>
      <c r="M351" s="2"/>
      <c r="O351" s="2"/>
      <c r="P351" s="25"/>
      <c r="Q351" s="25"/>
      <c r="R351" s="2"/>
      <c r="S351" s="2"/>
      <c r="T351" s="2"/>
      <c r="U351" s="2"/>
      <c r="W351" s="2"/>
    </row>
    <row r="352" spans="2:24">
      <c r="D352" s="2"/>
      <c r="E352" s="2"/>
      <c r="F352" s="2"/>
      <c r="G352" s="2"/>
      <c r="H352" s="2"/>
      <c r="I352" s="24"/>
      <c r="J352" s="2"/>
      <c r="K352" s="2"/>
      <c r="L352" s="2"/>
      <c r="M352" s="2"/>
      <c r="O352" s="2"/>
      <c r="P352" s="25"/>
      <c r="Q352" s="25"/>
      <c r="R352" s="2"/>
      <c r="S352" s="2"/>
      <c r="T352" s="2"/>
      <c r="U352" s="2"/>
      <c r="W352" s="2"/>
    </row>
    <row r="353" spans="2:26">
      <c r="D353" s="2"/>
      <c r="E353" s="2"/>
      <c r="F353" s="2"/>
      <c r="G353" s="2"/>
      <c r="H353" s="2"/>
      <c r="I353" s="24"/>
      <c r="J353" s="2"/>
      <c r="K353" s="2"/>
      <c r="L353" s="2"/>
      <c r="M353" s="2"/>
      <c r="O353" s="2"/>
      <c r="P353" s="25"/>
      <c r="Q353" s="25"/>
      <c r="R353" s="2"/>
      <c r="S353" s="2"/>
      <c r="T353" s="2"/>
      <c r="U353" s="2"/>
      <c r="V353" s="2"/>
      <c r="W353" s="2"/>
    </row>
    <row r="354" spans="2:26">
      <c r="D354" s="2"/>
      <c r="E354" s="2"/>
      <c r="F354" s="2"/>
      <c r="G354" s="2"/>
      <c r="H354" s="2"/>
      <c r="I354" s="24"/>
      <c r="J354" s="2"/>
      <c r="K354" s="2"/>
      <c r="L354" s="2"/>
      <c r="M354" s="2"/>
      <c r="O354" s="2"/>
      <c r="P354" s="25"/>
      <c r="Q354" s="25"/>
      <c r="R354" s="2"/>
      <c r="S354" s="2"/>
      <c r="T354" s="2"/>
      <c r="U354" s="2"/>
      <c r="V354" s="2"/>
      <c r="W354" s="2"/>
    </row>
    <row r="355" spans="2:26">
      <c r="D355" s="2"/>
      <c r="E355" s="2"/>
      <c r="F355" s="2"/>
      <c r="G355" s="2"/>
      <c r="H355" s="2"/>
      <c r="I355" s="24"/>
      <c r="J355" s="2"/>
      <c r="K355" s="2"/>
      <c r="L355" s="2"/>
      <c r="M355" s="2"/>
      <c r="O355" s="2"/>
      <c r="P355" s="25"/>
      <c r="Q355" s="25"/>
      <c r="R355" s="2"/>
      <c r="S355" s="2"/>
      <c r="T355" s="2"/>
      <c r="U355" s="2"/>
      <c r="V355" s="2"/>
      <c r="W355" s="2"/>
    </row>
    <row r="356" spans="2:26">
      <c r="D356" s="2"/>
      <c r="E356" s="2"/>
      <c r="F356" s="2"/>
      <c r="G356" s="2"/>
      <c r="H356" s="2"/>
      <c r="I356" s="24"/>
      <c r="J356" s="2"/>
      <c r="K356" s="2"/>
      <c r="L356" s="2"/>
      <c r="M356" s="2"/>
      <c r="O356" s="2"/>
      <c r="P356" s="25"/>
      <c r="Q356" s="25"/>
      <c r="R356" s="2"/>
      <c r="S356" s="2"/>
      <c r="T356" s="2"/>
      <c r="U356" s="2"/>
      <c r="V356" s="2"/>
      <c r="W356" s="2"/>
    </row>
    <row r="357" spans="2:26">
      <c r="D357" s="2"/>
      <c r="E357" s="2"/>
      <c r="F357" s="2"/>
      <c r="G357" s="2"/>
      <c r="H357" s="2"/>
      <c r="I357" s="24"/>
      <c r="J357" s="2"/>
      <c r="K357" s="2"/>
      <c r="L357" s="2"/>
      <c r="M357" s="2"/>
      <c r="O357" s="2"/>
      <c r="P357" s="25"/>
      <c r="Q357" s="25"/>
      <c r="R357" s="2"/>
      <c r="S357" s="2"/>
      <c r="T357" s="2"/>
      <c r="U357" s="2"/>
      <c r="V357" s="2"/>
      <c r="W357" s="2"/>
    </row>
    <row r="358" spans="2:26">
      <c r="D358" s="2"/>
      <c r="E358" s="2"/>
      <c r="F358" s="2"/>
      <c r="G358" s="2"/>
      <c r="H358" s="2"/>
      <c r="I358" s="24"/>
      <c r="J358" s="2"/>
      <c r="K358" s="2"/>
      <c r="L358" s="2"/>
      <c r="M358" s="2"/>
      <c r="O358" s="2"/>
      <c r="P358" s="25"/>
      <c r="Q358" s="25"/>
      <c r="R358" s="2"/>
      <c r="S358" s="2"/>
      <c r="T358" s="2"/>
      <c r="U358" s="2"/>
      <c r="V358" s="2"/>
      <c r="W358" s="2"/>
    </row>
    <row r="359" spans="2:26">
      <c r="D359" s="2"/>
      <c r="E359" s="2"/>
      <c r="F359" s="2"/>
      <c r="G359" s="2"/>
      <c r="H359" s="2"/>
      <c r="I359" s="24"/>
      <c r="J359" s="2"/>
      <c r="K359" s="2"/>
      <c r="L359" s="2"/>
      <c r="M359" s="2"/>
      <c r="O359" s="2"/>
      <c r="P359" s="25"/>
      <c r="Q359" s="25"/>
      <c r="R359" s="2"/>
      <c r="S359" s="2"/>
      <c r="T359" s="2"/>
      <c r="U359" s="2"/>
      <c r="V359" s="2"/>
      <c r="W359" s="2"/>
    </row>
    <row r="360" spans="2:26">
      <c r="D360" s="2"/>
      <c r="E360" s="2"/>
      <c r="F360" s="2"/>
      <c r="G360" s="2"/>
      <c r="H360" s="2"/>
      <c r="I360" s="24"/>
      <c r="J360" s="2"/>
      <c r="K360" s="2"/>
      <c r="L360" s="2"/>
      <c r="M360" s="2"/>
      <c r="O360" s="2"/>
      <c r="P360" s="25"/>
      <c r="Q360" s="25"/>
      <c r="R360" s="2"/>
      <c r="S360" s="2"/>
      <c r="T360" s="2"/>
      <c r="U360" s="2"/>
      <c r="V360" s="2"/>
      <c r="W360" s="2"/>
    </row>
    <row r="361" spans="2:26">
      <c r="D361" s="2"/>
      <c r="E361" s="2"/>
      <c r="F361" s="2"/>
      <c r="G361" s="2"/>
      <c r="H361" s="2"/>
      <c r="I361" s="24"/>
      <c r="J361" s="2"/>
      <c r="K361" s="2"/>
      <c r="L361" s="2"/>
      <c r="M361" s="2"/>
      <c r="O361" s="2"/>
      <c r="P361" s="25"/>
      <c r="Q361" s="25"/>
      <c r="R361" s="2"/>
      <c r="S361" s="2"/>
      <c r="T361" s="2"/>
      <c r="U361" s="2"/>
      <c r="V361" s="2"/>
      <c r="W361" s="2"/>
    </row>
    <row r="362" spans="2:26">
      <c r="D362" s="2"/>
      <c r="E362" s="2"/>
      <c r="F362" s="2"/>
      <c r="G362" s="2"/>
      <c r="H362" s="2"/>
      <c r="I362" s="24"/>
      <c r="J362" s="2"/>
      <c r="K362" s="2"/>
      <c r="L362" s="2"/>
      <c r="M362" s="2"/>
      <c r="O362" s="2"/>
      <c r="P362" s="25"/>
      <c r="Q362" s="25"/>
      <c r="R362" s="2"/>
      <c r="S362" s="2"/>
      <c r="T362" s="2"/>
      <c r="U362" s="2"/>
      <c r="V362" s="2"/>
      <c r="W362" s="2"/>
    </row>
    <row r="363" spans="2:26">
      <c r="B363" s="14"/>
      <c r="C363" s="14"/>
      <c r="D363" s="2"/>
      <c r="E363" s="2"/>
      <c r="F363" s="2"/>
      <c r="G363" s="2"/>
      <c r="H363" s="2"/>
      <c r="I363" s="24"/>
      <c r="J363" s="2"/>
      <c r="K363" s="2"/>
      <c r="L363" s="2"/>
      <c r="M363" s="2"/>
      <c r="O363" s="2"/>
      <c r="P363" s="25"/>
      <c r="Q363" s="25"/>
      <c r="R363" s="2"/>
      <c r="S363" s="2"/>
      <c r="T363" s="2"/>
      <c r="U363" s="2"/>
      <c r="V363" s="2"/>
      <c r="W363" s="2"/>
      <c r="Y363" s="2"/>
      <c r="Z363" s="2"/>
    </row>
    <row r="364" spans="2:26">
      <c r="D364" s="2"/>
      <c r="E364" s="2"/>
      <c r="F364" s="2"/>
      <c r="G364" s="2"/>
      <c r="H364" s="2"/>
      <c r="I364" s="24"/>
      <c r="J364" s="2"/>
      <c r="K364" s="2"/>
      <c r="L364" s="2"/>
      <c r="M364" s="2"/>
      <c r="O364" s="2"/>
      <c r="P364" s="155"/>
      <c r="Q364" s="25"/>
      <c r="R364" s="2"/>
      <c r="S364" s="2"/>
      <c r="T364" s="2"/>
      <c r="U364" s="2"/>
      <c r="V364" s="2"/>
      <c r="W364" s="2"/>
      <c r="Y364" s="2"/>
      <c r="Z364" s="2"/>
    </row>
    <row r="365" spans="2:26">
      <c r="D365" s="2"/>
      <c r="E365" s="2"/>
      <c r="F365" s="2"/>
      <c r="G365" s="2"/>
      <c r="H365" s="2"/>
      <c r="I365" s="24"/>
      <c r="J365" s="2"/>
      <c r="K365" s="2"/>
      <c r="L365" s="2"/>
      <c r="M365" s="2"/>
      <c r="O365" s="2"/>
      <c r="P365" s="155"/>
      <c r="Q365" s="25"/>
      <c r="R365" s="2"/>
      <c r="S365" s="2"/>
      <c r="T365" s="2"/>
      <c r="U365" s="2"/>
      <c r="V365" s="2"/>
      <c r="W365" s="2"/>
      <c r="Y365" s="2"/>
      <c r="Z365" s="2"/>
    </row>
    <row r="366" spans="2:26">
      <c r="D366" s="2"/>
      <c r="E366" s="2"/>
      <c r="F366" s="2"/>
      <c r="G366" s="2"/>
      <c r="H366" s="2"/>
      <c r="I366" s="24"/>
      <c r="J366" s="2"/>
      <c r="K366" s="2"/>
      <c r="L366" s="2"/>
      <c r="M366" s="2"/>
      <c r="O366" s="2"/>
      <c r="P366" s="155"/>
      <c r="Q366" s="25"/>
      <c r="R366" s="2"/>
      <c r="S366" s="2"/>
      <c r="T366" s="2"/>
      <c r="U366" s="2"/>
      <c r="V366" s="2"/>
      <c r="W366" s="2"/>
      <c r="Y366" s="2"/>
      <c r="Z366" s="2"/>
    </row>
    <row r="367" spans="2:26">
      <c r="D367" s="2"/>
      <c r="E367" s="2"/>
      <c r="F367" s="2"/>
      <c r="G367" s="2"/>
      <c r="H367" s="2"/>
      <c r="I367" s="24"/>
      <c r="J367" s="2"/>
      <c r="K367" s="2"/>
      <c r="L367" s="2"/>
      <c r="M367" s="2"/>
      <c r="O367" s="2"/>
      <c r="P367" s="155"/>
      <c r="Q367" s="25"/>
      <c r="R367" s="2"/>
      <c r="S367" s="2"/>
      <c r="T367" s="2"/>
      <c r="U367" s="2"/>
      <c r="V367" s="2"/>
      <c r="W367" s="2"/>
      <c r="Y367" s="2"/>
      <c r="Z367" s="2"/>
    </row>
    <row r="368" spans="2:26">
      <c r="D368" s="2"/>
      <c r="E368" s="2"/>
      <c r="F368" s="2"/>
      <c r="G368" s="2"/>
      <c r="H368" s="2"/>
      <c r="I368" s="24"/>
      <c r="J368" s="2"/>
      <c r="K368" s="2"/>
      <c r="L368" s="2"/>
      <c r="M368" s="2"/>
      <c r="O368" s="2"/>
      <c r="P368" s="155"/>
      <c r="Q368" s="25"/>
      <c r="R368" s="2"/>
      <c r="S368" s="2"/>
      <c r="T368" s="2"/>
      <c r="U368" s="2"/>
      <c r="V368" s="2"/>
      <c r="W368" s="2"/>
      <c r="Y368" s="2"/>
      <c r="Z368" s="2"/>
    </row>
    <row r="369" spans="4:24">
      <c r="D369" s="2"/>
      <c r="E369" s="2"/>
      <c r="F369" s="2"/>
      <c r="G369" s="2"/>
      <c r="H369" s="2"/>
      <c r="I369" s="24"/>
      <c r="J369" s="2"/>
      <c r="K369" s="2"/>
      <c r="L369" s="2"/>
      <c r="M369" s="2"/>
      <c r="O369" s="2"/>
      <c r="P369" s="155"/>
      <c r="Q369" s="25"/>
      <c r="R369" s="2"/>
      <c r="S369" s="2"/>
      <c r="T369" s="2"/>
      <c r="U369" s="2"/>
      <c r="V369" s="2"/>
      <c r="W369" s="2"/>
    </row>
    <row r="370" spans="4:24">
      <c r="D370" s="2"/>
      <c r="E370" s="2"/>
      <c r="F370" s="2"/>
      <c r="G370" s="2"/>
      <c r="H370" s="2"/>
      <c r="I370" s="24"/>
      <c r="J370" s="2"/>
      <c r="K370" s="2"/>
      <c r="L370" s="2"/>
      <c r="M370" s="2"/>
      <c r="O370" s="2"/>
      <c r="P370" s="155"/>
      <c r="Q370" s="25"/>
      <c r="R370" s="2"/>
      <c r="S370" s="2"/>
      <c r="T370" s="2"/>
      <c r="U370" s="2"/>
      <c r="V370" s="2"/>
      <c r="W370" s="2"/>
    </row>
    <row r="371" spans="4:24">
      <c r="D371" s="2"/>
      <c r="E371" s="2"/>
      <c r="F371" s="2"/>
      <c r="G371" s="2"/>
      <c r="H371" s="2"/>
      <c r="I371" s="24"/>
      <c r="J371" s="2"/>
      <c r="K371" s="2"/>
      <c r="L371" s="2"/>
      <c r="M371" s="2"/>
      <c r="O371" s="2"/>
      <c r="P371" s="155"/>
      <c r="Q371" s="25"/>
      <c r="R371" s="2"/>
      <c r="S371" s="2"/>
      <c r="T371" s="2"/>
      <c r="U371" s="2"/>
      <c r="V371" s="2"/>
      <c r="W371" s="2"/>
    </row>
    <row r="372" spans="4:24">
      <c r="D372" s="2"/>
      <c r="E372" s="2"/>
      <c r="F372" s="2"/>
      <c r="G372" s="2"/>
      <c r="H372" s="2"/>
      <c r="I372" s="24"/>
      <c r="J372" s="2"/>
      <c r="K372" s="2"/>
      <c r="L372" s="2"/>
      <c r="M372" s="2"/>
      <c r="O372" s="2"/>
      <c r="P372" s="155"/>
      <c r="Q372" s="25"/>
      <c r="R372" s="2"/>
      <c r="S372" s="2"/>
      <c r="T372" s="2"/>
      <c r="U372" s="2"/>
      <c r="V372" s="2"/>
      <c r="W372" s="2"/>
    </row>
    <row r="373" spans="4:24">
      <c r="D373" s="2"/>
      <c r="E373" s="2"/>
      <c r="F373" s="2"/>
      <c r="G373" s="2"/>
      <c r="H373" s="2"/>
      <c r="I373" s="24"/>
      <c r="J373" s="2"/>
      <c r="K373" s="2"/>
      <c r="L373" s="2"/>
      <c r="M373" s="2"/>
      <c r="O373" s="2"/>
      <c r="P373" s="155"/>
      <c r="Q373" s="25"/>
      <c r="R373" s="2"/>
      <c r="S373" s="2"/>
      <c r="T373" s="2"/>
      <c r="U373" s="2"/>
      <c r="V373" s="2"/>
      <c r="W373" s="2"/>
      <c r="X373" s="2"/>
    </row>
    <row r="374" spans="4:24">
      <c r="D374" s="2"/>
      <c r="E374" s="2"/>
      <c r="F374" s="2"/>
      <c r="G374" s="2"/>
      <c r="H374" s="2"/>
      <c r="I374" s="24"/>
      <c r="J374" s="2"/>
      <c r="K374" s="2"/>
      <c r="L374" s="2"/>
      <c r="M374" s="2"/>
      <c r="O374" s="2"/>
      <c r="P374" s="155"/>
      <c r="Q374" s="25"/>
      <c r="R374" s="2"/>
      <c r="S374" s="2"/>
      <c r="T374" s="2"/>
      <c r="U374" s="2"/>
      <c r="V374" s="2"/>
      <c r="W374" s="2"/>
      <c r="X374" s="2"/>
    </row>
    <row r="375" spans="4:24">
      <c r="D375" s="2"/>
      <c r="E375" s="2"/>
      <c r="F375" s="2"/>
      <c r="G375" s="2"/>
      <c r="H375" s="2"/>
      <c r="I375" s="24"/>
      <c r="J375" s="2"/>
      <c r="K375" s="2"/>
      <c r="L375" s="2"/>
      <c r="M375" s="2"/>
      <c r="O375" s="2"/>
      <c r="P375" s="155"/>
      <c r="Q375" s="25"/>
      <c r="R375" s="2"/>
      <c r="S375" s="2"/>
      <c r="T375" s="2"/>
      <c r="U375" s="2"/>
      <c r="V375" s="2"/>
      <c r="W375" s="2"/>
      <c r="X375" s="2"/>
    </row>
    <row r="376" spans="4:24">
      <c r="D376" s="2"/>
      <c r="E376" s="2"/>
      <c r="F376" s="2"/>
      <c r="G376" s="2"/>
      <c r="H376" s="2"/>
      <c r="I376" s="24"/>
      <c r="J376" s="2"/>
      <c r="K376" s="2"/>
      <c r="L376" s="2"/>
      <c r="M376" s="2"/>
      <c r="O376" s="2"/>
      <c r="P376" s="155"/>
      <c r="Q376" s="25"/>
      <c r="R376" s="2"/>
      <c r="S376" s="2"/>
      <c r="T376" s="2"/>
      <c r="U376" s="2"/>
      <c r="V376" s="2"/>
      <c r="W376" s="2"/>
      <c r="X376" s="2"/>
    </row>
    <row r="377" spans="4:24">
      <c r="D377" s="2"/>
      <c r="E377" s="2"/>
      <c r="F377" s="2"/>
      <c r="G377" s="2"/>
      <c r="H377" s="2"/>
      <c r="I377" s="24"/>
      <c r="J377" s="2"/>
      <c r="K377" s="2"/>
      <c r="L377" s="2"/>
      <c r="M377" s="2"/>
      <c r="O377" s="2"/>
      <c r="P377" s="155"/>
      <c r="Q377" s="25"/>
      <c r="R377" s="2"/>
      <c r="S377" s="2"/>
      <c r="T377" s="2"/>
      <c r="U377" s="2"/>
      <c r="V377" s="2"/>
      <c r="W377" s="2"/>
      <c r="X377" s="2"/>
    </row>
    <row r="378" spans="4:24">
      <c r="D378" s="2"/>
      <c r="E378" s="2"/>
      <c r="P378" s="251"/>
      <c r="Q378" s="251"/>
    </row>
    <row r="379" spans="4:24">
      <c r="D379" s="2"/>
      <c r="E379" s="2"/>
      <c r="P379" s="251"/>
      <c r="Q379" s="251"/>
    </row>
    <row r="380" spans="4:24">
      <c r="D380" s="2"/>
      <c r="E380" s="2"/>
      <c r="P380" s="251"/>
      <c r="Q380" s="251"/>
    </row>
    <row r="381" spans="4:24">
      <c r="D381" s="2"/>
      <c r="E381" s="2"/>
      <c r="P381" s="251"/>
      <c r="Q381" s="251"/>
    </row>
    <row r="382" spans="4:24">
      <c r="D382" s="2"/>
      <c r="E382" s="2"/>
      <c r="P382" s="251"/>
      <c r="Q382" s="251"/>
    </row>
    <row r="383" spans="4:24">
      <c r="D383" s="2"/>
      <c r="E383" s="2"/>
      <c r="P383" s="251"/>
      <c r="Q383" s="251"/>
    </row>
    <row r="384" spans="4:24">
      <c r="D384" s="2"/>
      <c r="E384" s="2"/>
      <c r="P384" s="251"/>
      <c r="Q384" s="251"/>
    </row>
    <row r="385" spans="2:24">
      <c r="D385" s="2"/>
      <c r="E385" s="2"/>
      <c r="P385" s="251"/>
      <c r="Q385" s="251"/>
    </row>
    <row r="386" spans="2:24">
      <c r="D386" s="2"/>
      <c r="E386" s="2"/>
      <c r="P386" s="251"/>
      <c r="Q386" s="251"/>
    </row>
    <row r="387" spans="2:24">
      <c r="B387" s="14"/>
      <c r="C387" s="14"/>
      <c r="D387" s="2"/>
      <c r="E387" s="2"/>
      <c r="F387" s="2"/>
      <c r="G387" s="2"/>
      <c r="H387" s="2"/>
      <c r="I387" s="24"/>
      <c r="J387" s="2"/>
      <c r="K387" s="2"/>
      <c r="L387" s="2"/>
      <c r="M387" s="2"/>
      <c r="O387" s="2"/>
      <c r="P387" s="155"/>
      <c r="Q387" s="25"/>
      <c r="R387" s="2"/>
      <c r="S387" s="2"/>
      <c r="T387" s="2"/>
      <c r="U387" s="2"/>
      <c r="V387" s="2"/>
      <c r="W387" s="2"/>
      <c r="X387" s="2"/>
    </row>
    <row r="388" spans="2:24">
      <c r="D388" s="2"/>
      <c r="E388" s="2"/>
      <c r="P388" s="251"/>
      <c r="Q388" s="251"/>
    </row>
    <row r="389" spans="2:24">
      <c r="P389" s="251"/>
      <c r="Q389" s="251"/>
      <c r="U389" s="24"/>
      <c r="V389" s="24"/>
    </row>
    <row r="393" spans="2:24">
      <c r="D393" s="2"/>
      <c r="E393" s="2"/>
      <c r="P393" s="251"/>
      <c r="Q393" s="251"/>
    </row>
    <row r="394" spans="2:24">
      <c r="D394" s="2"/>
      <c r="E394" s="2"/>
      <c r="P394" s="251"/>
      <c r="Q394" s="251"/>
    </row>
    <row r="395" spans="2:24">
      <c r="D395" s="2"/>
      <c r="E395" s="2"/>
      <c r="P395" s="251"/>
      <c r="Q395" s="251"/>
    </row>
    <row r="396" spans="2:24">
      <c r="D396" s="2"/>
      <c r="E396" s="2"/>
      <c r="P396" s="251"/>
      <c r="Q396" s="251"/>
    </row>
    <row r="397" spans="2:24">
      <c r="D397" s="2"/>
      <c r="E397" s="2"/>
      <c r="P397" s="251"/>
      <c r="Q397" s="251"/>
    </row>
    <row r="398" spans="2:24">
      <c r="D398" s="2"/>
      <c r="E398" s="2"/>
      <c r="P398" s="251"/>
      <c r="Q398" s="251"/>
    </row>
    <row r="399" spans="2:24">
      <c r="D399" s="2"/>
      <c r="E399" s="2"/>
      <c r="P399" s="251"/>
      <c r="Q399" s="251"/>
    </row>
    <row r="400" spans="2:24">
      <c r="D400" s="2"/>
      <c r="E400" s="2"/>
      <c r="P400" s="251"/>
      <c r="Q400" s="251"/>
    </row>
    <row r="401" spans="4:11">
      <c r="D401" s="2"/>
      <c r="E401" s="2"/>
    </row>
    <row r="402" spans="4:11">
      <c r="D402" s="2"/>
      <c r="E402" s="2"/>
    </row>
    <row r="403" spans="4:11">
      <c r="D403" s="2"/>
      <c r="E403" s="2"/>
    </row>
    <row r="404" spans="4:11">
      <c r="D404" s="2"/>
      <c r="E404" s="2"/>
    </row>
    <row r="405" spans="4:11">
      <c r="D405" s="2"/>
      <c r="E405" s="2"/>
      <c r="F405" s="2"/>
      <c r="G405" s="2"/>
      <c r="H405" s="2"/>
      <c r="I405" s="24"/>
      <c r="J405" s="24"/>
      <c r="K405" s="24"/>
    </row>
    <row r="406" spans="4:11">
      <c r="D406" s="2"/>
      <c r="E406" s="2"/>
      <c r="F406" s="2"/>
      <c r="G406" s="2"/>
      <c r="H406" s="2"/>
      <c r="I406" s="2"/>
      <c r="J406" s="2"/>
      <c r="K406" s="24"/>
    </row>
    <row r="407" spans="4:11">
      <c r="D407" s="2"/>
      <c r="E407" s="2"/>
    </row>
    <row r="408" spans="4:11">
      <c r="D408" s="2"/>
      <c r="E408" s="2"/>
    </row>
    <row r="502" spans="18:23">
      <c r="R502" s="2"/>
      <c r="S502" s="2"/>
      <c r="T502" s="24"/>
      <c r="U502" s="2"/>
      <c r="V502" s="2"/>
      <c r="W502" s="2"/>
    </row>
    <row r="503" spans="18:23">
      <c r="R503" s="2"/>
      <c r="S503" s="2"/>
      <c r="T503" s="24"/>
      <c r="U503" s="2"/>
      <c r="V503" s="2"/>
      <c r="W503" s="2"/>
    </row>
    <row r="504" spans="18:23">
      <c r="R504" s="2"/>
      <c r="S504" s="2"/>
      <c r="T504" s="24"/>
      <c r="U504" s="2"/>
      <c r="V504" s="2"/>
      <c r="W504" s="2"/>
    </row>
    <row r="505" spans="18:23">
      <c r="R505" s="2"/>
      <c r="S505" s="2"/>
      <c r="T505" s="24"/>
      <c r="U505" s="2"/>
      <c r="V505" s="2"/>
      <c r="W505" s="2"/>
    </row>
    <row r="506" spans="18:23">
      <c r="R506" s="2"/>
      <c r="S506" s="2"/>
      <c r="T506" s="24"/>
      <c r="U506" s="2"/>
      <c r="V506" s="2"/>
      <c r="W506" s="2"/>
    </row>
    <row r="507" spans="18:23">
      <c r="R507" s="2"/>
      <c r="S507" s="2"/>
      <c r="T507" s="24"/>
      <c r="U507" s="2"/>
      <c r="V507" s="2"/>
      <c r="W507" s="2"/>
    </row>
    <row r="508" spans="18:23">
      <c r="R508" s="2"/>
      <c r="S508" s="2"/>
      <c r="T508" s="24"/>
      <c r="U508" s="2"/>
      <c r="V508" s="2"/>
      <c r="W508" s="2"/>
    </row>
    <row r="509" spans="18:23">
      <c r="R509" s="2"/>
      <c r="S509" s="2"/>
      <c r="T509" s="24"/>
      <c r="U509" s="2"/>
      <c r="V509" s="2"/>
      <c r="W509" s="2"/>
    </row>
    <row r="510" spans="18:23">
      <c r="R510" s="2"/>
      <c r="S510" s="2"/>
      <c r="T510" s="24"/>
      <c r="U510" s="2"/>
      <c r="V510" s="2"/>
      <c r="W510" s="2"/>
    </row>
    <row r="511" spans="18:23">
      <c r="R511" s="2"/>
      <c r="S511" s="2"/>
      <c r="T511" s="24"/>
      <c r="U511" s="2"/>
      <c r="V511" s="2"/>
      <c r="W511" s="2"/>
    </row>
    <row r="512" spans="18:23">
      <c r="R512" s="2"/>
      <c r="S512" s="2"/>
      <c r="T512" s="24"/>
      <c r="U512" s="2"/>
      <c r="V512" s="2"/>
      <c r="W512" s="2"/>
    </row>
    <row r="513" spans="18:23">
      <c r="R513" s="2"/>
      <c r="S513" s="2"/>
      <c r="T513" s="24"/>
      <c r="U513" s="2"/>
      <c r="V513" s="2"/>
      <c r="W513" s="2"/>
    </row>
    <row r="514" spans="18:23">
      <c r="R514" s="2"/>
      <c r="S514" s="2"/>
      <c r="T514" s="24"/>
      <c r="U514" s="2"/>
      <c r="V514" s="2"/>
      <c r="W514" s="2"/>
    </row>
    <row r="515" spans="18:23">
      <c r="R515" s="2"/>
      <c r="S515" s="2"/>
      <c r="T515" s="24"/>
      <c r="U515" s="2"/>
      <c r="V515" s="2"/>
      <c r="W515" s="2"/>
    </row>
    <row r="516" spans="18:23">
      <c r="R516" s="2"/>
      <c r="S516" s="2"/>
      <c r="T516" s="24"/>
      <c r="U516" s="2"/>
      <c r="V516" s="2"/>
      <c r="W516" s="2"/>
    </row>
    <row r="517" spans="18:23">
      <c r="R517" s="2"/>
      <c r="S517" s="2"/>
      <c r="T517" s="24"/>
      <c r="U517" s="2"/>
      <c r="V517" s="2"/>
      <c r="W517" s="2"/>
    </row>
    <row r="518" spans="18:23">
      <c r="R518" s="2"/>
      <c r="S518" s="2"/>
      <c r="T518" s="24"/>
      <c r="U518" s="2"/>
      <c r="V518" s="2"/>
      <c r="W518" s="2"/>
    </row>
    <row r="519" spans="18:23">
      <c r="R519" s="2"/>
      <c r="S519" s="2"/>
      <c r="T519" s="24"/>
      <c r="U519" s="2"/>
      <c r="V519" s="2"/>
      <c r="W519" s="2"/>
    </row>
    <row r="520" spans="18:23">
      <c r="R520" s="2"/>
      <c r="S520" s="2"/>
      <c r="T520" s="24"/>
      <c r="U520" s="2"/>
      <c r="V520" s="2"/>
      <c r="W520" s="2"/>
    </row>
    <row r="521" spans="18:23">
      <c r="R521" s="2"/>
      <c r="S521" s="2"/>
      <c r="T521" s="24"/>
      <c r="U521" s="2"/>
      <c r="V521" s="2"/>
      <c r="W521" s="2"/>
    </row>
    <row r="522" spans="18:23">
      <c r="R522" s="2"/>
      <c r="S522" s="2"/>
      <c r="T522" s="24"/>
      <c r="U522" s="2"/>
      <c r="V522" s="2"/>
      <c r="W522" s="2"/>
    </row>
    <row r="523" spans="18:23">
      <c r="R523" s="2"/>
      <c r="S523" s="2"/>
      <c r="T523" s="24"/>
      <c r="U523" s="2"/>
      <c r="V523" s="2"/>
      <c r="W523" s="2"/>
    </row>
    <row r="524" spans="18:23">
      <c r="R524" s="2"/>
      <c r="S524" s="2"/>
      <c r="T524" s="24"/>
      <c r="U524" s="2"/>
      <c r="V524" s="2"/>
      <c r="W524" s="2"/>
    </row>
    <row r="575" spans="18:23">
      <c r="R575" s="2"/>
      <c r="S575" s="2"/>
      <c r="T575" s="24"/>
      <c r="U575" s="2"/>
      <c r="V575" s="2"/>
      <c r="W575" s="2"/>
    </row>
    <row r="576" spans="18:23">
      <c r="R576" s="2"/>
      <c r="S576" s="2"/>
      <c r="T576" s="24"/>
      <c r="U576" s="2"/>
      <c r="V576" s="2"/>
      <c r="W576" s="2"/>
    </row>
    <row r="577" spans="18:23">
      <c r="R577" s="2"/>
      <c r="S577" s="2"/>
      <c r="T577" s="24"/>
      <c r="U577" s="2"/>
      <c r="V577" s="2"/>
      <c r="W577" s="2"/>
    </row>
    <row r="578" spans="18:23">
      <c r="R578" s="2"/>
      <c r="S578" s="2"/>
      <c r="T578" s="24"/>
      <c r="U578" s="2"/>
      <c r="V578" s="2"/>
      <c r="W578" s="2"/>
    </row>
    <row r="579" spans="18:23">
      <c r="R579" s="2"/>
      <c r="S579" s="2"/>
      <c r="T579" s="24"/>
      <c r="U579" s="2"/>
      <c r="V579" s="2"/>
      <c r="W579" s="2"/>
    </row>
    <row r="580" spans="18:23">
      <c r="R580" s="2"/>
      <c r="S580" s="2"/>
      <c r="T580" s="24"/>
      <c r="U580" s="2"/>
      <c r="V580" s="2"/>
      <c r="W580" s="2"/>
    </row>
    <row r="581" spans="18:23">
      <c r="R581" s="2"/>
      <c r="S581" s="2"/>
      <c r="T581" s="24"/>
      <c r="U581" s="2"/>
      <c r="V581" s="2"/>
      <c r="W581" s="2"/>
    </row>
    <row r="582" spans="18:23">
      <c r="R582" s="2"/>
      <c r="S582" s="2"/>
      <c r="T582" s="24"/>
      <c r="U582" s="24"/>
      <c r="V582" s="24"/>
      <c r="W582" s="2"/>
    </row>
    <row r="583" spans="18:23">
      <c r="R583" s="2"/>
      <c r="S583" s="2"/>
      <c r="T583" s="2"/>
      <c r="U583" s="2"/>
      <c r="V583" s="24"/>
      <c r="W583" s="2"/>
    </row>
    <row r="584" spans="18:23">
      <c r="R584" s="2"/>
      <c r="S584" s="2"/>
      <c r="T584" s="24"/>
      <c r="U584" s="24"/>
      <c r="V584" s="24"/>
      <c r="W584" s="2"/>
    </row>
    <row r="585" spans="18:23">
      <c r="R585" s="2"/>
      <c r="S585" s="2"/>
      <c r="T585" s="24"/>
      <c r="U585" s="24"/>
      <c r="V585" s="24"/>
      <c r="W585" s="2"/>
    </row>
    <row r="586" spans="18:23">
      <c r="R586" s="2"/>
      <c r="S586" s="2"/>
      <c r="T586" s="24"/>
      <c r="U586" s="24"/>
      <c r="V586" s="2"/>
      <c r="W586" s="2"/>
    </row>
    <row r="587" spans="18:23">
      <c r="R587" s="2"/>
      <c r="S587" s="2"/>
      <c r="T587" s="24"/>
      <c r="U587" s="2"/>
      <c r="V587" s="2"/>
      <c r="W587" s="2"/>
    </row>
    <row r="588" spans="18:23">
      <c r="R588" s="2"/>
      <c r="S588" s="2"/>
      <c r="T588" s="24"/>
      <c r="U588" s="2"/>
      <c r="V588" s="2"/>
      <c r="W588" s="2"/>
    </row>
    <row r="589" spans="18:23">
      <c r="R589" s="2"/>
      <c r="S589" s="2"/>
      <c r="T589" s="24"/>
      <c r="U589" s="2"/>
      <c r="V589" s="2"/>
      <c r="W589" s="2"/>
    </row>
    <row r="590" spans="18:23">
      <c r="R590" s="2"/>
      <c r="S590" s="2"/>
      <c r="T590" s="24"/>
      <c r="U590" s="2"/>
      <c r="V590" s="2"/>
      <c r="W590" s="2"/>
    </row>
    <row r="591" spans="18:23">
      <c r="R591" s="2"/>
      <c r="S591" s="2"/>
      <c r="T591" s="24"/>
      <c r="U591" s="2"/>
      <c r="V591" s="2"/>
      <c r="W591" s="2"/>
    </row>
    <row r="592" spans="18:23">
      <c r="R592" s="2"/>
      <c r="S592" s="2"/>
      <c r="T592" s="24"/>
      <c r="U592" s="2"/>
      <c r="V592" s="2"/>
      <c r="W592" s="2"/>
    </row>
    <row r="593" spans="18:23">
      <c r="R593" s="2"/>
      <c r="S593" s="2"/>
      <c r="T593" s="24"/>
      <c r="U593" s="2"/>
      <c r="V593" s="2"/>
      <c r="W593" s="2"/>
    </row>
    <row r="594" spans="18:23">
      <c r="R594" s="2"/>
      <c r="S594" s="2"/>
      <c r="T594" s="24"/>
      <c r="U594" s="2"/>
      <c r="V594" s="2"/>
      <c r="W594" s="2"/>
    </row>
    <row r="595" spans="18:23">
      <c r="R595" s="2"/>
      <c r="S595" s="2"/>
      <c r="T595" s="24"/>
      <c r="U595" s="2"/>
      <c r="V595" s="2"/>
      <c r="W595" s="2"/>
    </row>
    <row r="596" spans="18:23">
      <c r="R596" s="2"/>
      <c r="S596" s="2"/>
      <c r="T596" s="24"/>
      <c r="U596" s="2"/>
      <c r="V596" s="2"/>
      <c r="W596" s="2"/>
    </row>
    <row r="597" spans="18:23">
      <c r="R597" s="2"/>
      <c r="S597" s="2"/>
      <c r="T597" s="24"/>
      <c r="U597" s="2"/>
      <c r="V597" s="2"/>
      <c r="W597" s="2"/>
    </row>
    <row r="598" spans="18:23">
      <c r="R598" s="2"/>
      <c r="S598" s="2"/>
      <c r="T598" s="24"/>
      <c r="U598" s="2"/>
      <c r="V598" s="2"/>
      <c r="W598" s="2"/>
    </row>
    <row r="599" spans="18:23">
      <c r="R599" s="2"/>
      <c r="S599" s="2"/>
      <c r="T599" s="24"/>
      <c r="U599" s="2"/>
      <c r="V599" s="2"/>
      <c r="W599" s="2"/>
    </row>
    <row r="600" spans="18:23">
      <c r="R600" s="2"/>
      <c r="S600" s="2"/>
      <c r="T600" s="24"/>
      <c r="U600" s="2"/>
      <c r="V600" s="2"/>
      <c r="W600" s="2"/>
    </row>
    <row r="601" spans="18:23">
      <c r="R601" s="2"/>
      <c r="S601" s="2"/>
      <c r="T601" s="24"/>
      <c r="U601" s="2"/>
      <c r="V601" s="2"/>
      <c r="W601" s="2"/>
    </row>
    <row r="602" spans="18:23">
      <c r="R602" s="2"/>
      <c r="S602" s="2"/>
      <c r="T602" s="24"/>
      <c r="U602" s="2"/>
      <c r="V602" s="2"/>
      <c r="W602" s="2"/>
    </row>
    <row r="603" spans="18:23">
      <c r="R603" s="2"/>
      <c r="S603" s="2"/>
      <c r="T603" s="24"/>
      <c r="U603" s="2"/>
      <c r="V603" s="2"/>
      <c r="W603" s="2"/>
    </row>
    <row r="604" spans="18:23">
      <c r="R604" s="2"/>
      <c r="S604" s="2"/>
      <c r="T604" s="24"/>
      <c r="U604" s="2"/>
      <c r="V604" s="2"/>
      <c r="W604" s="2"/>
    </row>
  </sheetData>
  <autoFilter ref="C6:Q251" xr:uid="{00000000-0009-0000-0000-000007000000}"/>
  <phoneticPr fontId="0" type="noConversion"/>
  <dataValidations disablePrompts="1" count="2">
    <dataValidation type="list" allowBlank="1" showInputMessage="1" showErrorMessage="1" sqref="A6" xr:uid="{00000000-0002-0000-0700-000000000000}">
      <formula1>"Full Data, Quick Price"</formula1>
    </dataValidation>
    <dataValidation type="list" allowBlank="1" showInputMessage="1" showErrorMessage="1" errorTitle="Invalid Attribute Type" error="Please select an attribute type from the dropdown list" sqref="D4:P4" xr:uid="{00000000-0002-0000-0700-000001000000}">
      <formula1>"text, double, short, calculation, compatibility rule, string expression, boolean, description, pointer, pointer-merge"</formula1>
    </dataValidation>
  </dataValidations>
  <printOptions gridLines="1"/>
  <pageMargins left="0.74791666666666667" right="0.74791666666666667" top="0.98402777777777772" bottom="0.98402777777777772" header="0.51180555555555551" footer="0.51180555555555551"/>
  <pageSetup scale="105" firstPageNumber="0" orientation="landscape" horizontalDpi="300" verticalDpi="3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pageSetUpPr autoPageBreaks="0"/>
  </sheetPr>
  <dimension ref="A1:AG689"/>
  <sheetViews>
    <sheetView topLeftCell="L1" zoomScale="85" zoomScaleNormal="85" workbookViewId="0">
      <pane ySplit="6" topLeftCell="A7" activePane="bottomLeft" state="frozen"/>
      <selection activeCell="B42" sqref="B42"/>
      <selection pane="bottomLeft" activeCell="S548" sqref="S548"/>
    </sheetView>
  </sheetViews>
  <sheetFormatPr defaultRowHeight="12.75" outlineLevelRow="1"/>
  <cols>
    <col min="1" max="1" width="26" style="43" customWidth="1"/>
    <col min="2" max="2" width="9.7109375" style="13" customWidth="1"/>
    <col min="3" max="3" width="28" bestFit="1" customWidth="1"/>
    <col min="4" max="4" width="26" customWidth="1"/>
    <col min="5" max="5" width="50.42578125" customWidth="1"/>
    <col min="6" max="6" width="12" style="115" customWidth="1"/>
    <col min="7" max="7" width="12" style="154" customWidth="1"/>
    <col min="8" max="8" width="11.28515625" style="131" customWidth="1"/>
    <col min="9" max="9" width="13.42578125" customWidth="1"/>
    <col min="10" max="10" width="14.85546875" customWidth="1"/>
    <col min="11" max="11" width="69.28515625" bestFit="1" customWidth="1"/>
    <col min="12" max="12" width="33.28515625" customWidth="1"/>
    <col min="13" max="13" width="21.7109375" customWidth="1"/>
    <col min="14" max="14" width="28.42578125" customWidth="1"/>
    <col min="15" max="15" width="33.28515625" customWidth="1"/>
    <col min="16" max="16" width="13.42578125" style="164" customWidth="1"/>
    <col min="17" max="17" width="13.42578125" style="2" customWidth="1"/>
    <col min="18" max="18" width="10.42578125" style="2" customWidth="1"/>
    <col min="19" max="19" width="12.85546875" style="115" bestFit="1" customWidth="1"/>
    <col min="20" max="20" width="5.28515625" customWidth="1"/>
    <col min="21" max="21" width="8.7109375" bestFit="1" customWidth="1"/>
  </cols>
  <sheetData>
    <row r="1" spans="1:33" s="48" customFormat="1" ht="13.5" thickBot="1">
      <c r="A1" s="45" t="s">
        <v>305</v>
      </c>
      <c r="B1" s="133" t="s">
        <v>14265</v>
      </c>
      <c r="C1" s="46"/>
      <c r="D1" s="46"/>
      <c r="E1" s="46"/>
      <c r="F1" s="125"/>
      <c r="G1" s="125"/>
      <c r="H1" s="130"/>
      <c r="I1" s="47"/>
      <c r="J1" s="47"/>
      <c r="K1" s="47"/>
      <c r="L1" s="47"/>
      <c r="M1" s="47"/>
      <c r="N1" s="47"/>
      <c r="O1" s="47"/>
      <c r="P1" s="125"/>
      <c r="Q1" s="47"/>
      <c r="R1" s="47"/>
      <c r="S1" s="47"/>
      <c r="U1" s="48" t="s">
        <v>518</v>
      </c>
    </row>
    <row r="2" spans="1:33" ht="13.5" outlineLevel="1" thickTop="1">
      <c r="A2" s="42" t="s">
        <v>3853</v>
      </c>
      <c r="B2" s="134"/>
      <c r="C2" s="41" t="str">
        <f>IF($A$6="Full Data", "ID", "")</f>
        <v>ID</v>
      </c>
      <c r="D2" s="41" t="str">
        <f>IF($A$6="Quick Price", "ID", "")</f>
        <v/>
      </c>
      <c r="E2" s="41" t="s">
        <v>520</v>
      </c>
      <c r="F2" s="118" t="str">
        <f>IF($A$6="Full Data", "ConstCode","")</f>
        <v>ConstCode</v>
      </c>
      <c r="G2" s="118" t="str">
        <f>IF($A$6="Quick Price", "CodeX","")</f>
        <v/>
      </c>
      <c r="H2" s="97" t="s">
        <v>3854</v>
      </c>
      <c r="I2" s="41" t="s">
        <v>3855</v>
      </c>
      <c r="J2" s="41" t="s">
        <v>3856</v>
      </c>
      <c r="K2" s="41" t="s">
        <v>3857</v>
      </c>
      <c r="L2" s="41"/>
      <c r="M2" s="66" t="str">
        <f>IF($A$6="Full Data", "TopSleeveMaterial","")</f>
        <v>TopSleeveMaterial</v>
      </c>
      <c r="N2" s="66" t="str">
        <f>IF($A$6="Full Data", "BottomSleeveMaterial","")</f>
        <v>BottomSleeveMaterial</v>
      </c>
      <c r="O2" s="41" t="s">
        <v>3858</v>
      </c>
      <c r="P2" s="118" t="s">
        <v>521</v>
      </c>
      <c r="Q2" s="41" t="s">
        <v>308</v>
      </c>
      <c r="R2" s="41" t="s">
        <v>3859</v>
      </c>
      <c r="S2" s="41" t="s">
        <v>310</v>
      </c>
    </row>
    <row r="3" spans="1:33" outlineLevel="1">
      <c r="A3" s="42" t="str">
        <f>IF($A$6="Full Data", "PumpOptions", "BasicOptionsDynamicDesc")</f>
        <v>PumpOptions</v>
      </c>
      <c r="B3" s="134"/>
      <c r="C3" s="41" t="str">
        <f>IF($A$6="Full Data", "PriceList","")</f>
        <v>PriceList</v>
      </c>
      <c r="D3" s="41" t="str">
        <f>IF($A$6="Quick Price", "PriceList","")</f>
        <v/>
      </c>
      <c r="E3" s="41"/>
      <c r="F3" s="118"/>
      <c r="G3" s="118"/>
      <c r="H3" s="97"/>
      <c r="I3" s="41"/>
      <c r="J3" s="41"/>
      <c r="K3" s="41"/>
      <c r="L3" s="41" t="s">
        <v>307</v>
      </c>
      <c r="M3" s="41"/>
      <c r="N3" s="41"/>
      <c r="O3" s="41"/>
      <c r="P3" s="118"/>
      <c r="Q3" s="41"/>
      <c r="R3" s="41"/>
      <c r="S3" s="41"/>
    </row>
    <row r="4" spans="1:33" s="52" customFormat="1" outlineLevel="1">
      <c r="A4" s="49" t="s">
        <v>313</v>
      </c>
      <c r="B4" s="135"/>
      <c r="C4" s="50" t="str">
        <f>IF($A$6="Full Data", "pointer-merge","")</f>
        <v>pointer-merge</v>
      </c>
      <c r="D4" s="50" t="str">
        <f>IF($A$6="Quick Price", "pointer-merge","")</f>
        <v/>
      </c>
      <c r="E4" s="50" t="s">
        <v>522</v>
      </c>
      <c r="F4" s="123" t="str">
        <f>IF($A$6="Full Data", "text", "")</f>
        <v>text</v>
      </c>
      <c r="G4" s="123" t="str">
        <f>IF($A$6="Quick Price", "text", "")</f>
        <v/>
      </c>
      <c r="H4" s="98" t="s">
        <v>315</v>
      </c>
      <c r="I4" s="50" t="s">
        <v>522</v>
      </c>
      <c r="J4" s="50" t="s">
        <v>522</v>
      </c>
      <c r="K4" s="50" t="s">
        <v>522</v>
      </c>
      <c r="L4" s="50" t="s">
        <v>1608</v>
      </c>
      <c r="M4" s="72" t="str">
        <f>IF($A$6="Full Data", "text", "")</f>
        <v>text</v>
      </c>
      <c r="N4" s="72" t="str">
        <f>IF($A$6="Full Data", "text", "")</f>
        <v>text</v>
      </c>
      <c r="O4" s="50" t="s">
        <v>522</v>
      </c>
      <c r="P4" s="123" t="s">
        <v>522</v>
      </c>
      <c r="Q4" s="50" t="s">
        <v>1608</v>
      </c>
      <c r="R4" s="50" t="s">
        <v>522</v>
      </c>
      <c r="S4" s="50" t="s">
        <v>1608</v>
      </c>
      <c r="T4" s="51" t="s">
        <v>316</v>
      </c>
    </row>
    <row r="5" spans="1:33" s="48" customFormat="1" ht="13.5" outlineLevel="1" thickBot="1">
      <c r="A5" s="53" t="s">
        <v>317</v>
      </c>
      <c r="B5" s="84"/>
      <c r="C5" s="54"/>
      <c r="D5" s="54"/>
      <c r="E5" s="54"/>
      <c r="F5" s="126"/>
      <c r="G5" s="126"/>
      <c r="H5" s="99"/>
      <c r="I5" s="54"/>
      <c r="J5" s="54"/>
      <c r="K5" s="54"/>
      <c r="L5" s="54"/>
      <c r="M5" s="54"/>
      <c r="N5" s="54"/>
      <c r="O5" s="54"/>
      <c r="P5" s="126"/>
      <c r="Q5" s="54"/>
      <c r="R5" s="54"/>
      <c r="S5" s="54"/>
    </row>
    <row r="6" spans="1:33" ht="13.5" thickTop="1">
      <c r="A6" s="43" t="s">
        <v>318</v>
      </c>
      <c r="B6" s="138"/>
      <c r="C6" s="4" t="s">
        <v>307</v>
      </c>
      <c r="D6" s="4"/>
      <c r="E6" s="4" t="s">
        <v>520</v>
      </c>
      <c r="F6" s="108" t="s">
        <v>1609</v>
      </c>
      <c r="G6" s="108"/>
      <c r="H6" s="107" t="s">
        <v>3860</v>
      </c>
      <c r="I6" s="4" t="s">
        <v>3855</v>
      </c>
      <c r="J6" s="4" t="s">
        <v>3861</v>
      </c>
      <c r="K6" s="4" t="s">
        <v>3857</v>
      </c>
      <c r="L6" s="4" t="s">
        <v>3862</v>
      </c>
      <c r="M6" s="4" t="s">
        <v>3863</v>
      </c>
      <c r="N6" s="5" t="s">
        <v>3864</v>
      </c>
      <c r="O6" s="4" t="s">
        <v>3865</v>
      </c>
      <c r="P6" s="108" t="s">
        <v>521</v>
      </c>
      <c r="Q6" s="5" t="s">
        <v>321</v>
      </c>
      <c r="R6" s="252" t="s">
        <v>3866</v>
      </c>
      <c r="S6" s="251" t="s">
        <v>322</v>
      </c>
      <c r="T6" s="2"/>
      <c r="U6" s="2"/>
    </row>
    <row r="7" spans="1:33" s="2" customFormat="1">
      <c r="A7" s="44" t="s">
        <v>324</v>
      </c>
      <c r="B7" s="144" t="str">
        <f t="shared" ref="B7:B54" si="0">IF(AND(L7&lt;&gt;"ShaftMatl_Special",P7&lt;&gt;"NA"),"Y","N")</f>
        <v>Y</v>
      </c>
      <c r="C7" s="24" t="s">
        <v>3867</v>
      </c>
      <c r="D7" s="24" t="str">
        <f t="shared" ref="D7:D54" si="1">IF(B7="Y",C7,"")</f>
        <v>ConTab_BOM_KP_Shaft_0001</v>
      </c>
      <c r="E7" s="24" t="s">
        <v>1747</v>
      </c>
      <c r="F7" s="189" t="s">
        <v>401</v>
      </c>
      <c r="G7" s="189" t="str">
        <f t="shared" ref="G7:G54" si="2">"X"&amp;F7</f>
        <v>X5</v>
      </c>
      <c r="H7" s="194">
        <v>1.75</v>
      </c>
      <c r="I7" s="195" t="s">
        <v>3868</v>
      </c>
      <c r="J7" s="24"/>
      <c r="K7" s="24"/>
      <c r="L7" s="24" t="s">
        <v>3869</v>
      </c>
      <c r="M7" s="24" t="s">
        <v>3870</v>
      </c>
      <c r="N7" s="24" t="s">
        <v>3871</v>
      </c>
      <c r="O7" s="24" t="s">
        <v>3869</v>
      </c>
      <c r="P7" s="155">
        <v>91845161</v>
      </c>
      <c r="Q7" s="24" t="s">
        <v>3872</v>
      </c>
      <c r="R7" s="137"/>
      <c r="S7" s="25" t="s">
        <v>539</v>
      </c>
      <c r="T7" s="137"/>
      <c r="U7" s="24"/>
    </row>
    <row r="8" spans="1:33" s="2" customFormat="1">
      <c r="A8" s="43"/>
      <c r="B8" s="144" t="str">
        <f t="shared" si="0"/>
        <v>Y</v>
      </c>
      <c r="C8" s="24" t="s">
        <v>3873</v>
      </c>
      <c r="D8" s="24" t="str">
        <f t="shared" si="1"/>
        <v>ConTab_BOM_KP_Shaft_0002</v>
      </c>
      <c r="E8" s="24" t="s">
        <v>1747</v>
      </c>
      <c r="F8" s="189" t="s">
        <v>401</v>
      </c>
      <c r="G8" s="189" t="str">
        <f t="shared" si="2"/>
        <v>X5</v>
      </c>
      <c r="H8" s="194">
        <v>1.75</v>
      </c>
      <c r="I8" s="195" t="s">
        <v>3868</v>
      </c>
      <c r="J8" s="24"/>
      <c r="K8" s="24"/>
      <c r="L8" s="24" t="s">
        <v>3874</v>
      </c>
      <c r="M8" s="24" t="s">
        <v>3870</v>
      </c>
      <c r="N8" s="24" t="s">
        <v>3871</v>
      </c>
      <c r="O8" s="24" t="s">
        <v>3874</v>
      </c>
      <c r="P8" s="155">
        <v>91845160</v>
      </c>
      <c r="Q8" s="24" t="s">
        <v>3875</v>
      </c>
      <c r="R8" s="24" t="s">
        <v>2014</v>
      </c>
      <c r="S8" s="25" t="s">
        <v>539</v>
      </c>
      <c r="T8" s="200"/>
      <c r="U8" s="200"/>
      <c r="V8"/>
      <c r="W8"/>
      <c r="X8"/>
      <c r="Y8"/>
      <c r="Z8"/>
      <c r="AA8"/>
      <c r="AB8"/>
      <c r="AC8"/>
      <c r="AD8"/>
      <c r="AE8"/>
      <c r="AF8"/>
      <c r="AG8"/>
    </row>
    <row r="9" spans="1:33" s="6" customFormat="1">
      <c r="A9" s="43"/>
      <c r="B9" s="144" t="str">
        <f t="shared" si="0"/>
        <v>N</v>
      </c>
      <c r="C9" s="24" t="s">
        <v>3876</v>
      </c>
      <c r="D9" s="24" t="str">
        <f t="shared" si="1"/>
        <v/>
      </c>
      <c r="E9" s="24" t="s">
        <v>1747</v>
      </c>
      <c r="F9" s="189" t="s">
        <v>401</v>
      </c>
      <c r="G9" s="189" t="str">
        <f t="shared" si="2"/>
        <v>X5</v>
      </c>
      <c r="H9" s="194">
        <v>1.75</v>
      </c>
      <c r="I9" s="195" t="s">
        <v>3868</v>
      </c>
      <c r="J9" s="24"/>
      <c r="K9" s="24"/>
      <c r="L9" s="24" t="s">
        <v>3877</v>
      </c>
      <c r="M9" s="24" t="s">
        <v>3870</v>
      </c>
      <c r="N9" s="24" t="s">
        <v>3871</v>
      </c>
      <c r="O9" s="24" t="s">
        <v>3877</v>
      </c>
      <c r="P9" s="25" t="s">
        <v>544</v>
      </c>
      <c r="Q9" s="24" t="s">
        <v>3878</v>
      </c>
      <c r="R9" s="24"/>
      <c r="S9" s="25" t="s">
        <v>552</v>
      </c>
      <c r="T9" s="137"/>
      <c r="U9" s="24"/>
      <c r="V9" s="2"/>
      <c r="W9" s="2"/>
      <c r="X9" s="2"/>
      <c r="Y9" s="2"/>
      <c r="Z9" s="2"/>
      <c r="AA9" s="2"/>
      <c r="AB9" s="2"/>
      <c r="AC9" s="2"/>
      <c r="AD9" s="2"/>
      <c r="AE9" s="2"/>
      <c r="AF9" s="2"/>
      <c r="AG9" s="2"/>
    </row>
    <row r="10" spans="1:33" s="2" customFormat="1">
      <c r="A10" s="43"/>
      <c r="B10" s="144" t="str">
        <f t="shared" si="0"/>
        <v>Y</v>
      </c>
      <c r="C10" s="24" t="s">
        <v>3879</v>
      </c>
      <c r="D10" s="24" t="str">
        <f t="shared" si="1"/>
        <v>ConTab_BOM_KP_Shaft_0004</v>
      </c>
      <c r="E10" s="24" t="s">
        <v>1747</v>
      </c>
      <c r="F10" s="189" t="s">
        <v>401</v>
      </c>
      <c r="G10" s="189" t="str">
        <f t="shared" si="2"/>
        <v>X5</v>
      </c>
      <c r="H10" s="194">
        <v>1.75</v>
      </c>
      <c r="I10" s="195" t="s">
        <v>3880</v>
      </c>
      <c r="J10" s="24"/>
      <c r="K10" s="24"/>
      <c r="L10" s="24" t="s">
        <v>3869</v>
      </c>
      <c r="M10" s="24" t="s">
        <v>3870</v>
      </c>
      <c r="N10" s="24" t="s">
        <v>3871</v>
      </c>
      <c r="O10" s="24" t="s">
        <v>3869</v>
      </c>
      <c r="P10" s="155">
        <v>91845165</v>
      </c>
      <c r="Q10" s="24" t="s">
        <v>3872</v>
      </c>
      <c r="R10" s="137"/>
      <c r="S10" s="25" t="s">
        <v>539</v>
      </c>
      <c r="T10" s="24"/>
      <c r="U10" s="24"/>
    </row>
    <row r="11" spans="1:33" s="2" customFormat="1">
      <c r="A11" s="43"/>
      <c r="B11" s="144" t="str">
        <f t="shared" si="0"/>
        <v>Y</v>
      </c>
      <c r="C11" s="24" t="s">
        <v>3881</v>
      </c>
      <c r="D11" s="24" t="str">
        <f t="shared" si="1"/>
        <v>ConTab_BOM_KP_Shaft_0005</v>
      </c>
      <c r="E11" s="24" t="s">
        <v>1747</v>
      </c>
      <c r="F11" s="189" t="s">
        <v>401</v>
      </c>
      <c r="G11" s="189" t="str">
        <f t="shared" si="2"/>
        <v>X5</v>
      </c>
      <c r="H11" s="194">
        <v>1.75</v>
      </c>
      <c r="I11" s="195" t="s">
        <v>3880</v>
      </c>
      <c r="J11" s="24"/>
      <c r="K11" s="24"/>
      <c r="L11" s="24" t="s">
        <v>3874</v>
      </c>
      <c r="M11" s="24" t="s">
        <v>3870</v>
      </c>
      <c r="N11" s="24" t="s">
        <v>3871</v>
      </c>
      <c r="O11" s="24" t="s">
        <v>3874</v>
      </c>
      <c r="P11" s="155">
        <v>91845164</v>
      </c>
      <c r="Q11" s="24" t="s">
        <v>3875</v>
      </c>
      <c r="R11" s="24" t="s">
        <v>2014</v>
      </c>
      <c r="S11" s="25" t="s">
        <v>539</v>
      </c>
      <c r="T11" s="200"/>
      <c r="U11" s="200"/>
      <c r="V11"/>
      <c r="W11"/>
      <c r="X11"/>
      <c r="Y11"/>
      <c r="Z11"/>
      <c r="AA11"/>
      <c r="AB11"/>
      <c r="AC11"/>
      <c r="AD11"/>
      <c r="AE11"/>
      <c r="AF11"/>
      <c r="AG11"/>
    </row>
    <row r="12" spans="1:33" s="6" customFormat="1">
      <c r="A12" s="43"/>
      <c r="B12" s="144" t="str">
        <f t="shared" si="0"/>
        <v>N</v>
      </c>
      <c r="C12" s="24" t="s">
        <v>3882</v>
      </c>
      <c r="D12" s="24" t="str">
        <f t="shared" si="1"/>
        <v/>
      </c>
      <c r="E12" s="24" t="s">
        <v>1747</v>
      </c>
      <c r="F12" s="189" t="s">
        <v>401</v>
      </c>
      <c r="G12" s="189" t="str">
        <f t="shared" si="2"/>
        <v>X5</v>
      </c>
      <c r="H12" s="194">
        <v>1.75</v>
      </c>
      <c r="I12" s="195" t="s">
        <v>3880</v>
      </c>
      <c r="J12" s="24"/>
      <c r="K12" s="24"/>
      <c r="L12" s="24" t="s">
        <v>3877</v>
      </c>
      <c r="M12" s="24" t="s">
        <v>3870</v>
      </c>
      <c r="N12" s="24" t="s">
        <v>3871</v>
      </c>
      <c r="O12" s="24" t="s">
        <v>3877</v>
      </c>
      <c r="P12" s="25" t="s">
        <v>544</v>
      </c>
      <c r="Q12" s="24" t="s">
        <v>3878</v>
      </c>
      <c r="R12" s="24"/>
      <c r="S12" s="25" t="s">
        <v>552</v>
      </c>
      <c r="T12" s="137"/>
      <c r="U12" s="24"/>
      <c r="V12" s="2"/>
      <c r="W12" s="2"/>
      <c r="X12" s="2"/>
      <c r="Y12" s="2"/>
      <c r="Z12" s="2"/>
      <c r="AA12" s="2"/>
      <c r="AB12" s="2"/>
      <c r="AC12" s="2"/>
      <c r="AD12" s="2"/>
      <c r="AE12" s="2"/>
      <c r="AF12" s="2"/>
      <c r="AG12" s="2"/>
    </row>
    <row r="13" spans="1:33" s="2" customFormat="1">
      <c r="A13" s="43"/>
      <c r="B13" s="144" t="str">
        <f t="shared" si="0"/>
        <v>Y</v>
      </c>
      <c r="C13" s="24" t="s">
        <v>3883</v>
      </c>
      <c r="D13" s="24" t="str">
        <f t="shared" si="1"/>
        <v>ConTab_BOM_KP_Shaft_0007</v>
      </c>
      <c r="E13" s="24" t="s">
        <v>1747</v>
      </c>
      <c r="F13" s="189" t="s">
        <v>401</v>
      </c>
      <c r="G13" s="189" t="str">
        <f t="shared" si="2"/>
        <v>X5</v>
      </c>
      <c r="H13" s="194">
        <v>1.75</v>
      </c>
      <c r="I13" s="195" t="s">
        <v>3868</v>
      </c>
      <c r="J13" s="24"/>
      <c r="K13" s="24"/>
      <c r="L13" s="24" t="s">
        <v>3884</v>
      </c>
      <c r="M13" s="24" t="s">
        <v>3870</v>
      </c>
      <c r="N13" s="24" t="s">
        <v>3871</v>
      </c>
      <c r="O13" s="24" t="s">
        <v>3884</v>
      </c>
      <c r="P13" s="25" t="s">
        <v>544</v>
      </c>
      <c r="Q13" s="24" t="s">
        <v>3885</v>
      </c>
      <c r="R13" s="137"/>
      <c r="S13" s="25" t="s">
        <v>3886</v>
      </c>
      <c r="T13" s="24"/>
      <c r="U13" s="25"/>
    </row>
    <row r="14" spans="1:33" s="2" customFormat="1">
      <c r="A14" s="82"/>
      <c r="B14" s="144" t="str">
        <f t="shared" si="0"/>
        <v>Y</v>
      </c>
      <c r="C14" s="24" t="s">
        <v>3887</v>
      </c>
      <c r="D14" s="24" t="str">
        <f t="shared" si="1"/>
        <v>ConTab_BOM_KP_Shaft_0008</v>
      </c>
      <c r="E14" s="24" t="s">
        <v>1747</v>
      </c>
      <c r="F14" s="189" t="s">
        <v>401</v>
      </c>
      <c r="G14" s="189" t="str">
        <f t="shared" si="2"/>
        <v>X5</v>
      </c>
      <c r="H14" s="194">
        <v>1.75</v>
      </c>
      <c r="I14" s="195" t="s">
        <v>3880</v>
      </c>
      <c r="J14" s="24"/>
      <c r="K14" s="24"/>
      <c r="L14" s="24" t="s">
        <v>3884</v>
      </c>
      <c r="M14" s="24" t="s">
        <v>3870</v>
      </c>
      <c r="N14" s="24" t="s">
        <v>3871</v>
      </c>
      <c r="O14" s="24" t="s">
        <v>3884</v>
      </c>
      <c r="P14" s="25" t="s">
        <v>544</v>
      </c>
      <c r="Q14" s="24" t="s">
        <v>3885</v>
      </c>
      <c r="R14" s="137"/>
      <c r="S14" s="25" t="s">
        <v>3886</v>
      </c>
      <c r="T14" s="200"/>
      <c r="U14" s="200"/>
      <c r="V14"/>
      <c r="W14"/>
      <c r="X14"/>
      <c r="Y14"/>
      <c r="Z14"/>
      <c r="AA14"/>
      <c r="AB14"/>
      <c r="AC14"/>
      <c r="AD14"/>
      <c r="AE14"/>
      <c r="AF14"/>
      <c r="AG14"/>
    </row>
    <row r="15" spans="1:33" s="6" customFormat="1">
      <c r="A15" s="43"/>
      <c r="B15" s="144" t="str">
        <f t="shared" si="0"/>
        <v>Y</v>
      </c>
      <c r="C15" s="24" t="s">
        <v>3888</v>
      </c>
      <c r="D15" s="24" t="str">
        <f t="shared" si="1"/>
        <v>ConTab_BOM_KP_Shaft_0009</v>
      </c>
      <c r="E15" s="24" t="s">
        <v>1747</v>
      </c>
      <c r="F15" s="189" t="s">
        <v>401</v>
      </c>
      <c r="G15" s="189" t="str">
        <f t="shared" si="2"/>
        <v>X5</v>
      </c>
      <c r="H15" s="194">
        <v>1.75</v>
      </c>
      <c r="I15" s="195" t="s">
        <v>3868</v>
      </c>
      <c r="J15" s="24"/>
      <c r="K15" s="24"/>
      <c r="L15" s="24" t="s">
        <v>3889</v>
      </c>
      <c r="M15" s="24" t="s">
        <v>3870</v>
      </c>
      <c r="N15" s="24" t="s">
        <v>3871</v>
      </c>
      <c r="O15" s="24" t="s">
        <v>3889</v>
      </c>
      <c r="P15" s="25" t="s">
        <v>544</v>
      </c>
      <c r="Q15" s="24" t="s">
        <v>3890</v>
      </c>
      <c r="R15" s="24"/>
      <c r="S15" s="25" t="s">
        <v>3886</v>
      </c>
      <c r="T15" s="137"/>
      <c r="U15" s="24"/>
      <c r="V15" s="2"/>
      <c r="W15" s="2"/>
      <c r="X15" s="2"/>
      <c r="Y15" s="2"/>
      <c r="Z15" s="2"/>
      <c r="AA15" s="2"/>
      <c r="AB15" s="2"/>
      <c r="AC15" s="2"/>
      <c r="AD15" s="2"/>
      <c r="AE15" s="2"/>
      <c r="AF15" s="2"/>
      <c r="AG15" s="2"/>
    </row>
    <row r="16" spans="1:33" s="2" customFormat="1">
      <c r="A16" s="43"/>
      <c r="B16" s="144" t="str">
        <f t="shared" si="0"/>
        <v>Y</v>
      </c>
      <c r="C16" s="24" t="s">
        <v>3891</v>
      </c>
      <c r="D16" s="24" t="str">
        <f t="shared" si="1"/>
        <v>ConTab_BOM_KP_Shaft_0010</v>
      </c>
      <c r="E16" s="24" t="s">
        <v>1747</v>
      </c>
      <c r="F16" s="189" t="s">
        <v>401</v>
      </c>
      <c r="G16" s="189" t="str">
        <f t="shared" si="2"/>
        <v>X5</v>
      </c>
      <c r="H16" s="194">
        <v>1.75</v>
      </c>
      <c r="I16" s="195" t="s">
        <v>3880</v>
      </c>
      <c r="J16" s="24"/>
      <c r="K16" s="24"/>
      <c r="L16" s="24" t="s">
        <v>3889</v>
      </c>
      <c r="M16" s="24" t="s">
        <v>3870</v>
      </c>
      <c r="N16" s="24" t="s">
        <v>3871</v>
      </c>
      <c r="O16" s="24" t="s">
        <v>3889</v>
      </c>
      <c r="P16" s="25" t="s">
        <v>544</v>
      </c>
      <c r="Q16" s="24" t="s">
        <v>3890</v>
      </c>
      <c r="R16" s="24"/>
      <c r="S16" s="25" t="s">
        <v>3886</v>
      </c>
      <c r="T16" s="24"/>
      <c r="U16" s="24"/>
    </row>
    <row r="17" spans="1:33" s="2" customFormat="1">
      <c r="A17" s="43"/>
      <c r="B17" s="144" t="str">
        <f t="shared" si="0"/>
        <v>Y</v>
      </c>
      <c r="C17" s="24" t="s">
        <v>3892</v>
      </c>
      <c r="D17" s="24" t="str">
        <f t="shared" si="1"/>
        <v>ConTab_BOM_KP_Shaft_0015</v>
      </c>
      <c r="E17" s="24" t="s">
        <v>3893</v>
      </c>
      <c r="F17" s="189">
        <v>5</v>
      </c>
      <c r="G17" s="189" t="str">
        <f t="shared" si="2"/>
        <v>X5</v>
      </c>
      <c r="H17" s="194">
        <v>1.75</v>
      </c>
      <c r="I17" s="195" t="s">
        <v>3868</v>
      </c>
      <c r="J17" s="24"/>
      <c r="K17" s="24"/>
      <c r="L17" s="24" t="s">
        <v>3874</v>
      </c>
      <c r="M17" s="24" t="s">
        <v>3870</v>
      </c>
      <c r="N17" s="24" t="s">
        <v>3894</v>
      </c>
      <c r="O17" s="24" t="s">
        <v>3874</v>
      </c>
      <c r="P17" s="25">
        <v>97623743</v>
      </c>
      <c r="Q17" s="24" t="s">
        <v>3895</v>
      </c>
      <c r="R17" s="24"/>
      <c r="S17" s="25" t="s">
        <v>539</v>
      </c>
      <c r="T17" s="24"/>
      <c r="U17" s="188"/>
    </row>
    <row r="18" spans="1:33" s="2" customFormat="1">
      <c r="A18" s="43"/>
      <c r="B18" s="144" t="str">
        <f t="shared" si="0"/>
        <v>Y</v>
      </c>
      <c r="C18" s="24" t="s">
        <v>3896</v>
      </c>
      <c r="D18" s="24" t="str">
        <f t="shared" si="1"/>
        <v>ConTab_BOM_KP_Shaft_0016</v>
      </c>
      <c r="E18" s="24" t="s">
        <v>3893</v>
      </c>
      <c r="F18" s="189">
        <v>5</v>
      </c>
      <c r="G18" s="189" t="str">
        <f t="shared" si="2"/>
        <v>X5</v>
      </c>
      <c r="H18" s="194">
        <v>1.75</v>
      </c>
      <c r="I18" s="195" t="s">
        <v>3880</v>
      </c>
      <c r="J18" s="24"/>
      <c r="K18" s="24"/>
      <c r="L18" s="24" t="s">
        <v>3874</v>
      </c>
      <c r="M18" s="24" t="s">
        <v>3870</v>
      </c>
      <c r="N18" s="24" t="s">
        <v>3894</v>
      </c>
      <c r="O18" s="24" t="s">
        <v>3874</v>
      </c>
      <c r="P18" s="25">
        <v>97623745</v>
      </c>
      <c r="Q18" s="24" t="s">
        <v>3897</v>
      </c>
      <c r="R18" s="24"/>
      <c r="S18" s="25" t="s">
        <v>539</v>
      </c>
      <c r="T18" s="137"/>
      <c r="U18" s="137"/>
    </row>
    <row r="19" spans="1:33" s="2" customFormat="1">
      <c r="A19" s="43"/>
      <c r="B19" s="144" t="str">
        <f t="shared" si="0"/>
        <v>Y</v>
      </c>
      <c r="C19" s="24" t="s">
        <v>3898</v>
      </c>
      <c r="D19" s="24" t="str">
        <f t="shared" si="1"/>
        <v>ConTab_BOM_KP_Shaft_0017</v>
      </c>
      <c r="E19" s="24" t="s">
        <v>1759</v>
      </c>
      <c r="F19" s="189" t="s">
        <v>443</v>
      </c>
      <c r="G19" s="189" t="str">
        <f t="shared" si="2"/>
        <v>X7</v>
      </c>
      <c r="H19" s="201">
        <v>2.25</v>
      </c>
      <c r="I19" s="195" t="s">
        <v>3868</v>
      </c>
      <c r="J19" s="24"/>
      <c r="K19" s="24"/>
      <c r="L19" s="24" t="s">
        <v>3869</v>
      </c>
      <c r="M19" s="24" t="s">
        <v>3870</v>
      </c>
      <c r="N19" s="24" t="s">
        <v>3871</v>
      </c>
      <c r="O19" s="24" t="s">
        <v>3869</v>
      </c>
      <c r="P19" s="155">
        <v>91845205</v>
      </c>
      <c r="Q19" s="24" t="s">
        <v>3899</v>
      </c>
      <c r="R19" s="137"/>
      <c r="S19" s="25" t="s">
        <v>539</v>
      </c>
      <c r="T19" s="24"/>
      <c r="U19" s="24"/>
    </row>
    <row r="20" spans="1:33" s="2" customFormat="1">
      <c r="A20" s="43"/>
      <c r="B20" s="144" t="str">
        <f t="shared" si="0"/>
        <v>Y</v>
      </c>
      <c r="C20" s="24" t="s">
        <v>3900</v>
      </c>
      <c r="D20" s="24" t="str">
        <f t="shared" si="1"/>
        <v>ConTab_BOM_KP_Shaft_0018</v>
      </c>
      <c r="E20" s="24" t="s">
        <v>1759</v>
      </c>
      <c r="F20" s="189" t="s">
        <v>443</v>
      </c>
      <c r="G20" s="189" t="str">
        <f t="shared" si="2"/>
        <v>X7</v>
      </c>
      <c r="H20" s="201">
        <v>2.25</v>
      </c>
      <c r="I20" s="195" t="s">
        <v>3868</v>
      </c>
      <c r="J20" s="24"/>
      <c r="K20" s="24"/>
      <c r="L20" s="24" t="s">
        <v>3874</v>
      </c>
      <c r="M20" s="24" t="s">
        <v>3870</v>
      </c>
      <c r="N20" s="24" t="s">
        <v>3871</v>
      </c>
      <c r="O20" s="24" t="s">
        <v>3874</v>
      </c>
      <c r="P20" s="155">
        <v>91845201</v>
      </c>
      <c r="Q20" s="24" t="s">
        <v>3901</v>
      </c>
      <c r="R20" s="24" t="s">
        <v>2014</v>
      </c>
      <c r="S20" s="25" t="s">
        <v>539</v>
      </c>
      <c r="T20" s="24"/>
      <c r="U20" s="188"/>
    </row>
    <row r="21" spans="1:33" s="2" customFormat="1">
      <c r="A21" s="43"/>
      <c r="B21" s="144" t="str">
        <f t="shared" si="0"/>
        <v>N</v>
      </c>
      <c r="C21" s="24" t="s">
        <v>3902</v>
      </c>
      <c r="D21" s="24" t="str">
        <f t="shared" si="1"/>
        <v/>
      </c>
      <c r="E21" s="24" t="s">
        <v>1759</v>
      </c>
      <c r="F21" s="189" t="s">
        <v>443</v>
      </c>
      <c r="G21" s="189" t="str">
        <f t="shared" si="2"/>
        <v>X7</v>
      </c>
      <c r="H21" s="201">
        <v>2.25</v>
      </c>
      <c r="I21" s="195" t="s">
        <v>3868</v>
      </c>
      <c r="J21" s="24"/>
      <c r="K21" s="24"/>
      <c r="L21" s="24" t="s">
        <v>3877</v>
      </c>
      <c r="M21" s="24" t="s">
        <v>3870</v>
      </c>
      <c r="N21" s="24" t="s">
        <v>3871</v>
      </c>
      <c r="O21" s="24" t="s">
        <v>3877</v>
      </c>
      <c r="P21" s="25" t="s">
        <v>544</v>
      </c>
      <c r="Q21" s="24" t="s">
        <v>3878</v>
      </c>
      <c r="R21" s="24"/>
      <c r="S21" s="25" t="s">
        <v>552</v>
      </c>
      <c r="T21" s="137"/>
      <c r="U21" s="24"/>
    </row>
    <row r="22" spans="1:33" s="2" customFormat="1">
      <c r="A22" s="43"/>
      <c r="B22" s="144" t="str">
        <f t="shared" si="0"/>
        <v>Y</v>
      </c>
      <c r="C22" s="24" t="s">
        <v>3903</v>
      </c>
      <c r="D22" s="24" t="str">
        <f t="shared" si="1"/>
        <v>ConTab_BOM_KP_Shaft_0020</v>
      </c>
      <c r="E22" s="24" t="s">
        <v>1759</v>
      </c>
      <c r="F22" s="189" t="s">
        <v>443</v>
      </c>
      <c r="G22" s="189" t="str">
        <f t="shared" si="2"/>
        <v>X7</v>
      </c>
      <c r="H22" s="201">
        <v>2.25</v>
      </c>
      <c r="I22" s="195" t="s">
        <v>3880</v>
      </c>
      <c r="J22" s="24"/>
      <c r="K22" s="24"/>
      <c r="L22" s="24" t="s">
        <v>3869</v>
      </c>
      <c r="M22" s="24" t="s">
        <v>3870</v>
      </c>
      <c r="N22" s="24" t="s">
        <v>3871</v>
      </c>
      <c r="O22" s="24" t="s">
        <v>3869</v>
      </c>
      <c r="P22" s="155">
        <v>91845211</v>
      </c>
      <c r="Q22" s="24" t="s">
        <v>3899</v>
      </c>
      <c r="R22" s="137"/>
      <c r="S22" s="25" t="s">
        <v>539</v>
      </c>
      <c r="T22" s="24"/>
      <c r="U22" s="25"/>
    </row>
    <row r="23" spans="1:33" s="2" customFormat="1">
      <c r="A23" s="43"/>
      <c r="B23" s="144" t="str">
        <f t="shared" si="0"/>
        <v>Y</v>
      </c>
      <c r="C23" s="24" t="s">
        <v>3904</v>
      </c>
      <c r="D23" s="24" t="str">
        <f t="shared" si="1"/>
        <v>ConTab_BOM_KP_Shaft_0021</v>
      </c>
      <c r="E23" s="24" t="s">
        <v>1759</v>
      </c>
      <c r="F23" s="189" t="s">
        <v>443</v>
      </c>
      <c r="G23" s="189" t="str">
        <f t="shared" si="2"/>
        <v>X7</v>
      </c>
      <c r="H23" s="201">
        <v>2.25</v>
      </c>
      <c r="I23" s="195" t="s">
        <v>3880</v>
      </c>
      <c r="J23" s="24"/>
      <c r="K23" s="24"/>
      <c r="L23" s="24" t="s">
        <v>3874</v>
      </c>
      <c r="M23" s="24" t="s">
        <v>3870</v>
      </c>
      <c r="N23" s="24" t="s">
        <v>3871</v>
      </c>
      <c r="O23" s="24" t="s">
        <v>3874</v>
      </c>
      <c r="P23" s="155">
        <v>91845209</v>
      </c>
      <c r="Q23" s="24" t="s">
        <v>3901</v>
      </c>
      <c r="R23" s="24" t="s">
        <v>2014</v>
      </c>
      <c r="S23" s="25" t="s">
        <v>539</v>
      </c>
      <c r="T23" s="200"/>
      <c r="U23" s="200"/>
      <c r="V23"/>
      <c r="W23"/>
      <c r="X23"/>
      <c r="Y23"/>
      <c r="Z23"/>
      <c r="AA23"/>
      <c r="AB23"/>
      <c r="AC23"/>
      <c r="AD23"/>
      <c r="AE23"/>
      <c r="AF23"/>
      <c r="AG23"/>
    </row>
    <row r="24" spans="1:33" s="2" customFormat="1">
      <c r="A24" s="43"/>
      <c r="B24" s="144" t="str">
        <f t="shared" si="0"/>
        <v>N</v>
      </c>
      <c r="C24" s="24" t="s">
        <v>3905</v>
      </c>
      <c r="D24" s="24" t="str">
        <f t="shared" si="1"/>
        <v/>
      </c>
      <c r="E24" s="24" t="s">
        <v>1759</v>
      </c>
      <c r="F24" s="189" t="s">
        <v>443</v>
      </c>
      <c r="G24" s="189" t="str">
        <f t="shared" si="2"/>
        <v>X7</v>
      </c>
      <c r="H24" s="201">
        <v>2.25</v>
      </c>
      <c r="I24" s="195" t="s">
        <v>3880</v>
      </c>
      <c r="J24" s="24"/>
      <c r="K24" s="24"/>
      <c r="L24" s="24" t="s">
        <v>3877</v>
      </c>
      <c r="M24" s="24" t="s">
        <v>3870</v>
      </c>
      <c r="N24" s="24" t="s">
        <v>3871</v>
      </c>
      <c r="O24" s="24" t="s">
        <v>3877</v>
      </c>
      <c r="P24" s="25" t="s">
        <v>544</v>
      </c>
      <c r="Q24" s="24" t="s">
        <v>3878</v>
      </c>
      <c r="R24" s="24"/>
      <c r="S24" s="25" t="s">
        <v>552</v>
      </c>
      <c r="T24" s="24"/>
      <c r="U24" s="188"/>
    </row>
    <row r="25" spans="1:33" s="2" customFormat="1">
      <c r="A25" s="43"/>
      <c r="B25" s="144" t="str">
        <f t="shared" si="0"/>
        <v>Y</v>
      </c>
      <c r="C25" s="24" t="s">
        <v>3906</v>
      </c>
      <c r="D25" s="24" t="str">
        <f t="shared" si="1"/>
        <v>ConTab_BOM_KP_Shaft_0023</v>
      </c>
      <c r="E25" s="24" t="s">
        <v>1759</v>
      </c>
      <c r="F25" s="189" t="s">
        <v>443</v>
      </c>
      <c r="G25" s="189" t="str">
        <f t="shared" si="2"/>
        <v>X7</v>
      </c>
      <c r="H25" s="201">
        <v>2.25</v>
      </c>
      <c r="I25" s="195" t="s">
        <v>3868</v>
      </c>
      <c r="J25" s="24"/>
      <c r="K25" s="24"/>
      <c r="L25" s="24" t="s">
        <v>3884</v>
      </c>
      <c r="M25" s="24" t="s">
        <v>3870</v>
      </c>
      <c r="N25" s="24" t="s">
        <v>3871</v>
      </c>
      <c r="O25" s="24" t="s">
        <v>3884</v>
      </c>
      <c r="P25" s="25" t="s">
        <v>544</v>
      </c>
      <c r="Q25" s="24" t="s">
        <v>3907</v>
      </c>
      <c r="R25" s="137"/>
      <c r="S25" s="25" t="s">
        <v>3886</v>
      </c>
      <c r="T25" s="137"/>
      <c r="U25" s="24"/>
    </row>
    <row r="26" spans="1:33" s="2" customFormat="1">
      <c r="A26" s="43"/>
      <c r="B26" s="144" t="str">
        <f t="shared" si="0"/>
        <v>Y</v>
      </c>
      <c r="C26" s="24" t="s">
        <v>3908</v>
      </c>
      <c r="D26" s="24" t="str">
        <f t="shared" si="1"/>
        <v>ConTab_BOM_KP_Shaft_0024</v>
      </c>
      <c r="E26" s="24" t="s">
        <v>1759</v>
      </c>
      <c r="F26" s="189" t="s">
        <v>443</v>
      </c>
      <c r="G26" s="189" t="str">
        <f t="shared" si="2"/>
        <v>X7</v>
      </c>
      <c r="H26" s="201">
        <v>2.25</v>
      </c>
      <c r="I26" s="195" t="s">
        <v>3880</v>
      </c>
      <c r="J26" s="24"/>
      <c r="K26" s="24"/>
      <c r="L26" s="24" t="s">
        <v>3884</v>
      </c>
      <c r="M26" s="24" t="s">
        <v>3870</v>
      </c>
      <c r="N26" s="24" t="s">
        <v>3871</v>
      </c>
      <c r="O26" s="24" t="s">
        <v>3884</v>
      </c>
      <c r="P26" s="25" t="s">
        <v>544</v>
      </c>
      <c r="Q26" s="24" t="s">
        <v>3907</v>
      </c>
      <c r="R26" s="137"/>
      <c r="S26" s="25" t="s">
        <v>3886</v>
      </c>
      <c r="T26" s="24"/>
      <c r="U26" s="24"/>
    </row>
    <row r="27" spans="1:33" s="2" customFormat="1">
      <c r="A27" s="43"/>
      <c r="B27" s="144" t="str">
        <f t="shared" si="0"/>
        <v>Y</v>
      </c>
      <c r="C27" s="24" t="s">
        <v>3909</v>
      </c>
      <c r="D27" s="24" t="str">
        <f t="shared" si="1"/>
        <v>ConTab_BOM_KP_Shaft_0025</v>
      </c>
      <c r="E27" s="24" t="s">
        <v>1759</v>
      </c>
      <c r="F27" s="189" t="s">
        <v>443</v>
      </c>
      <c r="G27" s="189" t="str">
        <f t="shared" si="2"/>
        <v>X7</v>
      </c>
      <c r="H27" s="201">
        <v>2.25</v>
      </c>
      <c r="I27" s="195" t="s">
        <v>3868</v>
      </c>
      <c r="J27" s="24"/>
      <c r="K27" s="24"/>
      <c r="L27" s="24" t="s">
        <v>3889</v>
      </c>
      <c r="M27" s="24" t="s">
        <v>3870</v>
      </c>
      <c r="N27" s="24" t="s">
        <v>3871</v>
      </c>
      <c r="O27" s="24" t="s">
        <v>3889</v>
      </c>
      <c r="P27" s="25" t="s">
        <v>544</v>
      </c>
      <c r="Q27" s="24" t="s">
        <v>3910</v>
      </c>
      <c r="R27" s="24"/>
      <c r="S27" s="25" t="s">
        <v>3886</v>
      </c>
      <c r="T27" s="24"/>
      <c r="U27" s="188"/>
    </row>
    <row r="28" spans="1:33" s="2" customFormat="1">
      <c r="A28" s="43"/>
      <c r="B28" s="144" t="str">
        <f t="shared" si="0"/>
        <v>Y</v>
      </c>
      <c r="C28" s="24" t="s">
        <v>3911</v>
      </c>
      <c r="D28" s="24" t="str">
        <f t="shared" si="1"/>
        <v>ConTab_BOM_KP_Shaft_0026</v>
      </c>
      <c r="E28" s="24" t="s">
        <v>1759</v>
      </c>
      <c r="F28" s="189" t="s">
        <v>443</v>
      </c>
      <c r="G28" s="189" t="str">
        <f t="shared" si="2"/>
        <v>X7</v>
      </c>
      <c r="H28" s="201">
        <v>2.25</v>
      </c>
      <c r="I28" s="195" t="s">
        <v>3880</v>
      </c>
      <c r="J28" s="24"/>
      <c r="K28" s="24"/>
      <c r="L28" s="24" t="s">
        <v>3889</v>
      </c>
      <c r="M28" s="24" t="s">
        <v>3870</v>
      </c>
      <c r="N28" s="24" t="s">
        <v>3871</v>
      </c>
      <c r="O28" s="24" t="s">
        <v>3889</v>
      </c>
      <c r="P28" s="25" t="s">
        <v>544</v>
      </c>
      <c r="Q28" s="24" t="s">
        <v>3910</v>
      </c>
      <c r="R28" s="24"/>
      <c r="S28" s="25" t="s">
        <v>3886</v>
      </c>
      <c r="T28" s="137"/>
      <c r="U28" s="24"/>
    </row>
    <row r="29" spans="1:33" s="2" customFormat="1">
      <c r="A29" s="43"/>
      <c r="B29" s="144" t="str">
        <f t="shared" si="0"/>
        <v>Y</v>
      </c>
      <c r="C29" s="24" t="s">
        <v>3912</v>
      </c>
      <c r="D29" s="24" t="str">
        <f t="shared" si="1"/>
        <v>ConTab_BOM_KP_Shaft_0031</v>
      </c>
      <c r="E29" s="24" t="s">
        <v>3913</v>
      </c>
      <c r="F29" s="189" t="s">
        <v>443</v>
      </c>
      <c r="G29" s="189" t="str">
        <f t="shared" si="2"/>
        <v>X7</v>
      </c>
      <c r="H29" s="201">
        <v>2.25</v>
      </c>
      <c r="I29" s="195" t="s">
        <v>3868</v>
      </c>
      <c r="J29" s="24"/>
      <c r="K29" s="24"/>
      <c r="L29" s="24" t="s">
        <v>3874</v>
      </c>
      <c r="M29" s="24" t="s">
        <v>3870</v>
      </c>
      <c r="N29" s="24" t="s">
        <v>3894</v>
      </c>
      <c r="O29" s="24" t="s">
        <v>3874</v>
      </c>
      <c r="P29" s="25">
        <v>97761027</v>
      </c>
      <c r="Q29" s="24" t="s">
        <v>3914</v>
      </c>
      <c r="R29" s="24"/>
      <c r="S29" s="25" t="s">
        <v>539</v>
      </c>
      <c r="T29" s="24"/>
      <c r="U29" s="188"/>
    </row>
    <row r="30" spans="1:33" s="2" customFormat="1">
      <c r="A30" s="43"/>
      <c r="B30" s="144" t="str">
        <f t="shared" si="0"/>
        <v>Y</v>
      </c>
      <c r="C30" s="24" t="s">
        <v>3915</v>
      </c>
      <c r="D30" s="24" t="str">
        <f t="shared" si="1"/>
        <v>ConTab_BOM_KP_Shaft_0032</v>
      </c>
      <c r="E30" s="24" t="s">
        <v>3913</v>
      </c>
      <c r="F30" s="189" t="s">
        <v>443</v>
      </c>
      <c r="G30" s="189" t="str">
        <f t="shared" si="2"/>
        <v>X7</v>
      </c>
      <c r="H30" s="201">
        <v>2.25</v>
      </c>
      <c r="I30" s="195" t="s">
        <v>3880</v>
      </c>
      <c r="J30" s="24"/>
      <c r="K30" s="24"/>
      <c r="L30" s="24" t="s">
        <v>3874</v>
      </c>
      <c r="M30" s="24" t="s">
        <v>3870</v>
      </c>
      <c r="N30" s="24" t="s">
        <v>3894</v>
      </c>
      <c r="O30" s="24" t="s">
        <v>3874</v>
      </c>
      <c r="P30" s="25">
        <v>97761028</v>
      </c>
      <c r="Q30" s="24" t="s">
        <v>3916</v>
      </c>
      <c r="R30" s="24"/>
      <c r="S30" s="25" t="s">
        <v>539</v>
      </c>
      <c r="T30" s="137"/>
      <c r="U30" s="24"/>
    </row>
    <row r="31" spans="1:33" s="2" customFormat="1">
      <c r="A31" s="43"/>
      <c r="B31" s="144" t="str">
        <f t="shared" si="0"/>
        <v>Y</v>
      </c>
      <c r="C31" s="24" t="s">
        <v>3917</v>
      </c>
      <c r="D31" s="24" t="str">
        <f t="shared" si="1"/>
        <v>ConTab_BOM_KP_Shaft_0033</v>
      </c>
      <c r="E31" s="24" t="s">
        <v>963</v>
      </c>
      <c r="F31" s="189" t="s">
        <v>450</v>
      </c>
      <c r="G31" s="189" t="str">
        <f t="shared" si="2"/>
        <v>XV</v>
      </c>
      <c r="H31" s="202">
        <v>3.125</v>
      </c>
      <c r="I31" s="195" t="s">
        <v>3868</v>
      </c>
      <c r="J31" s="24"/>
      <c r="K31" s="24"/>
      <c r="L31" s="24" t="s">
        <v>3869</v>
      </c>
      <c r="M31" s="24" t="s">
        <v>3870</v>
      </c>
      <c r="N31" s="24" t="s">
        <v>3871</v>
      </c>
      <c r="O31" s="24" t="s">
        <v>3869</v>
      </c>
      <c r="P31" s="155">
        <v>91845401</v>
      </c>
      <c r="Q31" s="24" t="s">
        <v>3918</v>
      </c>
      <c r="R31" s="137"/>
      <c r="S31" s="25" t="s">
        <v>539</v>
      </c>
      <c r="T31" s="137"/>
      <c r="U31" s="24"/>
    </row>
    <row r="32" spans="1:33" s="2" customFormat="1">
      <c r="A32" s="43"/>
      <c r="B32" s="144" t="str">
        <f t="shared" si="0"/>
        <v>Y</v>
      </c>
      <c r="C32" s="24" t="s">
        <v>3919</v>
      </c>
      <c r="D32" s="24" t="str">
        <f t="shared" si="1"/>
        <v>ConTab_BOM_KP_Shaft_0034</v>
      </c>
      <c r="E32" s="24" t="s">
        <v>963</v>
      </c>
      <c r="F32" s="189" t="s">
        <v>450</v>
      </c>
      <c r="G32" s="189" t="str">
        <f t="shared" si="2"/>
        <v>XV</v>
      </c>
      <c r="H32" s="202">
        <v>3.125</v>
      </c>
      <c r="I32" s="195" t="s">
        <v>3868</v>
      </c>
      <c r="J32" s="24"/>
      <c r="K32" s="24"/>
      <c r="L32" s="24" t="s">
        <v>3874</v>
      </c>
      <c r="M32" s="24" t="s">
        <v>3870</v>
      </c>
      <c r="N32" s="24" t="s">
        <v>3871</v>
      </c>
      <c r="O32" s="24" t="s">
        <v>3874</v>
      </c>
      <c r="P32" s="155">
        <v>91845400</v>
      </c>
      <c r="Q32" s="24" t="s">
        <v>3920</v>
      </c>
      <c r="R32" s="24" t="s">
        <v>2014</v>
      </c>
      <c r="S32" s="25" t="s">
        <v>539</v>
      </c>
      <c r="T32" s="24"/>
      <c r="U32" s="24"/>
    </row>
    <row r="33" spans="1:33" s="2" customFormat="1">
      <c r="A33" s="43"/>
      <c r="B33" s="144" t="str">
        <f t="shared" si="0"/>
        <v>N</v>
      </c>
      <c r="C33" s="24" t="s">
        <v>3921</v>
      </c>
      <c r="D33" s="24" t="str">
        <f t="shared" si="1"/>
        <v/>
      </c>
      <c r="E33" s="24" t="s">
        <v>963</v>
      </c>
      <c r="F33" s="189" t="s">
        <v>450</v>
      </c>
      <c r="G33" s="189" t="str">
        <f t="shared" si="2"/>
        <v>XV</v>
      </c>
      <c r="H33" s="202">
        <v>3.125</v>
      </c>
      <c r="I33" s="195" t="s">
        <v>3868</v>
      </c>
      <c r="J33" s="24"/>
      <c r="K33" s="24"/>
      <c r="L33" s="24" t="s">
        <v>3877</v>
      </c>
      <c r="M33" s="24" t="s">
        <v>3870</v>
      </c>
      <c r="N33" s="24" t="s">
        <v>3871</v>
      </c>
      <c r="O33" s="24" t="s">
        <v>3877</v>
      </c>
      <c r="P33" s="25" t="s">
        <v>544</v>
      </c>
      <c r="Q33" s="24" t="s">
        <v>3878</v>
      </c>
      <c r="R33" s="24"/>
      <c r="S33" s="25" t="s">
        <v>552</v>
      </c>
      <c r="T33" s="24"/>
      <c r="U33" s="188"/>
    </row>
    <row r="34" spans="1:33" s="2" customFormat="1">
      <c r="A34" s="43"/>
      <c r="B34" s="144" t="str">
        <f t="shared" si="0"/>
        <v>Y</v>
      </c>
      <c r="C34" s="24" t="s">
        <v>3922</v>
      </c>
      <c r="D34" s="24" t="str">
        <f t="shared" si="1"/>
        <v>ConTab_BOM_KP_Shaft_0036</v>
      </c>
      <c r="E34" s="24" t="s">
        <v>963</v>
      </c>
      <c r="F34" s="189" t="s">
        <v>450</v>
      </c>
      <c r="G34" s="189" t="str">
        <f t="shared" si="2"/>
        <v>XV</v>
      </c>
      <c r="H34" s="202">
        <v>3.125</v>
      </c>
      <c r="I34" s="195" t="s">
        <v>3880</v>
      </c>
      <c r="J34" s="24"/>
      <c r="K34" s="24"/>
      <c r="L34" s="24" t="s">
        <v>3869</v>
      </c>
      <c r="M34" s="24" t="s">
        <v>3870</v>
      </c>
      <c r="N34" s="24" t="s">
        <v>3871</v>
      </c>
      <c r="O34" s="24" t="s">
        <v>3869</v>
      </c>
      <c r="P34" s="155">
        <v>91845403</v>
      </c>
      <c r="Q34" s="24" t="s">
        <v>3918</v>
      </c>
      <c r="R34" s="137"/>
      <c r="S34" s="25" t="s">
        <v>539</v>
      </c>
      <c r="T34" s="137"/>
      <c r="U34" s="24"/>
    </row>
    <row r="35" spans="1:33" s="2" customFormat="1">
      <c r="A35" s="43"/>
      <c r="B35" s="144" t="str">
        <f t="shared" si="0"/>
        <v>Y</v>
      </c>
      <c r="C35" s="24" t="s">
        <v>3923</v>
      </c>
      <c r="D35" s="24" t="str">
        <f t="shared" si="1"/>
        <v>ConTab_BOM_KP_Shaft_0037</v>
      </c>
      <c r="E35" s="24" t="s">
        <v>963</v>
      </c>
      <c r="F35" s="189" t="s">
        <v>450</v>
      </c>
      <c r="G35" s="189" t="str">
        <f t="shared" si="2"/>
        <v>XV</v>
      </c>
      <c r="H35" s="202">
        <v>3.125</v>
      </c>
      <c r="I35" s="195" t="s">
        <v>3880</v>
      </c>
      <c r="J35" s="24"/>
      <c r="K35" s="24"/>
      <c r="L35" s="24" t="s">
        <v>3874</v>
      </c>
      <c r="M35" s="24" t="s">
        <v>3870</v>
      </c>
      <c r="N35" s="24" t="s">
        <v>3871</v>
      </c>
      <c r="O35" s="24" t="s">
        <v>3874</v>
      </c>
      <c r="P35" s="155">
        <v>91845402</v>
      </c>
      <c r="Q35" s="24" t="s">
        <v>3920</v>
      </c>
      <c r="R35" s="24" t="s">
        <v>2014</v>
      </c>
      <c r="S35" s="25" t="s">
        <v>539</v>
      </c>
      <c r="T35" s="24"/>
      <c r="U35" s="24"/>
    </row>
    <row r="36" spans="1:33" s="2" customFormat="1">
      <c r="A36" s="43"/>
      <c r="B36" s="144" t="str">
        <f t="shared" si="0"/>
        <v>N</v>
      </c>
      <c r="C36" s="24" t="s">
        <v>3924</v>
      </c>
      <c r="D36" s="24" t="str">
        <f t="shared" si="1"/>
        <v/>
      </c>
      <c r="E36" s="24" t="s">
        <v>963</v>
      </c>
      <c r="F36" s="189" t="s">
        <v>450</v>
      </c>
      <c r="G36" s="189" t="str">
        <f t="shared" si="2"/>
        <v>XV</v>
      </c>
      <c r="H36" s="202">
        <v>3.125</v>
      </c>
      <c r="I36" s="195" t="s">
        <v>3880</v>
      </c>
      <c r="J36" s="24"/>
      <c r="K36" s="24"/>
      <c r="L36" s="24" t="s">
        <v>3877</v>
      </c>
      <c r="M36" s="24" t="s">
        <v>3870</v>
      </c>
      <c r="N36" s="24" t="s">
        <v>3871</v>
      </c>
      <c r="O36" s="24" t="s">
        <v>3877</v>
      </c>
      <c r="P36" s="25" t="s">
        <v>544</v>
      </c>
      <c r="Q36" s="24" t="s">
        <v>3878</v>
      </c>
      <c r="R36" s="24"/>
      <c r="S36" s="25" t="s">
        <v>552</v>
      </c>
      <c r="T36" s="24"/>
      <c r="U36" s="188"/>
    </row>
    <row r="37" spans="1:33" s="2" customFormat="1">
      <c r="A37" s="43"/>
      <c r="B37" s="144" t="str">
        <f t="shared" si="0"/>
        <v>Y</v>
      </c>
      <c r="C37" s="24" t="s">
        <v>3925</v>
      </c>
      <c r="D37" s="24" t="str">
        <f t="shared" si="1"/>
        <v>ConTab_BOM_KP_Shaft_0039</v>
      </c>
      <c r="E37" s="24" t="s">
        <v>963</v>
      </c>
      <c r="F37" s="189" t="s">
        <v>450</v>
      </c>
      <c r="G37" s="189" t="str">
        <f t="shared" si="2"/>
        <v>XV</v>
      </c>
      <c r="H37" s="202">
        <v>3.125</v>
      </c>
      <c r="I37" s="195" t="s">
        <v>3868</v>
      </c>
      <c r="J37" s="24"/>
      <c r="K37" s="24"/>
      <c r="L37" s="24" t="s">
        <v>3884</v>
      </c>
      <c r="M37" s="24" t="s">
        <v>3870</v>
      </c>
      <c r="N37" s="24" t="s">
        <v>3871</v>
      </c>
      <c r="O37" s="24" t="s">
        <v>3884</v>
      </c>
      <c r="P37" s="25" t="s">
        <v>544</v>
      </c>
      <c r="Q37" s="24" t="s">
        <v>3926</v>
      </c>
      <c r="R37" s="137"/>
      <c r="S37" s="25" t="s">
        <v>3886</v>
      </c>
      <c r="T37" s="24"/>
      <c r="U37" s="24"/>
    </row>
    <row r="38" spans="1:33" s="2" customFormat="1">
      <c r="A38" s="43"/>
      <c r="B38" s="144" t="str">
        <f t="shared" si="0"/>
        <v>Y</v>
      </c>
      <c r="C38" s="24" t="s">
        <v>3927</v>
      </c>
      <c r="D38" s="24" t="str">
        <f t="shared" si="1"/>
        <v>ConTab_BOM_KP_Shaft_0040</v>
      </c>
      <c r="E38" s="24" t="s">
        <v>963</v>
      </c>
      <c r="F38" s="189" t="s">
        <v>450</v>
      </c>
      <c r="G38" s="189" t="str">
        <f t="shared" si="2"/>
        <v>XV</v>
      </c>
      <c r="H38" s="202">
        <v>3.125</v>
      </c>
      <c r="I38" s="195" t="s">
        <v>3880</v>
      </c>
      <c r="J38" s="24"/>
      <c r="K38" s="24"/>
      <c r="L38" s="24" t="s">
        <v>3884</v>
      </c>
      <c r="M38" s="24" t="s">
        <v>3870</v>
      </c>
      <c r="N38" s="24" t="s">
        <v>3871</v>
      </c>
      <c r="O38" s="24" t="s">
        <v>3884</v>
      </c>
      <c r="P38" s="25" t="s">
        <v>544</v>
      </c>
      <c r="Q38" s="24" t="s">
        <v>3926</v>
      </c>
      <c r="R38" s="137"/>
      <c r="S38" s="25" t="s">
        <v>3886</v>
      </c>
      <c r="T38" s="24"/>
      <c r="U38" s="24"/>
    </row>
    <row r="39" spans="1:33" s="2" customFormat="1">
      <c r="A39" s="43"/>
      <c r="B39" s="144" t="str">
        <f t="shared" si="0"/>
        <v>Y</v>
      </c>
      <c r="C39" s="24" t="s">
        <v>3928</v>
      </c>
      <c r="D39" s="24" t="str">
        <f t="shared" si="1"/>
        <v>ConTab_BOM_KP_Shaft_0041</v>
      </c>
      <c r="E39" s="24" t="s">
        <v>963</v>
      </c>
      <c r="F39" s="189" t="s">
        <v>450</v>
      </c>
      <c r="G39" s="189" t="str">
        <f t="shared" si="2"/>
        <v>XV</v>
      </c>
      <c r="H39" s="202">
        <v>3.125</v>
      </c>
      <c r="I39" s="195" t="s">
        <v>3868</v>
      </c>
      <c r="J39" s="24"/>
      <c r="K39" s="24"/>
      <c r="L39" s="24" t="s">
        <v>3889</v>
      </c>
      <c r="M39" s="24" t="s">
        <v>3870</v>
      </c>
      <c r="N39" s="24" t="s">
        <v>3871</v>
      </c>
      <c r="O39" s="24" t="s">
        <v>3889</v>
      </c>
      <c r="P39" s="25" t="s">
        <v>544</v>
      </c>
      <c r="Q39" s="24" t="s">
        <v>3929</v>
      </c>
      <c r="R39" s="24"/>
      <c r="S39" s="25" t="s">
        <v>3886</v>
      </c>
      <c r="T39"/>
      <c r="U39"/>
    </row>
    <row r="40" spans="1:33" s="2" customFormat="1">
      <c r="A40" s="43"/>
      <c r="B40" s="144" t="str">
        <f t="shared" si="0"/>
        <v>Y</v>
      </c>
      <c r="C40" s="24" t="s">
        <v>3930</v>
      </c>
      <c r="D40" s="24" t="str">
        <f t="shared" si="1"/>
        <v>ConTab_BOM_KP_Shaft_0042</v>
      </c>
      <c r="E40" s="24" t="s">
        <v>963</v>
      </c>
      <c r="F40" s="189" t="s">
        <v>450</v>
      </c>
      <c r="G40" s="189" t="str">
        <f t="shared" si="2"/>
        <v>XV</v>
      </c>
      <c r="H40" s="202">
        <v>3.125</v>
      </c>
      <c r="I40" s="195" t="s">
        <v>3880</v>
      </c>
      <c r="J40" s="24"/>
      <c r="K40" s="24"/>
      <c r="L40" s="24" t="s">
        <v>3889</v>
      </c>
      <c r="M40" s="24" t="s">
        <v>3870</v>
      </c>
      <c r="N40" s="24" t="s">
        <v>3871</v>
      </c>
      <c r="O40" s="24" t="s">
        <v>3889</v>
      </c>
      <c r="P40" s="25" t="s">
        <v>544</v>
      </c>
      <c r="Q40" s="24" t="s">
        <v>3929</v>
      </c>
      <c r="R40" s="24"/>
      <c r="S40" s="25" t="s">
        <v>3886</v>
      </c>
      <c r="T40" s="137"/>
      <c r="U40" s="24"/>
    </row>
    <row r="41" spans="1:33" s="2" customFormat="1">
      <c r="A41" s="43"/>
      <c r="B41" s="144" t="str">
        <f t="shared" si="0"/>
        <v>Y</v>
      </c>
      <c r="C41" s="24" t="s">
        <v>3931</v>
      </c>
      <c r="D41" s="24" t="str">
        <f t="shared" si="1"/>
        <v>ConTab_BOM_KP_Shaft_0047</v>
      </c>
      <c r="E41" s="24" t="s">
        <v>985</v>
      </c>
      <c r="F41" s="189" t="s">
        <v>450</v>
      </c>
      <c r="G41" s="189" t="str">
        <f t="shared" si="2"/>
        <v>XV</v>
      </c>
      <c r="H41" s="202">
        <v>3.125</v>
      </c>
      <c r="I41" s="195" t="s">
        <v>3868</v>
      </c>
      <c r="J41" s="24"/>
      <c r="K41" s="24"/>
      <c r="L41" s="24" t="s">
        <v>3869</v>
      </c>
      <c r="M41" s="24" t="s">
        <v>3870</v>
      </c>
      <c r="N41" s="24" t="s">
        <v>3871</v>
      </c>
      <c r="O41" s="24" t="s">
        <v>3869</v>
      </c>
      <c r="P41" s="155">
        <v>91845339</v>
      </c>
      <c r="Q41" s="24" t="s">
        <v>3932</v>
      </c>
      <c r="R41" s="137"/>
      <c r="S41" s="25" t="s">
        <v>539</v>
      </c>
      <c r="T41" s="24"/>
      <c r="U41" s="24"/>
    </row>
    <row r="42" spans="1:33" s="2" customFormat="1">
      <c r="A42" s="43"/>
      <c r="B42" s="144" t="str">
        <f t="shared" si="0"/>
        <v>Y</v>
      </c>
      <c r="C42" s="24" t="s">
        <v>3933</v>
      </c>
      <c r="D42" s="24" t="str">
        <f t="shared" si="1"/>
        <v>ConTab_BOM_KP_Shaft_0048</v>
      </c>
      <c r="E42" s="24" t="s">
        <v>985</v>
      </c>
      <c r="F42" s="189" t="s">
        <v>450</v>
      </c>
      <c r="G42" s="189" t="str">
        <f t="shared" si="2"/>
        <v>XV</v>
      </c>
      <c r="H42" s="202">
        <v>3.125</v>
      </c>
      <c r="I42" s="195" t="s">
        <v>3868</v>
      </c>
      <c r="J42" s="24"/>
      <c r="K42" s="24"/>
      <c r="L42" s="24" t="s">
        <v>3874</v>
      </c>
      <c r="M42" s="24" t="s">
        <v>3870</v>
      </c>
      <c r="N42" s="24" t="s">
        <v>3871</v>
      </c>
      <c r="O42" s="24" t="s">
        <v>3874</v>
      </c>
      <c r="P42" s="155">
        <v>91845338</v>
      </c>
      <c r="Q42" s="24" t="s">
        <v>3934</v>
      </c>
      <c r="R42" s="24" t="s">
        <v>2014</v>
      </c>
      <c r="S42" s="25" t="s">
        <v>539</v>
      </c>
      <c r="T42"/>
      <c r="U42" s="188"/>
    </row>
    <row r="43" spans="1:33" s="2" customFormat="1">
      <c r="A43" s="43"/>
      <c r="B43" s="144" t="str">
        <f t="shared" si="0"/>
        <v>N</v>
      </c>
      <c r="C43" s="24" t="s">
        <v>3935</v>
      </c>
      <c r="D43" s="24" t="str">
        <f t="shared" si="1"/>
        <v/>
      </c>
      <c r="E43" s="24" t="s">
        <v>985</v>
      </c>
      <c r="F43" s="189" t="s">
        <v>450</v>
      </c>
      <c r="G43" s="189" t="str">
        <f t="shared" si="2"/>
        <v>XV</v>
      </c>
      <c r="H43" s="202">
        <v>3.125</v>
      </c>
      <c r="I43" s="195" t="s">
        <v>3868</v>
      </c>
      <c r="J43" s="24"/>
      <c r="K43" s="24"/>
      <c r="L43" s="24" t="s">
        <v>3877</v>
      </c>
      <c r="M43" s="24" t="s">
        <v>3870</v>
      </c>
      <c r="N43" s="24" t="s">
        <v>3871</v>
      </c>
      <c r="O43" s="24" t="s">
        <v>3877</v>
      </c>
      <c r="P43" s="25" t="s">
        <v>544</v>
      </c>
      <c r="Q43" s="24" t="s">
        <v>3878</v>
      </c>
      <c r="R43" s="24"/>
      <c r="S43" s="25" t="s">
        <v>552</v>
      </c>
      <c r="T43" s="137"/>
      <c r="U43" s="24"/>
    </row>
    <row r="44" spans="1:33" s="2" customFormat="1">
      <c r="A44" s="43"/>
      <c r="B44" s="144" t="str">
        <f t="shared" si="0"/>
        <v>Y</v>
      </c>
      <c r="C44" s="24" t="s">
        <v>3936</v>
      </c>
      <c r="D44" s="24" t="str">
        <f t="shared" si="1"/>
        <v>ConTab_BOM_KP_Shaft_0050</v>
      </c>
      <c r="E44" s="24" t="s">
        <v>985</v>
      </c>
      <c r="F44" s="189" t="s">
        <v>450</v>
      </c>
      <c r="G44" s="189" t="str">
        <f t="shared" si="2"/>
        <v>XV</v>
      </c>
      <c r="H44" s="202">
        <v>3.125</v>
      </c>
      <c r="I44" s="195" t="s">
        <v>3880</v>
      </c>
      <c r="J44" s="24"/>
      <c r="K44" s="24"/>
      <c r="L44" s="24" t="s">
        <v>3869</v>
      </c>
      <c r="M44" s="24" t="s">
        <v>3870</v>
      </c>
      <c r="N44" s="24" t="s">
        <v>3871</v>
      </c>
      <c r="O44" s="24" t="s">
        <v>3869</v>
      </c>
      <c r="P44" s="155">
        <v>91845342</v>
      </c>
      <c r="Q44" s="24" t="s">
        <v>3932</v>
      </c>
      <c r="R44" s="137"/>
      <c r="S44" s="25" t="s">
        <v>539</v>
      </c>
      <c r="T44" s="24"/>
      <c r="U44" s="24"/>
    </row>
    <row r="45" spans="1:33" s="2" customFormat="1">
      <c r="A45" s="43"/>
      <c r="B45" s="144" t="str">
        <f t="shared" si="0"/>
        <v>Y</v>
      </c>
      <c r="C45" s="24" t="s">
        <v>3937</v>
      </c>
      <c r="D45" s="24" t="str">
        <f t="shared" si="1"/>
        <v>ConTab_BOM_KP_Shaft_0051</v>
      </c>
      <c r="E45" s="24" t="s">
        <v>985</v>
      </c>
      <c r="F45" s="189" t="s">
        <v>450</v>
      </c>
      <c r="G45" s="189" t="str">
        <f t="shared" si="2"/>
        <v>XV</v>
      </c>
      <c r="H45" s="202">
        <v>3.125</v>
      </c>
      <c r="I45" s="195" t="s">
        <v>3880</v>
      </c>
      <c r="J45" s="24"/>
      <c r="K45" s="24"/>
      <c r="L45" s="24" t="s">
        <v>3874</v>
      </c>
      <c r="M45" s="24" t="s">
        <v>3870</v>
      </c>
      <c r="N45" s="24" t="s">
        <v>3871</v>
      </c>
      <c r="O45" s="24" t="s">
        <v>3874</v>
      </c>
      <c r="P45" s="155">
        <v>91845341</v>
      </c>
      <c r="Q45" s="24" t="s">
        <v>3934</v>
      </c>
      <c r="R45" s="24" t="s">
        <v>2014</v>
      </c>
      <c r="S45" s="25" t="s">
        <v>539</v>
      </c>
      <c r="T45"/>
      <c r="U45" s="188"/>
    </row>
    <row r="46" spans="1:33" s="2" customFormat="1">
      <c r="A46" s="43"/>
      <c r="B46" s="144" t="str">
        <f t="shared" si="0"/>
        <v>N</v>
      </c>
      <c r="C46" s="24" t="s">
        <v>3938</v>
      </c>
      <c r="D46" s="24" t="str">
        <f t="shared" si="1"/>
        <v/>
      </c>
      <c r="E46" s="24" t="s">
        <v>985</v>
      </c>
      <c r="F46" s="189" t="s">
        <v>450</v>
      </c>
      <c r="G46" s="189" t="str">
        <f t="shared" si="2"/>
        <v>XV</v>
      </c>
      <c r="H46" s="202">
        <v>3.125</v>
      </c>
      <c r="I46" s="195" t="s">
        <v>3880</v>
      </c>
      <c r="J46" s="24"/>
      <c r="K46" s="24"/>
      <c r="L46" s="24" t="s">
        <v>3877</v>
      </c>
      <c r="M46" s="24" t="s">
        <v>3870</v>
      </c>
      <c r="N46" s="24" t="s">
        <v>3871</v>
      </c>
      <c r="O46" s="24" t="s">
        <v>3877</v>
      </c>
      <c r="P46" s="25" t="s">
        <v>544</v>
      </c>
      <c r="Q46" s="24" t="s">
        <v>3878</v>
      </c>
      <c r="R46" s="24"/>
      <c r="S46" s="25" t="s">
        <v>552</v>
      </c>
      <c r="T46" s="137"/>
      <c r="U46" s="24"/>
    </row>
    <row r="47" spans="1:33" s="2" customFormat="1">
      <c r="A47" s="43"/>
      <c r="B47" s="144" t="str">
        <f t="shared" si="0"/>
        <v>Y</v>
      </c>
      <c r="C47" s="24" t="s">
        <v>3939</v>
      </c>
      <c r="D47" s="24" t="str">
        <f t="shared" si="1"/>
        <v>ConTab_BOM_KP_Shaft_0053</v>
      </c>
      <c r="E47" s="24" t="s">
        <v>985</v>
      </c>
      <c r="F47" s="189" t="s">
        <v>450</v>
      </c>
      <c r="G47" s="189" t="str">
        <f t="shared" si="2"/>
        <v>XV</v>
      </c>
      <c r="H47" s="202">
        <v>3.125</v>
      </c>
      <c r="I47" s="195" t="s">
        <v>3868</v>
      </c>
      <c r="J47" s="24"/>
      <c r="K47" s="24"/>
      <c r="L47" s="24" t="s">
        <v>3884</v>
      </c>
      <c r="M47" s="24" t="s">
        <v>3870</v>
      </c>
      <c r="N47" s="24" t="s">
        <v>3871</v>
      </c>
      <c r="O47" s="24" t="s">
        <v>3884</v>
      </c>
      <c r="P47" s="25" t="s">
        <v>544</v>
      </c>
      <c r="Q47" s="24" t="s">
        <v>3940</v>
      </c>
      <c r="R47" s="137"/>
      <c r="S47" s="25" t="s">
        <v>3886</v>
      </c>
      <c r="T47" s="24"/>
      <c r="U47" s="24"/>
    </row>
    <row r="48" spans="1:33" s="2" customFormat="1">
      <c r="A48" s="43"/>
      <c r="B48" s="144" t="str">
        <f t="shared" si="0"/>
        <v>Y</v>
      </c>
      <c r="C48" s="24" t="s">
        <v>3941</v>
      </c>
      <c r="D48" s="24" t="str">
        <f t="shared" si="1"/>
        <v>ConTab_BOM_KP_Shaft_0054</v>
      </c>
      <c r="E48" s="24" t="s">
        <v>985</v>
      </c>
      <c r="F48" s="189" t="s">
        <v>450</v>
      </c>
      <c r="G48" s="189" t="str">
        <f t="shared" si="2"/>
        <v>XV</v>
      </c>
      <c r="H48" s="202">
        <v>3.125</v>
      </c>
      <c r="I48" s="195" t="s">
        <v>3880</v>
      </c>
      <c r="J48" s="24"/>
      <c r="K48" s="24"/>
      <c r="L48" s="24" t="s">
        <v>3884</v>
      </c>
      <c r="M48" s="24" t="s">
        <v>3870</v>
      </c>
      <c r="N48" s="24" t="s">
        <v>3871</v>
      </c>
      <c r="O48" s="24" t="s">
        <v>3884</v>
      </c>
      <c r="P48" s="25" t="s">
        <v>544</v>
      </c>
      <c r="Q48" s="24" t="s">
        <v>3940</v>
      </c>
      <c r="R48" s="137"/>
      <c r="S48" s="25" t="s">
        <v>3886</v>
      </c>
      <c r="T48" s="200"/>
      <c r="U48" s="200"/>
      <c r="V48"/>
      <c r="W48"/>
      <c r="X48"/>
      <c r="Y48"/>
      <c r="Z48"/>
      <c r="AA48"/>
      <c r="AB48"/>
      <c r="AC48"/>
      <c r="AD48"/>
      <c r="AE48"/>
      <c r="AF48"/>
      <c r="AG48"/>
    </row>
    <row r="49" spans="1:33" s="2" customFormat="1">
      <c r="A49" s="43"/>
      <c r="B49" s="144" t="str">
        <f t="shared" si="0"/>
        <v>Y</v>
      </c>
      <c r="C49" s="24" t="s">
        <v>3942</v>
      </c>
      <c r="D49" s="24" t="str">
        <f t="shared" si="1"/>
        <v>ConTab_BOM_KP_Shaft_0055</v>
      </c>
      <c r="E49" s="24" t="s">
        <v>985</v>
      </c>
      <c r="F49" s="189" t="s">
        <v>450</v>
      </c>
      <c r="G49" s="189" t="str">
        <f t="shared" si="2"/>
        <v>XV</v>
      </c>
      <c r="H49" s="202">
        <v>3.125</v>
      </c>
      <c r="I49" s="195" t="s">
        <v>3868</v>
      </c>
      <c r="J49" s="24"/>
      <c r="K49" s="24"/>
      <c r="L49" s="24" t="s">
        <v>3889</v>
      </c>
      <c r="M49" s="24" t="s">
        <v>3870</v>
      </c>
      <c r="N49" s="24" t="s">
        <v>3871</v>
      </c>
      <c r="O49" s="24" t="s">
        <v>3889</v>
      </c>
      <c r="P49" s="25" t="s">
        <v>544</v>
      </c>
      <c r="Q49" s="24" t="s">
        <v>3943</v>
      </c>
      <c r="R49" s="24"/>
      <c r="S49" s="25" t="s">
        <v>3886</v>
      </c>
      <c r="T49"/>
      <c r="U49"/>
      <c r="V49"/>
      <c r="W49"/>
      <c r="X49"/>
      <c r="Y49"/>
      <c r="Z49"/>
      <c r="AA49"/>
      <c r="AB49"/>
      <c r="AC49"/>
      <c r="AD49"/>
      <c r="AE49"/>
      <c r="AF49"/>
      <c r="AG49"/>
    </row>
    <row r="50" spans="1:33" s="2" customFormat="1">
      <c r="A50" s="43"/>
      <c r="B50" s="144" t="str">
        <f t="shared" si="0"/>
        <v>Y</v>
      </c>
      <c r="C50" s="24" t="s">
        <v>3944</v>
      </c>
      <c r="D50" s="24" t="str">
        <f t="shared" si="1"/>
        <v>ConTab_BOM_KP_Shaft_0056</v>
      </c>
      <c r="E50" s="24" t="s">
        <v>985</v>
      </c>
      <c r="F50" s="189" t="s">
        <v>450</v>
      </c>
      <c r="G50" s="189" t="str">
        <f t="shared" si="2"/>
        <v>XV</v>
      </c>
      <c r="H50" s="202">
        <v>3.125</v>
      </c>
      <c r="I50" s="195" t="s">
        <v>3880</v>
      </c>
      <c r="J50" s="24"/>
      <c r="K50" s="24"/>
      <c r="L50" s="24" t="s">
        <v>3889</v>
      </c>
      <c r="M50" s="24" t="s">
        <v>3870</v>
      </c>
      <c r="N50" s="24" t="s">
        <v>3871</v>
      </c>
      <c r="O50" s="24" t="s">
        <v>3889</v>
      </c>
      <c r="P50" s="25" t="s">
        <v>544</v>
      </c>
      <c r="Q50" s="24" t="s">
        <v>3943</v>
      </c>
      <c r="R50" s="24"/>
      <c r="S50" s="25" t="s">
        <v>3886</v>
      </c>
      <c r="T50" s="137"/>
      <c r="U50" s="25"/>
    </row>
    <row r="51" spans="1:33" s="2" customFormat="1">
      <c r="A51" s="43"/>
      <c r="B51" s="144" t="str">
        <f t="shared" si="0"/>
        <v>Y</v>
      </c>
      <c r="C51" s="24" t="s">
        <v>3945</v>
      </c>
      <c r="D51" s="24" t="str">
        <f t="shared" si="1"/>
        <v>ConTab_BOM_KP_Shaft_0061</v>
      </c>
      <c r="E51" s="24" t="s">
        <v>1007</v>
      </c>
      <c r="F51" s="189" t="s">
        <v>450</v>
      </c>
      <c r="G51" s="189" t="str">
        <f t="shared" si="2"/>
        <v>XV</v>
      </c>
      <c r="H51" s="202">
        <v>3.125</v>
      </c>
      <c r="I51" s="195" t="s">
        <v>3868</v>
      </c>
      <c r="J51" s="24"/>
      <c r="K51" s="24"/>
      <c r="L51" s="24" t="s">
        <v>3869</v>
      </c>
      <c r="M51" s="24" t="s">
        <v>3870</v>
      </c>
      <c r="N51" s="24" t="s">
        <v>3871</v>
      </c>
      <c r="O51" s="24" t="s">
        <v>3869</v>
      </c>
      <c r="P51" s="155">
        <v>91845339</v>
      </c>
      <c r="Q51" s="24" t="s">
        <v>3932</v>
      </c>
      <c r="R51" s="137"/>
      <c r="S51" s="25" t="s">
        <v>539</v>
      </c>
      <c r="T51"/>
      <c r="U51"/>
      <c r="V51"/>
      <c r="W51"/>
      <c r="X51"/>
      <c r="Y51"/>
      <c r="Z51"/>
      <c r="AA51"/>
      <c r="AB51"/>
      <c r="AC51"/>
      <c r="AD51"/>
      <c r="AE51"/>
      <c r="AF51"/>
      <c r="AG51"/>
    </row>
    <row r="52" spans="1:33" s="2" customFormat="1">
      <c r="A52" s="43"/>
      <c r="B52" s="144" t="str">
        <f t="shared" si="0"/>
        <v>Y</v>
      </c>
      <c r="C52" s="24" t="s">
        <v>3946</v>
      </c>
      <c r="D52" s="24" t="str">
        <f t="shared" si="1"/>
        <v>ConTab_BOM_KP_Shaft_0062</v>
      </c>
      <c r="E52" s="24" t="s">
        <v>1007</v>
      </c>
      <c r="F52" s="189" t="s">
        <v>450</v>
      </c>
      <c r="G52" s="189" t="str">
        <f t="shared" si="2"/>
        <v>XV</v>
      </c>
      <c r="H52" s="202">
        <v>3.125</v>
      </c>
      <c r="I52" s="195" t="s">
        <v>3868</v>
      </c>
      <c r="J52" s="24"/>
      <c r="K52" s="24"/>
      <c r="L52" s="24" t="s">
        <v>3874</v>
      </c>
      <c r="M52" s="24" t="s">
        <v>3870</v>
      </c>
      <c r="N52" s="24" t="s">
        <v>3871</v>
      </c>
      <c r="O52" s="24" t="s">
        <v>3874</v>
      </c>
      <c r="P52" s="155">
        <v>91845338</v>
      </c>
      <c r="Q52" s="24" t="s">
        <v>3934</v>
      </c>
      <c r="R52" s="24" t="s">
        <v>2014</v>
      </c>
      <c r="S52" s="25" t="s">
        <v>539</v>
      </c>
      <c r="T52" s="137"/>
      <c r="U52" s="155"/>
    </row>
    <row r="53" spans="1:33" s="2" customFormat="1">
      <c r="A53" s="43"/>
      <c r="B53" s="144" t="str">
        <f t="shared" si="0"/>
        <v>N</v>
      </c>
      <c r="C53" s="24" t="s">
        <v>3947</v>
      </c>
      <c r="D53" s="24" t="str">
        <f t="shared" si="1"/>
        <v/>
      </c>
      <c r="E53" s="24" t="s">
        <v>1007</v>
      </c>
      <c r="F53" s="189" t="s">
        <v>450</v>
      </c>
      <c r="G53" s="189" t="str">
        <f t="shared" si="2"/>
        <v>XV</v>
      </c>
      <c r="H53" s="202">
        <v>3.125</v>
      </c>
      <c r="I53" s="195" t="s">
        <v>3868</v>
      </c>
      <c r="J53" s="24"/>
      <c r="K53" s="24"/>
      <c r="L53" s="24" t="s">
        <v>3877</v>
      </c>
      <c r="M53" s="24" t="s">
        <v>3870</v>
      </c>
      <c r="N53" s="24" t="s">
        <v>3871</v>
      </c>
      <c r="O53" s="24" t="s">
        <v>3877</v>
      </c>
      <c r="P53" s="25" t="s">
        <v>544</v>
      </c>
      <c r="Q53" s="24" t="s">
        <v>3878</v>
      </c>
      <c r="R53" s="24"/>
      <c r="S53" s="25" t="s">
        <v>552</v>
      </c>
      <c r="T53" s="24"/>
      <c r="U53" s="24"/>
    </row>
    <row r="54" spans="1:33" s="2" customFormat="1">
      <c r="A54" s="43"/>
      <c r="B54" s="144" t="str">
        <f t="shared" si="0"/>
        <v>Y</v>
      </c>
      <c r="C54" s="24" t="s">
        <v>3948</v>
      </c>
      <c r="D54" s="24" t="str">
        <f t="shared" si="1"/>
        <v>ConTab_BOM_KP_Shaft_0064</v>
      </c>
      <c r="E54" s="24" t="s">
        <v>1007</v>
      </c>
      <c r="F54" s="189" t="s">
        <v>450</v>
      </c>
      <c r="G54" s="189" t="str">
        <f t="shared" si="2"/>
        <v>XV</v>
      </c>
      <c r="H54" s="202">
        <v>3.125</v>
      </c>
      <c r="I54" s="195" t="s">
        <v>3880</v>
      </c>
      <c r="J54" s="24"/>
      <c r="K54" s="24"/>
      <c r="L54" s="24" t="s">
        <v>3869</v>
      </c>
      <c r="M54" s="24" t="s">
        <v>3870</v>
      </c>
      <c r="N54" s="24" t="s">
        <v>3871</v>
      </c>
      <c r="O54" s="24" t="s">
        <v>3869</v>
      </c>
      <c r="P54" s="155">
        <v>91845342</v>
      </c>
      <c r="Q54" s="24" t="s">
        <v>3932</v>
      </c>
      <c r="R54" s="137"/>
      <c r="S54" s="25" t="s">
        <v>539</v>
      </c>
      <c r="T54"/>
      <c r="U54"/>
      <c r="V54"/>
      <c r="W54"/>
      <c r="X54"/>
      <c r="Y54"/>
      <c r="Z54"/>
      <c r="AA54"/>
      <c r="AB54"/>
      <c r="AC54"/>
      <c r="AD54"/>
      <c r="AE54"/>
      <c r="AF54"/>
      <c r="AG54"/>
    </row>
    <row r="55" spans="1:33" s="2" customFormat="1">
      <c r="A55" s="43"/>
      <c r="B55" s="144" t="str">
        <f t="shared" ref="B55:B104" si="3">IF(AND(L55&lt;&gt;"ShaftMatl_Special",P55&lt;&gt;"NA"),"Y","N")</f>
        <v>Y</v>
      </c>
      <c r="C55" s="24" t="s">
        <v>3949</v>
      </c>
      <c r="D55" s="24" t="str">
        <f t="shared" ref="D55:D104" si="4">IF(B55="Y",C55,"")</f>
        <v>ConTab_BOM_KP_Shaft_0065</v>
      </c>
      <c r="E55" s="24" t="s">
        <v>1007</v>
      </c>
      <c r="F55" s="189" t="s">
        <v>450</v>
      </c>
      <c r="G55" s="189" t="str">
        <f t="shared" ref="G55:G104" si="5">"X"&amp;F55</f>
        <v>XV</v>
      </c>
      <c r="H55" s="202">
        <v>3.125</v>
      </c>
      <c r="I55" s="195" t="s">
        <v>3880</v>
      </c>
      <c r="J55" s="24"/>
      <c r="K55" s="24"/>
      <c r="L55" s="24" t="s">
        <v>3874</v>
      </c>
      <c r="M55" s="24" t="s">
        <v>3870</v>
      </c>
      <c r="N55" s="24" t="s">
        <v>3871</v>
      </c>
      <c r="O55" s="24" t="s">
        <v>3874</v>
      </c>
      <c r="P55" s="155">
        <v>91845341</v>
      </c>
      <c r="Q55" s="24" t="s">
        <v>3934</v>
      </c>
      <c r="R55" s="24" t="s">
        <v>2014</v>
      </c>
      <c r="S55" s="25" t="s">
        <v>539</v>
      </c>
      <c r="T55" s="137"/>
      <c r="U55" s="24"/>
    </row>
    <row r="56" spans="1:33" s="2" customFormat="1">
      <c r="A56" s="43"/>
      <c r="B56" s="144" t="str">
        <f t="shared" si="3"/>
        <v>N</v>
      </c>
      <c r="C56" s="24" t="s">
        <v>3950</v>
      </c>
      <c r="D56" s="24" t="str">
        <f t="shared" si="4"/>
        <v/>
      </c>
      <c r="E56" s="24" t="s">
        <v>1007</v>
      </c>
      <c r="F56" s="189" t="s">
        <v>450</v>
      </c>
      <c r="G56" s="189" t="str">
        <f t="shared" si="5"/>
        <v>XV</v>
      </c>
      <c r="H56" s="202">
        <v>3.125</v>
      </c>
      <c r="I56" s="195" t="s">
        <v>3880</v>
      </c>
      <c r="J56" s="24"/>
      <c r="K56" s="24"/>
      <c r="L56" s="24" t="s">
        <v>3877</v>
      </c>
      <c r="M56" s="24" t="s">
        <v>3870</v>
      </c>
      <c r="N56" s="24" t="s">
        <v>3871</v>
      </c>
      <c r="O56" s="24" t="s">
        <v>3877</v>
      </c>
      <c r="P56" s="25" t="s">
        <v>544</v>
      </c>
      <c r="Q56" s="24" t="s">
        <v>3878</v>
      </c>
      <c r="R56" s="24"/>
      <c r="S56" s="25" t="s">
        <v>552</v>
      </c>
      <c r="T56" s="137"/>
      <c r="U56" s="155"/>
    </row>
    <row r="57" spans="1:33" s="2" customFormat="1">
      <c r="A57" s="43"/>
      <c r="B57" s="144" t="str">
        <f t="shared" si="3"/>
        <v>Y</v>
      </c>
      <c r="C57" s="24" t="s">
        <v>3951</v>
      </c>
      <c r="D57" s="24" t="str">
        <f t="shared" si="4"/>
        <v>ConTab_BOM_KP_Shaft_0067</v>
      </c>
      <c r="E57" s="24" t="s">
        <v>1007</v>
      </c>
      <c r="F57" s="189" t="s">
        <v>450</v>
      </c>
      <c r="G57" s="189" t="str">
        <f t="shared" si="5"/>
        <v>XV</v>
      </c>
      <c r="H57" s="202">
        <v>3.125</v>
      </c>
      <c r="I57" s="195" t="s">
        <v>3868</v>
      </c>
      <c r="J57" s="24"/>
      <c r="K57" s="24"/>
      <c r="L57" s="24" t="s">
        <v>3884</v>
      </c>
      <c r="M57" s="24" t="s">
        <v>3870</v>
      </c>
      <c r="N57" s="24" t="s">
        <v>3871</v>
      </c>
      <c r="O57" s="24" t="s">
        <v>3884</v>
      </c>
      <c r="P57" s="25" t="s">
        <v>544</v>
      </c>
      <c r="Q57" s="24" t="s">
        <v>3940</v>
      </c>
      <c r="R57" s="137"/>
      <c r="S57" s="25" t="s">
        <v>3886</v>
      </c>
      <c r="T57" s="24"/>
      <c r="U57" s="24"/>
    </row>
    <row r="58" spans="1:33" s="2" customFormat="1">
      <c r="A58" s="43"/>
      <c r="B58" s="144" t="str">
        <f t="shared" si="3"/>
        <v>Y</v>
      </c>
      <c r="C58" s="24" t="s">
        <v>3952</v>
      </c>
      <c r="D58" s="24" t="str">
        <f t="shared" si="4"/>
        <v>ConTab_BOM_KP_Shaft_0068</v>
      </c>
      <c r="E58" s="24" t="s">
        <v>1007</v>
      </c>
      <c r="F58" s="189" t="s">
        <v>450</v>
      </c>
      <c r="G58" s="189" t="str">
        <f t="shared" si="5"/>
        <v>XV</v>
      </c>
      <c r="H58" s="202">
        <v>3.125</v>
      </c>
      <c r="I58" s="195" t="s">
        <v>3880</v>
      </c>
      <c r="J58" s="24"/>
      <c r="K58" s="24"/>
      <c r="L58" s="24" t="s">
        <v>3884</v>
      </c>
      <c r="M58" s="24" t="s">
        <v>3870</v>
      </c>
      <c r="N58" s="24" t="s">
        <v>3871</v>
      </c>
      <c r="O58" s="24" t="s">
        <v>3884</v>
      </c>
      <c r="P58" s="25" t="s">
        <v>544</v>
      </c>
      <c r="Q58" s="24" t="s">
        <v>3940</v>
      </c>
      <c r="R58" s="137"/>
      <c r="S58" s="25" t="s">
        <v>3886</v>
      </c>
      <c r="T58"/>
      <c r="U58"/>
      <c r="V58"/>
      <c r="W58"/>
      <c r="X58"/>
      <c r="Y58"/>
      <c r="Z58"/>
      <c r="AA58"/>
      <c r="AB58"/>
      <c r="AC58"/>
      <c r="AD58"/>
      <c r="AE58"/>
      <c r="AF58"/>
      <c r="AG58"/>
    </row>
    <row r="59" spans="1:33" s="2" customFormat="1">
      <c r="A59" s="43"/>
      <c r="B59" s="144" t="str">
        <f t="shared" si="3"/>
        <v>Y</v>
      </c>
      <c r="C59" s="24" t="s">
        <v>3953</v>
      </c>
      <c r="D59" s="24" t="str">
        <f t="shared" si="4"/>
        <v>ConTab_BOM_KP_Shaft_0069</v>
      </c>
      <c r="E59" s="24" t="s">
        <v>1007</v>
      </c>
      <c r="F59" s="189" t="s">
        <v>450</v>
      </c>
      <c r="G59" s="189" t="str">
        <f t="shared" si="5"/>
        <v>XV</v>
      </c>
      <c r="H59" s="202">
        <v>3.125</v>
      </c>
      <c r="I59" s="195" t="s">
        <v>3868</v>
      </c>
      <c r="J59" s="24"/>
      <c r="K59" s="24"/>
      <c r="L59" s="24" t="s">
        <v>3889</v>
      </c>
      <c r="M59" s="24" t="s">
        <v>3870</v>
      </c>
      <c r="N59" s="24" t="s">
        <v>3871</v>
      </c>
      <c r="O59" s="24" t="s">
        <v>3889</v>
      </c>
      <c r="P59" s="25" t="s">
        <v>544</v>
      </c>
      <c r="Q59" s="24" t="s">
        <v>3943</v>
      </c>
      <c r="R59" s="24"/>
      <c r="S59" s="25" t="s">
        <v>3886</v>
      </c>
      <c r="T59" s="24"/>
      <c r="U59" s="24"/>
    </row>
    <row r="60" spans="1:33" s="2" customFormat="1">
      <c r="A60" s="43"/>
      <c r="B60" s="144" t="str">
        <f t="shared" si="3"/>
        <v>Y</v>
      </c>
      <c r="C60" s="24" t="s">
        <v>3954</v>
      </c>
      <c r="D60" s="24" t="str">
        <f t="shared" si="4"/>
        <v>ConTab_BOM_KP_Shaft_0070</v>
      </c>
      <c r="E60" s="24" t="s">
        <v>1007</v>
      </c>
      <c r="F60" s="189" t="s">
        <v>450</v>
      </c>
      <c r="G60" s="189" t="str">
        <f t="shared" si="5"/>
        <v>XV</v>
      </c>
      <c r="H60" s="202">
        <v>3.125</v>
      </c>
      <c r="I60" s="195" t="s">
        <v>3880</v>
      </c>
      <c r="J60" s="24"/>
      <c r="K60" s="24"/>
      <c r="L60" s="24" t="s">
        <v>3889</v>
      </c>
      <c r="M60" s="24" t="s">
        <v>3870</v>
      </c>
      <c r="N60" s="24" t="s">
        <v>3871</v>
      </c>
      <c r="O60" s="24" t="s">
        <v>3889</v>
      </c>
      <c r="P60" s="25" t="s">
        <v>544</v>
      </c>
      <c r="Q60" s="24" t="s">
        <v>3943</v>
      </c>
      <c r="R60" s="24"/>
      <c r="S60" s="25" t="s">
        <v>3886</v>
      </c>
      <c r="T60" s="24"/>
      <c r="U60" s="24"/>
    </row>
    <row r="61" spans="1:33" s="2" customFormat="1">
      <c r="A61" s="43"/>
      <c r="B61" s="144" t="str">
        <f t="shared" si="3"/>
        <v>Y</v>
      </c>
      <c r="C61" s="24" t="s">
        <v>3955</v>
      </c>
      <c r="D61" s="24" t="str">
        <f t="shared" si="4"/>
        <v>ConTab_BOM_KP_Shaft_0075</v>
      </c>
      <c r="E61" s="24" t="s">
        <v>1445</v>
      </c>
      <c r="F61" s="189" t="s">
        <v>432</v>
      </c>
      <c r="G61" s="189" t="str">
        <f t="shared" si="5"/>
        <v>XK</v>
      </c>
      <c r="H61" s="194">
        <v>2.5</v>
      </c>
      <c r="I61" s="206" t="s">
        <v>3868</v>
      </c>
      <c r="J61" s="188" t="s">
        <v>3956</v>
      </c>
      <c r="K61" s="188" t="s">
        <v>14262</v>
      </c>
      <c r="L61" s="188" t="s">
        <v>3957</v>
      </c>
      <c r="M61" s="188" t="s">
        <v>3871</v>
      </c>
      <c r="N61" s="188" t="s">
        <v>3871</v>
      </c>
      <c r="O61" s="188" t="s">
        <v>3957</v>
      </c>
      <c r="P61" s="169">
        <v>98718801</v>
      </c>
      <c r="Q61" s="188" t="s">
        <v>3958</v>
      </c>
      <c r="R61" s="188" t="s">
        <v>2014</v>
      </c>
      <c r="S61" s="193" t="s">
        <v>3959</v>
      </c>
      <c r="T61" s="137"/>
      <c r="U61" s="137"/>
    </row>
    <row r="62" spans="1:33" s="2" customFormat="1">
      <c r="A62" s="43"/>
      <c r="B62" s="144" t="str">
        <f t="shared" si="3"/>
        <v>Y</v>
      </c>
      <c r="C62" s="24" t="s">
        <v>3960</v>
      </c>
      <c r="D62" s="24" t="str">
        <f t="shared" si="4"/>
        <v>ConTab_BOM_KP_Shaft_0076</v>
      </c>
      <c r="E62" s="24" t="s">
        <v>1445</v>
      </c>
      <c r="F62" s="189" t="s">
        <v>432</v>
      </c>
      <c r="G62" s="189" t="str">
        <f t="shared" si="5"/>
        <v>XK</v>
      </c>
      <c r="H62" s="194">
        <v>2.5</v>
      </c>
      <c r="I62" s="206" t="s">
        <v>3868</v>
      </c>
      <c r="J62" s="188" t="s">
        <v>3961</v>
      </c>
      <c r="K62" s="188" t="s">
        <v>3962</v>
      </c>
      <c r="L62" s="188" t="s">
        <v>3957</v>
      </c>
      <c r="M62" s="188" t="s">
        <v>3870</v>
      </c>
      <c r="N62" s="188" t="s">
        <v>3871</v>
      </c>
      <c r="O62" s="188" t="s">
        <v>3957</v>
      </c>
      <c r="P62" s="169">
        <v>98718801</v>
      </c>
      <c r="Q62" s="188" t="s">
        <v>3958</v>
      </c>
      <c r="R62" s="188" t="s">
        <v>2014</v>
      </c>
      <c r="S62" s="193" t="s">
        <v>3959</v>
      </c>
      <c r="T62" s="24"/>
      <c r="U62" s="24"/>
    </row>
    <row r="63" spans="1:33" s="2" customFormat="1">
      <c r="A63" s="43"/>
      <c r="B63" s="144" t="str">
        <f t="shared" si="3"/>
        <v>N</v>
      </c>
      <c r="C63" s="24" t="s">
        <v>3963</v>
      </c>
      <c r="D63" s="24" t="str">
        <f t="shared" si="4"/>
        <v/>
      </c>
      <c r="E63" s="24" t="s">
        <v>1445</v>
      </c>
      <c r="F63" s="189" t="s">
        <v>432</v>
      </c>
      <c r="G63" s="189" t="str">
        <f t="shared" si="5"/>
        <v>XK</v>
      </c>
      <c r="H63" s="194">
        <v>2.5</v>
      </c>
      <c r="I63" s="206" t="s">
        <v>3868</v>
      </c>
      <c r="J63" s="188" t="s">
        <v>3956</v>
      </c>
      <c r="K63" s="188" t="s">
        <v>14262</v>
      </c>
      <c r="L63" s="188" t="s">
        <v>3877</v>
      </c>
      <c r="M63" s="188" t="s">
        <v>3871</v>
      </c>
      <c r="N63" s="188" t="s">
        <v>3871</v>
      </c>
      <c r="O63" s="188" t="s">
        <v>3877</v>
      </c>
      <c r="P63" s="169" t="s">
        <v>544</v>
      </c>
      <c r="Q63" s="188" t="s">
        <v>3964</v>
      </c>
      <c r="R63" s="188"/>
      <c r="S63" s="193" t="s">
        <v>3965</v>
      </c>
      <c r="T63" s="24"/>
      <c r="U63" s="24"/>
    </row>
    <row r="64" spans="1:33" s="2" customFormat="1">
      <c r="A64" s="43"/>
      <c r="B64" s="144" t="str">
        <f t="shared" si="3"/>
        <v>N</v>
      </c>
      <c r="C64" s="24" t="s">
        <v>3966</v>
      </c>
      <c r="D64" s="24" t="str">
        <f t="shared" si="4"/>
        <v/>
      </c>
      <c r="E64" s="24" t="s">
        <v>1445</v>
      </c>
      <c r="F64" s="189" t="s">
        <v>432</v>
      </c>
      <c r="G64" s="189" t="str">
        <f t="shared" si="5"/>
        <v>XK</v>
      </c>
      <c r="H64" s="194">
        <v>2.5</v>
      </c>
      <c r="I64" s="206" t="s">
        <v>3868</v>
      </c>
      <c r="J64" s="188" t="s">
        <v>3961</v>
      </c>
      <c r="K64" s="188" t="s">
        <v>3962</v>
      </c>
      <c r="L64" s="188" t="s">
        <v>3877</v>
      </c>
      <c r="M64" s="188" t="s">
        <v>3870</v>
      </c>
      <c r="N64" s="188" t="s">
        <v>3871</v>
      </c>
      <c r="O64" s="188" t="s">
        <v>3877</v>
      </c>
      <c r="P64" s="169" t="s">
        <v>544</v>
      </c>
      <c r="Q64" s="188" t="s">
        <v>3964</v>
      </c>
      <c r="R64" s="188"/>
      <c r="S64" s="193" t="s">
        <v>3965</v>
      </c>
      <c r="T64"/>
      <c r="U64"/>
      <c r="V64"/>
      <c r="W64"/>
      <c r="X64"/>
      <c r="Y64"/>
      <c r="Z64"/>
      <c r="AA64"/>
      <c r="AB64"/>
      <c r="AC64"/>
      <c r="AD64"/>
      <c r="AE64"/>
      <c r="AF64"/>
      <c r="AG64"/>
    </row>
    <row r="65" spans="1:33" s="2" customFormat="1">
      <c r="A65" s="43"/>
      <c r="B65" s="144" t="str">
        <f t="shared" si="3"/>
        <v>Y</v>
      </c>
      <c r="C65" s="24" t="s">
        <v>3967</v>
      </c>
      <c r="D65" s="24" t="str">
        <f t="shared" si="4"/>
        <v>ConTab_BOM_KP_Shaft_0081</v>
      </c>
      <c r="E65" s="24" t="s">
        <v>1445</v>
      </c>
      <c r="F65" s="189" t="s">
        <v>432</v>
      </c>
      <c r="G65" s="189" t="str">
        <f t="shared" si="5"/>
        <v>XK</v>
      </c>
      <c r="H65" s="194">
        <v>2.5</v>
      </c>
      <c r="I65" s="206" t="s">
        <v>3880</v>
      </c>
      <c r="J65" s="188" t="s">
        <v>3956</v>
      </c>
      <c r="K65" s="188" t="s">
        <v>14262</v>
      </c>
      <c r="L65" s="188" t="s">
        <v>3957</v>
      </c>
      <c r="M65" s="188" t="s">
        <v>3871</v>
      </c>
      <c r="N65" s="188" t="s">
        <v>3871</v>
      </c>
      <c r="O65" s="188" t="s">
        <v>3957</v>
      </c>
      <c r="P65" s="169">
        <v>98718802</v>
      </c>
      <c r="Q65" s="188" t="s">
        <v>3958</v>
      </c>
      <c r="R65" s="188" t="s">
        <v>2014</v>
      </c>
      <c r="S65" s="193" t="s">
        <v>3959</v>
      </c>
      <c r="T65"/>
      <c r="U65"/>
      <c r="V65"/>
      <c r="W65"/>
      <c r="X65"/>
      <c r="Y65"/>
      <c r="Z65"/>
      <c r="AA65"/>
      <c r="AB65"/>
      <c r="AC65"/>
      <c r="AD65"/>
      <c r="AE65"/>
      <c r="AF65"/>
      <c r="AG65"/>
    </row>
    <row r="66" spans="1:33" s="2" customFormat="1">
      <c r="A66" s="43"/>
      <c r="B66" s="144" t="str">
        <f t="shared" si="3"/>
        <v>Y</v>
      </c>
      <c r="C66" s="24" t="s">
        <v>3968</v>
      </c>
      <c r="D66" s="24" t="str">
        <f t="shared" si="4"/>
        <v>ConTab_BOM_KP_Shaft_0082</v>
      </c>
      <c r="E66" s="24" t="s">
        <v>1445</v>
      </c>
      <c r="F66" s="189" t="s">
        <v>432</v>
      </c>
      <c r="G66" s="189" t="str">
        <f t="shared" si="5"/>
        <v>XK</v>
      </c>
      <c r="H66" s="194">
        <v>2.5</v>
      </c>
      <c r="I66" s="206" t="s">
        <v>3880</v>
      </c>
      <c r="J66" s="188" t="s">
        <v>3961</v>
      </c>
      <c r="K66" s="188" t="s">
        <v>3962</v>
      </c>
      <c r="L66" s="188" t="s">
        <v>3957</v>
      </c>
      <c r="M66" s="188" t="s">
        <v>3870</v>
      </c>
      <c r="N66" s="188" t="s">
        <v>3871</v>
      </c>
      <c r="O66" s="188" t="s">
        <v>3957</v>
      </c>
      <c r="P66" s="169">
        <v>98718802</v>
      </c>
      <c r="Q66" s="188" t="s">
        <v>3958</v>
      </c>
      <c r="R66" s="188" t="s">
        <v>2014</v>
      </c>
      <c r="S66" s="193" t="s">
        <v>3959</v>
      </c>
      <c r="T66" s="137"/>
      <c r="U66" s="199"/>
    </row>
    <row r="67" spans="1:33" s="2" customFormat="1">
      <c r="A67" s="43"/>
      <c r="B67" s="144" t="str">
        <f t="shared" si="3"/>
        <v>N</v>
      </c>
      <c r="C67" s="24" t="s">
        <v>3969</v>
      </c>
      <c r="D67" s="24" t="str">
        <f t="shared" si="4"/>
        <v/>
      </c>
      <c r="E67" s="24" t="s">
        <v>1445</v>
      </c>
      <c r="F67" s="189" t="s">
        <v>432</v>
      </c>
      <c r="G67" s="189" t="str">
        <f t="shared" si="5"/>
        <v>XK</v>
      </c>
      <c r="H67" s="194">
        <v>2.5</v>
      </c>
      <c r="I67" s="206" t="s">
        <v>3880</v>
      </c>
      <c r="J67" s="188" t="s">
        <v>3956</v>
      </c>
      <c r="K67" s="188" t="s">
        <v>14262</v>
      </c>
      <c r="L67" s="188" t="s">
        <v>3877</v>
      </c>
      <c r="M67" s="188" t="s">
        <v>3871</v>
      </c>
      <c r="N67" s="188" t="s">
        <v>3871</v>
      </c>
      <c r="O67" s="188" t="s">
        <v>3877</v>
      </c>
      <c r="P67" s="169" t="s">
        <v>544</v>
      </c>
      <c r="Q67" s="188" t="s">
        <v>3964</v>
      </c>
      <c r="R67" s="188"/>
      <c r="S67" s="193" t="s">
        <v>3965</v>
      </c>
      <c r="T67" s="24"/>
      <c r="U67" s="24"/>
    </row>
    <row r="68" spans="1:33" s="2" customFormat="1">
      <c r="A68" s="43"/>
      <c r="B68" s="144" t="str">
        <f t="shared" si="3"/>
        <v>N</v>
      </c>
      <c r="C68" s="24" t="s">
        <v>3970</v>
      </c>
      <c r="D68" s="24" t="str">
        <f t="shared" si="4"/>
        <v/>
      </c>
      <c r="E68" s="24" t="s">
        <v>1445</v>
      </c>
      <c r="F68" s="189" t="s">
        <v>432</v>
      </c>
      <c r="G68" s="189" t="str">
        <f t="shared" si="5"/>
        <v>XK</v>
      </c>
      <c r="H68" s="194">
        <v>2.5</v>
      </c>
      <c r="I68" s="206" t="s">
        <v>3880</v>
      </c>
      <c r="J68" s="188" t="s">
        <v>3961</v>
      </c>
      <c r="K68" s="188" t="s">
        <v>3962</v>
      </c>
      <c r="L68" s="188" t="s">
        <v>3877</v>
      </c>
      <c r="M68" s="188" t="s">
        <v>3870</v>
      </c>
      <c r="N68" s="188" t="s">
        <v>3871</v>
      </c>
      <c r="O68" s="188" t="s">
        <v>3877</v>
      </c>
      <c r="P68" s="169" t="s">
        <v>544</v>
      </c>
      <c r="Q68" s="188" t="s">
        <v>3964</v>
      </c>
      <c r="R68" s="188"/>
      <c r="S68" s="193" t="s">
        <v>3965</v>
      </c>
      <c r="T68"/>
      <c r="U68"/>
      <c r="V68"/>
      <c r="W68"/>
      <c r="X68"/>
      <c r="Y68"/>
      <c r="Z68"/>
      <c r="AA68"/>
      <c r="AB68"/>
      <c r="AC68"/>
      <c r="AD68"/>
      <c r="AE68"/>
      <c r="AF68"/>
      <c r="AG68"/>
    </row>
    <row r="69" spans="1:33" s="2" customFormat="1">
      <c r="A69" s="43"/>
      <c r="B69" s="144" t="str">
        <f t="shared" si="3"/>
        <v>Y</v>
      </c>
      <c r="C69" s="24" t="s">
        <v>3971</v>
      </c>
      <c r="D69" s="24" t="str">
        <f t="shared" si="4"/>
        <v>ConTab_BOM_KP_Shaft_0087</v>
      </c>
      <c r="E69" s="24" t="s">
        <v>3972</v>
      </c>
      <c r="F69" s="189" t="s">
        <v>432</v>
      </c>
      <c r="G69" s="189" t="str">
        <f t="shared" si="5"/>
        <v>XK</v>
      </c>
      <c r="H69" s="194">
        <v>2.5</v>
      </c>
      <c r="I69" s="195" t="s">
        <v>3868</v>
      </c>
      <c r="J69" s="24"/>
      <c r="K69" s="24"/>
      <c r="L69" s="24" t="s">
        <v>3874</v>
      </c>
      <c r="M69" s="24" t="s">
        <v>3870</v>
      </c>
      <c r="N69" s="24" t="s">
        <v>3871</v>
      </c>
      <c r="O69" s="24" t="s">
        <v>3874</v>
      </c>
      <c r="P69" s="155">
        <v>91845446</v>
      </c>
      <c r="Q69" s="24" t="s">
        <v>3973</v>
      </c>
      <c r="R69" s="24" t="s">
        <v>2014</v>
      </c>
      <c r="S69" s="25" t="s">
        <v>539</v>
      </c>
      <c r="T69" s="200"/>
      <c r="U69" s="200"/>
      <c r="V69"/>
      <c r="W69"/>
      <c r="X69"/>
      <c r="Y69"/>
      <c r="Z69"/>
      <c r="AA69"/>
      <c r="AB69"/>
      <c r="AC69"/>
      <c r="AD69"/>
      <c r="AE69"/>
      <c r="AF69"/>
      <c r="AG69"/>
    </row>
    <row r="70" spans="1:33" s="2" customFormat="1">
      <c r="A70" s="43"/>
      <c r="B70" s="144" t="str">
        <f t="shared" si="3"/>
        <v>N</v>
      </c>
      <c r="C70" s="24" t="s">
        <v>3974</v>
      </c>
      <c r="D70" s="24" t="str">
        <f t="shared" si="4"/>
        <v/>
      </c>
      <c r="E70" s="24" t="s">
        <v>3972</v>
      </c>
      <c r="F70" s="189" t="s">
        <v>432</v>
      </c>
      <c r="G70" s="189" t="str">
        <f t="shared" si="5"/>
        <v>XK</v>
      </c>
      <c r="H70" s="194">
        <v>2.5</v>
      </c>
      <c r="I70" s="195" t="s">
        <v>3868</v>
      </c>
      <c r="J70" s="24"/>
      <c r="K70" s="24"/>
      <c r="L70" s="24" t="s">
        <v>3877</v>
      </c>
      <c r="M70" s="24" t="s">
        <v>3870</v>
      </c>
      <c r="N70" s="24" t="s">
        <v>3871</v>
      </c>
      <c r="O70" s="24" t="s">
        <v>3877</v>
      </c>
      <c r="P70" s="25" t="s">
        <v>544</v>
      </c>
      <c r="Q70" s="24" t="s">
        <v>3878</v>
      </c>
      <c r="R70" s="24"/>
      <c r="S70" s="25" t="s">
        <v>552</v>
      </c>
      <c r="T70"/>
      <c r="U70"/>
      <c r="V70"/>
      <c r="W70"/>
      <c r="X70"/>
      <c r="Y70"/>
      <c r="Z70"/>
      <c r="AA70"/>
      <c r="AB70"/>
      <c r="AC70"/>
      <c r="AD70"/>
      <c r="AE70"/>
      <c r="AF70"/>
      <c r="AG70"/>
    </row>
    <row r="71" spans="1:33" s="2" customFormat="1">
      <c r="A71" s="43"/>
      <c r="B71" s="144" t="str">
        <f t="shared" si="3"/>
        <v>Y</v>
      </c>
      <c r="C71" s="24" t="s">
        <v>3975</v>
      </c>
      <c r="D71" s="24" t="str">
        <f t="shared" si="4"/>
        <v>ConTab_BOM_KP_Shaft_0089</v>
      </c>
      <c r="E71" s="24" t="s">
        <v>3972</v>
      </c>
      <c r="F71" s="189" t="s">
        <v>432</v>
      </c>
      <c r="G71" s="189" t="str">
        <f t="shared" si="5"/>
        <v>XK</v>
      </c>
      <c r="H71" s="194">
        <v>2.5</v>
      </c>
      <c r="I71" s="195" t="s">
        <v>3880</v>
      </c>
      <c r="J71" s="24"/>
      <c r="K71" s="24"/>
      <c r="L71" s="24" t="s">
        <v>3874</v>
      </c>
      <c r="M71" s="24" t="s">
        <v>3870</v>
      </c>
      <c r="N71" s="24" t="s">
        <v>3871</v>
      </c>
      <c r="O71" s="24" t="s">
        <v>3874</v>
      </c>
      <c r="P71" s="155">
        <v>91845448</v>
      </c>
      <c r="Q71" s="24" t="s">
        <v>3973</v>
      </c>
      <c r="R71" s="24" t="s">
        <v>2014</v>
      </c>
      <c r="S71" s="25" t="s">
        <v>539</v>
      </c>
      <c r="T71" s="137"/>
      <c r="U71" s="155"/>
    </row>
    <row r="72" spans="1:33" s="2" customFormat="1">
      <c r="A72" s="43"/>
      <c r="B72" s="144" t="str">
        <f t="shared" si="3"/>
        <v>N</v>
      </c>
      <c r="C72" s="24" t="s">
        <v>3976</v>
      </c>
      <c r="D72" s="24" t="str">
        <f t="shared" si="4"/>
        <v/>
      </c>
      <c r="E72" s="24" t="s">
        <v>3972</v>
      </c>
      <c r="F72" s="189" t="s">
        <v>432</v>
      </c>
      <c r="G72" s="189" t="str">
        <f t="shared" si="5"/>
        <v>XK</v>
      </c>
      <c r="H72" s="194">
        <v>2.5</v>
      </c>
      <c r="I72" s="195" t="s">
        <v>3880</v>
      </c>
      <c r="J72" s="24"/>
      <c r="K72" s="24"/>
      <c r="L72" s="24" t="s">
        <v>3877</v>
      </c>
      <c r="M72" s="24" t="s">
        <v>3870</v>
      </c>
      <c r="N72" s="24" t="s">
        <v>3871</v>
      </c>
      <c r="O72" s="24" t="s">
        <v>3877</v>
      </c>
      <c r="P72" s="25" t="s">
        <v>544</v>
      </c>
      <c r="Q72" s="24" t="s">
        <v>3878</v>
      </c>
      <c r="R72" s="24"/>
      <c r="S72" s="25" t="s">
        <v>552</v>
      </c>
      <c r="T72"/>
      <c r="U72"/>
      <c r="V72"/>
      <c r="W72"/>
      <c r="X72"/>
      <c r="Y72"/>
      <c r="Z72"/>
      <c r="AA72"/>
      <c r="AB72"/>
      <c r="AC72"/>
      <c r="AD72"/>
      <c r="AE72"/>
      <c r="AF72"/>
      <c r="AG72"/>
    </row>
    <row r="73" spans="1:33" s="2" customFormat="1">
      <c r="A73" s="43"/>
      <c r="B73" s="144" t="str">
        <f t="shared" si="3"/>
        <v>Y</v>
      </c>
      <c r="C73" s="24" t="s">
        <v>3977</v>
      </c>
      <c r="D73" s="24" t="str">
        <f t="shared" si="4"/>
        <v>ConTab_BOM_KP_Shaft_0093</v>
      </c>
      <c r="E73" s="24" t="s">
        <v>3978</v>
      </c>
      <c r="F73" s="189" t="s">
        <v>450</v>
      </c>
      <c r="G73" s="189" t="str">
        <f t="shared" si="5"/>
        <v>XV</v>
      </c>
      <c r="H73" s="194">
        <v>3.125</v>
      </c>
      <c r="I73" s="206" t="s">
        <v>3868</v>
      </c>
      <c r="J73" s="188" t="s">
        <v>3956</v>
      </c>
      <c r="K73" s="188" t="s">
        <v>14262</v>
      </c>
      <c r="L73" s="188" t="s">
        <v>3957</v>
      </c>
      <c r="M73" s="188" t="s">
        <v>3871</v>
      </c>
      <c r="N73" s="188" t="s">
        <v>3871</v>
      </c>
      <c r="O73" s="188" t="s">
        <v>3957</v>
      </c>
      <c r="P73" s="169">
        <v>96900702</v>
      </c>
      <c r="Q73" s="188" t="s">
        <v>3958</v>
      </c>
      <c r="R73" s="188" t="s">
        <v>2014</v>
      </c>
      <c r="S73" s="193" t="s">
        <v>3959</v>
      </c>
      <c r="T73" s="24"/>
      <c r="U73" s="24"/>
    </row>
    <row r="74" spans="1:33" s="2" customFormat="1">
      <c r="A74" s="43"/>
      <c r="B74" s="144" t="str">
        <f t="shared" si="3"/>
        <v>Y</v>
      </c>
      <c r="C74" s="24" t="s">
        <v>3979</v>
      </c>
      <c r="D74" s="24" t="str">
        <f t="shared" si="4"/>
        <v>ConTab_BOM_KP_Shaft_0094</v>
      </c>
      <c r="E74" s="24" t="s">
        <v>3978</v>
      </c>
      <c r="F74" s="189" t="s">
        <v>450</v>
      </c>
      <c r="G74" s="189" t="str">
        <f t="shared" si="5"/>
        <v>XV</v>
      </c>
      <c r="H74" s="194">
        <v>3.125</v>
      </c>
      <c r="I74" s="206" t="s">
        <v>3868</v>
      </c>
      <c r="J74" s="188" t="s">
        <v>3961</v>
      </c>
      <c r="K74" s="188" t="s">
        <v>3962</v>
      </c>
      <c r="L74" s="188" t="s">
        <v>3957</v>
      </c>
      <c r="M74" s="188" t="s">
        <v>3870</v>
      </c>
      <c r="N74" s="188" t="s">
        <v>3871</v>
      </c>
      <c r="O74" s="188" t="s">
        <v>3957</v>
      </c>
      <c r="P74" s="169">
        <v>96900702</v>
      </c>
      <c r="Q74" s="188" t="s">
        <v>3958</v>
      </c>
      <c r="R74" s="188" t="s">
        <v>2014</v>
      </c>
      <c r="S74" s="193" t="s">
        <v>3959</v>
      </c>
      <c r="T74"/>
      <c r="U74"/>
      <c r="V74"/>
      <c r="W74"/>
      <c r="X74"/>
      <c r="Y74"/>
      <c r="Z74"/>
      <c r="AA74"/>
      <c r="AB74"/>
      <c r="AC74"/>
      <c r="AD74"/>
      <c r="AE74"/>
      <c r="AF74"/>
      <c r="AG74"/>
    </row>
    <row r="75" spans="1:33" s="2" customFormat="1">
      <c r="A75" s="43"/>
      <c r="B75" s="144" t="str">
        <f t="shared" si="3"/>
        <v>N</v>
      </c>
      <c r="C75" s="24" t="s">
        <v>3980</v>
      </c>
      <c r="D75" s="24" t="str">
        <f t="shared" si="4"/>
        <v/>
      </c>
      <c r="E75" s="24" t="s">
        <v>3978</v>
      </c>
      <c r="F75" s="189" t="s">
        <v>450</v>
      </c>
      <c r="G75" s="189" t="str">
        <f t="shared" si="5"/>
        <v>XV</v>
      </c>
      <c r="H75" s="194">
        <v>3.125</v>
      </c>
      <c r="I75" s="206" t="s">
        <v>3868</v>
      </c>
      <c r="J75" s="188" t="s">
        <v>3956</v>
      </c>
      <c r="K75" s="188" t="s">
        <v>14262</v>
      </c>
      <c r="L75" s="188" t="s">
        <v>3877</v>
      </c>
      <c r="M75" s="188" t="s">
        <v>3871</v>
      </c>
      <c r="N75" s="188" t="s">
        <v>3871</v>
      </c>
      <c r="O75" s="188" t="s">
        <v>3877</v>
      </c>
      <c r="P75" s="169" t="s">
        <v>544</v>
      </c>
      <c r="Q75" s="188" t="s">
        <v>3964</v>
      </c>
      <c r="R75" s="188"/>
      <c r="S75" s="193" t="s">
        <v>3965</v>
      </c>
      <c r="T75" s="137"/>
      <c r="U75" s="137"/>
    </row>
    <row r="76" spans="1:33" s="2" customFormat="1">
      <c r="A76" s="43"/>
      <c r="B76" s="144" t="str">
        <f t="shared" si="3"/>
        <v>N</v>
      </c>
      <c r="C76" s="24" t="s">
        <v>3981</v>
      </c>
      <c r="D76" s="24" t="str">
        <f t="shared" si="4"/>
        <v/>
      </c>
      <c r="E76" s="24" t="s">
        <v>3978</v>
      </c>
      <c r="F76" s="189" t="s">
        <v>450</v>
      </c>
      <c r="G76" s="189" t="str">
        <f t="shared" si="5"/>
        <v>XV</v>
      </c>
      <c r="H76" s="194">
        <v>3.125</v>
      </c>
      <c r="I76" s="206" t="s">
        <v>3868</v>
      </c>
      <c r="J76" s="188" t="s">
        <v>3961</v>
      </c>
      <c r="K76" s="188" t="s">
        <v>3962</v>
      </c>
      <c r="L76" s="188" t="s">
        <v>3877</v>
      </c>
      <c r="M76" s="188" t="s">
        <v>3870</v>
      </c>
      <c r="N76" s="188" t="s">
        <v>3871</v>
      </c>
      <c r="O76" s="188" t="s">
        <v>3877</v>
      </c>
      <c r="P76" s="169" t="s">
        <v>544</v>
      </c>
      <c r="Q76" s="188" t="s">
        <v>3964</v>
      </c>
      <c r="R76" s="188"/>
      <c r="S76" s="193" t="s">
        <v>3965</v>
      </c>
      <c r="T76" s="24"/>
      <c r="U76" s="25"/>
    </row>
    <row r="77" spans="1:33" s="2" customFormat="1">
      <c r="A77" s="43"/>
      <c r="B77" s="144" t="str">
        <f t="shared" si="3"/>
        <v>Y</v>
      </c>
      <c r="C77" s="24" t="s">
        <v>3982</v>
      </c>
      <c r="D77" s="24" t="str">
        <f t="shared" si="4"/>
        <v>ConTab_BOM_KP_Shaft_0097</v>
      </c>
      <c r="E77" s="24" t="s">
        <v>3978</v>
      </c>
      <c r="F77" s="189" t="s">
        <v>450</v>
      </c>
      <c r="G77" s="189" t="str">
        <f t="shared" si="5"/>
        <v>XV</v>
      </c>
      <c r="H77" s="194">
        <v>3.125</v>
      </c>
      <c r="I77" s="206" t="s">
        <v>3880</v>
      </c>
      <c r="J77" s="188" t="s">
        <v>3956</v>
      </c>
      <c r="K77" s="188" t="s">
        <v>14262</v>
      </c>
      <c r="L77" s="188" t="s">
        <v>3957</v>
      </c>
      <c r="M77" s="188" t="s">
        <v>3871</v>
      </c>
      <c r="N77" s="188" t="s">
        <v>3871</v>
      </c>
      <c r="O77" s="188" t="s">
        <v>3957</v>
      </c>
      <c r="P77" s="169">
        <v>96925683</v>
      </c>
      <c r="Q77" s="188" t="s">
        <v>3958</v>
      </c>
      <c r="R77" s="188" t="s">
        <v>2014</v>
      </c>
      <c r="S77" s="193" t="s">
        <v>3959</v>
      </c>
      <c r="T77"/>
      <c r="U77"/>
      <c r="V77"/>
      <c r="W77"/>
      <c r="X77"/>
      <c r="Y77"/>
      <c r="Z77"/>
      <c r="AA77"/>
      <c r="AB77"/>
      <c r="AC77"/>
      <c r="AD77"/>
      <c r="AE77"/>
      <c r="AF77"/>
      <c r="AG77"/>
    </row>
    <row r="78" spans="1:33" s="2" customFormat="1">
      <c r="A78" s="43"/>
      <c r="B78" s="144" t="str">
        <f t="shared" si="3"/>
        <v>Y</v>
      </c>
      <c r="C78" s="24" t="s">
        <v>3983</v>
      </c>
      <c r="D78" s="24" t="str">
        <f t="shared" si="4"/>
        <v>ConTab_BOM_KP_Shaft_0098</v>
      </c>
      <c r="E78" s="24" t="s">
        <v>3978</v>
      </c>
      <c r="F78" s="189" t="s">
        <v>450</v>
      </c>
      <c r="G78" s="189" t="str">
        <f t="shared" si="5"/>
        <v>XV</v>
      </c>
      <c r="H78" s="194">
        <v>3.125</v>
      </c>
      <c r="I78" s="206" t="s">
        <v>3880</v>
      </c>
      <c r="J78" s="188" t="s">
        <v>3961</v>
      </c>
      <c r="K78" s="188" t="s">
        <v>3962</v>
      </c>
      <c r="L78" s="188" t="s">
        <v>3957</v>
      </c>
      <c r="M78" s="188" t="s">
        <v>3870</v>
      </c>
      <c r="N78" s="188" t="s">
        <v>3871</v>
      </c>
      <c r="O78" s="188" t="s">
        <v>3957</v>
      </c>
      <c r="P78" s="169">
        <v>96925683</v>
      </c>
      <c r="Q78" s="188" t="s">
        <v>3958</v>
      </c>
      <c r="R78" s="188" t="s">
        <v>2014</v>
      </c>
      <c r="S78" s="193" t="s">
        <v>3959</v>
      </c>
      <c r="T78" s="137"/>
      <c r="U78" s="24"/>
    </row>
    <row r="79" spans="1:33" s="2" customFormat="1">
      <c r="A79" s="43"/>
      <c r="B79" s="144" t="str">
        <f t="shared" si="3"/>
        <v>N</v>
      </c>
      <c r="C79" s="24" t="s">
        <v>3984</v>
      </c>
      <c r="D79" s="24" t="str">
        <f t="shared" si="4"/>
        <v/>
      </c>
      <c r="E79" s="24" t="s">
        <v>3978</v>
      </c>
      <c r="F79" s="189" t="s">
        <v>450</v>
      </c>
      <c r="G79" s="189" t="str">
        <f t="shared" si="5"/>
        <v>XV</v>
      </c>
      <c r="H79" s="194">
        <v>3.125</v>
      </c>
      <c r="I79" s="206" t="s">
        <v>3880</v>
      </c>
      <c r="J79" s="188" t="s">
        <v>3956</v>
      </c>
      <c r="K79" s="188" t="s">
        <v>14262</v>
      </c>
      <c r="L79" s="188" t="s">
        <v>3877</v>
      </c>
      <c r="M79" s="188" t="s">
        <v>3871</v>
      </c>
      <c r="N79" s="188" t="s">
        <v>3871</v>
      </c>
      <c r="O79" s="188" t="s">
        <v>3877</v>
      </c>
      <c r="P79" s="169" t="s">
        <v>544</v>
      </c>
      <c r="Q79" s="188" t="s">
        <v>3964</v>
      </c>
      <c r="R79" s="188"/>
      <c r="S79" s="193" t="s">
        <v>3965</v>
      </c>
      <c r="T79" s="137"/>
      <c r="U79" s="137"/>
    </row>
    <row r="80" spans="1:33" s="2" customFormat="1">
      <c r="A80" s="43"/>
      <c r="B80" s="144" t="str">
        <f t="shared" si="3"/>
        <v>N</v>
      </c>
      <c r="C80" s="24" t="s">
        <v>3985</v>
      </c>
      <c r="D80" s="24" t="str">
        <f t="shared" si="4"/>
        <v/>
      </c>
      <c r="E80" s="24" t="s">
        <v>3978</v>
      </c>
      <c r="F80" s="189" t="s">
        <v>450</v>
      </c>
      <c r="G80" s="189" t="str">
        <f t="shared" si="5"/>
        <v>XV</v>
      </c>
      <c r="H80" s="194">
        <v>3.125</v>
      </c>
      <c r="I80" s="206" t="s">
        <v>3880</v>
      </c>
      <c r="J80" s="188" t="s">
        <v>3961</v>
      </c>
      <c r="K80" s="188" t="s">
        <v>3962</v>
      </c>
      <c r="L80" s="188" t="s">
        <v>3877</v>
      </c>
      <c r="M80" s="188" t="s">
        <v>3870</v>
      </c>
      <c r="N80" s="188" t="s">
        <v>3871</v>
      </c>
      <c r="O80" s="188" t="s">
        <v>3877</v>
      </c>
      <c r="P80" s="169" t="s">
        <v>544</v>
      </c>
      <c r="Q80" s="188" t="s">
        <v>3964</v>
      </c>
      <c r="R80" s="188"/>
      <c r="S80" s="193" t="s">
        <v>3965</v>
      </c>
      <c r="T80" s="24"/>
      <c r="U80" s="24"/>
    </row>
    <row r="81" spans="1:33" s="2" customFormat="1">
      <c r="A81" s="43"/>
      <c r="B81" s="144" t="str">
        <f t="shared" si="3"/>
        <v>Y</v>
      </c>
      <c r="C81" s="24" t="s">
        <v>3986</v>
      </c>
      <c r="D81" s="24" t="str">
        <f t="shared" si="4"/>
        <v>ConTab_BOM_KP_Shaft_0101</v>
      </c>
      <c r="E81" s="24" t="s">
        <v>1491</v>
      </c>
      <c r="F81" s="189" t="s">
        <v>496</v>
      </c>
      <c r="G81" s="189" t="str">
        <f t="shared" si="5"/>
        <v>XH</v>
      </c>
      <c r="H81" s="194">
        <v>3.74</v>
      </c>
      <c r="I81" s="206" t="s">
        <v>3868</v>
      </c>
      <c r="J81" s="188" t="s">
        <v>3956</v>
      </c>
      <c r="K81" s="188" t="s">
        <v>3987</v>
      </c>
      <c r="L81" s="188" t="s">
        <v>3957</v>
      </c>
      <c r="M81" s="188" t="s">
        <v>3871</v>
      </c>
      <c r="N81" s="188" t="s">
        <v>3871</v>
      </c>
      <c r="O81" s="188" t="s">
        <v>3957</v>
      </c>
      <c r="P81" s="191">
        <v>98553320</v>
      </c>
      <c r="Q81" s="188" t="s">
        <v>3958</v>
      </c>
      <c r="R81" s="188" t="s">
        <v>2014</v>
      </c>
      <c r="S81" s="193" t="s">
        <v>3959</v>
      </c>
      <c r="T81"/>
      <c r="U81"/>
      <c r="V81"/>
      <c r="W81"/>
      <c r="X81"/>
      <c r="Y81"/>
      <c r="Z81"/>
      <c r="AA81"/>
      <c r="AB81"/>
      <c r="AC81"/>
      <c r="AD81"/>
      <c r="AE81"/>
      <c r="AF81"/>
      <c r="AG81"/>
    </row>
    <row r="82" spans="1:33" s="2" customFormat="1">
      <c r="A82" s="43"/>
      <c r="B82" s="144" t="str">
        <f t="shared" si="3"/>
        <v>Y</v>
      </c>
      <c r="C82" s="24" t="s">
        <v>3988</v>
      </c>
      <c r="D82" s="24" t="str">
        <f t="shared" si="4"/>
        <v>ConTab_BOM_KP_Shaft_0102</v>
      </c>
      <c r="E82" s="24" t="s">
        <v>1491</v>
      </c>
      <c r="F82" s="189" t="s">
        <v>496</v>
      </c>
      <c r="G82" s="189" t="str">
        <f t="shared" si="5"/>
        <v>XH</v>
      </c>
      <c r="H82" s="194">
        <v>3.74</v>
      </c>
      <c r="I82" s="206" t="s">
        <v>3868</v>
      </c>
      <c r="J82" s="188" t="s">
        <v>3961</v>
      </c>
      <c r="K82" s="188" t="s">
        <v>3962</v>
      </c>
      <c r="L82" s="188" t="s">
        <v>3957</v>
      </c>
      <c r="M82" s="188" t="s">
        <v>3870</v>
      </c>
      <c r="N82" s="188" t="s">
        <v>3871</v>
      </c>
      <c r="O82" s="188" t="s">
        <v>3957</v>
      </c>
      <c r="P82" s="169" t="s">
        <v>544</v>
      </c>
      <c r="Q82" s="188" t="s">
        <v>3964</v>
      </c>
      <c r="R82" s="188"/>
      <c r="S82" s="193" t="s">
        <v>3959</v>
      </c>
      <c r="T82" s="137"/>
      <c r="U82" s="137"/>
    </row>
    <row r="83" spans="1:33" s="2" customFormat="1">
      <c r="A83" s="43"/>
      <c r="B83" s="144" t="str">
        <f t="shared" si="3"/>
        <v>N</v>
      </c>
      <c r="C83" s="24" t="s">
        <v>3989</v>
      </c>
      <c r="D83" s="24" t="str">
        <f t="shared" si="4"/>
        <v/>
      </c>
      <c r="E83" s="24" t="s">
        <v>1491</v>
      </c>
      <c r="F83" s="189" t="s">
        <v>496</v>
      </c>
      <c r="G83" s="189" t="str">
        <f t="shared" si="5"/>
        <v>XH</v>
      </c>
      <c r="H83" s="194">
        <v>3.74</v>
      </c>
      <c r="I83" s="206" t="s">
        <v>3868</v>
      </c>
      <c r="J83" s="188" t="s">
        <v>3956</v>
      </c>
      <c r="K83" s="188" t="s">
        <v>3987</v>
      </c>
      <c r="L83" s="188" t="s">
        <v>3877</v>
      </c>
      <c r="M83" s="188" t="s">
        <v>3871</v>
      </c>
      <c r="N83" s="188" t="s">
        <v>3871</v>
      </c>
      <c r="O83" s="188" t="s">
        <v>3877</v>
      </c>
      <c r="P83" s="169" t="s">
        <v>544</v>
      </c>
      <c r="Q83" s="188" t="s">
        <v>3964</v>
      </c>
      <c r="R83" s="188"/>
      <c r="S83" s="193" t="s">
        <v>3965</v>
      </c>
      <c r="T83" s="24"/>
      <c r="U83" s="24"/>
    </row>
    <row r="84" spans="1:33" s="2" customFormat="1">
      <c r="A84" s="43"/>
      <c r="B84" s="144" t="str">
        <f t="shared" si="3"/>
        <v>N</v>
      </c>
      <c r="C84" s="24" t="s">
        <v>3990</v>
      </c>
      <c r="D84" s="24" t="str">
        <f t="shared" si="4"/>
        <v/>
      </c>
      <c r="E84" s="24" t="s">
        <v>1491</v>
      </c>
      <c r="F84" s="189" t="s">
        <v>496</v>
      </c>
      <c r="G84" s="189" t="str">
        <f t="shared" si="5"/>
        <v>XH</v>
      </c>
      <c r="H84" s="194">
        <v>3.74</v>
      </c>
      <c r="I84" s="206" t="s">
        <v>3868</v>
      </c>
      <c r="J84" s="188" t="s">
        <v>3961</v>
      </c>
      <c r="K84" s="188" t="s">
        <v>3962</v>
      </c>
      <c r="L84" s="188" t="s">
        <v>3877</v>
      </c>
      <c r="M84" s="188" t="s">
        <v>3870</v>
      </c>
      <c r="N84" s="188" t="s">
        <v>3871</v>
      </c>
      <c r="O84" s="188" t="s">
        <v>3877</v>
      </c>
      <c r="P84" s="169" t="s">
        <v>544</v>
      </c>
      <c r="Q84" s="188" t="s">
        <v>3964</v>
      </c>
      <c r="R84" s="188"/>
      <c r="S84" s="193" t="s">
        <v>3965</v>
      </c>
      <c r="T84"/>
      <c r="U84"/>
      <c r="V84"/>
      <c r="W84"/>
      <c r="X84"/>
      <c r="Y84"/>
      <c r="Z84"/>
      <c r="AA84"/>
      <c r="AB84"/>
      <c r="AC84"/>
      <c r="AD84"/>
      <c r="AE84"/>
      <c r="AF84"/>
      <c r="AG84"/>
    </row>
    <row r="85" spans="1:33" s="2" customFormat="1">
      <c r="A85" s="43"/>
      <c r="B85" s="144" t="str">
        <f t="shared" si="3"/>
        <v>Y</v>
      </c>
      <c r="C85" s="24" t="s">
        <v>3991</v>
      </c>
      <c r="D85" s="24" t="str">
        <f t="shared" si="4"/>
        <v>ConTab_BOM_KP_Shaft_0105</v>
      </c>
      <c r="E85" s="24" t="s">
        <v>1491</v>
      </c>
      <c r="F85" s="189" t="s">
        <v>496</v>
      </c>
      <c r="G85" s="189" t="str">
        <f t="shared" si="5"/>
        <v>XH</v>
      </c>
      <c r="H85" s="194">
        <v>3.74</v>
      </c>
      <c r="I85" s="206" t="s">
        <v>3880</v>
      </c>
      <c r="J85" s="188" t="s">
        <v>3956</v>
      </c>
      <c r="K85" s="188" t="s">
        <v>3987</v>
      </c>
      <c r="L85" s="188" t="s">
        <v>3957</v>
      </c>
      <c r="M85" s="188" t="s">
        <v>3871</v>
      </c>
      <c r="N85" s="188" t="s">
        <v>3871</v>
      </c>
      <c r="O85" s="188" t="s">
        <v>3957</v>
      </c>
      <c r="P85" s="191">
        <v>98553321</v>
      </c>
      <c r="Q85" s="188" t="s">
        <v>3958</v>
      </c>
      <c r="R85" s="188" t="s">
        <v>2014</v>
      </c>
      <c r="S85" s="193" t="s">
        <v>3959</v>
      </c>
      <c r="T85" s="137"/>
      <c r="U85" s="24"/>
    </row>
    <row r="86" spans="1:33" s="2" customFormat="1">
      <c r="A86" s="43"/>
      <c r="B86" s="144" t="str">
        <f t="shared" si="3"/>
        <v>Y</v>
      </c>
      <c r="C86" s="24" t="s">
        <v>3992</v>
      </c>
      <c r="D86" s="24" t="str">
        <f t="shared" si="4"/>
        <v>ConTab_BOM_KP_Shaft_0106</v>
      </c>
      <c r="E86" s="24" t="s">
        <v>1491</v>
      </c>
      <c r="F86" s="189" t="s">
        <v>496</v>
      </c>
      <c r="G86" s="189" t="str">
        <f t="shared" si="5"/>
        <v>XH</v>
      </c>
      <c r="H86" s="194">
        <v>3.74</v>
      </c>
      <c r="I86" s="206" t="s">
        <v>3880</v>
      </c>
      <c r="J86" s="188" t="s">
        <v>3961</v>
      </c>
      <c r="K86" s="188" t="s">
        <v>3962</v>
      </c>
      <c r="L86" s="188" t="s">
        <v>3957</v>
      </c>
      <c r="M86" s="188" t="s">
        <v>3870</v>
      </c>
      <c r="N86" s="188" t="s">
        <v>3871</v>
      </c>
      <c r="O86" s="188" t="s">
        <v>3957</v>
      </c>
      <c r="P86" s="169" t="s">
        <v>544</v>
      </c>
      <c r="Q86" s="188" t="s">
        <v>3964</v>
      </c>
      <c r="R86" s="188"/>
      <c r="S86" s="193" t="s">
        <v>3959</v>
      </c>
      <c r="T86" s="24"/>
      <c r="U86" s="24"/>
    </row>
    <row r="87" spans="1:33" s="2" customFormat="1">
      <c r="A87" s="43"/>
      <c r="B87" s="144" t="str">
        <f t="shared" si="3"/>
        <v>N</v>
      </c>
      <c r="C87" s="24" t="s">
        <v>3993</v>
      </c>
      <c r="D87" s="24" t="str">
        <f t="shared" si="4"/>
        <v/>
      </c>
      <c r="E87" s="24" t="s">
        <v>1491</v>
      </c>
      <c r="F87" s="189" t="s">
        <v>496</v>
      </c>
      <c r="G87" s="189" t="str">
        <f t="shared" si="5"/>
        <v>XH</v>
      </c>
      <c r="H87" s="194">
        <v>3.74</v>
      </c>
      <c r="I87" s="206" t="s">
        <v>3880</v>
      </c>
      <c r="J87" s="188" t="s">
        <v>3956</v>
      </c>
      <c r="K87" s="188" t="s">
        <v>3987</v>
      </c>
      <c r="L87" s="188" t="s">
        <v>3877</v>
      </c>
      <c r="M87" s="188" t="s">
        <v>3871</v>
      </c>
      <c r="N87" s="188" t="s">
        <v>3871</v>
      </c>
      <c r="O87" s="188" t="s">
        <v>3877</v>
      </c>
      <c r="P87" s="169" t="s">
        <v>544</v>
      </c>
      <c r="Q87" s="188" t="s">
        <v>3964</v>
      </c>
      <c r="R87" s="188"/>
      <c r="S87" s="193" t="s">
        <v>3965</v>
      </c>
      <c r="T87"/>
      <c r="U87"/>
      <c r="V87"/>
      <c r="W87"/>
      <c r="X87"/>
      <c r="Y87"/>
      <c r="Z87"/>
      <c r="AA87"/>
      <c r="AB87"/>
      <c r="AC87"/>
      <c r="AD87"/>
      <c r="AE87"/>
      <c r="AF87"/>
      <c r="AG87"/>
    </row>
    <row r="88" spans="1:33" s="2" customFormat="1">
      <c r="A88" s="43"/>
      <c r="B88" s="144" t="str">
        <f t="shared" si="3"/>
        <v>N</v>
      </c>
      <c r="C88" s="24" t="s">
        <v>3994</v>
      </c>
      <c r="D88" s="24" t="str">
        <f t="shared" si="4"/>
        <v/>
      </c>
      <c r="E88" s="24" t="s">
        <v>1491</v>
      </c>
      <c r="F88" s="189" t="s">
        <v>496</v>
      </c>
      <c r="G88" s="189" t="str">
        <f t="shared" si="5"/>
        <v>XH</v>
      </c>
      <c r="H88" s="194">
        <v>3.74</v>
      </c>
      <c r="I88" s="206" t="s">
        <v>3880</v>
      </c>
      <c r="J88" s="188" t="s">
        <v>3961</v>
      </c>
      <c r="K88" s="188" t="s">
        <v>3962</v>
      </c>
      <c r="L88" s="188" t="s">
        <v>3877</v>
      </c>
      <c r="M88" s="188" t="s">
        <v>3870</v>
      </c>
      <c r="N88" s="188" t="s">
        <v>3871</v>
      </c>
      <c r="O88" s="188" t="s">
        <v>3877</v>
      </c>
      <c r="P88" s="169" t="s">
        <v>544</v>
      </c>
      <c r="Q88" s="188" t="s">
        <v>3964</v>
      </c>
      <c r="R88" s="188"/>
      <c r="S88" s="193" t="s">
        <v>3965</v>
      </c>
      <c r="T88" s="24"/>
      <c r="U88" s="24"/>
    </row>
    <row r="89" spans="1:33" s="2" customFormat="1">
      <c r="A89" s="43"/>
      <c r="B89" s="144" t="str">
        <f t="shared" si="3"/>
        <v>Y</v>
      </c>
      <c r="C89" s="24" t="s">
        <v>3995</v>
      </c>
      <c r="D89" s="24" t="str">
        <f t="shared" si="4"/>
        <v>ConTab_BOM_KP_Shaft_0109</v>
      </c>
      <c r="E89" s="24" t="s">
        <v>3996</v>
      </c>
      <c r="F89" s="189" t="s">
        <v>432</v>
      </c>
      <c r="G89" s="189" t="str">
        <f t="shared" si="5"/>
        <v>XK</v>
      </c>
      <c r="H89" s="194">
        <v>2.5</v>
      </c>
      <c r="I89" s="195" t="s">
        <v>3868</v>
      </c>
      <c r="J89" s="24"/>
      <c r="K89" s="24"/>
      <c r="L89" s="24" t="s">
        <v>3869</v>
      </c>
      <c r="M89" s="24" t="s">
        <v>3870</v>
      </c>
      <c r="N89" s="24" t="s">
        <v>3871</v>
      </c>
      <c r="O89" s="24" t="s">
        <v>3869</v>
      </c>
      <c r="P89" s="155">
        <v>91845537</v>
      </c>
      <c r="Q89" s="24" t="s">
        <v>3997</v>
      </c>
      <c r="R89" s="24"/>
      <c r="S89" s="25" t="s">
        <v>539</v>
      </c>
      <c r="T89" s="137"/>
      <c r="U89" s="24"/>
    </row>
    <row r="90" spans="1:33" s="2" customFormat="1">
      <c r="A90" s="43"/>
      <c r="B90" s="144" t="str">
        <f t="shared" si="3"/>
        <v>Y</v>
      </c>
      <c r="C90" s="24" t="s">
        <v>3998</v>
      </c>
      <c r="D90" s="24" t="str">
        <f t="shared" si="4"/>
        <v>ConTab_BOM_KP_Shaft_0110</v>
      </c>
      <c r="E90" s="24" t="s">
        <v>3996</v>
      </c>
      <c r="F90" s="189" t="s">
        <v>432</v>
      </c>
      <c r="G90" s="189" t="str">
        <f t="shared" si="5"/>
        <v>XK</v>
      </c>
      <c r="H90" s="194">
        <v>2.5</v>
      </c>
      <c r="I90" s="195" t="s">
        <v>3868</v>
      </c>
      <c r="J90" s="24"/>
      <c r="K90" s="24"/>
      <c r="L90" s="24" t="s">
        <v>3874</v>
      </c>
      <c r="M90" s="24" t="s">
        <v>3870</v>
      </c>
      <c r="N90" s="24" t="s">
        <v>3871</v>
      </c>
      <c r="O90" s="24" t="s">
        <v>3874</v>
      </c>
      <c r="P90" s="155">
        <v>91845536</v>
      </c>
      <c r="Q90" s="24" t="s">
        <v>3997</v>
      </c>
      <c r="R90" s="24" t="s">
        <v>2014</v>
      </c>
      <c r="S90" s="25" t="s">
        <v>539</v>
      </c>
      <c r="T90" s="24"/>
      <c r="U90" s="24"/>
    </row>
    <row r="91" spans="1:33" s="2" customFormat="1">
      <c r="A91" s="43"/>
      <c r="B91" s="144" t="str">
        <f t="shared" si="3"/>
        <v>N</v>
      </c>
      <c r="C91" s="24" t="s">
        <v>3999</v>
      </c>
      <c r="D91" s="24" t="str">
        <f t="shared" si="4"/>
        <v/>
      </c>
      <c r="E91" s="24" t="s">
        <v>3996</v>
      </c>
      <c r="F91" s="189" t="s">
        <v>432</v>
      </c>
      <c r="G91" s="189" t="str">
        <f t="shared" si="5"/>
        <v>XK</v>
      </c>
      <c r="H91" s="194">
        <v>2.5</v>
      </c>
      <c r="I91" s="195" t="s">
        <v>3868</v>
      </c>
      <c r="J91" s="24"/>
      <c r="K91" s="24"/>
      <c r="L91" s="24" t="s">
        <v>3877</v>
      </c>
      <c r="M91" s="24" t="s">
        <v>3870</v>
      </c>
      <c r="N91" s="24" t="s">
        <v>3871</v>
      </c>
      <c r="O91" s="24" t="s">
        <v>3877</v>
      </c>
      <c r="P91" s="25" t="s">
        <v>544</v>
      </c>
      <c r="Q91" s="24" t="s">
        <v>3878</v>
      </c>
      <c r="R91" s="24"/>
      <c r="S91" s="25" t="s">
        <v>552</v>
      </c>
      <c r="T91"/>
      <c r="U91"/>
      <c r="V91"/>
      <c r="W91"/>
      <c r="X91"/>
      <c r="Y91"/>
      <c r="Z91"/>
      <c r="AA91"/>
      <c r="AB91"/>
      <c r="AC91"/>
      <c r="AD91"/>
      <c r="AE91"/>
      <c r="AF91"/>
      <c r="AG91"/>
    </row>
    <row r="92" spans="1:33" s="2" customFormat="1">
      <c r="A92" s="43"/>
      <c r="B92" s="144" t="str">
        <f t="shared" si="3"/>
        <v>Y</v>
      </c>
      <c r="C92" s="24" t="s">
        <v>4000</v>
      </c>
      <c r="D92" s="24" t="str">
        <f t="shared" si="4"/>
        <v>ConTab_BOM_KP_Shaft_0112</v>
      </c>
      <c r="E92" s="24" t="s">
        <v>3996</v>
      </c>
      <c r="F92" s="189" t="s">
        <v>432</v>
      </c>
      <c r="G92" s="189" t="str">
        <f t="shared" si="5"/>
        <v>XK</v>
      </c>
      <c r="H92" s="194">
        <v>2.5</v>
      </c>
      <c r="I92" s="195" t="s">
        <v>3880</v>
      </c>
      <c r="J92" s="24"/>
      <c r="K92" s="24"/>
      <c r="L92" s="24" t="s">
        <v>3869</v>
      </c>
      <c r="M92" s="24" t="s">
        <v>3870</v>
      </c>
      <c r="N92" s="24" t="s">
        <v>3871</v>
      </c>
      <c r="O92" s="24" t="s">
        <v>3869</v>
      </c>
      <c r="P92" s="155">
        <v>91845539</v>
      </c>
      <c r="Q92" s="24" t="s">
        <v>3997</v>
      </c>
      <c r="R92" s="24"/>
      <c r="S92" s="25" t="s">
        <v>539</v>
      </c>
      <c r="T92" s="137"/>
      <c r="U92" s="24"/>
    </row>
    <row r="93" spans="1:33" s="2" customFormat="1">
      <c r="A93" s="43"/>
      <c r="B93" s="144" t="str">
        <f t="shared" si="3"/>
        <v>Y</v>
      </c>
      <c r="C93" s="24" t="s">
        <v>4001</v>
      </c>
      <c r="D93" s="24" t="str">
        <f t="shared" si="4"/>
        <v>ConTab_BOM_KP_Shaft_0113</v>
      </c>
      <c r="E93" s="24" t="s">
        <v>3996</v>
      </c>
      <c r="F93" s="189" t="s">
        <v>432</v>
      </c>
      <c r="G93" s="189" t="str">
        <f t="shared" si="5"/>
        <v>XK</v>
      </c>
      <c r="H93" s="194">
        <v>2.5</v>
      </c>
      <c r="I93" s="195" t="s">
        <v>3880</v>
      </c>
      <c r="J93" s="24"/>
      <c r="K93" s="24"/>
      <c r="L93" s="24" t="s">
        <v>3874</v>
      </c>
      <c r="M93" s="24" t="s">
        <v>3870</v>
      </c>
      <c r="N93" s="24" t="s">
        <v>3871</v>
      </c>
      <c r="O93" s="24" t="s">
        <v>3874</v>
      </c>
      <c r="P93" s="155">
        <v>91845538</v>
      </c>
      <c r="Q93" s="24" t="s">
        <v>3997</v>
      </c>
      <c r="R93" s="24" t="s">
        <v>2014</v>
      </c>
      <c r="S93" s="25" t="s">
        <v>539</v>
      </c>
      <c r="T93" s="24"/>
      <c r="U93" s="24"/>
    </row>
    <row r="94" spans="1:33" s="2" customFormat="1">
      <c r="A94" s="43"/>
      <c r="B94" s="144" t="str">
        <f t="shared" si="3"/>
        <v>N</v>
      </c>
      <c r="C94" s="24" t="s">
        <v>4002</v>
      </c>
      <c r="D94" s="24" t="str">
        <f t="shared" si="4"/>
        <v/>
      </c>
      <c r="E94" s="24" t="s">
        <v>3996</v>
      </c>
      <c r="F94" s="189" t="s">
        <v>432</v>
      </c>
      <c r="G94" s="189" t="str">
        <f t="shared" si="5"/>
        <v>XK</v>
      </c>
      <c r="H94" s="194">
        <v>2.5</v>
      </c>
      <c r="I94" s="195" t="s">
        <v>3880</v>
      </c>
      <c r="J94" s="24"/>
      <c r="K94" s="24"/>
      <c r="L94" s="24" t="s">
        <v>3877</v>
      </c>
      <c r="M94" s="24" t="s">
        <v>3870</v>
      </c>
      <c r="N94" s="24" t="s">
        <v>3871</v>
      </c>
      <c r="O94" s="24" t="s">
        <v>3877</v>
      </c>
      <c r="P94" s="25" t="s">
        <v>544</v>
      </c>
      <c r="Q94" s="24" t="s">
        <v>3878</v>
      </c>
      <c r="R94" s="24"/>
      <c r="S94" s="25" t="s">
        <v>552</v>
      </c>
      <c r="T94"/>
      <c r="U94"/>
      <c r="V94"/>
      <c r="W94"/>
      <c r="X94"/>
      <c r="Y94"/>
      <c r="Z94"/>
      <c r="AA94"/>
      <c r="AB94"/>
      <c r="AC94"/>
      <c r="AD94"/>
      <c r="AE94"/>
      <c r="AF94"/>
      <c r="AG94"/>
    </row>
    <row r="95" spans="1:33" s="2" customFormat="1">
      <c r="A95" s="43"/>
      <c r="B95" s="144" t="str">
        <f t="shared" si="3"/>
        <v>Y</v>
      </c>
      <c r="C95" s="24" t="s">
        <v>4003</v>
      </c>
      <c r="D95" s="24" t="str">
        <f t="shared" si="4"/>
        <v>ConTab_BOM_KP_Shaft_0115</v>
      </c>
      <c r="E95" s="24" t="s">
        <v>3996</v>
      </c>
      <c r="F95" s="189" t="s">
        <v>432</v>
      </c>
      <c r="G95" s="189" t="str">
        <f t="shared" si="5"/>
        <v>XK</v>
      </c>
      <c r="H95" s="194">
        <v>2.5</v>
      </c>
      <c r="I95" s="195" t="s">
        <v>3868</v>
      </c>
      <c r="J95" s="24"/>
      <c r="K95" s="24"/>
      <c r="L95" s="24" t="s">
        <v>3884</v>
      </c>
      <c r="M95" s="24" t="s">
        <v>3870</v>
      </c>
      <c r="N95" s="24" t="s">
        <v>3871</v>
      </c>
      <c r="O95" s="24" t="s">
        <v>3884</v>
      </c>
      <c r="P95" s="25" t="s">
        <v>544</v>
      </c>
      <c r="Q95" s="24" t="s">
        <v>4004</v>
      </c>
      <c r="R95" s="24"/>
      <c r="S95" s="25" t="s">
        <v>3886</v>
      </c>
      <c r="T95" s="24"/>
      <c r="U95" s="137"/>
    </row>
    <row r="96" spans="1:33" s="2" customFormat="1">
      <c r="A96" s="43"/>
      <c r="B96" s="144" t="str">
        <f t="shared" si="3"/>
        <v>Y</v>
      </c>
      <c r="C96" s="24" t="s">
        <v>4005</v>
      </c>
      <c r="D96" s="24" t="str">
        <f t="shared" si="4"/>
        <v>ConTab_BOM_KP_Shaft_0116</v>
      </c>
      <c r="E96" s="24" t="s">
        <v>3996</v>
      </c>
      <c r="F96" s="189" t="s">
        <v>432</v>
      </c>
      <c r="G96" s="189" t="str">
        <f t="shared" si="5"/>
        <v>XK</v>
      </c>
      <c r="H96" s="194">
        <v>2.5</v>
      </c>
      <c r="I96" s="195" t="s">
        <v>3880</v>
      </c>
      <c r="J96" s="24"/>
      <c r="K96" s="24"/>
      <c r="L96" s="24" t="s">
        <v>3884</v>
      </c>
      <c r="M96" s="24" t="s">
        <v>3870</v>
      </c>
      <c r="N96" s="24" t="s">
        <v>3871</v>
      </c>
      <c r="O96" s="24" t="s">
        <v>3884</v>
      </c>
      <c r="P96" s="25" t="s">
        <v>544</v>
      </c>
      <c r="Q96" s="24" t="s">
        <v>4004</v>
      </c>
      <c r="R96" s="24"/>
      <c r="S96" s="25" t="s">
        <v>3886</v>
      </c>
      <c r="T96" s="24"/>
      <c r="U96" s="24"/>
    </row>
    <row r="97" spans="1:33" s="2" customFormat="1">
      <c r="A97" s="43"/>
      <c r="B97" s="144" t="str">
        <f t="shared" si="3"/>
        <v>Y</v>
      </c>
      <c r="C97" s="24" t="s">
        <v>4006</v>
      </c>
      <c r="D97" s="24" t="str">
        <f t="shared" si="4"/>
        <v>ConTab_BOM_KP_Shaft_0117</v>
      </c>
      <c r="E97" s="24" t="s">
        <v>3996</v>
      </c>
      <c r="F97" s="189" t="s">
        <v>432</v>
      </c>
      <c r="G97" s="189" t="str">
        <f t="shared" si="5"/>
        <v>XK</v>
      </c>
      <c r="H97" s="194">
        <v>2.5</v>
      </c>
      <c r="I97" s="195" t="s">
        <v>3868</v>
      </c>
      <c r="J97" s="24"/>
      <c r="K97" s="24"/>
      <c r="L97" s="24" t="s">
        <v>3889</v>
      </c>
      <c r="M97" s="24" t="s">
        <v>3870</v>
      </c>
      <c r="N97" s="24" t="s">
        <v>3871</v>
      </c>
      <c r="O97" s="24" t="s">
        <v>3889</v>
      </c>
      <c r="P97" s="25" t="s">
        <v>544</v>
      </c>
      <c r="Q97" s="24" t="s">
        <v>4007</v>
      </c>
      <c r="R97" s="24"/>
      <c r="S97" s="25" t="s">
        <v>3886</v>
      </c>
      <c r="T97"/>
      <c r="U97"/>
      <c r="V97"/>
      <c r="W97"/>
      <c r="X97"/>
      <c r="Y97"/>
      <c r="Z97"/>
      <c r="AA97"/>
      <c r="AB97"/>
      <c r="AC97"/>
      <c r="AD97"/>
      <c r="AE97"/>
      <c r="AF97"/>
      <c r="AG97"/>
    </row>
    <row r="98" spans="1:33" s="2" customFormat="1">
      <c r="A98" s="43"/>
      <c r="B98" s="144" t="str">
        <f t="shared" si="3"/>
        <v>Y</v>
      </c>
      <c r="C98" s="24" t="s">
        <v>4008</v>
      </c>
      <c r="D98" s="24" t="str">
        <f t="shared" si="4"/>
        <v>ConTab_BOM_KP_Shaft_0118</v>
      </c>
      <c r="E98" s="24" t="s">
        <v>3996</v>
      </c>
      <c r="F98" s="189" t="s">
        <v>432</v>
      </c>
      <c r="G98" s="189" t="str">
        <f t="shared" si="5"/>
        <v>XK</v>
      </c>
      <c r="H98" s="194">
        <v>2.5</v>
      </c>
      <c r="I98" s="195" t="s">
        <v>3880</v>
      </c>
      <c r="J98" s="24"/>
      <c r="K98" s="24"/>
      <c r="L98" s="24" t="s">
        <v>3889</v>
      </c>
      <c r="M98" s="24" t="s">
        <v>3870</v>
      </c>
      <c r="N98" s="24" t="s">
        <v>3871</v>
      </c>
      <c r="O98" s="24" t="s">
        <v>3889</v>
      </c>
      <c r="P98" s="25" t="s">
        <v>544</v>
      </c>
      <c r="Q98" s="24" t="s">
        <v>4007</v>
      </c>
      <c r="R98" s="24"/>
      <c r="S98" s="25" t="s">
        <v>3886</v>
      </c>
      <c r="T98" s="24"/>
      <c r="U98" s="137"/>
    </row>
    <row r="99" spans="1:33" s="2" customFormat="1">
      <c r="A99" s="43"/>
      <c r="B99" s="144" t="str">
        <f t="shared" si="3"/>
        <v>Y</v>
      </c>
      <c r="C99" s="24" t="s">
        <v>4009</v>
      </c>
      <c r="D99" s="24" t="str">
        <f t="shared" si="4"/>
        <v>ConTab_BOM_KP_Shaft_0123</v>
      </c>
      <c r="E99" s="24" t="s">
        <v>4010</v>
      </c>
      <c r="F99" s="189" t="s">
        <v>432</v>
      </c>
      <c r="G99" s="189" t="str">
        <f t="shared" si="5"/>
        <v>XK</v>
      </c>
      <c r="H99" s="194">
        <v>2.5</v>
      </c>
      <c r="I99" s="206" t="s">
        <v>3868</v>
      </c>
      <c r="J99" s="188" t="s">
        <v>3956</v>
      </c>
      <c r="K99" s="188" t="s">
        <v>14262</v>
      </c>
      <c r="L99" s="188" t="s">
        <v>3957</v>
      </c>
      <c r="M99" s="188" t="s">
        <v>3871</v>
      </c>
      <c r="N99" s="188" t="s">
        <v>3871</v>
      </c>
      <c r="O99" s="188" t="s">
        <v>3957</v>
      </c>
      <c r="P99" s="169">
        <v>98577060</v>
      </c>
      <c r="Q99" s="188" t="s">
        <v>3958</v>
      </c>
      <c r="R99" s="188" t="s">
        <v>2014</v>
      </c>
      <c r="S99" s="193" t="s">
        <v>3959</v>
      </c>
      <c r="T99" s="24"/>
      <c r="U99" s="24"/>
    </row>
    <row r="100" spans="1:33" s="2" customFormat="1">
      <c r="A100" s="43"/>
      <c r="B100" s="144" t="str">
        <f t="shared" si="3"/>
        <v>Y</v>
      </c>
      <c r="C100" s="24" t="s">
        <v>4011</v>
      </c>
      <c r="D100" s="24" t="str">
        <f t="shared" si="4"/>
        <v>ConTab_BOM_KP_Shaft_0124</v>
      </c>
      <c r="E100" s="24" t="s">
        <v>4010</v>
      </c>
      <c r="F100" s="189" t="s">
        <v>432</v>
      </c>
      <c r="G100" s="189" t="str">
        <f t="shared" si="5"/>
        <v>XK</v>
      </c>
      <c r="H100" s="194">
        <v>2.5</v>
      </c>
      <c r="I100" s="206" t="s">
        <v>3868</v>
      </c>
      <c r="J100" s="188" t="s">
        <v>3961</v>
      </c>
      <c r="K100" s="188" t="s">
        <v>3962</v>
      </c>
      <c r="L100" s="188" t="s">
        <v>3957</v>
      </c>
      <c r="M100" s="188" t="s">
        <v>3870</v>
      </c>
      <c r="N100" s="188" t="s">
        <v>3871</v>
      </c>
      <c r="O100" s="188" t="s">
        <v>3957</v>
      </c>
      <c r="P100" s="169">
        <v>98577060</v>
      </c>
      <c r="Q100" s="188" t="s">
        <v>3958</v>
      </c>
      <c r="R100" s="188" t="s">
        <v>2014</v>
      </c>
      <c r="S100" s="193" t="s">
        <v>3959</v>
      </c>
      <c r="T100"/>
      <c r="U100"/>
      <c r="V100"/>
      <c r="W100"/>
      <c r="X100"/>
      <c r="Y100"/>
      <c r="Z100"/>
      <c r="AA100"/>
      <c r="AB100"/>
      <c r="AC100"/>
      <c r="AD100"/>
      <c r="AE100"/>
      <c r="AF100"/>
      <c r="AG100"/>
    </row>
    <row r="101" spans="1:33" s="2" customFormat="1">
      <c r="A101" s="43"/>
      <c r="B101" s="144" t="str">
        <f t="shared" si="3"/>
        <v>N</v>
      </c>
      <c r="C101" s="24" t="s">
        <v>4012</v>
      </c>
      <c r="D101" s="24" t="str">
        <f t="shared" si="4"/>
        <v/>
      </c>
      <c r="E101" s="24" t="s">
        <v>4010</v>
      </c>
      <c r="F101" s="189" t="s">
        <v>432</v>
      </c>
      <c r="G101" s="189" t="str">
        <f t="shared" si="5"/>
        <v>XK</v>
      </c>
      <c r="H101" s="194">
        <v>2.5</v>
      </c>
      <c r="I101" s="206" t="s">
        <v>3868</v>
      </c>
      <c r="J101" s="188" t="s">
        <v>3956</v>
      </c>
      <c r="K101" s="188" t="s">
        <v>14262</v>
      </c>
      <c r="L101" s="188" t="s">
        <v>3877</v>
      </c>
      <c r="M101" s="188" t="s">
        <v>3871</v>
      </c>
      <c r="N101" s="188" t="s">
        <v>3871</v>
      </c>
      <c r="O101" s="188" t="s">
        <v>3877</v>
      </c>
      <c r="P101" s="169" t="s">
        <v>544</v>
      </c>
      <c r="Q101" s="188" t="s">
        <v>3964</v>
      </c>
      <c r="R101" s="188"/>
      <c r="S101" s="193" t="s">
        <v>3965</v>
      </c>
      <c r="T101" s="24"/>
      <c r="U101" s="24"/>
    </row>
    <row r="102" spans="1:33" s="2" customFormat="1">
      <c r="A102" s="43"/>
      <c r="B102" s="144" t="str">
        <f t="shared" si="3"/>
        <v>N</v>
      </c>
      <c r="C102" s="24" t="s">
        <v>4013</v>
      </c>
      <c r="D102" s="24" t="str">
        <f t="shared" si="4"/>
        <v/>
      </c>
      <c r="E102" s="24" t="s">
        <v>4010</v>
      </c>
      <c r="F102" s="189" t="s">
        <v>432</v>
      </c>
      <c r="G102" s="189" t="str">
        <f t="shared" si="5"/>
        <v>XK</v>
      </c>
      <c r="H102" s="194">
        <v>2.5</v>
      </c>
      <c r="I102" s="206" t="s">
        <v>3868</v>
      </c>
      <c r="J102" s="188" t="s">
        <v>3961</v>
      </c>
      <c r="K102" s="188" t="s">
        <v>3962</v>
      </c>
      <c r="L102" s="188" t="s">
        <v>3877</v>
      </c>
      <c r="M102" s="188" t="s">
        <v>3870</v>
      </c>
      <c r="N102" s="188" t="s">
        <v>3871</v>
      </c>
      <c r="O102" s="188" t="s">
        <v>3877</v>
      </c>
      <c r="P102" s="169" t="s">
        <v>544</v>
      </c>
      <c r="Q102" s="188" t="s">
        <v>3964</v>
      </c>
      <c r="R102" s="188"/>
      <c r="S102" s="193" t="s">
        <v>3965</v>
      </c>
      <c r="T102"/>
      <c r="U102"/>
      <c r="V102"/>
      <c r="W102"/>
      <c r="X102"/>
      <c r="Y102"/>
      <c r="Z102"/>
      <c r="AA102"/>
      <c r="AB102"/>
      <c r="AC102"/>
      <c r="AD102"/>
      <c r="AE102"/>
      <c r="AF102"/>
      <c r="AG102"/>
    </row>
    <row r="103" spans="1:33" s="2" customFormat="1">
      <c r="A103" s="43"/>
      <c r="B103" s="144" t="str">
        <f t="shared" si="3"/>
        <v>Y</v>
      </c>
      <c r="C103" s="24" t="s">
        <v>4014</v>
      </c>
      <c r="D103" s="24" t="str">
        <f t="shared" si="4"/>
        <v>ConTab_BOM_KP_Shaft_0127</v>
      </c>
      <c r="E103" s="24" t="s">
        <v>4010</v>
      </c>
      <c r="F103" s="189" t="s">
        <v>432</v>
      </c>
      <c r="G103" s="189" t="str">
        <f t="shared" si="5"/>
        <v>XK</v>
      </c>
      <c r="H103" s="194">
        <v>2.5</v>
      </c>
      <c r="I103" s="206" t="s">
        <v>3880</v>
      </c>
      <c r="J103" s="188" t="s">
        <v>3956</v>
      </c>
      <c r="K103" s="188" t="s">
        <v>14262</v>
      </c>
      <c r="L103" s="188" t="s">
        <v>3957</v>
      </c>
      <c r="M103" s="188" t="s">
        <v>3871</v>
      </c>
      <c r="N103" s="188" t="s">
        <v>3871</v>
      </c>
      <c r="O103" s="188" t="s">
        <v>3957</v>
      </c>
      <c r="P103" s="169">
        <v>98577061</v>
      </c>
      <c r="Q103" s="188" t="s">
        <v>3958</v>
      </c>
      <c r="R103" s="188" t="s">
        <v>2014</v>
      </c>
      <c r="S103" s="193" t="s">
        <v>3959</v>
      </c>
      <c r="T103" s="24"/>
      <c r="U103" s="24"/>
    </row>
    <row r="104" spans="1:33" s="2" customFormat="1">
      <c r="A104" s="43"/>
      <c r="B104" s="144" t="str">
        <f t="shared" si="3"/>
        <v>Y</v>
      </c>
      <c r="C104" s="24" t="s">
        <v>4015</v>
      </c>
      <c r="D104" s="24" t="str">
        <f t="shared" si="4"/>
        <v>ConTab_BOM_KP_Shaft_0128</v>
      </c>
      <c r="E104" s="24" t="s">
        <v>4010</v>
      </c>
      <c r="F104" s="189" t="s">
        <v>432</v>
      </c>
      <c r="G104" s="189" t="str">
        <f t="shared" si="5"/>
        <v>XK</v>
      </c>
      <c r="H104" s="194">
        <v>2.5</v>
      </c>
      <c r="I104" s="206" t="s">
        <v>3880</v>
      </c>
      <c r="J104" s="188" t="s">
        <v>3961</v>
      </c>
      <c r="K104" s="188" t="s">
        <v>3962</v>
      </c>
      <c r="L104" s="188" t="s">
        <v>3957</v>
      </c>
      <c r="M104" s="188" t="s">
        <v>3870</v>
      </c>
      <c r="N104" s="188" t="s">
        <v>3871</v>
      </c>
      <c r="O104" s="188" t="s">
        <v>3957</v>
      </c>
      <c r="P104" s="169">
        <v>98577061</v>
      </c>
      <c r="Q104" s="188" t="s">
        <v>3958</v>
      </c>
      <c r="R104" s="188" t="s">
        <v>2014</v>
      </c>
      <c r="S104" s="193" t="s">
        <v>3959</v>
      </c>
      <c r="T104"/>
      <c r="U104"/>
      <c r="V104"/>
      <c r="W104"/>
      <c r="X104"/>
      <c r="Y104"/>
      <c r="Z104"/>
      <c r="AA104"/>
      <c r="AB104"/>
      <c r="AC104"/>
      <c r="AD104"/>
      <c r="AE104"/>
      <c r="AF104"/>
      <c r="AG104"/>
    </row>
    <row r="105" spans="1:33" s="2" customFormat="1">
      <c r="A105" s="43"/>
      <c r="B105" s="144" t="str">
        <f t="shared" ref="B105:B156" si="6">IF(AND(L105&lt;&gt;"ShaftMatl_Special",P105&lt;&gt;"NA"),"Y","N")</f>
        <v>N</v>
      </c>
      <c r="C105" s="24" t="s">
        <v>4016</v>
      </c>
      <c r="D105" s="24" t="str">
        <f t="shared" ref="D105:D156" si="7">IF(B105="Y",C105,"")</f>
        <v/>
      </c>
      <c r="E105" s="24" t="s">
        <v>4010</v>
      </c>
      <c r="F105" s="189" t="s">
        <v>432</v>
      </c>
      <c r="G105" s="189" t="str">
        <f t="shared" ref="G105:G156" si="8">"X"&amp;F105</f>
        <v>XK</v>
      </c>
      <c r="H105" s="194">
        <v>2.5</v>
      </c>
      <c r="I105" s="206" t="s">
        <v>3880</v>
      </c>
      <c r="J105" s="188" t="s">
        <v>3956</v>
      </c>
      <c r="K105" s="188" t="s">
        <v>14262</v>
      </c>
      <c r="L105" s="188" t="s">
        <v>3877</v>
      </c>
      <c r="M105" s="188" t="s">
        <v>3871</v>
      </c>
      <c r="N105" s="188" t="s">
        <v>3871</v>
      </c>
      <c r="O105" s="188" t="s">
        <v>3877</v>
      </c>
      <c r="P105" s="169" t="s">
        <v>544</v>
      </c>
      <c r="Q105" s="188" t="s">
        <v>3964</v>
      </c>
      <c r="R105" s="188"/>
      <c r="S105" s="193" t="s">
        <v>3965</v>
      </c>
      <c r="T105" s="24"/>
      <c r="U105" s="24"/>
    </row>
    <row r="106" spans="1:33" s="2" customFormat="1">
      <c r="A106" s="43"/>
      <c r="B106" s="144" t="str">
        <f t="shared" si="6"/>
        <v>N</v>
      </c>
      <c r="C106" s="24" t="s">
        <v>4017</v>
      </c>
      <c r="D106" s="24" t="str">
        <f t="shared" si="7"/>
        <v/>
      </c>
      <c r="E106" s="24" t="s">
        <v>4010</v>
      </c>
      <c r="F106" s="189" t="s">
        <v>432</v>
      </c>
      <c r="G106" s="189" t="str">
        <f t="shared" si="8"/>
        <v>XK</v>
      </c>
      <c r="H106" s="194">
        <v>2.5</v>
      </c>
      <c r="I106" s="206" t="s">
        <v>3880</v>
      </c>
      <c r="J106" s="188" t="s">
        <v>3961</v>
      </c>
      <c r="K106" s="188" t="s">
        <v>3962</v>
      </c>
      <c r="L106" s="188" t="s">
        <v>3877</v>
      </c>
      <c r="M106" s="188" t="s">
        <v>3870</v>
      </c>
      <c r="N106" s="188" t="s">
        <v>3871</v>
      </c>
      <c r="O106" s="188" t="s">
        <v>3877</v>
      </c>
      <c r="P106" s="169" t="s">
        <v>544</v>
      </c>
      <c r="Q106" s="188" t="s">
        <v>3964</v>
      </c>
      <c r="R106" s="188"/>
      <c r="S106" s="193" t="s">
        <v>3965</v>
      </c>
      <c r="T106" s="24"/>
      <c r="U106" s="24"/>
    </row>
    <row r="107" spans="1:33" s="2" customFormat="1">
      <c r="A107" s="43"/>
      <c r="B107" s="144" t="str">
        <f t="shared" si="6"/>
        <v>Y</v>
      </c>
      <c r="C107" s="24" t="s">
        <v>4018</v>
      </c>
      <c r="D107" s="24" t="str">
        <f t="shared" si="7"/>
        <v>ConTab_BOM_KP_Shaft_0131</v>
      </c>
      <c r="E107" s="24" t="s">
        <v>1528</v>
      </c>
      <c r="F107" s="189" t="s">
        <v>450</v>
      </c>
      <c r="G107" s="189" t="str">
        <f t="shared" si="8"/>
        <v>XV</v>
      </c>
      <c r="H107" s="194">
        <v>3.125</v>
      </c>
      <c r="I107" s="206" t="s">
        <v>3868</v>
      </c>
      <c r="J107" s="188" t="s">
        <v>3956</v>
      </c>
      <c r="K107" s="188" t="s">
        <v>14262</v>
      </c>
      <c r="L107" s="188" t="s">
        <v>3957</v>
      </c>
      <c r="M107" s="188" t="s">
        <v>3871</v>
      </c>
      <c r="N107" s="188" t="s">
        <v>3871</v>
      </c>
      <c r="O107" s="188" t="s">
        <v>3957</v>
      </c>
      <c r="P107" s="169">
        <v>98558064</v>
      </c>
      <c r="Q107" s="188" t="s">
        <v>3958</v>
      </c>
      <c r="R107" s="188" t="s">
        <v>2014</v>
      </c>
      <c r="S107" s="193" t="s">
        <v>3959</v>
      </c>
      <c r="T107" s="137"/>
      <c r="U107" s="137"/>
    </row>
    <row r="108" spans="1:33" s="2" customFormat="1">
      <c r="A108" s="43"/>
      <c r="B108" s="144" t="str">
        <f t="shared" si="6"/>
        <v>Y</v>
      </c>
      <c r="C108" s="24" t="s">
        <v>4019</v>
      </c>
      <c r="D108" s="24" t="str">
        <f t="shared" si="7"/>
        <v>ConTab_BOM_KP_Shaft_0132</v>
      </c>
      <c r="E108" s="24" t="s">
        <v>1528</v>
      </c>
      <c r="F108" s="189" t="s">
        <v>450</v>
      </c>
      <c r="G108" s="189" t="str">
        <f t="shared" si="8"/>
        <v>XV</v>
      </c>
      <c r="H108" s="194">
        <v>3.125</v>
      </c>
      <c r="I108" s="206" t="s">
        <v>3868</v>
      </c>
      <c r="J108" s="188" t="s">
        <v>3961</v>
      </c>
      <c r="K108" s="188" t="s">
        <v>3962</v>
      </c>
      <c r="L108" s="188" t="s">
        <v>3957</v>
      </c>
      <c r="M108" s="188" t="s">
        <v>3870</v>
      </c>
      <c r="N108" s="188" t="s">
        <v>3871</v>
      </c>
      <c r="O108" s="188" t="s">
        <v>3957</v>
      </c>
      <c r="P108" s="169">
        <v>98558064</v>
      </c>
      <c r="Q108" s="188" t="s">
        <v>3958</v>
      </c>
      <c r="R108" s="188" t="s">
        <v>2014</v>
      </c>
      <c r="S108" s="193" t="s">
        <v>3959</v>
      </c>
      <c r="T108"/>
      <c r="U108"/>
      <c r="V108"/>
      <c r="W108"/>
      <c r="X108"/>
      <c r="Y108"/>
      <c r="Z108"/>
      <c r="AA108"/>
      <c r="AB108"/>
      <c r="AC108"/>
      <c r="AD108"/>
      <c r="AE108"/>
      <c r="AF108"/>
      <c r="AG108"/>
    </row>
    <row r="109" spans="1:33" s="2" customFormat="1">
      <c r="A109" s="43"/>
      <c r="B109" s="144" t="str">
        <f t="shared" si="6"/>
        <v>N</v>
      </c>
      <c r="C109" s="24" t="s">
        <v>4020</v>
      </c>
      <c r="D109" s="24" t="str">
        <f t="shared" si="7"/>
        <v/>
      </c>
      <c r="E109" s="24" t="s">
        <v>1528</v>
      </c>
      <c r="F109" s="189" t="s">
        <v>450</v>
      </c>
      <c r="G109" s="189" t="str">
        <f t="shared" si="8"/>
        <v>XV</v>
      </c>
      <c r="H109" s="194">
        <v>3.125</v>
      </c>
      <c r="I109" s="206" t="s">
        <v>3868</v>
      </c>
      <c r="J109" s="188" t="s">
        <v>3956</v>
      </c>
      <c r="K109" s="188" t="s">
        <v>14262</v>
      </c>
      <c r="L109" s="188" t="s">
        <v>3877</v>
      </c>
      <c r="M109" s="188" t="s">
        <v>3871</v>
      </c>
      <c r="N109" s="188" t="s">
        <v>3871</v>
      </c>
      <c r="O109" s="188" t="s">
        <v>3877</v>
      </c>
      <c r="P109" s="169" t="s">
        <v>544</v>
      </c>
      <c r="Q109" s="188" t="s">
        <v>3964</v>
      </c>
      <c r="R109" s="188"/>
      <c r="S109" s="193" t="s">
        <v>3965</v>
      </c>
      <c r="T109" s="24"/>
      <c r="U109" s="24"/>
    </row>
    <row r="110" spans="1:33" s="2" customFormat="1">
      <c r="A110" s="43"/>
      <c r="B110" s="144" t="str">
        <f t="shared" si="6"/>
        <v>N</v>
      </c>
      <c r="C110" s="24" t="s">
        <v>4021</v>
      </c>
      <c r="D110" s="24" t="str">
        <f t="shared" si="7"/>
        <v/>
      </c>
      <c r="E110" s="24" t="s">
        <v>1528</v>
      </c>
      <c r="F110" s="189" t="s">
        <v>450</v>
      </c>
      <c r="G110" s="189" t="str">
        <f t="shared" si="8"/>
        <v>XV</v>
      </c>
      <c r="H110" s="194">
        <v>3.125</v>
      </c>
      <c r="I110" s="206" t="s">
        <v>3868</v>
      </c>
      <c r="J110" s="188" t="s">
        <v>3961</v>
      </c>
      <c r="K110" s="188" t="s">
        <v>3962</v>
      </c>
      <c r="L110" s="188" t="s">
        <v>3877</v>
      </c>
      <c r="M110" s="188" t="s">
        <v>3870</v>
      </c>
      <c r="N110" s="188" t="s">
        <v>3871</v>
      </c>
      <c r="O110" s="188" t="s">
        <v>3877</v>
      </c>
      <c r="P110" s="169" t="s">
        <v>544</v>
      </c>
      <c r="Q110" s="188" t="s">
        <v>3964</v>
      </c>
      <c r="R110" s="188"/>
      <c r="S110" s="193" t="s">
        <v>3965</v>
      </c>
      <c r="T110" s="24"/>
      <c r="U110" s="24"/>
    </row>
    <row r="111" spans="1:33" s="2" customFormat="1">
      <c r="A111" s="43"/>
      <c r="B111" s="144" t="str">
        <f t="shared" si="6"/>
        <v>Y</v>
      </c>
      <c r="C111" s="24" t="s">
        <v>4022</v>
      </c>
      <c r="D111" s="24" t="str">
        <f t="shared" si="7"/>
        <v>ConTab_BOM_KP_Shaft_0135</v>
      </c>
      <c r="E111" s="24" t="s">
        <v>1528</v>
      </c>
      <c r="F111" s="189" t="s">
        <v>450</v>
      </c>
      <c r="G111" s="189" t="str">
        <f t="shared" si="8"/>
        <v>XV</v>
      </c>
      <c r="H111" s="194">
        <v>3.125</v>
      </c>
      <c r="I111" s="206" t="s">
        <v>3880</v>
      </c>
      <c r="J111" s="188" t="s">
        <v>3956</v>
      </c>
      <c r="K111" s="188" t="s">
        <v>14262</v>
      </c>
      <c r="L111" s="188" t="s">
        <v>3957</v>
      </c>
      <c r="M111" s="188" t="s">
        <v>3871</v>
      </c>
      <c r="N111" s="188" t="s">
        <v>3871</v>
      </c>
      <c r="O111" s="188" t="s">
        <v>3957</v>
      </c>
      <c r="P111" s="169">
        <v>98558065</v>
      </c>
      <c r="Q111" s="188" t="s">
        <v>3958</v>
      </c>
      <c r="R111" s="188" t="s">
        <v>2014</v>
      </c>
      <c r="S111" s="193" t="s">
        <v>3959</v>
      </c>
      <c r="T111"/>
      <c r="U111"/>
      <c r="V111"/>
      <c r="W111"/>
      <c r="X111"/>
      <c r="Y111"/>
      <c r="Z111"/>
      <c r="AA111"/>
      <c r="AB111"/>
      <c r="AC111"/>
      <c r="AD111"/>
      <c r="AE111"/>
      <c r="AF111"/>
      <c r="AG111"/>
    </row>
    <row r="112" spans="1:33" s="2" customFormat="1">
      <c r="A112" s="43"/>
      <c r="B112" s="144" t="str">
        <f t="shared" si="6"/>
        <v>Y</v>
      </c>
      <c r="C112" s="24" t="s">
        <v>4023</v>
      </c>
      <c r="D112" s="24" t="str">
        <f t="shared" si="7"/>
        <v>ConTab_BOM_KP_Shaft_0136</v>
      </c>
      <c r="E112" s="24" t="s">
        <v>1528</v>
      </c>
      <c r="F112" s="189" t="s">
        <v>450</v>
      </c>
      <c r="G112" s="189" t="str">
        <f t="shared" si="8"/>
        <v>XV</v>
      </c>
      <c r="H112" s="194">
        <v>3.125</v>
      </c>
      <c r="I112" s="206" t="s">
        <v>3880</v>
      </c>
      <c r="J112" s="188" t="s">
        <v>3961</v>
      </c>
      <c r="K112" s="188" t="s">
        <v>3962</v>
      </c>
      <c r="L112" s="188" t="s">
        <v>3957</v>
      </c>
      <c r="M112" s="188" t="s">
        <v>3870</v>
      </c>
      <c r="N112" s="188" t="s">
        <v>3871</v>
      </c>
      <c r="O112" s="188" t="s">
        <v>3957</v>
      </c>
      <c r="P112" s="169">
        <v>98558065</v>
      </c>
      <c r="Q112" s="188" t="s">
        <v>3958</v>
      </c>
      <c r="R112" s="188" t="s">
        <v>2014</v>
      </c>
      <c r="S112" s="193" t="s">
        <v>3959</v>
      </c>
      <c r="T112" s="24"/>
      <c r="U112" s="24"/>
    </row>
    <row r="113" spans="1:21" s="2" customFormat="1">
      <c r="A113" s="43"/>
      <c r="B113" s="144" t="str">
        <f t="shared" si="6"/>
        <v>N</v>
      </c>
      <c r="C113" s="24" t="s">
        <v>4024</v>
      </c>
      <c r="D113" s="24" t="str">
        <f t="shared" si="7"/>
        <v/>
      </c>
      <c r="E113" s="24" t="s">
        <v>1528</v>
      </c>
      <c r="F113" s="189" t="s">
        <v>450</v>
      </c>
      <c r="G113" s="189" t="str">
        <f t="shared" si="8"/>
        <v>XV</v>
      </c>
      <c r="H113" s="194">
        <v>3.125</v>
      </c>
      <c r="I113" s="206" t="s">
        <v>3880</v>
      </c>
      <c r="J113" s="188" t="s">
        <v>3956</v>
      </c>
      <c r="K113" s="188" t="s">
        <v>14262</v>
      </c>
      <c r="L113" s="188" t="s">
        <v>3877</v>
      </c>
      <c r="M113" s="188" t="s">
        <v>3871</v>
      </c>
      <c r="N113" s="188" t="s">
        <v>3871</v>
      </c>
      <c r="O113" s="188" t="s">
        <v>3877</v>
      </c>
      <c r="P113" s="169" t="s">
        <v>544</v>
      </c>
      <c r="Q113" s="188" t="s">
        <v>3964</v>
      </c>
      <c r="R113" s="188"/>
      <c r="S113" s="193" t="s">
        <v>3965</v>
      </c>
      <c r="T113" s="24"/>
      <c r="U113" s="24"/>
    </row>
    <row r="114" spans="1:21" s="2" customFormat="1">
      <c r="A114" s="43"/>
      <c r="B114" s="144" t="str">
        <f t="shared" si="6"/>
        <v>N</v>
      </c>
      <c r="C114" s="24" t="s">
        <v>4025</v>
      </c>
      <c r="D114" s="24" t="str">
        <f t="shared" si="7"/>
        <v/>
      </c>
      <c r="E114" s="24" t="s">
        <v>1528</v>
      </c>
      <c r="F114" s="189" t="s">
        <v>450</v>
      </c>
      <c r="G114" s="189" t="str">
        <f t="shared" si="8"/>
        <v>XV</v>
      </c>
      <c r="H114" s="194">
        <v>3.125</v>
      </c>
      <c r="I114" s="206" t="s">
        <v>3880</v>
      </c>
      <c r="J114" s="188" t="s">
        <v>3961</v>
      </c>
      <c r="K114" s="188" t="s">
        <v>3962</v>
      </c>
      <c r="L114" s="188" t="s">
        <v>3877</v>
      </c>
      <c r="M114" s="188" t="s">
        <v>3870</v>
      </c>
      <c r="N114" s="188" t="s">
        <v>3871</v>
      </c>
      <c r="O114" s="188" t="s">
        <v>3877</v>
      </c>
      <c r="P114" s="169" t="s">
        <v>544</v>
      </c>
      <c r="Q114" s="188" t="s">
        <v>3964</v>
      </c>
      <c r="R114" s="188"/>
      <c r="S114" s="193" t="s">
        <v>3965</v>
      </c>
      <c r="T114" s="24"/>
      <c r="U114" s="24"/>
    </row>
    <row r="115" spans="1:21" s="2" customFormat="1">
      <c r="A115" s="43"/>
      <c r="B115" s="144" t="str">
        <f t="shared" si="6"/>
        <v>Y</v>
      </c>
      <c r="C115" s="24" t="s">
        <v>4026</v>
      </c>
      <c r="D115" s="24" t="str">
        <f t="shared" si="7"/>
        <v>ConTab_BOM_KP_Shaft_0139</v>
      </c>
      <c r="E115" s="24" t="s">
        <v>1546</v>
      </c>
      <c r="F115" s="189" t="s">
        <v>450</v>
      </c>
      <c r="G115" s="189" t="str">
        <f t="shared" si="8"/>
        <v>XV</v>
      </c>
      <c r="H115" s="194">
        <v>3.125</v>
      </c>
      <c r="I115" s="206" t="s">
        <v>3868</v>
      </c>
      <c r="J115" s="188" t="s">
        <v>3956</v>
      </c>
      <c r="K115" s="188" t="s">
        <v>14262</v>
      </c>
      <c r="L115" s="188" t="s">
        <v>3957</v>
      </c>
      <c r="M115" s="188" t="s">
        <v>3871</v>
      </c>
      <c r="N115" s="188" t="s">
        <v>3871</v>
      </c>
      <c r="O115" s="188" t="s">
        <v>3957</v>
      </c>
      <c r="P115" s="169">
        <v>98571635</v>
      </c>
      <c r="Q115" s="188" t="s">
        <v>3958</v>
      </c>
      <c r="R115" s="188" t="s">
        <v>2014</v>
      </c>
      <c r="S115" s="193" t="s">
        <v>3959</v>
      </c>
      <c r="T115" s="24"/>
      <c r="U115" s="24"/>
    </row>
    <row r="116" spans="1:21" s="2" customFormat="1">
      <c r="A116" s="43"/>
      <c r="B116" s="144" t="str">
        <f t="shared" si="6"/>
        <v>Y</v>
      </c>
      <c r="C116" s="24" t="s">
        <v>4027</v>
      </c>
      <c r="D116" s="24" t="str">
        <f t="shared" si="7"/>
        <v>ConTab_BOM_KP_Shaft_0140</v>
      </c>
      <c r="E116" s="24" t="s">
        <v>1546</v>
      </c>
      <c r="F116" s="189" t="s">
        <v>450</v>
      </c>
      <c r="G116" s="189" t="str">
        <f t="shared" si="8"/>
        <v>XV</v>
      </c>
      <c r="H116" s="194">
        <v>3.125</v>
      </c>
      <c r="I116" s="206" t="s">
        <v>3868</v>
      </c>
      <c r="J116" s="188" t="s">
        <v>3961</v>
      </c>
      <c r="K116" s="188" t="s">
        <v>3962</v>
      </c>
      <c r="L116" s="188" t="s">
        <v>3957</v>
      </c>
      <c r="M116" s="188" t="s">
        <v>3870</v>
      </c>
      <c r="N116" s="188" t="s">
        <v>3871</v>
      </c>
      <c r="O116" s="188" t="s">
        <v>3957</v>
      </c>
      <c r="P116" s="169">
        <v>98571635</v>
      </c>
      <c r="Q116" s="188" t="s">
        <v>3958</v>
      </c>
      <c r="R116" s="188" t="s">
        <v>2014</v>
      </c>
      <c r="S116" s="193" t="s">
        <v>3959</v>
      </c>
      <c r="T116" s="24"/>
      <c r="U116" s="24"/>
    </row>
    <row r="117" spans="1:21" s="2" customFormat="1">
      <c r="A117" s="43"/>
      <c r="B117" s="144" t="str">
        <f t="shared" si="6"/>
        <v>N</v>
      </c>
      <c r="C117" s="24" t="s">
        <v>4028</v>
      </c>
      <c r="D117" s="24" t="str">
        <f t="shared" si="7"/>
        <v/>
      </c>
      <c r="E117" s="24" t="s">
        <v>1546</v>
      </c>
      <c r="F117" s="189" t="s">
        <v>450</v>
      </c>
      <c r="G117" s="189" t="str">
        <f t="shared" si="8"/>
        <v>XV</v>
      </c>
      <c r="H117" s="194">
        <v>3.125</v>
      </c>
      <c r="I117" s="206" t="s">
        <v>3868</v>
      </c>
      <c r="J117" s="188" t="s">
        <v>3956</v>
      </c>
      <c r="K117" s="188" t="s">
        <v>14262</v>
      </c>
      <c r="L117" s="188" t="s">
        <v>3877</v>
      </c>
      <c r="M117" s="188" t="s">
        <v>3871</v>
      </c>
      <c r="N117" s="188" t="s">
        <v>3871</v>
      </c>
      <c r="O117" s="188" t="s">
        <v>3877</v>
      </c>
      <c r="P117" s="169" t="s">
        <v>544</v>
      </c>
      <c r="Q117" s="188" t="s">
        <v>3964</v>
      </c>
      <c r="R117" s="188"/>
      <c r="S117" s="193" t="s">
        <v>3965</v>
      </c>
      <c r="T117" s="24"/>
      <c r="U117" s="24"/>
    </row>
    <row r="118" spans="1:21" s="2" customFormat="1">
      <c r="A118" s="43"/>
      <c r="B118" s="144" t="str">
        <f t="shared" si="6"/>
        <v>N</v>
      </c>
      <c r="C118" s="24" t="s">
        <v>4029</v>
      </c>
      <c r="D118" s="24" t="str">
        <f t="shared" si="7"/>
        <v/>
      </c>
      <c r="E118" s="24" t="s">
        <v>1546</v>
      </c>
      <c r="F118" s="189" t="s">
        <v>450</v>
      </c>
      <c r="G118" s="189" t="str">
        <f t="shared" si="8"/>
        <v>XV</v>
      </c>
      <c r="H118" s="194">
        <v>3.125</v>
      </c>
      <c r="I118" s="206" t="s">
        <v>3868</v>
      </c>
      <c r="J118" s="188" t="s">
        <v>3961</v>
      </c>
      <c r="K118" s="188" t="s">
        <v>3962</v>
      </c>
      <c r="L118" s="188" t="s">
        <v>3877</v>
      </c>
      <c r="M118" s="188" t="s">
        <v>3870</v>
      </c>
      <c r="N118" s="188" t="s">
        <v>3871</v>
      </c>
      <c r="O118" s="188" t="s">
        <v>3877</v>
      </c>
      <c r="P118" s="169" t="s">
        <v>544</v>
      </c>
      <c r="Q118" s="188" t="s">
        <v>3964</v>
      </c>
      <c r="R118" s="188"/>
      <c r="S118" s="193" t="s">
        <v>3965</v>
      </c>
      <c r="T118" s="137"/>
      <c r="U118" s="24"/>
    </row>
    <row r="119" spans="1:21" s="2" customFormat="1">
      <c r="A119" s="43"/>
      <c r="B119" s="144" t="str">
        <f t="shared" si="6"/>
        <v>Y</v>
      </c>
      <c r="C119" s="24" t="s">
        <v>4030</v>
      </c>
      <c r="D119" s="24" t="str">
        <f t="shared" si="7"/>
        <v>ConTab_BOM_KP_Shaft_0143</v>
      </c>
      <c r="E119" s="24" t="s">
        <v>1546</v>
      </c>
      <c r="F119" s="189" t="s">
        <v>450</v>
      </c>
      <c r="G119" s="189" t="str">
        <f t="shared" si="8"/>
        <v>XV</v>
      </c>
      <c r="H119" s="194">
        <v>3.125</v>
      </c>
      <c r="I119" s="206" t="s">
        <v>3880</v>
      </c>
      <c r="J119" s="188" t="s">
        <v>3956</v>
      </c>
      <c r="K119" s="188" t="s">
        <v>14262</v>
      </c>
      <c r="L119" s="188" t="s">
        <v>3957</v>
      </c>
      <c r="M119" s="188" t="s">
        <v>3871</v>
      </c>
      <c r="N119" s="188" t="s">
        <v>3871</v>
      </c>
      <c r="O119" s="188" t="s">
        <v>3957</v>
      </c>
      <c r="P119" s="169">
        <v>98571636</v>
      </c>
      <c r="Q119" s="188" t="s">
        <v>3958</v>
      </c>
      <c r="R119" s="188" t="s">
        <v>2014</v>
      </c>
      <c r="S119" s="193" t="s">
        <v>3959</v>
      </c>
      <c r="T119" s="24"/>
      <c r="U119" s="24"/>
    </row>
    <row r="120" spans="1:21" s="2" customFormat="1">
      <c r="A120" s="43"/>
      <c r="B120" s="144" t="str">
        <f t="shared" si="6"/>
        <v>Y</v>
      </c>
      <c r="C120" s="24" t="s">
        <v>4031</v>
      </c>
      <c r="D120" s="24" t="str">
        <f t="shared" si="7"/>
        <v>ConTab_BOM_KP_Shaft_0144</v>
      </c>
      <c r="E120" s="24" t="s">
        <v>1546</v>
      </c>
      <c r="F120" s="189" t="s">
        <v>450</v>
      </c>
      <c r="G120" s="189" t="str">
        <f t="shared" si="8"/>
        <v>XV</v>
      </c>
      <c r="H120" s="194">
        <v>3.125</v>
      </c>
      <c r="I120" s="206" t="s">
        <v>3880</v>
      </c>
      <c r="J120" s="188" t="s">
        <v>3961</v>
      </c>
      <c r="K120" s="188" t="s">
        <v>3962</v>
      </c>
      <c r="L120" s="188" t="s">
        <v>3957</v>
      </c>
      <c r="M120" s="188" t="s">
        <v>3870</v>
      </c>
      <c r="N120" s="188" t="s">
        <v>3871</v>
      </c>
      <c r="O120" s="188" t="s">
        <v>3957</v>
      </c>
      <c r="P120" s="169">
        <v>98571636</v>
      </c>
      <c r="Q120" s="188" t="s">
        <v>3958</v>
      </c>
      <c r="R120" s="188" t="s">
        <v>2014</v>
      </c>
      <c r="S120" s="193" t="s">
        <v>3959</v>
      </c>
      <c r="T120" s="24"/>
      <c r="U120" s="24"/>
    </row>
    <row r="121" spans="1:21" s="2" customFormat="1">
      <c r="A121" s="43"/>
      <c r="B121" s="144" t="str">
        <f t="shared" si="6"/>
        <v>N</v>
      </c>
      <c r="C121" s="24" t="s">
        <v>4032</v>
      </c>
      <c r="D121" s="24" t="str">
        <f t="shared" si="7"/>
        <v/>
      </c>
      <c r="E121" s="24" t="s">
        <v>1546</v>
      </c>
      <c r="F121" s="189" t="s">
        <v>450</v>
      </c>
      <c r="G121" s="189" t="str">
        <f t="shared" si="8"/>
        <v>XV</v>
      </c>
      <c r="H121" s="194">
        <v>3.125</v>
      </c>
      <c r="I121" s="206" t="s">
        <v>3880</v>
      </c>
      <c r="J121" s="188" t="s">
        <v>3956</v>
      </c>
      <c r="K121" s="188" t="s">
        <v>14262</v>
      </c>
      <c r="L121" s="188" t="s">
        <v>3877</v>
      </c>
      <c r="M121" s="188" t="s">
        <v>3871</v>
      </c>
      <c r="N121" s="188" t="s">
        <v>3871</v>
      </c>
      <c r="O121" s="188" t="s">
        <v>3877</v>
      </c>
      <c r="P121" s="169" t="s">
        <v>544</v>
      </c>
      <c r="Q121" s="188" t="s">
        <v>3964</v>
      </c>
      <c r="R121" s="188"/>
      <c r="S121" s="193" t="s">
        <v>3965</v>
      </c>
      <c r="T121" s="24"/>
      <c r="U121" s="24"/>
    </row>
    <row r="122" spans="1:21" s="2" customFormat="1">
      <c r="A122" s="43"/>
      <c r="B122" s="144" t="str">
        <f t="shared" si="6"/>
        <v>N</v>
      </c>
      <c r="C122" s="24" t="s">
        <v>4033</v>
      </c>
      <c r="D122" s="24" t="str">
        <f t="shared" si="7"/>
        <v/>
      </c>
      <c r="E122" s="24" t="s">
        <v>1546</v>
      </c>
      <c r="F122" s="189" t="s">
        <v>450</v>
      </c>
      <c r="G122" s="189" t="str">
        <f t="shared" si="8"/>
        <v>XV</v>
      </c>
      <c r="H122" s="194">
        <v>3.125</v>
      </c>
      <c r="I122" s="206" t="s">
        <v>3880</v>
      </c>
      <c r="J122" s="188" t="s">
        <v>3961</v>
      </c>
      <c r="K122" s="188" t="s">
        <v>3962</v>
      </c>
      <c r="L122" s="188" t="s">
        <v>3877</v>
      </c>
      <c r="M122" s="188" t="s">
        <v>3870</v>
      </c>
      <c r="N122" s="188" t="s">
        <v>3871</v>
      </c>
      <c r="O122" s="188" t="s">
        <v>3877</v>
      </c>
      <c r="P122" s="169" t="s">
        <v>544</v>
      </c>
      <c r="Q122" s="188" t="s">
        <v>3964</v>
      </c>
      <c r="R122" s="188"/>
      <c r="S122" s="193" t="s">
        <v>3965</v>
      </c>
      <c r="T122" s="24"/>
      <c r="U122" s="24"/>
    </row>
    <row r="123" spans="1:21" s="2" customFormat="1">
      <c r="A123" s="43"/>
      <c r="B123" s="144" t="str">
        <f t="shared" si="6"/>
        <v>Y</v>
      </c>
      <c r="C123" s="24" t="s">
        <v>4034</v>
      </c>
      <c r="D123" s="24" t="str">
        <f t="shared" si="7"/>
        <v>ConTab_BOM_KP_Shaft_0147</v>
      </c>
      <c r="E123" s="24" t="s">
        <v>4035</v>
      </c>
      <c r="F123" s="189" t="s">
        <v>339</v>
      </c>
      <c r="G123" s="189" t="str">
        <f t="shared" si="8"/>
        <v>X2</v>
      </c>
      <c r="H123" s="194">
        <v>1</v>
      </c>
      <c r="I123" s="195" t="s">
        <v>3868</v>
      </c>
      <c r="J123" s="24" t="s">
        <v>3956</v>
      </c>
      <c r="K123" s="24" t="s">
        <v>4036</v>
      </c>
      <c r="L123" s="24" t="s">
        <v>3869</v>
      </c>
      <c r="M123" s="24" t="s">
        <v>3871</v>
      </c>
      <c r="N123" s="24" t="s">
        <v>3871</v>
      </c>
      <c r="O123" s="24" t="s">
        <v>3869</v>
      </c>
      <c r="P123" s="25">
        <v>91844429</v>
      </c>
      <c r="Q123" s="24" t="s">
        <v>4037</v>
      </c>
      <c r="R123" s="24" t="s">
        <v>2014</v>
      </c>
      <c r="S123" s="25" t="s">
        <v>539</v>
      </c>
      <c r="T123" s="24"/>
      <c r="U123" s="24"/>
    </row>
    <row r="124" spans="1:21" s="2" customFormat="1">
      <c r="A124" s="43"/>
      <c r="B124" s="144" t="str">
        <f t="shared" si="6"/>
        <v>Y</v>
      </c>
      <c r="C124" s="24" t="s">
        <v>4038</v>
      </c>
      <c r="D124" s="24" t="str">
        <f t="shared" si="7"/>
        <v>ConTab_BOM_KP_Shaft_0148</v>
      </c>
      <c r="E124" s="24" t="s">
        <v>4035</v>
      </c>
      <c r="F124" s="189" t="s">
        <v>339</v>
      </c>
      <c r="G124" s="189" t="str">
        <f t="shared" si="8"/>
        <v>X2</v>
      </c>
      <c r="H124" s="194">
        <v>1</v>
      </c>
      <c r="I124" s="195" t="s">
        <v>3868</v>
      </c>
      <c r="J124" s="24" t="s">
        <v>3956</v>
      </c>
      <c r="K124" s="24" t="s">
        <v>4036</v>
      </c>
      <c r="L124" s="24" t="s">
        <v>3874</v>
      </c>
      <c r="M124" s="24" t="s">
        <v>3871</v>
      </c>
      <c r="N124" s="24" t="s">
        <v>3871</v>
      </c>
      <c r="O124" s="24" t="s">
        <v>3874</v>
      </c>
      <c r="P124" s="25" t="s">
        <v>544</v>
      </c>
      <c r="Q124" s="24" t="s">
        <v>4039</v>
      </c>
      <c r="R124" s="24"/>
      <c r="S124" s="25" t="s">
        <v>539</v>
      </c>
      <c r="T124" s="24"/>
      <c r="U124" s="24"/>
    </row>
    <row r="125" spans="1:21" s="2" customFormat="1">
      <c r="A125" s="43"/>
      <c r="B125" s="144" t="str">
        <f t="shared" si="6"/>
        <v>N</v>
      </c>
      <c r="C125" s="24" t="s">
        <v>4040</v>
      </c>
      <c r="D125" s="24" t="str">
        <f t="shared" si="7"/>
        <v/>
      </c>
      <c r="E125" s="24" t="s">
        <v>4035</v>
      </c>
      <c r="F125" s="189" t="s">
        <v>339</v>
      </c>
      <c r="G125" s="189" t="str">
        <f t="shared" si="8"/>
        <v>X2</v>
      </c>
      <c r="H125" s="194">
        <v>1</v>
      </c>
      <c r="I125" s="195" t="s">
        <v>3868</v>
      </c>
      <c r="J125" s="24" t="s">
        <v>3956</v>
      </c>
      <c r="K125" s="24" t="s">
        <v>4036</v>
      </c>
      <c r="L125" s="24" t="s">
        <v>3877</v>
      </c>
      <c r="M125" s="24" t="s">
        <v>3871</v>
      </c>
      <c r="N125" s="24" t="s">
        <v>3871</v>
      </c>
      <c r="O125" s="24" t="s">
        <v>3877</v>
      </c>
      <c r="P125" s="25" t="s">
        <v>544</v>
      </c>
      <c r="Q125" s="24" t="s">
        <v>3878</v>
      </c>
      <c r="R125" s="24"/>
      <c r="S125" s="25" t="s">
        <v>552</v>
      </c>
      <c r="T125" s="24"/>
      <c r="U125" s="24"/>
    </row>
    <row r="126" spans="1:21" s="2" customFormat="1">
      <c r="A126" s="43"/>
      <c r="B126" s="144" t="str">
        <f t="shared" si="6"/>
        <v>Y</v>
      </c>
      <c r="C126" s="24" t="s">
        <v>4041</v>
      </c>
      <c r="D126" s="24" t="str">
        <f t="shared" si="7"/>
        <v>ConTab_BOM_KP_Shaft_0150</v>
      </c>
      <c r="E126" s="24" t="s">
        <v>4035</v>
      </c>
      <c r="F126" s="189" t="s">
        <v>339</v>
      </c>
      <c r="G126" s="189" t="str">
        <f t="shared" si="8"/>
        <v>X2</v>
      </c>
      <c r="H126" s="194">
        <v>1</v>
      </c>
      <c r="I126" s="195" t="s">
        <v>3880</v>
      </c>
      <c r="J126" s="24" t="s">
        <v>3956</v>
      </c>
      <c r="K126" s="24" t="s">
        <v>4036</v>
      </c>
      <c r="L126" s="24" t="s">
        <v>3869</v>
      </c>
      <c r="M126" s="24" t="s">
        <v>3871</v>
      </c>
      <c r="N126" s="24" t="s">
        <v>3871</v>
      </c>
      <c r="O126" s="24" t="s">
        <v>3869</v>
      </c>
      <c r="P126" s="25">
        <v>91844429</v>
      </c>
      <c r="Q126" s="24" t="s">
        <v>4037</v>
      </c>
      <c r="R126" s="24"/>
      <c r="S126" s="25" t="s">
        <v>539</v>
      </c>
      <c r="T126" s="24"/>
      <c r="U126" s="24"/>
    </row>
    <row r="127" spans="1:21" s="2" customFormat="1">
      <c r="A127" s="43"/>
      <c r="B127" s="144" t="str">
        <f t="shared" si="6"/>
        <v>Y</v>
      </c>
      <c r="C127" s="24" t="s">
        <v>4042</v>
      </c>
      <c r="D127" s="24" t="str">
        <f t="shared" si="7"/>
        <v>ConTab_BOM_KP_Shaft_0151</v>
      </c>
      <c r="E127" s="24" t="s">
        <v>4035</v>
      </c>
      <c r="F127" s="189" t="s">
        <v>339</v>
      </c>
      <c r="G127" s="189" t="str">
        <f t="shared" si="8"/>
        <v>X2</v>
      </c>
      <c r="H127" s="194">
        <v>1</v>
      </c>
      <c r="I127" s="195" t="s">
        <v>3868</v>
      </c>
      <c r="J127" s="24" t="s">
        <v>3956</v>
      </c>
      <c r="K127" s="24" t="s">
        <v>4036</v>
      </c>
      <c r="L127" s="24" t="s">
        <v>3884</v>
      </c>
      <c r="M127" s="24" t="s">
        <v>3871</v>
      </c>
      <c r="N127" s="24" t="s">
        <v>3871</v>
      </c>
      <c r="O127" s="24" t="s">
        <v>3884</v>
      </c>
      <c r="P127" s="25" t="s">
        <v>544</v>
      </c>
      <c r="Q127" s="24" t="s">
        <v>4043</v>
      </c>
      <c r="R127" s="24"/>
      <c r="S127" s="25" t="s">
        <v>3886</v>
      </c>
      <c r="T127" s="24"/>
      <c r="U127" s="24"/>
    </row>
    <row r="128" spans="1:21" s="2" customFormat="1">
      <c r="A128" s="43"/>
      <c r="B128" s="144" t="str">
        <f t="shared" si="6"/>
        <v>Y</v>
      </c>
      <c r="C128" s="24" t="s">
        <v>4044</v>
      </c>
      <c r="D128" s="24" t="str">
        <f t="shared" si="7"/>
        <v>ConTab_BOM_KP_Shaft_0152</v>
      </c>
      <c r="E128" s="24" t="s">
        <v>4035</v>
      </c>
      <c r="F128" s="189" t="s">
        <v>339</v>
      </c>
      <c r="G128" s="189" t="str">
        <f t="shared" si="8"/>
        <v>X2</v>
      </c>
      <c r="H128" s="194">
        <v>1</v>
      </c>
      <c r="I128" s="195" t="s">
        <v>3880</v>
      </c>
      <c r="J128" s="24" t="s">
        <v>3956</v>
      </c>
      <c r="K128" s="24" t="s">
        <v>4036</v>
      </c>
      <c r="L128" s="24" t="s">
        <v>3884</v>
      </c>
      <c r="M128" s="24" t="s">
        <v>3871</v>
      </c>
      <c r="N128" s="24" t="s">
        <v>3871</v>
      </c>
      <c r="O128" s="24" t="s">
        <v>3884</v>
      </c>
      <c r="P128" s="25" t="s">
        <v>544</v>
      </c>
      <c r="Q128" s="24" t="s">
        <v>4043</v>
      </c>
      <c r="R128" s="24"/>
      <c r="S128" s="25" t="s">
        <v>3886</v>
      </c>
      <c r="T128" s="24"/>
      <c r="U128" s="24"/>
    </row>
    <row r="129" spans="1:33" s="2" customFormat="1">
      <c r="A129" s="43"/>
      <c r="B129" s="144" t="str">
        <f t="shared" si="6"/>
        <v>Y</v>
      </c>
      <c r="C129" s="24" t="s">
        <v>4045</v>
      </c>
      <c r="D129" s="24" t="str">
        <f t="shared" si="7"/>
        <v>ConTab_BOM_KP_Shaft_0153</v>
      </c>
      <c r="E129" s="24" t="s">
        <v>4035</v>
      </c>
      <c r="F129" s="189" t="s">
        <v>332</v>
      </c>
      <c r="G129" s="189" t="str">
        <f t="shared" si="8"/>
        <v>X3</v>
      </c>
      <c r="H129" s="194">
        <v>1</v>
      </c>
      <c r="I129" s="195" t="s">
        <v>3868</v>
      </c>
      <c r="J129" s="24" t="s">
        <v>3961</v>
      </c>
      <c r="K129" s="24" t="s">
        <v>3962</v>
      </c>
      <c r="L129" s="24" t="s">
        <v>3884</v>
      </c>
      <c r="M129" s="24" t="s">
        <v>3870</v>
      </c>
      <c r="N129" s="24" t="s">
        <v>3871</v>
      </c>
      <c r="O129" s="24" t="s">
        <v>3884</v>
      </c>
      <c r="P129" s="25" t="s">
        <v>544</v>
      </c>
      <c r="Q129" s="24" t="s">
        <v>4046</v>
      </c>
      <c r="R129" s="24"/>
      <c r="S129" s="25" t="s">
        <v>3886</v>
      </c>
      <c r="T129" s="200"/>
      <c r="U129" s="200"/>
      <c r="V129"/>
      <c r="W129"/>
      <c r="X129"/>
      <c r="Y129"/>
      <c r="Z129"/>
      <c r="AA129"/>
      <c r="AB129"/>
      <c r="AC129"/>
      <c r="AD129"/>
      <c r="AE129"/>
      <c r="AF129"/>
      <c r="AG129"/>
    </row>
    <row r="130" spans="1:33" s="2" customFormat="1">
      <c r="A130" s="43"/>
      <c r="B130" s="144" t="str">
        <f t="shared" si="6"/>
        <v>Y</v>
      </c>
      <c r="C130" s="24" t="s">
        <v>4047</v>
      </c>
      <c r="D130" s="24" t="str">
        <f t="shared" si="7"/>
        <v>ConTab_BOM_KP_Shaft_0154</v>
      </c>
      <c r="E130" s="24" t="s">
        <v>4035</v>
      </c>
      <c r="F130" s="189" t="s">
        <v>332</v>
      </c>
      <c r="G130" s="189" t="str">
        <f t="shared" si="8"/>
        <v>X3</v>
      </c>
      <c r="H130" s="194">
        <v>1</v>
      </c>
      <c r="I130" s="195" t="s">
        <v>3880</v>
      </c>
      <c r="J130" s="24" t="s">
        <v>3961</v>
      </c>
      <c r="K130" s="24" t="s">
        <v>3962</v>
      </c>
      <c r="L130" s="24" t="s">
        <v>3884</v>
      </c>
      <c r="M130" s="24" t="s">
        <v>3870</v>
      </c>
      <c r="N130" s="24" t="s">
        <v>3871</v>
      </c>
      <c r="O130" s="24" t="s">
        <v>3884</v>
      </c>
      <c r="P130" s="25" t="s">
        <v>544</v>
      </c>
      <c r="Q130" s="24" t="s">
        <v>4046</v>
      </c>
      <c r="R130" s="24"/>
      <c r="S130" s="25" t="s">
        <v>3886</v>
      </c>
      <c r="T130" s="24"/>
      <c r="U130" s="24"/>
    </row>
    <row r="131" spans="1:33" s="2" customFormat="1">
      <c r="A131" s="43"/>
      <c r="B131" s="144" t="str">
        <f t="shared" si="6"/>
        <v>Y</v>
      </c>
      <c r="C131" s="24" t="s">
        <v>4048</v>
      </c>
      <c r="D131" s="24" t="str">
        <f t="shared" si="7"/>
        <v>ConTab_BOM_KP_Shaft_0155</v>
      </c>
      <c r="E131" s="24" t="s">
        <v>4035</v>
      </c>
      <c r="F131" s="189" t="s">
        <v>332</v>
      </c>
      <c r="G131" s="189" t="str">
        <f t="shared" si="8"/>
        <v>X3</v>
      </c>
      <c r="H131" s="194">
        <v>1</v>
      </c>
      <c r="I131" s="195" t="s">
        <v>3868</v>
      </c>
      <c r="J131" s="24" t="s">
        <v>3956</v>
      </c>
      <c r="K131" s="24" t="s">
        <v>14263</v>
      </c>
      <c r="L131" s="24" t="s">
        <v>3884</v>
      </c>
      <c r="M131" s="24" t="s">
        <v>3871</v>
      </c>
      <c r="N131" s="24" t="s">
        <v>3871</v>
      </c>
      <c r="O131" s="24" t="s">
        <v>3884</v>
      </c>
      <c r="P131" s="25" t="s">
        <v>544</v>
      </c>
      <c r="Q131" s="24" t="s">
        <v>4046</v>
      </c>
      <c r="R131" s="24"/>
      <c r="S131" s="25" t="s">
        <v>3886</v>
      </c>
      <c r="T131" s="24"/>
      <c r="U131" s="24"/>
    </row>
    <row r="132" spans="1:33" s="2" customFormat="1">
      <c r="A132" s="43"/>
      <c r="B132" s="144" t="str">
        <f t="shared" si="6"/>
        <v>Y</v>
      </c>
      <c r="C132" s="24" t="s">
        <v>4049</v>
      </c>
      <c r="D132" s="24" t="str">
        <f t="shared" si="7"/>
        <v>ConTab_BOM_KP_Shaft_0156</v>
      </c>
      <c r="E132" s="24" t="s">
        <v>4035</v>
      </c>
      <c r="F132" s="189" t="s">
        <v>332</v>
      </c>
      <c r="G132" s="189" t="str">
        <f t="shared" si="8"/>
        <v>X3</v>
      </c>
      <c r="H132" s="194">
        <v>1</v>
      </c>
      <c r="I132" s="195" t="s">
        <v>3880</v>
      </c>
      <c r="J132" s="24" t="s">
        <v>3956</v>
      </c>
      <c r="K132" s="24" t="s">
        <v>14263</v>
      </c>
      <c r="L132" s="24" t="s">
        <v>3884</v>
      </c>
      <c r="M132" s="24" t="s">
        <v>3871</v>
      </c>
      <c r="N132" s="24" t="s">
        <v>3871</v>
      </c>
      <c r="O132" s="24" t="s">
        <v>3884</v>
      </c>
      <c r="P132" s="25" t="s">
        <v>544</v>
      </c>
      <c r="Q132" s="24" t="s">
        <v>4046</v>
      </c>
      <c r="R132" s="24"/>
      <c r="S132" s="25" t="s">
        <v>3886</v>
      </c>
      <c r="T132" s="24"/>
      <c r="U132" s="24"/>
    </row>
    <row r="133" spans="1:33" s="2" customFormat="1">
      <c r="A133" s="43"/>
      <c r="B133" s="144" t="str">
        <f t="shared" si="6"/>
        <v>Y</v>
      </c>
      <c r="C133" s="24" t="s">
        <v>4050</v>
      </c>
      <c r="D133" s="24" t="str">
        <f t="shared" si="7"/>
        <v>ConTab_BOM_KP_Shaft_0157</v>
      </c>
      <c r="E133" s="24" t="s">
        <v>4035</v>
      </c>
      <c r="F133" s="189" t="s">
        <v>339</v>
      </c>
      <c r="G133" s="189" t="str">
        <f t="shared" si="8"/>
        <v>X2</v>
      </c>
      <c r="H133" s="194">
        <v>1</v>
      </c>
      <c r="I133" s="195" t="s">
        <v>3880</v>
      </c>
      <c r="J133" s="24" t="s">
        <v>3956</v>
      </c>
      <c r="K133" s="24" t="s">
        <v>4036</v>
      </c>
      <c r="L133" s="24" t="s">
        <v>3874</v>
      </c>
      <c r="M133" s="24" t="s">
        <v>3871</v>
      </c>
      <c r="N133" s="24" t="s">
        <v>3871</v>
      </c>
      <c r="O133" s="24" t="s">
        <v>3874</v>
      </c>
      <c r="P133" s="25" t="s">
        <v>544</v>
      </c>
      <c r="Q133" s="24" t="s">
        <v>4039</v>
      </c>
      <c r="R133" s="24"/>
      <c r="S133" s="25" t="s">
        <v>539</v>
      </c>
      <c r="T133" s="24"/>
      <c r="U133" s="24"/>
    </row>
    <row r="134" spans="1:33" s="2" customFormat="1">
      <c r="A134" s="43"/>
      <c r="B134" s="144" t="str">
        <f t="shared" si="6"/>
        <v>N</v>
      </c>
      <c r="C134" s="24" t="s">
        <v>4051</v>
      </c>
      <c r="D134" s="24" t="str">
        <f t="shared" si="7"/>
        <v/>
      </c>
      <c r="E134" s="24" t="s">
        <v>4035</v>
      </c>
      <c r="F134" s="189" t="s">
        <v>339</v>
      </c>
      <c r="G134" s="189" t="str">
        <f t="shared" si="8"/>
        <v>X2</v>
      </c>
      <c r="H134" s="194">
        <v>1</v>
      </c>
      <c r="I134" s="195" t="s">
        <v>3880</v>
      </c>
      <c r="J134" s="24" t="s">
        <v>3956</v>
      </c>
      <c r="K134" s="24" t="s">
        <v>4036</v>
      </c>
      <c r="L134" s="24" t="s">
        <v>3877</v>
      </c>
      <c r="M134" s="24" t="s">
        <v>3871</v>
      </c>
      <c r="N134" s="24" t="s">
        <v>3871</v>
      </c>
      <c r="O134" s="24" t="s">
        <v>3877</v>
      </c>
      <c r="P134" s="25" t="s">
        <v>544</v>
      </c>
      <c r="Q134" s="24" t="s">
        <v>3878</v>
      </c>
      <c r="R134" s="24"/>
      <c r="S134" s="25" t="s">
        <v>552</v>
      </c>
      <c r="T134" s="24"/>
      <c r="U134" s="24"/>
    </row>
    <row r="135" spans="1:33" s="2" customFormat="1">
      <c r="A135" s="43"/>
      <c r="B135" s="144" t="str">
        <f t="shared" si="6"/>
        <v>Y</v>
      </c>
      <c r="C135" s="24" t="s">
        <v>4052</v>
      </c>
      <c r="D135" s="24" t="str">
        <f t="shared" si="7"/>
        <v>ConTab_BOM_KP_Shaft_0159</v>
      </c>
      <c r="E135" s="24" t="s">
        <v>4035</v>
      </c>
      <c r="F135" s="189" t="s">
        <v>332</v>
      </c>
      <c r="G135" s="189" t="str">
        <f t="shared" si="8"/>
        <v>X3</v>
      </c>
      <c r="H135" s="194">
        <v>1</v>
      </c>
      <c r="I135" s="195" t="s">
        <v>3868</v>
      </c>
      <c r="J135" s="24" t="s">
        <v>3961</v>
      </c>
      <c r="K135" s="24" t="s">
        <v>3962</v>
      </c>
      <c r="L135" s="24" t="s">
        <v>3869</v>
      </c>
      <c r="M135" s="24" t="s">
        <v>3870</v>
      </c>
      <c r="N135" s="24" t="s">
        <v>3871</v>
      </c>
      <c r="O135" s="24" t="s">
        <v>3869</v>
      </c>
      <c r="P135" s="25">
        <v>91844420</v>
      </c>
      <c r="Q135" s="24" t="s">
        <v>4053</v>
      </c>
      <c r="R135" s="24"/>
      <c r="S135" s="25" t="s">
        <v>3886</v>
      </c>
      <c r="T135" s="24"/>
      <c r="U135" s="24"/>
    </row>
    <row r="136" spans="1:33" s="2" customFormat="1">
      <c r="A136" s="43"/>
      <c r="B136" s="144" t="str">
        <f t="shared" si="6"/>
        <v>Y</v>
      </c>
      <c r="C136" s="24" t="s">
        <v>4054</v>
      </c>
      <c r="D136" s="24" t="str">
        <f t="shared" si="7"/>
        <v>ConTab_BOM_KP_Shaft_0160</v>
      </c>
      <c r="E136" s="24" t="s">
        <v>4035</v>
      </c>
      <c r="F136" s="189" t="s">
        <v>332</v>
      </c>
      <c r="G136" s="189" t="str">
        <f t="shared" si="8"/>
        <v>X3</v>
      </c>
      <c r="H136" s="194">
        <v>1</v>
      </c>
      <c r="I136" s="195" t="s">
        <v>3868</v>
      </c>
      <c r="J136" s="24" t="s">
        <v>3961</v>
      </c>
      <c r="K136" s="24" t="s">
        <v>3962</v>
      </c>
      <c r="L136" s="24" t="s">
        <v>3874</v>
      </c>
      <c r="M136" s="24" t="s">
        <v>3870</v>
      </c>
      <c r="N136" s="24" t="s">
        <v>3871</v>
      </c>
      <c r="O136" s="24" t="s">
        <v>3874</v>
      </c>
      <c r="P136" s="25">
        <v>91844416</v>
      </c>
      <c r="Q136" s="24" t="s">
        <v>4055</v>
      </c>
      <c r="R136" s="24"/>
      <c r="S136" s="25" t="s">
        <v>539</v>
      </c>
      <c r="T136" s="24"/>
      <c r="U136" s="24"/>
    </row>
    <row r="137" spans="1:33" s="2" customFormat="1">
      <c r="A137" s="43"/>
      <c r="B137" s="144" t="str">
        <f t="shared" si="6"/>
        <v>N</v>
      </c>
      <c r="C137" s="24" t="s">
        <v>4056</v>
      </c>
      <c r="D137" s="24" t="str">
        <f t="shared" si="7"/>
        <v/>
      </c>
      <c r="E137" s="24" t="s">
        <v>4035</v>
      </c>
      <c r="F137" s="189" t="s">
        <v>332</v>
      </c>
      <c r="G137" s="189" t="str">
        <f t="shared" si="8"/>
        <v>X3</v>
      </c>
      <c r="H137" s="194">
        <v>1</v>
      </c>
      <c r="I137" s="195" t="s">
        <v>3868</v>
      </c>
      <c r="J137" s="24" t="s">
        <v>3961</v>
      </c>
      <c r="K137" s="24" t="s">
        <v>3962</v>
      </c>
      <c r="L137" s="24" t="s">
        <v>3877</v>
      </c>
      <c r="M137" s="24" t="s">
        <v>3870</v>
      </c>
      <c r="N137" s="24" t="s">
        <v>3871</v>
      </c>
      <c r="O137" s="24" t="s">
        <v>3877</v>
      </c>
      <c r="P137" s="25" t="s">
        <v>544</v>
      </c>
      <c r="Q137" s="24" t="s">
        <v>3878</v>
      </c>
      <c r="R137" s="24"/>
      <c r="S137" s="25" t="s">
        <v>552</v>
      </c>
      <c r="T137" s="24"/>
      <c r="U137" s="24"/>
    </row>
    <row r="138" spans="1:33" s="2" customFormat="1">
      <c r="A138" s="43"/>
      <c r="B138" s="144" t="str">
        <f t="shared" si="6"/>
        <v>Y</v>
      </c>
      <c r="C138" s="24" t="s">
        <v>4057</v>
      </c>
      <c r="D138" s="24" t="str">
        <f t="shared" si="7"/>
        <v>ConTab_BOM_KP_Shaft_0162</v>
      </c>
      <c r="E138" s="24" t="s">
        <v>4035</v>
      </c>
      <c r="F138" s="189" t="s">
        <v>332</v>
      </c>
      <c r="G138" s="189" t="str">
        <f t="shared" si="8"/>
        <v>X3</v>
      </c>
      <c r="H138" s="194">
        <v>1</v>
      </c>
      <c r="I138" s="195" t="s">
        <v>3880</v>
      </c>
      <c r="J138" s="24" t="s">
        <v>3961</v>
      </c>
      <c r="K138" s="24" t="s">
        <v>3962</v>
      </c>
      <c r="L138" s="24" t="s">
        <v>3869</v>
      </c>
      <c r="M138" s="24" t="s">
        <v>3870</v>
      </c>
      <c r="N138" s="24" t="s">
        <v>3871</v>
      </c>
      <c r="O138" s="24" t="s">
        <v>3869</v>
      </c>
      <c r="P138" s="196">
        <v>91844465</v>
      </c>
      <c r="Q138" s="24" t="s">
        <v>4053</v>
      </c>
      <c r="R138" s="24"/>
      <c r="S138" s="25" t="s">
        <v>3886</v>
      </c>
      <c r="T138" s="24"/>
      <c r="U138" s="24"/>
    </row>
    <row r="139" spans="1:33" s="2" customFormat="1">
      <c r="A139" s="43"/>
      <c r="B139" s="144" t="str">
        <f t="shared" si="6"/>
        <v>Y</v>
      </c>
      <c r="C139" s="24" t="s">
        <v>4058</v>
      </c>
      <c r="D139" s="24" t="str">
        <f t="shared" si="7"/>
        <v>ConTab_BOM_KP_Shaft_0163</v>
      </c>
      <c r="E139" s="24" t="s">
        <v>4035</v>
      </c>
      <c r="F139" s="189" t="s">
        <v>332</v>
      </c>
      <c r="G139" s="189" t="str">
        <f t="shared" si="8"/>
        <v>X3</v>
      </c>
      <c r="H139" s="194">
        <v>1</v>
      </c>
      <c r="I139" s="195" t="s">
        <v>3880</v>
      </c>
      <c r="J139" s="24" t="s">
        <v>3961</v>
      </c>
      <c r="K139" s="24" t="s">
        <v>3962</v>
      </c>
      <c r="L139" s="24" t="s">
        <v>3874</v>
      </c>
      <c r="M139" s="24" t="s">
        <v>3870</v>
      </c>
      <c r="N139" s="24" t="s">
        <v>3871</v>
      </c>
      <c r="O139" s="24" t="s">
        <v>3874</v>
      </c>
      <c r="P139" s="25">
        <v>91844416</v>
      </c>
      <c r="Q139" s="24" t="s">
        <v>4055</v>
      </c>
      <c r="R139" s="24"/>
      <c r="S139" s="25" t="s">
        <v>539</v>
      </c>
      <c r="T139" s="24"/>
      <c r="U139" s="24"/>
    </row>
    <row r="140" spans="1:33" s="2" customFormat="1">
      <c r="A140" s="43"/>
      <c r="B140" s="144" t="str">
        <f t="shared" si="6"/>
        <v>Y</v>
      </c>
      <c r="C140" s="24" t="s">
        <v>4059</v>
      </c>
      <c r="D140" s="24" t="str">
        <f t="shared" si="7"/>
        <v>ConTab_BOM_KP_Shaft_0164</v>
      </c>
      <c r="E140" s="24" t="s">
        <v>4035</v>
      </c>
      <c r="F140" s="189" t="s">
        <v>339</v>
      </c>
      <c r="G140" s="189" t="str">
        <f t="shared" si="8"/>
        <v>X2</v>
      </c>
      <c r="H140" s="194">
        <v>1</v>
      </c>
      <c r="I140" s="195" t="s">
        <v>3868</v>
      </c>
      <c r="J140" s="24" t="s">
        <v>3956</v>
      </c>
      <c r="K140" s="24" t="s">
        <v>4036</v>
      </c>
      <c r="L140" s="24" t="s">
        <v>3889</v>
      </c>
      <c r="M140" s="24" t="s">
        <v>3871</v>
      </c>
      <c r="N140" s="24" t="s">
        <v>3871</v>
      </c>
      <c r="O140" s="24" t="s">
        <v>3889</v>
      </c>
      <c r="P140" s="25" t="s">
        <v>544</v>
      </c>
      <c r="Q140" s="24" t="s">
        <v>4060</v>
      </c>
      <c r="R140" s="24"/>
      <c r="S140" s="25" t="s">
        <v>3886</v>
      </c>
      <c r="T140" s="137"/>
      <c r="U140" s="137"/>
    </row>
    <row r="141" spans="1:33" s="2" customFormat="1">
      <c r="A141" s="43"/>
      <c r="B141" s="144" t="str">
        <f t="shared" si="6"/>
        <v>Y</v>
      </c>
      <c r="C141" s="24" t="s">
        <v>4061</v>
      </c>
      <c r="D141" s="24" t="str">
        <f t="shared" si="7"/>
        <v>ConTab_BOM_KP_Shaft_0165</v>
      </c>
      <c r="E141" s="24" t="s">
        <v>4035</v>
      </c>
      <c r="F141" s="189" t="s">
        <v>339</v>
      </c>
      <c r="G141" s="189" t="str">
        <f t="shared" si="8"/>
        <v>X2</v>
      </c>
      <c r="H141" s="194">
        <v>1</v>
      </c>
      <c r="I141" s="195" t="s">
        <v>3880</v>
      </c>
      <c r="J141" s="24" t="s">
        <v>3956</v>
      </c>
      <c r="K141" s="24" t="s">
        <v>4036</v>
      </c>
      <c r="L141" s="24" t="s">
        <v>3889</v>
      </c>
      <c r="M141" s="24" t="s">
        <v>3871</v>
      </c>
      <c r="N141" s="24" t="s">
        <v>3871</v>
      </c>
      <c r="O141" s="24" t="s">
        <v>3889</v>
      </c>
      <c r="P141" s="25" t="s">
        <v>544</v>
      </c>
      <c r="Q141" s="24" t="s">
        <v>4060</v>
      </c>
      <c r="R141" s="24"/>
      <c r="S141" s="25" t="s">
        <v>3886</v>
      </c>
      <c r="T141" s="24"/>
      <c r="U141" s="25"/>
    </row>
    <row r="142" spans="1:33" s="2" customFormat="1">
      <c r="A142" s="43"/>
      <c r="B142" s="144" t="str">
        <f t="shared" si="6"/>
        <v>Y</v>
      </c>
      <c r="C142" s="24" t="s">
        <v>4062</v>
      </c>
      <c r="D142" s="24" t="str">
        <f t="shared" si="7"/>
        <v>ConTab_BOM_KP_Shaft_0166</v>
      </c>
      <c r="E142" s="24" t="s">
        <v>4035</v>
      </c>
      <c r="F142" s="189" t="s">
        <v>332</v>
      </c>
      <c r="G142" s="189" t="str">
        <f t="shared" si="8"/>
        <v>X3</v>
      </c>
      <c r="H142" s="194">
        <v>1</v>
      </c>
      <c r="I142" s="195" t="s">
        <v>3868</v>
      </c>
      <c r="J142" s="24" t="s">
        <v>3961</v>
      </c>
      <c r="K142" s="24" t="s">
        <v>3962</v>
      </c>
      <c r="L142" s="24" t="s">
        <v>3889</v>
      </c>
      <c r="M142" s="24" t="s">
        <v>3870</v>
      </c>
      <c r="N142" s="24" t="s">
        <v>3871</v>
      </c>
      <c r="O142" s="24" t="s">
        <v>3889</v>
      </c>
      <c r="P142" s="25" t="s">
        <v>544</v>
      </c>
      <c r="Q142" s="24" t="s">
        <v>4063</v>
      </c>
      <c r="R142" s="24"/>
      <c r="S142" s="25" t="s">
        <v>3886</v>
      </c>
      <c r="T142" s="24"/>
      <c r="U142" s="24"/>
    </row>
    <row r="143" spans="1:33" s="2" customFormat="1">
      <c r="A143" s="43"/>
      <c r="B143" s="144" t="str">
        <f t="shared" si="6"/>
        <v>Y</v>
      </c>
      <c r="C143" s="24" t="s">
        <v>4064</v>
      </c>
      <c r="D143" s="24" t="str">
        <f t="shared" si="7"/>
        <v>ConTab_BOM_KP_Shaft_0167</v>
      </c>
      <c r="E143" s="24" t="s">
        <v>4035</v>
      </c>
      <c r="F143" s="189" t="s">
        <v>332</v>
      </c>
      <c r="G143" s="189" t="str">
        <f t="shared" si="8"/>
        <v>X3</v>
      </c>
      <c r="H143" s="194">
        <v>1</v>
      </c>
      <c r="I143" s="195" t="s">
        <v>3880</v>
      </c>
      <c r="J143" s="24" t="s">
        <v>3961</v>
      </c>
      <c r="K143" s="24" t="s">
        <v>3962</v>
      </c>
      <c r="L143" s="24" t="s">
        <v>3889</v>
      </c>
      <c r="M143" s="24" t="s">
        <v>3870</v>
      </c>
      <c r="N143" s="24" t="s">
        <v>3871</v>
      </c>
      <c r="O143" s="24" t="s">
        <v>3889</v>
      </c>
      <c r="P143" s="25" t="s">
        <v>544</v>
      </c>
      <c r="Q143" s="24" t="s">
        <v>4063</v>
      </c>
      <c r="R143" s="24"/>
      <c r="S143" s="25" t="s">
        <v>3886</v>
      </c>
      <c r="T143" s="24"/>
      <c r="U143" s="24"/>
    </row>
    <row r="144" spans="1:33" s="2" customFormat="1">
      <c r="A144" s="43"/>
      <c r="B144" s="144" t="str">
        <f t="shared" si="6"/>
        <v>Y</v>
      </c>
      <c r="C144" s="24" t="s">
        <v>4065</v>
      </c>
      <c r="D144" s="24" t="str">
        <f t="shared" si="7"/>
        <v>ConTab_BOM_KP_Shaft_0168</v>
      </c>
      <c r="E144" s="24" t="s">
        <v>4035</v>
      </c>
      <c r="F144" s="189" t="s">
        <v>332</v>
      </c>
      <c r="G144" s="189" t="str">
        <f t="shared" si="8"/>
        <v>X3</v>
      </c>
      <c r="H144" s="194">
        <v>1</v>
      </c>
      <c r="I144" s="195" t="s">
        <v>3868</v>
      </c>
      <c r="J144" s="24" t="s">
        <v>3956</v>
      </c>
      <c r="K144" s="24" t="s">
        <v>14263</v>
      </c>
      <c r="L144" s="24" t="s">
        <v>3889</v>
      </c>
      <c r="M144" s="24" t="s">
        <v>3871</v>
      </c>
      <c r="N144" s="24" t="s">
        <v>3871</v>
      </c>
      <c r="O144" s="24" t="s">
        <v>3889</v>
      </c>
      <c r="P144" s="25" t="s">
        <v>544</v>
      </c>
      <c r="Q144" s="24" t="s">
        <v>4063</v>
      </c>
      <c r="R144" s="24"/>
      <c r="S144" s="25" t="s">
        <v>3886</v>
      </c>
      <c r="T144" s="24"/>
      <c r="U144" s="24"/>
    </row>
    <row r="145" spans="1:21" s="2" customFormat="1">
      <c r="A145" s="43"/>
      <c r="B145" s="144" t="str">
        <f t="shared" si="6"/>
        <v>Y</v>
      </c>
      <c r="C145" s="24" t="s">
        <v>4066</v>
      </c>
      <c r="D145" s="24" t="str">
        <f t="shared" si="7"/>
        <v>ConTab_BOM_KP_Shaft_0169</v>
      </c>
      <c r="E145" s="24" t="s">
        <v>4035</v>
      </c>
      <c r="F145" s="189" t="s">
        <v>332</v>
      </c>
      <c r="G145" s="189" t="str">
        <f t="shared" si="8"/>
        <v>X3</v>
      </c>
      <c r="H145" s="194">
        <v>1</v>
      </c>
      <c r="I145" s="195" t="s">
        <v>3880</v>
      </c>
      <c r="J145" s="24" t="s">
        <v>3956</v>
      </c>
      <c r="K145" s="24" t="s">
        <v>14263</v>
      </c>
      <c r="L145" s="24" t="s">
        <v>3889</v>
      </c>
      <c r="M145" s="24" t="s">
        <v>3871</v>
      </c>
      <c r="N145" s="24" t="s">
        <v>3871</v>
      </c>
      <c r="O145" s="24" t="s">
        <v>3889</v>
      </c>
      <c r="P145" s="25" t="s">
        <v>544</v>
      </c>
      <c r="Q145" s="24" t="s">
        <v>4063</v>
      </c>
      <c r="R145" s="24"/>
      <c r="S145" s="25" t="s">
        <v>3886</v>
      </c>
      <c r="T145" s="24"/>
      <c r="U145" s="24"/>
    </row>
    <row r="146" spans="1:21" s="2" customFormat="1">
      <c r="A146" s="43"/>
      <c r="B146" s="144" t="str">
        <f t="shared" si="6"/>
        <v>N</v>
      </c>
      <c r="C146" s="24" t="s">
        <v>4067</v>
      </c>
      <c r="D146" s="24" t="str">
        <f t="shared" si="7"/>
        <v/>
      </c>
      <c r="E146" s="24" t="s">
        <v>4035</v>
      </c>
      <c r="F146" s="189" t="s">
        <v>332</v>
      </c>
      <c r="G146" s="189" t="str">
        <f t="shared" si="8"/>
        <v>X3</v>
      </c>
      <c r="H146" s="194">
        <v>1</v>
      </c>
      <c r="I146" s="195" t="s">
        <v>3880</v>
      </c>
      <c r="J146" s="24" t="s">
        <v>3961</v>
      </c>
      <c r="K146" s="24" t="s">
        <v>3962</v>
      </c>
      <c r="L146" s="24" t="s">
        <v>3877</v>
      </c>
      <c r="M146" s="24" t="s">
        <v>3870</v>
      </c>
      <c r="N146" s="24" t="s">
        <v>3871</v>
      </c>
      <c r="O146" s="24" t="s">
        <v>3877</v>
      </c>
      <c r="P146" s="25" t="s">
        <v>544</v>
      </c>
      <c r="Q146" s="24" t="s">
        <v>3878</v>
      </c>
      <c r="R146" s="24"/>
      <c r="S146" s="25" t="s">
        <v>552</v>
      </c>
      <c r="T146" s="24"/>
      <c r="U146" s="24"/>
    </row>
    <row r="147" spans="1:21" s="2" customFormat="1">
      <c r="A147" s="43"/>
      <c r="B147" s="144" t="str">
        <f t="shared" si="6"/>
        <v>Y</v>
      </c>
      <c r="C147" s="24" t="s">
        <v>4068</v>
      </c>
      <c r="D147" s="24" t="str">
        <f t="shared" si="7"/>
        <v>ConTab_BOM_KP_Shaft_0171</v>
      </c>
      <c r="E147" s="24" t="s">
        <v>4035</v>
      </c>
      <c r="F147" s="189" t="s">
        <v>332</v>
      </c>
      <c r="G147" s="189" t="str">
        <f t="shared" si="8"/>
        <v>X3</v>
      </c>
      <c r="H147" s="194">
        <v>1</v>
      </c>
      <c r="I147" s="195" t="s">
        <v>3868</v>
      </c>
      <c r="J147" s="24" t="s">
        <v>3956</v>
      </c>
      <c r="K147" s="24" t="s">
        <v>14263</v>
      </c>
      <c r="L147" s="24" t="s">
        <v>3869</v>
      </c>
      <c r="M147" s="24" t="s">
        <v>3871</v>
      </c>
      <c r="N147" s="24" t="s">
        <v>3871</v>
      </c>
      <c r="O147" s="24" t="s">
        <v>3869</v>
      </c>
      <c r="P147" s="25">
        <v>91844420</v>
      </c>
      <c r="Q147" s="24" t="s">
        <v>4053</v>
      </c>
      <c r="R147" s="24"/>
      <c r="S147" s="25" t="s">
        <v>3886</v>
      </c>
      <c r="T147" s="24"/>
      <c r="U147" s="24"/>
    </row>
    <row r="148" spans="1:21" s="2" customFormat="1">
      <c r="A148" s="43"/>
      <c r="B148" s="144" t="str">
        <f t="shared" si="6"/>
        <v>Y</v>
      </c>
      <c r="C148" s="24" t="s">
        <v>4069</v>
      </c>
      <c r="D148" s="24" t="str">
        <f t="shared" si="7"/>
        <v>ConTab_BOM_KP_Shaft_0172</v>
      </c>
      <c r="E148" s="24" t="s">
        <v>4035</v>
      </c>
      <c r="F148" s="189" t="s">
        <v>332</v>
      </c>
      <c r="G148" s="189" t="str">
        <f t="shared" si="8"/>
        <v>X3</v>
      </c>
      <c r="H148" s="194">
        <v>1</v>
      </c>
      <c r="I148" s="195" t="s">
        <v>3868</v>
      </c>
      <c r="J148" s="24" t="s">
        <v>3956</v>
      </c>
      <c r="K148" s="24" t="s">
        <v>14263</v>
      </c>
      <c r="L148" s="24" t="s">
        <v>3874</v>
      </c>
      <c r="M148" s="24" t="s">
        <v>3871</v>
      </c>
      <c r="N148" s="24" t="s">
        <v>3871</v>
      </c>
      <c r="O148" s="24" t="s">
        <v>3874</v>
      </c>
      <c r="P148" s="25">
        <v>91844416</v>
      </c>
      <c r="Q148" s="24" t="s">
        <v>4055</v>
      </c>
      <c r="R148" s="24"/>
      <c r="S148" s="25" t="s">
        <v>539</v>
      </c>
      <c r="T148" s="24"/>
      <c r="U148" s="24"/>
    </row>
    <row r="149" spans="1:21" s="2" customFormat="1">
      <c r="A149" s="43"/>
      <c r="B149" s="144" t="str">
        <f t="shared" si="6"/>
        <v>N</v>
      </c>
      <c r="C149" s="24" t="s">
        <v>4070</v>
      </c>
      <c r="D149" s="24" t="str">
        <f t="shared" si="7"/>
        <v/>
      </c>
      <c r="E149" s="24" t="s">
        <v>4035</v>
      </c>
      <c r="F149" s="189" t="s">
        <v>332</v>
      </c>
      <c r="G149" s="189" t="str">
        <f t="shared" si="8"/>
        <v>X3</v>
      </c>
      <c r="H149" s="194">
        <v>1</v>
      </c>
      <c r="I149" s="195" t="s">
        <v>3868</v>
      </c>
      <c r="J149" s="24" t="s">
        <v>3956</v>
      </c>
      <c r="K149" s="24" t="s">
        <v>14263</v>
      </c>
      <c r="L149" s="24" t="s">
        <v>3877</v>
      </c>
      <c r="M149" s="24" t="s">
        <v>3871</v>
      </c>
      <c r="N149" s="24" t="s">
        <v>3871</v>
      </c>
      <c r="O149" s="24" t="s">
        <v>3877</v>
      </c>
      <c r="P149" s="25" t="s">
        <v>544</v>
      </c>
      <c r="Q149" s="24" t="s">
        <v>3878</v>
      </c>
      <c r="R149" s="24"/>
      <c r="S149" s="25" t="s">
        <v>552</v>
      </c>
      <c r="T149" s="24"/>
      <c r="U149" s="24"/>
    </row>
    <row r="150" spans="1:21" s="2" customFormat="1">
      <c r="A150" s="43"/>
      <c r="B150" s="144" t="str">
        <f t="shared" si="6"/>
        <v>Y</v>
      </c>
      <c r="C150" s="24" t="s">
        <v>4071</v>
      </c>
      <c r="D150" s="24" t="str">
        <f t="shared" si="7"/>
        <v>ConTab_BOM_KP_Shaft_0174</v>
      </c>
      <c r="E150" s="24" t="s">
        <v>4035</v>
      </c>
      <c r="F150" s="189" t="s">
        <v>332</v>
      </c>
      <c r="G150" s="189" t="str">
        <f t="shared" si="8"/>
        <v>X3</v>
      </c>
      <c r="H150" s="194">
        <v>1</v>
      </c>
      <c r="I150" s="195" t="s">
        <v>3880</v>
      </c>
      <c r="J150" s="24" t="s">
        <v>3956</v>
      </c>
      <c r="K150" s="24" t="s">
        <v>14263</v>
      </c>
      <c r="L150" s="24" t="s">
        <v>3869</v>
      </c>
      <c r="M150" s="24" t="s">
        <v>3871</v>
      </c>
      <c r="N150" s="24" t="s">
        <v>3871</v>
      </c>
      <c r="O150" s="24" t="s">
        <v>3869</v>
      </c>
      <c r="P150" s="25">
        <v>91844420</v>
      </c>
      <c r="Q150" s="24" t="s">
        <v>4053</v>
      </c>
      <c r="R150" s="24"/>
      <c r="S150" s="25" t="s">
        <v>3886</v>
      </c>
      <c r="T150" s="24"/>
      <c r="U150" s="24"/>
    </row>
    <row r="151" spans="1:21" s="2" customFormat="1">
      <c r="A151" s="43"/>
      <c r="B151" s="144" t="str">
        <f t="shared" si="6"/>
        <v>Y</v>
      </c>
      <c r="C151" s="24" t="s">
        <v>4072</v>
      </c>
      <c r="D151" s="24" t="str">
        <f t="shared" si="7"/>
        <v>ConTab_BOM_KP_Shaft_0175</v>
      </c>
      <c r="E151" s="24" t="s">
        <v>4035</v>
      </c>
      <c r="F151" s="189" t="s">
        <v>332</v>
      </c>
      <c r="G151" s="189" t="str">
        <f t="shared" si="8"/>
        <v>X3</v>
      </c>
      <c r="H151" s="194">
        <v>1</v>
      </c>
      <c r="I151" s="195" t="s">
        <v>3880</v>
      </c>
      <c r="J151" s="24" t="s">
        <v>3956</v>
      </c>
      <c r="K151" s="24" t="s">
        <v>14263</v>
      </c>
      <c r="L151" s="24" t="s">
        <v>3874</v>
      </c>
      <c r="M151" s="24" t="s">
        <v>3871</v>
      </c>
      <c r="N151" s="24" t="s">
        <v>3871</v>
      </c>
      <c r="O151" s="24" t="s">
        <v>3874</v>
      </c>
      <c r="P151" s="25">
        <v>91844416</v>
      </c>
      <c r="Q151" s="24" t="s">
        <v>4055</v>
      </c>
      <c r="R151" s="24"/>
      <c r="S151" s="25" t="s">
        <v>539</v>
      </c>
      <c r="T151" s="24"/>
      <c r="U151" s="24"/>
    </row>
    <row r="152" spans="1:21" s="2" customFormat="1">
      <c r="A152" s="43"/>
      <c r="B152" s="144" t="str">
        <f t="shared" si="6"/>
        <v>N</v>
      </c>
      <c r="C152" s="24" t="s">
        <v>4073</v>
      </c>
      <c r="D152" s="24" t="str">
        <f t="shared" si="7"/>
        <v/>
      </c>
      <c r="E152" s="24" t="s">
        <v>4035</v>
      </c>
      <c r="F152" s="189" t="s">
        <v>332</v>
      </c>
      <c r="G152" s="189" t="str">
        <f t="shared" si="8"/>
        <v>X3</v>
      </c>
      <c r="H152" s="194">
        <v>1</v>
      </c>
      <c r="I152" s="195" t="s">
        <v>3880</v>
      </c>
      <c r="J152" s="24" t="s">
        <v>3956</v>
      </c>
      <c r="K152" s="24" t="s">
        <v>14263</v>
      </c>
      <c r="L152" s="24" t="s">
        <v>3877</v>
      </c>
      <c r="M152" s="24" t="s">
        <v>3871</v>
      </c>
      <c r="N152" s="24" t="s">
        <v>3871</v>
      </c>
      <c r="O152" s="24" t="s">
        <v>3877</v>
      </c>
      <c r="P152" s="25" t="s">
        <v>544</v>
      </c>
      <c r="Q152" s="24" t="s">
        <v>3878</v>
      </c>
      <c r="R152" s="24"/>
      <c r="S152" s="25" t="s">
        <v>552</v>
      </c>
      <c r="T152" s="24"/>
      <c r="U152" s="24"/>
    </row>
    <row r="153" spans="1:21" s="2" customFormat="1">
      <c r="A153" s="43"/>
      <c r="B153" s="144" t="str">
        <f t="shared" si="6"/>
        <v>Y</v>
      </c>
      <c r="C153" s="24" t="s">
        <v>4074</v>
      </c>
      <c r="D153" s="24" t="str">
        <f t="shared" si="7"/>
        <v>ConTab_BOM_KP_Shaft_0189</v>
      </c>
      <c r="E153" s="24" t="s">
        <v>4075</v>
      </c>
      <c r="F153" s="25">
        <v>2</v>
      </c>
      <c r="G153" s="189" t="str">
        <f t="shared" si="8"/>
        <v>X2</v>
      </c>
      <c r="H153" s="201">
        <v>1</v>
      </c>
      <c r="I153" s="195" t="s">
        <v>3868</v>
      </c>
      <c r="J153" s="24" t="s">
        <v>3956</v>
      </c>
      <c r="K153" s="24" t="s">
        <v>4036</v>
      </c>
      <c r="L153" s="24" t="s">
        <v>3869</v>
      </c>
      <c r="M153" s="24" t="s">
        <v>3871</v>
      </c>
      <c r="N153" s="24" t="s">
        <v>3894</v>
      </c>
      <c r="O153" s="24" t="s">
        <v>3869</v>
      </c>
      <c r="P153" s="25">
        <v>97639424</v>
      </c>
      <c r="Q153" s="24" t="s">
        <v>4076</v>
      </c>
      <c r="R153" s="24"/>
      <c r="S153" s="25" t="s">
        <v>539</v>
      </c>
      <c r="T153" s="24"/>
      <c r="U153" s="25"/>
    </row>
    <row r="154" spans="1:21" s="2" customFormat="1">
      <c r="A154" s="43"/>
      <c r="B154" s="144" t="str">
        <f t="shared" si="6"/>
        <v>Y</v>
      </c>
      <c r="C154" s="24" t="s">
        <v>4077</v>
      </c>
      <c r="D154" s="24" t="str">
        <f t="shared" si="7"/>
        <v>ConTab_BOM_KP_Shaft_0190</v>
      </c>
      <c r="E154" s="24" t="s">
        <v>4075</v>
      </c>
      <c r="F154" s="25">
        <v>2</v>
      </c>
      <c r="G154" s="189" t="str">
        <f t="shared" si="8"/>
        <v>X2</v>
      </c>
      <c r="H154" s="201">
        <v>1</v>
      </c>
      <c r="I154" s="195" t="s">
        <v>3880</v>
      </c>
      <c r="J154" s="24" t="s">
        <v>3956</v>
      </c>
      <c r="K154" s="24" t="s">
        <v>4036</v>
      </c>
      <c r="L154" s="24" t="s">
        <v>3869</v>
      </c>
      <c r="M154" s="24" t="s">
        <v>3871</v>
      </c>
      <c r="N154" s="24" t="s">
        <v>3894</v>
      </c>
      <c r="O154" s="24" t="s">
        <v>3869</v>
      </c>
      <c r="P154" s="25">
        <v>97639434</v>
      </c>
      <c r="Q154" s="137" t="s">
        <v>4078</v>
      </c>
      <c r="R154" s="24"/>
      <c r="S154" s="25" t="s">
        <v>539</v>
      </c>
      <c r="T154" s="24"/>
      <c r="U154" s="24"/>
    </row>
    <row r="155" spans="1:21" s="2" customFormat="1">
      <c r="A155" s="43"/>
      <c r="B155" s="144" t="str">
        <f t="shared" si="6"/>
        <v>Y</v>
      </c>
      <c r="C155" s="24" t="s">
        <v>4079</v>
      </c>
      <c r="D155" s="24" t="str">
        <f t="shared" si="7"/>
        <v>ConTab_BOM_KP_Shaft_0191</v>
      </c>
      <c r="E155" s="24" t="s">
        <v>1554</v>
      </c>
      <c r="F155" s="189" t="s">
        <v>450</v>
      </c>
      <c r="G155" s="189" t="str">
        <f t="shared" si="8"/>
        <v>XV</v>
      </c>
      <c r="H155" s="194">
        <v>3.125</v>
      </c>
      <c r="I155" s="206" t="s">
        <v>3868</v>
      </c>
      <c r="J155" s="188" t="s">
        <v>3956</v>
      </c>
      <c r="K155" s="188" t="s">
        <v>14262</v>
      </c>
      <c r="L155" s="188" t="s">
        <v>3957</v>
      </c>
      <c r="M155" s="188" t="s">
        <v>3871</v>
      </c>
      <c r="N155" s="188" t="s">
        <v>3871</v>
      </c>
      <c r="O155" s="188" t="s">
        <v>3957</v>
      </c>
      <c r="P155" s="169">
        <v>98466690</v>
      </c>
      <c r="Q155" s="188" t="s">
        <v>3958</v>
      </c>
      <c r="R155" s="188" t="s">
        <v>2014</v>
      </c>
      <c r="S155" s="193" t="s">
        <v>3959</v>
      </c>
      <c r="T155" s="24"/>
      <c r="U155" s="24"/>
    </row>
    <row r="156" spans="1:21" s="2" customFormat="1">
      <c r="A156" s="43"/>
      <c r="B156" s="144" t="str">
        <f t="shared" si="6"/>
        <v>Y</v>
      </c>
      <c r="C156" s="24" t="s">
        <v>4080</v>
      </c>
      <c r="D156" s="24" t="str">
        <f t="shared" si="7"/>
        <v>ConTab_BOM_KP_Shaft_0192</v>
      </c>
      <c r="E156" s="24" t="s">
        <v>1554</v>
      </c>
      <c r="F156" s="189" t="s">
        <v>450</v>
      </c>
      <c r="G156" s="189" t="str">
        <f t="shared" si="8"/>
        <v>XV</v>
      </c>
      <c r="H156" s="194">
        <v>3.125</v>
      </c>
      <c r="I156" s="206" t="s">
        <v>3868</v>
      </c>
      <c r="J156" s="188" t="s">
        <v>3961</v>
      </c>
      <c r="K156" s="188" t="s">
        <v>3962</v>
      </c>
      <c r="L156" s="188" t="s">
        <v>3957</v>
      </c>
      <c r="M156" s="188" t="s">
        <v>3870</v>
      </c>
      <c r="N156" s="188" t="s">
        <v>3871</v>
      </c>
      <c r="O156" s="188" t="s">
        <v>3957</v>
      </c>
      <c r="P156" s="169">
        <v>98466690</v>
      </c>
      <c r="Q156" s="188" t="s">
        <v>3958</v>
      </c>
      <c r="R156" s="188" t="s">
        <v>2014</v>
      </c>
      <c r="S156" s="193" t="s">
        <v>3959</v>
      </c>
      <c r="T156" s="24"/>
      <c r="U156" s="24"/>
    </row>
    <row r="157" spans="1:21" s="2" customFormat="1">
      <c r="A157" s="43"/>
      <c r="B157" s="144" t="str">
        <f t="shared" ref="B157:B208" si="9">IF(AND(L157&lt;&gt;"ShaftMatl_Special",P157&lt;&gt;"NA"),"Y","N")</f>
        <v>N</v>
      </c>
      <c r="C157" s="24" t="s">
        <v>4081</v>
      </c>
      <c r="D157" s="24" t="str">
        <f t="shared" ref="D157:D208" si="10">IF(B157="Y",C157,"")</f>
        <v/>
      </c>
      <c r="E157" s="24" t="s">
        <v>1554</v>
      </c>
      <c r="F157" s="189" t="s">
        <v>450</v>
      </c>
      <c r="G157" s="189" t="str">
        <f t="shared" ref="G157:G208" si="11">"X"&amp;F157</f>
        <v>XV</v>
      </c>
      <c r="H157" s="194">
        <v>3.125</v>
      </c>
      <c r="I157" s="206" t="s">
        <v>3868</v>
      </c>
      <c r="J157" s="188" t="s">
        <v>3956</v>
      </c>
      <c r="K157" s="188" t="s">
        <v>14262</v>
      </c>
      <c r="L157" s="188" t="s">
        <v>3877</v>
      </c>
      <c r="M157" s="188" t="s">
        <v>3871</v>
      </c>
      <c r="N157" s="188" t="s">
        <v>3871</v>
      </c>
      <c r="O157" s="188" t="s">
        <v>3877</v>
      </c>
      <c r="P157" s="169" t="s">
        <v>544</v>
      </c>
      <c r="Q157" s="188" t="s">
        <v>3964</v>
      </c>
      <c r="R157" s="188"/>
      <c r="S157" s="193" t="s">
        <v>3965</v>
      </c>
      <c r="T157" s="24"/>
      <c r="U157" s="24"/>
    </row>
    <row r="158" spans="1:21" s="2" customFormat="1">
      <c r="A158" s="43"/>
      <c r="B158" s="144" t="str">
        <f t="shared" si="9"/>
        <v>N</v>
      </c>
      <c r="C158" s="24" t="s">
        <v>4082</v>
      </c>
      <c r="D158" s="24" t="str">
        <f t="shared" si="10"/>
        <v/>
      </c>
      <c r="E158" s="24" t="s">
        <v>1554</v>
      </c>
      <c r="F158" s="189" t="s">
        <v>450</v>
      </c>
      <c r="G158" s="189" t="str">
        <f t="shared" si="11"/>
        <v>XV</v>
      </c>
      <c r="H158" s="194">
        <v>3.125</v>
      </c>
      <c r="I158" s="206" t="s">
        <v>3868</v>
      </c>
      <c r="J158" s="188" t="s">
        <v>3961</v>
      </c>
      <c r="K158" s="188" t="s">
        <v>3962</v>
      </c>
      <c r="L158" s="188" t="s">
        <v>3877</v>
      </c>
      <c r="M158" s="188" t="s">
        <v>3870</v>
      </c>
      <c r="N158" s="188" t="s">
        <v>3871</v>
      </c>
      <c r="O158" s="188" t="s">
        <v>3877</v>
      </c>
      <c r="P158" s="169" t="s">
        <v>544</v>
      </c>
      <c r="Q158" s="188" t="s">
        <v>3964</v>
      </c>
      <c r="R158" s="188"/>
      <c r="S158" s="193" t="s">
        <v>3965</v>
      </c>
      <c r="T158" s="24"/>
      <c r="U158" s="24"/>
    </row>
    <row r="159" spans="1:21" s="2" customFormat="1">
      <c r="A159" s="43"/>
      <c r="B159" s="144" t="str">
        <f t="shared" si="9"/>
        <v>Y</v>
      </c>
      <c r="C159" s="24" t="s">
        <v>4083</v>
      </c>
      <c r="D159" s="24" t="str">
        <f t="shared" si="10"/>
        <v>ConTab_BOM_KP_Shaft_0195</v>
      </c>
      <c r="E159" s="24" t="s">
        <v>1554</v>
      </c>
      <c r="F159" s="189" t="s">
        <v>450</v>
      </c>
      <c r="G159" s="189" t="str">
        <f t="shared" si="11"/>
        <v>XV</v>
      </c>
      <c r="H159" s="194">
        <v>3.125</v>
      </c>
      <c r="I159" s="206" t="s">
        <v>3880</v>
      </c>
      <c r="J159" s="188" t="s">
        <v>3956</v>
      </c>
      <c r="K159" s="188" t="s">
        <v>14262</v>
      </c>
      <c r="L159" s="188" t="s">
        <v>3957</v>
      </c>
      <c r="M159" s="188" t="s">
        <v>3871</v>
      </c>
      <c r="N159" s="188" t="s">
        <v>3871</v>
      </c>
      <c r="O159" s="188" t="s">
        <v>3957</v>
      </c>
      <c r="P159" s="169">
        <v>98554249</v>
      </c>
      <c r="Q159" s="188" t="s">
        <v>3958</v>
      </c>
      <c r="R159" s="188" t="s">
        <v>2014</v>
      </c>
      <c r="S159" s="193" t="s">
        <v>3959</v>
      </c>
      <c r="T159" s="24"/>
      <c r="U159" s="24"/>
    </row>
    <row r="160" spans="1:21" s="2" customFormat="1">
      <c r="A160" s="43"/>
      <c r="B160" s="144" t="str">
        <f t="shared" si="9"/>
        <v>Y</v>
      </c>
      <c r="C160" s="24" t="s">
        <v>4084</v>
      </c>
      <c r="D160" s="24" t="str">
        <f t="shared" si="10"/>
        <v>ConTab_BOM_KP_Shaft_0196</v>
      </c>
      <c r="E160" s="24" t="s">
        <v>1554</v>
      </c>
      <c r="F160" s="189" t="s">
        <v>450</v>
      </c>
      <c r="G160" s="189" t="str">
        <f t="shared" si="11"/>
        <v>XV</v>
      </c>
      <c r="H160" s="194">
        <v>3.125</v>
      </c>
      <c r="I160" s="206" t="s">
        <v>3880</v>
      </c>
      <c r="J160" s="188" t="s">
        <v>3961</v>
      </c>
      <c r="K160" s="188" t="s">
        <v>3962</v>
      </c>
      <c r="L160" s="188" t="s">
        <v>3957</v>
      </c>
      <c r="M160" s="188" t="s">
        <v>3870</v>
      </c>
      <c r="N160" s="188" t="s">
        <v>3871</v>
      </c>
      <c r="O160" s="188" t="s">
        <v>3957</v>
      </c>
      <c r="P160" s="169">
        <v>98554249</v>
      </c>
      <c r="Q160" s="188" t="s">
        <v>3958</v>
      </c>
      <c r="R160" s="188" t="s">
        <v>2014</v>
      </c>
      <c r="S160" s="193" t="s">
        <v>3959</v>
      </c>
      <c r="T160" s="24"/>
      <c r="U160" s="24"/>
    </row>
    <row r="161" spans="1:21" s="2" customFormat="1">
      <c r="A161" s="43"/>
      <c r="B161" s="144" t="str">
        <f t="shared" si="9"/>
        <v>N</v>
      </c>
      <c r="C161" s="24" t="s">
        <v>4085</v>
      </c>
      <c r="D161" s="24" t="str">
        <f t="shared" si="10"/>
        <v/>
      </c>
      <c r="E161" s="24" t="s">
        <v>1554</v>
      </c>
      <c r="F161" s="189" t="s">
        <v>450</v>
      </c>
      <c r="G161" s="189" t="str">
        <f t="shared" si="11"/>
        <v>XV</v>
      </c>
      <c r="H161" s="194">
        <v>3.125</v>
      </c>
      <c r="I161" s="206" t="s">
        <v>3880</v>
      </c>
      <c r="J161" s="188" t="s">
        <v>3956</v>
      </c>
      <c r="K161" s="188" t="s">
        <v>14262</v>
      </c>
      <c r="L161" s="188" t="s">
        <v>3877</v>
      </c>
      <c r="M161" s="188" t="s">
        <v>3871</v>
      </c>
      <c r="N161" s="188" t="s">
        <v>3871</v>
      </c>
      <c r="O161" s="188" t="s">
        <v>3877</v>
      </c>
      <c r="P161" s="169" t="s">
        <v>544</v>
      </c>
      <c r="Q161" s="188" t="s">
        <v>3964</v>
      </c>
      <c r="R161" s="188"/>
      <c r="S161" s="193" t="s">
        <v>3965</v>
      </c>
      <c r="T161" s="24"/>
      <c r="U161" s="24"/>
    </row>
    <row r="162" spans="1:21" s="2" customFormat="1">
      <c r="A162" s="43"/>
      <c r="B162" s="144" t="str">
        <f t="shared" si="9"/>
        <v>N</v>
      </c>
      <c r="C162" s="24" t="s">
        <v>4086</v>
      </c>
      <c r="D162" s="24" t="str">
        <f t="shared" si="10"/>
        <v/>
      </c>
      <c r="E162" s="24" t="s">
        <v>1554</v>
      </c>
      <c r="F162" s="189" t="s">
        <v>450</v>
      </c>
      <c r="G162" s="189" t="str">
        <f t="shared" si="11"/>
        <v>XV</v>
      </c>
      <c r="H162" s="194">
        <v>3.125</v>
      </c>
      <c r="I162" s="206" t="s">
        <v>3880</v>
      </c>
      <c r="J162" s="188" t="s">
        <v>3961</v>
      </c>
      <c r="K162" s="188" t="s">
        <v>3962</v>
      </c>
      <c r="L162" s="188" t="s">
        <v>3877</v>
      </c>
      <c r="M162" s="188" t="s">
        <v>3870</v>
      </c>
      <c r="N162" s="188" t="s">
        <v>3871</v>
      </c>
      <c r="O162" s="188" t="s">
        <v>3877</v>
      </c>
      <c r="P162" s="169" t="s">
        <v>544</v>
      </c>
      <c r="Q162" s="188" t="s">
        <v>3964</v>
      </c>
      <c r="R162" s="188"/>
      <c r="S162" s="193" t="s">
        <v>3965</v>
      </c>
      <c r="T162" s="24"/>
      <c r="U162" s="24"/>
    </row>
    <row r="163" spans="1:21" s="2" customFormat="1">
      <c r="A163" s="43"/>
      <c r="B163" s="144" t="str">
        <f t="shared" si="9"/>
        <v>Y</v>
      </c>
      <c r="C163" s="24" t="s">
        <v>4087</v>
      </c>
      <c r="D163" s="24" t="str">
        <f t="shared" si="10"/>
        <v>ConTab_BOM_KP_Shaft_0199</v>
      </c>
      <c r="E163" s="24" t="s">
        <v>1565</v>
      </c>
      <c r="F163" s="189" t="s">
        <v>507</v>
      </c>
      <c r="G163" s="189" t="str">
        <f t="shared" si="11"/>
        <v>XB</v>
      </c>
      <c r="H163" s="194">
        <v>3.9369999999999998</v>
      </c>
      <c r="I163" s="206" t="s">
        <v>3868</v>
      </c>
      <c r="J163" s="188" t="s">
        <v>3956</v>
      </c>
      <c r="K163" s="188" t="s">
        <v>3987</v>
      </c>
      <c r="L163" s="188" t="s">
        <v>3957</v>
      </c>
      <c r="M163" s="188" t="s">
        <v>3871</v>
      </c>
      <c r="N163" s="188" t="s">
        <v>3871</v>
      </c>
      <c r="O163" s="188" t="s">
        <v>3957</v>
      </c>
      <c r="P163" s="169">
        <v>98407938</v>
      </c>
      <c r="Q163" s="188" t="s">
        <v>3958</v>
      </c>
      <c r="R163" s="188" t="s">
        <v>2014</v>
      </c>
      <c r="S163" s="193" t="s">
        <v>3959</v>
      </c>
      <c r="T163" s="24"/>
      <c r="U163" s="24"/>
    </row>
    <row r="164" spans="1:21" s="2" customFormat="1">
      <c r="A164" s="43"/>
      <c r="B164" s="144" t="str">
        <f t="shared" si="9"/>
        <v>Y</v>
      </c>
      <c r="C164" s="24" t="s">
        <v>4088</v>
      </c>
      <c r="D164" s="24" t="str">
        <f t="shared" si="10"/>
        <v>ConTab_BOM_KP_Shaft_0200</v>
      </c>
      <c r="E164" s="24" t="s">
        <v>1565</v>
      </c>
      <c r="F164" s="189" t="s">
        <v>507</v>
      </c>
      <c r="G164" s="189" t="str">
        <f t="shared" si="11"/>
        <v>XB</v>
      </c>
      <c r="H164" s="194">
        <v>3.9369999999999998</v>
      </c>
      <c r="I164" s="206" t="s">
        <v>3868</v>
      </c>
      <c r="J164" s="188" t="s">
        <v>3961</v>
      </c>
      <c r="K164" s="188" t="s">
        <v>3962</v>
      </c>
      <c r="L164" s="188" t="s">
        <v>3957</v>
      </c>
      <c r="M164" s="188" t="s">
        <v>3870</v>
      </c>
      <c r="N164" s="188" t="s">
        <v>3871</v>
      </c>
      <c r="O164" s="188" t="s">
        <v>3957</v>
      </c>
      <c r="P164" s="169" t="s">
        <v>544</v>
      </c>
      <c r="Q164" s="188" t="s">
        <v>3964</v>
      </c>
      <c r="R164" s="188"/>
      <c r="S164" s="193" t="s">
        <v>3959</v>
      </c>
      <c r="T164" s="24"/>
      <c r="U164" s="24"/>
    </row>
    <row r="165" spans="1:21" s="2" customFormat="1">
      <c r="A165" s="43"/>
      <c r="B165" s="144" t="str">
        <f t="shared" si="9"/>
        <v>N</v>
      </c>
      <c r="C165" s="24" t="s">
        <v>4089</v>
      </c>
      <c r="D165" s="24" t="str">
        <f t="shared" si="10"/>
        <v/>
      </c>
      <c r="E165" s="24" t="s">
        <v>1565</v>
      </c>
      <c r="F165" s="189" t="s">
        <v>507</v>
      </c>
      <c r="G165" s="189" t="str">
        <f t="shared" si="11"/>
        <v>XB</v>
      </c>
      <c r="H165" s="194">
        <v>3.9369999999999998</v>
      </c>
      <c r="I165" s="206" t="s">
        <v>3868</v>
      </c>
      <c r="J165" s="188" t="s">
        <v>3956</v>
      </c>
      <c r="K165" s="188" t="s">
        <v>3987</v>
      </c>
      <c r="L165" s="188" t="s">
        <v>3877</v>
      </c>
      <c r="M165" s="188" t="s">
        <v>3871</v>
      </c>
      <c r="N165" s="188" t="s">
        <v>3871</v>
      </c>
      <c r="O165" s="188" t="s">
        <v>3877</v>
      </c>
      <c r="P165" s="169" t="s">
        <v>544</v>
      </c>
      <c r="Q165" s="188" t="s">
        <v>3964</v>
      </c>
      <c r="R165" s="188"/>
      <c r="S165" s="193" t="s">
        <v>3965</v>
      </c>
      <c r="T165" s="24"/>
      <c r="U165" s="24"/>
    </row>
    <row r="166" spans="1:21" s="2" customFormat="1">
      <c r="A166" s="43"/>
      <c r="B166" s="144" t="str">
        <f t="shared" si="9"/>
        <v>N</v>
      </c>
      <c r="C166" s="24" t="s">
        <v>4090</v>
      </c>
      <c r="D166" s="24" t="str">
        <f t="shared" si="10"/>
        <v/>
      </c>
      <c r="E166" s="24" t="s">
        <v>1565</v>
      </c>
      <c r="F166" s="189" t="s">
        <v>507</v>
      </c>
      <c r="G166" s="189" t="str">
        <f t="shared" si="11"/>
        <v>XB</v>
      </c>
      <c r="H166" s="194">
        <v>3.9369999999999998</v>
      </c>
      <c r="I166" s="206" t="s">
        <v>3868</v>
      </c>
      <c r="J166" s="188" t="s">
        <v>3961</v>
      </c>
      <c r="K166" s="188" t="s">
        <v>3962</v>
      </c>
      <c r="L166" s="188" t="s">
        <v>3877</v>
      </c>
      <c r="M166" s="188" t="s">
        <v>3870</v>
      </c>
      <c r="N166" s="188" t="s">
        <v>3871</v>
      </c>
      <c r="O166" s="188" t="s">
        <v>3877</v>
      </c>
      <c r="P166" s="169" t="s">
        <v>544</v>
      </c>
      <c r="Q166" s="188" t="s">
        <v>3964</v>
      </c>
      <c r="R166" s="188"/>
      <c r="S166" s="193" t="s">
        <v>3965</v>
      </c>
      <c r="T166" s="24"/>
      <c r="U166" s="24"/>
    </row>
    <row r="167" spans="1:21" s="2" customFormat="1" ht="12" customHeight="1">
      <c r="A167" s="43"/>
      <c r="B167" s="144" t="str">
        <f t="shared" si="9"/>
        <v>Y</v>
      </c>
      <c r="C167" s="24" t="s">
        <v>4091</v>
      </c>
      <c r="D167" s="24" t="str">
        <f t="shared" si="10"/>
        <v>ConTab_BOM_KP_Shaft_0203</v>
      </c>
      <c r="E167" s="24" t="s">
        <v>1565</v>
      </c>
      <c r="F167" s="189" t="s">
        <v>507</v>
      </c>
      <c r="G167" s="189" t="str">
        <f t="shared" si="11"/>
        <v>XB</v>
      </c>
      <c r="H167" s="194">
        <v>3.9369999999999998</v>
      </c>
      <c r="I167" s="206" t="s">
        <v>3880</v>
      </c>
      <c r="J167" s="188" t="s">
        <v>3956</v>
      </c>
      <c r="K167" s="188" t="s">
        <v>3987</v>
      </c>
      <c r="L167" s="188" t="s">
        <v>3957</v>
      </c>
      <c r="M167" s="188" t="s">
        <v>3871</v>
      </c>
      <c r="N167" s="188" t="s">
        <v>3871</v>
      </c>
      <c r="O167" s="188" t="s">
        <v>3957</v>
      </c>
      <c r="P167" s="191">
        <v>98571668</v>
      </c>
      <c r="Q167" s="188" t="s">
        <v>3958</v>
      </c>
      <c r="R167" s="188" t="s">
        <v>2014</v>
      </c>
      <c r="S167" s="193" t="s">
        <v>3959</v>
      </c>
      <c r="T167" s="24"/>
      <c r="U167" s="24"/>
    </row>
    <row r="168" spans="1:21" s="2" customFormat="1">
      <c r="A168" s="43"/>
      <c r="B168" s="144" t="str">
        <f t="shared" si="9"/>
        <v>Y</v>
      </c>
      <c r="C168" s="24" t="s">
        <v>4092</v>
      </c>
      <c r="D168" s="24" t="str">
        <f t="shared" si="10"/>
        <v>ConTab_BOM_KP_Shaft_0204</v>
      </c>
      <c r="E168" s="24" t="s">
        <v>1565</v>
      </c>
      <c r="F168" s="189" t="s">
        <v>507</v>
      </c>
      <c r="G168" s="189" t="str">
        <f t="shared" si="11"/>
        <v>XB</v>
      </c>
      <c r="H168" s="194">
        <v>3.9369999999999998</v>
      </c>
      <c r="I168" s="206" t="s">
        <v>3880</v>
      </c>
      <c r="J168" s="188" t="s">
        <v>3961</v>
      </c>
      <c r="K168" s="188" t="s">
        <v>3962</v>
      </c>
      <c r="L168" s="188" t="s">
        <v>3957</v>
      </c>
      <c r="M168" s="188" t="s">
        <v>3870</v>
      </c>
      <c r="N168" s="188" t="s">
        <v>3871</v>
      </c>
      <c r="O168" s="188" t="s">
        <v>3957</v>
      </c>
      <c r="P168" s="169" t="s">
        <v>544</v>
      </c>
      <c r="Q168" s="188" t="s">
        <v>3964</v>
      </c>
      <c r="R168" s="188"/>
      <c r="S168" s="193" t="s">
        <v>3959</v>
      </c>
      <c r="T168" s="24"/>
      <c r="U168" s="24"/>
    </row>
    <row r="169" spans="1:21" s="2" customFormat="1">
      <c r="A169" s="43"/>
      <c r="B169" s="144" t="str">
        <f t="shared" si="9"/>
        <v>N</v>
      </c>
      <c r="C169" s="24" t="s">
        <v>4093</v>
      </c>
      <c r="D169" s="24" t="str">
        <f t="shared" si="10"/>
        <v/>
      </c>
      <c r="E169" s="24" t="s">
        <v>1565</v>
      </c>
      <c r="F169" s="189" t="s">
        <v>507</v>
      </c>
      <c r="G169" s="189" t="str">
        <f t="shared" si="11"/>
        <v>XB</v>
      </c>
      <c r="H169" s="194">
        <v>3.9369999999999998</v>
      </c>
      <c r="I169" s="206" t="s">
        <v>3880</v>
      </c>
      <c r="J169" s="188" t="s">
        <v>3956</v>
      </c>
      <c r="K169" s="188" t="s">
        <v>3987</v>
      </c>
      <c r="L169" s="188" t="s">
        <v>3877</v>
      </c>
      <c r="M169" s="188" t="s">
        <v>3871</v>
      </c>
      <c r="N169" s="188" t="s">
        <v>3871</v>
      </c>
      <c r="O169" s="188" t="s">
        <v>3877</v>
      </c>
      <c r="P169" s="169" t="s">
        <v>544</v>
      </c>
      <c r="Q169" s="188" t="s">
        <v>3964</v>
      </c>
      <c r="R169" s="188"/>
      <c r="S169" s="193" t="s">
        <v>3965</v>
      </c>
      <c r="T169" s="24"/>
      <c r="U169" s="24"/>
    </row>
    <row r="170" spans="1:21" s="2" customFormat="1">
      <c r="A170" s="43"/>
      <c r="B170" s="144" t="str">
        <f t="shared" si="9"/>
        <v>N</v>
      </c>
      <c r="C170" s="24" t="s">
        <v>4094</v>
      </c>
      <c r="D170" s="24" t="str">
        <f t="shared" si="10"/>
        <v/>
      </c>
      <c r="E170" s="24" t="s">
        <v>1565</v>
      </c>
      <c r="F170" s="189" t="s">
        <v>507</v>
      </c>
      <c r="G170" s="189" t="str">
        <f t="shared" si="11"/>
        <v>XB</v>
      </c>
      <c r="H170" s="194">
        <v>3.9369999999999998</v>
      </c>
      <c r="I170" s="206" t="s">
        <v>3880</v>
      </c>
      <c r="J170" s="188" t="s">
        <v>3961</v>
      </c>
      <c r="K170" s="188" t="s">
        <v>3962</v>
      </c>
      <c r="L170" s="188" t="s">
        <v>3877</v>
      </c>
      <c r="M170" s="188" t="s">
        <v>3870</v>
      </c>
      <c r="N170" s="188" t="s">
        <v>3871</v>
      </c>
      <c r="O170" s="188" t="s">
        <v>3877</v>
      </c>
      <c r="P170" s="169" t="s">
        <v>544</v>
      </c>
      <c r="Q170" s="188" t="s">
        <v>3964</v>
      </c>
      <c r="R170" s="188"/>
      <c r="S170" s="193" t="s">
        <v>3965</v>
      </c>
      <c r="T170" s="24"/>
      <c r="U170" s="24"/>
    </row>
    <row r="171" spans="1:21" s="2" customFormat="1">
      <c r="A171" s="43"/>
      <c r="B171" s="144" t="str">
        <f t="shared" si="9"/>
        <v>Y</v>
      </c>
      <c r="C171" s="24" t="s">
        <v>4095</v>
      </c>
      <c r="D171" s="24" t="str">
        <f t="shared" si="10"/>
        <v>ConTab_BOM_KP_Shaft_0207</v>
      </c>
      <c r="E171" s="24" t="s">
        <v>1583</v>
      </c>
      <c r="F171" s="189" t="s">
        <v>507</v>
      </c>
      <c r="G171" s="189" t="str">
        <f t="shared" si="11"/>
        <v>XB</v>
      </c>
      <c r="H171" s="194">
        <v>3.9369999999999998</v>
      </c>
      <c r="I171" s="206" t="s">
        <v>3868</v>
      </c>
      <c r="J171" s="188" t="s">
        <v>3956</v>
      </c>
      <c r="K171" s="188" t="s">
        <v>3987</v>
      </c>
      <c r="L171" s="188" t="s">
        <v>3957</v>
      </c>
      <c r="M171" s="188" t="s">
        <v>3871</v>
      </c>
      <c r="N171" s="188" t="s">
        <v>3871</v>
      </c>
      <c r="O171" s="188" t="s">
        <v>3957</v>
      </c>
      <c r="P171" s="169">
        <v>98571691</v>
      </c>
      <c r="Q171" s="188" t="s">
        <v>3958</v>
      </c>
      <c r="R171" s="188" t="s">
        <v>2014</v>
      </c>
      <c r="S171" s="193" t="s">
        <v>3959</v>
      </c>
      <c r="T171" s="24"/>
      <c r="U171" s="24"/>
    </row>
    <row r="172" spans="1:21" s="2" customFormat="1">
      <c r="A172" s="43"/>
      <c r="B172" s="144" t="str">
        <f t="shared" si="9"/>
        <v>Y</v>
      </c>
      <c r="C172" s="24" t="s">
        <v>4096</v>
      </c>
      <c r="D172" s="24" t="str">
        <f t="shared" si="10"/>
        <v>ConTab_BOM_KP_Shaft_0208</v>
      </c>
      <c r="E172" s="24" t="s">
        <v>1583</v>
      </c>
      <c r="F172" s="189" t="s">
        <v>507</v>
      </c>
      <c r="G172" s="189" t="str">
        <f t="shared" si="11"/>
        <v>XB</v>
      </c>
      <c r="H172" s="194">
        <v>3.9369999999999998</v>
      </c>
      <c r="I172" s="206" t="s">
        <v>3868</v>
      </c>
      <c r="J172" s="188" t="s">
        <v>3961</v>
      </c>
      <c r="K172" s="188" t="s">
        <v>3962</v>
      </c>
      <c r="L172" s="188" t="s">
        <v>3957</v>
      </c>
      <c r="M172" s="188" t="s">
        <v>3870</v>
      </c>
      <c r="N172" s="188" t="s">
        <v>3871</v>
      </c>
      <c r="O172" s="188" t="s">
        <v>3957</v>
      </c>
      <c r="P172" s="169" t="s">
        <v>544</v>
      </c>
      <c r="Q172" s="188" t="s">
        <v>3964</v>
      </c>
      <c r="R172" s="188"/>
      <c r="S172" s="193" t="s">
        <v>3959</v>
      </c>
      <c r="T172" s="24"/>
      <c r="U172" s="24"/>
    </row>
    <row r="173" spans="1:21" s="2" customFormat="1">
      <c r="A173" s="43"/>
      <c r="B173" s="144" t="str">
        <f t="shared" si="9"/>
        <v>N</v>
      </c>
      <c r="C173" s="24" t="s">
        <v>4097</v>
      </c>
      <c r="D173" s="24" t="str">
        <f t="shared" si="10"/>
        <v/>
      </c>
      <c r="E173" s="24" t="s">
        <v>1583</v>
      </c>
      <c r="F173" s="189" t="s">
        <v>507</v>
      </c>
      <c r="G173" s="189" t="str">
        <f t="shared" si="11"/>
        <v>XB</v>
      </c>
      <c r="H173" s="194">
        <v>3.9369999999999998</v>
      </c>
      <c r="I173" s="206" t="s">
        <v>3868</v>
      </c>
      <c r="J173" s="188" t="s">
        <v>3956</v>
      </c>
      <c r="K173" s="188" t="s">
        <v>3987</v>
      </c>
      <c r="L173" s="188" t="s">
        <v>3877</v>
      </c>
      <c r="M173" s="188" t="s">
        <v>3871</v>
      </c>
      <c r="N173" s="188" t="s">
        <v>3871</v>
      </c>
      <c r="O173" s="188" t="s">
        <v>3877</v>
      </c>
      <c r="P173" s="169" t="s">
        <v>544</v>
      </c>
      <c r="Q173" s="188" t="s">
        <v>3964</v>
      </c>
      <c r="R173" s="188"/>
      <c r="S173" s="193" t="s">
        <v>3965</v>
      </c>
      <c r="T173" s="24"/>
      <c r="U173" s="24"/>
    </row>
    <row r="174" spans="1:21" s="2" customFormat="1">
      <c r="A174" s="43"/>
      <c r="B174" s="144" t="str">
        <f t="shared" si="9"/>
        <v>N</v>
      </c>
      <c r="C174" s="24" t="s">
        <v>4098</v>
      </c>
      <c r="D174" s="24" t="str">
        <f t="shared" si="10"/>
        <v/>
      </c>
      <c r="E174" s="24" t="s">
        <v>1583</v>
      </c>
      <c r="F174" s="189" t="s">
        <v>507</v>
      </c>
      <c r="G174" s="189" t="str">
        <f t="shared" si="11"/>
        <v>XB</v>
      </c>
      <c r="H174" s="194">
        <v>3.9369999999999998</v>
      </c>
      <c r="I174" s="206" t="s">
        <v>3868</v>
      </c>
      <c r="J174" s="188" t="s">
        <v>3961</v>
      </c>
      <c r="K174" s="188" t="s">
        <v>3962</v>
      </c>
      <c r="L174" s="188" t="s">
        <v>3877</v>
      </c>
      <c r="M174" s="188" t="s">
        <v>3870</v>
      </c>
      <c r="N174" s="188" t="s">
        <v>3871</v>
      </c>
      <c r="O174" s="188" t="s">
        <v>3877</v>
      </c>
      <c r="P174" s="169" t="s">
        <v>544</v>
      </c>
      <c r="Q174" s="188" t="s">
        <v>3964</v>
      </c>
      <c r="R174" s="188"/>
      <c r="S174" s="193" t="s">
        <v>3965</v>
      </c>
      <c r="T174" s="24"/>
      <c r="U174" s="24"/>
    </row>
    <row r="175" spans="1:21" s="2" customFormat="1">
      <c r="A175" s="43"/>
      <c r="B175" s="144" t="str">
        <f t="shared" si="9"/>
        <v>Y</v>
      </c>
      <c r="C175" s="24" t="s">
        <v>4099</v>
      </c>
      <c r="D175" s="24" t="str">
        <f t="shared" si="10"/>
        <v>ConTab_BOM_KP_Shaft_0211</v>
      </c>
      <c r="E175" s="24" t="s">
        <v>1583</v>
      </c>
      <c r="F175" s="189" t="s">
        <v>507</v>
      </c>
      <c r="G175" s="189" t="str">
        <f t="shared" si="11"/>
        <v>XB</v>
      </c>
      <c r="H175" s="194">
        <v>3.9369999999999998</v>
      </c>
      <c r="I175" s="206" t="s">
        <v>3880</v>
      </c>
      <c r="J175" s="188" t="s">
        <v>3956</v>
      </c>
      <c r="K175" s="188" t="s">
        <v>3987</v>
      </c>
      <c r="L175" s="188" t="s">
        <v>3957</v>
      </c>
      <c r="M175" s="188" t="s">
        <v>3871</v>
      </c>
      <c r="N175" s="188" t="s">
        <v>3871</v>
      </c>
      <c r="O175" s="188" t="s">
        <v>3957</v>
      </c>
      <c r="P175" s="169">
        <v>98571692</v>
      </c>
      <c r="Q175" s="188" t="s">
        <v>3958</v>
      </c>
      <c r="R175" s="188" t="s">
        <v>2014</v>
      </c>
      <c r="S175" s="193" t="s">
        <v>3959</v>
      </c>
      <c r="T175" s="24"/>
      <c r="U175" s="24"/>
    </row>
    <row r="176" spans="1:21" s="2" customFormat="1">
      <c r="A176" s="43"/>
      <c r="B176" s="144" t="str">
        <f t="shared" si="9"/>
        <v>Y</v>
      </c>
      <c r="C176" s="24" t="s">
        <v>4100</v>
      </c>
      <c r="D176" s="24" t="str">
        <f t="shared" si="10"/>
        <v>ConTab_BOM_KP_Shaft_0212</v>
      </c>
      <c r="E176" s="24" t="s">
        <v>1583</v>
      </c>
      <c r="F176" s="189" t="s">
        <v>507</v>
      </c>
      <c r="G176" s="189" t="str">
        <f t="shared" si="11"/>
        <v>XB</v>
      </c>
      <c r="H176" s="194">
        <v>3.9369999999999998</v>
      </c>
      <c r="I176" s="206" t="s">
        <v>3880</v>
      </c>
      <c r="J176" s="188" t="s">
        <v>3961</v>
      </c>
      <c r="K176" s="188" t="s">
        <v>3962</v>
      </c>
      <c r="L176" s="188" t="s">
        <v>3957</v>
      </c>
      <c r="M176" s="188" t="s">
        <v>3870</v>
      </c>
      <c r="N176" s="188" t="s">
        <v>3871</v>
      </c>
      <c r="O176" s="188" t="s">
        <v>3957</v>
      </c>
      <c r="P176" s="169" t="s">
        <v>544</v>
      </c>
      <c r="Q176" s="188" t="s">
        <v>3964</v>
      </c>
      <c r="R176" s="188"/>
      <c r="S176" s="193" t="s">
        <v>3959</v>
      </c>
      <c r="T176" s="24"/>
      <c r="U176" s="24"/>
    </row>
    <row r="177" spans="1:33" s="2" customFormat="1">
      <c r="A177" s="43"/>
      <c r="B177" s="144" t="str">
        <f t="shared" si="9"/>
        <v>N</v>
      </c>
      <c r="C177" s="24" t="s">
        <v>4101</v>
      </c>
      <c r="D177" s="24" t="str">
        <f t="shared" si="10"/>
        <v/>
      </c>
      <c r="E177" s="24" t="s">
        <v>1583</v>
      </c>
      <c r="F177" s="189" t="s">
        <v>507</v>
      </c>
      <c r="G177" s="189" t="str">
        <f t="shared" si="11"/>
        <v>XB</v>
      </c>
      <c r="H177" s="194">
        <v>3.9369999999999998</v>
      </c>
      <c r="I177" s="206" t="s">
        <v>3880</v>
      </c>
      <c r="J177" s="188" t="s">
        <v>3956</v>
      </c>
      <c r="K177" s="188" t="s">
        <v>3987</v>
      </c>
      <c r="L177" s="188" t="s">
        <v>3877</v>
      </c>
      <c r="M177" s="188" t="s">
        <v>3871</v>
      </c>
      <c r="N177" s="188" t="s">
        <v>3871</v>
      </c>
      <c r="O177" s="188" t="s">
        <v>3877</v>
      </c>
      <c r="P177" s="169" t="s">
        <v>544</v>
      </c>
      <c r="Q177" s="188" t="s">
        <v>3964</v>
      </c>
      <c r="R177" s="188"/>
      <c r="S177" s="193" t="s">
        <v>3965</v>
      </c>
      <c r="T177" s="24"/>
      <c r="U177" s="24"/>
    </row>
    <row r="178" spans="1:33" s="2" customFormat="1">
      <c r="A178" s="43"/>
      <c r="B178" s="144" t="str">
        <f t="shared" si="9"/>
        <v>N</v>
      </c>
      <c r="C178" s="24" t="s">
        <v>4102</v>
      </c>
      <c r="D178" s="24" t="str">
        <f t="shared" si="10"/>
        <v/>
      </c>
      <c r="E178" s="24" t="s">
        <v>1583</v>
      </c>
      <c r="F178" s="189" t="s">
        <v>507</v>
      </c>
      <c r="G178" s="189" t="str">
        <f t="shared" si="11"/>
        <v>XB</v>
      </c>
      <c r="H178" s="194">
        <v>3.9369999999999998</v>
      </c>
      <c r="I178" s="206" t="s">
        <v>3880</v>
      </c>
      <c r="J178" s="188" t="s">
        <v>3961</v>
      </c>
      <c r="K178" s="188" t="s">
        <v>3962</v>
      </c>
      <c r="L178" s="188" t="s">
        <v>3877</v>
      </c>
      <c r="M178" s="188" t="s">
        <v>3870</v>
      </c>
      <c r="N178" s="188" t="s">
        <v>3871</v>
      </c>
      <c r="O178" s="188" t="s">
        <v>3877</v>
      </c>
      <c r="P178" s="169" t="s">
        <v>544</v>
      </c>
      <c r="Q178" s="188" t="s">
        <v>3964</v>
      </c>
      <c r="R178" s="188"/>
      <c r="S178" s="193" t="s">
        <v>3965</v>
      </c>
      <c r="T178" s="24"/>
      <c r="U178" s="24"/>
    </row>
    <row r="179" spans="1:33" s="2" customFormat="1">
      <c r="A179" s="43"/>
      <c r="B179" s="144" t="str">
        <f t="shared" si="9"/>
        <v>Y</v>
      </c>
      <c r="C179" s="24" t="s">
        <v>4103</v>
      </c>
      <c r="D179" s="24" t="str">
        <f t="shared" si="10"/>
        <v>ConTab_BOM_KP_Shaft_0215</v>
      </c>
      <c r="E179" s="24" t="s">
        <v>4104</v>
      </c>
      <c r="F179" s="189" t="s">
        <v>339</v>
      </c>
      <c r="G179" s="189" t="str">
        <f t="shared" si="11"/>
        <v>X2</v>
      </c>
      <c r="H179" s="194">
        <v>1</v>
      </c>
      <c r="I179" s="195" t="s">
        <v>3868</v>
      </c>
      <c r="J179" s="24" t="s">
        <v>3956</v>
      </c>
      <c r="K179" s="24" t="s">
        <v>4036</v>
      </c>
      <c r="L179" s="24" t="s">
        <v>3869</v>
      </c>
      <c r="M179" s="24" t="s">
        <v>3871</v>
      </c>
      <c r="N179" s="24" t="s">
        <v>3871</v>
      </c>
      <c r="O179" s="24" t="s">
        <v>3869</v>
      </c>
      <c r="P179" s="25">
        <v>91844429</v>
      </c>
      <c r="Q179" s="24" t="s">
        <v>4037</v>
      </c>
      <c r="R179" s="24" t="s">
        <v>2014</v>
      </c>
      <c r="S179" s="25" t="s">
        <v>539</v>
      </c>
      <c r="T179" s="24"/>
      <c r="U179" s="24"/>
    </row>
    <row r="180" spans="1:33" s="2" customFormat="1">
      <c r="A180" s="43"/>
      <c r="B180" s="144" t="str">
        <f t="shared" si="9"/>
        <v>Y</v>
      </c>
      <c r="C180" s="24" t="s">
        <v>4105</v>
      </c>
      <c r="D180" s="24" t="str">
        <f t="shared" si="10"/>
        <v>ConTab_BOM_KP_Shaft_0216</v>
      </c>
      <c r="E180" s="24" t="s">
        <v>4104</v>
      </c>
      <c r="F180" s="189" t="s">
        <v>339</v>
      </c>
      <c r="G180" s="189" t="str">
        <f t="shared" si="11"/>
        <v>X2</v>
      </c>
      <c r="H180" s="194">
        <v>1</v>
      </c>
      <c r="I180" s="195" t="s">
        <v>3868</v>
      </c>
      <c r="J180" s="24" t="s">
        <v>3956</v>
      </c>
      <c r="K180" s="24" t="s">
        <v>4036</v>
      </c>
      <c r="L180" s="24" t="s">
        <v>3874</v>
      </c>
      <c r="M180" s="24" t="s">
        <v>3871</v>
      </c>
      <c r="N180" s="24" t="s">
        <v>3871</v>
      </c>
      <c r="O180" s="24" t="s">
        <v>3874</v>
      </c>
      <c r="P180" s="25" t="s">
        <v>544</v>
      </c>
      <c r="Q180" s="24" t="s">
        <v>4039</v>
      </c>
      <c r="R180" s="24"/>
      <c r="S180" s="25" t="s">
        <v>539</v>
      </c>
      <c r="T180" s="24"/>
      <c r="U180" s="24"/>
    </row>
    <row r="181" spans="1:33" s="2" customFormat="1">
      <c r="A181" s="43"/>
      <c r="B181" s="144" t="str">
        <f t="shared" si="9"/>
        <v>N</v>
      </c>
      <c r="C181" s="24" t="s">
        <v>4106</v>
      </c>
      <c r="D181" s="24" t="str">
        <f t="shared" si="10"/>
        <v/>
      </c>
      <c r="E181" s="24" t="s">
        <v>4104</v>
      </c>
      <c r="F181" s="189" t="s">
        <v>339</v>
      </c>
      <c r="G181" s="189" t="str">
        <f t="shared" si="11"/>
        <v>X2</v>
      </c>
      <c r="H181" s="194">
        <v>1</v>
      </c>
      <c r="I181" s="195" t="s">
        <v>3868</v>
      </c>
      <c r="J181" s="24" t="s">
        <v>3956</v>
      </c>
      <c r="K181" s="24" t="s">
        <v>4036</v>
      </c>
      <c r="L181" s="24" t="s">
        <v>3877</v>
      </c>
      <c r="M181" s="24" t="s">
        <v>3871</v>
      </c>
      <c r="N181" s="24" t="s">
        <v>3871</v>
      </c>
      <c r="O181" s="24" t="s">
        <v>3877</v>
      </c>
      <c r="P181" s="25" t="s">
        <v>544</v>
      </c>
      <c r="Q181" s="24" t="s">
        <v>3878</v>
      </c>
      <c r="R181" s="24"/>
      <c r="S181" s="25" t="s">
        <v>552</v>
      </c>
      <c r="T181" s="24"/>
      <c r="U181" s="25"/>
    </row>
    <row r="182" spans="1:33" s="2" customFormat="1">
      <c r="A182" s="43"/>
      <c r="B182" s="144" t="str">
        <f t="shared" si="9"/>
        <v>Y</v>
      </c>
      <c r="C182" s="24" t="s">
        <v>4107</v>
      </c>
      <c r="D182" s="24" t="str">
        <f t="shared" si="10"/>
        <v>ConTab_BOM_KP_Shaft_0218</v>
      </c>
      <c r="E182" s="24" t="s">
        <v>4104</v>
      </c>
      <c r="F182" s="189" t="s">
        <v>339</v>
      </c>
      <c r="G182" s="189" t="str">
        <f t="shared" si="11"/>
        <v>X2</v>
      </c>
      <c r="H182" s="194">
        <v>1</v>
      </c>
      <c r="I182" s="195" t="s">
        <v>3880</v>
      </c>
      <c r="J182" s="24" t="s">
        <v>3956</v>
      </c>
      <c r="K182" s="24" t="s">
        <v>4036</v>
      </c>
      <c r="L182" s="24" t="s">
        <v>3869</v>
      </c>
      <c r="M182" s="24" t="s">
        <v>3871</v>
      </c>
      <c r="N182" s="24" t="s">
        <v>3871</v>
      </c>
      <c r="O182" s="24" t="s">
        <v>3869</v>
      </c>
      <c r="P182" s="25">
        <v>91844429</v>
      </c>
      <c r="Q182" s="137" t="s">
        <v>4037</v>
      </c>
      <c r="R182" s="24"/>
      <c r="S182" s="25" t="s">
        <v>539</v>
      </c>
      <c r="T182" s="24"/>
      <c r="U182" s="24"/>
    </row>
    <row r="183" spans="1:33" s="2" customFormat="1">
      <c r="A183" s="43"/>
      <c r="B183" s="144" t="str">
        <f t="shared" si="9"/>
        <v>Y</v>
      </c>
      <c r="C183" s="24" t="s">
        <v>4108</v>
      </c>
      <c r="D183" s="24" t="str">
        <f t="shared" si="10"/>
        <v>ConTab_BOM_KP_Shaft_0219</v>
      </c>
      <c r="E183" s="24" t="s">
        <v>4104</v>
      </c>
      <c r="F183" s="189" t="s">
        <v>339</v>
      </c>
      <c r="G183" s="189" t="str">
        <f t="shared" si="11"/>
        <v>X2</v>
      </c>
      <c r="H183" s="194">
        <v>1</v>
      </c>
      <c r="I183" s="195" t="s">
        <v>3880</v>
      </c>
      <c r="J183" s="24" t="s">
        <v>3956</v>
      </c>
      <c r="K183" s="24" t="s">
        <v>4036</v>
      </c>
      <c r="L183" s="24" t="s">
        <v>3874</v>
      </c>
      <c r="M183" s="24" t="s">
        <v>3871</v>
      </c>
      <c r="N183" s="24" t="s">
        <v>3871</v>
      </c>
      <c r="O183" s="24" t="s">
        <v>3874</v>
      </c>
      <c r="P183" s="25" t="s">
        <v>544</v>
      </c>
      <c r="Q183" s="24" t="s">
        <v>4039</v>
      </c>
      <c r="R183" s="24"/>
      <c r="S183" s="25" t="s">
        <v>539</v>
      </c>
      <c r="T183" s="200"/>
      <c r="U183" s="200"/>
      <c r="V183"/>
      <c r="W183"/>
      <c r="X183"/>
      <c r="Y183"/>
      <c r="Z183"/>
      <c r="AA183"/>
      <c r="AB183"/>
      <c r="AC183"/>
      <c r="AD183"/>
      <c r="AE183"/>
      <c r="AF183"/>
      <c r="AG183"/>
    </row>
    <row r="184" spans="1:33" s="2" customFormat="1">
      <c r="A184" s="43"/>
      <c r="B184" s="144" t="str">
        <f t="shared" si="9"/>
        <v>N</v>
      </c>
      <c r="C184" s="24" t="s">
        <v>4109</v>
      </c>
      <c r="D184" s="24" t="str">
        <f t="shared" si="10"/>
        <v/>
      </c>
      <c r="E184" s="24" t="s">
        <v>4104</v>
      </c>
      <c r="F184" s="189" t="s">
        <v>339</v>
      </c>
      <c r="G184" s="189" t="str">
        <f t="shared" si="11"/>
        <v>X2</v>
      </c>
      <c r="H184" s="194">
        <v>1</v>
      </c>
      <c r="I184" s="195" t="s">
        <v>3880</v>
      </c>
      <c r="J184" s="24" t="s">
        <v>3956</v>
      </c>
      <c r="K184" s="24" t="s">
        <v>4036</v>
      </c>
      <c r="L184" s="24" t="s">
        <v>3877</v>
      </c>
      <c r="M184" s="24" t="s">
        <v>3871</v>
      </c>
      <c r="N184" s="24" t="s">
        <v>3871</v>
      </c>
      <c r="O184" s="24" t="s">
        <v>3877</v>
      </c>
      <c r="P184" s="25" t="s">
        <v>544</v>
      </c>
      <c r="Q184" s="24" t="s">
        <v>3878</v>
      </c>
      <c r="R184" s="24"/>
      <c r="S184" s="25" t="s">
        <v>552</v>
      </c>
      <c r="T184" s="24"/>
      <c r="U184" s="24"/>
    </row>
    <row r="185" spans="1:33" s="2" customFormat="1">
      <c r="A185" s="43"/>
      <c r="B185" s="144" t="str">
        <f t="shared" si="9"/>
        <v>Y</v>
      </c>
      <c r="C185" s="24" t="s">
        <v>4110</v>
      </c>
      <c r="D185" s="24" t="str">
        <f t="shared" si="10"/>
        <v>ConTab_BOM_KP_Shaft_0221</v>
      </c>
      <c r="E185" s="24" t="s">
        <v>4104</v>
      </c>
      <c r="F185" s="189" t="s">
        <v>332</v>
      </c>
      <c r="G185" s="189" t="str">
        <f t="shared" si="11"/>
        <v>X3</v>
      </c>
      <c r="H185" s="194">
        <v>1</v>
      </c>
      <c r="I185" s="195" t="s">
        <v>3868</v>
      </c>
      <c r="J185" s="24" t="s">
        <v>3961</v>
      </c>
      <c r="K185" s="24" t="s">
        <v>3962</v>
      </c>
      <c r="L185" s="24" t="s">
        <v>3869</v>
      </c>
      <c r="M185" s="24" t="s">
        <v>3870</v>
      </c>
      <c r="N185" s="24" t="s">
        <v>3871</v>
      </c>
      <c r="O185" s="24" t="s">
        <v>3869</v>
      </c>
      <c r="P185" s="25">
        <v>91844420</v>
      </c>
      <c r="Q185" s="24" t="s">
        <v>4053</v>
      </c>
      <c r="R185" s="24"/>
      <c r="S185" s="25" t="s">
        <v>539</v>
      </c>
      <c r="T185" s="24"/>
      <c r="U185" s="24"/>
    </row>
    <row r="186" spans="1:33" s="2" customFormat="1">
      <c r="A186" s="43"/>
      <c r="B186" s="144" t="str">
        <f t="shared" si="9"/>
        <v>Y</v>
      </c>
      <c r="C186" s="24" t="s">
        <v>4111</v>
      </c>
      <c r="D186" s="24" t="str">
        <f t="shared" si="10"/>
        <v>ConTab_BOM_KP_Shaft_0222</v>
      </c>
      <c r="E186" s="24" t="s">
        <v>4104</v>
      </c>
      <c r="F186" s="189" t="s">
        <v>332</v>
      </c>
      <c r="G186" s="189" t="str">
        <f t="shared" si="11"/>
        <v>X3</v>
      </c>
      <c r="H186" s="194">
        <v>1</v>
      </c>
      <c r="I186" s="195" t="s">
        <v>3868</v>
      </c>
      <c r="J186" s="24" t="s">
        <v>3961</v>
      </c>
      <c r="K186" s="24" t="s">
        <v>3962</v>
      </c>
      <c r="L186" s="24" t="s">
        <v>3874</v>
      </c>
      <c r="M186" s="24" t="s">
        <v>3870</v>
      </c>
      <c r="N186" s="24" t="s">
        <v>3871</v>
      </c>
      <c r="O186" s="24" t="s">
        <v>3874</v>
      </c>
      <c r="P186" s="25">
        <v>91844416</v>
      </c>
      <c r="Q186" s="24" t="s">
        <v>4055</v>
      </c>
      <c r="R186" s="24"/>
      <c r="S186" s="25" t="s">
        <v>539</v>
      </c>
      <c r="T186" s="24"/>
      <c r="U186" s="24"/>
    </row>
    <row r="187" spans="1:33" s="2" customFormat="1">
      <c r="A187" s="43"/>
      <c r="B187" s="144" t="str">
        <f t="shared" si="9"/>
        <v>N</v>
      </c>
      <c r="C187" s="24" t="s">
        <v>4112</v>
      </c>
      <c r="D187" s="24" t="str">
        <f t="shared" si="10"/>
        <v/>
      </c>
      <c r="E187" s="24" t="s">
        <v>4104</v>
      </c>
      <c r="F187" s="189">
        <v>3</v>
      </c>
      <c r="G187" s="189" t="str">
        <f t="shared" si="11"/>
        <v>X3</v>
      </c>
      <c r="H187" s="194">
        <v>1</v>
      </c>
      <c r="I187" s="195" t="s">
        <v>3868</v>
      </c>
      <c r="J187" s="24" t="s">
        <v>3961</v>
      </c>
      <c r="K187" s="24" t="s">
        <v>3962</v>
      </c>
      <c r="L187" s="24" t="s">
        <v>3877</v>
      </c>
      <c r="M187" s="24" t="s">
        <v>3870</v>
      </c>
      <c r="N187" s="24" t="s">
        <v>3871</v>
      </c>
      <c r="O187" s="24" t="s">
        <v>3877</v>
      </c>
      <c r="P187" s="25" t="s">
        <v>544</v>
      </c>
      <c r="Q187" s="24" t="s">
        <v>3878</v>
      </c>
      <c r="R187" s="24"/>
      <c r="S187" s="25" t="s">
        <v>552</v>
      </c>
      <c r="T187" s="24"/>
      <c r="U187" s="24"/>
    </row>
    <row r="188" spans="1:33" s="2" customFormat="1">
      <c r="A188" s="43"/>
      <c r="B188" s="144" t="str">
        <f t="shared" si="9"/>
        <v>Y</v>
      </c>
      <c r="C188" s="24" t="s">
        <v>4113</v>
      </c>
      <c r="D188" s="24" t="str">
        <f t="shared" si="10"/>
        <v>ConTab_BOM_KP_Shaft_0224</v>
      </c>
      <c r="E188" s="24" t="s">
        <v>4104</v>
      </c>
      <c r="F188" s="189" t="s">
        <v>332</v>
      </c>
      <c r="G188" s="189" t="str">
        <f t="shared" si="11"/>
        <v>X3</v>
      </c>
      <c r="H188" s="194">
        <v>1</v>
      </c>
      <c r="I188" s="195" t="s">
        <v>3880</v>
      </c>
      <c r="J188" s="24" t="s">
        <v>3961</v>
      </c>
      <c r="K188" s="24" t="s">
        <v>3962</v>
      </c>
      <c r="L188" s="24" t="s">
        <v>3869</v>
      </c>
      <c r="M188" s="24" t="s">
        <v>3870</v>
      </c>
      <c r="N188" s="24" t="s">
        <v>3871</v>
      </c>
      <c r="O188" s="24" t="s">
        <v>3869</v>
      </c>
      <c r="P188" s="196">
        <v>91844465</v>
      </c>
      <c r="Q188" s="24" t="s">
        <v>4053</v>
      </c>
      <c r="R188" s="24"/>
      <c r="S188" s="25" t="s">
        <v>539</v>
      </c>
      <c r="T188" s="24"/>
      <c r="U188" s="24"/>
    </row>
    <row r="189" spans="1:33" s="2" customFormat="1">
      <c r="A189" s="43"/>
      <c r="B189" s="144" t="str">
        <f t="shared" si="9"/>
        <v>Y</v>
      </c>
      <c r="C189" s="24" t="s">
        <v>4114</v>
      </c>
      <c r="D189" s="24" t="str">
        <f t="shared" si="10"/>
        <v>ConTab_BOM_KP_Shaft_0225</v>
      </c>
      <c r="E189" s="24" t="s">
        <v>4104</v>
      </c>
      <c r="F189" s="189" t="s">
        <v>332</v>
      </c>
      <c r="G189" s="189" t="str">
        <f t="shared" si="11"/>
        <v>X3</v>
      </c>
      <c r="H189" s="194">
        <v>1</v>
      </c>
      <c r="I189" s="195" t="s">
        <v>3880</v>
      </c>
      <c r="J189" s="24" t="s">
        <v>3961</v>
      </c>
      <c r="K189" s="24" t="s">
        <v>3962</v>
      </c>
      <c r="L189" s="24" t="s">
        <v>3874</v>
      </c>
      <c r="M189" s="24" t="s">
        <v>3870</v>
      </c>
      <c r="N189" s="24" t="s">
        <v>3871</v>
      </c>
      <c r="O189" s="24" t="s">
        <v>3874</v>
      </c>
      <c r="P189" s="25">
        <v>91844416</v>
      </c>
      <c r="Q189" s="24" t="s">
        <v>4055</v>
      </c>
      <c r="R189" s="24"/>
      <c r="S189" s="25" t="s">
        <v>539</v>
      </c>
      <c r="T189" s="24"/>
      <c r="U189" s="24"/>
    </row>
    <row r="190" spans="1:33" s="2" customFormat="1">
      <c r="A190" s="43"/>
      <c r="B190" s="144" t="str">
        <f t="shared" si="9"/>
        <v>N</v>
      </c>
      <c r="C190" s="24" t="s">
        <v>4115</v>
      </c>
      <c r="D190" s="24" t="str">
        <f t="shared" si="10"/>
        <v/>
      </c>
      <c r="E190" s="24" t="s">
        <v>4104</v>
      </c>
      <c r="F190" s="189">
        <v>3</v>
      </c>
      <c r="G190" s="189" t="str">
        <f t="shared" si="11"/>
        <v>X3</v>
      </c>
      <c r="H190" s="194">
        <v>1</v>
      </c>
      <c r="I190" s="195" t="s">
        <v>3880</v>
      </c>
      <c r="J190" s="24" t="s">
        <v>3961</v>
      </c>
      <c r="K190" s="24" t="s">
        <v>3962</v>
      </c>
      <c r="L190" s="24" t="s">
        <v>3877</v>
      </c>
      <c r="M190" s="24" t="s">
        <v>3870</v>
      </c>
      <c r="N190" s="24" t="s">
        <v>3871</v>
      </c>
      <c r="O190" s="24" t="s">
        <v>3877</v>
      </c>
      <c r="P190" s="25" t="s">
        <v>544</v>
      </c>
      <c r="Q190" s="24" t="s">
        <v>3878</v>
      </c>
      <c r="R190" s="24"/>
      <c r="S190" s="25" t="s">
        <v>552</v>
      </c>
      <c r="T190" s="24"/>
      <c r="U190" s="24"/>
    </row>
    <row r="191" spans="1:33" s="2" customFormat="1">
      <c r="A191" s="43"/>
      <c r="B191" s="144" t="str">
        <f t="shared" si="9"/>
        <v>Y</v>
      </c>
      <c r="C191" s="24" t="s">
        <v>4116</v>
      </c>
      <c r="D191" s="24" t="str">
        <f t="shared" si="10"/>
        <v>ConTab_BOM_KP_Shaft_0227</v>
      </c>
      <c r="E191" s="24" t="s">
        <v>4104</v>
      </c>
      <c r="F191" s="189" t="s">
        <v>332</v>
      </c>
      <c r="G191" s="189" t="str">
        <f t="shared" si="11"/>
        <v>X3</v>
      </c>
      <c r="H191" s="194">
        <v>1</v>
      </c>
      <c r="I191" s="195" t="s">
        <v>3868</v>
      </c>
      <c r="J191" s="24" t="s">
        <v>3956</v>
      </c>
      <c r="K191" s="24" t="s">
        <v>14263</v>
      </c>
      <c r="L191" s="24" t="s">
        <v>3869</v>
      </c>
      <c r="M191" s="24" t="s">
        <v>3871</v>
      </c>
      <c r="N191" s="24" t="s">
        <v>3871</v>
      </c>
      <c r="O191" s="24" t="s">
        <v>3869</v>
      </c>
      <c r="P191" s="25">
        <v>91844420</v>
      </c>
      <c r="Q191" s="24" t="s">
        <v>4053</v>
      </c>
      <c r="R191" s="24"/>
      <c r="S191" s="25" t="s">
        <v>539</v>
      </c>
      <c r="T191" s="24"/>
      <c r="U191" s="24"/>
    </row>
    <row r="192" spans="1:33" s="2" customFormat="1">
      <c r="A192" s="43"/>
      <c r="B192" s="144" t="str">
        <f t="shared" si="9"/>
        <v>Y</v>
      </c>
      <c r="C192" s="24" t="s">
        <v>4117</v>
      </c>
      <c r="D192" s="24" t="str">
        <f t="shared" si="10"/>
        <v>ConTab_BOM_KP_Shaft_0228</v>
      </c>
      <c r="E192" s="24" t="s">
        <v>4104</v>
      </c>
      <c r="F192" s="189" t="s">
        <v>332</v>
      </c>
      <c r="G192" s="189" t="str">
        <f t="shared" si="11"/>
        <v>X3</v>
      </c>
      <c r="H192" s="194">
        <v>1</v>
      </c>
      <c r="I192" s="195" t="s">
        <v>3868</v>
      </c>
      <c r="J192" s="24" t="s">
        <v>3956</v>
      </c>
      <c r="K192" s="24" t="s">
        <v>14263</v>
      </c>
      <c r="L192" s="24" t="s">
        <v>3874</v>
      </c>
      <c r="M192" s="24" t="s">
        <v>3871</v>
      </c>
      <c r="N192" s="24" t="s">
        <v>3871</v>
      </c>
      <c r="O192" s="24" t="s">
        <v>3874</v>
      </c>
      <c r="P192" s="25">
        <v>91844416</v>
      </c>
      <c r="Q192" s="24" t="s">
        <v>4055</v>
      </c>
      <c r="R192" s="24"/>
      <c r="S192" s="25" t="s">
        <v>539</v>
      </c>
      <c r="T192" s="24"/>
      <c r="U192" s="24"/>
    </row>
    <row r="193" spans="1:21" s="2" customFormat="1">
      <c r="A193" s="43"/>
      <c r="B193" s="144" t="str">
        <f t="shared" si="9"/>
        <v>N</v>
      </c>
      <c r="C193" s="24" t="s">
        <v>4118</v>
      </c>
      <c r="D193" s="24" t="str">
        <f t="shared" si="10"/>
        <v/>
      </c>
      <c r="E193" s="24" t="s">
        <v>4104</v>
      </c>
      <c r="F193" s="189" t="s">
        <v>332</v>
      </c>
      <c r="G193" s="189" t="str">
        <f t="shared" si="11"/>
        <v>X3</v>
      </c>
      <c r="H193" s="194">
        <v>1</v>
      </c>
      <c r="I193" s="195" t="s">
        <v>3868</v>
      </c>
      <c r="J193" s="24" t="s">
        <v>3956</v>
      </c>
      <c r="K193" s="24" t="s">
        <v>14263</v>
      </c>
      <c r="L193" s="24" t="s">
        <v>3877</v>
      </c>
      <c r="M193" s="24" t="s">
        <v>3871</v>
      </c>
      <c r="N193" s="24" t="s">
        <v>3871</v>
      </c>
      <c r="O193" s="24" t="s">
        <v>3877</v>
      </c>
      <c r="P193" s="25" t="s">
        <v>544</v>
      </c>
      <c r="Q193" s="24" t="s">
        <v>3878</v>
      </c>
      <c r="R193" s="24"/>
      <c r="S193" s="25" t="s">
        <v>552</v>
      </c>
      <c r="T193" s="24"/>
      <c r="U193" s="25"/>
    </row>
    <row r="194" spans="1:21" s="2" customFormat="1">
      <c r="A194" s="43"/>
      <c r="B194" s="144" t="str">
        <f t="shared" si="9"/>
        <v>Y</v>
      </c>
      <c r="C194" s="24" t="s">
        <v>4119</v>
      </c>
      <c r="D194" s="24" t="str">
        <f t="shared" si="10"/>
        <v>ConTab_BOM_KP_Shaft_0230</v>
      </c>
      <c r="E194" s="24" t="s">
        <v>4104</v>
      </c>
      <c r="F194" s="189" t="s">
        <v>332</v>
      </c>
      <c r="G194" s="189" t="str">
        <f t="shared" si="11"/>
        <v>X3</v>
      </c>
      <c r="H194" s="194">
        <v>1</v>
      </c>
      <c r="I194" s="195" t="s">
        <v>3880</v>
      </c>
      <c r="J194" s="24" t="s">
        <v>3956</v>
      </c>
      <c r="K194" s="24" t="s">
        <v>14263</v>
      </c>
      <c r="L194" s="24" t="s">
        <v>3869</v>
      </c>
      <c r="M194" s="24" t="s">
        <v>3871</v>
      </c>
      <c r="N194" s="24" t="s">
        <v>3871</v>
      </c>
      <c r="O194" s="24" t="s">
        <v>3869</v>
      </c>
      <c r="P194" s="25">
        <v>91844420</v>
      </c>
      <c r="Q194" s="24" t="s">
        <v>4053</v>
      </c>
      <c r="R194" s="24"/>
      <c r="S194" s="25" t="s">
        <v>539</v>
      </c>
      <c r="T194" s="137"/>
      <c r="U194" s="137"/>
    </row>
    <row r="195" spans="1:21" s="2" customFormat="1">
      <c r="A195" s="43"/>
      <c r="B195" s="144" t="str">
        <f t="shared" si="9"/>
        <v>Y</v>
      </c>
      <c r="C195" s="24" t="s">
        <v>4120</v>
      </c>
      <c r="D195" s="24" t="str">
        <f t="shared" si="10"/>
        <v>ConTab_BOM_KP_Shaft_0231</v>
      </c>
      <c r="E195" s="24" t="s">
        <v>4104</v>
      </c>
      <c r="F195" s="189" t="s">
        <v>332</v>
      </c>
      <c r="G195" s="189" t="str">
        <f t="shared" si="11"/>
        <v>X3</v>
      </c>
      <c r="H195" s="194">
        <v>1</v>
      </c>
      <c r="I195" s="195" t="s">
        <v>3880</v>
      </c>
      <c r="J195" s="24" t="s">
        <v>3956</v>
      </c>
      <c r="K195" s="24" t="s">
        <v>14263</v>
      </c>
      <c r="L195" s="24" t="s">
        <v>3874</v>
      </c>
      <c r="M195" s="24" t="s">
        <v>3871</v>
      </c>
      <c r="N195" s="24" t="s">
        <v>3871</v>
      </c>
      <c r="O195" s="24" t="s">
        <v>3874</v>
      </c>
      <c r="P195" s="25">
        <v>91844416</v>
      </c>
      <c r="Q195" s="24" t="s">
        <v>4055</v>
      </c>
      <c r="R195" s="24"/>
      <c r="S195" s="25" t="s">
        <v>539</v>
      </c>
      <c r="T195" s="24"/>
      <c r="U195" s="24"/>
    </row>
    <row r="196" spans="1:21" s="2" customFormat="1">
      <c r="A196" s="43"/>
      <c r="B196" s="144" t="str">
        <f t="shared" si="9"/>
        <v>N</v>
      </c>
      <c r="C196" s="24" t="s">
        <v>4121</v>
      </c>
      <c r="D196" s="24" t="str">
        <f t="shared" si="10"/>
        <v/>
      </c>
      <c r="E196" s="24" t="s">
        <v>4104</v>
      </c>
      <c r="F196" s="189" t="s">
        <v>332</v>
      </c>
      <c r="G196" s="189" t="str">
        <f t="shared" si="11"/>
        <v>X3</v>
      </c>
      <c r="H196" s="194">
        <v>1</v>
      </c>
      <c r="I196" s="195" t="s">
        <v>3880</v>
      </c>
      <c r="J196" s="24" t="s">
        <v>3956</v>
      </c>
      <c r="K196" s="24" t="s">
        <v>14263</v>
      </c>
      <c r="L196" s="24" t="s">
        <v>3877</v>
      </c>
      <c r="M196" s="24" t="s">
        <v>3871</v>
      </c>
      <c r="N196" s="24" t="s">
        <v>3871</v>
      </c>
      <c r="O196" s="24" t="s">
        <v>3877</v>
      </c>
      <c r="P196" s="25" t="s">
        <v>544</v>
      </c>
      <c r="Q196" s="24" t="s">
        <v>3878</v>
      </c>
      <c r="R196" s="24"/>
      <c r="S196" s="25" t="s">
        <v>552</v>
      </c>
      <c r="T196" s="24"/>
      <c r="U196" s="24"/>
    </row>
    <row r="197" spans="1:21" s="2" customFormat="1">
      <c r="A197" s="43"/>
      <c r="B197" s="144" t="str">
        <f t="shared" si="9"/>
        <v>Y</v>
      </c>
      <c r="C197" s="24" t="s">
        <v>4122</v>
      </c>
      <c r="D197" s="24" t="str">
        <f t="shared" si="10"/>
        <v>ConTab_BOM_KP_Shaft_0233</v>
      </c>
      <c r="E197" s="24" t="s">
        <v>4104</v>
      </c>
      <c r="F197" s="189" t="s">
        <v>339</v>
      </c>
      <c r="G197" s="189" t="str">
        <f t="shared" si="11"/>
        <v>X2</v>
      </c>
      <c r="H197" s="194">
        <v>1</v>
      </c>
      <c r="I197" s="195" t="s">
        <v>3868</v>
      </c>
      <c r="J197" s="24" t="s">
        <v>3956</v>
      </c>
      <c r="K197" s="24" t="s">
        <v>4036</v>
      </c>
      <c r="L197" s="24" t="s">
        <v>3884</v>
      </c>
      <c r="M197" s="24" t="s">
        <v>3871</v>
      </c>
      <c r="N197" s="24" t="s">
        <v>3871</v>
      </c>
      <c r="O197" s="24" t="s">
        <v>3884</v>
      </c>
      <c r="P197" s="25" t="s">
        <v>544</v>
      </c>
      <c r="Q197" s="24" t="s">
        <v>4123</v>
      </c>
      <c r="R197" s="24"/>
      <c r="S197" s="25" t="s">
        <v>3886</v>
      </c>
      <c r="T197" s="24"/>
      <c r="U197" s="24"/>
    </row>
    <row r="198" spans="1:21" s="2" customFormat="1">
      <c r="A198" s="43"/>
      <c r="B198" s="144" t="str">
        <f t="shared" si="9"/>
        <v>Y</v>
      </c>
      <c r="C198" s="24" t="s">
        <v>4124</v>
      </c>
      <c r="D198" s="24" t="str">
        <f t="shared" si="10"/>
        <v>ConTab_BOM_KP_Shaft_0234</v>
      </c>
      <c r="E198" s="24" t="s">
        <v>4104</v>
      </c>
      <c r="F198" s="189" t="s">
        <v>339</v>
      </c>
      <c r="G198" s="189" t="str">
        <f t="shared" si="11"/>
        <v>X2</v>
      </c>
      <c r="H198" s="194">
        <v>1</v>
      </c>
      <c r="I198" s="195" t="s">
        <v>3880</v>
      </c>
      <c r="J198" s="24" t="s">
        <v>3956</v>
      </c>
      <c r="K198" s="24" t="s">
        <v>4036</v>
      </c>
      <c r="L198" s="24" t="s">
        <v>3884</v>
      </c>
      <c r="M198" s="24" t="s">
        <v>3871</v>
      </c>
      <c r="N198" s="24" t="s">
        <v>3871</v>
      </c>
      <c r="O198" s="24" t="s">
        <v>3884</v>
      </c>
      <c r="P198" s="25" t="s">
        <v>544</v>
      </c>
      <c r="Q198" s="24" t="s">
        <v>4123</v>
      </c>
      <c r="R198" s="24"/>
      <c r="S198" s="25" t="s">
        <v>3886</v>
      </c>
      <c r="T198" s="24"/>
      <c r="U198" s="24"/>
    </row>
    <row r="199" spans="1:21" s="2" customFormat="1">
      <c r="A199" s="43"/>
      <c r="B199" s="144" t="str">
        <f t="shared" si="9"/>
        <v>Y</v>
      </c>
      <c r="C199" s="24" t="s">
        <v>4125</v>
      </c>
      <c r="D199" s="24" t="str">
        <f t="shared" si="10"/>
        <v>ConTab_BOM_KP_Shaft_0235</v>
      </c>
      <c r="E199" s="24" t="s">
        <v>4104</v>
      </c>
      <c r="F199" s="189" t="s">
        <v>332</v>
      </c>
      <c r="G199" s="189" t="str">
        <f t="shared" si="11"/>
        <v>X3</v>
      </c>
      <c r="H199" s="194">
        <v>1</v>
      </c>
      <c r="I199" s="195" t="s">
        <v>3868</v>
      </c>
      <c r="J199" s="24" t="s">
        <v>3961</v>
      </c>
      <c r="K199" s="24" t="s">
        <v>3962</v>
      </c>
      <c r="L199" s="24" t="s">
        <v>3884</v>
      </c>
      <c r="M199" s="24" t="s">
        <v>3870</v>
      </c>
      <c r="N199" s="24" t="s">
        <v>3871</v>
      </c>
      <c r="O199" s="24" t="s">
        <v>3884</v>
      </c>
      <c r="P199" s="25" t="s">
        <v>544</v>
      </c>
      <c r="Q199" s="24" t="s">
        <v>4046</v>
      </c>
      <c r="R199" s="24"/>
      <c r="S199" s="25" t="s">
        <v>3886</v>
      </c>
      <c r="T199" s="24"/>
      <c r="U199" s="24"/>
    </row>
    <row r="200" spans="1:21" s="2" customFormat="1">
      <c r="A200" s="43"/>
      <c r="B200" s="144" t="str">
        <f t="shared" si="9"/>
        <v>Y</v>
      </c>
      <c r="C200" s="24" t="s">
        <v>4126</v>
      </c>
      <c r="D200" s="24" t="str">
        <f t="shared" si="10"/>
        <v>ConTab_BOM_KP_Shaft_0236</v>
      </c>
      <c r="E200" s="24" t="s">
        <v>4104</v>
      </c>
      <c r="F200" s="189" t="s">
        <v>332</v>
      </c>
      <c r="G200" s="189" t="str">
        <f t="shared" si="11"/>
        <v>X3</v>
      </c>
      <c r="H200" s="194">
        <v>1</v>
      </c>
      <c r="I200" s="195" t="s">
        <v>3880</v>
      </c>
      <c r="J200" s="24" t="s">
        <v>3961</v>
      </c>
      <c r="K200" s="24" t="s">
        <v>3962</v>
      </c>
      <c r="L200" s="24" t="s">
        <v>3884</v>
      </c>
      <c r="M200" s="24" t="s">
        <v>3870</v>
      </c>
      <c r="N200" s="24" t="s">
        <v>3871</v>
      </c>
      <c r="O200" s="24" t="s">
        <v>3884</v>
      </c>
      <c r="P200" s="25" t="s">
        <v>544</v>
      </c>
      <c r="Q200" s="24" t="s">
        <v>4046</v>
      </c>
      <c r="R200" s="24"/>
      <c r="S200" s="25" t="s">
        <v>3886</v>
      </c>
      <c r="T200" s="24"/>
      <c r="U200" s="24"/>
    </row>
    <row r="201" spans="1:21" s="2" customFormat="1">
      <c r="A201" s="43"/>
      <c r="B201" s="144" t="str">
        <f t="shared" si="9"/>
        <v>Y</v>
      </c>
      <c r="C201" s="24" t="s">
        <v>4127</v>
      </c>
      <c r="D201" s="24" t="str">
        <f t="shared" si="10"/>
        <v>ConTab_BOM_KP_Shaft_0237</v>
      </c>
      <c r="E201" s="24" t="s">
        <v>4104</v>
      </c>
      <c r="F201" s="189" t="s">
        <v>332</v>
      </c>
      <c r="G201" s="189" t="str">
        <f t="shared" si="11"/>
        <v>X3</v>
      </c>
      <c r="H201" s="194">
        <v>1</v>
      </c>
      <c r="I201" s="195" t="s">
        <v>3868</v>
      </c>
      <c r="J201" s="24" t="s">
        <v>3956</v>
      </c>
      <c r="K201" s="24" t="s">
        <v>14263</v>
      </c>
      <c r="L201" s="24" t="s">
        <v>3884</v>
      </c>
      <c r="M201" s="24" t="s">
        <v>3871</v>
      </c>
      <c r="N201" s="24" t="s">
        <v>3871</v>
      </c>
      <c r="O201" s="24" t="s">
        <v>3884</v>
      </c>
      <c r="P201" s="25" t="s">
        <v>544</v>
      </c>
      <c r="Q201" s="24" t="s">
        <v>4046</v>
      </c>
      <c r="R201" s="24"/>
      <c r="S201" s="25" t="s">
        <v>3886</v>
      </c>
      <c r="T201" s="24"/>
      <c r="U201" s="124"/>
    </row>
    <row r="202" spans="1:21" s="2" customFormat="1">
      <c r="A202" s="43"/>
      <c r="B202" s="144" t="str">
        <f t="shared" si="9"/>
        <v>Y</v>
      </c>
      <c r="C202" s="24" t="s">
        <v>4128</v>
      </c>
      <c r="D202" s="24" t="str">
        <f t="shared" si="10"/>
        <v>ConTab_BOM_KP_Shaft_0238</v>
      </c>
      <c r="E202" s="24" t="s">
        <v>4104</v>
      </c>
      <c r="F202" s="189" t="s">
        <v>332</v>
      </c>
      <c r="G202" s="189" t="str">
        <f t="shared" si="11"/>
        <v>X3</v>
      </c>
      <c r="H202" s="194">
        <v>1</v>
      </c>
      <c r="I202" s="195" t="s">
        <v>3880</v>
      </c>
      <c r="J202" s="24" t="s">
        <v>3956</v>
      </c>
      <c r="K202" s="24" t="s">
        <v>14263</v>
      </c>
      <c r="L202" s="24" t="s">
        <v>3884</v>
      </c>
      <c r="M202" s="24" t="s">
        <v>3871</v>
      </c>
      <c r="N202" s="24" t="s">
        <v>3871</v>
      </c>
      <c r="O202" s="24" t="s">
        <v>3884</v>
      </c>
      <c r="P202" s="25" t="s">
        <v>544</v>
      </c>
      <c r="Q202" s="24" t="s">
        <v>4046</v>
      </c>
      <c r="R202" s="24"/>
      <c r="S202" s="25" t="s">
        <v>3886</v>
      </c>
      <c r="T202" s="24"/>
      <c r="U202" s="24"/>
    </row>
    <row r="203" spans="1:21" s="2" customFormat="1">
      <c r="A203" s="43"/>
      <c r="B203" s="144" t="str">
        <f t="shared" si="9"/>
        <v>Y</v>
      </c>
      <c r="C203" s="24" t="s">
        <v>4129</v>
      </c>
      <c r="D203" s="24" t="str">
        <f t="shared" si="10"/>
        <v>ConTab_BOM_KP_Shaft_0239</v>
      </c>
      <c r="E203" s="24" t="s">
        <v>4104</v>
      </c>
      <c r="F203" s="189" t="s">
        <v>339</v>
      </c>
      <c r="G203" s="189" t="str">
        <f t="shared" si="11"/>
        <v>X2</v>
      </c>
      <c r="H203" s="194">
        <v>1</v>
      </c>
      <c r="I203" s="195" t="s">
        <v>3868</v>
      </c>
      <c r="J203" s="24" t="s">
        <v>3956</v>
      </c>
      <c r="K203" s="24" t="s">
        <v>4036</v>
      </c>
      <c r="L203" s="24" t="s">
        <v>3889</v>
      </c>
      <c r="M203" s="24" t="s">
        <v>3871</v>
      </c>
      <c r="N203" s="24" t="s">
        <v>3871</v>
      </c>
      <c r="O203" s="24" t="s">
        <v>3889</v>
      </c>
      <c r="P203" s="25" t="s">
        <v>544</v>
      </c>
      <c r="Q203" s="24" t="s">
        <v>4060</v>
      </c>
      <c r="R203" s="24"/>
      <c r="S203" s="25" t="s">
        <v>3886</v>
      </c>
      <c r="T203" s="24"/>
      <c r="U203" s="24"/>
    </row>
    <row r="204" spans="1:21" s="2" customFormat="1">
      <c r="A204" s="43"/>
      <c r="B204" s="144" t="str">
        <f t="shared" si="9"/>
        <v>Y</v>
      </c>
      <c r="C204" s="24" t="s">
        <v>4130</v>
      </c>
      <c r="D204" s="24" t="str">
        <f t="shared" si="10"/>
        <v>ConTab_BOM_KP_Shaft_0240</v>
      </c>
      <c r="E204" s="24" t="s">
        <v>4104</v>
      </c>
      <c r="F204" s="189" t="s">
        <v>339</v>
      </c>
      <c r="G204" s="189" t="str">
        <f t="shared" si="11"/>
        <v>X2</v>
      </c>
      <c r="H204" s="194">
        <v>1</v>
      </c>
      <c r="I204" s="195" t="s">
        <v>3880</v>
      </c>
      <c r="J204" s="24" t="s">
        <v>3956</v>
      </c>
      <c r="K204" s="24" t="s">
        <v>4036</v>
      </c>
      <c r="L204" s="24" t="s">
        <v>3889</v>
      </c>
      <c r="M204" s="24" t="s">
        <v>3871</v>
      </c>
      <c r="N204" s="24" t="s">
        <v>3871</v>
      </c>
      <c r="O204" s="24" t="s">
        <v>3889</v>
      </c>
      <c r="P204" s="25" t="s">
        <v>544</v>
      </c>
      <c r="Q204" s="24" t="s">
        <v>4060</v>
      </c>
      <c r="R204" s="24"/>
      <c r="S204" s="25" t="s">
        <v>3886</v>
      </c>
      <c r="T204" s="24"/>
      <c r="U204" s="24"/>
    </row>
    <row r="205" spans="1:21" s="2" customFormat="1">
      <c r="A205" s="43"/>
      <c r="B205" s="144" t="str">
        <f t="shared" si="9"/>
        <v>Y</v>
      </c>
      <c r="C205" s="24" t="s">
        <v>4131</v>
      </c>
      <c r="D205" s="24" t="str">
        <f t="shared" si="10"/>
        <v>ConTab_BOM_KP_Shaft_0241</v>
      </c>
      <c r="E205" s="24" t="s">
        <v>4104</v>
      </c>
      <c r="F205" s="189" t="s">
        <v>332</v>
      </c>
      <c r="G205" s="189" t="str">
        <f t="shared" si="11"/>
        <v>X3</v>
      </c>
      <c r="H205" s="194">
        <v>1</v>
      </c>
      <c r="I205" s="195" t="s">
        <v>3868</v>
      </c>
      <c r="J205" s="24" t="s">
        <v>3961</v>
      </c>
      <c r="K205" s="24" t="s">
        <v>3962</v>
      </c>
      <c r="L205" s="24" t="s">
        <v>3889</v>
      </c>
      <c r="M205" s="24" t="s">
        <v>3870</v>
      </c>
      <c r="N205" s="24" t="s">
        <v>3871</v>
      </c>
      <c r="O205" s="24" t="s">
        <v>3889</v>
      </c>
      <c r="P205" s="25" t="s">
        <v>544</v>
      </c>
      <c r="Q205" s="24" t="s">
        <v>4063</v>
      </c>
      <c r="R205" s="24"/>
      <c r="S205" s="25" t="s">
        <v>3886</v>
      </c>
      <c r="T205" s="24"/>
      <c r="U205" s="24"/>
    </row>
    <row r="206" spans="1:21" s="2" customFormat="1">
      <c r="A206" s="43"/>
      <c r="B206" s="144" t="str">
        <f t="shared" si="9"/>
        <v>Y</v>
      </c>
      <c r="C206" s="24" t="s">
        <v>4132</v>
      </c>
      <c r="D206" s="24" t="str">
        <f t="shared" si="10"/>
        <v>ConTab_BOM_KP_Shaft_0242</v>
      </c>
      <c r="E206" s="24" t="s">
        <v>4104</v>
      </c>
      <c r="F206" s="189" t="s">
        <v>332</v>
      </c>
      <c r="G206" s="189" t="str">
        <f t="shared" si="11"/>
        <v>X3</v>
      </c>
      <c r="H206" s="194">
        <v>1</v>
      </c>
      <c r="I206" s="195" t="s">
        <v>3880</v>
      </c>
      <c r="J206" s="24" t="s">
        <v>3961</v>
      </c>
      <c r="K206" s="24" t="s">
        <v>3962</v>
      </c>
      <c r="L206" s="24" t="s">
        <v>3889</v>
      </c>
      <c r="M206" s="24" t="s">
        <v>3870</v>
      </c>
      <c r="N206" s="24" t="s">
        <v>3871</v>
      </c>
      <c r="O206" s="24" t="s">
        <v>3889</v>
      </c>
      <c r="P206" s="25" t="s">
        <v>544</v>
      </c>
      <c r="Q206" s="24" t="s">
        <v>4063</v>
      </c>
      <c r="R206" s="24"/>
      <c r="S206" s="25" t="s">
        <v>3886</v>
      </c>
      <c r="T206" s="24"/>
      <c r="U206" s="25"/>
    </row>
    <row r="207" spans="1:21" s="2" customFormat="1">
      <c r="A207" s="43"/>
      <c r="B207" s="144" t="str">
        <f t="shared" si="9"/>
        <v>Y</v>
      </c>
      <c r="C207" s="24" t="s">
        <v>4133</v>
      </c>
      <c r="D207" s="24" t="str">
        <f t="shared" si="10"/>
        <v>ConTab_BOM_KP_Shaft_0243</v>
      </c>
      <c r="E207" s="24" t="s">
        <v>4104</v>
      </c>
      <c r="F207" s="189" t="s">
        <v>332</v>
      </c>
      <c r="G207" s="189" t="str">
        <f t="shared" si="11"/>
        <v>X3</v>
      </c>
      <c r="H207" s="194">
        <v>1</v>
      </c>
      <c r="I207" s="195" t="s">
        <v>3868</v>
      </c>
      <c r="J207" s="24" t="s">
        <v>3956</v>
      </c>
      <c r="K207" s="24" t="s">
        <v>14263</v>
      </c>
      <c r="L207" s="24" t="s">
        <v>3889</v>
      </c>
      <c r="M207" s="24" t="s">
        <v>3871</v>
      </c>
      <c r="N207" s="24" t="s">
        <v>3871</v>
      </c>
      <c r="O207" s="24" t="s">
        <v>3889</v>
      </c>
      <c r="P207" s="25" t="s">
        <v>544</v>
      </c>
      <c r="Q207" s="24" t="s">
        <v>4063</v>
      </c>
      <c r="R207" s="24"/>
      <c r="S207" s="25" t="s">
        <v>3886</v>
      </c>
      <c r="T207" s="24"/>
      <c r="U207" s="25"/>
    </row>
    <row r="208" spans="1:21" s="2" customFormat="1">
      <c r="A208" s="43"/>
      <c r="B208" s="144" t="str">
        <f t="shared" si="9"/>
        <v>Y</v>
      </c>
      <c r="C208" s="24" t="s">
        <v>4134</v>
      </c>
      <c r="D208" s="24" t="str">
        <f t="shared" si="10"/>
        <v>ConTab_BOM_KP_Shaft_0244</v>
      </c>
      <c r="E208" s="24" t="s">
        <v>4104</v>
      </c>
      <c r="F208" s="189" t="s">
        <v>332</v>
      </c>
      <c r="G208" s="189" t="str">
        <f t="shared" si="11"/>
        <v>X3</v>
      </c>
      <c r="H208" s="194">
        <v>1</v>
      </c>
      <c r="I208" s="195" t="s">
        <v>3880</v>
      </c>
      <c r="J208" s="24" t="s">
        <v>3956</v>
      </c>
      <c r="K208" s="24" t="s">
        <v>14263</v>
      </c>
      <c r="L208" s="24" t="s">
        <v>3889</v>
      </c>
      <c r="M208" s="24" t="s">
        <v>3871</v>
      </c>
      <c r="N208" s="24" t="s">
        <v>3871</v>
      </c>
      <c r="O208" s="24" t="s">
        <v>3889</v>
      </c>
      <c r="P208" s="25" t="s">
        <v>544</v>
      </c>
      <c r="Q208" s="24" t="s">
        <v>4063</v>
      </c>
      <c r="R208" s="24"/>
      <c r="S208" s="25" t="s">
        <v>3886</v>
      </c>
      <c r="T208" s="24"/>
      <c r="U208" s="25"/>
    </row>
    <row r="209" spans="1:21" s="2" customFormat="1">
      <c r="A209" s="43"/>
      <c r="B209" s="144" t="str">
        <f t="shared" ref="B209:B264" si="12">IF(AND(L209&lt;&gt;"ShaftMatl_Special",P209&lt;&gt;"NA"),"Y","N")</f>
        <v>Y</v>
      </c>
      <c r="C209" s="24" t="s">
        <v>4135</v>
      </c>
      <c r="D209" s="24" t="str">
        <f t="shared" ref="D209:D264" si="13">IF(B209="Y",C209,"")</f>
        <v>ConTab_BOM_KP_Shaft_0257</v>
      </c>
      <c r="E209" s="24" t="s">
        <v>4136</v>
      </c>
      <c r="F209" s="25">
        <v>2</v>
      </c>
      <c r="G209" s="189" t="str">
        <f t="shared" ref="G209:G264" si="14">"X"&amp;F209</f>
        <v>X2</v>
      </c>
      <c r="H209" s="201">
        <v>1</v>
      </c>
      <c r="I209" s="195" t="s">
        <v>3868</v>
      </c>
      <c r="J209" s="24" t="s">
        <v>3956</v>
      </c>
      <c r="K209" s="24" t="s">
        <v>4036</v>
      </c>
      <c r="L209" s="24" t="s">
        <v>3869</v>
      </c>
      <c r="M209" s="24" t="s">
        <v>3871</v>
      </c>
      <c r="N209" s="24" t="s">
        <v>3894</v>
      </c>
      <c r="O209" s="24" t="s">
        <v>3869</v>
      </c>
      <c r="P209" s="25">
        <v>97639424</v>
      </c>
      <c r="Q209" s="24" t="s">
        <v>4137</v>
      </c>
      <c r="R209" s="24"/>
      <c r="S209" s="25" t="s">
        <v>539</v>
      </c>
      <c r="T209" s="24"/>
      <c r="U209" s="137"/>
    </row>
    <row r="210" spans="1:21" s="2" customFormat="1">
      <c r="A210" s="43"/>
      <c r="B210" s="144" t="str">
        <f t="shared" si="12"/>
        <v>Y</v>
      </c>
      <c r="C210" s="24" t="s">
        <v>4138</v>
      </c>
      <c r="D210" s="24" t="str">
        <f t="shared" si="13"/>
        <v>ConTab_BOM_KP_Shaft_0258</v>
      </c>
      <c r="E210" s="24" t="s">
        <v>4136</v>
      </c>
      <c r="F210" s="25">
        <v>2</v>
      </c>
      <c r="G210" s="189" t="str">
        <f t="shared" si="14"/>
        <v>X2</v>
      </c>
      <c r="H210" s="201">
        <v>1</v>
      </c>
      <c r="I210" s="195" t="s">
        <v>3880</v>
      </c>
      <c r="J210" s="24" t="s">
        <v>3956</v>
      </c>
      <c r="K210" s="24" t="s">
        <v>4036</v>
      </c>
      <c r="L210" s="24" t="s">
        <v>3869</v>
      </c>
      <c r="M210" s="24" t="s">
        <v>3871</v>
      </c>
      <c r="N210" s="24" t="s">
        <v>3894</v>
      </c>
      <c r="O210" s="24" t="s">
        <v>3869</v>
      </c>
      <c r="P210" s="25">
        <v>97639434</v>
      </c>
      <c r="Q210" s="137" t="s">
        <v>4139</v>
      </c>
      <c r="R210" s="24"/>
      <c r="S210" s="25" t="s">
        <v>539</v>
      </c>
      <c r="T210" s="24"/>
      <c r="U210" s="137"/>
    </row>
    <row r="211" spans="1:21" s="2" customFormat="1">
      <c r="A211" s="43"/>
      <c r="B211" s="144" t="str">
        <f t="shared" si="12"/>
        <v>Y</v>
      </c>
      <c r="C211" s="24" t="s">
        <v>4140</v>
      </c>
      <c r="D211" s="24" t="str">
        <f t="shared" si="13"/>
        <v>ConTab_BOM_KP_Shaft_0259</v>
      </c>
      <c r="E211" s="24" t="s">
        <v>1590</v>
      </c>
      <c r="F211" s="189" t="s">
        <v>507</v>
      </c>
      <c r="G211" s="189" t="str">
        <f t="shared" si="14"/>
        <v>XB</v>
      </c>
      <c r="H211" s="194">
        <v>3.9369999999999998</v>
      </c>
      <c r="I211" s="206" t="s">
        <v>3868</v>
      </c>
      <c r="J211" s="188" t="s">
        <v>3956</v>
      </c>
      <c r="K211" s="188" t="s">
        <v>3987</v>
      </c>
      <c r="L211" s="188" t="s">
        <v>3957</v>
      </c>
      <c r="M211" s="188" t="s">
        <v>3871</v>
      </c>
      <c r="N211" s="188" t="s">
        <v>3871</v>
      </c>
      <c r="O211" s="188" t="s">
        <v>3957</v>
      </c>
      <c r="P211" s="169">
        <v>98577080</v>
      </c>
      <c r="Q211" s="188" t="s">
        <v>3958</v>
      </c>
      <c r="R211" s="188" t="s">
        <v>2014</v>
      </c>
      <c r="S211" s="193" t="s">
        <v>3959</v>
      </c>
      <c r="T211" s="24"/>
      <c r="U211" s="137"/>
    </row>
    <row r="212" spans="1:21" s="2" customFormat="1">
      <c r="A212" s="43"/>
      <c r="B212" s="144" t="str">
        <f t="shared" si="12"/>
        <v>Y</v>
      </c>
      <c r="C212" s="24" t="s">
        <v>4141</v>
      </c>
      <c r="D212" s="24" t="str">
        <f t="shared" si="13"/>
        <v>ConTab_BOM_KP_Shaft_0260</v>
      </c>
      <c r="E212" s="24" t="s">
        <v>1590</v>
      </c>
      <c r="F212" s="189" t="s">
        <v>507</v>
      </c>
      <c r="G212" s="189" t="str">
        <f t="shared" si="14"/>
        <v>XB</v>
      </c>
      <c r="H212" s="194">
        <v>3.9369999999999998</v>
      </c>
      <c r="I212" s="206" t="s">
        <v>3868</v>
      </c>
      <c r="J212" s="188" t="s">
        <v>3961</v>
      </c>
      <c r="K212" s="188" t="s">
        <v>3962</v>
      </c>
      <c r="L212" s="188" t="s">
        <v>3957</v>
      </c>
      <c r="M212" s="188" t="s">
        <v>3870</v>
      </c>
      <c r="N212" s="188" t="s">
        <v>3871</v>
      </c>
      <c r="O212" s="188" t="s">
        <v>3957</v>
      </c>
      <c r="P212" s="169" t="s">
        <v>544</v>
      </c>
      <c r="Q212" s="188" t="s">
        <v>3964</v>
      </c>
      <c r="R212" s="188"/>
      <c r="S212" s="193" t="s">
        <v>3959</v>
      </c>
      <c r="T212" s="24"/>
      <c r="U212" s="137"/>
    </row>
    <row r="213" spans="1:21" s="2" customFormat="1">
      <c r="A213" s="43"/>
      <c r="B213" s="144" t="str">
        <f t="shared" si="12"/>
        <v>N</v>
      </c>
      <c r="C213" s="24" t="s">
        <v>4142</v>
      </c>
      <c r="D213" s="24" t="str">
        <f t="shared" si="13"/>
        <v/>
      </c>
      <c r="E213" s="24" t="s">
        <v>1590</v>
      </c>
      <c r="F213" s="189" t="s">
        <v>507</v>
      </c>
      <c r="G213" s="189" t="str">
        <f t="shared" si="14"/>
        <v>XB</v>
      </c>
      <c r="H213" s="194">
        <v>3.9369999999999998</v>
      </c>
      <c r="I213" s="206" t="s">
        <v>3868</v>
      </c>
      <c r="J213" s="188" t="s">
        <v>3956</v>
      </c>
      <c r="K213" s="188" t="s">
        <v>3987</v>
      </c>
      <c r="L213" s="188" t="s">
        <v>3877</v>
      </c>
      <c r="M213" s="188" t="s">
        <v>3871</v>
      </c>
      <c r="N213" s="188" t="s">
        <v>3871</v>
      </c>
      <c r="O213" s="188" t="s">
        <v>3877</v>
      </c>
      <c r="P213" s="169" t="s">
        <v>544</v>
      </c>
      <c r="Q213" s="188" t="s">
        <v>3964</v>
      </c>
      <c r="R213" s="188"/>
      <c r="S213" s="193" t="s">
        <v>3965</v>
      </c>
      <c r="T213" s="24"/>
      <c r="U213" s="24"/>
    </row>
    <row r="214" spans="1:21" s="2" customFormat="1">
      <c r="A214" s="43"/>
      <c r="B214" s="144" t="str">
        <f t="shared" si="12"/>
        <v>N</v>
      </c>
      <c r="C214" s="24" t="s">
        <v>4143</v>
      </c>
      <c r="D214" s="24" t="str">
        <f t="shared" si="13"/>
        <v/>
      </c>
      <c r="E214" s="24" t="s">
        <v>1590</v>
      </c>
      <c r="F214" s="189" t="s">
        <v>507</v>
      </c>
      <c r="G214" s="189" t="str">
        <f t="shared" si="14"/>
        <v>XB</v>
      </c>
      <c r="H214" s="194">
        <v>3.9369999999999998</v>
      </c>
      <c r="I214" s="206" t="s">
        <v>3868</v>
      </c>
      <c r="J214" s="188" t="s">
        <v>3961</v>
      </c>
      <c r="K214" s="188" t="s">
        <v>3962</v>
      </c>
      <c r="L214" s="188" t="s">
        <v>3877</v>
      </c>
      <c r="M214" s="188" t="s">
        <v>3870</v>
      </c>
      <c r="N214" s="188" t="s">
        <v>3871</v>
      </c>
      <c r="O214" s="188" t="s">
        <v>3877</v>
      </c>
      <c r="P214" s="169" t="s">
        <v>544</v>
      </c>
      <c r="Q214" s="188" t="s">
        <v>3964</v>
      </c>
      <c r="R214" s="188"/>
      <c r="S214" s="193" t="s">
        <v>3965</v>
      </c>
      <c r="T214" s="24"/>
      <c r="U214" s="137"/>
    </row>
    <row r="215" spans="1:21" s="2" customFormat="1">
      <c r="A215" s="43"/>
      <c r="B215" s="144" t="str">
        <f t="shared" si="12"/>
        <v>Y</v>
      </c>
      <c r="C215" s="24" t="s">
        <v>4144</v>
      </c>
      <c r="D215" s="24" t="str">
        <f t="shared" si="13"/>
        <v>ConTab_BOM_KP_Shaft_0263</v>
      </c>
      <c r="E215" s="24" t="s">
        <v>1590</v>
      </c>
      <c r="F215" s="189" t="s">
        <v>507</v>
      </c>
      <c r="G215" s="189" t="str">
        <f t="shared" si="14"/>
        <v>XB</v>
      </c>
      <c r="H215" s="194">
        <v>3.9369999999999998</v>
      </c>
      <c r="I215" s="206" t="s">
        <v>3880</v>
      </c>
      <c r="J215" s="188" t="s">
        <v>3956</v>
      </c>
      <c r="K215" s="188" t="s">
        <v>3987</v>
      </c>
      <c r="L215" s="188" t="s">
        <v>3957</v>
      </c>
      <c r="M215" s="188" t="s">
        <v>3871</v>
      </c>
      <c r="N215" s="188" t="s">
        <v>3871</v>
      </c>
      <c r="O215" s="188" t="s">
        <v>3957</v>
      </c>
      <c r="P215" s="169">
        <v>98577081</v>
      </c>
      <c r="Q215" s="188" t="s">
        <v>3958</v>
      </c>
      <c r="R215" s="188" t="s">
        <v>2014</v>
      </c>
      <c r="S215" s="193" t="s">
        <v>3959</v>
      </c>
      <c r="T215" s="200"/>
      <c r="U215" s="200"/>
    </row>
    <row r="216" spans="1:21" s="2" customFormat="1">
      <c r="A216" s="43"/>
      <c r="B216" s="144" t="str">
        <f t="shared" si="12"/>
        <v>Y</v>
      </c>
      <c r="C216" s="24" t="s">
        <v>4145</v>
      </c>
      <c r="D216" s="24" t="str">
        <f t="shared" si="13"/>
        <v>ConTab_BOM_KP_Shaft_0264</v>
      </c>
      <c r="E216" s="24" t="s">
        <v>1590</v>
      </c>
      <c r="F216" s="189" t="s">
        <v>507</v>
      </c>
      <c r="G216" s="189" t="str">
        <f t="shared" si="14"/>
        <v>XB</v>
      </c>
      <c r="H216" s="194">
        <v>3.9369999999999998</v>
      </c>
      <c r="I216" s="206" t="s">
        <v>3880</v>
      </c>
      <c r="J216" s="188" t="s">
        <v>3961</v>
      </c>
      <c r="K216" s="188" t="s">
        <v>3962</v>
      </c>
      <c r="L216" s="188" t="s">
        <v>3957</v>
      </c>
      <c r="M216" s="188" t="s">
        <v>3870</v>
      </c>
      <c r="N216" s="188" t="s">
        <v>3871</v>
      </c>
      <c r="O216" s="188" t="s">
        <v>3957</v>
      </c>
      <c r="P216" s="169" t="s">
        <v>544</v>
      </c>
      <c r="Q216" s="188" t="s">
        <v>3964</v>
      </c>
      <c r="R216" s="188"/>
      <c r="S216" s="193" t="s">
        <v>3959</v>
      </c>
      <c r="T216" s="24"/>
      <c r="U216" s="137"/>
    </row>
    <row r="217" spans="1:21" s="2" customFormat="1">
      <c r="A217" s="43"/>
      <c r="B217" s="144" t="str">
        <f t="shared" si="12"/>
        <v>N</v>
      </c>
      <c r="C217" s="24" t="s">
        <v>4146</v>
      </c>
      <c r="D217" s="24" t="str">
        <f t="shared" si="13"/>
        <v/>
      </c>
      <c r="E217" s="24" t="s">
        <v>1590</v>
      </c>
      <c r="F217" s="189" t="s">
        <v>507</v>
      </c>
      <c r="G217" s="189" t="str">
        <f t="shared" si="14"/>
        <v>XB</v>
      </c>
      <c r="H217" s="194">
        <v>3.9369999999999998</v>
      </c>
      <c r="I217" s="206" t="s">
        <v>3880</v>
      </c>
      <c r="J217" s="188" t="s">
        <v>3956</v>
      </c>
      <c r="K217" s="188" t="s">
        <v>3987</v>
      </c>
      <c r="L217" s="188" t="s">
        <v>3877</v>
      </c>
      <c r="M217" s="188" t="s">
        <v>3871</v>
      </c>
      <c r="N217" s="188" t="s">
        <v>3871</v>
      </c>
      <c r="O217" s="188" t="s">
        <v>3877</v>
      </c>
      <c r="P217" s="169" t="s">
        <v>544</v>
      </c>
      <c r="Q217" s="188" t="s">
        <v>3964</v>
      </c>
      <c r="R217" s="188"/>
      <c r="S217" s="193" t="s">
        <v>3965</v>
      </c>
      <c r="T217" s="24"/>
      <c r="U217" s="137"/>
    </row>
    <row r="218" spans="1:21" s="2" customFormat="1">
      <c r="A218" s="43"/>
      <c r="B218" s="144" t="str">
        <f t="shared" si="12"/>
        <v>N</v>
      </c>
      <c r="C218" s="24" t="s">
        <v>4147</v>
      </c>
      <c r="D218" s="24" t="str">
        <f t="shared" si="13"/>
        <v/>
      </c>
      <c r="E218" s="24" t="s">
        <v>1590</v>
      </c>
      <c r="F218" s="189" t="s">
        <v>507</v>
      </c>
      <c r="G218" s="189" t="str">
        <f t="shared" si="14"/>
        <v>XB</v>
      </c>
      <c r="H218" s="194">
        <v>3.9369999999999998</v>
      </c>
      <c r="I218" s="206" t="s">
        <v>3880</v>
      </c>
      <c r="J218" s="188" t="s">
        <v>3961</v>
      </c>
      <c r="K218" s="188" t="s">
        <v>3962</v>
      </c>
      <c r="L218" s="188" t="s">
        <v>3877</v>
      </c>
      <c r="M218" s="188" t="s">
        <v>3870</v>
      </c>
      <c r="N218" s="188" t="s">
        <v>3871</v>
      </c>
      <c r="O218" s="188" t="s">
        <v>3877</v>
      </c>
      <c r="P218" s="169" t="s">
        <v>544</v>
      </c>
      <c r="Q218" s="188" t="s">
        <v>3964</v>
      </c>
      <c r="R218" s="188"/>
      <c r="S218" s="193" t="s">
        <v>3965</v>
      </c>
      <c r="T218" s="24"/>
      <c r="U218" s="25"/>
    </row>
    <row r="219" spans="1:21" s="2" customFormat="1">
      <c r="A219" s="43"/>
      <c r="B219" s="144" t="str">
        <f t="shared" si="12"/>
        <v>Y</v>
      </c>
      <c r="C219" s="24" t="s">
        <v>4148</v>
      </c>
      <c r="D219" s="24" t="str">
        <f t="shared" si="13"/>
        <v>ConTab_BOM_KP_Shaft_0267</v>
      </c>
      <c r="E219" s="24" t="s">
        <v>1597</v>
      </c>
      <c r="F219" s="189" t="s">
        <v>514</v>
      </c>
      <c r="G219" s="189" t="str">
        <f t="shared" si="14"/>
        <v>XN</v>
      </c>
      <c r="H219" s="194">
        <v>5.125</v>
      </c>
      <c r="I219" s="206" t="s">
        <v>3868</v>
      </c>
      <c r="J219" s="188" t="s">
        <v>3956</v>
      </c>
      <c r="K219" s="188" t="s">
        <v>3987</v>
      </c>
      <c r="L219" s="188" t="s">
        <v>3957</v>
      </c>
      <c r="M219" s="188" t="s">
        <v>3871</v>
      </c>
      <c r="N219" s="188" t="s">
        <v>3871</v>
      </c>
      <c r="O219" s="188" t="s">
        <v>3957</v>
      </c>
      <c r="P219" s="169">
        <v>98577214</v>
      </c>
      <c r="Q219" s="188" t="s">
        <v>3958</v>
      </c>
      <c r="R219" s="188" t="s">
        <v>2014</v>
      </c>
      <c r="S219" s="193" t="s">
        <v>3959</v>
      </c>
      <c r="T219" s="24"/>
      <c r="U219" s="137"/>
    </row>
    <row r="220" spans="1:21" s="2" customFormat="1">
      <c r="A220" s="43"/>
      <c r="B220" s="144" t="str">
        <f t="shared" si="12"/>
        <v>Y</v>
      </c>
      <c r="C220" s="24" t="s">
        <v>4149</v>
      </c>
      <c r="D220" s="24" t="str">
        <f t="shared" si="13"/>
        <v>ConTab_BOM_KP_Shaft_0268</v>
      </c>
      <c r="E220" s="24" t="s">
        <v>1597</v>
      </c>
      <c r="F220" s="189" t="s">
        <v>514</v>
      </c>
      <c r="G220" s="189" t="str">
        <f t="shared" si="14"/>
        <v>XN</v>
      </c>
      <c r="H220" s="194">
        <v>5.125</v>
      </c>
      <c r="I220" s="206" t="s">
        <v>3868</v>
      </c>
      <c r="J220" s="188" t="s">
        <v>3961</v>
      </c>
      <c r="K220" s="188" t="s">
        <v>3962</v>
      </c>
      <c r="L220" s="188" t="s">
        <v>3957</v>
      </c>
      <c r="M220" s="188" t="s">
        <v>3870</v>
      </c>
      <c r="N220" s="188" t="s">
        <v>3871</v>
      </c>
      <c r="O220" s="188" t="s">
        <v>3957</v>
      </c>
      <c r="P220" s="169" t="s">
        <v>544</v>
      </c>
      <c r="Q220" s="188" t="s">
        <v>3964</v>
      </c>
      <c r="R220" s="188"/>
      <c r="S220" s="193" t="s">
        <v>3959</v>
      </c>
      <c r="T220" s="24"/>
      <c r="U220" s="24"/>
    </row>
    <row r="221" spans="1:21" s="2" customFormat="1">
      <c r="A221" s="43"/>
      <c r="B221" s="144" t="str">
        <f t="shared" si="12"/>
        <v>N</v>
      </c>
      <c r="C221" s="24" t="s">
        <v>4150</v>
      </c>
      <c r="D221" s="24" t="str">
        <f t="shared" si="13"/>
        <v/>
      </c>
      <c r="E221" s="24" t="s">
        <v>1597</v>
      </c>
      <c r="F221" s="189" t="s">
        <v>514</v>
      </c>
      <c r="G221" s="189" t="str">
        <f t="shared" si="14"/>
        <v>XN</v>
      </c>
      <c r="H221" s="194">
        <v>5.125</v>
      </c>
      <c r="I221" s="206" t="s">
        <v>3868</v>
      </c>
      <c r="J221" s="188" t="s">
        <v>3956</v>
      </c>
      <c r="K221" s="188" t="s">
        <v>3987</v>
      </c>
      <c r="L221" s="188" t="s">
        <v>3877</v>
      </c>
      <c r="M221" s="188" t="s">
        <v>3871</v>
      </c>
      <c r="N221" s="188" t="s">
        <v>3871</v>
      </c>
      <c r="O221" s="188" t="s">
        <v>3877</v>
      </c>
      <c r="P221" s="169" t="s">
        <v>544</v>
      </c>
      <c r="Q221" s="188" t="s">
        <v>3964</v>
      </c>
      <c r="R221" s="188"/>
      <c r="S221" s="193" t="s">
        <v>3965</v>
      </c>
      <c r="T221" s="24"/>
      <c r="U221" s="137"/>
    </row>
    <row r="222" spans="1:21" s="2" customFormat="1">
      <c r="A222" s="43"/>
      <c r="B222" s="144" t="str">
        <f t="shared" si="12"/>
        <v>N</v>
      </c>
      <c r="C222" s="24" t="s">
        <v>4151</v>
      </c>
      <c r="D222" s="24" t="str">
        <f t="shared" si="13"/>
        <v/>
      </c>
      <c r="E222" s="24" t="s">
        <v>1597</v>
      </c>
      <c r="F222" s="189" t="s">
        <v>514</v>
      </c>
      <c r="G222" s="189" t="str">
        <f t="shared" si="14"/>
        <v>XN</v>
      </c>
      <c r="H222" s="194">
        <v>5.125</v>
      </c>
      <c r="I222" s="206" t="s">
        <v>3868</v>
      </c>
      <c r="J222" s="188" t="s">
        <v>3961</v>
      </c>
      <c r="K222" s="188" t="s">
        <v>3962</v>
      </c>
      <c r="L222" s="188" t="s">
        <v>3877</v>
      </c>
      <c r="M222" s="188" t="s">
        <v>3870</v>
      </c>
      <c r="N222" s="188" t="s">
        <v>3871</v>
      </c>
      <c r="O222" s="188" t="s">
        <v>3877</v>
      </c>
      <c r="P222" s="169" t="s">
        <v>544</v>
      </c>
      <c r="Q222" s="188" t="s">
        <v>3964</v>
      </c>
      <c r="R222" s="188"/>
      <c r="S222" s="193" t="s">
        <v>3965</v>
      </c>
      <c r="T222" s="24"/>
      <c r="U222" s="137"/>
    </row>
    <row r="223" spans="1:21" s="2" customFormat="1">
      <c r="A223" s="43"/>
      <c r="B223" s="144" t="str">
        <f t="shared" si="12"/>
        <v>Y</v>
      </c>
      <c r="C223" s="24" t="s">
        <v>4152</v>
      </c>
      <c r="D223" s="24" t="str">
        <f t="shared" si="13"/>
        <v>ConTab_BOM_KP_Shaft_0271</v>
      </c>
      <c r="E223" s="24" t="s">
        <v>1597</v>
      </c>
      <c r="F223" s="189" t="s">
        <v>514</v>
      </c>
      <c r="G223" s="189" t="str">
        <f t="shared" si="14"/>
        <v>XN</v>
      </c>
      <c r="H223" s="194">
        <v>5.125</v>
      </c>
      <c r="I223" s="206" t="s">
        <v>3880</v>
      </c>
      <c r="J223" s="188" t="s">
        <v>3956</v>
      </c>
      <c r="K223" s="188" t="s">
        <v>3987</v>
      </c>
      <c r="L223" s="188" t="s">
        <v>3957</v>
      </c>
      <c r="M223" s="188" t="s">
        <v>3871</v>
      </c>
      <c r="N223" s="188" t="s">
        <v>3871</v>
      </c>
      <c r="O223" s="188" t="s">
        <v>3957</v>
      </c>
      <c r="P223" s="169">
        <v>98577215</v>
      </c>
      <c r="Q223" s="188" t="s">
        <v>3958</v>
      </c>
      <c r="R223" s="188" t="s">
        <v>2014</v>
      </c>
      <c r="S223" s="193" t="s">
        <v>3959</v>
      </c>
      <c r="T223" s="24"/>
      <c r="U223" s="137"/>
    </row>
    <row r="224" spans="1:21" s="2" customFormat="1">
      <c r="A224" s="43"/>
      <c r="B224" s="144" t="str">
        <f t="shared" si="12"/>
        <v>Y</v>
      </c>
      <c r="C224" s="24" t="s">
        <v>4153</v>
      </c>
      <c r="D224" s="24" t="str">
        <f t="shared" si="13"/>
        <v>ConTab_BOM_KP_Shaft_0272</v>
      </c>
      <c r="E224" s="24" t="s">
        <v>1597</v>
      </c>
      <c r="F224" s="189" t="s">
        <v>514</v>
      </c>
      <c r="G224" s="189" t="str">
        <f t="shared" si="14"/>
        <v>XN</v>
      </c>
      <c r="H224" s="194">
        <v>5.125</v>
      </c>
      <c r="I224" s="206" t="s">
        <v>3880</v>
      </c>
      <c r="J224" s="188" t="s">
        <v>3961</v>
      </c>
      <c r="K224" s="188" t="s">
        <v>3962</v>
      </c>
      <c r="L224" s="188" t="s">
        <v>3957</v>
      </c>
      <c r="M224" s="188" t="s">
        <v>3870</v>
      </c>
      <c r="N224" s="188" t="s">
        <v>3871</v>
      </c>
      <c r="O224" s="188" t="s">
        <v>3957</v>
      </c>
      <c r="P224" s="169" t="s">
        <v>544</v>
      </c>
      <c r="Q224" s="188" t="s">
        <v>3964</v>
      </c>
      <c r="R224" s="188"/>
      <c r="S224" s="193" t="s">
        <v>3959</v>
      </c>
      <c r="T224" s="24"/>
      <c r="U224" s="24"/>
    </row>
    <row r="225" spans="1:33" s="2" customFormat="1">
      <c r="A225" s="43"/>
      <c r="B225" s="144" t="str">
        <f t="shared" si="12"/>
        <v>N</v>
      </c>
      <c r="C225" s="24" t="s">
        <v>4154</v>
      </c>
      <c r="D225" s="24" t="str">
        <f t="shared" si="13"/>
        <v/>
      </c>
      <c r="E225" s="24" t="s">
        <v>1597</v>
      </c>
      <c r="F225" s="189" t="s">
        <v>514</v>
      </c>
      <c r="G225" s="189" t="str">
        <f t="shared" si="14"/>
        <v>XN</v>
      </c>
      <c r="H225" s="194">
        <v>5.125</v>
      </c>
      <c r="I225" s="206" t="s">
        <v>3880</v>
      </c>
      <c r="J225" s="188" t="s">
        <v>3956</v>
      </c>
      <c r="K225" s="188" t="s">
        <v>3987</v>
      </c>
      <c r="L225" s="188" t="s">
        <v>3877</v>
      </c>
      <c r="M225" s="188" t="s">
        <v>3871</v>
      </c>
      <c r="N225" s="188" t="s">
        <v>3871</v>
      </c>
      <c r="O225" s="188" t="s">
        <v>3877</v>
      </c>
      <c r="P225" s="169" t="s">
        <v>544</v>
      </c>
      <c r="Q225" s="188" t="s">
        <v>3964</v>
      </c>
      <c r="R225" s="188"/>
      <c r="S225" s="193" t="s">
        <v>3965</v>
      </c>
      <c r="T225" s="137"/>
      <c r="U225" s="137"/>
    </row>
    <row r="226" spans="1:33" s="2" customFormat="1">
      <c r="A226" s="43"/>
      <c r="B226" s="144" t="str">
        <f t="shared" si="12"/>
        <v>N</v>
      </c>
      <c r="C226" s="24" t="s">
        <v>4155</v>
      </c>
      <c r="D226" s="24" t="str">
        <f t="shared" si="13"/>
        <v/>
      </c>
      <c r="E226" s="24" t="s">
        <v>1597</v>
      </c>
      <c r="F226" s="189" t="s">
        <v>514</v>
      </c>
      <c r="G226" s="189" t="str">
        <f t="shared" si="14"/>
        <v>XN</v>
      </c>
      <c r="H226" s="194">
        <v>5.125</v>
      </c>
      <c r="I226" s="206" t="s">
        <v>3880</v>
      </c>
      <c r="J226" s="188" t="s">
        <v>3961</v>
      </c>
      <c r="K226" s="188" t="s">
        <v>3962</v>
      </c>
      <c r="L226" s="188" t="s">
        <v>3877</v>
      </c>
      <c r="M226" s="188" t="s">
        <v>3870</v>
      </c>
      <c r="N226" s="188" t="s">
        <v>3871</v>
      </c>
      <c r="O226" s="188" t="s">
        <v>3877</v>
      </c>
      <c r="P226" s="169" t="s">
        <v>544</v>
      </c>
      <c r="Q226" s="188" t="s">
        <v>3964</v>
      </c>
      <c r="R226" s="188"/>
      <c r="S226" s="193" t="s">
        <v>3965</v>
      </c>
      <c r="T226" s="24"/>
      <c r="U226" s="24"/>
    </row>
    <row r="227" spans="1:33" s="2" customFormat="1">
      <c r="A227" s="43"/>
      <c r="B227" s="144" t="str">
        <f t="shared" si="12"/>
        <v>Y</v>
      </c>
      <c r="C227" s="24" t="s">
        <v>4156</v>
      </c>
      <c r="D227" s="24" t="str">
        <f t="shared" si="13"/>
        <v>ConTab_BOM_KP_Shaft_0275</v>
      </c>
      <c r="E227" s="24" t="s">
        <v>614</v>
      </c>
      <c r="F227" s="189" t="s">
        <v>359</v>
      </c>
      <c r="G227" s="189" t="str">
        <f t="shared" si="14"/>
        <v>X4</v>
      </c>
      <c r="H227" s="194">
        <v>1.5</v>
      </c>
      <c r="I227" s="195" t="s">
        <v>3868</v>
      </c>
      <c r="J227" s="24" t="s">
        <v>3956</v>
      </c>
      <c r="K227" s="24" t="s">
        <v>14262</v>
      </c>
      <c r="L227" s="24" t="s">
        <v>3884</v>
      </c>
      <c r="M227" s="24" t="s">
        <v>3871</v>
      </c>
      <c r="N227" s="24" t="s">
        <v>3871</v>
      </c>
      <c r="O227" s="24" t="s">
        <v>3884</v>
      </c>
      <c r="P227" s="25" t="s">
        <v>544</v>
      </c>
      <c r="Q227" s="24" t="s">
        <v>4157</v>
      </c>
      <c r="R227" s="24"/>
      <c r="S227" s="25" t="s">
        <v>3886</v>
      </c>
      <c r="T227" s="137"/>
      <c r="U227" s="137"/>
    </row>
    <row r="228" spans="1:33" s="2" customFormat="1">
      <c r="A228" s="43"/>
      <c r="B228" s="144" t="str">
        <f t="shared" si="12"/>
        <v>Y</v>
      </c>
      <c r="C228" s="24" t="s">
        <v>4158</v>
      </c>
      <c r="D228" s="24" t="str">
        <f t="shared" si="13"/>
        <v>ConTab_BOM_KP_Shaft_0276</v>
      </c>
      <c r="E228" s="24" t="s">
        <v>614</v>
      </c>
      <c r="F228" s="189" t="s">
        <v>359</v>
      </c>
      <c r="G228" s="189" t="str">
        <f t="shared" si="14"/>
        <v>X4</v>
      </c>
      <c r="H228" s="194">
        <v>1.5</v>
      </c>
      <c r="I228" s="195" t="s">
        <v>3868</v>
      </c>
      <c r="J228" s="24" t="s">
        <v>3961</v>
      </c>
      <c r="K228" s="24" t="s">
        <v>3962</v>
      </c>
      <c r="L228" s="24" t="s">
        <v>3884</v>
      </c>
      <c r="M228" s="24" t="s">
        <v>3870</v>
      </c>
      <c r="N228" s="24" t="s">
        <v>3871</v>
      </c>
      <c r="O228" s="24" t="s">
        <v>3884</v>
      </c>
      <c r="P228" s="25" t="s">
        <v>544</v>
      </c>
      <c r="Q228" s="24" t="s">
        <v>4159</v>
      </c>
      <c r="R228" s="24"/>
      <c r="S228" s="25" t="s">
        <v>3886</v>
      </c>
      <c r="T228" s="24"/>
      <c r="U228" s="25"/>
    </row>
    <row r="229" spans="1:33" s="2" customFormat="1">
      <c r="A229" s="43"/>
      <c r="B229" s="144" t="str">
        <f t="shared" si="12"/>
        <v>Y</v>
      </c>
      <c r="C229" s="24" t="s">
        <v>4160</v>
      </c>
      <c r="D229" s="24" t="str">
        <f t="shared" si="13"/>
        <v>ConTab_BOM_KP_Shaft_0277</v>
      </c>
      <c r="E229" s="24" t="s">
        <v>614</v>
      </c>
      <c r="F229" s="189" t="s">
        <v>359</v>
      </c>
      <c r="G229" s="189" t="str">
        <f t="shared" si="14"/>
        <v>X4</v>
      </c>
      <c r="H229" s="194">
        <v>1.5</v>
      </c>
      <c r="I229" s="195" t="s">
        <v>3880</v>
      </c>
      <c r="J229" s="24" t="s">
        <v>3956</v>
      </c>
      <c r="K229" s="24" t="s">
        <v>14262</v>
      </c>
      <c r="L229" s="24" t="s">
        <v>3884</v>
      </c>
      <c r="M229" s="24" t="s">
        <v>3871</v>
      </c>
      <c r="N229" s="24" t="s">
        <v>3871</v>
      </c>
      <c r="O229" s="24" t="s">
        <v>3884</v>
      </c>
      <c r="P229" s="25" t="s">
        <v>544</v>
      </c>
      <c r="Q229" s="24" t="s">
        <v>4157</v>
      </c>
      <c r="R229" s="24"/>
      <c r="S229" s="25" t="s">
        <v>3886</v>
      </c>
      <c r="T229" s="137"/>
      <c r="U229" s="137"/>
    </row>
    <row r="230" spans="1:33" s="2" customFormat="1">
      <c r="A230" s="43"/>
      <c r="B230" s="144" t="str">
        <f t="shared" si="12"/>
        <v>Y</v>
      </c>
      <c r="C230" s="24" t="s">
        <v>4161</v>
      </c>
      <c r="D230" s="24" t="str">
        <f t="shared" si="13"/>
        <v>ConTab_BOM_KP_Shaft_0278</v>
      </c>
      <c r="E230" s="24" t="s">
        <v>614</v>
      </c>
      <c r="F230" s="189" t="s">
        <v>359</v>
      </c>
      <c r="G230" s="189" t="str">
        <f t="shared" si="14"/>
        <v>X4</v>
      </c>
      <c r="H230" s="194">
        <v>1.5</v>
      </c>
      <c r="I230" s="195" t="s">
        <v>3880</v>
      </c>
      <c r="J230" s="24" t="s">
        <v>3961</v>
      </c>
      <c r="K230" s="24" t="s">
        <v>3962</v>
      </c>
      <c r="L230" s="24" t="s">
        <v>3884</v>
      </c>
      <c r="M230" s="24" t="s">
        <v>3870</v>
      </c>
      <c r="N230" s="24" t="s">
        <v>3871</v>
      </c>
      <c r="O230" s="24" t="s">
        <v>3884</v>
      </c>
      <c r="P230" s="25" t="s">
        <v>544</v>
      </c>
      <c r="Q230" s="24" t="s">
        <v>4159</v>
      </c>
      <c r="R230" s="24"/>
      <c r="S230" s="25" t="s">
        <v>3886</v>
      </c>
      <c r="T230" s="137"/>
      <c r="U230" s="137"/>
    </row>
    <row r="231" spans="1:33" s="2" customFormat="1">
      <c r="A231" s="43"/>
      <c r="B231" s="144" t="str">
        <f t="shared" si="12"/>
        <v>Y</v>
      </c>
      <c r="C231" s="24" t="s">
        <v>4162</v>
      </c>
      <c r="D231" s="24" t="str">
        <f t="shared" si="13"/>
        <v>ConTab_BOM_KP_Shaft_0279</v>
      </c>
      <c r="E231" s="24" t="s">
        <v>614</v>
      </c>
      <c r="F231" s="189" t="s">
        <v>359</v>
      </c>
      <c r="G231" s="189" t="str">
        <f t="shared" si="14"/>
        <v>X4</v>
      </c>
      <c r="H231" s="194">
        <v>1.5</v>
      </c>
      <c r="I231" s="195" t="s">
        <v>3868</v>
      </c>
      <c r="J231" s="24" t="s">
        <v>3956</v>
      </c>
      <c r="K231" s="24" t="s">
        <v>14262</v>
      </c>
      <c r="L231" s="24" t="s">
        <v>3889</v>
      </c>
      <c r="M231" s="24" t="s">
        <v>3871</v>
      </c>
      <c r="N231" s="24" t="s">
        <v>3871</v>
      </c>
      <c r="O231" s="24" t="s">
        <v>3889</v>
      </c>
      <c r="P231" s="25" t="s">
        <v>544</v>
      </c>
      <c r="Q231" s="24" t="s">
        <v>4163</v>
      </c>
      <c r="R231" s="24"/>
      <c r="S231" s="25" t="s">
        <v>3886</v>
      </c>
      <c r="T231" s="137"/>
      <c r="U231" s="137"/>
    </row>
    <row r="232" spans="1:33" s="2" customFormat="1">
      <c r="A232" s="43"/>
      <c r="B232" s="144" t="str">
        <f t="shared" si="12"/>
        <v>Y</v>
      </c>
      <c r="C232" s="24" t="s">
        <v>4164</v>
      </c>
      <c r="D232" s="24" t="str">
        <f t="shared" si="13"/>
        <v>ConTab_BOM_KP_Shaft_0280</v>
      </c>
      <c r="E232" s="24" t="s">
        <v>614</v>
      </c>
      <c r="F232" s="189" t="s">
        <v>359</v>
      </c>
      <c r="G232" s="189" t="str">
        <f t="shared" si="14"/>
        <v>X4</v>
      </c>
      <c r="H232" s="194">
        <v>1.5</v>
      </c>
      <c r="I232" s="195" t="s">
        <v>3868</v>
      </c>
      <c r="J232" s="24" t="s">
        <v>3961</v>
      </c>
      <c r="K232" s="24" t="s">
        <v>3962</v>
      </c>
      <c r="L232" s="24" t="s">
        <v>3889</v>
      </c>
      <c r="M232" s="24" t="s">
        <v>3870</v>
      </c>
      <c r="N232" s="24" t="s">
        <v>3871</v>
      </c>
      <c r="O232" s="24" t="s">
        <v>3889</v>
      </c>
      <c r="P232" s="25" t="s">
        <v>544</v>
      </c>
      <c r="Q232" s="24" t="s">
        <v>4165</v>
      </c>
      <c r="R232" s="24"/>
      <c r="S232" s="25" t="s">
        <v>3886</v>
      </c>
      <c r="T232" s="137"/>
      <c r="U232" s="137"/>
    </row>
    <row r="233" spans="1:33" s="2" customFormat="1">
      <c r="A233" s="43"/>
      <c r="B233" s="144" t="str">
        <f t="shared" si="12"/>
        <v>Y</v>
      </c>
      <c r="C233" s="24" t="s">
        <v>4166</v>
      </c>
      <c r="D233" s="24" t="str">
        <f t="shared" si="13"/>
        <v>ConTab_BOM_KP_Shaft_0281</v>
      </c>
      <c r="E233" s="24" t="s">
        <v>614</v>
      </c>
      <c r="F233" s="189" t="s">
        <v>359</v>
      </c>
      <c r="G233" s="189" t="str">
        <f t="shared" si="14"/>
        <v>X4</v>
      </c>
      <c r="H233" s="194">
        <v>1.5</v>
      </c>
      <c r="I233" s="195" t="s">
        <v>3880</v>
      </c>
      <c r="J233" s="24" t="s">
        <v>3956</v>
      </c>
      <c r="K233" s="24" t="s">
        <v>14262</v>
      </c>
      <c r="L233" s="24" t="s">
        <v>3889</v>
      </c>
      <c r="M233" s="24" t="s">
        <v>3871</v>
      </c>
      <c r="N233" s="24" t="s">
        <v>3871</v>
      </c>
      <c r="O233" s="24" t="s">
        <v>3889</v>
      </c>
      <c r="P233" s="25" t="s">
        <v>544</v>
      </c>
      <c r="Q233" s="24" t="s">
        <v>4163</v>
      </c>
      <c r="R233" s="24"/>
      <c r="S233" s="25" t="s">
        <v>3886</v>
      </c>
      <c r="T233" s="137"/>
      <c r="U233" s="24"/>
    </row>
    <row r="234" spans="1:33" s="2" customFormat="1">
      <c r="A234" s="43"/>
      <c r="B234" s="144" t="str">
        <f t="shared" si="12"/>
        <v>Y</v>
      </c>
      <c r="C234" s="24" t="s">
        <v>4167</v>
      </c>
      <c r="D234" s="24" t="str">
        <f t="shared" si="13"/>
        <v>ConTab_BOM_KP_Shaft_0282</v>
      </c>
      <c r="E234" s="24" t="s">
        <v>614</v>
      </c>
      <c r="F234" s="189" t="s">
        <v>359</v>
      </c>
      <c r="G234" s="189" t="str">
        <f t="shared" si="14"/>
        <v>X4</v>
      </c>
      <c r="H234" s="194">
        <v>1.5</v>
      </c>
      <c r="I234" s="195" t="s">
        <v>3880</v>
      </c>
      <c r="J234" s="24" t="s">
        <v>3961</v>
      </c>
      <c r="K234" s="24" t="s">
        <v>3962</v>
      </c>
      <c r="L234" s="24" t="s">
        <v>3889</v>
      </c>
      <c r="M234" s="24" t="s">
        <v>3870</v>
      </c>
      <c r="N234" s="24" t="s">
        <v>3871</v>
      </c>
      <c r="O234" s="24" t="s">
        <v>3889</v>
      </c>
      <c r="P234" s="25" t="s">
        <v>544</v>
      </c>
      <c r="Q234" s="24" t="s">
        <v>4165</v>
      </c>
      <c r="R234" s="24"/>
      <c r="S234" s="25" t="s">
        <v>3886</v>
      </c>
      <c r="T234" s="137"/>
      <c r="U234" s="137"/>
    </row>
    <row r="235" spans="1:33" s="2" customFormat="1">
      <c r="A235" s="43"/>
      <c r="B235" s="144" t="str">
        <f t="shared" si="12"/>
        <v>Y</v>
      </c>
      <c r="C235" s="24" t="s">
        <v>4168</v>
      </c>
      <c r="D235" s="24" t="str">
        <f t="shared" si="13"/>
        <v>ConTab_BOM_KP_Shaft_0291</v>
      </c>
      <c r="E235" s="24" t="s">
        <v>614</v>
      </c>
      <c r="F235" s="189" t="s">
        <v>359</v>
      </c>
      <c r="G235" s="189" t="str">
        <f t="shared" si="14"/>
        <v>X4</v>
      </c>
      <c r="H235" s="194">
        <v>1.5</v>
      </c>
      <c r="I235" s="195" t="s">
        <v>3868</v>
      </c>
      <c r="J235" s="24" t="s">
        <v>3956</v>
      </c>
      <c r="K235" s="24" t="s">
        <v>14262</v>
      </c>
      <c r="L235" s="24" t="s">
        <v>3869</v>
      </c>
      <c r="M235" s="24" t="s">
        <v>3871</v>
      </c>
      <c r="N235" s="24" t="s">
        <v>3871</v>
      </c>
      <c r="O235" s="24" t="s">
        <v>3869</v>
      </c>
      <c r="P235" s="25">
        <v>91844442</v>
      </c>
      <c r="Q235" s="24" t="s">
        <v>4169</v>
      </c>
      <c r="R235" s="24"/>
      <c r="S235" s="25" t="s">
        <v>539</v>
      </c>
      <c r="T235" s="24"/>
      <c r="U235" s="24"/>
    </row>
    <row r="236" spans="1:33" s="2" customFormat="1">
      <c r="A236" s="43"/>
      <c r="B236" s="144" t="str">
        <f t="shared" si="12"/>
        <v>Y</v>
      </c>
      <c r="C236" s="24" t="s">
        <v>4170</v>
      </c>
      <c r="D236" s="24" t="str">
        <f t="shared" si="13"/>
        <v>ConTab_BOM_KP_Shaft_0292</v>
      </c>
      <c r="E236" s="24" t="s">
        <v>614</v>
      </c>
      <c r="F236" s="189" t="s">
        <v>359</v>
      </c>
      <c r="G236" s="189" t="str">
        <f t="shared" si="14"/>
        <v>X4</v>
      </c>
      <c r="H236" s="194">
        <v>1.5</v>
      </c>
      <c r="I236" s="195" t="s">
        <v>3868</v>
      </c>
      <c r="J236" s="24" t="s">
        <v>3956</v>
      </c>
      <c r="K236" s="24" t="s">
        <v>14262</v>
      </c>
      <c r="L236" s="24" t="s">
        <v>3874</v>
      </c>
      <c r="M236" s="24" t="s">
        <v>3871</v>
      </c>
      <c r="N236" s="24" t="s">
        <v>3871</v>
      </c>
      <c r="O236" s="24" t="s">
        <v>3874</v>
      </c>
      <c r="P236" s="25">
        <v>91844439</v>
      </c>
      <c r="Q236" s="24" t="s">
        <v>4171</v>
      </c>
      <c r="R236" s="24" t="s">
        <v>2014</v>
      </c>
      <c r="S236" s="25" t="s">
        <v>539</v>
      </c>
      <c r="T236" s="24"/>
      <c r="U236" s="24"/>
    </row>
    <row r="237" spans="1:33" s="2" customFormat="1">
      <c r="A237" s="43"/>
      <c r="B237" s="144" t="str">
        <f t="shared" si="12"/>
        <v>N</v>
      </c>
      <c r="C237" s="24" t="s">
        <v>4172</v>
      </c>
      <c r="D237" s="24" t="str">
        <f t="shared" si="13"/>
        <v/>
      </c>
      <c r="E237" s="24" t="s">
        <v>614</v>
      </c>
      <c r="F237" s="189" t="s">
        <v>359</v>
      </c>
      <c r="G237" s="189" t="str">
        <f t="shared" si="14"/>
        <v>X4</v>
      </c>
      <c r="H237" s="194">
        <v>1.5</v>
      </c>
      <c r="I237" s="195" t="s">
        <v>3868</v>
      </c>
      <c r="J237" s="24" t="s">
        <v>3956</v>
      </c>
      <c r="K237" s="24" t="s">
        <v>14262</v>
      </c>
      <c r="L237" s="24" t="s">
        <v>3877</v>
      </c>
      <c r="M237" s="24" t="s">
        <v>3871</v>
      </c>
      <c r="N237" s="24" t="s">
        <v>3871</v>
      </c>
      <c r="O237" s="24" t="s">
        <v>3877</v>
      </c>
      <c r="P237" s="25" t="s">
        <v>544</v>
      </c>
      <c r="Q237" s="24" t="s">
        <v>3878</v>
      </c>
      <c r="R237" s="24"/>
      <c r="S237" s="25" t="s">
        <v>552</v>
      </c>
      <c r="T237" s="24"/>
      <c r="U237" s="24"/>
      <c r="V237" s="24"/>
      <c r="W237" s="24"/>
      <c r="X237" s="24"/>
      <c r="Y237" s="24"/>
      <c r="Z237" s="24"/>
      <c r="AA237" s="24"/>
      <c r="AB237" s="24"/>
      <c r="AC237" s="24"/>
      <c r="AD237" s="24"/>
      <c r="AE237" s="24"/>
      <c r="AF237" s="24"/>
      <c r="AG237" s="24"/>
    </row>
    <row r="238" spans="1:33" s="2" customFormat="1">
      <c r="A238" s="43"/>
      <c r="B238" s="144" t="str">
        <f t="shared" si="12"/>
        <v>Y</v>
      </c>
      <c r="C238" s="24" t="s">
        <v>4173</v>
      </c>
      <c r="D238" s="24" t="str">
        <f t="shared" si="13"/>
        <v>ConTab_BOM_KP_Shaft_0294</v>
      </c>
      <c r="E238" s="24" t="s">
        <v>614</v>
      </c>
      <c r="F238" s="189" t="s">
        <v>359</v>
      </c>
      <c r="G238" s="189" t="str">
        <f t="shared" si="14"/>
        <v>X4</v>
      </c>
      <c r="H238" s="194">
        <v>1.5</v>
      </c>
      <c r="I238" s="195" t="s">
        <v>3868</v>
      </c>
      <c r="J238" s="24" t="s">
        <v>3961</v>
      </c>
      <c r="K238" s="24" t="s">
        <v>3962</v>
      </c>
      <c r="L238" s="24" t="s">
        <v>3869</v>
      </c>
      <c r="M238" s="24" t="s">
        <v>3870</v>
      </c>
      <c r="N238" s="24" t="s">
        <v>3871</v>
      </c>
      <c r="O238" s="24" t="s">
        <v>3869</v>
      </c>
      <c r="P238" s="25">
        <v>91844437</v>
      </c>
      <c r="Q238" s="24" t="s">
        <v>4174</v>
      </c>
      <c r="R238" s="24"/>
      <c r="S238" s="25" t="s">
        <v>539</v>
      </c>
      <c r="T238" s="24"/>
      <c r="U238" s="24"/>
    </row>
    <row r="239" spans="1:33" s="2" customFormat="1">
      <c r="A239" s="43"/>
      <c r="B239" s="144" t="str">
        <f t="shared" si="12"/>
        <v>Y</v>
      </c>
      <c r="C239" s="24" t="s">
        <v>4175</v>
      </c>
      <c r="D239" s="24" t="str">
        <f t="shared" si="13"/>
        <v>ConTab_BOM_KP_Shaft_0295</v>
      </c>
      <c r="E239" s="24" t="s">
        <v>614</v>
      </c>
      <c r="F239" s="189" t="s">
        <v>359</v>
      </c>
      <c r="G239" s="189" t="str">
        <f t="shared" si="14"/>
        <v>X4</v>
      </c>
      <c r="H239" s="194">
        <v>1.5</v>
      </c>
      <c r="I239" s="195" t="s">
        <v>3868</v>
      </c>
      <c r="J239" s="24" t="s">
        <v>3961</v>
      </c>
      <c r="K239" s="24" t="s">
        <v>3962</v>
      </c>
      <c r="L239" s="24" t="s">
        <v>3874</v>
      </c>
      <c r="M239" s="24" t="s">
        <v>3870</v>
      </c>
      <c r="N239" s="24" t="s">
        <v>3871</v>
      </c>
      <c r="O239" s="24" t="s">
        <v>3874</v>
      </c>
      <c r="P239" s="25">
        <v>91844436</v>
      </c>
      <c r="Q239" s="24" t="s">
        <v>4176</v>
      </c>
      <c r="R239" s="24" t="s">
        <v>2014</v>
      </c>
      <c r="S239" s="25" t="s">
        <v>539</v>
      </c>
      <c r="T239" s="24"/>
      <c r="U239" s="24"/>
    </row>
    <row r="240" spans="1:33" s="2" customFormat="1">
      <c r="A240" s="43"/>
      <c r="B240" s="144" t="str">
        <f t="shared" si="12"/>
        <v>N</v>
      </c>
      <c r="C240" s="24" t="s">
        <v>4177</v>
      </c>
      <c r="D240" s="24" t="str">
        <f t="shared" si="13"/>
        <v/>
      </c>
      <c r="E240" s="24" t="s">
        <v>614</v>
      </c>
      <c r="F240" s="189" t="s">
        <v>359</v>
      </c>
      <c r="G240" s="189" t="str">
        <f t="shared" si="14"/>
        <v>X4</v>
      </c>
      <c r="H240" s="194">
        <v>1.5</v>
      </c>
      <c r="I240" s="195" t="s">
        <v>3868</v>
      </c>
      <c r="J240" s="24" t="s">
        <v>3961</v>
      </c>
      <c r="K240" s="24" t="s">
        <v>3962</v>
      </c>
      <c r="L240" s="24" t="s">
        <v>3877</v>
      </c>
      <c r="M240" s="24" t="s">
        <v>3870</v>
      </c>
      <c r="N240" s="24" t="s">
        <v>3871</v>
      </c>
      <c r="O240" s="24" t="s">
        <v>3877</v>
      </c>
      <c r="P240" s="25" t="s">
        <v>544</v>
      </c>
      <c r="Q240" s="24" t="s">
        <v>3878</v>
      </c>
      <c r="R240" s="24"/>
      <c r="S240" s="25" t="s">
        <v>552</v>
      </c>
      <c r="T240" s="137"/>
      <c r="U240" s="137"/>
    </row>
    <row r="241" spans="1:33" s="2" customFormat="1">
      <c r="A241" s="43"/>
      <c r="B241" s="144" t="str">
        <f t="shared" si="12"/>
        <v>Y</v>
      </c>
      <c r="C241" s="24" t="s">
        <v>4178</v>
      </c>
      <c r="D241" s="24" t="str">
        <f t="shared" si="13"/>
        <v>ConTab_BOM_KP_Shaft_0297</v>
      </c>
      <c r="E241" s="24" t="s">
        <v>614</v>
      </c>
      <c r="F241" s="189" t="s">
        <v>359</v>
      </c>
      <c r="G241" s="189" t="str">
        <f t="shared" si="14"/>
        <v>X4</v>
      </c>
      <c r="H241" s="194">
        <v>1.5</v>
      </c>
      <c r="I241" s="195" t="s">
        <v>3880</v>
      </c>
      <c r="J241" s="24" t="s">
        <v>3956</v>
      </c>
      <c r="K241" s="24" t="s">
        <v>14262</v>
      </c>
      <c r="L241" s="24" t="s">
        <v>3869</v>
      </c>
      <c r="M241" s="24" t="s">
        <v>3871</v>
      </c>
      <c r="N241" s="24" t="s">
        <v>3871</v>
      </c>
      <c r="O241" s="24" t="s">
        <v>3869</v>
      </c>
      <c r="P241" s="25">
        <v>91844479</v>
      </c>
      <c r="Q241" s="24" t="s">
        <v>4169</v>
      </c>
      <c r="R241" s="24"/>
      <c r="S241" s="25" t="s">
        <v>539</v>
      </c>
      <c r="T241" s="24"/>
      <c r="U241" s="24"/>
      <c r="V241" s="24"/>
      <c r="W241" s="24"/>
      <c r="X241" s="24"/>
      <c r="Y241" s="24"/>
      <c r="Z241" s="24"/>
      <c r="AA241" s="24"/>
      <c r="AB241" s="24"/>
      <c r="AC241" s="24"/>
      <c r="AD241" s="24"/>
      <c r="AE241" s="24"/>
      <c r="AF241" s="24"/>
      <c r="AG241" s="24"/>
    </row>
    <row r="242" spans="1:33" s="2" customFormat="1">
      <c r="A242" s="43"/>
      <c r="B242" s="144" t="str">
        <f t="shared" si="12"/>
        <v>Y</v>
      </c>
      <c r="C242" s="24" t="s">
        <v>4179</v>
      </c>
      <c r="D242" s="24" t="str">
        <f t="shared" si="13"/>
        <v>ConTab_BOM_KP_Shaft_0298</v>
      </c>
      <c r="E242" s="24" t="s">
        <v>614</v>
      </c>
      <c r="F242" s="189" t="s">
        <v>359</v>
      </c>
      <c r="G242" s="189" t="str">
        <f t="shared" si="14"/>
        <v>X4</v>
      </c>
      <c r="H242" s="194">
        <v>1.5</v>
      </c>
      <c r="I242" s="195" t="s">
        <v>3880</v>
      </c>
      <c r="J242" s="24" t="s">
        <v>3956</v>
      </c>
      <c r="K242" s="24" t="s">
        <v>14262</v>
      </c>
      <c r="L242" s="24" t="s">
        <v>3874</v>
      </c>
      <c r="M242" s="24" t="s">
        <v>3871</v>
      </c>
      <c r="N242" s="24" t="s">
        <v>3871</v>
      </c>
      <c r="O242" s="24" t="s">
        <v>3874</v>
      </c>
      <c r="P242" s="25">
        <v>91844474</v>
      </c>
      <c r="Q242" s="24" t="s">
        <v>4171</v>
      </c>
      <c r="R242" s="24" t="s">
        <v>2014</v>
      </c>
      <c r="S242" s="25" t="s">
        <v>539</v>
      </c>
      <c r="T242" s="24"/>
      <c r="U242" s="24"/>
    </row>
    <row r="243" spans="1:33" s="2" customFormat="1">
      <c r="A243" s="43"/>
      <c r="B243" s="144" t="str">
        <f t="shared" si="12"/>
        <v>N</v>
      </c>
      <c r="C243" s="24" t="s">
        <v>4180</v>
      </c>
      <c r="D243" s="24" t="str">
        <f t="shared" si="13"/>
        <v/>
      </c>
      <c r="E243" s="24" t="s">
        <v>614</v>
      </c>
      <c r="F243" s="189" t="s">
        <v>359</v>
      </c>
      <c r="G243" s="189" t="str">
        <f t="shared" si="14"/>
        <v>X4</v>
      </c>
      <c r="H243" s="194">
        <v>1.5</v>
      </c>
      <c r="I243" s="195" t="s">
        <v>3880</v>
      </c>
      <c r="J243" s="24" t="s">
        <v>3956</v>
      </c>
      <c r="K243" s="24" t="s">
        <v>14262</v>
      </c>
      <c r="L243" s="24" t="s">
        <v>3877</v>
      </c>
      <c r="M243" s="24" t="s">
        <v>3871</v>
      </c>
      <c r="N243" s="24" t="s">
        <v>3871</v>
      </c>
      <c r="O243" s="24" t="s">
        <v>3877</v>
      </c>
      <c r="P243" s="25" t="s">
        <v>544</v>
      </c>
      <c r="Q243" s="24" t="s">
        <v>3878</v>
      </c>
      <c r="R243" s="24"/>
      <c r="S243" s="25" t="s">
        <v>552</v>
      </c>
      <c r="T243" s="24"/>
      <c r="U243" s="137"/>
    </row>
    <row r="244" spans="1:33" s="2" customFormat="1">
      <c r="A244" s="43"/>
      <c r="B244" s="144" t="str">
        <f t="shared" si="12"/>
        <v>Y</v>
      </c>
      <c r="C244" s="24" t="s">
        <v>4181</v>
      </c>
      <c r="D244" s="24" t="str">
        <f t="shared" si="13"/>
        <v>ConTab_BOM_KP_Shaft_0300</v>
      </c>
      <c r="E244" s="24" t="s">
        <v>614</v>
      </c>
      <c r="F244" s="189" t="s">
        <v>359</v>
      </c>
      <c r="G244" s="189" t="str">
        <f t="shared" si="14"/>
        <v>X4</v>
      </c>
      <c r="H244" s="194">
        <v>1.5</v>
      </c>
      <c r="I244" s="195" t="s">
        <v>3880</v>
      </c>
      <c r="J244" s="24" t="s">
        <v>3961</v>
      </c>
      <c r="K244" s="24" t="s">
        <v>3962</v>
      </c>
      <c r="L244" s="24" t="s">
        <v>3869</v>
      </c>
      <c r="M244" s="24" t="s">
        <v>3870</v>
      </c>
      <c r="N244" s="24" t="s">
        <v>3871</v>
      </c>
      <c r="O244" s="24" t="s">
        <v>3869</v>
      </c>
      <c r="P244" s="25">
        <v>91844462</v>
      </c>
      <c r="Q244" s="24" t="s">
        <v>4174</v>
      </c>
      <c r="R244" s="24"/>
      <c r="S244" s="25" t="s">
        <v>539</v>
      </c>
      <c r="T244" s="24"/>
      <c r="U244" s="24"/>
      <c r="V244" s="24"/>
      <c r="W244" s="24"/>
      <c r="X244" s="24"/>
      <c r="Y244" s="24"/>
      <c r="Z244" s="24"/>
      <c r="AA244" s="24"/>
      <c r="AB244" s="24"/>
      <c r="AC244" s="24"/>
      <c r="AD244" s="24"/>
      <c r="AE244" s="24"/>
      <c r="AF244" s="24"/>
      <c r="AG244" s="24"/>
    </row>
    <row r="245" spans="1:33" s="2" customFormat="1">
      <c r="A245" s="43"/>
      <c r="B245" s="144" t="str">
        <f t="shared" si="12"/>
        <v>Y</v>
      </c>
      <c r="C245" s="24" t="s">
        <v>4182</v>
      </c>
      <c r="D245" s="24" t="str">
        <f t="shared" si="13"/>
        <v>ConTab_BOM_KP_Shaft_0301</v>
      </c>
      <c r="E245" s="24" t="s">
        <v>614</v>
      </c>
      <c r="F245" s="189" t="s">
        <v>359</v>
      </c>
      <c r="G245" s="189" t="str">
        <f t="shared" si="14"/>
        <v>X4</v>
      </c>
      <c r="H245" s="194">
        <v>1.5</v>
      </c>
      <c r="I245" s="195" t="s">
        <v>3880</v>
      </c>
      <c r="J245" s="24" t="s">
        <v>3961</v>
      </c>
      <c r="K245" s="24" t="s">
        <v>3962</v>
      </c>
      <c r="L245" s="24" t="s">
        <v>3874</v>
      </c>
      <c r="M245" s="24" t="s">
        <v>3870</v>
      </c>
      <c r="N245" s="24" t="s">
        <v>3871</v>
      </c>
      <c r="O245" s="24" t="s">
        <v>3874</v>
      </c>
      <c r="P245" s="25">
        <v>91844460</v>
      </c>
      <c r="Q245" s="24" t="s">
        <v>4176</v>
      </c>
      <c r="R245" s="24" t="s">
        <v>2014</v>
      </c>
      <c r="S245" s="25" t="s">
        <v>539</v>
      </c>
      <c r="T245" s="137"/>
      <c r="U245" s="25"/>
    </row>
    <row r="246" spans="1:33" s="2" customFormat="1">
      <c r="A246" s="43"/>
      <c r="B246" s="144" t="str">
        <f t="shared" si="12"/>
        <v>N</v>
      </c>
      <c r="C246" s="24" t="s">
        <v>4183</v>
      </c>
      <c r="D246" s="24" t="str">
        <f t="shared" si="13"/>
        <v/>
      </c>
      <c r="E246" s="24" t="s">
        <v>614</v>
      </c>
      <c r="F246" s="189" t="s">
        <v>359</v>
      </c>
      <c r="G246" s="189" t="str">
        <f t="shared" si="14"/>
        <v>X4</v>
      </c>
      <c r="H246" s="194">
        <v>1.5</v>
      </c>
      <c r="I246" s="195" t="s">
        <v>3880</v>
      </c>
      <c r="J246" s="24" t="s">
        <v>3961</v>
      </c>
      <c r="K246" s="24" t="s">
        <v>3962</v>
      </c>
      <c r="L246" s="24" t="s">
        <v>3877</v>
      </c>
      <c r="M246" s="24" t="s">
        <v>3870</v>
      </c>
      <c r="N246" s="24" t="s">
        <v>3871</v>
      </c>
      <c r="O246" s="24" t="s">
        <v>3877</v>
      </c>
      <c r="P246" s="25" t="s">
        <v>544</v>
      </c>
      <c r="Q246" s="24" t="s">
        <v>3878</v>
      </c>
      <c r="R246" s="24"/>
      <c r="S246" s="25" t="s">
        <v>552</v>
      </c>
      <c r="T246" s="24"/>
      <c r="U246" s="197"/>
    </row>
    <row r="247" spans="1:33" s="2" customFormat="1">
      <c r="A247" s="43"/>
      <c r="B247" s="144" t="str">
        <f t="shared" si="12"/>
        <v>Y</v>
      </c>
      <c r="C247" s="24" t="s">
        <v>4184</v>
      </c>
      <c r="D247" s="24" t="str">
        <f t="shared" si="13"/>
        <v>ConTab_BOM_KP_Shaft_0303</v>
      </c>
      <c r="E247" s="24" t="s">
        <v>4185</v>
      </c>
      <c r="F247" s="189">
        <v>4</v>
      </c>
      <c r="G247" s="189" t="str">
        <f t="shared" si="14"/>
        <v>X4</v>
      </c>
      <c r="H247" s="194">
        <v>1.5</v>
      </c>
      <c r="I247" s="195" t="s">
        <v>3868</v>
      </c>
      <c r="J247" s="24"/>
      <c r="K247" s="24"/>
      <c r="L247" s="24" t="s">
        <v>3874</v>
      </c>
      <c r="M247" s="24" t="s">
        <v>3870</v>
      </c>
      <c r="N247" s="24" t="s">
        <v>3894</v>
      </c>
      <c r="O247" s="24" t="s">
        <v>3874</v>
      </c>
      <c r="P247" s="155">
        <v>97573437</v>
      </c>
      <c r="Q247" s="24" t="s">
        <v>4186</v>
      </c>
      <c r="R247" s="24"/>
      <c r="S247" s="25" t="s">
        <v>539</v>
      </c>
      <c r="T247" s="137"/>
      <c r="U247" s="155"/>
      <c r="V247" s="24"/>
      <c r="W247" s="24"/>
      <c r="X247" s="24"/>
      <c r="Y247" s="24"/>
      <c r="Z247" s="24"/>
      <c r="AA247" s="24"/>
      <c r="AB247" s="24"/>
      <c r="AC247" s="24"/>
      <c r="AD247" s="24"/>
      <c r="AE247" s="24"/>
      <c r="AF247" s="24"/>
      <c r="AG247" s="24"/>
    </row>
    <row r="248" spans="1:33" s="2" customFormat="1">
      <c r="A248" s="43"/>
      <c r="B248" s="144" t="str">
        <f t="shared" si="12"/>
        <v>Y</v>
      </c>
      <c r="C248" s="24" t="s">
        <v>4187</v>
      </c>
      <c r="D248" s="24" t="str">
        <f t="shared" si="13"/>
        <v>ConTab_BOM_KP_Shaft_0304</v>
      </c>
      <c r="E248" s="24" t="s">
        <v>4185</v>
      </c>
      <c r="F248" s="189">
        <v>4</v>
      </c>
      <c r="G248" s="189" t="str">
        <f t="shared" si="14"/>
        <v>X4</v>
      </c>
      <c r="H248" s="194">
        <v>1.5</v>
      </c>
      <c r="I248" s="195" t="s">
        <v>3880</v>
      </c>
      <c r="J248" s="24"/>
      <c r="K248" s="24"/>
      <c r="L248" s="24" t="s">
        <v>3874</v>
      </c>
      <c r="M248" s="24" t="s">
        <v>3870</v>
      </c>
      <c r="N248" s="24" t="s">
        <v>3894</v>
      </c>
      <c r="O248" s="24" t="s">
        <v>3874</v>
      </c>
      <c r="P248" s="25">
        <v>97573463</v>
      </c>
      <c r="Q248" s="24" t="s">
        <v>4188</v>
      </c>
      <c r="R248" s="24"/>
      <c r="S248" s="25" t="s">
        <v>539</v>
      </c>
      <c r="T248" s="137"/>
      <c r="U248" s="137"/>
    </row>
    <row r="249" spans="1:33" s="2" customFormat="1">
      <c r="A249" s="43"/>
      <c r="B249" s="144" t="str">
        <f t="shared" si="12"/>
        <v>Y</v>
      </c>
      <c r="C249" s="24" t="s">
        <v>4189</v>
      </c>
      <c r="D249" s="24" t="str">
        <f t="shared" si="13"/>
        <v>ConTab_BOM_KP_Shaft_0305</v>
      </c>
      <c r="E249" s="24" t="s">
        <v>1884</v>
      </c>
      <c r="F249" s="189" t="s">
        <v>359</v>
      </c>
      <c r="G249" s="189" t="str">
        <f t="shared" si="14"/>
        <v>X4</v>
      </c>
      <c r="H249" s="194">
        <v>1.5</v>
      </c>
      <c r="I249" s="195" t="s">
        <v>3868</v>
      </c>
      <c r="J249" s="24" t="s">
        <v>3956</v>
      </c>
      <c r="K249" s="24" t="s">
        <v>14262</v>
      </c>
      <c r="L249" s="24" t="s">
        <v>3869</v>
      </c>
      <c r="M249" s="24" t="s">
        <v>3871</v>
      </c>
      <c r="N249" s="24" t="s">
        <v>3871</v>
      </c>
      <c r="O249" s="24" t="s">
        <v>3869</v>
      </c>
      <c r="P249" s="25">
        <v>91844442</v>
      </c>
      <c r="Q249" s="24" t="s">
        <v>4169</v>
      </c>
      <c r="R249" s="24"/>
      <c r="S249" s="25" t="s">
        <v>539</v>
      </c>
      <c r="T249" s="137"/>
      <c r="U249" s="155"/>
    </row>
    <row r="250" spans="1:33" s="2" customFormat="1">
      <c r="A250" s="43"/>
      <c r="B250" s="144" t="str">
        <f t="shared" si="12"/>
        <v>Y</v>
      </c>
      <c r="C250" s="24" t="s">
        <v>4190</v>
      </c>
      <c r="D250" s="24" t="str">
        <f t="shared" si="13"/>
        <v>ConTab_BOM_KP_Shaft_0306</v>
      </c>
      <c r="E250" s="24" t="s">
        <v>1884</v>
      </c>
      <c r="F250" s="189" t="s">
        <v>359</v>
      </c>
      <c r="G250" s="189" t="str">
        <f t="shared" si="14"/>
        <v>X4</v>
      </c>
      <c r="H250" s="194">
        <v>1.5</v>
      </c>
      <c r="I250" s="195" t="s">
        <v>3868</v>
      </c>
      <c r="J250" s="24" t="s">
        <v>3956</v>
      </c>
      <c r="K250" s="24" t="s">
        <v>14262</v>
      </c>
      <c r="L250" s="24" t="s">
        <v>3874</v>
      </c>
      <c r="M250" s="24" t="s">
        <v>3871</v>
      </c>
      <c r="N250" s="24" t="s">
        <v>3871</v>
      </c>
      <c r="O250" s="24" t="s">
        <v>3874</v>
      </c>
      <c r="P250" s="25">
        <v>91844439</v>
      </c>
      <c r="Q250" s="24" t="s">
        <v>4171</v>
      </c>
      <c r="R250" s="24" t="s">
        <v>2014</v>
      </c>
      <c r="S250" s="25" t="s">
        <v>539</v>
      </c>
      <c r="T250" s="137"/>
      <c r="U250" s="137"/>
    </row>
    <row r="251" spans="1:33" s="2" customFormat="1">
      <c r="A251" s="43"/>
      <c r="B251" s="144" t="str">
        <f t="shared" si="12"/>
        <v>N</v>
      </c>
      <c r="C251" s="24" t="s">
        <v>4191</v>
      </c>
      <c r="D251" s="24" t="str">
        <f t="shared" si="13"/>
        <v/>
      </c>
      <c r="E251" s="24" t="s">
        <v>1884</v>
      </c>
      <c r="F251" s="189" t="s">
        <v>359</v>
      </c>
      <c r="G251" s="189" t="str">
        <f t="shared" si="14"/>
        <v>X4</v>
      </c>
      <c r="H251" s="194">
        <v>1.5</v>
      </c>
      <c r="I251" s="195" t="s">
        <v>3868</v>
      </c>
      <c r="J251" s="24" t="s">
        <v>3956</v>
      </c>
      <c r="K251" s="24" t="s">
        <v>14262</v>
      </c>
      <c r="L251" s="24" t="s">
        <v>3877</v>
      </c>
      <c r="M251" s="24" t="s">
        <v>3871</v>
      </c>
      <c r="N251" s="24" t="s">
        <v>3871</v>
      </c>
      <c r="O251" s="24" t="s">
        <v>3877</v>
      </c>
      <c r="P251" s="25" t="s">
        <v>544</v>
      </c>
      <c r="Q251" s="24" t="s">
        <v>3878</v>
      </c>
      <c r="R251" s="24"/>
      <c r="S251" s="25" t="s">
        <v>552</v>
      </c>
      <c r="T251" s="24"/>
      <c r="U251" s="24"/>
    </row>
    <row r="252" spans="1:33" s="2" customFormat="1">
      <c r="A252" s="43"/>
      <c r="B252" s="144" t="str">
        <f t="shared" si="12"/>
        <v>Y</v>
      </c>
      <c r="C252" s="24" t="s">
        <v>4192</v>
      </c>
      <c r="D252" s="24" t="str">
        <f t="shared" si="13"/>
        <v>ConTab_BOM_KP_Shaft_0308</v>
      </c>
      <c r="E252" s="24" t="s">
        <v>1884</v>
      </c>
      <c r="F252" s="189" t="s">
        <v>359</v>
      </c>
      <c r="G252" s="189" t="str">
        <f t="shared" si="14"/>
        <v>X4</v>
      </c>
      <c r="H252" s="194">
        <v>1.5</v>
      </c>
      <c r="I252" s="195" t="s">
        <v>3868</v>
      </c>
      <c r="J252" s="24" t="s">
        <v>3961</v>
      </c>
      <c r="K252" s="24" t="s">
        <v>3962</v>
      </c>
      <c r="L252" s="24" t="s">
        <v>3869</v>
      </c>
      <c r="M252" s="24" t="s">
        <v>3870</v>
      </c>
      <c r="N252" s="24" t="s">
        <v>3871</v>
      </c>
      <c r="O252" s="24" t="s">
        <v>3869</v>
      </c>
      <c r="P252" s="25">
        <v>91844437</v>
      </c>
      <c r="Q252" s="24" t="s">
        <v>4174</v>
      </c>
      <c r="R252" s="24"/>
      <c r="S252" s="25" t="s">
        <v>539</v>
      </c>
      <c r="T252" s="137"/>
      <c r="U252" s="24"/>
    </row>
    <row r="253" spans="1:33" s="2" customFormat="1">
      <c r="A253" s="43"/>
      <c r="B253" s="144" t="str">
        <f t="shared" si="12"/>
        <v>Y</v>
      </c>
      <c r="C253" s="24" t="s">
        <v>4193</v>
      </c>
      <c r="D253" s="24" t="str">
        <f t="shared" si="13"/>
        <v>ConTab_BOM_KP_Shaft_0309</v>
      </c>
      <c r="E253" s="24" t="s">
        <v>1884</v>
      </c>
      <c r="F253" s="189" t="s">
        <v>359</v>
      </c>
      <c r="G253" s="189" t="str">
        <f t="shared" si="14"/>
        <v>X4</v>
      </c>
      <c r="H253" s="194">
        <v>1.5</v>
      </c>
      <c r="I253" s="195" t="s">
        <v>3868</v>
      </c>
      <c r="J253" s="24" t="s">
        <v>3961</v>
      </c>
      <c r="K253" s="24" t="s">
        <v>3962</v>
      </c>
      <c r="L253" s="24" t="s">
        <v>3874</v>
      </c>
      <c r="M253" s="24" t="s">
        <v>3870</v>
      </c>
      <c r="N253" s="24" t="s">
        <v>3871</v>
      </c>
      <c r="O253" s="24" t="s">
        <v>3874</v>
      </c>
      <c r="P253" s="25">
        <v>91844436</v>
      </c>
      <c r="Q253" s="24" t="s">
        <v>4176</v>
      </c>
      <c r="R253" s="24" t="s">
        <v>2014</v>
      </c>
      <c r="S253" s="25" t="s">
        <v>539</v>
      </c>
      <c r="T253" s="24"/>
      <c r="U253" s="137"/>
    </row>
    <row r="254" spans="1:33" s="2" customFormat="1">
      <c r="A254" s="43"/>
      <c r="B254" s="144" t="str">
        <f t="shared" si="12"/>
        <v>N</v>
      </c>
      <c r="C254" s="24" t="s">
        <v>4194</v>
      </c>
      <c r="D254" s="24" t="str">
        <f t="shared" si="13"/>
        <v/>
      </c>
      <c r="E254" s="24" t="s">
        <v>1884</v>
      </c>
      <c r="F254" s="189" t="s">
        <v>359</v>
      </c>
      <c r="G254" s="189" t="str">
        <f t="shared" si="14"/>
        <v>X4</v>
      </c>
      <c r="H254" s="194">
        <v>1.5</v>
      </c>
      <c r="I254" s="195" t="s">
        <v>3868</v>
      </c>
      <c r="J254" s="24" t="s">
        <v>3961</v>
      </c>
      <c r="K254" s="24" t="s">
        <v>3962</v>
      </c>
      <c r="L254" s="24" t="s">
        <v>3877</v>
      </c>
      <c r="M254" s="24" t="s">
        <v>3870</v>
      </c>
      <c r="N254" s="24" t="s">
        <v>3871</v>
      </c>
      <c r="O254" s="24" t="s">
        <v>3877</v>
      </c>
      <c r="P254" s="25" t="s">
        <v>544</v>
      </c>
      <c r="Q254" s="24" t="s">
        <v>3878</v>
      </c>
      <c r="R254" s="24"/>
      <c r="S254" s="25" t="s">
        <v>552</v>
      </c>
      <c r="T254" s="24"/>
      <c r="U254" s="24"/>
    </row>
    <row r="255" spans="1:33" s="2" customFormat="1">
      <c r="A255" s="43"/>
      <c r="B255" s="144" t="str">
        <f t="shared" si="12"/>
        <v>Y</v>
      </c>
      <c r="C255" s="24" t="s">
        <v>4195</v>
      </c>
      <c r="D255" s="24" t="str">
        <f t="shared" si="13"/>
        <v>ConTab_BOM_KP_Shaft_0311</v>
      </c>
      <c r="E255" s="24" t="s">
        <v>1884</v>
      </c>
      <c r="F255" s="189" t="s">
        <v>359</v>
      </c>
      <c r="G255" s="189" t="str">
        <f t="shared" si="14"/>
        <v>X4</v>
      </c>
      <c r="H255" s="194">
        <v>1.5</v>
      </c>
      <c r="I255" s="195" t="s">
        <v>3880</v>
      </c>
      <c r="J255" s="24" t="s">
        <v>3956</v>
      </c>
      <c r="K255" s="24" t="s">
        <v>14262</v>
      </c>
      <c r="L255" s="24" t="s">
        <v>3869</v>
      </c>
      <c r="M255" s="24" t="s">
        <v>3871</v>
      </c>
      <c r="N255" s="24" t="s">
        <v>3871</v>
      </c>
      <c r="O255" s="24" t="s">
        <v>3869</v>
      </c>
      <c r="P255" s="25">
        <v>91844479</v>
      </c>
      <c r="Q255" s="24" t="s">
        <v>4169</v>
      </c>
      <c r="R255" s="24"/>
      <c r="S255" s="25" t="s">
        <v>539</v>
      </c>
      <c r="T255" s="24"/>
      <c r="U255" s="198"/>
    </row>
    <row r="256" spans="1:33" s="2" customFormat="1">
      <c r="A256" s="43"/>
      <c r="B256" s="144" t="str">
        <f t="shared" si="12"/>
        <v>Y</v>
      </c>
      <c r="C256" s="24" t="s">
        <v>4196</v>
      </c>
      <c r="D256" s="24" t="str">
        <f t="shared" si="13"/>
        <v>ConTab_BOM_KP_Shaft_0312</v>
      </c>
      <c r="E256" s="24" t="s">
        <v>1884</v>
      </c>
      <c r="F256" s="189" t="s">
        <v>359</v>
      </c>
      <c r="G256" s="189" t="str">
        <f t="shared" si="14"/>
        <v>X4</v>
      </c>
      <c r="H256" s="194">
        <v>1.5</v>
      </c>
      <c r="I256" s="195" t="s">
        <v>3880</v>
      </c>
      <c r="J256" s="24" t="s">
        <v>3956</v>
      </c>
      <c r="K256" s="24" t="s">
        <v>14262</v>
      </c>
      <c r="L256" s="24" t="s">
        <v>3874</v>
      </c>
      <c r="M256" s="24" t="s">
        <v>3871</v>
      </c>
      <c r="N256" s="24" t="s">
        <v>3871</v>
      </c>
      <c r="O256" s="24" t="s">
        <v>3874</v>
      </c>
      <c r="P256" s="25">
        <v>91844474</v>
      </c>
      <c r="Q256" s="24" t="s">
        <v>4171</v>
      </c>
      <c r="R256" s="24" t="s">
        <v>2014</v>
      </c>
      <c r="S256" s="25" t="s">
        <v>539</v>
      </c>
      <c r="T256" s="24"/>
      <c r="U256" s="137"/>
    </row>
    <row r="257" spans="1:33" s="2" customFormat="1">
      <c r="A257" s="43"/>
      <c r="B257" s="144" t="str">
        <f t="shared" si="12"/>
        <v>N</v>
      </c>
      <c r="C257" s="24" t="s">
        <v>4197</v>
      </c>
      <c r="D257" s="24" t="str">
        <f t="shared" si="13"/>
        <v/>
      </c>
      <c r="E257" s="24" t="s">
        <v>1884</v>
      </c>
      <c r="F257" s="189" t="s">
        <v>359</v>
      </c>
      <c r="G257" s="189" t="str">
        <f t="shared" si="14"/>
        <v>X4</v>
      </c>
      <c r="H257" s="194">
        <v>1.5</v>
      </c>
      <c r="I257" s="195" t="s">
        <v>3880</v>
      </c>
      <c r="J257" s="24" t="s">
        <v>3956</v>
      </c>
      <c r="K257" s="24" t="s">
        <v>14262</v>
      </c>
      <c r="L257" s="24" t="s">
        <v>3877</v>
      </c>
      <c r="M257" s="24" t="s">
        <v>3871</v>
      </c>
      <c r="N257" s="24" t="s">
        <v>3871</v>
      </c>
      <c r="O257" s="24" t="s">
        <v>3877</v>
      </c>
      <c r="P257" s="25" t="s">
        <v>544</v>
      </c>
      <c r="Q257" s="24" t="s">
        <v>3878</v>
      </c>
      <c r="R257" s="24"/>
      <c r="S257" s="25" t="s">
        <v>552</v>
      </c>
      <c r="T257" s="24"/>
      <c r="U257" s="24"/>
    </row>
    <row r="258" spans="1:33" s="2" customFormat="1">
      <c r="A258" s="43"/>
      <c r="B258" s="144" t="str">
        <f t="shared" si="12"/>
        <v>Y</v>
      </c>
      <c r="C258" s="24" t="s">
        <v>4198</v>
      </c>
      <c r="D258" s="24" t="str">
        <f t="shared" si="13"/>
        <v>ConTab_BOM_KP_Shaft_0314</v>
      </c>
      <c r="E258" s="24" t="s">
        <v>1884</v>
      </c>
      <c r="F258" s="189" t="s">
        <v>359</v>
      </c>
      <c r="G258" s="189" t="str">
        <f t="shared" si="14"/>
        <v>X4</v>
      </c>
      <c r="H258" s="194">
        <v>1.5</v>
      </c>
      <c r="I258" s="195" t="s">
        <v>3880</v>
      </c>
      <c r="J258" s="24" t="s">
        <v>3961</v>
      </c>
      <c r="K258" s="24" t="s">
        <v>3962</v>
      </c>
      <c r="L258" s="24" t="s">
        <v>3869</v>
      </c>
      <c r="M258" s="24" t="s">
        <v>3870</v>
      </c>
      <c r="N258" s="24" t="s">
        <v>3871</v>
      </c>
      <c r="O258" s="24" t="s">
        <v>3869</v>
      </c>
      <c r="P258" s="25">
        <v>91844462</v>
      </c>
      <c r="Q258" s="24" t="s">
        <v>4174</v>
      </c>
      <c r="R258" s="24"/>
      <c r="S258" s="25" t="s">
        <v>539</v>
      </c>
      <c r="T258" s="24"/>
      <c r="U258" s="137"/>
    </row>
    <row r="259" spans="1:33" s="2" customFormat="1">
      <c r="A259" s="43"/>
      <c r="B259" s="144" t="str">
        <f t="shared" si="12"/>
        <v>Y</v>
      </c>
      <c r="C259" s="24" t="s">
        <v>4199</v>
      </c>
      <c r="D259" s="24" t="str">
        <f t="shared" si="13"/>
        <v>ConTab_BOM_KP_Shaft_0315</v>
      </c>
      <c r="E259" s="24" t="s">
        <v>1884</v>
      </c>
      <c r="F259" s="189" t="s">
        <v>359</v>
      </c>
      <c r="G259" s="189" t="str">
        <f t="shared" si="14"/>
        <v>X4</v>
      </c>
      <c r="H259" s="194">
        <v>1.5</v>
      </c>
      <c r="I259" s="195" t="s">
        <v>3880</v>
      </c>
      <c r="J259" s="24" t="s">
        <v>3961</v>
      </c>
      <c r="K259" s="24" t="s">
        <v>3962</v>
      </c>
      <c r="L259" s="24" t="s">
        <v>3874</v>
      </c>
      <c r="M259" s="24" t="s">
        <v>3870</v>
      </c>
      <c r="N259" s="24" t="s">
        <v>3871</v>
      </c>
      <c r="O259" s="24" t="s">
        <v>3874</v>
      </c>
      <c r="P259" s="25">
        <v>91844460</v>
      </c>
      <c r="Q259" s="24" t="s">
        <v>4176</v>
      </c>
      <c r="R259" s="24" t="s">
        <v>2014</v>
      </c>
      <c r="S259" s="25" t="s">
        <v>539</v>
      </c>
      <c r="T259" s="24"/>
      <c r="U259" s="137"/>
    </row>
    <row r="260" spans="1:33" s="2" customFormat="1">
      <c r="A260" s="43"/>
      <c r="B260" s="144" t="str">
        <f t="shared" si="12"/>
        <v>N</v>
      </c>
      <c r="C260" s="24" t="s">
        <v>4200</v>
      </c>
      <c r="D260" s="24" t="str">
        <f t="shared" si="13"/>
        <v/>
      </c>
      <c r="E260" s="24" t="s">
        <v>1884</v>
      </c>
      <c r="F260" s="189" t="s">
        <v>359</v>
      </c>
      <c r="G260" s="189" t="str">
        <f t="shared" si="14"/>
        <v>X4</v>
      </c>
      <c r="H260" s="194">
        <v>1.5</v>
      </c>
      <c r="I260" s="195" t="s">
        <v>3880</v>
      </c>
      <c r="J260" s="24" t="s">
        <v>3961</v>
      </c>
      <c r="K260" s="24" t="s">
        <v>3962</v>
      </c>
      <c r="L260" s="24" t="s">
        <v>3877</v>
      </c>
      <c r="M260" s="24" t="s">
        <v>3870</v>
      </c>
      <c r="N260" s="24" t="s">
        <v>3871</v>
      </c>
      <c r="O260" s="24" t="s">
        <v>3877</v>
      </c>
      <c r="P260" s="25" t="s">
        <v>544</v>
      </c>
      <c r="Q260" s="24" t="s">
        <v>3878</v>
      </c>
      <c r="R260" s="24"/>
      <c r="S260" s="25" t="s">
        <v>552</v>
      </c>
      <c r="T260" s="24"/>
      <c r="U260" s="137"/>
    </row>
    <row r="261" spans="1:33" s="2" customFormat="1">
      <c r="A261" s="43"/>
      <c r="B261" s="144" t="str">
        <f t="shared" si="12"/>
        <v>Y</v>
      </c>
      <c r="C261" s="24" t="s">
        <v>4201</v>
      </c>
      <c r="D261" s="24" t="str">
        <f t="shared" si="13"/>
        <v>ConTab_BOM_KP_Shaft_0317</v>
      </c>
      <c r="E261" s="24" t="s">
        <v>1884</v>
      </c>
      <c r="F261" s="189" t="s">
        <v>359</v>
      </c>
      <c r="G261" s="189" t="str">
        <f t="shared" si="14"/>
        <v>X4</v>
      </c>
      <c r="H261" s="194">
        <v>1.5</v>
      </c>
      <c r="I261" s="195" t="s">
        <v>3868</v>
      </c>
      <c r="J261" s="24" t="s">
        <v>3956</v>
      </c>
      <c r="K261" s="24" t="s">
        <v>14262</v>
      </c>
      <c r="L261" s="24" t="s">
        <v>3884</v>
      </c>
      <c r="M261" s="24" t="s">
        <v>3871</v>
      </c>
      <c r="N261" s="24" t="s">
        <v>3871</v>
      </c>
      <c r="O261" s="24" t="s">
        <v>3884</v>
      </c>
      <c r="P261" s="25" t="s">
        <v>544</v>
      </c>
      <c r="Q261" s="24" t="s">
        <v>4157</v>
      </c>
      <c r="R261" s="24"/>
      <c r="S261" s="25" t="s">
        <v>3886</v>
      </c>
      <c r="T261" s="24"/>
      <c r="U261" s="137"/>
    </row>
    <row r="262" spans="1:33" s="2" customFormat="1">
      <c r="A262" s="43"/>
      <c r="B262" s="144" t="str">
        <f t="shared" si="12"/>
        <v>Y</v>
      </c>
      <c r="C262" s="24" t="s">
        <v>4202</v>
      </c>
      <c r="D262" s="24" t="str">
        <f t="shared" si="13"/>
        <v>ConTab_BOM_KP_Shaft_0318</v>
      </c>
      <c r="E262" s="24" t="s">
        <v>1884</v>
      </c>
      <c r="F262" s="189" t="s">
        <v>359</v>
      </c>
      <c r="G262" s="189" t="str">
        <f t="shared" si="14"/>
        <v>X4</v>
      </c>
      <c r="H262" s="194">
        <v>1.5</v>
      </c>
      <c r="I262" s="195" t="s">
        <v>3868</v>
      </c>
      <c r="J262" s="24" t="s">
        <v>3961</v>
      </c>
      <c r="K262" s="24" t="s">
        <v>3962</v>
      </c>
      <c r="L262" s="24" t="s">
        <v>3884</v>
      </c>
      <c r="M262" s="24" t="s">
        <v>3870</v>
      </c>
      <c r="N262" s="24" t="s">
        <v>3871</v>
      </c>
      <c r="O262" s="24" t="s">
        <v>3884</v>
      </c>
      <c r="P262" s="25" t="s">
        <v>544</v>
      </c>
      <c r="Q262" s="24" t="s">
        <v>4159</v>
      </c>
      <c r="R262" s="24"/>
      <c r="S262" s="25" t="s">
        <v>3886</v>
      </c>
      <c r="T262" s="200"/>
      <c r="U262" s="200"/>
      <c r="V262"/>
      <c r="W262"/>
      <c r="X262"/>
      <c r="Y262"/>
      <c r="Z262"/>
      <c r="AA262"/>
      <c r="AB262"/>
      <c r="AC262"/>
      <c r="AD262"/>
      <c r="AE262"/>
      <c r="AF262"/>
      <c r="AG262"/>
    </row>
    <row r="263" spans="1:33" s="2" customFormat="1">
      <c r="A263" s="43"/>
      <c r="B263" s="144" t="str">
        <f t="shared" si="12"/>
        <v>Y</v>
      </c>
      <c r="C263" s="24" t="s">
        <v>4203</v>
      </c>
      <c r="D263" s="24" t="str">
        <f t="shared" si="13"/>
        <v>ConTab_BOM_KP_Shaft_0319</v>
      </c>
      <c r="E263" s="24" t="s">
        <v>1884</v>
      </c>
      <c r="F263" s="189" t="s">
        <v>359</v>
      </c>
      <c r="G263" s="189" t="str">
        <f t="shared" si="14"/>
        <v>X4</v>
      </c>
      <c r="H263" s="194">
        <v>1.5</v>
      </c>
      <c r="I263" s="195" t="s">
        <v>3880</v>
      </c>
      <c r="J263" s="24" t="s">
        <v>3956</v>
      </c>
      <c r="K263" s="24" t="s">
        <v>14262</v>
      </c>
      <c r="L263" s="24" t="s">
        <v>3884</v>
      </c>
      <c r="M263" s="24" t="s">
        <v>3871</v>
      </c>
      <c r="N263" s="24" t="s">
        <v>3871</v>
      </c>
      <c r="O263" s="24" t="s">
        <v>3884</v>
      </c>
      <c r="P263" s="25" t="s">
        <v>544</v>
      </c>
      <c r="Q263" s="24" t="s">
        <v>4157</v>
      </c>
      <c r="R263" s="24"/>
      <c r="S263" s="25" t="s">
        <v>3886</v>
      </c>
      <c r="T263" s="24"/>
      <c r="U263" s="137"/>
    </row>
    <row r="264" spans="1:33" s="2" customFormat="1">
      <c r="A264" s="43"/>
      <c r="B264" s="144" t="str">
        <f t="shared" si="12"/>
        <v>Y</v>
      </c>
      <c r="C264" s="24" t="s">
        <v>4204</v>
      </c>
      <c r="D264" s="24" t="str">
        <f t="shared" si="13"/>
        <v>ConTab_BOM_KP_Shaft_0320</v>
      </c>
      <c r="E264" s="24" t="s">
        <v>1884</v>
      </c>
      <c r="F264" s="189" t="s">
        <v>359</v>
      </c>
      <c r="G264" s="189" t="str">
        <f t="shared" si="14"/>
        <v>X4</v>
      </c>
      <c r="H264" s="194">
        <v>1.5</v>
      </c>
      <c r="I264" s="195" t="s">
        <v>3880</v>
      </c>
      <c r="J264" s="24" t="s">
        <v>3961</v>
      </c>
      <c r="K264" s="24" t="s">
        <v>3962</v>
      </c>
      <c r="L264" s="24" t="s">
        <v>3884</v>
      </c>
      <c r="M264" s="24" t="s">
        <v>3870</v>
      </c>
      <c r="N264" s="24" t="s">
        <v>3871</v>
      </c>
      <c r="O264" s="24" t="s">
        <v>3884</v>
      </c>
      <c r="P264" s="25" t="s">
        <v>544</v>
      </c>
      <c r="Q264" s="24" t="s">
        <v>4159</v>
      </c>
      <c r="R264" s="24"/>
      <c r="S264" s="25" t="s">
        <v>3886</v>
      </c>
      <c r="T264" s="24"/>
      <c r="U264" s="137"/>
    </row>
    <row r="265" spans="1:33" s="2" customFormat="1">
      <c r="A265" s="43"/>
      <c r="B265" s="144" t="str">
        <f t="shared" ref="B265:B308" si="15">IF(AND(L265&lt;&gt;"ShaftMatl_Special",P265&lt;&gt;"NA"),"Y","N")</f>
        <v>Y</v>
      </c>
      <c r="C265" s="24" t="s">
        <v>4205</v>
      </c>
      <c r="D265" s="24" t="str">
        <f t="shared" ref="D265:D308" si="16">IF(B265="Y",C265,"")</f>
        <v>ConTab_BOM_KP_Shaft_0321</v>
      </c>
      <c r="E265" s="24" t="s">
        <v>1884</v>
      </c>
      <c r="F265" s="189" t="s">
        <v>359</v>
      </c>
      <c r="G265" s="189" t="str">
        <f t="shared" ref="G265:G308" si="17">"X"&amp;F265</f>
        <v>X4</v>
      </c>
      <c r="H265" s="194">
        <v>1.5</v>
      </c>
      <c r="I265" s="195" t="s">
        <v>3868</v>
      </c>
      <c r="J265" s="24" t="s">
        <v>3956</v>
      </c>
      <c r="K265" s="24" t="s">
        <v>14262</v>
      </c>
      <c r="L265" s="24" t="s">
        <v>3889</v>
      </c>
      <c r="M265" s="24" t="s">
        <v>3871</v>
      </c>
      <c r="N265" s="24" t="s">
        <v>3871</v>
      </c>
      <c r="O265" s="24" t="s">
        <v>3889</v>
      </c>
      <c r="P265" s="25" t="s">
        <v>544</v>
      </c>
      <c r="Q265" s="24" t="s">
        <v>4163</v>
      </c>
      <c r="R265" s="24"/>
      <c r="S265" s="25" t="s">
        <v>3886</v>
      </c>
      <c r="T265" s="24"/>
      <c r="U265" s="137"/>
    </row>
    <row r="266" spans="1:33" s="2" customFormat="1">
      <c r="A266" s="43"/>
      <c r="B266" s="144" t="str">
        <f t="shared" si="15"/>
        <v>Y</v>
      </c>
      <c r="C266" s="24" t="s">
        <v>4206</v>
      </c>
      <c r="D266" s="24" t="str">
        <f t="shared" si="16"/>
        <v>ConTab_BOM_KP_Shaft_0322</v>
      </c>
      <c r="E266" s="24" t="s">
        <v>1884</v>
      </c>
      <c r="F266" s="189" t="s">
        <v>359</v>
      </c>
      <c r="G266" s="189" t="str">
        <f t="shared" si="17"/>
        <v>X4</v>
      </c>
      <c r="H266" s="194">
        <v>1.5</v>
      </c>
      <c r="I266" s="195" t="s">
        <v>3868</v>
      </c>
      <c r="J266" s="24" t="s">
        <v>3961</v>
      </c>
      <c r="K266" s="24" t="s">
        <v>3962</v>
      </c>
      <c r="L266" s="24" t="s">
        <v>3889</v>
      </c>
      <c r="M266" s="24" t="s">
        <v>3870</v>
      </c>
      <c r="N266" s="24" t="s">
        <v>3871</v>
      </c>
      <c r="O266" s="24" t="s">
        <v>3889</v>
      </c>
      <c r="P266" s="25" t="s">
        <v>544</v>
      </c>
      <c r="Q266" s="24" t="s">
        <v>4165</v>
      </c>
      <c r="R266" s="24"/>
      <c r="S266" s="25" t="s">
        <v>3886</v>
      </c>
      <c r="T266" s="24"/>
      <c r="U266" s="137"/>
    </row>
    <row r="267" spans="1:33" s="2" customFormat="1">
      <c r="A267" s="43"/>
      <c r="B267" s="144" t="str">
        <f t="shared" si="15"/>
        <v>Y</v>
      </c>
      <c r="C267" s="24" t="s">
        <v>4207</v>
      </c>
      <c r="D267" s="24" t="str">
        <f t="shared" si="16"/>
        <v>ConTab_BOM_KP_Shaft_0323</v>
      </c>
      <c r="E267" s="24" t="s">
        <v>1884</v>
      </c>
      <c r="F267" s="189" t="s">
        <v>359</v>
      </c>
      <c r="G267" s="189" t="str">
        <f t="shared" si="17"/>
        <v>X4</v>
      </c>
      <c r="H267" s="194">
        <v>1.5</v>
      </c>
      <c r="I267" s="195" t="s">
        <v>3880</v>
      </c>
      <c r="J267" s="24" t="s">
        <v>3956</v>
      </c>
      <c r="K267" s="24" t="s">
        <v>14262</v>
      </c>
      <c r="L267" s="24" t="s">
        <v>3889</v>
      </c>
      <c r="M267" s="24" t="s">
        <v>3871</v>
      </c>
      <c r="N267" s="24" t="s">
        <v>3871</v>
      </c>
      <c r="O267" s="24" t="s">
        <v>3889</v>
      </c>
      <c r="P267" s="25" t="s">
        <v>544</v>
      </c>
      <c r="Q267" s="24" t="s">
        <v>4163</v>
      </c>
      <c r="R267" s="24"/>
      <c r="S267" s="25" t="s">
        <v>3886</v>
      </c>
      <c r="T267" s="24"/>
      <c r="U267" s="137"/>
    </row>
    <row r="268" spans="1:33" s="2" customFormat="1">
      <c r="A268" s="43"/>
      <c r="B268" s="144" t="str">
        <f t="shared" si="15"/>
        <v>Y</v>
      </c>
      <c r="C268" s="24" t="s">
        <v>4208</v>
      </c>
      <c r="D268" s="24" t="str">
        <f t="shared" si="16"/>
        <v>ConTab_BOM_KP_Shaft_0324</v>
      </c>
      <c r="E268" s="24" t="s">
        <v>1884</v>
      </c>
      <c r="F268" s="189" t="s">
        <v>359</v>
      </c>
      <c r="G268" s="189" t="str">
        <f t="shared" si="17"/>
        <v>X4</v>
      </c>
      <c r="H268" s="194">
        <v>1.5</v>
      </c>
      <c r="I268" s="195" t="s">
        <v>3880</v>
      </c>
      <c r="J268" s="24" t="s">
        <v>3961</v>
      </c>
      <c r="K268" s="24" t="s">
        <v>3962</v>
      </c>
      <c r="L268" s="24" t="s">
        <v>3889</v>
      </c>
      <c r="M268" s="24" t="s">
        <v>3870</v>
      </c>
      <c r="N268" s="24" t="s">
        <v>3871</v>
      </c>
      <c r="O268" s="24" t="s">
        <v>3889</v>
      </c>
      <c r="P268" s="25" t="s">
        <v>544</v>
      </c>
      <c r="Q268" s="24" t="s">
        <v>4165</v>
      </c>
      <c r="R268" s="24"/>
      <c r="S268" s="25" t="s">
        <v>3886</v>
      </c>
      <c r="T268" s="24"/>
      <c r="U268" s="137"/>
    </row>
    <row r="269" spans="1:33" s="2" customFormat="1">
      <c r="A269" s="43"/>
      <c r="B269" s="144" t="str">
        <f t="shared" si="15"/>
        <v>Y</v>
      </c>
      <c r="C269" s="24" t="s">
        <v>4209</v>
      </c>
      <c r="D269" s="24" t="str">
        <f t="shared" si="16"/>
        <v>ConTab_BOM_KP_Shaft_0333</v>
      </c>
      <c r="E269" s="24" t="s">
        <v>4210</v>
      </c>
      <c r="F269" s="189">
        <v>4</v>
      </c>
      <c r="G269" s="189" t="str">
        <f t="shared" si="17"/>
        <v>X4</v>
      </c>
      <c r="H269" s="194">
        <v>1.5</v>
      </c>
      <c r="I269" s="195" t="s">
        <v>3868</v>
      </c>
      <c r="J269" s="24"/>
      <c r="K269" s="24"/>
      <c r="L269" s="24" t="s">
        <v>3874</v>
      </c>
      <c r="M269" s="24" t="s">
        <v>3870</v>
      </c>
      <c r="N269" s="24" t="s">
        <v>3894</v>
      </c>
      <c r="O269" s="24" t="s">
        <v>3874</v>
      </c>
      <c r="P269" s="155">
        <v>97573437</v>
      </c>
      <c r="Q269" s="24" t="s">
        <v>4186</v>
      </c>
      <c r="R269" s="24"/>
      <c r="S269" s="25" t="s">
        <v>539</v>
      </c>
      <c r="T269" s="24"/>
      <c r="U269" s="137"/>
    </row>
    <row r="270" spans="1:33" s="2" customFormat="1">
      <c r="A270" s="43"/>
      <c r="B270" s="144" t="str">
        <f t="shared" si="15"/>
        <v>Y</v>
      </c>
      <c r="C270" s="24" t="s">
        <v>4211</v>
      </c>
      <c r="D270" s="24" t="str">
        <f t="shared" si="16"/>
        <v>ConTab_BOM_KP_Shaft_0334</v>
      </c>
      <c r="E270" s="24" t="s">
        <v>4210</v>
      </c>
      <c r="F270" s="189">
        <v>4</v>
      </c>
      <c r="G270" s="189" t="str">
        <f t="shared" si="17"/>
        <v>X4</v>
      </c>
      <c r="H270" s="194">
        <v>1.5</v>
      </c>
      <c r="I270" s="195" t="s">
        <v>3880</v>
      </c>
      <c r="J270" s="24"/>
      <c r="K270" s="24"/>
      <c r="L270" s="24" t="s">
        <v>3874</v>
      </c>
      <c r="M270" s="24" t="s">
        <v>3870</v>
      </c>
      <c r="N270" s="24" t="s">
        <v>3894</v>
      </c>
      <c r="O270" s="24" t="s">
        <v>3874</v>
      </c>
      <c r="P270" s="25">
        <v>97573463</v>
      </c>
      <c r="Q270" s="24" t="s">
        <v>4188</v>
      </c>
      <c r="R270" s="24"/>
      <c r="S270" s="25" t="s">
        <v>539</v>
      </c>
      <c r="T270" s="24"/>
      <c r="U270" s="137"/>
    </row>
    <row r="271" spans="1:33" s="2" customFormat="1">
      <c r="A271" s="43"/>
      <c r="B271" s="144" t="str">
        <f t="shared" si="15"/>
        <v>Y</v>
      </c>
      <c r="C271" s="24" t="s">
        <v>4212</v>
      </c>
      <c r="D271" s="24" t="str">
        <f t="shared" si="16"/>
        <v>ConTab_BOM_KP_Shaft_0335</v>
      </c>
      <c r="E271" s="24" t="s">
        <v>4213</v>
      </c>
      <c r="F271" s="189" t="s">
        <v>339</v>
      </c>
      <c r="G271" s="189" t="str">
        <f t="shared" si="17"/>
        <v>X2</v>
      </c>
      <c r="H271" s="194">
        <v>1</v>
      </c>
      <c r="I271" s="195" t="s">
        <v>3868</v>
      </c>
      <c r="J271" s="24" t="s">
        <v>3956</v>
      </c>
      <c r="K271" s="24" t="s">
        <v>4036</v>
      </c>
      <c r="L271" s="24" t="s">
        <v>3884</v>
      </c>
      <c r="M271" s="24" t="s">
        <v>3871</v>
      </c>
      <c r="N271" s="24" t="s">
        <v>3871</v>
      </c>
      <c r="O271" s="24" t="s">
        <v>3884</v>
      </c>
      <c r="P271" s="25" t="s">
        <v>544</v>
      </c>
      <c r="Q271" s="24" t="s">
        <v>4214</v>
      </c>
      <c r="R271" s="24"/>
      <c r="S271" s="25" t="s">
        <v>3886</v>
      </c>
      <c r="T271" s="24"/>
      <c r="U271" s="137"/>
    </row>
    <row r="272" spans="1:33" s="2" customFormat="1">
      <c r="A272" s="43"/>
      <c r="B272" s="144" t="str">
        <f t="shared" si="15"/>
        <v>Y</v>
      </c>
      <c r="C272" s="24" t="s">
        <v>4215</v>
      </c>
      <c r="D272" s="24" t="str">
        <f t="shared" si="16"/>
        <v>ConTab_BOM_KP_Shaft_0336</v>
      </c>
      <c r="E272" s="24" t="s">
        <v>4213</v>
      </c>
      <c r="F272" s="189" t="s">
        <v>339</v>
      </c>
      <c r="G272" s="189" t="str">
        <f t="shared" si="17"/>
        <v>X2</v>
      </c>
      <c r="H272" s="194">
        <v>1</v>
      </c>
      <c r="I272" s="195" t="s">
        <v>3880</v>
      </c>
      <c r="J272" s="24" t="s">
        <v>3956</v>
      </c>
      <c r="K272" s="24" t="s">
        <v>4036</v>
      </c>
      <c r="L272" s="24" t="s">
        <v>3884</v>
      </c>
      <c r="M272" s="24" t="s">
        <v>3871</v>
      </c>
      <c r="N272" s="24" t="s">
        <v>3871</v>
      </c>
      <c r="O272" s="24" t="s">
        <v>3884</v>
      </c>
      <c r="P272" s="25" t="s">
        <v>544</v>
      </c>
      <c r="Q272" s="24" t="s">
        <v>4214</v>
      </c>
      <c r="R272" s="24"/>
      <c r="S272" s="25" t="s">
        <v>3886</v>
      </c>
      <c r="T272" s="24"/>
      <c r="U272" s="137"/>
    </row>
    <row r="273" spans="1:21" s="2" customFormat="1">
      <c r="A273" s="43"/>
      <c r="B273" s="144" t="str">
        <f t="shared" si="15"/>
        <v>Y</v>
      </c>
      <c r="C273" s="24" t="s">
        <v>4216</v>
      </c>
      <c r="D273" s="24" t="str">
        <f t="shared" si="16"/>
        <v>ConTab_BOM_KP_Shaft_0337</v>
      </c>
      <c r="E273" s="24" t="s">
        <v>4213</v>
      </c>
      <c r="F273" s="189" t="s">
        <v>332</v>
      </c>
      <c r="G273" s="189" t="str">
        <f t="shared" si="17"/>
        <v>X3</v>
      </c>
      <c r="H273" s="194">
        <v>1</v>
      </c>
      <c r="I273" s="195" t="s">
        <v>3868</v>
      </c>
      <c r="J273" s="24" t="s">
        <v>3961</v>
      </c>
      <c r="K273" s="24" t="s">
        <v>3962</v>
      </c>
      <c r="L273" s="24" t="s">
        <v>3884</v>
      </c>
      <c r="M273" s="24" t="s">
        <v>3870</v>
      </c>
      <c r="N273" s="24" t="s">
        <v>3871</v>
      </c>
      <c r="O273" s="24" t="s">
        <v>3884</v>
      </c>
      <c r="P273" s="25" t="s">
        <v>544</v>
      </c>
      <c r="Q273" s="24" t="s">
        <v>4046</v>
      </c>
      <c r="R273" s="24"/>
      <c r="S273" s="25" t="s">
        <v>3886</v>
      </c>
      <c r="T273" s="24"/>
      <c r="U273" s="24"/>
    </row>
    <row r="274" spans="1:21" s="2" customFormat="1">
      <c r="A274" s="43"/>
      <c r="B274" s="144" t="str">
        <f t="shared" si="15"/>
        <v>Y</v>
      </c>
      <c r="C274" s="24" t="s">
        <v>4217</v>
      </c>
      <c r="D274" s="24" t="str">
        <f t="shared" si="16"/>
        <v>ConTab_BOM_KP_Shaft_0338</v>
      </c>
      <c r="E274" s="24" t="s">
        <v>4213</v>
      </c>
      <c r="F274" s="189" t="s">
        <v>332</v>
      </c>
      <c r="G274" s="189" t="str">
        <f t="shared" si="17"/>
        <v>X3</v>
      </c>
      <c r="H274" s="194">
        <v>1</v>
      </c>
      <c r="I274" s="195" t="s">
        <v>3880</v>
      </c>
      <c r="J274" s="24" t="s">
        <v>3961</v>
      </c>
      <c r="K274" s="24" t="s">
        <v>3962</v>
      </c>
      <c r="L274" s="24" t="s">
        <v>3884</v>
      </c>
      <c r="M274" s="24" t="s">
        <v>3870</v>
      </c>
      <c r="N274" s="24" t="s">
        <v>3871</v>
      </c>
      <c r="O274" s="24" t="s">
        <v>3884</v>
      </c>
      <c r="P274" s="25" t="s">
        <v>544</v>
      </c>
      <c r="Q274" s="24" t="s">
        <v>4046</v>
      </c>
      <c r="R274" s="24"/>
      <c r="S274" s="25" t="s">
        <v>3886</v>
      </c>
      <c r="T274" s="24"/>
      <c r="U274" s="137"/>
    </row>
    <row r="275" spans="1:21" s="2" customFormat="1">
      <c r="A275" s="43"/>
      <c r="B275" s="144" t="str">
        <f t="shared" si="15"/>
        <v>Y</v>
      </c>
      <c r="C275" s="24" t="s">
        <v>4218</v>
      </c>
      <c r="D275" s="24" t="str">
        <f t="shared" si="16"/>
        <v>ConTab_BOM_KP_Shaft_0339</v>
      </c>
      <c r="E275" s="24" t="s">
        <v>4213</v>
      </c>
      <c r="F275" s="189" t="s">
        <v>332</v>
      </c>
      <c r="G275" s="189" t="str">
        <f t="shared" si="17"/>
        <v>X3</v>
      </c>
      <c r="H275" s="194">
        <v>1</v>
      </c>
      <c r="I275" s="195" t="s">
        <v>3868</v>
      </c>
      <c r="J275" s="24" t="s">
        <v>3956</v>
      </c>
      <c r="K275" s="24" t="s">
        <v>14263</v>
      </c>
      <c r="L275" s="24" t="s">
        <v>3884</v>
      </c>
      <c r="M275" s="24" t="s">
        <v>3871</v>
      </c>
      <c r="N275" s="24" t="s">
        <v>3871</v>
      </c>
      <c r="O275" s="24" t="s">
        <v>3884</v>
      </c>
      <c r="P275" s="25" t="s">
        <v>544</v>
      </c>
      <c r="Q275" s="24" t="s">
        <v>4046</v>
      </c>
      <c r="R275" s="24"/>
      <c r="S275" s="25" t="s">
        <v>3886</v>
      </c>
      <c r="T275" s="24"/>
      <c r="U275" s="137"/>
    </row>
    <row r="276" spans="1:21" s="2" customFormat="1">
      <c r="A276" s="43"/>
      <c r="B276" s="144" t="str">
        <f t="shared" si="15"/>
        <v>Y</v>
      </c>
      <c r="C276" s="24" t="s">
        <v>4219</v>
      </c>
      <c r="D276" s="24" t="str">
        <f t="shared" si="16"/>
        <v>ConTab_BOM_KP_Shaft_0340</v>
      </c>
      <c r="E276" s="24" t="s">
        <v>4213</v>
      </c>
      <c r="F276" s="189" t="s">
        <v>332</v>
      </c>
      <c r="G276" s="189" t="str">
        <f t="shared" si="17"/>
        <v>X3</v>
      </c>
      <c r="H276" s="194">
        <v>1</v>
      </c>
      <c r="I276" s="195" t="s">
        <v>3880</v>
      </c>
      <c r="J276" s="24" t="s">
        <v>3956</v>
      </c>
      <c r="K276" s="24" t="s">
        <v>14263</v>
      </c>
      <c r="L276" s="24" t="s">
        <v>3884</v>
      </c>
      <c r="M276" s="24" t="s">
        <v>3871</v>
      </c>
      <c r="N276" s="24" t="s">
        <v>3871</v>
      </c>
      <c r="O276" s="24" t="s">
        <v>3884</v>
      </c>
      <c r="P276" s="25" t="s">
        <v>544</v>
      </c>
      <c r="Q276" s="24" t="s">
        <v>4046</v>
      </c>
      <c r="R276" s="24"/>
      <c r="S276" s="25" t="s">
        <v>3886</v>
      </c>
      <c r="T276" s="137"/>
      <c r="U276" s="25"/>
    </row>
    <row r="277" spans="1:21" s="2" customFormat="1">
      <c r="A277" s="43"/>
      <c r="B277" s="144" t="str">
        <f t="shared" si="15"/>
        <v>Y</v>
      </c>
      <c r="C277" s="24" t="s">
        <v>4220</v>
      </c>
      <c r="D277" s="24" t="str">
        <f t="shared" si="16"/>
        <v>ConTab_BOM_KP_Shaft_0341</v>
      </c>
      <c r="E277" s="24" t="s">
        <v>4213</v>
      </c>
      <c r="F277" s="189" t="s">
        <v>339</v>
      </c>
      <c r="G277" s="189" t="str">
        <f t="shared" si="17"/>
        <v>X2</v>
      </c>
      <c r="H277" s="194">
        <v>1</v>
      </c>
      <c r="I277" s="195" t="s">
        <v>3868</v>
      </c>
      <c r="J277" s="24" t="s">
        <v>3956</v>
      </c>
      <c r="K277" s="24" t="s">
        <v>4036</v>
      </c>
      <c r="L277" s="24" t="s">
        <v>3889</v>
      </c>
      <c r="M277" s="24" t="s">
        <v>3871</v>
      </c>
      <c r="N277" s="24" t="s">
        <v>3871</v>
      </c>
      <c r="O277" s="24" t="s">
        <v>3889</v>
      </c>
      <c r="P277" s="25" t="s">
        <v>544</v>
      </c>
      <c r="Q277" s="24" t="s">
        <v>4060</v>
      </c>
      <c r="R277" s="24"/>
      <c r="S277" s="25" t="s">
        <v>3886</v>
      </c>
      <c r="T277" s="24"/>
      <c r="U277" s="137"/>
    </row>
    <row r="278" spans="1:21" s="2" customFormat="1">
      <c r="A278" s="43"/>
      <c r="B278" s="144" t="str">
        <f t="shared" si="15"/>
        <v>Y</v>
      </c>
      <c r="C278" s="24" t="s">
        <v>4221</v>
      </c>
      <c r="D278" s="24" t="str">
        <f t="shared" si="16"/>
        <v>ConTab_BOM_KP_Shaft_0342</v>
      </c>
      <c r="E278" s="24" t="s">
        <v>4213</v>
      </c>
      <c r="F278" s="189" t="s">
        <v>339</v>
      </c>
      <c r="G278" s="189" t="str">
        <f t="shared" si="17"/>
        <v>X2</v>
      </c>
      <c r="H278" s="194">
        <v>1</v>
      </c>
      <c r="I278" s="195" t="s">
        <v>3880</v>
      </c>
      <c r="J278" s="24" t="s">
        <v>3956</v>
      </c>
      <c r="K278" s="24" t="s">
        <v>4036</v>
      </c>
      <c r="L278" s="24" t="s">
        <v>3889</v>
      </c>
      <c r="M278" s="24" t="s">
        <v>3871</v>
      </c>
      <c r="N278" s="24" t="s">
        <v>3871</v>
      </c>
      <c r="O278" s="24" t="s">
        <v>3889</v>
      </c>
      <c r="P278" s="25" t="s">
        <v>544</v>
      </c>
      <c r="Q278" s="24" t="s">
        <v>4060</v>
      </c>
      <c r="R278" s="24"/>
      <c r="S278" s="25" t="s">
        <v>3886</v>
      </c>
      <c r="T278" s="24"/>
      <c r="U278" s="137"/>
    </row>
    <row r="279" spans="1:21" s="2" customFormat="1">
      <c r="A279" s="43"/>
      <c r="B279" s="144" t="str">
        <f t="shared" si="15"/>
        <v>Y</v>
      </c>
      <c r="C279" s="24" t="s">
        <v>4222</v>
      </c>
      <c r="D279" s="24" t="str">
        <f t="shared" si="16"/>
        <v>ConTab_BOM_KP_Shaft_0343</v>
      </c>
      <c r="E279" s="24" t="s">
        <v>4213</v>
      </c>
      <c r="F279" s="189" t="s">
        <v>332</v>
      </c>
      <c r="G279" s="189" t="str">
        <f t="shared" si="17"/>
        <v>X3</v>
      </c>
      <c r="H279" s="194">
        <v>1</v>
      </c>
      <c r="I279" s="195" t="s">
        <v>3868</v>
      </c>
      <c r="J279" s="24" t="s">
        <v>3961</v>
      </c>
      <c r="K279" s="24" t="s">
        <v>3962</v>
      </c>
      <c r="L279" s="24" t="s">
        <v>3889</v>
      </c>
      <c r="M279" s="24" t="s">
        <v>3870</v>
      </c>
      <c r="N279" s="24" t="s">
        <v>3871</v>
      </c>
      <c r="O279" s="24" t="s">
        <v>3889</v>
      </c>
      <c r="P279" s="25" t="s">
        <v>544</v>
      </c>
      <c r="Q279" s="24" t="s">
        <v>4063</v>
      </c>
      <c r="R279" s="24"/>
      <c r="S279" s="25" t="s">
        <v>3886</v>
      </c>
      <c r="T279" s="24"/>
      <c r="U279" s="137"/>
    </row>
    <row r="280" spans="1:21" s="2" customFormat="1">
      <c r="A280" s="43"/>
      <c r="B280" s="144" t="str">
        <f t="shared" si="15"/>
        <v>Y</v>
      </c>
      <c r="C280" s="24" t="s">
        <v>4223</v>
      </c>
      <c r="D280" s="24" t="str">
        <f t="shared" si="16"/>
        <v>ConTab_BOM_KP_Shaft_0344</v>
      </c>
      <c r="E280" s="24" t="s">
        <v>4213</v>
      </c>
      <c r="F280" s="189" t="s">
        <v>332</v>
      </c>
      <c r="G280" s="189" t="str">
        <f t="shared" si="17"/>
        <v>X3</v>
      </c>
      <c r="H280" s="194">
        <v>1</v>
      </c>
      <c r="I280" s="195" t="s">
        <v>3880</v>
      </c>
      <c r="J280" s="24" t="s">
        <v>3961</v>
      </c>
      <c r="K280" s="24" t="s">
        <v>3962</v>
      </c>
      <c r="L280" s="24" t="s">
        <v>3889</v>
      </c>
      <c r="M280" s="24" t="s">
        <v>3870</v>
      </c>
      <c r="N280" s="24" t="s">
        <v>3871</v>
      </c>
      <c r="O280" s="24" t="s">
        <v>3889</v>
      </c>
      <c r="P280" s="25" t="s">
        <v>544</v>
      </c>
      <c r="Q280" s="24" t="s">
        <v>4063</v>
      </c>
      <c r="R280" s="24"/>
      <c r="S280" s="25" t="s">
        <v>3886</v>
      </c>
      <c r="T280" s="24"/>
      <c r="U280" s="137"/>
    </row>
    <row r="281" spans="1:21" s="2" customFormat="1">
      <c r="A281" s="43"/>
      <c r="B281" s="144" t="str">
        <f t="shared" si="15"/>
        <v>Y</v>
      </c>
      <c r="C281" s="24" t="s">
        <v>4224</v>
      </c>
      <c r="D281" s="24" t="str">
        <f t="shared" si="16"/>
        <v>ConTab_BOM_KP_Shaft_0345</v>
      </c>
      <c r="E281" s="24" t="s">
        <v>4213</v>
      </c>
      <c r="F281" s="189" t="s">
        <v>332</v>
      </c>
      <c r="G281" s="189" t="str">
        <f t="shared" si="17"/>
        <v>X3</v>
      </c>
      <c r="H281" s="194">
        <v>1</v>
      </c>
      <c r="I281" s="195" t="s">
        <v>3868</v>
      </c>
      <c r="J281" s="24" t="s">
        <v>3956</v>
      </c>
      <c r="K281" s="24" t="s">
        <v>14263</v>
      </c>
      <c r="L281" s="24" t="s">
        <v>3889</v>
      </c>
      <c r="M281" s="24" t="s">
        <v>3871</v>
      </c>
      <c r="N281" s="24" t="s">
        <v>3871</v>
      </c>
      <c r="O281" s="24" t="s">
        <v>3889</v>
      </c>
      <c r="P281" s="25" t="s">
        <v>544</v>
      </c>
      <c r="Q281" s="24" t="s">
        <v>4063</v>
      </c>
      <c r="R281" s="24"/>
      <c r="S281" s="25" t="s">
        <v>3886</v>
      </c>
      <c r="T281" s="24"/>
      <c r="U281" s="24"/>
    </row>
    <row r="282" spans="1:21" s="2" customFormat="1">
      <c r="A282" s="43"/>
      <c r="B282" s="144" t="str">
        <f t="shared" si="15"/>
        <v>Y</v>
      </c>
      <c r="C282" s="24" t="s">
        <v>4225</v>
      </c>
      <c r="D282" s="24" t="str">
        <f t="shared" si="16"/>
        <v>ConTab_BOM_KP_Shaft_0346</v>
      </c>
      <c r="E282" s="24" t="s">
        <v>4213</v>
      </c>
      <c r="F282" s="189" t="s">
        <v>332</v>
      </c>
      <c r="G282" s="189" t="str">
        <f t="shared" si="17"/>
        <v>X3</v>
      </c>
      <c r="H282" s="194">
        <v>1</v>
      </c>
      <c r="I282" s="195" t="s">
        <v>3880</v>
      </c>
      <c r="J282" s="24" t="s">
        <v>3956</v>
      </c>
      <c r="K282" s="24" t="s">
        <v>14263</v>
      </c>
      <c r="L282" s="24" t="s">
        <v>3889</v>
      </c>
      <c r="M282" s="24" t="s">
        <v>3871</v>
      </c>
      <c r="N282" s="24" t="s">
        <v>3871</v>
      </c>
      <c r="O282" s="24" t="s">
        <v>3889</v>
      </c>
      <c r="P282" s="25" t="s">
        <v>544</v>
      </c>
      <c r="Q282" s="24" t="s">
        <v>4063</v>
      </c>
      <c r="R282" s="24"/>
      <c r="S282" s="25" t="s">
        <v>3886</v>
      </c>
      <c r="T282" s="24"/>
      <c r="U282" s="24"/>
    </row>
    <row r="283" spans="1:21" s="2" customFormat="1">
      <c r="A283" s="43"/>
      <c r="B283" s="144" t="str">
        <f t="shared" si="15"/>
        <v>Y</v>
      </c>
      <c r="C283" s="24" t="s">
        <v>4226</v>
      </c>
      <c r="D283" s="24" t="str">
        <f t="shared" si="16"/>
        <v>ConTab_BOM_KP_Shaft_0350</v>
      </c>
      <c r="E283" s="24" t="s">
        <v>4213</v>
      </c>
      <c r="F283" s="189" t="s">
        <v>339</v>
      </c>
      <c r="G283" s="189" t="str">
        <f t="shared" si="17"/>
        <v>X2</v>
      </c>
      <c r="H283" s="194">
        <v>1</v>
      </c>
      <c r="I283" s="195" t="s">
        <v>3868</v>
      </c>
      <c r="J283" s="24" t="s">
        <v>3956</v>
      </c>
      <c r="K283" s="24" t="s">
        <v>4036</v>
      </c>
      <c r="L283" s="24" t="s">
        <v>3869</v>
      </c>
      <c r="M283" s="24" t="s">
        <v>3871</v>
      </c>
      <c r="N283" s="24" t="s">
        <v>3871</v>
      </c>
      <c r="O283" s="24" t="s">
        <v>3869</v>
      </c>
      <c r="P283" s="25">
        <v>91844429</v>
      </c>
      <c r="Q283" s="24" t="s">
        <v>4037</v>
      </c>
      <c r="R283" s="24" t="s">
        <v>2014</v>
      </c>
      <c r="S283" s="25" t="s">
        <v>539</v>
      </c>
      <c r="T283" s="24"/>
      <c r="U283" s="137"/>
    </row>
    <row r="284" spans="1:21" s="2" customFormat="1">
      <c r="A284" s="43"/>
      <c r="B284" s="144" t="str">
        <f t="shared" si="15"/>
        <v>Y</v>
      </c>
      <c r="C284" s="24" t="s">
        <v>4227</v>
      </c>
      <c r="D284" s="24" t="str">
        <f t="shared" si="16"/>
        <v>ConTab_BOM_KP_Shaft_0354</v>
      </c>
      <c r="E284" s="24" t="s">
        <v>4213</v>
      </c>
      <c r="F284" s="189" t="s">
        <v>339</v>
      </c>
      <c r="G284" s="189" t="str">
        <f t="shared" si="17"/>
        <v>X2</v>
      </c>
      <c r="H284" s="194">
        <v>1</v>
      </c>
      <c r="I284" s="195" t="s">
        <v>3868</v>
      </c>
      <c r="J284" s="24" t="s">
        <v>3956</v>
      </c>
      <c r="K284" s="24" t="s">
        <v>4036</v>
      </c>
      <c r="L284" s="24" t="s">
        <v>3874</v>
      </c>
      <c r="M284" s="24" t="s">
        <v>3871</v>
      </c>
      <c r="N284" s="24" t="s">
        <v>3871</v>
      </c>
      <c r="O284" s="24" t="s">
        <v>3874</v>
      </c>
      <c r="P284" s="25" t="s">
        <v>544</v>
      </c>
      <c r="Q284" s="24" t="s">
        <v>4039</v>
      </c>
      <c r="R284" s="24"/>
      <c r="S284" s="25" t="s">
        <v>539</v>
      </c>
      <c r="T284" s="24"/>
      <c r="U284" s="24"/>
    </row>
    <row r="285" spans="1:21" s="2" customFormat="1">
      <c r="A285" s="43"/>
      <c r="B285" s="144" t="str">
        <f t="shared" si="15"/>
        <v>N</v>
      </c>
      <c r="C285" s="24" t="s">
        <v>4228</v>
      </c>
      <c r="D285" s="24" t="str">
        <f t="shared" si="16"/>
        <v/>
      </c>
      <c r="E285" s="24" t="s">
        <v>4213</v>
      </c>
      <c r="F285" s="189" t="s">
        <v>339</v>
      </c>
      <c r="G285" s="189" t="str">
        <f t="shared" si="17"/>
        <v>X2</v>
      </c>
      <c r="H285" s="194">
        <v>1</v>
      </c>
      <c r="I285" s="195" t="s">
        <v>3868</v>
      </c>
      <c r="J285" s="24" t="s">
        <v>3956</v>
      </c>
      <c r="K285" s="24" t="s">
        <v>4036</v>
      </c>
      <c r="L285" s="24" t="s">
        <v>3877</v>
      </c>
      <c r="M285" s="24" t="s">
        <v>3871</v>
      </c>
      <c r="N285" s="24" t="s">
        <v>3871</v>
      </c>
      <c r="O285" s="24" t="s">
        <v>3877</v>
      </c>
      <c r="P285" s="25" t="s">
        <v>544</v>
      </c>
      <c r="Q285" s="24" t="s">
        <v>3878</v>
      </c>
      <c r="R285" s="24"/>
      <c r="S285" s="25" t="s">
        <v>552</v>
      </c>
      <c r="T285" s="24"/>
      <c r="U285" s="137"/>
    </row>
    <row r="286" spans="1:21" s="2" customFormat="1">
      <c r="A286" s="43"/>
      <c r="B286" s="144" t="str">
        <f t="shared" si="15"/>
        <v>Y</v>
      </c>
      <c r="C286" s="24" t="s">
        <v>4229</v>
      </c>
      <c r="D286" s="24" t="str">
        <f t="shared" si="16"/>
        <v>ConTab_BOM_KP_Shaft_0356</v>
      </c>
      <c r="E286" s="24" t="s">
        <v>4213</v>
      </c>
      <c r="F286" s="189" t="s">
        <v>339</v>
      </c>
      <c r="G286" s="189" t="str">
        <f t="shared" si="17"/>
        <v>X2</v>
      </c>
      <c r="H286" s="194">
        <v>1</v>
      </c>
      <c r="I286" s="195" t="s">
        <v>3880</v>
      </c>
      <c r="J286" s="24" t="s">
        <v>3956</v>
      </c>
      <c r="K286" s="24" t="s">
        <v>4036</v>
      </c>
      <c r="L286" s="24" t="s">
        <v>3869</v>
      </c>
      <c r="M286" s="24" t="s">
        <v>3871</v>
      </c>
      <c r="N286" s="24" t="s">
        <v>3871</v>
      </c>
      <c r="O286" s="24" t="s">
        <v>3869</v>
      </c>
      <c r="P286" s="25">
        <v>91844429</v>
      </c>
      <c r="Q286" s="137" t="s">
        <v>4037</v>
      </c>
      <c r="R286" s="24"/>
      <c r="S286" s="25" t="s">
        <v>539</v>
      </c>
      <c r="T286" s="24"/>
      <c r="U286" s="137"/>
    </row>
    <row r="287" spans="1:21" s="2" customFormat="1">
      <c r="A287" s="43"/>
      <c r="B287" s="144" t="str">
        <f t="shared" si="15"/>
        <v>Y</v>
      </c>
      <c r="C287" s="24" t="s">
        <v>4230</v>
      </c>
      <c r="D287" s="24" t="str">
        <f t="shared" si="16"/>
        <v>ConTab_BOM_KP_Shaft_0357</v>
      </c>
      <c r="E287" s="24" t="s">
        <v>4213</v>
      </c>
      <c r="F287" s="189" t="s">
        <v>339</v>
      </c>
      <c r="G287" s="189" t="str">
        <f t="shared" si="17"/>
        <v>X2</v>
      </c>
      <c r="H287" s="194">
        <v>1</v>
      </c>
      <c r="I287" s="195" t="s">
        <v>3880</v>
      </c>
      <c r="J287" s="24" t="s">
        <v>3956</v>
      </c>
      <c r="K287" s="24" t="s">
        <v>4036</v>
      </c>
      <c r="L287" s="24" t="s">
        <v>3874</v>
      </c>
      <c r="M287" s="24" t="s">
        <v>3871</v>
      </c>
      <c r="N287" s="24" t="s">
        <v>3871</v>
      </c>
      <c r="O287" s="24" t="s">
        <v>3874</v>
      </c>
      <c r="P287" s="25" t="s">
        <v>544</v>
      </c>
      <c r="Q287" s="24" t="s">
        <v>4039</v>
      </c>
      <c r="R287" s="24"/>
      <c r="S287" s="25" t="s">
        <v>539</v>
      </c>
      <c r="T287" s="24"/>
      <c r="U287" s="137"/>
    </row>
    <row r="288" spans="1:21" s="2" customFormat="1">
      <c r="A288" s="43"/>
      <c r="B288" s="144" t="str">
        <f t="shared" si="15"/>
        <v>N</v>
      </c>
      <c r="C288" s="24" t="s">
        <v>4231</v>
      </c>
      <c r="D288" s="24" t="str">
        <f t="shared" si="16"/>
        <v/>
      </c>
      <c r="E288" s="24" t="s">
        <v>4213</v>
      </c>
      <c r="F288" s="189" t="s">
        <v>339</v>
      </c>
      <c r="G288" s="189" t="str">
        <f t="shared" si="17"/>
        <v>X2</v>
      </c>
      <c r="H288" s="194">
        <v>1</v>
      </c>
      <c r="I288" s="195" t="s">
        <v>3880</v>
      </c>
      <c r="J288" s="24" t="s">
        <v>3956</v>
      </c>
      <c r="K288" s="24" t="s">
        <v>4036</v>
      </c>
      <c r="L288" s="24" t="s">
        <v>3877</v>
      </c>
      <c r="M288" s="24" t="s">
        <v>3871</v>
      </c>
      <c r="N288" s="24" t="s">
        <v>3871</v>
      </c>
      <c r="O288" s="24" t="s">
        <v>3877</v>
      </c>
      <c r="P288" s="25" t="s">
        <v>544</v>
      </c>
      <c r="Q288" s="24" t="s">
        <v>3878</v>
      </c>
      <c r="R288" s="24"/>
      <c r="S288" s="25" t="s">
        <v>552</v>
      </c>
      <c r="T288" s="24"/>
      <c r="U288" s="137"/>
    </row>
    <row r="289" spans="1:21" s="2" customFormat="1">
      <c r="A289" s="43"/>
      <c r="B289" s="144" t="str">
        <f t="shared" si="15"/>
        <v>Y</v>
      </c>
      <c r="C289" s="24" t="s">
        <v>4232</v>
      </c>
      <c r="D289" s="24" t="str">
        <f t="shared" si="16"/>
        <v>ConTab_BOM_KP_Shaft_0359</v>
      </c>
      <c r="E289" s="24" t="s">
        <v>4213</v>
      </c>
      <c r="F289" s="189" t="s">
        <v>332</v>
      </c>
      <c r="G289" s="189" t="str">
        <f t="shared" si="17"/>
        <v>X3</v>
      </c>
      <c r="H289" s="194">
        <v>1</v>
      </c>
      <c r="I289" s="195" t="s">
        <v>3868</v>
      </c>
      <c r="J289" s="24" t="s">
        <v>3961</v>
      </c>
      <c r="K289" s="24" t="s">
        <v>3962</v>
      </c>
      <c r="L289" s="24" t="s">
        <v>3869</v>
      </c>
      <c r="M289" s="24" t="s">
        <v>3870</v>
      </c>
      <c r="N289" s="24" t="s">
        <v>3871</v>
      </c>
      <c r="O289" s="24" t="s">
        <v>3869</v>
      </c>
      <c r="P289" s="25">
        <v>91844420</v>
      </c>
      <c r="Q289" s="137" t="s">
        <v>4053</v>
      </c>
      <c r="R289" s="24"/>
      <c r="S289" s="25" t="s">
        <v>539</v>
      </c>
      <c r="T289" s="24"/>
      <c r="U289" s="137"/>
    </row>
    <row r="290" spans="1:21" s="2" customFormat="1">
      <c r="A290" s="43"/>
      <c r="B290" s="144" t="str">
        <f t="shared" si="15"/>
        <v>Y</v>
      </c>
      <c r="C290" s="24" t="s">
        <v>4233</v>
      </c>
      <c r="D290" s="24" t="str">
        <f t="shared" si="16"/>
        <v>ConTab_BOM_KP_Shaft_0361</v>
      </c>
      <c r="E290" s="24" t="s">
        <v>4213</v>
      </c>
      <c r="F290" s="189" t="s">
        <v>332</v>
      </c>
      <c r="G290" s="189" t="str">
        <f t="shared" si="17"/>
        <v>X3</v>
      </c>
      <c r="H290" s="194">
        <v>1</v>
      </c>
      <c r="I290" s="195" t="s">
        <v>3868</v>
      </c>
      <c r="J290" s="24" t="s">
        <v>3961</v>
      </c>
      <c r="K290" s="24" t="s">
        <v>3962</v>
      </c>
      <c r="L290" s="24" t="s">
        <v>3874</v>
      </c>
      <c r="M290" s="24" t="s">
        <v>3870</v>
      </c>
      <c r="N290" s="24" t="s">
        <v>3871</v>
      </c>
      <c r="O290" s="24" t="s">
        <v>3874</v>
      </c>
      <c r="P290" s="25">
        <v>91844416</v>
      </c>
      <c r="Q290" s="24" t="s">
        <v>4055</v>
      </c>
      <c r="R290" s="24"/>
      <c r="S290" s="25" t="s">
        <v>539</v>
      </c>
      <c r="T290" s="24"/>
      <c r="U290" s="24"/>
    </row>
    <row r="291" spans="1:21" s="2" customFormat="1">
      <c r="A291" s="43"/>
      <c r="B291" s="144" t="str">
        <f t="shared" si="15"/>
        <v>N</v>
      </c>
      <c r="C291" s="24" t="s">
        <v>4234</v>
      </c>
      <c r="D291" s="24" t="str">
        <f t="shared" si="16"/>
        <v/>
      </c>
      <c r="E291" s="24" t="s">
        <v>4213</v>
      </c>
      <c r="F291" s="189" t="s">
        <v>332</v>
      </c>
      <c r="G291" s="189" t="str">
        <f t="shared" si="17"/>
        <v>X3</v>
      </c>
      <c r="H291" s="194">
        <v>1</v>
      </c>
      <c r="I291" s="195" t="s">
        <v>3868</v>
      </c>
      <c r="J291" s="24" t="s">
        <v>3961</v>
      </c>
      <c r="K291" s="24" t="s">
        <v>3962</v>
      </c>
      <c r="L291" s="24" t="s">
        <v>3877</v>
      </c>
      <c r="M291" s="24" t="s">
        <v>3870</v>
      </c>
      <c r="N291" s="24" t="s">
        <v>3871</v>
      </c>
      <c r="O291" s="24" t="s">
        <v>3877</v>
      </c>
      <c r="P291" s="25" t="s">
        <v>544</v>
      </c>
      <c r="Q291" s="24" t="s">
        <v>3878</v>
      </c>
      <c r="R291" s="24"/>
      <c r="S291" s="25" t="s">
        <v>552</v>
      </c>
      <c r="T291" s="24"/>
      <c r="U291" s="24"/>
    </row>
    <row r="292" spans="1:21" s="2" customFormat="1">
      <c r="A292" s="43"/>
      <c r="B292" s="144" t="str">
        <f t="shared" si="15"/>
        <v>Y</v>
      </c>
      <c r="C292" s="24" t="s">
        <v>4235</v>
      </c>
      <c r="D292" s="24" t="str">
        <f t="shared" si="16"/>
        <v>ConTab_BOM_KP_Shaft_0368</v>
      </c>
      <c r="E292" s="24" t="s">
        <v>4213</v>
      </c>
      <c r="F292" s="189" t="s">
        <v>332</v>
      </c>
      <c r="G292" s="189" t="str">
        <f t="shared" si="17"/>
        <v>X3</v>
      </c>
      <c r="H292" s="194">
        <v>1</v>
      </c>
      <c r="I292" s="195" t="s">
        <v>3880</v>
      </c>
      <c r="J292" s="24" t="s">
        <v>3961</v>
      </c>
      <c r="K292" s="24" t="s">
        <v>3962</v>
      </c>
      <c r="L292" s="24" t="s">
        <v>3869</v>
      </c>
      <c r="M292" s="24" t="s">
        <v>3870</v>
      </c>
      <c r="N292" s="24" t="s">
        <v>3871</v>
      </c>
      <c r="O292" s="24" t="s">
        <v>3869</v>
      </c>
      <c r="P292" s="196">
        <v>91844465</v>
      </c>
      <c r="Q292" s="137" t="s">
        <v>4053</v>
      </c>
      <c r="R292" s="24"/>
      <c r="S292" s="25" t="s">
        <v>539</v>
      </c>
      <c r="T292" s="24"/>
      <c r="U292" s="24"/>
    </row>
    <row r="293" spans="1:21" s="2" customFormat="1">
      <c r="A293" s="43"/>
      <c r="B293" s="144" t="str">
        <f t="shared" si="15"/>
        <v>Y</v>
      </c>
      <c r="C293" s="24" t="s">
        <v>4236</v>
      </c>
      <c r="D293" s="24" t="str">
        <f t="shared" si="16"/>
        <v>ConTab_BOM_KP_Shaft_0369</v>
      </c>
      <c r="E293" s="24" t="s">
        <v>4213</v>
      </c>
      <c r="F293" s="189" t="s">
        <v>332</v>
      </c>
      <c r="G293" s="189" t="str">
        <f t="shared" si="17"/>
        <v>X3</v>
      </c>
      <c r="H293" s="194">
        <v>1</v>
      </c>
      <c r="I293" s="195" t="s">
        <v>3880</v>
      </c>
      <c r="J293" s="24" t="s">
        <v>3961</v>
      </c>
      <c r="K293" s="24" t="s">
        <v>3962</v>
      </c>
      <c r="L293" s="24" t="s">
        <v>3874</v>
      </c>
      <c r="M293" s="24" t="s">
        <v>3870</v>
      </c>
      <c r="N293" s="24" t="s">
        <v>3871</v>
      </c>
      <c r="O293" s="24" t="s">
        <v>3874</v>
      </c>
      <c r="P293" s="25">
        <v>91844416</v>
      </c>
      <c r="Q293" s="24" t="s">
        <v>4055</v>
      </c>
      <c r="R293" s="24"/>
      <c r="S293" s="25" t="s">
        <v>4237</v>
      </c>
      <c r="T293" s="24"/>
      <c r="U293" s="24"/>
    </row>
    <row r="294" spans="1:21" s="2" customFormat="1">
      <c r="A294" s="43"/>
      <c r="B294" s="144" t="str">
        <f t="shared" si="15"/>
        <v>N</v>
      </c>
      <c r="C294" s="24" t="s">
        <v>4238</v>
      </c>
      <c r="D294" s="24" t="str">
        <f t="shared" si="16"/>
        <v/>
      </c>
      <c r="E294" s="24" t="s">
        <v>4213</v>
      </c>
      <c r="F294" s="189" t="s">
        <v>332</v>
      </c>
      <c r="G294" s="189" t="str">
        <f t="shared" si="17"/>
        <v>X3</v>
      </c>
      <c r="H294" s="194">
        <v>1</v>
      </c>
      <c r="I294" s="195" t="s">
        <v>3880</v>
      </c>
      <c r="J294" s="24" t="s">
        <v>3961</v>
      </c>
      <c r="K294" s="24" t="s">
        <v>3962</v>
      </c>
      <c r="L294" s="24" t="s">
        <v>3877</v>
      </c>
      <c r="M294" s="24" t="s">
        <v>3870</v>
      </c>
      <c r="N294" s="24" t="s">
        <v>3871</v>
      </c>
      <c r="O294" s="24" t="s">
        <v>3877</v>
      </c>
      <c r="P294" s="25" t="s">
        <v>544</v>
      </c>
      <c r="Q294" s="24" t="s">
        <v>3878</v>
      </c>
      <c r="R294" s="24"/>
      <c r="S294" s="25" t="s">
        <v>552</v>
      </c>
      <c r="T294" s="24"/>
      <c r="U294" s="137"/>
    </row>
    <row r="295" spans="1:21" s="2" customFormat="1">
      <c r="A295" s="43"/>
      <c r="B295" s="144" t="str">
        <f t="shared" si="15"/>
        <v>Y</v>
      </c>
      <c r="C295" s="24" t="s">
        <v>4239</v>
      </c>
      <c r="D295" s="24" t="str">
        <f t="shared" si="16"/>
        <v>ConTab_BOM_KP_Shaft_0371</v>
      </c>
      <c r="E295" s="24" t="s">
        <v>4213</v>
      </c>
      <c r="F295" s="189" t="s">
        <v>332</v>
      </c>
      <c r="G295" s="189" t="str">
        <f t="shared" si="17"/>
        <v>X3</v>
      </c>
      <c r="H295" s="194">
        <v>1</v>
      </c>
      <c r="I295" s="195" t="s">
        <v>3868</v>
      </c>
      <c r="J295" s="24" t="s">
        <v>3956</v>
      </c>
      <c r="K295" s="24" t="s">
        <v>14263</v>
      </c>
      <c r="L295" s="24" t="s">
        <v>3869</v>
      </c>
      <c r="M295" s="24" t="s">
        <v>3871</v>
      </c>
      <c r="N295" s="24" t="s">
        <v>3871</v>
      </c>
      <c r="O295" s="24" t="s">
        <v>3869</v>
      </c>
      <c r="P295" s="25">
        <v>91844420</v>
      </c>
      <c r="Q295" s="24" t="s">
        <v>4053</v>
      </c>
      <c r="R295" s="24"/>
      <c r="S295" s="25" t="s">
        <v>539</v>
      </c>
      <c r="T295" s="24"/>
      <c r="U295" s="137"/>
    </row>
    <row r="296" spans="1:21" s="2" customFormat="1">
      <c r="A296" s="43"/>
      <c r="B296" s="144" t="str">
        <f t="shared" si="15"/>
        <v>Y</v>
      </c>
      <c r="C296" s="24" t="s">
        <v>4240</v>
      </c>
      <c r="D296" s="24" t="str">
        <f t="shared" si="16"/>
        <v>ConTab_BOM_KP_Shaft_0372</v>
      </c>
      <c r="E296" s="24" t="s">
        <v>4213</v>
      </c>
      <c r="F296" s="189" t="s">
        <v>332</v>
      </c>
      <c r="G296" s="189" t="str">
        <f t="shared" si="17"/>
        <v>X3</v>
      </c>
      <c r="H296" s="194">
        <v>1</v>
      </c>
      <c r="I296" s="195" t="s">
        <v>3868</v>
      </c>
      <c r="J296" s="24" t="s">
        <v>3956</v>
      </c>
      <c r="K296" s="24" t="s">
        <v>14263</v>
      </c>
      <c r="L296" s="24" t="s">
        <v>3874</v>
      </c>
      <c r="M296" s="24" t="s">
        <v>3871</v>
      </c>
      <c r="N296" s="24" t="s">
        <v>3871</v>
      </c>
      <c r="O296" s="24" t="s">
        <v>3874</v>
      </c>
      <c r="P296" s="25">
        <v>91844416</v>
      </c>
      <c r="Q296" s="24" t="s">
        <v>4055</v>
      </c>
      <c r="R296" s="24"/>
      <c r="S296" s="25" t="s">
        <v>539</v>
      </c>
      <c r="T296" s="24"/>
      <c r="U296" s="137"/>
    </row>
    <row r="297" spans="1:21" s="2" customFormat="1">
      <c r="A297" s="43"/>
      <c r="B297" s="144" t="str">
        <f t="shared" si="15"/>
        <v>N</v>
      </c>
      <c r="C297" s="24" t="s">
        <v>4241</v>
      </c>
      <c r="D297" s="24" t="str">
        <f t="shared" si="16"/>
        <v/>
      </c>
      <c r="E297" s="24" t="s">
        <v>4213</v>
      </c>
      <c r="F297" s="189" t="s">
        <v>332</v>
      </c>
      <c r="G297" s="189" t="str">
        <f t="shared" si="17"/>
        <v>X3</v>
      </c>
      <c r="H297" s="194">
        <v>1</v>
      </c>
      <c r="I297" s="195" t="s">
        <v>3868</v>
      </c>
      <c r="J297" s="24" t="s">
        <v>3956</v>
      </c>
      <c r="K297" s="24" t="s">
        <v>14263</v>
      </c>
      <c r="L297" s="24" t="s">
        <v>3877</v>
      </c>
      <c r="M297" s="24" t="s">
        <v>3871</v>
      </c>
      <c r="N297" s="24" t="s">
        <v>3871</v>
      </c>
      <c r="O297" s="24" t="s">
        <v>3877</v>
      </c>
      <c r="P297" s="25" t="s">
        <v>544</v>
      </c>
      <c r="Q297" s="24" t="s">
        <v>3878</v>
      </c>
      <c r="R297" s="24"/>
      <c r="S297" s="25" t="s">
        <v>552</v>
      </c>
      <c r="T297" s="24"/>
      <c r="U297" s="24"/>
    </row>
    <row r="298" spans="1:21" s="2" customFormat="1">
      <c r="A298" s="43"/>
      <c r="B298" s="144" t="str">
        <f t="shared" si="15"/>
        <v>Y</v>
      </c>
      <c r="C298" s="24" t="s">
        <v>4242</v>
      </c>
      <c r="D298" s="24" t="str">
        <f t="shared" si="16"/>
        <v>ConTab_BOM_KP_Shaft_0374</v>
      </c>
      <c r="E298" s="24" t="s">
        <v>4213</v>
      </c>
      <c r="F298" s="189" t="s">
        <v>332</v>
      </c>
      <c r="G298" s="189" t="str">
        <f t="shared" si="17"/>
        <v>X3</v>
      </c>
      <c r="H298" s="194">
        <v>1</v>
      </c>
      <c r="I298" s="195" t="s">
        <v>3880</v>
      </c>
      <c r="J298" s="24" t="s">
        <v>3956</v>
      </c>
      <c r="K298" s="24" t="s">
        <v>14263</v>
      </c>
      <c r="L298" s="24" t="s">
        <v>3869</v>
      </c>
      <c r="M298" s="24" t="s">
        <v>3871</v>
      </c>
      <c r="N298" s="24" t="s">
        <v>3871</v>
      </c>
      <c r="O298" s="24" t="s">
        <v>3869</v>
      </c>
      <c r="P298" s="25">
        <v>91844420</v>
      </c>
      <c r="Q298" s="24" t="s">
        <v>4053</v>
      </c>
      <c r="R298" s="24"/>
      <c r="S298" s="25" t="s">
        <v>539</v>
      </c>
      <c r="T298" s="24"/>
      <c r="U298" s="24"/>
    </row>
    <row r="299" spans="1:21" s="2" customFormat="1">
      <c r="A299" s="43"/>
      <c r="B299" s="144" t="str">
        <f t="shared" si="15"/>
        <v>Y</v>
      </c>
      <c r="C299" s="24" t="s">
        <v>4243</v>
      </c>
      <c r="D299" s="24" t="str">
        <f t="shared" si="16"/>
        <v>ConTab_BOM_KP_Shaft_0375</v>
      </c>
      <c r="E299" s="24" t="s">
        <v>4213</v>
      </c>
      <c r="F299" s="189" t="s">
        <v>332</v>
      </c>
      <c r="G299" s="189" t="str">
        <f t="shared" si="17"/>
        <v>X3</v>
      </c>
      <c r="H299" s="194">
        <v>1</v>
      </c>
      <c r="I299" s="195" t="s">
        <v>3880</v>
      </c>
      <c r="J299" s="24" t="s">
        <v>3956</v>
      </c>
      <c r="K299" s="24" t="s">
        <v>14263</v>
      </c>
      <c r="L299" s="24" t="s">
        <v>3874</v>
      </c>
      <c r="M299" s="24" t="s">
        <v>3871</v>
      </c>
      <c r="N299" s="24" t="s">
        <v>3871</v>
      </c>
      <c r="O299" s="24" t="s">
        <v>3874</v>
      </c>
      <c r="P299" s="25">
        <v>91844416</v>
      </c>
      <c r="Q299" s="24" t="s">
        <v>4055</v>
      </c>
      <c r="R299" s="24"/>
      <c r="S299" s="25" t="s">
        <v>539</v>
      </c>
      <c r="T299" s="24"/>
      <c r="U299" s="137"/>
    </row>
    <row r="300" spans="1:21" s="2" customFormat="1">
      <c r="A300" s="43"/>
      <c r="B300" s="144" t="str">
        <f t="shared" si="15"/>
        <v>N</v>
      </c>
      <c r="C300" s="24" t="s">
        <v>4244</v>
      </c>
      <c r="D300" s="24" t="str">
        <f t="shared" si="16"/>
        <v/>
      </c>
      <c r="E300" s="24" t="s">
        <v>4213</v>
      </c>
      <c r="F300" s="189" t="s">
        <v>332</v>
      </c>
      <c r="G300" s="189" t="str">
        <f t="shared" si="17"/>
        <v>X3</v>
      </c>
      <c r="H300" s="194">
        <v>1</v>
      </c>
      <c r="I300" s="195" t="s">
        <v>3880</v>
      </c>
      <c r="J300" s="24" t="s">
        <v>3956</v>
      </c>
      <c r="K300" s="24" t="s">
        <v>14263</v>
      </c>
      <c r="L300" s="24" t="s">
        <v>3877</v>
      </c>
      <c r="M300" s="24" t="s">
        <v>3871</v>
      </c>
      <c r="N300" s="24" t="s">
        <v>3871</v>
      </c>
      <c r="O300" s="24" t="s">
        <v>3877</v>
      </c>
      <c r="P300" s="25" t="s">
        <v>544</v>
      </c>
      <c r="Q300" s="24" t="s">
        <v>3878</v>
      </c>
      <c r="R300" s="24"/>
      <c r="S300" s="25" t="s">
        <v>552</v>
      </c>
      <c r="T300" s="24"/>
      <c r="U300" s="24"/>
    </row>
    <row r="301" spans="1:21" s="2" customFormat="1">
      <c r="A301" s="43"/>
      <c r="B301" s="144" t="str">
        <f t="shared" si="15"/>
        <v>Y</v>
      </c>
      <c r="C301" s="24" t="s">
        <v>4245</v>
      </c>
      <c r="D301" s="24" t="str">
        <f t="shared" si="16"/>
        <v>ConTab_BOM_KP_Shaft_0377</v>
      </c>
      <c r="E301" s="24" t="s">
        <v>4213</v>
      </c>
      <c r="F301" s="189" t="s">
        <v>351</v>
      </c>
      <c r="G301" s="189" t="str">
        <f t="shared" si="17"/>
        <v>XE</v>
      </c>
      <c r="H301" s="194">
        <v>1.1875</v>
      </c>
      <c r="I301" s="195" t="s">
        <v>3868</v>
      </c>
      <c r="J301" s="24" t="s">
        <v>3956</v>
      </c>
      <c r="K301" s="24" t="s">
        <v>14262</v>
      </c>
      <c r="L301" s="24" t="s">
        <v>3874</v>
      </c>
      <c r="M301" s="24" t="s">
        <v>3871</v>
      </c>
      <c r="N301" s="24" t="s">
        <v>3871</v>
      </c>
      <c r="O301" s="24" t="s">
        <v>3874</v>
      </c>
      <c r="P301" s="155">
        <v>91845263</v>
      </c>
      <c r="Q301" s="204" t="s">
        <v>4246</v>
      </c>
      <c r="R301" s="24" t="s">
        <v>2014</v>
      </c>
      <c r="S301" s="25" t="s">
        <v>539</v>
      </c>
      <c r="T301" s="24"/>
      <c r="U301" s="137"/>
    </row>
    <row r="302" spans="1:21" s="2" customFormat="1">
      <c r="A302" s="43"/>
      <c r="B302" s="144" t="str">
        <f t="shared" si="15"/>
        <v>Y</v>
      </c>
      <c r="C302" s="24" t="s">
        <v>4247</v>
      </c>
      <c r="D302" s="24" t="str">
        <f t="shared" si="16"/>
        <v>ConTab_BOM_KP_Shaft_0378</v>
      </c>
      <c r="E302" s="24" t="s">
        <v>4213</v>
      </c>
      <c r="F302" s="189" t="s">
        <v>351</v>
      </c>
      <c r="G302" s="189" t="str">
        <f t="shared" si="17"/>
        <v>XE</v>
      </c>
      <c r="H302" s="194">
        <v>1.1875</v>
      </c>
      <c r="I302" s="195" t="s">
        <v>3880</v>
      </c>
      <c r="J302" s="24" t="s">
        <v>3956</v>
      </c>
      <c r="K302" s="24" t="s">
        <v>14262</v>
      </c>
      <c r="L302" s="24" t="s">
        <v>3874</v>
      </c>
      <c r="M302" s="24" t="s">
        <v>3871</v>
      </c>
      <c r="N302" s="24" t="s">
        <v>3871</v>
      </c>
      <c r="O302" s="24" t="s">
        <v>3874</v>
      </c>
      <c r="P302" s="155">
        <v>91845284</v>
      </c>
      <c r="Q302" s="204" t="s">
        <v>4248</v>
      </c>
      <c r="R302" s="24" t="s">
        <v>2014</v>
      </c>
      <c r="S302" s="25" t="s">
        <v>539</v>
      </c>
      <c r="T302" s="24"/>
      <c r="U302" s="137"/>
    </row>
    <row r="303" spans="1:21" s="2" customFormat="1">
      <c r="A303" s="43"/>
      <c r="B303" s="144" t="str">
        <f t="shared" si="15"/>
        <v>Y</v>
      </c>
      <c r="C303" s="24" t="s">
        <v>4249</v>
      </c>
      <c r="D303" s="24" t="str">
        <f t="shared" si="16"/>
        <v>ConTab_BOM_KP_Shaft_0379</v>
      </c>
      <c r="E303" s="24" t="s">
        <v>4213</v>
      </c>
      <c r="F303" s="189" t="s">
        <v>351</v>
      </c>
      <c r="G303" s="189" t="str">
        <f t="shared" si="17"/>
        <v>XE</v>
      </c>
      <c r="H303" s="194">
        <v>1.1875</v>
      </c>
      <c r="I303" s="195" t="s">
        <v>3868</v>
      </c>
      <c r="J303" s="24" t="s">
        <v>3956</v>
      </c>
      <c r="K303" s="24" t="s">
        <v>14262</v>
      </c>
      <c r="L303" s="24" t="s">
        <v>3869</v>
      </c>
      <c r="M303" s="24" t="s">
        <v>3871</v>
      </c>
      <c r="N303" s="24" t="s">
        <v>3871</v>
      </c>
      <c r="O303" s="24" t="s">
        <v>3869</v>
      </c>
      <c r="P303" s="155">
        <v>91845264</v>
      </c>
      <c r="Q303" s="204" t="s">
        <v>4250</v>
      </c>
      <c r="R303" s="24"/>
      <c r="S303" s="25" t="s">
        <v>539</v>
      </c>
      <c r="T303" s="24"/>
      <c r="U303" s="137"/>
    </row>
    <row r="304" spans="1:21" s="2" customFormat="1">
      <c r="A304" s="43"/>
      <c r="B304" s="144" t="str">
        <f t="shared" si="15"/>
        <v>Y</v>
      </c>
      <c r="C304" s="24" t="s">
        <v>4251</v>
      </c>
      <c r="D304" s="24" t="str">
        <f t="shared" si="16"/>
        <v>ConTab_BOM_KP_Shaft_0380</v>
      </c>
      <c r="E304" s="24" t="s">
        <v>4213</v>
      </c>
      <c r="F304" s="189" t="s">
        <v>351</v>
      </c>
      <c r="G304" s="189" t="str">
        <f t="shared" si="17"/>
        <v>XE</v>
      </c>
      <c r="H304" s="194">
        <v>1.1875</v>
      </c>
      <c r="I304" s="195" t="s">
        <v>3880</v>
      </c>
      <c r="J304" s="24" t="s">
        <v>3956</v>
      </c>
      <c r="K304" s="24" t="s">
        <v>14262</v>
      </c>
      <c r="L304" s="24" t="s">
        <v>3869</v>
      </c>
      <c r="M304" s="24" t="s">
        <v>3871</v>
      </c>
      <c r="N304" s="24" t="s">
        <v>3871</v>
      </c>
      <c r="O304" s="24" t="s">
        <v>3869</v>
      </c>
      <c r="P304" s="155">
        <v>91845285</v>
      </c>
      <c r="Q304" s="204" t="s">
        <v>4252</v>
      </c>
      <c r="R304" s="24"/>
      <c r="S304" s="25" t="s">
        <v>539</v>
      </c>
      <c r="T304" s="24"/>
      <c r="U304" s="24"/>
    </row>
    <row r="305" spans="1:33" s="2" customFormat="1">
      <c r="A305" s="43"/>
      <c r="B305" s="144" t="str">
        <f t="shared" si="15"/>
        <v>Y</v>
      </c>
      <c r="C305" s="24" t="s">
        <v>4253</v>
      </c>
      <c r="D305" s="24" t="str">
        <f t="shared" si="16"/>
        <v>ConTab_BOM_KP_Shaft_0381</v>
      </c>
      <c r="E305" s="24" t="s">
        <v>4213</v>
      </c>
      <c r="F305" s="189" t="s">
        <v>351</v>
      </c>
      <c r="G305" s="189" t="str">
        <f t="shared" si="17"/>
        <v>XE</v>
      </c>
      <c r="H305" s="194">
        <v>1.1875</v>
      </c>
      <c r="I305" s="195" t="s">
        <v>3868</v>
      </c>
      <c r="J305" s="24" t="s">
        <v>3956</v>
      </c>
      <c r="K305" s="24" t="s">
        <v>3962</v>
      </c>
      <c r="L305" s="24" t="s">
        <v>3874</v>
      </c>
      <c r="M305" s="24" t="s">
        <v>3871</v>
      </c>
      <c r="N305" s="24" t="s">
        <v>3871</v>
      </c>
      <c r="O305" s="24" t="s">
        <v>3874</v>
      </c>
      <c r="P305" s="155">
        <v>91845219</v>
      </c>
      <c r="Q305" s="204" t="s">
        <v>4254</v>
      </c>
      <c r="R305" s="24" t="s">
        <v>2014</v>
      </c>
      <c r="S305" s="25" t="s">
        <v>539</v>
      </c>
      <c r="T305" s="24"/>
      <c r="U305" s="24"/>
    </row>
    <row r="306" spans="1:33" s="2" customFormat="1">
      <c r="A306" s="43"/>
      <c r="B306" s="144" t="str">
        <f t="shared" si="15"/>
        <v>Y</v>
      </c>
      <c r="C306" s="24" t="s">
        <v>4255</v>
      </c>
      <c r="D306" s="24" t="str">
        <f t="shared" si="16"/>
        <v>ConTab_BOM_KP_Shaft_0382</v>
      </c>
      <c r="E306" s="24" t="s">
        <v>4213</v>
      </c>
      <c r="F306" s="189" t="s">
        <v>351</v>
      </c>
      <c r="G306" s="189" t="str">
        <f t="shared" si="17"/>
        <v>XE</v>
      </c>
      <c r="H306" s="194">
        <v>1.1875</v>
      </c>
      <c r="I306" s="195" t="s">
        <v>3880</v>
      </c>
      <c r="J306" s="24" t="s">
        <v>3956</v>
      </c>
      <c r="K306" s="24" t="s">
        <v>3962</v>
      </c>
      <c r="L306" s="24" t="s">
        <v>3874</v>
      </c>
      <c r="M306" s="24" t="s">
        <v>3871</v>
      </c>
      <c r="N306" s="24" t="s">
        <v>3871</v>
      </c>
      <c r="O306" s="24" t="s">
        <v>3874</v>
      </c>
      <c r="P306" s="155">
        <v>91845275</v>
      </c>
      <c r="Q306" s="204" t="s">
        <v>4256</v>
      </c>
      <c r="R306" s="24" t="s">
        <v>2014</v>
      </c>
      <c r="S306" s="25" t="s">
        <v>539</v>
      </c>
      <c r="T306" s="137"/>
      <c r="U306" s="137"/>
    </row>
    <row r="307" spans="1:33" s="2" customFormat="1">
      <c r="A307" s="43"/>
      <c r="B307" s="144" t="str">
        <f t="shared" si="15"/>
        <v>Y</v>
      </c>
      <c r="C307" s="24" t="s">
        <v>4257</v>
      </c>
      <c r="D307" s="24" t="str">
        <f t="shared" si="16"/>
        <v>ConTab_BOM_KP_Shaft_0383</v>
      </c>
      <c r="E307" s="24" t="s">
        <v>4213</v>
      </c>
      <c r="F307" s="189" t="s">
        <v>351</v>
      </c>
      <c r="G307" s="189" t="str">
        <f t="shared" si="17"/>
        <v>XE</v>
      </c>
      <c r="H307" s="194">
        <v>1.1875</v>
      </c>
      <c r="I307" s="195" t="s">
        <v>3868</v>
      </c>
      <c r="J307" s="24" t="s">
        <v>3956</v>
      </c>
      <c r="K307" s="24" t="s">
        <v>3962</v>
      </c>
      <c r="L307" s="24" t="s">
        <v>3869</v>
      </c>
      <c r="M307" s="24" t="s">
        <v>3871</v>
      </c>
      <c r="N307" s="24" t="s">
        <v>3871</v>
      </c>
      <c r="O307" s="24" t="s">
        <v>3869</v>
      </c>
      <c r="P307" s="155">
        <v>91845220</v>
      </c>
      <c r="Q307" s="204" t="s">
        <v>4258</v>
      </c>
      <c r="R307" s="24"/>
      <c r="S307" s="25" t="s">
        <v>539</v>
      </c>
      <c r="T307" s="137"/>
      <c r="U307" s="137"/>
    </row>
    <row r="308" spans="1:33" s="2" customFormat="1">
      <c r="A308" s="43"/>
      <c r="B308" s="144" t="str">
        <f t="shared" si="15"/>
        <v>Y</v>
      </c>
      <c r="C308" s="24" t="s">
        <v>4259</v>
      </c>
      <c r="D308" s="24" t="str">
        <f t="shared" si="16"/>
        <v>ConTab_BOM_KP_Shaft_0384</v>
      </c>
      <c r="E308" s="24" t="s">
        <v>4213</v>
      </c>
      <c r="F308" s="189" t="s">
        <v>351</v>
      </c>
      <c r="G308" s="189" t="str">
        <f t="shared" si="17"/>
        <v>XE</v>
      </c>
      <c r="H308" s="194">
        <v>1.1875</v>
      </c>
      <c r="I308" s="195" t="s">
        <v>3880</v>
      </c>
      <c r="J308" s="24" t="s">
        <v>3956</v>
      </c>
      <c r="K308" s="24" t="s">
        <v>3962</v>
      </c>
      <c r="L308" s="24" t="s">
        <v>3869</v>
      </c>
      <c r="M308" s="24" t="s">
        <v>3871</v>
      </c>
      <c r="N308" s="24" t="s">
        <v>3871</v>
      </c>
      <c r="O308" s="24" t="s">
        <v>3869</v>
      </c>
      <c r="P308" s="155" t="s">
        <v>544</v>
      </c>
      <c r="Q308" s="204" t="s">
        <v>4260</v>
      </c>
      <c r="R308" s="24"/>
      <c r="S308" s="25" t="s">
        <v>539</v>
      </c>
      <c r="T308" s="200"/>
      <c r="U308" s="200"/>
      <c r="V308"/>
      <c r="W308"/>
      <c r="X308"/>
      <c r="Y308"/>
      <c r="Z308"/>
      <c r="AA308"/>
      <c r="AB308"/>
      <c r="AC308"/>
      <c r="AD308"/>
      <c r="AE308"/>
      <c r="AF308"/>
      <c r="AG308"/>
    </row>
    <row r="309" spans="1:33" s="2" customFormat="1">
      <c r="A309" s="43"/>
      <c r="B309" s="144" t="str">
        <f t="shared" ref="B309:B356" si="18">IF(AND(L309&lt;&gt;"ShaftMatl_Special",P309&lt;&gt;"NA"),"Y","N")</f>
        <v>Y</v>
      </c>
      <c r="C309" s="24" t="s">
        <v>4261</v>
      </c>
      <c r="D309" s="24" t="str">
        <f t="shared" ref="D309:D356" si="19">IF(B309="Y",C309,"")</f>
        <v>ConTab_BOM_KP_Shaft_0385</v>
      </c>
      <c r="E309" s="24" t="s">
        <v>4262</v>
      </c>
      <c r="F309" s="25">
        <v>2</v>
      </c>
      <c r="G309" s="189" t="str">
        <f t="shared" ref="G309:G356" si="20">"X"&amp;F309</f>
        <v>X2</v>
      </c>
      <c r="H309" s="201">
        <v>1</v>
      </c>
      <c r="I309" s="195" t="s">
        <v>3868</v>
      </c>
      <c r="J309" s="24" t="s">
        <v>3956</v>
      </c>
      <c r="K309" s="24" t="s">
        <v>4036</v>
      </c>
      <c r="L309" s="24" t="s">
        <v>3869</v>
      </c>
      <c r="M309" s="24" t="s">
        <v>3871</v>
      </c>
      <c r="N309" s="24" t="s">
        <v>3894</v>
      </c>
      <c r="O309" s="24" t="s">
        <v>3869</v>
      </c>
      <c r="P309" s="25">
        <v>97639424</v>
      </c>
      <c r="Q309" s="137" t="s">
        <v>4263</v>
      </c>
      <c r="R309" s="24"/>
      <c r="S309" s="25" t="s">
        <v>539</v>
      </c>
      <c r="T309" s="137"/>
      <c r="U309" s="137"/>
    </row>
    <row r="310" spans="1:33" s="2" customFormat="1">
      <c r="A310" s="43"/>
      <c r="B310" s="144" t="str">
        <f t="shared" si="18"/>
        <v>Y</v>
      </c>
      <c r="C310" s="24" t="s">
        <v>4264</v>
      </c>
      <c r="D310" s="24" t="str">
        <f t="shared" si="19"/>
        <v>ConTab_BOM_KP_Shaft_0386</v>
      </c>
      <c r="E310" s="24" t="s">
        <v>4262</v>
      </c>
      <c r="F310" s="25">
        <v>2</v>
      </c>
      <c r="G310" s="189" t="str">
        <f t="shared" si="20"/>
        <v>X2</v>
      </c>
      <c r="H310" s="201">
        <v>1</v>
      </c>
      <c r="I310" s="195" t="s">
        <v>3880</v>
      </c>
      <c r="J310" s="24" t="s">
        <v>3956</v>
      </c>
      <c r="K310" s="24" t="s">
        <v>4036</v>
      </c>
      <c r="L310" s="24" t="s">
        <v>3869</v>
      </c>
      <c r="M310" s="24" t="s">
        <v>3871</v>
      </c>
      <c r="N310" s="24" t="s">
        <v>3894</v>
      </c>
      <c r="O310" s="24" t="s">
        <v>3869</v>
      </c>
      <c r="P310" s="25">
        <v>97639434</v>
      </c>
      <c r="Q310" s="137" t="s">
        <v>4265</v>
      </c>
      <c r="R310" s="24"/>
      <c r="S310" s="25" t="s">
        <v>539</v>
      </c>
      <c r="T310" s="137"/>
      <c r="U310" s="137"/>
    </row>
    <row r="311" spans="1:33" s="2" customFormat="1">
      <c r="A311" s="43"/>
      <c r="B311" s="144" t="str">
        <f t="shared" si="18"/>
        <v>Y</v>
      </c>
      <c r="C311" s="24" t="s">
        <v>4266</v>
      </c>
      <c r="D311" s="24" t="str">
        <f t="shared" si="19"/>
        <v>ConTab_BOM_KP_Shaft_0387</v>
      </c>
      <c r="E311" s="24" t="s">
        <v>4262</v>
      </c>
      <c r="F311" s="25" t="s">
        <v>351</v>
      </c>
      <c r="G311" s="189" t="str">
        <f t="shared" si="20"/>
        <v>XE</v>
      </c>
      <c r="H311" s="201">
        <v>1.1879999999999999</v>
      </c>
      <c r="I311" s="195" t="s">
        <v>3868</v>
      </c>
      <c r="J311" s="24" t="s">
        <v>3956</v>
      </c>
      <c r="K311" s="24" t="s">
        <v>14262</v>
      </c>
      <c r="L311" s="24" t="s">
        <v>3874</v>
      </c>
      <c r="M311" s="24" t="s">
        <v>3871</v>
      </c>
      <c r="N311" s="24" t="s">
        <v>3894</v>
      </c>
      <c r="O311" s="24" t="s">
        <v>3874</v>
      </c>
      <c r="P311" s="25">
        <v>97639435</v>
      </c>
      <c r="Q311" s="24" t="s">
        <v>4267</v>
      </c>
      <c r="R311" s="24"/>
      <c r="S311" s="25" t="s">
        <v>539</v>
      </c>
      <c r="T311" s="137"/>
      <c r="U311" s="137"/>
    </row>
    <row r="312" spans="1:33" s="2" customFormat="1">
      <c r="A312" s="43"/>
      <c r="B312" s="144" t="str">
        <f t="shared" si="18"/>
        <v>Y</v>
      </c>
      <c r="C312" s="24" t="s">
        <v>4268</v>
      </c>
      <c r="D312" s="24" t="str">
        <f t="shared" si="19"/>
        <v>ConTab_BOM_KP_Shaft_0388</v>
      </c>
      <c r="E312" s="24" t="s">
        <v>4262</v>
      </c>
      <c r="F312" s="25" t="s">
        <v>351</v>
      </c>
      <c r="G312" s="189" t="str">
        <f t="shared" si="20"/>
        <v>XE</v>
      </c>
      <c r="H312" s="201">
        <v>1.1879999999999999</v>
      </c>
      <c r="I312" s="195" t="s">
        <v>3880</v>
      </c>
      <c r="J312" s="24" t="s">
        <v>3956</v>
      </c>
      <c r="K312" s="24" t="s">
        <v>14262</v>
      </c>
      <c r="L312" s="24" t="s">
        <v>3874</v>
      </c>
      <c r="M312" s="24" t="s">
        <v>3871</v>
      </c>
      <c r="N312" s="24" t="s">
        <v>3894</v>
      </c>
      <c r="O312" s="24" t="s">
        <v>3874</v>
      </c>
      <c r="P312" s="25">
        <v>97639436</v>
      </c>
      <c r="Q312" s="24" t="s">
        <v>4269</v>
      </c>
      <c r="R312" s="24"/>
      <c r="S312" s="25" t="s">
        <v>539</v>
      </c>
      <c r="T312" s="137"/>
      <c r="U312" s="137"/>
    </row>
    <row r="313" spans="1:33" s="2" customFormat="1">
      <c r="A313" s="43"/>
      <c r="B313" s="144" t="str">
        <f t="shared" si="18"/>
        <v>Y</v>
      </c>
      <c r="C313" s="24" t="s">
        <v>4270</v>
      </c>
      <c r="D313" s="24" t="str">
        <f t="shared" si="19"/>
        <v>ConTab_BOM_KP_Shaft_0389</v>
      </c>
      <c r="E313" s="24" t="s">
        <v>1645</v>
      </c>
      <c r="F313" s="189" t="s">
        <v>359</v>
      </c>
      <c r="G313" s="189" t="str">
        <f t="shared" si="20"/>
        <v>X4</v>
      </c>
      <c r="H313" s="194">
        <v>1.5</v>
      </c>
      <c r="I313" s="195" t="s">
        <v>3868</v>
      </c>
      <c r="J313" s="24" t="s">
        <v>3956</v>
      </c>
      <c r="K313" s="24" t="s">
        <v>14262</v>
      </c>
      <c r="L313" s="24" t="s">
        <v>3884</v>
      </c>
      <c r="M313" s="24" t="s">
        <v>3871</v>
      </c>
      <c r="N313" s="24" t="s">
        <v>3871</v>
      </c>
      <c r="O313" s="24" t="s">
        <v>3884</v>
      </c>
      <c r="P313" s="25" t="s">
        <v>544</v>
      </c>
      <c r="Q313" s="24" t="s">
        <v>4157</v>
      </c>
      <c r="R313" s="24"/>
      <c r="S313" s="25" t="s">
        <v>3886</v>
      </c>
      <c r="T313" s="137"/>
      <c r="U313" s="24"/>
    </row>
    <row r="314" spans="1:33" s="2" customFormat="1">
      <c r="A314" s="43"/>
      <c r="B314" s="144" t="str">
        <f t="shared" si="18"/>
        <v>Y</v>
      </c>
      <c r="C314" s="24" t="s">
        <v>4271</v>
      </c>
      <c r="D314" s="24" t="str">
        <f t="shared" si="19"/>
        <v>ConTab_BOM_KP_Shaft_0390</v>
      </c>
      <c r="E314" s="24" t="s">
        <v>1645</v>
      </c>
      <c r="F314" s="189" t="s">
        <v>359</v>
      </c>
      <c r="G314" s="189" t="str">
        <f t="shared" si="20"/>
        <v>X4</v>
      </c>
      <c r="H314" s="194">
        <v>1.5</v>
      </c>
      <c r="I314" s="195" t="s">
        <v>3868</v>
      </c>
      <c r="J314" s="24" t="s">
        <v>3961</v>
      </c>
      <c r="K314" s="24" t="s">
        <v>3962</v>
      </c>
      <c r="L314" s="24" t="s">
        <v>3884</v>
      </c>
      <c r="M314" s="24" t="s">
        <v>3870</v>
      </c>
      <c r="N314" s="24" t="s">
        <v>3871</v>
      </c>
      <c r="O314" s="24" t="s">
        <v>3884</v>
      </c>
      <c r="P314" s="25" t="s">
        <v>544</v>
      </c>
      <c r="Q314" s="24" t="s">
        <v>4159</v>
      </c>
      <c r="R314" s="24"/>
      <c r="S314" s="25" t="s">
        <v>3886</v>
      </c>
      <c r="T314" s="137"/>
      <c r="U314" s="137"/>
    </row>
    <row r="315" spans="1:33" s="2" customFormat="1">
      <c r="A315" s="43"/>
      <c r="B315" s="144" t="str">
        <f t="shared" si="18"/>
        <v>Y</v>
      </c>
      <c r="C315" s="24" t="s">
        <v>4272</v>
      </c>
      <c r="D315" s="24" t="str">
        <f t="shared" si="19"/>
        <v>ConTab_BOM_KP_Shaft_0391</v>
      </c>
      <c r="E315" s="24" t="s">
        <v>1645</v>
      </c>
      <c r="F315" s="189" t="s">
        <v>359</v>
      </c>
      <c r="G315" s="189" t="str">
        <f t="shared" si="20"/>
        <v>X4</v>
      </c>
      <c r="H315" s="194">
        <v>1.5</v>
      </c>
      <c r="I315" s="195" t="s">
        <v>3880</v>
      </c>
      <c r="J315" s="24" t="s">
        <v>3956</v>
      </c>
      <c r="K315" s="24" t="s">
        <v>14262</v>
      </c>
      <c r="L315" s="24" t="s">
        <v>3884</v>
      </c>
      <c r="M315" s="24" t="s">
        <v>3871</v>
      </c>
      <c r="N315" s="24" t="s">
        <v>3871</v>
      </c>
      <c r="O315" s="24" t="s">
        <v>3884</v>
      </c>
      <c r="P315" s="25" t="s">
        <v>544</v>
      </c>
      <c r="Q315" s="24" t="s">
        <v>4157</v>
      </c>
      <c r="R315" s="24"/>
      <c r="S315" s="25" t="s">
        <v>3886</v>
      </c>
      <c r="T315" s="24"/>
      <c r="U315" s="137"/>
    </row>
    <row r="316" spans="1:33" s="2" customFormat="1">
      <c r="A316" s="43"/>
      <c r="B316" s="144" t="str">
        <f t="shared" si="18"/>
        <v>Y</v>
      </c>
      <c r="C316" s="24" t="s">
        <v>4273</v>
      </c>
      <c r="D316" s="24" t="str">
        <f t="shared" si="19"/>
        <v>ConTab_BOM_KP_Shaft_0392</v>
      </c>
      <c r="E316" s="24" t="s">
        <v>1645</v>
      </c>
      <c r="F316" s="189" t="s">
        <v>359</v>
      </c>
      <c r="G316" s="189" t="str">
        <f t="shared" si="20"/>
        <v>X4</v>
      </c>
      <c r="H316" s="194">
        <v>1.5</v>
      </c>
      <c r="I316" s="195" t="s">
        <v>3880</v>
      </c>
      <c r="J316" s="24" t="s">
        <v>3961</v>
      </c>
      <c r="K316" s="24" t="s">
        <v>3962</v>
      </c>
      <c r="L316" s="24" t="s">
        <v>3884</v>
      </c>
      <c r="M316" s="24" t="s">
        <v>3870</v>
      </c>
      <c r="N316" s="24" t="s">
        <v>3871</v>
      </c>
      <c r="O316" s="24" t="s">
        <v>3884</v>
      </c>
      <c r="P316" s="25" t="s">
        <v>544</v>
      </c>
      <c r="Q316" s="24" t="s">
        <v>4159</v>
      </c>
      <c r="R316" s="24"/>
      <c r="S316" s="25" t="s">
        <v>3886</v>
      </c>
      <c r="T316" s="137"/>
      <c r="U316" s="137"/>
    </row>
    <row r="317" spans="1:33" s="2" customFormat="1">
      <c r="A317" s="43"/>
      <c r="B317" s="144" t="str">
        <f t="shared" si="18"/>
        <v>Y</v>
      </c>
      <c r="C317" s="24" t="s">
        <v>4274</v>
      </c>
      <c r="D317" s="24" t="str">
        <f t="shared" si="19"/>
        <v>ConTab_BOM_KP_Shaft_0393</v>
      </c>
      <c r="E317" s="24" t="s">
        <v>1645</v>
      </c>
      <c r="F317" s="189" t="s">
        <v>359</v>
      </c>
      <c r="G317" s="189" t="str">
        <f t="shared" si="20"/>
        <v>X4</v>
      </c>
      <c r="H317" s="194">
        <v>1.5</v>
      </c>
      <c r="I317" s="195" t="s">
        <v>3868</v>
      </c>
      <c r="J317" s="24" t="s">
        <v>3956</v>
      </c>
      <c r="K317" s="24" t="s">
        <v>14262</v>
      </c>
      <c r="L317" s="24" t="s">
        <v>3889</v>
      </c>
      <c r="M317" s="24" t="s">
        <v>3871</v>
      </c>
      <c r="N317" s="24" t="s">
        <v>3871</v>
      </c>
      <c r="O317" s="24" t="s">
        <v>3889</v>
      </c>
      <c r="P317" s="25" t="s">
        <v>544</v>
      </c>
      <c r="Q317" s="24" t="s">
        <v>4163</v>
      </c>
      <c r="R317" s="24"/>
      <c r="S317" s="25" t="s">
        <v>3886</v>
      </c>
      <c r="T317" s="24"/>
      <c r="U317" s="197"/>
    </row>
    <row r="318" spans="1:33" s="2" customFormat="1">
      <c r="A318" s="43"/>
      <c r="B318" s="144" t="str">
        <f t="shared" si="18"/>
        <v>Y</v>
      </c>
      <c r="C318" s="24" t="s">
        <v>4275</v>
      </c>
      <c r="D318" s="24" t="str">
        <f t="shared" si="19"/>
        <v>ConTab_BOM_KP_Shaft_0394</v>
      </c>
      <c r="E318" s="24" t="s">
        <v>1645</v>
      </c>
      <c r="F318" s="189" t="s">
        <v>359</v>
      </c>
      <c r="G318" s="189" t="str">
        <f t="shared" si="20"/>
        <v>X4</v>
      </c>
      <c r="H318" s="194">
        <v>1.5</v>
      </c>
      <c r="I318" s="195" t="s">
        <v>3868</v>
      </c>
      <c r="J318" s="24" t="s">
        <v>3961</v>
      </c>
      <c r="K318" s="24" t="s">
        <v>3962</v>
      </c>
      <c r="L318" s="24" t="s">
        <v>3889</v>
      </c>
      <c r="M318" s="24" t="s">
        <v>3870</v>
      </c>
      <c r="N318" s="24" t="s">
        <v>3871</v>
      </c>
      <c r="O318" s="24" t="s">
        <v>3889</v>
      </c>
      <c r="P318" s="25">
        <v>91844438</v>
      </c>
      <c r="Q318" s="24" t="s">
        <v>4165</v>
      </c>
      <c r="R318" s="24"/>
      <c r="S318" s="25" t="s">
        <v>3886</v>
      </c>
      <c r="T318" s="199"/>
      <c r="U318" s="137"/>
    </row>
    <row r="319" spans="1:33" s="2" customFormat="1">
      <c r="A319" s="43"/>
      <c r="B319" s="144" t="str">
        <f t="shared" si="18"/>
        <v>Y</v>
      </c>
      <c r="C319" s="24" t="s">
        <v>4276</v>
      </c>
      <c r="D319" s="24" t="str">
        <f t="shared" si="19"/>
        <v>ConTab_BOM_KP_Shaft_0395</v>
      </c>
      <c r="E319" s="24" t="s">
        <v>1645</v>
      </c>
      <c r="F319" s="189" t="s">
        <v>359</v>
      </c>
      <c r="G319" s="189" t="str">
        <f t="shared" si="20"/>
        <v>X4</v>
      </c>
      <c r="H319" s="194">
        <v>1.5</v>
      </c>
      <c r="I319" s="195" t="s">
        <v>3880</v>
      </c>
      <c r="J319" s="24" t="s">
        <v>3956</v>
      </c>
      <c r="K319" s="24" t="s">
        <v>14262</v>
      </c>
      <c r="L319" s="24" t="s">
        <v>3889</v>
      </c>
      <c r="M319" s="24" t="s">
        <v>3871</v>
      </c>
      <c r="N319" s="24" t="s">
        <v>3871</v>
      </c>
      <c r="O319" s="24" t="s">
        <v>3889</v>
      </c>
      <c r="P319" s="25" t="s">
        <v>544</v>
      </c>
      <c r="Q319" s="24" t="s">
        <v>4163</v>
      </c>
      <c r="R319" s="24"/>
      <c r="S319" s="25" t="s">
        <v>3886</v>
      </c>
      <c r="T319" s="24"/>
      <c r="U319" s="137"/>
    </row>
    <row r="320" spans="1:33" s="2" customFormat="1">
      <c r="A320" s="43"/>
      <c r="B320" s="144" t="str">
        <f t="shared" si="18"/>
        <v>Y</v>
      </c>
      <c r="C320" s="24" t="s">
        <v>4277</v>
      </c>
      <c r="D320" s="24" t="str">
        <f t="shared" si="19"/>
        <v>ConTab_BOM_KP_Shaft_0396</v>
      </c>
      <c r="E320" s="24" t="s">
        <v>1645</v>
      </c>
      <c r="F320" s="189" t="s">
        <v>359</v>
      </c>
      <c r="G320" s="189" t="str">
        <f t="shared" si="20"/>
        <v>X4</v>
      </c>
      <c r="H320" s="194">
        <v>1.5</v>
      </c>
      <c r="I320" s="195" t="s">
        <v>3880</v>
      </c>
      <c r="J320" s="24" t="s">
        <v>3961</v>
      </c>
      <c r="K320" s="24" t="s">
        <v>3962</v>
      </c>
      <c r="L320" s="24" t="s">
        <v>3889</v>
      </c>
      <c r="M320" s="24" t="s">
        <v>3870</v>
      </c>
      <c r="N320" s="24" t="s">
        <v>3871</v>
      </c>
      <c r="O320" s="24" t="s">
        <v>3889</v>
      </c>
      <c r="P320" s="25" t="s">
        <v>544</v>
      </c>
      <c r="Q320" s="24" t="s">
        <v>4165</v>
      </c>
      <c r="R320" s="24"/>
      <c r="S320" s="25" t="s">
        <v>3886</v>
      </c>
      <c r="T320" s="137"/>
      <c r="U320" s="137"/>
    </row>
    <row r="321" spans="1:33" s="2" customFormat="1">
      <c r="A321" s="43"/>
      <c r="B321" s="144" t="str">
        <f t="shared" si="18"/>
        <v>Y</v>
      </c>
      <c r="C321" s="24" t="s">
        <v>4278</v>
      </c>
      <c r="D321" s="24" t="str">
        <f t="shared" si="19"/>
        <v>ConTab_BOM_KP_Shaft_0405</v>
      </c>
      <c r="E321" s="24" t="s">
        <v>1645</v>
      </c>
      <c r="F321" s="189" t="s">
        <v>359</v>
      </c>
      <c r="G321" s="189" t="str">
        <f t="shared" si="20"/>
        <v>X4</v>
      </c>
      <c r="H321" s="194">
        <v>1.5</v>
      </c>
      <c r="I321" s="195" t="s">
        <v>3868</v>
      </c>
      <c r="J321" s="24" t="s">
        <v>3956</v>
      </c>
      <c r="K321" s="24" t="s">
        <v>14262</v>
      </c>
      <c r="L321" s="24" t="s">
        <v>3869</v>
      </c>
      <c r="M321" s="24" t="s">
        <v>3871</v>
      </c>
      <c r="N321" s="24" t="s">
        <v>3871</v>
      </c>
      <c r="O321" s="24" t="s">
        <v>3869</v>
      </c>
      <c r="P321" s="25">
        <v>91844442</v>
      </c>
      <c r="Q321" s="24" t="s">
        <v>4169</v>
      </c>
      <c r="R321" s="24"/>
      <c r="S321" s="25" t="s">
        <v>539</v>
      </c>
      <c r="T321" s="24"/>
      <c r="U321" s="197"/>
    </row>
    <row r="322" spans="1:33" s="2" customFormat="1">
      <c r="A322" s="43"/>
      <c r="B322" s="144" t="str">
        <f t="shared" si="18"/>
        <v>Y</v>
      </c>
      <c r="C322" s="24" t="s">
        <v>4279</v>
      </c>
      <c r="D322" s="24" t="str">
        <f t="shared" si="19"/>
        <v>ConTab_BOM_KP_Shaft_0406</v>
      </c>
      <c r="E322" s="24" t="s">
        <v>1645</v>
      </c>
      <c r="F322" s="189" t="s">
        <v>359</v>
      </c>
      <c r="G322" s="189" t="str">
        <f t="shared" si="20"/>
        <v>X4</v>
      </c>
      <c r="H322" s="194">
        <v>1.5</v>
      </c>
      <c r="I322" s="195" t="s">
        <v>3868</v>
      </c>
      <c r="J322" s="24" t="s">
        <v>3956</v>
      </c>
      <c r="K322" s="24" t="s">
        <v>14262</v>
      </c>
      <c r="L322" s="24" t="s">
        <v>3874</v>
      </c>
      <c r="M322" s="24" t="s">
        <v>3871</v>
      </c>
      <c r="N322" s="24" t="s">
        <v>3871</v>
      </c>
      <c r="O322" s="24" t="s">
        <v>3874</v>
      </c>
      <c r="P322" s="25">
        <v>91844439</v>
      </c>
      <c r="Q322" s="24" t="s">
        <v>4171</v>
      </c>
      <c r="R322" s="24" t="s">
        <v>2014</v>
      </c>
      <c r="S322" s="25" t="s">
        <v>539</v>
      </c>
      <c r="T322" s="24"/>
      <c r="U322" s="24"/>
    </row>
    <row r="323" spans="1:33" s="2" customFormat="1">
      <c r="A323" s="43"/>
      <c r="B323" s="144" t="str">
        <f t="shared" si="18"/>
        <v>N</v>
      </c>
      <c r="C323" s="24" t="s">
        <v>4280</v>
      </c>
      <c r="D323" s="24" t="str">
        <f t="shared" si="19"/>
        <v/>
      </c>
      <c r="E323" s="24" t="s">
        <v>1645</v>
      </c>
      <c r="F323" s="189" t="s">
        <v>359</v>
      </c>
      <c r="G323" s="189" t="str">
        <f t="shared" si="20"/>
        <v>X4</v>
      </c>
      <c r="H323" s="194">
        <v>1.5</v>
      </c>
      <c r="I323" s="195" t="s">
        <v>3868</v>
      </c>
      <c r="J323" s="24" t="s">
        <v>3956</v>
      </c>
      <c r="K323" s="24" t="s">
        <v>14262</v>
      </c>
      <c r="L323" s="24" t="s">
        <v>3877</v>
      </c>
      <c r="M323" s="24" t="s">
        <v>3871</v>
      </c>
      <c r="N323" s="24" t="s">
        <v>3871</v>
      </c>
      <c r="O323" s="24" t="s">
        <v>3877</v>
      </c>
      <c r="P323" s="25" t="s">
        <v>544</v>
      </c>
      <c r="Q323" s="24" t="s">
        <v>3878</v>
      </c>
      <c r="R323" s="24"/>
      <c r="S323" s="25" t="s">
        <v>552</v>
      </c>
      <c r="T323" s="137"/>
      <c r="U323" s="137"/>
    </row>
    <row r="324" spans="1:33" s="2" customFormat="1">
      <c r="A324" s="43"/>
      <c r="B324" s="144" t="str">
        <f t="shared" si="18"/>
        <v>Y</v>
      </c>
      <c r="C324" s="24" t="s">
        <v>4281</v>
      </c>
      <c r="D324" s="24" t="str">
        <f t="shared" si="19"/>
        <v>ConTab_BOM_KP_Shaft_0408</v>
      </c>
      <c r="E324" s="24" t="s">
        <v>1645</v>
      </c>
      <c r="F324" s="189" t="s">
        <v>359</v>
      </c>
      <c r="G324" s="189" t="str">
        <f t="shared" si="20"/>
        <v>X4</v>
      </c>
      <c r="H324" s="194">
        <v>1.5</v>
      </c>
      <c r="I324" s="195" t="s">
        <v>3868</v>
      </c>
      <c r="J324" s="24" t="s">
        <v>3961</v>
      </c>
      <c r="K324" s="24" t="s">
        <v>3962</v>
      </c>
      <c r="L324" s="24" t="s">
        <v>3869</v>
      </c>
      <c r="M324" s="24" t="s">
        <v>3870</v>
      </c>
      <c r="N324" s="24" t="s">
        <v>3871</v>
      </c>
      <c r="O324" s="24" t="s">
        <v>3869</v>
      </c>
      <c r="P324" s="25">
        <v>91844437</v>
      </c>
      <c r="Q324" s="24" t="s">
        <v>4174</v>
      </c>
      <c r="R324" s="24"/>
      <c r="S324" s="25" t="s">
        <v>539</v>
      </c>
      <c r="T324" s="137"/>
      <c r="U324" s="137"/>
    </row>
    <row r="325" spans="1:33" s="2" customFormat="1">
      <c r="A325" s="43"/>
      <c r="B325" s="144" t="str">
        <f t="shared" si="18"/>
        <v>Y</v>
      </c>
      <c r="C325" s="24" t="s">
        <v>4282</v>
      </c>
      <c r="D325" s="24" t="str">
        <f t="shared" si="19"/>
        <v>ConTab_BOM_KP_Shaft_0409</v>
      </c>
      <c r="E325" s="24" t="s">
        <v>1645</v>
      </c>
      <c r="F325" s="189" t="s">
        <v>359</v>
      </c>
      <c r="G325" s="189" t="str">
        <f t="shared" si="20"/>
        <v>X4</v>
      </c>
      <c r="H325" s="194">
        <v>1.5</v>
      </c>
      <c r="I325" s="195" t="s">
        <v>3868</v>
      </c>
      <c r="J325" s="24" t="s">
        <v>3961</v>
      </c>
      <c r="K325" s="24" t="s">
        <v>3962</v>
      </c>
      <c r="L325" s="24" t="s">
        <v>3874</v>
      </c>
      <c r="M325" s="24" t="s">
        <v>3870</v>
      </c>
      <c r="N325" s="24" t="s">
        <v>3871</v>
      </c>
      <c r="O325" s="24" t="s">
        <v>3874</v>
      </c>
      <c r="P325" s="25">
        <v>91844436</v>
      </c>
      <c r="Q325" s="24" t="s">
        <v>4176</v>
      </c>
      <c r="R325" s="24" t="s">
        <v>2014</v>
      </c>
      <c r="S325" s="25" t="s">
        <v>539</v>
      </c>
      <c r="T325" s="137"/>
      <c r="U325" s="137"/>
    </row>
    <row r="326" spans="1:33" s="2" customFormat="1">
      <c r="A326" s="43"/>
      <c r="B326" s="144" t="str">
        <f t="shared" si="18"/>
        <v>N</v>
      </c>
      <c r="C326" s="24" t="s">
        <v>4283</v>
      </c>
      <c r="D326" s="24" t="str">
        <f t="shared" si="19"/>
        <v/>
      </c>
      <c r="E326" s="24" t="s">
        <v>1645</v>
      </c>
      <c r="F326" s="189" t="s">
        <v>359</v>
      </c>
      <c r="G326" s="189" t="str">
        <f t="shared" si="20"/>
        <v>X4</v>
      </c>
      <c r="H326" s="194">
        <v>1.5</v>
      </c>
      <c r="I326" s="195" t="s">
        <v>3868</v>
      </c>
      <c r="J326" s="24" t="s">
        <v>3961</v>
      </c>
      <c r="K326" s="24" t="s">
        <v>3962</v>
      </c>
      <c r="L326" s="24" t="s">
        <v>3877</v>
      </c>
      <c r="M326" s="24" t="s">
        <v>3870</v>
      </c>
      <c r="N326" s="24" t="s">
        <v>3871</v>
      </c>
      <c r="O326" s="24" t="s">
        <v>3877</v>
      </c>
      <c r="P326" s="25" t="s">
        <v>544</v>
      </c>
      <c r="Q326" s="24" t="s">
        <v>3878</v>
      </c>
      <c r="R326" s="24"/>
      <c r="S326" s="25" t="s">
        <v>552</v>
      </c>
      <c r="T326" s="137"/>
      <c r="U326" s="137"/>
    </row>
    <row r="327" spans="1:33" s="2" customFormat="1">
      <c r="A327" s="43"/>
      <c r="B327" s="144" t="str">
        <f t="shared" si="18"/>
        <v>Y</v>
      </c>
      <c r="C327" s="24" t="s">
        <v>4284</v>
      </c>
      <c r="D327" s="24" t="str">
        <f t="shared" si="19"/>
        <v>ConTab_BOM_KP_Shaft_0411</v>
      </c>
      <c r="E327" s="24" t="s">
        <v>1645</v>
      </c>
      <c r="F327" s="189" t="s">
        <v>359</v>
      </c>
      <c r="G327" s="189" t="str">
        <f t="shared" si="20"/>
        <v>X4</v>
      </c>
      <c r="H327" s="194">
        <v>1.5</v>
      </c>
      <c r="I327" s="195" t="s">
        <v>3880</v>
      </c>
      <c r="J327" s="24" t="s">
        <v>3956</v>
      </c>
      <c r="K327" s="24" t="s">
        <v>14262</v>
      </c>
      <c r="L327" s="24" t="s">
        <v>3869</v>
      </c>
      <c r="M327" s="24" t="s">
        <v>3871</v>
      </c>
      <c r="N327" s="24" t="s">
        <v>3871</v>
      </c>
      <c r="O327" s="24" t="s">
        <v>3869</v>
      </c>
      <c r="P327" s="25">
        <v>91844479</v>
      </c>
      <c r="Q327" s="24" t="s">
        <v>4169</v>
      </c>
      <c r="R327" s="24"/>
      <c r="S327" s="25" t="s">
        <v>539</v>
      </c>
      <c r="T327" s="137"/>
      <c r="U327" s="137"/>
    </row>
    <row r="328" spans="1:33" s="2" customFormat="1">
      <c r="A328" s="43"/>
      <c r="B328" s="144" t="str">
        <f t="shared" si="18"/>
        <v>Y</v>
      </c>
      <c r="C328" s="24" t="s">
        <v>4285</v>
      </c>
      <c r="D328" s="24" t="str">
        <f t="shared" si="19"/>
        <v>ConTab_BOM_KP_Shaft_0412</v>
      </c>
      <c r="E328" s="24" t="s">
        <v>1645</v>
      </c>
      <c r="F328" s="189" t="s">
        <v>359</v>
      </c>
      <c r="G328" s="189" t="str">
        <f t="shared" si="20"/>
        <v>X4</v>
      </c>
      <c r="H328" s="194">
        <v>1.5</v>
      </c>
      <c r="I328" s="195" t="s">
        <v>3880</v>
      </c>
      <c r="J328" s="24" t="s">
        <v>3956</v>
      </c>
      <c r="K328" s="24" t="s">
        <v>14262</v>
      </c>
      <c r="L328" s="24" t="s">
        <v>3874</v>
      </c>
      <c r="M328" s="24" t="s">
        <v>3871</v>
      </c>
      <c r="N328" s="24" t="s">
        <v>3871</v>
      </c>
      <c r="O328" s="24" t="s">
        <v>3874</v>
      </c>
      <c r="P328" s="25">
        <v>91844474</v>
      </c>
      <c r="Q328" s="24" t="s">
        <v>4171</v>
      </c>
      <c r="R328" s="24" t="s">
        <v>2014</v>
      </c>
      <c r="S328" s="25" t="s">
        <v>539</v>
      </c>
      <c r="T328" s="137"/>
      <c r="U328" s="137"/>
    </row>
    <row r="329" spans="1:33" s="2" customFormat="1">
      <c r="A329" s="43"/>
      <c r="B329" s="144" t="str">
        <f t="shared" si="18"/>
        <v>N</v>
      </c>
      <c r="C329" s="24" t="s">
        <v>4286</v>
      </c>
      <c r="D329" s="24" t="str">
        <f t="shared" si="19"/>
        <v/>
      </c>
      <c r="E329" s="24" t="s">
        <v>1645</v>
      </c>
      <c r="F329" s="189" t="s">
        <v>359</v>
      </c>
      <c r="G329" s="189" t="str">
        <f t="shared" si="20"/>
        <v>X4</v>
      </c>
      <c r="H329" s="194">
        <v>1.5</v>
      </c>
      <c r="I329" s="195" t="s">
        <v>3880</v>
      </c>
      <c r="J329" s="24" t="s">
        <v>3956</v>
      </c>
      <c r="K329" s="24" t="s">
        <v>14262</v>
      </c>
      <c r="L329" s="24" t="s">
        <v>3877</v>
      </c>
      <c r="M329" s="24" t="s">
        <v>3871</v>
      </c>
      <c r="N329" s="24" t="s">
        <v>3871</v>
      </c>
      <c r="O329" s="24" t="s">
        <v>3877</v>
      </c>
      <c r="P329" s="25" t="s">
        <v>544</v>
      </c>
      <c r="Q329" s="24" t="s">
        <v>3878</v>
      </c>
      <c r="R329" s="24"/>
      <c r="S329" s="25" t="s">
        <v>552</v>
      </c>
      <c r="T329" s="137"/>
      <c r="U329" s="24"/>
    </row>
    <row r="330" spans="1:33" s="2" customFormat="1">
      <c r="A330" s="43"/>
      <c r="B330" s="144" t="str">
        <f t="shared" si="18"/>
        <v>Y</v>
      </c>
      <c r="C330" s="24" t="s">
        <v>4287</v>
      </c>
      <c r="D330" s="24" t="str">
        <f t="shared" si="19"/>
        <v>ConTab_BOM_KP_Shaft_0414</v>
      </c>
      <c r="E330" s="24" t="s">
        <v>1645</v>
      </c>
      <c r="F330" s="189" t="s">
        <v>359</v>
      </c>
      <c r="G330" s="189" t="str">
        <f t="shared" si="20"/>
        <v>X4</v>
      </c>
      <c r="H330" s="194">
        <v>1.5</v>
      </c>
      <c r="I330" s="195" t="s">
        <v>3880</v>
      </c>
      <c r="J330" s="24" t="s">
        <v>3961</v>
      </c>
      <c r="K330" s="24" t="s">
        <v>3962</v>
      </c>
      <c r="L330" s="24" t="s">
        <v>3869</v>
      </c>
      <c r="M330" s="24" t="s">
        <v>3870</v>
      </c>
      <c r="N330" s="24" t="s">
        <v>3871</v>
      </c>
      <c r="O330" s="24" t="s">
        <v>3869</v>
      </c>
      <c r="P330" s="25">
        <v>91844462</v>
      </c>
      <c r="Q330" s="24" t="s">
        <v>4174</v>
      </c>
      <c r="R330" s="24"/>
      <c r="S330" s="25" t="s">
        <v>539</v>
      </c>
      <c r="T330" s="137"/>
      <c r="U330" s="24"/>
      <c r="V330"/>
      <c r="W330"/>
      <c r="X330"/>
      <c r="Y330"/>
      <c r="Z330"/>
      <c r="AA330"/>
      <c r="AB330"/>
      <c r="AC330"/>
      <c r="AD330"/>
      <c r="AE330"/>
      <c r="AF330"/>
      <c r="AG330"/>
    </row>
    <row r="331" spans="1:33" s="2" customFormat="1">
      <c r="A331" s="43"/>
      <c r="B331" s="144" t="str">
        <f t="shared" si="18"/>
        <v>Y</v>
      </c>
      <c r="C331" s="24" t="s">
        <v>4288</v>
      </c>
      <c r="D331" s="24" t="str">
        <f t="shared" si="19"/>
        <v>ConTab_BOM_KP_Shaft_0415</v>
      </c>
      <c r="E331" s="24" t="s">
        <v>1645</v>
      </c>
      <c r="F331" s="189" t="s">
        <v>359</v>
      </c>
      <c r="G331" s="189" t="str">
        <f t="shared" si="20"/>
        <v>X4</v>
      </c>
      <c r="H331" s="194">
        <v>1.5</v>
      </c>
      <c r="I331" s="195" t="s">
        <v>3880</v>
      </c>
      <c r="J331" s="24" t="s">
        <v>3961</v>
      </c>
      <c r="K331" s="24" t="s">
        <v>3962</v>
      </c>
      <c r="L331" s="24" t="s">
        <v>3874</v>
      </c>
      <c r="M331" s="24" t="s">
        <v>3870</v>
      </c>
      <c r="N331" s="24" t="s">
        <v>3871</v>
      </c>
      <c r="O331" s="24" t="s">
        <v>3874</v>
      </c>
      <c r="P331" s="25">
        <v>91844460</v>
      </c>
      <c r="Q331" s="24" t="s">
        <v>4176</v>
      </c>
      <c r="R331" s="24" t="s">
        <v>2014</v>
      </c>
      <c r="S331" s="25" t="s">
        <v>539</v>
      </c>
      <c r="T331" s="137"/>
      <c r="U331" s="24"/>
      <c r="V331"/>
      <c r="W331"/>
      <c r="X331"/>
      <c r="Y331"/>
      <c r="Z331"/>
      <c r="AA331"/>
      <c r="AB331"/>
      <c r="AC331"/>
      <c r="AD331"/>
      <c r="AE331"/>
      <c r="AF331"/>
      <c r="AG331"/>
    </row>
    <row r="332" spans="1:33" s="2" customFormat="1">
      <c r="A332" s="43"/>
      <c r="B332" s="144" t="str">
        <f t="shared" si="18"/>
        <v>N</v>
      </c>
      <c r="C332" s="24" t="s">
        <v>4289</v>
      </c>
      <c r="D332" s="24" t="str">
        <f t="shared" si="19"/>
        <v/>
      </c>
      <c r="E332" s="24" t="s">
        <v>1645</v>
      </c>
      <c r="F332" s="189" t="s">
        <v>359</v>
      </c>
      <c r="G332" s="189" t="str">
        <f t="shared" si="20"/>
        <v>X4</v>
      </c>
      <c r="H332" s="194">
        <v>1.5</v>
      </c>
      <c r="I332" s="195" t="s">
        <v>3880</v>
      </c>
      <c r="J332" s="24" t="s">
        <v>3961</v>
      </c>
      <c r="K332" s="24" t="s">
        <v>3962</v>
      </c>
      <c r="L332" s="24" t="s">
        <v>3877</v>
      </c>
      <c r="M332" s="24" t="s">
        <v>3870</v>
      </c>
      <c r="N332" s="24" t="s">
        <v>3871</v>
      </c>
      <c r="O332" s="24" t="s">
        <v>3877</v>
      </c>
      <c r="P332" s="25" t="s">
        <v>544</v>
      </c>
      <c r="Q332" s="24" t="s">
        <v>3878</v>
      </c>
      <c r="R332" s="24"/>
      <c r="S332" s="25" t="s">
        <v>552</v>
      </c>
      <c r="T332" s="200"/>
      <c r="U332" s="200"/>
      <c r="V332"/>
      <c r="W332"/>
      <c r="X332"/>
      <c r="Y332"/>
      <c r="Z332"/>
      <c r="AA332"/>
      <c r="AB332"/>
      <c r="AC332"/>
      <c r="AD332"/>
      <c r="AE332"/>
      <c r="AF332"/>
      <c r="AG332"/>
    </row>
    <row r="333" spans="1:33" s="2" customFormat="1">
      <c r="A333" s="43"/>
      <c r="B333" s="144" t="str">
        <f t="shared" si="18"/>
        <v>Y</v>
      </c>
      <c r="C333" s="24" t="s">
        <v>4290</v>
      </c>
      <c r="D333" s="24" t="str">
        <f t="shared" si="19"/>
        <v>ConTab_BOM_KP_Shaft_0417</v>
      </c>
      <c r="E333" s="24" t="s">
        <v>4291</v>
      </c>
      <c r="F333" s="189">
        <v>4</v>
      </c>
      <c r="G333" s="189" t="str">
        <f t="shared" si="20"/>
        <v>X4</v>
      </c>
      <c r="H333" s="194">
        <v>1.5</v>
      </c>
      <c r="I333" s="195" t="s">
        <v>3868</v>
      </c>
      <c r="J333" s="24"/>
      <c r="K333" s="24"/>
      <c r="L333" s="24" t="s">
        <v>3874</v>
      </c>
      <c r="M333" s="24" t="s">
        <v>3870</v>
      </c>
      <c r="N333" s="24" t="s">
        <v>3894</v>
      </c>
      <c r="O333" s="24" t="s">
        <v>3874</v>
      </c>
      <c r="P333" s="155">
        <v>97573437</v>
      </c>
      <c r="Q333" s="24" t="s">
        <v>4292</v>
      </c>
      <c r="R333" s="24"/>
      <c r="S333" s="25" t="s">
        <v>539</v>
      </c>
      <c r="T333" s="200"/>
      <c r="U333" s="200"/>
      <c r="V333"/>
      <c r="W333"/>
      <c r="X333"/>
      <c r="Y333"/>
      <c r="Z333"/>
      <c r="AA333"/>
      <c r="AB333"/>
      <c r="AC333"/>
      <c r="AD333"/>
      <c r="AE333"/>
      <c r="AF333"/>
      <c r="AG333"/>
    </row>
    <row r="334" spans="1:33" s="2" customFormat="1">
      <c r="A334" s="43"/>
      <c r="B334" s="144" t="str">
        <f t="shared" si="18"/>
        <v>Y</v>
      </c>
      <c r="C334" s="24" t="s">
        <v>4293</v>
      </c>
      <c r="D334" s="24" t="str">
        <f t="shared" si="19"/>
        <v>ConTab_BOM_KP_Shaft_0418</v>
      </c>
      <c r="E334" s="24" t="s">
        <v>4291</v>
      </c>
      <c r="F334" s="189">
        <v>4</v>
      </c>
      <c r="G334" s="189" t="str">
        <f t="shared" si="20"/>
        <v>X4</v>
      </c>
      <c r="H334" s="194">
        <v>1.5</v>
      </c>
      <c r="I334" s="195" t="s">
        <v>3880</v>
      </c>
      <c r="J334" s="24"/>
      <c r="K334" s="24"/>
      <c r="L334" s="24" t="s">
        <v>3874</v>
      </c>
      <c r="M334" s="24" t="s">
        <v>3870</v>
      </c>
      <c r="N334" s="24" t="s">
        <v>3894</v>
      </c>
      <c r="O334" s="24" t="s">
        <v>3874</v>
      </c>
      <c r="P334" s="25">
        <v>97573463</v>
      </c>
      <c r="Q334" s="24" t="s">
        <v>4294</v>
      </c>
      <c r="R334" s="24"/>
      <c r="S334" s="25" t="s">
        <v>539</v>
      </c>
      <c r="T334" s="200"/>
      <c r="U334" s="200"/>
      <c r="V334"/>
      <c r="W334"/>
      <c r="X334"/>
      <c r="Y334"/>
      <c r="Z334"/>
      <c r="AA334"/>
      <c r="AB334"/>
      <c r="AC334"/>
      <c r="AD334"/>
      <c r="AE334"/>
      <c r="AF334"/>
      <c r="AG334"/>
    </row>
    <row r="335" spans="1:33" s="2" customFormat="1">
      <c r="A335" s="43"/>
      <c r="B335" s="144" t="str">
        <f t="shared" si="18"/>
        <v>Y</v>
      </c>
      <c r="C335" s="24" t="s">
        <v>4295</v>
      </c>
      <c r="D335" s="24" t="str">
        <f t="shared" si="19"/>
        <v>ConTab_BOM_KP_Shaft_0419</v>
      </c>
      <c r="E335" s="24" t="s">
        <v>1653</v>
      </c>
      <c r="F335" s="189" t="s">
        <v>359</v>
      </c>
      <c r="G335" s="189" t="str">
        <f t="shared" si="20"/>
        <v>X4</v>
      </c>
      <c r="H335" s="194">
        <v>1.5</v>
      </c>
      <c r="I335" s="195" t="s">
        <v>3868</v>
      </c>
      <c r="J335" s="24" t="s">
        <v>3956</v>
      </c>
      <c r="K335" s="24" t="s">
        <v>14262</v>
      </c>
      <c r="L335" s="24" t="s">
        <v>3884</v>
      </c>
      <c r="M335" s="24" t="s">
        <v>3871</v>
      </c>
      <c r="N335" s="24" t="s">
        <v>3871</v>
      </c>
      <c r="O335" s="24" t="s">
        <v>3884</v>
      </c>
      <c r="P335" s="25" t="s">
        <v>544</v>
      </c>
      <c r="Q335" s="24" t="s">
        <v>4157</v>
      </c>
      <c r="R335" s="24"/>
      <c r="S335" s="25" t="s">
        <v>3886</v>
      </c>
      <c r="T335" s="200"/>
      <c r="U335" s="200"/>
      <c r="V335"/>
      <c r="W335"/>
      <c r="X335"/>
      <c r="Y335"/>
      <c r="Z335"/>
      <c r="AA335"/>
      <c r="AB335"/>
      <c r="AC335"/>
      <c r="AD335"/>
      <c r="AE335"/>
      <c r="AF335"/>
      <c r="AG335"/>
    </row>
    <row r="336" spans="1:33" s="2" customFormat="1">
      <c r="A336" s="43"/>
      <c r="B336" s="144" t="str">
        <f t="shared" si="18"/>
        <v>Y</v>
      </c>
      <c r="C336" s="24" t="s">
        <v>4296</v>
      </c>
      <c r="D336" s="24" t="str">
        <f t="shared" si="19"/>
        <v>ConTab_BOM_KP_Shaft_0420</v>
      </c>
      <c r="E336" s="24" t="s">
        <v>1653</v>
      </c>
      <c r="F336" s="189" t="s">
        <v>359</v>
      </c>
      <c r="G336" s="189" t="str">
        <f t="shared" si="20"/>
        <v>X4</v>
      </c>
      <c r="H336" s="194">
        <v>1.5</v>
      </c>
      <c r="I336" s="195" t="s">
        <v>3868</v>
      </c>
      <c r="J336" s="24" t="s">
        <v>3961</v>
      </c>
      <c r="K336" s="24" t="s">
        <v>3962</v>
      </c>
      <c r="L336" s="24" t="s">
        <v>3884</v>
      </c>
      <c r="M336" s="24" t="s">
        <v>3870</v>
      </c>
      <c r="N336" s="24" t="s">
        <v>3871</v>
      </c>
      <c r="O336" s="24" t="s">
        <v>3884</v>
      </c>
      <c r="P336" s="25" t="s">
        <v>544</v>
      </c>
      <c r="Q336" s="24" t="s">
        <v>4159</v>
      </c>
      <c r="R336" s="24"/>
      <c r="S336" s="25" t="s">
        <v>3886</v>
      </c>
      <c r="T336" s="200"/>
      <c r="U336" s="200"/>
      <c r="V336"/>
      <c r="W336"/>
      <c r="X336"/>
      <c r="Y336"/>
      <c r="Z336"/>
      <c r="AA336"/>
      <c r="AB336"/>
      <c r="AC336"/>
      <c r="AD336"/>
      <c r="AE336"/>
      <c r="AF336"/>
      <c r="AG336"/>
    </row>
    <row r="337" spans="1:33" s="2" customFormat="1">
      <c r="A337" s="43"/>
      <c r="B337" s="144" t="str">
        <f t="shared" si="18"/>
        <v>Y</v>
      </c>
      <c r="C337" s="24" t="s">
        <v>4297</v>
      </c>
      <c r="D337" s="24" t="str">
        <f t="shared" si="19"/>
        <v>ConTab_BOM_KP_Shaft_0421</v>
      </c>
      <c r="E337" s="24" t="s">
        <v>1653</v>
      </c>
      <c r="F337" s="189" t="s">
        <v>359</v>
      </c>
      <c r="G337" s="189" t="str">
        <f t="shared" si="20"/>
        <v>X4</v>
      </c>
      <c r="H337" s="194">
        <v>1.5</v>
      </c>
      <c r="I337" s="195" t="s">
        <v>3880</v>
      </c>
      <c r="J337" s="24" t="s">
        <v>3956</v>
      </c>
      <c r="K337" s="24" t="s">
        <v>14262</v>
      </c>
      <c r="L337" s="24" t="s">
        <v>3884</v>
      </c>
      <c r="M337" s="24" t="s">
        <v>3871</v>
      </c>
      <c r="N337" s="24" t="s">
        <v>3871</v>
      </c>
      <c r="O337" s="24" t="s">
        <v>3884</v>
      </c>
      <c r="P337" s="25" t="s">
        <v>544</v>
      </c>
      <c r="Q337" s="24" t="s">
        <v>4157</v>
      </c>
      <c r="R337" s="24"/>
      <c r="S337" s="25" t="s">
        <v>3886</v>
      </c>
      <c r="T337" s="200"/>
      <c r="U337" s="200"/>
      <c r="V337"/>
      <c r="W337"/>
      <c r="X337"/>
      <c r="Y337"/>
      <c r="Z337"/>
      <c r="AA337"/>
      <c r="AB337"/>
      <c r="AC337"/>
      <c r="AD337"/>
      <c r="AE337"/>
      <c r="AF337"/>
      <c r="AG337"/>
    </row>
    <row r="338" spans="1:33" s="2" customFormat="1">
      <c r="A338" s="43"/>
      <c r="B338" s="144" t="str">
        <f t="shared" si="18"/>
        <v>Y</v>
      </c>
      <c r="C338" s="24" t="s">
        <v>4298</v>
      </c>
      <c r="D338" s="24" t="str">
        <f t="shared" si="19"/>
        <v>ConTab_BOM_KP_Shaft_0422</v>
      </c>
      <c r="E338" s="24" t="s">
        <v>1653</v>
      </c>
      <c r="F338" s="189" t="s">
        <v>359</v>
      </c>
      <c r="G338" s="189" t="str">
        <f t="shared" si="20"/>
        <v>X4</v>
      </c>
      <c r="H338" s="194">
        <v>1.5</v>
      </c>
      <c r="I338" s="195" t="s">
        <v>3880</v>
      </c>
      <c r="J338" s="24" t="s">
        <v>3961</v>
      </c>
      <c r="K338" s="24" t="s">
        <v>3962</v>
      </c>
      <c r="L338" s="24" t="s">
        <v>3884</v>
      </c>
      <c r="M338" s="24" t="s">
        <v>3870</v>
      </c>
      <c r="N338" s="24" t="s">
        <v>3871</v>
      </c>
      <c r="O338" s="24" t="s">
        <v>3884</v>
      </c>
      <c r="P338" s="25" t="s">
        <v>544</v>
      </c>
      <c r="Q338" s="24" t="s">
        <v>4159</v>
      </c>
      <c r="R338" s="24"/>
      <c r="S338" s="25" t="s">
        <v>3886</v>
      </c>
      <c r="T338" s="200"/>
      <c r="U338" s="200"/>
      <c r="V338"/>
      <c r="W338"/>
      <c r="X338"/>
      <c r="Y338"/>
      <c r="Z338"/>
      <c r="AA338"/>
      <c r="AB338"/>
      <c r="AC338"/>
      <c r="AD338"/>
      <c r="AE338"/>
      <c r="AF338"/>
      <c r="AG338"/>
    </row>
    <row r="339" spans="1:33" s="2" customFormat="1">
      <c r="A339" s="43"/>
      <c r="B339" s="144" t="str">
        <f t="shared" si="18"/>
        <v>Y</v>
      </c>
      <c r="C339" s="24" t="s">
        <v>4299</v>
      </c>
      <c r="D339" s="24" t="str">
        <f t="shared" si="19"/>
        <v>ConTab_BOM_KP_Shaft_0423</v>
      </c>
      <c r="E339" s="24" t="s">
        <v>1653</v>
      </c>
      <c r="F339" s="189" t="s">
        <v>359</v>
      </c>
      <c r="G339" s="189" t="str">
        <f t="shared" si="20"/>
        <v>X4</v>
      </c>
      <c r="H339" s="194">
        <v>1.5</v>
      </c>
      <c r="I339" s="195" t="s">
        <v>3868</v>
      </c>
      <c r="J339" s="24" t="s">
        <v>3956</v>
      </c>
      <c r="K339" s="24" t="s">
        <v>14262</v>
      </c>
      <c r="L339" s="24" t="s">
        <v>3889</v>
      </c>
      <c r="M339" s="24" t="s">
        <v>3871</v>
      </c>
      <c r="N339" s="24" t="s">
        <v>3871</v>
      </c>
      <c r="O339" s="24" t="s">
        <v>3889</v>
      </c>
      <c r="P339" s="25" t="s">
        <v>544</v>
      </c>
      <c r="Q339" s="24" t="s">
        <v>4163</v>
      </c>
      <c r="R339" s="24"/>
      <c r="S339" s="25" t="s">
        <v>3886</v>
      </c>
      <c r="T339" s="200"/>
      <c r="U339" s="200"/>
      <c r="V339"/>
      <c r="W339"/>
      <c r="X339"/>
      <c r="Y339"/>
      <c r="Z339"/>
      <c r="AA339"/>
      <c r="AB339"/>
      <c r="AC339"/>
      <c r="AD339"/>
      <c r="AE339"/>
      <c r="AF339"/>
      <c r="AG339"/>
    </row>
    <row r="340" spans="1:33" s="2" customFormat="1">
      <c r="A340" s="43"/>
      <c r="B340" s="144" t="str">
        <f t="shared" si="18"/>
        <v>Y</v>
      </c>
      <c r="C340" s="24" t="s">
        <v>4300</v>
      </c>
      <c r="D340" s="24" t="str">
        <f t="shared" si="19"/>
        <v>ConTab_BOM_KP_Shaft_0424</v>
      </c>
      <c r="E340" s="24" t="s">
        <v>1653</v>
      </c>
      <c r="F340" s="189" t="s">
        <v>359</v>
      </c>
      <c r="G340" s="189" t="str">
        <f t="shared" si="20"/>
        <v>X4</v>
      </c>
      <c r="H340" s="194">
        <v>1.5</v>
      </c>
      <c r="I340" s="195" t="s">
        <v>3868</v>
      </c>
      <c r="J340" s="24" t="s">
        <v>3961</v>
      </c>
      <c r="K340" s="24" t="s">
        <v>3962</v>
      </c>
      <c r="L340" s="24" t="s">
        <v>3889</v>
      </c>
      <c r="M340" s="24" t="s">
        <v>3870</v>
      </c>
      <c r="N340" s="24" t="s">
        <v>3871</v>
      </c>
      <c r="O340" s="24" t="s">
        <v>3889</v>
      </c>
      <c r="P340" s="25" t="s">
        <v>544</v>
      </c>
      <c r="Q340" s="24" t="s">
        <v>4165</v>
      </c>
      <c r="R340" s="24"/>
      <c r="S340" s="25" t="s">
        <v>3886</v>
      </c>
      <c r="T340" s="200"/>
      <c r="U340" s="200"/>
      <c r="V340"/>
      <c r="W340"/>
      <c r="X340"/>
      <c r="Y340"/>
      <c r="Z340"/>
      <c r="AA340"/>
      <c r="AB340"/>
      <c r="AC340"/>
      <c r="AD340"/>
      <c r="AE340"/>
      <c r="AF340"/>
      <c r="AG340"/>
    </row>
    <row r="341" spans="1:33" s="2" customFormat="1">
      <c r="A341" s="43"/>
      <c r="B341" s="144" t="str">
        <f t="shared" si="18"/>
        <v>Y</v>
      </c>
      <c r="C341" s="24" t="s">
        <v>4301</v>
      </c>
      <c r="D341" s="24" t="str">
        <f t="shared" si="19"/>
        <v>ConTab_BOM_KP_Shaft_0425</v>
      </c>
      <c r="E341" s="24" t="s">
        <v>1653</v>
      </c>
      <c r="F341" s="189" t="s">
        <v>359</v>
      </c>
      <c r="G341" s="189" t="str">
        <f t="shared" si="20"/>
        <v>X4</v>
      </c>
      <c r="H341" s="194">
        <v>1.5</v>
      </c>
      <c r="I341" s="195" t="s">
        <v>3880</v>
      </c>
      <c r="J341" s="24" t="s">
        <v>3956</v>
      </c>
      <c r="K341" s="24" t="s">
        <v>14262</v>
      </c>
      <c r="L341" s="24" t="s">
        <v>3889</v>
      </c>
      <c r="M341" s="24" t="s">
        <v>3871</v>
      </c>
      <c r="N341" s="24" t="s">
        <v>3871</v>
      </c>
      <c r="O341" s="24" t="s">
        <v>3889</v>
      </c>
      <c r="P341" s="25" t="s">
        <v>544</v>
      </c>
      <c r="Q341" s="24" t="s">
        <v>4163</v>
      </c>
      <c r="R341" s="24"/>
      <c r="S341" s="25" t="s">
        <v>3886</v>
      </c>
      <c r="T341" s="200"/>
      <c r="U341" s="200"/>
      <c r="V341"/>
      <c r="W341"/>
      <c r="X341"/>
      <c r="Y341"/>
      <c r="Z341"/>
      <c r="AA341"/>
      <c r="AB341"/>
      <c r="AC341"/>
      <c r="AD341"/>
      <c r="AE341"/>
      <c r="AF341"/>
      <c r="AG341"/>
    </row>
    <row r="342" spans="1:33" s="2" customFormat="1">
      <c r="A342" s="43"/>
      <c r="B342" s="144" t="str">
        <f t="shared" si="18"/>
        <v>Y</v>
      </c>
      <c r="C342" s="24" t="s">
        <v>4302</v>
      </c>
      <c r="D342" s="24" t="str">
        <f t="shared" si="19"/>
        <v>ConTab_BOM_KP_Shaft_0426</v>
      </c>
      <c r="E342" s="24" t="s">
        <v>1653</v>
      </c>
      <c r="F342" s="189" t="s">
        <v>359</v>
      </c>
      <c r="G342" s="189" t="str">
        <f t="shared" si="20"/>
        <v>X4</v>
      </c>
      <c r="H342" s="194">
        <v>1.5</v>
      </c>
      <c r="I342" s="195" t="s">
        <v>3880</v>
      </c>
      <c r="J342" s="24" t="s">
        <v>3961</v>
      </c>
      <c r="K342" s="24" t="s">
        <v>3962</v>
      </c>
      <c r="L342" s="24" t="s">
        <v>3889</v>
      </c>
      <c r="M342" s="24" t="s">
        <v>3870</v>
      </c>
      <c r="N342" s="24" t="s">
        <v>3871</v>
      </c>
      <c r="O342" s="24" t="s">
        <v>3889</v>
      </c>
      <c r="P342" s="25" t="s">
        <v>544</v>
      </c>
      <c r="Q342" s="24" t="s">
        <v>4165</v>
      </c>
      <c r="R342" s="24"/>
      <c r="S342" s="25" t="s">
        <v>3886</v>
      </c>
      <c r="T342" s="200"/>
      <c r="U342" s="200"/>
      <c r="V342"/>
      <c r="W342"/>
      <c r="X342"/>
      <c r="Y342"/>
      <c r="Z342"/>
      <c r="AA342"/>
      <c r="AB342"/>
      <c r="AC342"/>
      <c r="AD342"/>
      <c r="AE342"/>
      <c r="AF342"/>
      <c r="AG342"/>
    </row>
    <row r="343" spans="1:33" s="2" customFormat="1">
      <c r="A343" s="43"/>
      <c r="B343" s="144" t="str">
        <f t="shared" si="18"/>
        <v>Y</v>
      </c>
      <c r="C343" s="24" t="s">
        <v>4303</v>
      </c>
      <c r="D343" s="24" t="str">
        <f t="shared" si="19"/>
        <v>ConTab_BOM_KP_Shaft_0435</v>
      </c>
      <c r="E343" s="24" t="s">
        <v>1653</v>
      </c>
      <c r="F343" s="189" t="s">
        <v>359</v>
      </c>
      <c r="G343" s="189" t="str">
        <f t="shared" si="20"/>
        <v>X4</v>
      </c>
      <c r="H343" s="194">
        <v>1.5</v>
      </c>
      <c r="I343" s="195" t="s">
        <v>3868</v>
      </c>
      <c r="J343" s="24" t="s">
        <v>3956</v>
      </c>
      <c r="K343" s="24" t="s">
        <v>14262</v>
      </c>
      <c r="L343" s="24" t="s">
        <v>3869</v>
      </c>
      <c r="M343" s="24" t="s">
        <v>3871</v>
      </c>
      <c r="N343" s="24" t="s">
        <v>3871</v>
      </c>
      <c r="O343" s="24" t="s">
        <v>3869</v>
      </c>
      <c r="P343" s="25">
        <v>91844442</v>
      </c>
      <c r="Q343" s="24" t="s">
        <v>4169</v>
      </c>
      <c r="R343" s="24"/>
      <c r="S343" s="25" t="s">
        <v>539</v>
      </c>
      <c r="T343" s="200"/>
      <c r="U343" s="200"/>
      <c r="V343"/>
      <c r="W343"/>
      <c r="X343"/>
      <c r="Y343"/>
      <c r="Z343"/>
      <c r="AA343"/>
      <c r="AB343"/>
      <c r="AC343"/>
      <c r="AD343"/>
      <c r="AE343"/>
      <c r="AF343"/>
      <c r="AG343"/>
    </row>
    <row r="344" spans="1:33" s="2" customFormat="1">
      <c r="A344" s="43"/>
      <c r="B344" s="144" t="str">
        <f t="shared" si="18"/>
        <v>Y</v>
      </c>
      <c r="C344" s="24" t="s">
        <v>4304</v>
      </c>
      <c r="D344" s="24" t="str">
        <f t="shared" si="19"/>
        <v>ConTab_BOM_KP_Shaft_0436</v>
      </c>
      <c r="E344" s="24" t="s">
        <v>1653</v>
      </c>
      <c r="F344" s="189" t="s">
        <v>359</v>
      </c>
      <c r="G344" s="189" t="str">
        <f t="shared" si="20"/>
        <v>X4</v>
      </c>
      <c r="H344" s="194">
        <v>1.5</v>
      </c>
      <c r="I344" s="195" t="s">
        <v>3868</v>
      </c>
      <c r="J344" s="24" t="s">
        <v>3956</v>
      </c>
      <c r="K344" s="24" t="s">
        <v>14262</v>
      </c>
      <c r="L344" s="24" t="s">
        <v>3874</v>
      </c>
      <c r="M344" s="24" t="s">
        <v>3871</v>
      </c>
      <c r="N344" s="24" t="s">
        <v>3871</v>
      </c>
      <c r="O344" s="24" t="s">
        <v>3874</v>
      </c>
      <c r="P344" s="25">
        <v>91844439</v>
      </c>
      <c r="Q344" s="24" t="s">
        <v>4171</v>
      </c>
      <c r="R344" s="24" t="s">
        <v>2014</v>
      </c>
      <c r="S344" s="25" t="s">
        <v>539</v>
      </c>
      <c r="T344" s="200"/>
      <c r="U344" s="200"/>
      <c r="V344"/>
      <c r="W344"/>
      <c r="X344"/>
      <c r="Y344"/>
      <c r="Z344"/>
      <c r="AA344"/>
      <c r="AB344"/>
      <c r="AC344"/>
      <c r="AD344"/>
      <c r="AE344"/>
      <c r="AF344"/>
      <c r="AG344"/>
    </row>
    <row r="345" spans="1:33" s="2" customFormat="1">
      <c r="A345" s="43"/>
      <c r="B345" s="144" t="str">
        <f t="shared" si="18"/>
        <v>N</v>
      </c>
      <c r="C345" s="24" t="s">
        <v>4305</v>
      </c>
      <c r="D345" s="24" t="str">
        <f t="shared" si="19"/>
        <v/>
      </c>
      <c r="E345" s="24" t="s">
        <v>1653</v>
      </c>
      <c r="F345" s="189" t="s">
        <v>359</v>
      </c>
      <c r="G345" s="189" t="str">
        <f t="shared" si="20"/>
        <v>X4</v>
      </c>
      <c r="H345" s="194">
        <v>1.5</v>
      </c>
      <c r="I345" s="195" t="s">
        <v>3868</v>
      </c>
      <c r="J345" s="24" t="s">
        <v>3956</v>
      </c>
      <c r="K345" s="24" t="s">
        <v>14262</v>
      </c>
      <c r="L345" s="24" t="s">
        <v>3877</v>
      </c>
      <c r="M345" s="24" t="s">
        <v>3871</v>
      </c>
      <c r="N345" s="24" t="s">
        <v>3871</v>
      </c>
      <c r="O345" s="24" t="s">
        <v>3877</v>
      </c>
      <c r="P345" s="25" t="s">
        <v>544</v>
      </c>
      <c r="Q345" s="24" t="s">
        <v>3878</v>
      </c>
      <c r="R345" s="24"/>
      <c r="S345" s="25" t="s">
        <v>552</v>
      </c>
      <c r="T345" s="200"/>
      <c r="U345" s="200"/>
      <c r="V345"/>
      <c r="W345"/>
      <c r="X345"/>
      <c r="Y345"/>
      <c r="Z345"/>
      <c r="AA345"/>
      <c r="AB345"/>
      <c r="AC345"/>
      <c r="AD345"/>
      <c r="AE345"/>
      <c r="AF345"/>
      <c r="AG345"/>
    </row>
    <row r="346" spans="1:33" s="2" customFormat="1">
      <c r="A346" s="43"/>
      <c r="B346" s="144" t="str">
        <f t="shared" si="18"/>
        <v>Y</v>
      </c>
      <c r="C346" s="24" t="s">
        <v>4306</v>
      </c>
      <c r="D346" s="24" t="str">
        <f t="shared" si="19"/>
        <v>ConTab_BOM_KP_Shaft_0438</v>
      </c>
      <c r="E346" s="24" t="s">
        <v>1653</v>
      </c>
      <c r="F346" s="189" t="s">
        <v>359</v>
      </c>
      <c r="G346" s="189" t="str">
        <f t="shared" si="20"/>
        <v>X4</v>
      </c>
      <c r="H346" s="194">
        <v>1.5</v>
      </c>
      <c r="I346" s="195" t="s">
        <v>3868</v>
      </c>
      <c r="J346" s="24" t="s">
        <v>3961</v>
      </c>
      <c r="K346" s="24" t="s">
        <v>3962</v>
      </c>
      <c r="L346" s="24" t="s">
        <v>3869</v>
      </c>
      <c r="M346" s="24" t="s">
        <v>3870</v>
      </c>
      <c r="N346" s="24" t="s">
        <v>3871</v>
      </c>
      <c r="O346" s="24" t="s">
        <v>3869</v>
      </c>
      <c r="P346" s="25">
        <v>91844437</v>
      </c>
      <c r="Q346" s="24" t="s">
        <v>4174</v>
      </c>
      <c r="R346" s="24"/>
      <c r="S346" s="25" t="s">
        <v>539</v>
      </c>
      <c r="T346" s="200"/>
      <c r="U346" s="200"/>
      <c r="V346"/>
      <c r="W346"/>
      <c r="X346"/>
      <c r="Y346"/>
      <c r="Z346"/>
      <c r="AA346"/>
      <c r="AB346"/>
      <c r="AC346"/>
      <c r="AD346"/>
      <c r="AE346"/>
      <c r="AF346"/>
      <c r="AG346"/>
    </row>
    <row r="347" spans="1:33" s="2" customFormat="1">
      <c r="A347" s="43"/>
      <c r="B347" s="144" t="str">
        <f t="shared" si="18"/>
        <v>Y</v>
      </c>
      <c r="C347" s="24" t="s">
        <v>4307</v>
      </c>
      <c r="D347" s="24" t="str">
        <f t="shared" si="19"/>
        <v>ConTab_BOM_KP_Shaft_0439</v>
      </c>
      <c r="E347" s="24" t="s">
        <v>1653</v>
      </c>
      <c r="F347" s="189" t="s">
        <v>359</v>
      </c>
      <c r="G347" s="189" t="str">
        <f t="shared" si="20"/>
        <v>X4</v>
      </c>
      <c r="H347" s="194">
        <v>1.5</v>
      </c>
      <c r="I347" s="195" t="s">
        <v>3868</v>
      </c>
      <c r="J347" s="24" t="s">
        <v>3961</v>
      </c>
      <c r="K347" s="24" t="s">
        <v>3962</v>
      </c>
      <c r="L347" s="24" t="s">
        <v>3874</v>
      </c>
      <c r="M347" s="24" t="s">
        <v>3870</v>
      </c>
      <c r="N347" s="24" t="s">
        <v>3871</v>
      </c>
      <c r="O347" s="24" t="s">
        <v>3874</v>
      </c>
      <c r="P347" s="25">
        <v>91844436</v>
      </c>
      <c r="Q347" s="24" t="s">
        <v>4176</v>
      </c>
      <c r="R347" s="24" t="s">
        <v>2014</v>
      </c>
      <c r="S347" s="25" t="s">
        <v>539</v>
      </c>
      <c r="T347" s="24"/>
      <c r="U347" s="24"/>
    </row>
    <row r="348" spans="1:33" s="2" customFormat="1">
      <c r="A348" s="43"/>
      <c r="B348" s="144" t="str">
        <f t="shared" si="18"/>
        <v>N</v>
      </c>
      <c r="C348" s="24" t="s">
        <v>4308</v>
      </c>
      <c r="D348" s="24" t="str">
        <f t="shared" si="19"/>
        <v/>
      </c>
      <c r="E348" s="24" t="s">
        <v>1653</v>
      </c>
      <c r="F348" s="189" t="s">
        <v>359</v>
      </c>
      <c r="G348" s="189" t="str">
        <f t="shared" si="20"/>
        <v>X4</v>
      </c>
      <c r="H348" s="194">
        <v>1.5</v>
      </c>
      <c r="I348" s="195" t="s">
        <v>3868</v>
      </c>
      <c r="J348" s="24" t="s">
        <v>3961</v>
      </c>
      <c r="K348" s="24" t="s">
        <v>3962</v>
      </c>
      <c r="L348" s="24" t="s">
        <v>3877</v>
      </c>
      <c r="M348" s="24" t="s">
        <v>3870</v>
      </c>
      <c r="N348" s="24" t="s">
        <v>3871</v>
      </c>
      <c r="O348" s="24" t="s">
        <v>3877</v>
      </c>
      <c r="P348" s="25" t="s">
        <v>544</v>
      </c>
      <c r="Q348" s="24" t="s">
        <v>3878</v>
      </c>
      <c r="R348" s="24"/>
      <c r="S348" s="25" t="s">
        <v>552</v>
      </c>
      <c r="T348" s="200"/>
      <c r="U348" s="200"/>
      <c r="V348"/>
      <c r="W348"/>
      <c r="X348"/>
      <c r="Y348"/>
      <c r="Z348"/>
      <c r="AA348"/>
      <c r="AB348"/>
      <c r="AC348"/>
      <c r="AD348"/>
      <c r="AE348"/>
      <c r="AF348"/>
      <c r="AG348"/>
    </row>
    <row r="349" spans="1:33" s="2" customFormat="1">
      <c r="A349" s="43"/>
      <c r="B349" s="144" t="str">
        <f t="shared" si="18"/>
        <v>Y</v>
      </c>
      <c r="C349" s="24" t="s">
        <v>4309</v>
      </c>
      <c r="D349" s="24" t="str">
        <f t="shared" si="19"/>
        <v>ConTab_BOM_KP_Shaft_0441</v>
      </c>
      <c r="E349" s="24" t="s">
        <v>1653</v>
      </c>
      <c r="F349" s="189" t="s">
        <v>359</v>
      </c>
      <c r="G349" s="189" t="str">
        <f t="shared" si="20"/>
        <v>X4</v>
      </c>
      <c r="H349" s="194">
        <v>1.5</v>
      </c>
      <c r="I349" s="195" t="s">
        <v>3880</v>
      </c>
      <c r="J349" s="24" t="s">
        <v>3956</v>
      </c>
      <c r="K349" s="24" t="s">
        <v>14262</v>
      </c>
      <c r="L349" s="24" t="s">
        <v>3869</v>
      </c>
      <c r="M349" s="24" t="s">
        <v>3871</v>
      </c>
      <c r="N349" s="24" t="s">
        <v>3871</v>
      </c>
      <c r="O349" s="24" t="s">
        <v>3869</v>
      </c>
      <c r="P349" s="25">
        <v>91844479</v>
      </c>
      <c r="Q349" s="24" t="s">
        <v>4169</v>
      </c>
      <c r="R349" s="24"/>
      <c r="S349" s="25" t="s">
        <v>539</v>
      </c>
      <c r="T349" s="200"/>
      <c r="U349" s="200"/>
      <c r="V349"/>
      <c r="W349"/>
      <c r="X349"/>
      <c r="Y349"/>
      <c r="Z349"/>
      <c r="AA349"/>
      <c r="AB349"/>
      <c r="AC349"/>
      <c r="AD349"/>
      <c r="AE349"/>
      <c r="AF349"/>
      <c r="AG349"/>
    </row>
    <row r="350" spans="1:33" s="2" customFormat="1">
      <c r="A350" s="43"/>
      <c r="B350" s="144" t="str">
        <f t="shared" si="18"/>
        <v>Y</v>
      </c>
      <c r="C350" s="24" t="s">
        <v>4310</v>
      </c>
      <c r="D350" s="24" t="str">
        <f t="shared" si="19"/>
        <v>ConTab_BOM_KP_Shaft_0442</v>
      </c>
      <c r="E350" s="24" t="s">
        <v>1653</v>
      </c>
      <c r="F350" s="189" t="s">
        <v>359</v>
      </c>
      <c r="G350" s="189" t="str">
        <f t="shared" si="20"/>
        <v>X4</v>
      </c>
      <c r="H350" s="194">
        <v>1.5</v>
      </c>
      <c r="I350" s="195" t="s">
        <v>3880</v>
      </c>
      <c r="J350" s="24" t="s">
        <v>3956</v>
      </c>
      <c r="K350" s="24" t="s">
        <v>14262</v>
      </c>
      <c r="L350" s="24" t="s">
        <v>3874</v>
      </c>
      <c r="M350" s="24" t="s">
        <v>3871</v>
      </c>
      <c r="N350" s="24" t="s">
        <v>3871</v>
      </c>
      <c r="O350" s="24" t="s">
        <v>3874</v>
      </c>
      <c r="P350" s="25">
        <v>91844474</v>
      </c>
      <c r="Q350" s="24" t="s">
        <v>4171</v>
      </c>
      <c r="R350" s="24" t="s">
        <v>2014</v>
      </c>
      <c r="S350" s="25" t="s">
        <v>539</v>
      </c>
      <c r="T350" s="200"/>
      <c r="U350" s="200"/>
      <c r="V350"/>
      <c r="W350"/>
      <c r="X350"/>
      <c r="Y350"/>
      <c r="Z350"/>
      <c r="AA350"/>
      <c r="AB350"/>
      <c r="AC350"/>
      <c r="AD350"/>
      <c r="AE350"/>
      <c r="AF350"/>
      <c r="AG350"/>
    </row>
    <row r="351" spans="1:33" s="2" customFormat="1">
      <c r="A351" s="43"/>
      <c r="B351" s="144" t="str">
        <f t="shared" si="18"/>
        <v>N</v>
      </c>
      <c r="C351" s="24" t="s">
        <v>4311</v>
      </c>
      <c r="D351" s="24" t="str">
        <f t="shared" si="19"/>
        <v/>
      </c>
      <c r="E351" s="24" t="s">
        <v>1653</v>
      </c>
      <c r="F351" s="189" t="s">
        <v>359</v>
      </c>
      <c r="G351" s="189" t="str">
        <f t="shared" si="20"/>
        <v>X4</v>
      </c>
      <c r="H351" s="194">
        <v>1.5</v>
      </c>
      <c r="I351" s="195" t="s">
        <v>3880</v>
      </c>
      <c r="J351" s="24" t="s">
        <v>3956</v>
      </c>
      <c r="K351" s="24" t="s">
        <v>14262</v>
      </c>
      <c r="L351" s="24" t="s">
        <v>3877</v>
      </c>
      <c r="M351" s="24" t="s">
        <v>3871</v>
      </c>
      <c r="N351" s="24" t="s">
        <v>3871</v>
      </c>
      <c r="O351" s="24" t="s">
        <v>3877</v>
      </c>
      <c r="P351" s="25" t="s">
        <v>544</v>
      </c>
      <c r="Q351" s="24" t="s">
        <v>3878</v>
      </c>
      <c r="R351" s="24"/>
      <c r="S351" s="25" t="s">
        <v>552</v>
      </c>
      <c r="T351" s="200"/>
      <c r="U351" s="200"/>
      <c r="V351"/>
      <c r="W351"/>
      <c r="X351"/>
      <c r="Y351"/>
      <c r="Z351"/>
      <c r="AA351"/>
      <c r="AB351"/>
      <c r="AC351"/>
      <c r="AD351"/>
      <c r="AE351"/>
      <c r="AF351"/>
      <c r="AG351"/>
    </row>
    <row r="352" spans="1:33" s="2" customFormat="1">
      <c r="A352" s="43"/>
      <c r="B352" s="144" t="str">
        <f t="shared" si="18"/>
        <v>Y</v>
      </c>
      <c r="C352" s="24" t="s">
        <v>4312</v>
      </c>
      <c r="D352" s="24" t="str">
        <f t="shared" si="19"/>
        <v>ConTab_BOM_KP_Shaft_0444</v>
      </c>
      <c r="E352" s="24" t="s">
        <v>1653</v>
      </c>
      <c r="F352" s="189" t="s">
        <v>359</v>
      </c>
      <c r="G352" s="189" t="str">
        <f t="shared" si="20"/>
        <v>X4</v>
      </c>
      <c r="H352" s="194">
        <v>1.5</v>
      </c>
      <c r="I352" s="195" t="s">
        <v>3880</v>
      </c>
      <c r="J352" s="24" t="s">
        <v>3961</v>
      </c>
      <c r="K352" s="24" t="s">
        <v>3962</v>
      </c>
      <c r="L352" s="24" t="s">
        <v>3869</v>
      </c>
      <c r="M352" s="24" t="s">
        <v>3870</v>
      </c>
      <c r="N352" s="24" t="s">
        <v>3871</v>
      </c>
      <c r="O352" s="24" t="s">
        <v>3869</v>
      </c>
      <c r="P352" s="25">
        <v>91844462</v>
      </c>
      <c r="Q352" s="24" t="s">
        <v>4174</v>
      </c>
      <c r="R352" s="24"/>
      <c r="S352" s="25" t="s">
        <v>539</v>
      </c>
      <c r="T352" s="200"/>
      <c r="U352" s="200"/>
      <c r="V352"/>
      <c r="W352"/>
      <c r="X352"/>
      <c r="Y352"/>
      <c r="Z352"/>
      <c r="AA352"/>
      <c r="AB352"/>
      <c r="AC352"/>
      <c r="AD352"/>
      <c r="AE352"/>
      <c r="AF352"/>
      <c r="AG352"/>
    </row>
    <row r="353" spans="1:33" s="2" customFormat="1">
      <c r="A353" s="43"/>
      <c r="B353" s="144" t="str">
        <f t="shared" si="18"/>
        <v>Y</v>
      </c>
      <c r="C353" s="24" t="s">
        <v>4313</v>
      </c>
      <c r="D353" s="24" t="str">
        <f t="shared" si="19"/>
        <v>ConTab_BOM_KP_Shaft_0445</v>
      </c>
      <c r="E353" s="24" t="s">
        <v>1653</v>
      </c>
      <c r="F353" s="189" t="s">
        <v>359</v>
      </c>
      <c r="G353" s="189" t="str">
        <f t="shared" si="20"/>
        <v>X4</v>
      </c>
      <c r="H353" s="194">
        <v>1.5</v>
      </c>
      <c r="I353" s="195" t="s">
        <v>3880</v>
      </c>
      <c r="J353" s="24" t="s">
        <v>3961</v>
      </c>
      <c r="K353" s="24" t="s">
        <v>3962</v>
      </c>
      <c r="L353" s="24" t="s">
        <v>3874</v>
      </c>
      <c r="M353" s="24" t="s">
        <v>3870</v>
      </c>
      <c r="N353" s="24" t="s">
        <v>3871</v>
      </c>
      <c r="O353" s="24" t="s">
        <v>3874</v>
      </c>
      <c r="P353" s="25">
        <v>91844460</v>
      </c>
      <c r="Q353" s="24" t="s">
        <v>4176</v>
      </c>
      <c r="R353" s="24" t="s">
        <v>2014</v>
      </c>
      <c r="S353" s="25" t="s">
        <v>539</v>
      </c>
      <c r="T353" s="200"/>
      <c r="U353" s="200"/>
      <c r="V353"/>
      <c r="W353"/>
      <c r="X353"/>
      <c r="Y353"/>
      <c r="Z353"/>
      <c r="AA353"/>
      <c r="AB353"/>
      <c r="AC353"/>
      <c r="AD353"/>
      <c r="AE353"/>
      <c r="AF353"/>
      <c r="AG353"/>
    </row>
    <row r="354" spans="1:33" s="2" customFormat="1">
      <c r="A354" s="43"/>
      <c r="B354" s="144" t="str">
        <f t="shared" si="18"/>
        <v>N</v>
      </c>
      <c r="C354" s="24" t="s">
        <v>4314</v>
      </c>
      <c r="D354" s="24" t="str">
        <f t="shared" si="19"/>
        <v/>
      </c>
      <c r="E354" s="24" t="s">
        <v>1653</v>
      </c>
      <c r="F354" s="189" t="s">
        <v>359</v>
      </c>
      <c r="G354" s="189" t="str">
        <f t="shared" si="20"/>
        <v>X4</v>
      </c>
      <c r="H354" s="194">
        <v>1.5</v>
      </c>
      <c r="I354" s="195" t="s">
        <v>3880</v>
      </c>
      <c r="J354" s="24" t="s">
        <v>3961</v>
      </c>
      <c r="K354" s="24" t="s">
        <v>3962</v>
      </c>
      <c r="L354" s="24" t="s">
        <v>3877</v>
      </c>
      <c r="M354" s="24" t="s">
        <v>3870</v>
      </c>
      <c r="N354" s="24" t="s">
        <v>3871</v>
      </c>
      <c r="O354" s="24" t="s">
        <v>3877</v>
      </c>
      <c r="P354" s="25" t="s">
        <v>544</v>
      </c>
      <c r="Q354" s="24" t="s">
        <v>3878</v>
      </c>
      <c r="R354" s="24"/>
      <c r="S354" s="25" t="s">
        <v>552</v>
      </c>
      <c r="T354" s="200"/>
      <c r="U354" s="200"/>
      <c r="V354"/>
      <c r="W354"/>
      <c r="X354"/>
      <c r="Y354"/>
      <c r="Z354"/>
      <c r="AA354"/>
      <c r="AB354"/>
      <c r="AC354"/>
      <c r="AD354"/>
      <c r="AE354"/>
      <c r="AF354"/>
      <c r="AG354"/>
    </row>
    <row r="355" spans="1:33" s="2" customFormat="1">
      <c r="A355" s="43"/>
      <c r="B355" s="144" t="str">
        <f t="shared" si="18"/>
        <v>Y</v>
      </c>
      <c r="C355" s="24" t="s">
        <v>4315</v>
      </c>
      <c r="D355" s="24" t="str">
        <f t="shared" si="19"/>
        <v>ConTab_BOM_KP_Shaft_0447</v>
      </c>
      <c r="E355" s="24" t="s">
        <v>4316</v>
      </c>
      <c r="F355" s="189">
        <v>4</v>
      </c>
      <c r="G355" s="189" t="str">
        <f t="shared" si="20"/>
        <v>X4</v>
      </c>
      <c r="H355" s="194">
        <v>1.5</v>
      </c>
      <c r="I355" s="195" t="s">
        <v>3868</v>
      </c>
      <c r="J355" s="24"/>
      <c r="K355" s="24"/>
      <c r="L355" s="24" t="s">
        <v>3874</v>
      </c>
      <c r="M355" s="24" t="s">
        <v>3870</v>
      </c>
      <c r="N355" s="24" t="s">
        <v>3894</v>
      </c>
      <c r="O355" s="24" t="s">
        <v>3874</v>
      </c>
      <c r="P355" s="155">
        <v>97573437</v>
      </c>
      <c r="Q355" s="24" t="s">
        <v>4317</v>
      </c>
      <c r="R355" s="24"/>
      <c r="S355" s="25" t="s">
        <v>539</v>
      </c>
      <c r="T355" s="200"/>
      <c r="U355" s="200"/>
      <c r="V355"/>
      <c r="W355"/>
      <c r="X355"/>
      <c r="Y355"/>
      <c r="Z355"/>
      <c r="AA355"/>
      <c r="AB355"/>
      <c r="AC355"/>
      <c r="AD355"/>
      <c r="AE355"/>
      <c r="AF355"/>
      <c r="AG355"/>
    </row>
    <row r="356" spans="1:33" s="2" customFormat="1">
      <c r="A356" s="43"/>
      <c r="B356" s="144" t="str">
        <f t="shared" si="18"/>
        <v>Y</v>
      </c>
      <c r="C356" s="24" t="s">
        <v>4318</v>
      </c>
      <c r="D356" s="24" t="str">
        <f t="shared" si="19"/>
        <v>ConTab_BOM_KP_Shaft_0448</v>
      </c>
      <c r="E356" s="24" t="s">
        <v>4316</v>
      </c>
      <c r="F356" s="189">
        <v>4</v>
      </c>
      <c r="G356" s="189" t="str">
        <f t="shared" si="20"/>
        <v>X4</v>
      </c>
      <c r="H356" s="194">
        <v>1.5</v>
      </c>
      <c r="I356" s="195" t="s">
        <v>3880</v>
      </c>
      <c r="J356" s="24"/>
      <c r="K356" s="24"/>
      <c r="L356" s="24" t="s">
        <v>3874</v>
      </c>
      <c r="M356" s="24" t="s">
        <v>3870</v>
      </c>
      <c r="N356" s="24" t="s">
        <v>3894</v>
      </c>
      <c r="O356" s="24" t="s">
        <v>3874</v>
      </c>
      <c r="P356" s="25">
        <v>97573463</v>
      </c>
      <c r="Q356" s="24" t="s">
        <v>4319</v>
      </c>
      <c r="R356" s="24"/>
      <c r="S356" s="25" t="s">
        <v>539</v>
      </c>
      <c r="T356" s="137"/>
      <c r="U356" s="137"/>
    </row>
    <row r="357" spans="1:33" s="2" customFormat="1">
      <c r="A357" s="43"/>
      <c r="B357" s="144" t="str">
        <f t="shared" ref="B357:B404" si="21">IF(AND(L357&lt;&gt;"ShaftMatl_Special",P357&lt;&gt;"NA"),"Y","N")</f>
        <v>Y</v>
      </c>
      <c r="C357" s="24" t="s">
        <v>4320</v>
      </c>
      <c r="D357" s="24" t="str">
        <f t="shared" ref="D357:D404" si="22">IF(B357="Y",C357,"")</f>
        <v>ConTab_BOM_KP_Shaft_0449</v>
      </c>
      <c r="E357" s="24" t="s">
        <v>677</v>
      </c>
      <c r="F357" s="189" t="s">
        <v>359</v>
      </c>
      <c r="G357" s="189" t="str">
        <f t="shared" ref="G357:G404" si="23">"X"&amp;F357</f>
        <v>X4</v>
      </c>
      <c r="H357" s="194">
        <v>1.5</v>
      </c>
      <c r="I357" s="195" t="s">
        <v>3880</v>
      </c>
      <c r="J357" s="24" t="s">
        <v>3961</v>
      </c>
      <c r="K357" s="24" t="s">
        <v>3962</v>
      </c>
      <c r="L357" s="24" t="s">
        <v>3869</v>
      </c>
      <c r="M357" s="24" t="s">
        <v>3870</v>
      </c>
      <c r="N357" s="24" t="s">
        <v>3871</v>
      </c>
      <c r="O357" s="24" t="s">
        <v>3869</v>
      </c>
      <c r="P357" s="25">
        <v>91844462</v>
      </c>
      <c r="Q357" s="24" t="s">
        <v>4174</v>
      </c>
      <c r="R357" s="24"/>
      <c r="S357" s="25" t="s">
        <v>539</v>
      </c>
      <c r="T357" s="24"/>
      <c r="U357" s="24"/>
    </row>
    <row r="358" spans="1:33" s="2" customFormat="1">
      <c r="A358" s="43"/>
      <c r="B358" s="144" t="str">
        <f t="shared" si="21"/>
        <v>Y</v>
      </c>
      <c r="C358" s="24" t="s">
        <v>4321</v>
      </c>
      <c r="D358" s="24" t="str">
        <f t="shared" si="22"/>
        <v>ConTab_BOM_KP_Shaft_0450</v>
      </c>
      <c r="E358" s="24" t="s">
        <v>677</v>
      </c>
      <c r="F358" s="189" t="s">
        <v>359</v>
      </c>
      <c r="G358" s="189" t="str">
        <f t="shared" si="23"/>
        <v>X4</v>
      </c>
      <c r="H358" s="194">
        <v>1.5</v>
      </c>
      <c r="I358" s="195" t="s">
        <v>3880</v>
      </c>
      <c r="J358" s="24" t="s">
        <v>3961</v>
      </c>
      <c r="K358" s="24" t="s">
        <v>3962</v>
      </c>
      <c r="L358" s="24" t="s">
        <v>3874</v>
      </c>
      <c r="M358" s="24" t="s">
        <v>3870</v>
      </c>
      <c r="N358" s="24" t="s">
        <v>3871</v>
      </c>
      <c r="O358" s="24" t="s">
        <v>3874</v>
      </c>
      <c r="P358" s="25">
        <v>91844460</v>
      </c>
      <c r="Q358" s="24" t="s">
        <v>4176</v>
      </c>
      <c r="R358" s="24" t="s">
        <v>2014</v>
      </c>
      <c r="S358" s="25" t="s">
        <v>539</v>
      </c>
      <c r="T358" s="200"/>
      <c r="U358" s="200"/>
      <c r="V358"/>
      <c r="W358"/>
      <c r="X358"/>
      <c r="Y358"/>
      <c r="Z358"/>
      <c r="AA358"/>
      <c r="AB358"/>
      <c r="AC358"/>
      <c r="AD358"/>
      <c r="AE358"/>
      <c r="AF358"/>
      <c r="AG358"/>
    </row>
    <row r="359" spans="1:33" s="2" customFormat="1">
      <c r="A359" s="43"/>
      <c r="B359" s="144" t="str">
        <f t="shared" si="21"/>
        <v>N</v>
      </c>
      <c r="C359" s="24" t="s">
        <v>4322</v>
      </c>
      <c r="D359" s="24" t="str">
        <f t="shared" si="22"/>
        <v/>
      </c>
      <c r="E359" s="24" t="s">
        <v>677</v>
      </c>
      <c r="F359" s="189" t="s">
        <v>359</v>
      </c>
      <c r="G359" s="189" t="str">
        <f t="shared" si="23"/>
        <v>X4</v>
      </c>
      <c r="H359" s="194">
        <v>1.5</v>
      </c>
      <c r="I359" s="195" t="s">
        <v>3880</v>
      </c>
      <c r="J359" s="24" t="s">
        <v>3961</v>
      </c>
      <c r="K359" s="24" t="s">
        <v>3962</v>
      </c>
      <c r="L359" s="24" t="s">
        <v>3877</v>
      </c>
      <c r="M359" s="24" t="s">
        <v>3870</v>
      </c>
      <c r="N359" s="24" t="s">
        <v>3871</v>
      </c>
      <c r="O359" s="24" t="s">
        <v>3877</v>
      </c>
      <c r="P359" s="25" t="s">
        <v>544</v>
      </c>
      <c r="Q359" s="24" t="s">
        <v>3878</v>
      </c>
      <c r="R359" s="24"/>
      <c r="S359" s="25" t="s">
        <v>552</v>
      </c>
      <c r="T359" s="137"/>
      <c r="U359" s="137"/>
    </row>
    <row r="360" spans="1:33" s="2" customFormat="1">
      <c r="A360" s="43"/>
      <c r="B360" s="144" t="str">
        <f t="shared" si="21"/>
        <v>Y</v>
      </c>
      <c r="C360" s="24" t="s">
        <v>4323</v>
      </c>
      <c r="D360" s="24" t="str">
        <f t="shared" si="22"/>
        <v>ConTab_BOM_KP_Shaft_0452</v>
      </c>
      <c r="E360" s="24" t="s">
        <v>677</v>
      </c>
      <c r="F360" s="189" t="s">
        <v>359</v>
      </c>
      <c r="G360" s="189" t="str">
        <f t="shared" si="23"/>
        <v>X4</v>
      </c>
      <c r="H360" s="194">
        <v>1.5</v>
      </c>
      <c r="I360" s="195" t="s">
        <v>3868</v>
      </c>
      <c r="J360" s="24" t="s">
        <v>3956</v>
      </c>
      <c r="K360" s="24" t="s">
        <v>14262</v>
      </c>
      <c r="L360" s="24" t="s">
        <v>3884</v>
      </c>
      <c r="M360" s="24" t="s">
        <v>3871</v>
      </c>
      <c r="N360" s="24" t="s">
        <v>3871</v>
      </c>
      <c r="O360" s="24" t="s">
        <v>3884</v>
      </c>
      <c r="P360" s="25" t="s">
        <v>544</v>
      </c>
      <c r="Q360" s="24" t="s">
        <v>4157</v>
      </c>
      <c r="R360" s="24"/>
      <c r="S360" s="25" t="s">
        <v>3886</v>
      </c>
      <c r="T360" s="24"/>
      <c r="U360" s="24"/>
    </row>
    <row r="361" spans="1:33" s="2" customFormat="1">
      <c r="A361" s="43"/>
      <c r="B361" s="144" t="str">
        <f t="shared" si="21"/>
        <v>Y</v>
      </c>
      <c r="C361" s="24" t="s">
        <v>4324</v>
      </c>
      <c r="D361" s="24" t="str">
        <f t="shared" si="22"/>
        <v>ConTab_BOM_KP_Shaft_0453</v>
      </c>
      <c r="E361" s="24" t="s">
        <v>677</v>
      </c>
      <c r="F361" s="189" t="s">
        <v>359</v>
      </c>
      <c r="G361" s="189" t="str">
        <f t="shared" si="23"/>
        <v>X4</v>
      </c>
      <c r="H361" s="194">
        <v>1.5</v>
      </c>
      <c r="I361" s="195" t="s">
        <v>3868</v>
      </c>
      <c r="J361" s="24" t="s">
        <v>3961</v>
      </c>
      <c r="K361" s="24" t="s">
        <v>3962</v>
      </c>
      <c r="L361" s="24" t="s">
        <v>3884</v>
      </c>
      <c r="M361" s="24" t="s">
        <v>3870</v>
      </c>
      <c r="N361" s="24" t="s">
        <v>3871</v>
      </c>
      <c r="O361" s="24" t="s">
        <v>3884</v>
      </c>
      <c r="P361" s="25" t="s">
        <v>544</v>
      </c>
      <c r="Q361" s="24" t="s">
        <v>4159</v>
      </c>
      <c r="R361" s="24"/>
      <c r="S361" s="25" t="s">
        <v>3886</v>
      </c>
      <c r="T361" s="200"/>
      <c r="U361" s="200"/>
      <c r="V361"/>
      <c r="W361"/>
      <c r="X361"/>
      <c r="Y361"/>
      <c r="Z361"/>
      <c r="AA361"/>
      <c r="AB361"/>
      <c r="AC361"/>
      <c r="AD361"/>
      <c r="AE361"/>
      <c r="AF361"/>
      <c r="AG361"/>
    </row>
    <row r="362" spans="1:33" s="2" customFormat="1">
      <c r="A362" s="43"/>
      <c r="B362" s="144" t="str">
        <f t="shared" si="21"/>
        <v>Y</v>
      </c>
      <c r="C362" s="24" t="s">
        <v>4325</v>
      </c>
      <c r="D362" s="24" t="str">
        <f t="shared" si="22"/>
        <v>ConTab_BOM_KP_Shaft_0454</v>
      </c>
      <c r="E362" s="24" t="s">
        <v>677</v>
      </c>
      <c r="F362" s="189" t="s">
        <v>359</v>
      </c>
      <c r="G362" s="189" t="str">
        <f t="shared" si="23"/>
        <v>X4</v>
      </c>
      <c r="H362" s="194">
        <v>1.5</v>
      </c>
      <c r="I362" s="195" t="s">
        <v>3880</v>
      </c>
      <c r="J362" s="24" t="s">
        <v>3956</v>
      </c>
      <c r="K362" s="24" t="s">
        <v>14262</v>
      </c>
      <c r="L362" s="24" t="s">
        <v>3884</v>
      </c>
      <c r="M362" s="24" t="s">
        <v>3871</v>
      </c>
      <c r="N362" s="24" t="s">
        <v>3871</v>
      </c>
      <c r="O362" s="24" t="s">
        <v>3884</v>
      </c>
      <c r="P362" s="25" t="s">
        <v>544</v>
      </c>
      <c r="Q362" s="24" t="s">
        <v>4157</v>
      </c>
      <c r="R362" s="24"/>
      <c r="S362" s="25" t="s">
        <v>3886</v>
      </c>
      <c r="T362"/>
      <c r="U362"/>
      <c r="V362"/>
      <c r="W362"/>
      <c r="X362"/>
      <c r="Y362"/>
      <c r="Z362"/>
      <c r="AA362"/>
      <c r="AB362"/>
      <c r="AC362"/>
      <c r="AD362"/>
      <c r="AE362"/>
      <c r="AF362"/>
      <c r="AG362"/>
    </row>
    <row r="363" spans="1:33" s="2" customFormat="1">
      <c r="A363" s="43"/>
      <c r="B363" s="144" t="str">
        <f t="shared" si="21"/>
        <v>Y</v>
      </c>
      <c r="C363" s="24" t="s">
        <v>4326</v>
      </c>
      <c r="D363" s="24" t="str">
        <f t="shared" si="22"/>
        <v>ConTab_BOM_KP_Shaft_0455</v>
      </c>
      <c r="E363" s="24" t="s">
        <v>677</v>
      </c>
      <c r="F363" s="189" t="s">
        <v>359</v>
      </c>
      <c r="G363" s="189" t="str">
        <f t="shared" si="23"/>
        <v>X4</v>
      </c>
      <c r="H363" s="194">
        <v>1.5</v>
      </c>
      <c r="I363" s="195" t="s">
        <v>3880</v>
      </c>
      <c r="J363" s="24" t="s">
        <v>3961</v>
      </c>
      <c r="K363" s="24" t="s">
        <v>3962</v>
      </c>
      <c r="L363" s="24" t="s">
        <v>3884</v>
      </c>
      <c r="M363" s="24" t="s">
        <v>3870</v>
      </c>
      <c r="N363" s="24" t="s">
        <v>3871</v>
      </c>
      <c r="O363" s="24" t="s">
        <v>3884</v>
      </c>
      <c r="P363" s="25" t="s">
        <v>544</v>
      </c>
      <c r="Q363" s="24" t="s">
        <v>4159</v>
      </c>
      <c r="R363" s="24"/>
      <c r="S363" s="25" t="s">
        <v>3886</v>
      </c>
      <c r="T363"/>
      <c r="U363"/>
      <c r="V363"/>
      <c r="W363"/>
      <c r="X363"/>
      <c r="Y363"/>
      <c r="Z363"/>
      <c r="AA363"/>
      <c r="AB363"/>
      <c r="AC363"/>
      <c r="AD363"/>
      <c r="AE363"/>
      <c r="AF363"/>
      <c r="AG363"/>
    </row>
    <row r="364" spans="1:33" s="2" customFormat="1">
      <c r="A364" s="43"/>
      <c r="B364" s="144" t="str">
        <f t="shared" si="21"/>
        <v>Y</v>
      </c>
      <c r="C364" s="24" t="s">
        <v>4327</v>
      </c>
      <c r="D364" s="24" t="str">
        <f t="shared" si="22"/>
        <v>ConTab_BOM_KP_Shaft_0456</v>
      </c>
      <c r="E364" s="24" t="s">
        <v>677</v>
      </c>
      <c r="F364" s="189" t="s">
        <v>359</v>
      </c>
      <c r="G364" s="189" t="str">
        <f t="shared" si="23"/>
        <v>X4</v>
      </c>
      <c r="H364" s="194">
        <v>1.5</v>
      </c>
      <c r="I364" s="195" t="s">
        <v>3868</v>
      </c>
      <c r="J364" s="24" t="s">
        <v>3956</v>
      </c>
      <c r="K364" s="24" t="s">
        <v>14262</v>
      </c>
      <c r="L364" s="24" t="s">
        <v>3889</v>
      </c>
      <c r="M364" s="24" t="s">
        <v>3871</v>
      </c>
      <c r="N364" s="24" t="s">
        <v>3871</v>
      </c>
      <c r="O364" s="24" t="s">
        <v>3889</v>
      </c>
      <c r="P364" s="25" t="s">
        <v>544</v>
      </c>
      <c r="Q364" s="24" t="s">
        <v>4163</v>
      </c>
      <c r="R364" s="24"/>
      <c r="S364" s="25" t="s">
        <v>3886</v>
      </c>
      <c r="T364" s="24"/>
      <c r="U364" s="25"/>
    </row>
    <row r="365" spans="1:33" s="2" customFormat="1">
      <c r="A365" s="43"/>
      <c r="B365" s="144" t="str">
        <f t="shared" si="21"/>
        <v>Y</v>
      </c>
      <c r="C365" s="24" t="s">
        <v>4328</v>
      </c>
      <c r="D365" s="24" t="str">
        <f t="shared" si="22"/>
        <v>ConTab_BOM_KP_Shaft_0457</v>
      </c>
      <c r="E365" s="24" t="s">
        <v>677</v>
      </c>
      <c r="F365" s="189" t="s">
        <v>359</v>
      </c>
      <c r="G365" s="189" t="str">
        <f t="shared" si="23"/>
        <v>X4</v>
      </c>
      <c r="H365" s="194">
        <v>1.5</v>
      </c>
      <c r="I365" s="195" t="s">
        <v>3868</v>
      </c>
      <c r="J365" s="24" t="s">
        <v>3961</v>
      </c>
      <c r="K365" s="24" t="s">
        <v>3962</v>
      </c>
      <c r="L365" s="24" t="s">
        <v>3889</v>
      </c>
      <c r="M365" s="24" t="s">
        <v>3870</v>
      </c>
      <c r="N365" s="24" t="s">
        <v>3871</v>
      </c>
      <c r="O365" s="24" t="s">
        <v>3889</v>
      </c>
      <c r="P365" s="25" t="s">
        <v>544</v>
      </c>
      <c r="Q365" s="24" t="s">
        <v>4165</v>
      </c>
      <c r="R365" s="24"/>
      <c r="S365" s="25" t="s">
        <v>3886</v>
      </c>
      <c r="T365" s="137"/>
      <c r="U365" s="137"/>
    </row>
    <row r="366" spans="1:33" s="2" customFormat="1">
      <c r="A366" s="43"/>
      <c r="B366" s="144" t="str">
        <f t="shared" si="21"/>
        <v>Y</v>
      </c>
      <c r="C366" s="24" t="s">
        <v>4329</v>
      </c>
      <c r="D366" s="24" t="str">
        <f t="shared" si="22"/>
        <v>ConTab_BOM_KP_Shaft_0458</v>
      </c>
      <c r="E366" s="24" t="s">
        <v>677</v>
      </c>
      <c r="F366" s="189" t="s">
        <v>359</v>
      </c>
      <c r="G366" s="189" t="str">
        <f t="shared" si="23"/>
        <v>X4</v>
      </c>
      <c r="H366" s="194">
        <v>1.5</v>
      </c>
      <c r="I366" s="195" t="s">
        <v>3880</v>
      </c>
      <c r="J366" s="24" t="s">
        <v>3956</v>
      </c>
      <c r="K366" s="24" t="s">
        <v>14262</v>
      </c>
      <c r="L366" s="24" t="s">
        <v>3889</v>
      </c>
      <c r="M366" s="24" t="s">
        <v>3871</v>
      </c>
      <c r="N366" s="24" t="s">
        <v>3871</v>
      </c>
      <c r="O366" s="24" t="s">
        <v>3889</v>
      </c>
      <c r="P366" s="25" t="s">
        <v>544</v>
      </c>
      <c r="Q366" s="24" t="s">
        <v>4163</v>
      </c>
      <c r="R366" s="24"/>
      <c r="S366" s="25" t="s">
        <v>3886</v>
      </c>
      <c r="T366" s="24"/>
      <c r="U366" s="24"/>
    </row>
    <row r="367" spans="1:33" s="2" customFormat="1">
      <c r="A367" s="43"/>
      <c r="B367" s="144" t="str">
        <f t="shared" si="21"/>
        <v>Y</v>
      </c>
      <c r="C367" s="24" t="s">
        <v>4330</v>
      </c>
      <c r="D367" s="24" t="str">
        <f t="shared" si="22"/>
        <v>ConTab_BOM_KP_Shaft_0459</v>
      </c>
      <c r="E367" s="24" t="s">
        <v>677</v>
      </c>
      <c r="F367" s="189" t="s">
        <v>359</v>
      </c>
      <c r="G367" s="189" t="str">
        <f t="shared" si="23"/>
        <v>X4</v>
      </c>
      <c r="H367" s="194">
        <v>1.5</v>
      </c>
      <c r="I367" s="195" t="s">
        <v>3880</v>
      </c>
      <c r="J367" s="24" t="s">
        <v>3961</v>
      </c>
      <c r="K367" s="24" t="s">
        <v>3962</v>
      </c>
      <c r="L367" s="24" t="s">
        <v>3889</v>
      </c>
      <c r="M367" s="24" t="s">
        <v>3870</v>
      </c>
      <c r="N367" s="24" t="s">
        <v>3871</v>
      </c>
      <c r="O367" s="24" t="s">
        <v>3889</v>
      </c>
      <c r="P367" s="25" t="s">
        <v>544</v>
      </c>
      <c r="Q367" s="24" t="s">
        <v>4165</v>
      </c>
      <c r="R367" s="24"/>
      <c r="S367" s="25" t="s">
        <v>3886</v>
      </c>
      <c r="T367"/>
      <c r="U367"/>
      <c r="V367"/>
      <c r="W367"/>
      <c r="X367"/>
      <c r="Y367"/>
      <c r="Z367"/>
      <c r="AA367"/>
      <c r="AB367"/>
      <c r="AC367"/>
      <c r="AD367"/>
      <c r="AE367"/>
      <c r="AF367"/>
      <c r="AG367"/>
    </row>
    <row r="368" spans="1:33" s="2" customFormat="1">
      <c r="A368" s="43"/>
      <c r="B368" s="144" t="str">
        <f t="shared" si="21"/>
        <v>Y</v>
      </c>
      <c r="C368" s="24" t="s">
        <v>4331</v>
      </c>
      <c r="D368" s="24" t="str">
        <f t="shared" si="22"/>
        <v>ConTab_BOM_KP_Shaft_0468</v>
      </c>
      <c r="E368" s="24" t="s">
        <v>677</v>
      </c>
      <c r="F368" s="189" t="s">
        <v>359</v>
      </c>
      <c r="G368" s="189" t="str">
        <f t="shared" si="23"/>
        <v>X4</v>
      </c>
      <c r="H368" s="194">
        <v>1.5</v>
      </c>
      <c r="I368" s="195" t="s">
        <v>3868</v>
      </c>
      <c r="J368" s="24" t="s">
        <v>3956</v>
      </c>
      <c r="K368" s="24" t="s">
        <v>14262</v>
      </c>
      <c r="L368" s="24" t="s">
        <v>3869</v>
      </c>
      <c r="M368" s="24" t="s">
        <v>3871</v>
      </c>
      <c r="N368" s="24" t="s">
        <v>3871</v>
      </c>
      <c r="O368" s="24" t="s">
        <v>3869</v>
      </c>
      <c r="P368" s="25">
        <v>91844442</v>
      </c>
      <c r="Q368" s="24" t="s">
        <v>4169</v>
      </c>
      <c r="R368" s="24"/>
      <c r="S368" s="25" t="s">
        <v>539</v>
      </c>
      <c r="T368" s="24"/>
      <c r="U368" s="24"/>
    </row>
    <row r="369" spans="1:33" s="2" customFormat="1">
      <c r="A369" s="43"/>
      <c r="B369" s="144" t="str">
        <f t="shared" si="21"/>
        <v>Y</v>
      </c>
      <c r="C369" s="24" t="s">
        <v>4332</v>
      </c>
      <c r="D369" s="24" t="str">
        <f t="shared" si="22"/>
        <v>ConTab_BOM_KP_Shaft_0469</v>
      </c>
      <c r="E369" s="24" t="s">
        <v>677</v>
      </c>
      <c r="F369" s="189" t="s">
        <v>359</v>
      </c>
      <c r="G369" s="189" t="str">
        <f t="shared" si="23"/>
        <v>X4</v>
      </c>
      <c r="H369" s="194">
        <v>1.5</v>
      </c>
      <c r="I369" s="195" t="s">
        <v>3868</v>
      </c>
      <c r="J369" s="24" t="s">
        <v>3956</v>
      </c>
      <c r="K369" s="24" t="s">
        <v>14262</v>
      </c>
      <c r="L369" s="24" t="s">
        <v>3874</v>
      </c>
      <c r="M369" s="24" t="s">
        <v>3871</v>
      </c>
      <c r="N369" s="24" t="s">
        <v>3871</v>
      </c>
      <c r="O369" s="24" t="s">
        <v>3874</v>
      </c>
      <c r="P369" s="25">
        <v>91844439</v>
      </c>
      <c r="Q369" s="24" t="s">
        <v>4171</v>
      </c>
      <c r="R369" s="24" t="s">
        <v>2014</v>
      </c>
      <c r="S369" s="25" t="s">
        <v>539</v>
      </c>
      <c r="T369"/>
      <c r="U369"/>
      <c r="V369"/>
      <c r="W369"/>
      <c r="X369"/>
      <c r="Y369"/>
      <c r="Z369"/>
      <c r="AA369"/>
      <c r="AB369"/>
      <c r="AC369"/>
      <c r="AD369"/>
      <c r="AE369"/>
      <c r="AF369"/>
      <c r="AG369"/>
    </row>
    <row r="370" spans="1:33" s="2" customFormat="1">
      <c r="A370" s="43"/>
      <c r="B370" s="144" t="str">
        <f t="shared" si="21"/>
        <v>N</v>
      </c>
      <c r="C370" s="24" t="s">
        <v>4333</v>
      </c>
      <c r="D370" s="24" t="str">
        <f t="shared" si="22"/>
        <v/>
      </c>
      <c r="E370" s="24" t="s">
        <v>677</v>
      </c>
      <c r="F370" s="189" t="s">
        <v>359</v>
      </c>
      <c r="G370" s="189" t="str">
        <f t="shared" si="23"/>
        <v>X4</v>
      </c>
      <c r="H370" s="194">
        <v>1.5</v>
      </c>
      <c r="I370" s="195" t="s">
        <v>3868</v>
      </c>
      <c r="J370" s="24" t="s">
        <v>3956</v>
      </c>
      <c r="K370" s="24" t="s">
        <v>14262</v>
      </c>
      <c r="L370" s="24" t="s">
        <v>3877</v>
      </c>
      <c r="M370" s="24" t="s">
        <v>3871</v>
      </c>
      <c r="N370" s="24" t="s">
        <v>3871</v>
      </c>
      <c r="O370" s="24" t="s">
        <v>3877</v>
      </c>
      <c r="P370" s="25" t="s">
        <v>544</v>
      </c>
      <c r="Q370" s="24" t="s">
        <v>3878</v>
      </c>
      <c r="R370" s="24"/>
      <c r="S370" s="25" t="s">
        <v>552</v>
      </c>
      <c r="T370"/>
      <c r="U370"/>
      <c r="V370"/>
      <c r="W370"/>
      <c r="X370"/>
      <c r="Y370"/>
      <c r="Z370"/>
      <c r="AA370"/>
      <c r="AB370"/>
      <c r="AC370"/>
      <c r="AD370"/>
      <c r="AE370"/>
      <c r="AF370"/>
      <c r="AG370"/>
    </row>
    <row r="371" spans="1:33" s="2" customFormat="1">
      <c r="A371" s="43"/>
      <c r="B371" s="144" t="str">
        <f t="shared" si="21"/>
        <v>Y</v>
      </c>
      <c r="C371" s="24" t="s">
        <v>4334</v>
      </c>
      <c r="D371" s="24" t="str">
        <f t="shared" si="22"/>
        <v>ConTab_BOM_KP_Shaft_0471</v>
      </c>
      <c r="E371" s="24" t="s">
        <v>677</v>
      </c>
      <c r="F371" s="189" t="s">
        <v>359</v>
      </c>
      <c r="G371" s="189" t="str">
        <f t="shared" si="23"/>
        <v>X4</v>
      </c>
      <c r="H371" s="194">
        <v>1.5</v>
      </c>
      <c r="I371" s="195" t="s">
        <v>3868</v>
      </c>
      <c r="J371" s="24" t="s">
        <v>3961</v>
      </c>
      <c r="K371" s="24" t="s">
        <v>3962</v>
      </c>
      <c r="L371" s="24" t="s">
        <v>3869</v>
      </c>
      <c r="M371" s="24" t="s">
        <v>3870</v>
      </c>
      <c r="N371" s="24" t="s">
        <v>3871</v>
      </c>
      <c r="O371" s="24" t="s">
        <v>3869</v>
      </c>
      <c r="P371" s="25">
        <v>91844437</v>
      </c>
      <c r="Q371" s="24" t="s">
        <v>4174</v>
      </c>
      <c r="R371" s="24"/>
      <c r="S371" s="25" t="s">
        <v>539</v>
      </c>
      <c r="T371"/>
      <c r="U371"/>
      <c r="V371"/>
      <c r="W371"/>
      <c r="X371"/>
      <c r="Y371"/>
      <c r="Z371"/>
      <c r="AA371"/>
      <c r="AB371"/>
      <c r="AC371"/>
      <c r="AD371"/>
      <c r="AE371"/>
      <c r="AF371"/>
      <c r="AG371"/>
    </row>
    <row r="372" spans="1:33" s="2" customFormat="1">
      <c r="A372" s="43"/>
      <c r="B372" s="144" t="str">
        <f t="shared" si="21"/>
        <v>Y</v>
      </c>
      <c r="C372" s="24" t="s">
        <v>4335</v>
      </c>
      <c r="D372" s="24" t="str">
        <f t="shared" si="22"/>
        <v>ConTab_BOM_KP_Shaft_0472</v>
      </c>
      <c r="E372" s="24" t="s">
        <v>677</v>
      </c>
      <c r="F372" s="189" t="s">
        <v>359</v>
      </c>
      <c r="G372" s="189" t="str">
        <f t="shared" si="23"/>
        <v>X4</v>
      </c>
      <c r="H372" s="194">
        <v>1.5</v>
      </c>
      <c r="I372" s="195" t="s">
        <v>3868</v>
      </c>
      <c r="J372" s="24" t="s">
        <v>3961</v>
      </c>
      <c r="K372" s="24" t="s">
        <v>3962</v>
      </c>
      <c r="L372" s="24" t="s">
        <v>3874</v>
      </c>
      <c r="M372" s="24" t="s">
        <v>3870</v>
      </c>
      <c r="N372" s="24" t="s">
        <v>3871</v>
      </c>
      <c r="O372" s="24" t="s">
        <v>3874</v>
      </c>
      <c r="P372" s="25">
        <v>91844436</v>
      </c>
      <c r="Q372" s="24" t="s">
        <v>4176</v>
      </c>
      <c r="R372" s="24" t="s">
        <v>2014</v>
      </c>
      <c r="S372" s="25" t="s">
        <v>539</v>
      </c>
      <c r="T372"/>
      <c r="U372"/>
      <c r="V372"/>
      <c r="W372"/>
      <c r="X372"/>
      <c r="Y372"/>
      <c r="Z372"/>
      <c r="AA372"/>
      <c r="AB372"/>
      <c r="AC372"/>
      <c r="AD372"/>
      <c r="AE372"/>
      <c r="AF372"/>
      <c r="AG372"/>
    </row>
    <row r="373" spans="1:33" s="2" customFormat="1">
      <c r="A373" s="43"/>
      <c r="B373" s="144" t="str">
        <f t="shared" si="21"/>
        <v>N</v>
      </c>
      <c r="C373" s="24" t="s">
        <v>4336</v>
      </c>
      <c r="D373" s="24" t="str">
        <f t="shared" si="22"/>
        <v/>
      </c>
      <c r="E373" s="24" t="s">
        <v>677</v>
      </c>
      <c r="F373" s="189" t="s">
        <v>359</v>
      </c>
      <c r="G373" s="189" t="str">
        <f t="shared" si="23"/>
        <v>X4</v>
      </c>
      <c r="H373" s="194">
        <v>1.5</v>
      </c>
      <c r="I373" s="195" t="s">
        <v>3868</v>
      </c>
      <c r="J373" s="24" t="s">
        <v>3961</v>
      </c>
      <c r="K373" s="24" t="s">
        <v>3962</v>
      </c>
      <c r="L373" s="24" t="s">
        <v>3877</v>
      </c>
      <c r="M373" s="24" t="s">
        <v>3870</v>
      </c>
      <c r="N373" s="24" t="s">
        <v>3871</v>
      </c>
      <c r="O373" s="24" t="s">
        <v>3877</v>
      </c>
      <c r="P373" s="25" t="s">
        <v>544</v>
      </c>
      <c r="Q373" s="24" t="s">
        <v>3878</v>
      </c>
      <c r="R373" s="24"/>
      <c r="S373" s="25" t="s">
        <v>552</v>
      </c>
      <c r="T373"/>
      <c r="U373"/>
      <c r="V373"/>
      <c r="W373"/>
      <c r="X373"/>
      <c r="Y373"/>
      <c r="Z373"/>
      <c r="AA373"/>
      <c r="AB373"/>
      <c r="AC373"/>
      <c r="AD373"/>
      <c r="AE373"/>
      <c r="AF373"/>
      <c r="AG373"/>
    </row>
    <row r="374" spans="1:33" s="2" customFormat="1">
      <c r="A374" s="43"/>
      <c r="B374" s="144" t="str">
        <f t="shared" si="21"/>
        <v>Y</v>
      </c>
      <c r="C374" s="24" t="s">
        <v>4337</v>
      </c>
      <c r="D374" s="24" t="str">
        <f t="shared" si="22"/>
        <v>ConTab_BOM_KP_Shaft_0474</v>
      </c>
      <c r="E374" s="24" t="s">
        <v>677</v>
      </c>
      <c r="F374" s="189" t="s">
        <v>359</v>
      </c>
      <c r="G374" s="189" t="str">
        <f t="shared" si="23"/>
        <v>X4</v>
      </c>
      <c r="H374" s="194">
        <v>1.5</v>
      </c>
      <c r="I374" s="195" t="s">
        <v>3880</v>
      </c>
      <c r="J374" s="24" t="s">
        <v>3956</v>
      </c>
      <c r="K374" s="24" t="s">
        <v>14262</v>
      </c>
      <c r="L374" s="24" t="s">
        <v>3869</v>
      </c>
      <c r="M374" s="24" t="s">
        <v>3871</v>
      </c>
      <c r="N374" s="24" t="s">
        <v>3871</v>
      </c>
      <c r="O374" s="24" t="s">
        <v>3869</v>
      </c>
      <c r="P374" s="25">
        <v>91844479</v>
      </c>
      <c r="Q374" s="24" t="s">
        <v>4169</v>
      </c>
      <c r="R374" s="24"/>
      <c r="S374" s="25" t="s">
        <v>539</v>
      </c>
      <c r="T374"/>
      <c r="U374"/>
      <c r="V374"/>
      <c r="W374"/>
      <c r="X374"/>
      <c r="Y374"/>
      <c r="Z374"/>
      <c r="AA374"/>
      <c r="AB374"/>
      <c r="AC374"/>
      <c r="AD374"/>
      <c r="AE374"/>
      <c r="AF374"/>
      <c r="AG374"/>
    </row>
    <row r="375" spans="1:33" s="2" customFormat="1">
      <c r="A375" s="43"/>
      <c r="B375" s="144" t="str">
        <f t="shared" si="21"/>
        <v>Y</v>
      </c>
      <c r="C375" s="24" t="s">
        <v>4338</v>
      </c>
      <c r="D375" s="24" t="str">
        <f t="shared" si="22"/>
        <v>ConTab_BOM_KP_Shaft_0475</v>
      </c>
      <c r="E375" s="24" t="s">
        <v>677</v>
      </c>
      <c r="F375" s="189" t="s">
        <v>359</v>
      </c>
      <c r="G375" s="189" t="str">
        <f t="shared" si="23"/>
        <v>X4</v>
      </c>
      <c r="H375" s="194">
        <v>1.5</v>
      </c>
      <c r="I375" s="195" t="s">
        <v>3880</v>
      </c>
      <c r="J375" s="24" t="s">
        <v>3956</v>
      </c>
      <c r="K375" s="24" t="s">
        <v>14262</v>
      </c>
      <c r="L375" s="24" t="s">
        <v>3874</v>
      </c>
      <c r="M375" s="24" t="s">
        <v>3871</v>
      </c>
      <c r="N375" s="24" t="s">
        <v>3871</v>
      </c>
      <c r="O375" s="24" t="s">
        <v>3874</v>
      </c>
      <c r="P375" s="25">
        <v>91844474</v>
      </c>
      <c r="Q375" s="24" t="s">
        <v>4171</v>
      </c>
      <c r="R375" s="24" t="s">
        <v>2014</v>
      </c>
      <c r="S375" s="25" t="s">
        <v>539</v>
      </c>
      <c r="T375"/>
      <c r="U375"/>
      <c r="V375"/>
      <c r="W375"/>
      <c r="X375"/>
      <c r="Y375"/>
      <c r="Z375"/>
      <c r="AA375"/>
      <c r="AB375"/>
      <c r="AC375"/>
      <c r="AD375"/>
      <c r="AE375"/>
      <c r="AF375"/>
      <c r="AG375"/>
    </row>
    <row r="376" spans="1:33" s="2" customFormat="1">
      <c r="A376" s="43"/>
      <c r="B376" s="144" t="str">
        <f t="shared" si="21"/>
        <v>N</v>
      </c>
      <c r="C376" s="24" t="s">
        <v>4339</v>
      </c>
      <c r="D376" s="24" t="str">
        <f t="shared" si="22"/>
        <v/>
      </c>
      <c r="E376" s="24" t="s">
        <v>677</v>
      </c>
      <c r="F376" s="189" t="s">
        <v>359</v>
      </c>
      <c r="G376" s="189" t="str">
        <f t="shared" si="23"/>
        <v>X4</v>
      </c>
      <c r="H376" s="194">
        <v>1.5</v>
      </c>
      <c r="I376" s="195" t="s">
        <v>3880</v>
      </c>
      <c r="J376" s="24" t="s">
        <v>3956</v>
      </c>
      <c r="K376" s="24" t="s">
        <v>14262</v>
      </c>
      <c r="L376" s="24" t="s">
        <v>3877</v>
      </c>
      <c r="M376" s="24" t="s">
        <v>3871</v>
      </c>
      <c r="N376" s="24" t="s">
        <v>3871</v>
      </c>
      <c r="O376" s="24" t="s">
        <v>3877</v>
      </c>
      <c r="P376" s="25" t="s">
        <v>544</v>
      </c>
      <c r="Q376" s="24" t="s">
        <v>3878</v>
      </c>
      <c r="R376" s="24"/>
      <c r="S376" s="25" t="s">
        <v>552</v>
      </c>
      <c r="T376"/>
      <c r="U376"/>
      <c r="V376"/>
      <c r="W376"/>
      <c r="X376"/>
      <c r="Y376"/>
      <c r="Z376"/>
      <c r="AA376"/>
      <c r="AB376"/>
      <c r="AC376"/>
      <c r="AD376"/>
      <c r="AE376"/>
      <c r="AF376"/>
      <c r="AG376"/>
    </row>
    <row r="377" spans="1:33" s="2" customFormat="1">
      <c r="A377" s="43"/>
      <c r="B377" s="144" t="str">
        <f t="shared" si="21"/>
        <v>Y</v>
      </c>
      <c r="C377" s="24" t="s">
        <v>4340</v>
      </c>
      <c r="D377" s="24" t="str">
        <f t="shared" si="22"/>
        <v>ConTab_BOM_KP_Shaft_0477</v>
      </c>
      <c r="E377" s="24" t="s">
        <v>4341</v>
      </c>
      <c r="F377" s="189">
        <v>4</v>
      </c>
      <c r="G377" s="189" t="str">
        <f t="shared" si="23"/>
        <v>X4</v>
      </c>
      <c r="H377" s="194">
        <v>1.5</v>
      </c>
      <c r="I377" s="195" t="s">
        <v>3868</v>
      </c>
      <c r="J377" s="24"/>
      <c r="K377" s="24"/>
      <c r="L377" s="24" t="s">
        <v>3874</v>
      </c>
      <c r="M377" s="24" t="s">
        <v>3870</v>
      </c>
      <c r="N377" s="24" t="s">
        <v>3894</v>
      </c>
      <c r="O377" s="24" t="s">
        <v>3874</v>
      </c>
      <c r="P377" s="155">
        <v>97573437</v>
      </c>
      <c r="Q377" s="24" t="s">
        <v>4342</v>
      </c>
      <c r="R377" s="24"/>
      <c r="S377" s="25" t="s">
        <v>539</v>
      </c>
      <c r="T377"/>
      <c r="U377"/>
      <c r="V377"/>
      <c r="W377"/>
      <c r="X377"/>
      <c r="Y377"/>
      <c r="Z377"/>
      <c r="AA377"/>
      <c r="AB377"/>
      <c r="AC377"/>
      <c r="AD377"/>
      <c r="AE377"/>
      <c r="AF377"/>
      <c r="AG377"/>
    </row>
    <row r="378" spans="1:33" s="2" customFormat="1">
      <c r="A378" s="43"/>
      <c r="B378" s="144" t="str">
        <f t="shared" si="21"/>
        <v>Y</v>
      </c>
      <c r="C378" s="24" t="s">
        <v>4343</v>
      </c>
      <c r="D378" s="24" t="str">
        <f t="shared" si="22"/>
        <v>ConTab_BOM_KP_Shaft_0478</v>
      </c>
      <c r="E378" s="24" t="s">
        <v>4341</v>
      </c>
      <c r="F378" s="189">
        <v>4</v>
      </c>
      <c r="G378" s="189" t="str">
        <f t="shared" si="23"/>
        <v>X4</v>
      </c>
      <c r="H378" s="194">
        <v>1.5</v>
      </c>
      <c r="I378" s="195" t="s">
        <v>3880</v>
      </c>
      <c r="J378" s="24"/>
      <c r="K378" s="24"/>
      <c r="L378" s="24" t="s">
        <v>3874</v>
      </c>
      <c r="M378" s="24" t="s">
        <v>3870</v>
      </c>
      <c r="N378" s="24" t="s">
        <v>3894</v>
      </c>
      <c r="O378" s="24" t="s">
        <v>3874</v>
      </c>
      <c r="P378" s="25">
        <v>97573463</v>
      </c>
      <c r="Q378" s="24" t="s">
        <v>4344</v>
      </c>
      <c r="R378" s="24"/>
      <c r="S378" s="25" t="s">
        <v>539</v>
      </c>
      <c r="T378"/>
      <c r="U378"/>
      <c r="V378"/>
      <c r="W378"/>
      <c r="X378"/>
      <c r="Y378"/>
      <c r="Z378"/>
      <c r="AA378"/>
      <c r="AB378"/>
      <c r="AC378"/>
      <c r="AD378"/>
      <c r="AE378"/>
      <c r="AF378"/>
      <c r="AG378"/>
    </row>
    <row r="379" spans="1:33" s="2" customFormat="1">
      <c r="A379" s="43"/>
      <c r="B379" s="144" t="str">
        <f t="shared" si="21"/>
        <v>Y</v>
      </c>
      <c r="C379" s="24" t="s">
        <v>4345</v>
      </c>
      <c r="D379" s="24" t="str">
        <f t="shared" si="22"/>
        <v>ConTab_BOM_KP_Shaft_0479</v>
      </c>
      <c r="E379" s="24" t="s">
        <v>1888</v>
      </c>
      <c r="F379" s="189" t="s">
        <v>359</v>
      </c>
      <c r="G379" s="189" t="str">
        <f t="shared" si="23"/>
        <v>X4</v>
      </c>
      <c r="H379" s="194">
        <v>1.5</v>
      </c>
      <c r="I379" s="195" t="s">
        <v>3868</v>
      </c>
      <c r="J379" s="24" t="s">
        <v>3956</v>
      </c>
      <c r="K379" s="24" t="s">
        <v>14262</v>
      </c>
      <c r="L379" s="24" t="s">
        <v>3869</v>
      </c>
      <c r="M379" s="24" t="s">
        <v>3871</v>
      </c>
      <c r="N379" s="24" t="s">
        <v>3871</v>
      </c>
      <c r="O379" s="24" t="s">
        <v>3869</v>
      </c>
      <c r="P379" s="25">
        <v>91844442</v>
      </c>
      <c r="Q379" s="24" t="s">
        <v>4169</v>
      </c>
      <c r="R379" s="24"/>
      <c r="S379" s="25" t="s">
        <v>539</v>
      </c>
      <c r="T379" s="200"/>
      <c r="U379" s="200"/>
      <c r="V379"/>
      <c r="W379"/>
      <c r="X379"/>
      <c r="Y379"/>
      <c r="Z379"/>
      <c r="AA379"/>
      <c r="AB379"/>
      <c r="AC379"/>
      <c r="AD379"/>
      <c r="AE379"/>
      <c r="AF379"/>
      <c r="AG379"/>
    </row>
    <row r="380" spans="1:33" s="2" customFormat="1">
      <c r="A380" s="43"/>
      <c r="B380" s="144" t="str">
        <f t="shared" si="21"/>
        <v>Y</v>
      </c>
      <c r="C380" s="24" t="s">
        <v>4346</v>
      </c>
      <c r="D380" s="24" t="str">
        <f t="shared" si="22"/>
        <v>ConTab_BOM_KP_Shaft_0480</v>
      </c>
      <c r="E380" s="24" t="s">
        <v>1888</v>
      </c>
      <c r="F380" s="189" t="s">
        <v>359</v>
      </c>
      <c r="G380" s="189" t="str">
        <f t="shared" si="23"/>
        <v>X4</v>
      </c>
      <c r="H380" s="194">
        <v>1.5</v>
      </c>
      <c r="I380" s="195" t="s">
        <v>3868</v>
      </c>
      <c r="J380" s="24" t="s">
        <v>3956</v>
      </c>
      <c r="K380" s="24" t="s">
        <v>14262</v>
      </c>
      <c r="L380" s="24" t="s">
        <v>3874</v>
      </c>
      <c r="M380" s="24" t="s">
        <v>3871</v>
      </c>
      <c r="N380" s="24" t="s">
        <v>3871</v>
      </c>
      <c r="O380" s="24" t="s">
        <v>3874</v>
      </c>
      <c r="P380" s="25">
        <v>91844439</v>
      </c>
      <c r="Q380" s="24" t="s">
        <v>4171</v>
      </c>
      <c r="R380" s="24" t="s">
        <v>2014</v>
      </c>
      <c r="S380" s="25" t="s">
        <v>539</v>
      </c>
      <c r="T380"/>
      <c r="U380"/>
      <c r="V380"/>
      <c r="W380"/>
      <c r="X380"/>
      <c r="Y380"/>
      <c r="Z380"/>
      <c r="AA380"/>
      <c r="AB380"/>
      <c r="AC380"/>
      <c r="AD380"/>
      <c r="AE380"/>
      <c r="AF380"/>
      <c r="AG380"/>
    </row>
    <row r="381" spans="1:33" s="2" customFormat="1">
      <c r="A381" s="43"/>
      <c r="B381" s="144" t="str">
        <f t="shared" si="21"/>
        <v>N</v>
      </c>
      <c r="C381" s="24" t="s">
        <v>4347</v>
      </c>
      <c r="D381" s="24" t="str">
        <f t="shared" si="22"/>
        <v/>
      </c>
      <c r="E381" s="24" t="s">
        <v>1888</v>
      </c>
      <c r="F381" s="189" t="s">
        <v>359</v>
      </c>
      <c r="G381" s="189" t="str">
        <f t="shared" si="23"/>
        <v>X4</v>
      </c>
      <c r="H381" s="194">
        <v>1.5</v>
      </c>
      <c r="I381" s="195" t="s">
        <v>3868</v>
      </c>
      <c r="J381" s="24" t="s">
        <v>3956</v>
      </c>
      <c r="K381" s="24" t="s">
        <v>14262</v>
      </c>
      <c r="L381" s="24" t="s">
        <v>3877</v>
      </c>
      <c r="M381" s="24" t="s">
        <v>3871</v>
      </c>
      <c r="N381" s="24" t="s">
        <v>3871</v>
      </c>
      <c r="O381" s="24" t="s">
        <v>3877</v>
      </c>
      <c r="P381" s="25" t="s">
        <v>544</v>
      </c>
      <c r="Q381" s="24" t="s">
        <v>3878</v>
      </c>
      <c r="R381" s="24"/>
      <c r="S381" s="25" t="s">
        <v>552</v>
      </c>
      <c r="T381"/>
      <c r="U381"/>
      <c r="V381"/>
      <c r="W381"/>
      <c r="X381"/>
      <c r="Y381"/>
      <c r="Z381"/>
      <c r="AA381"/>
      <c r="AB381"/>
      <c r="AC381"/>
      <c r="AD381"/>
      <c r="AE381"/>
      <c r="AF381"/>
      <c r="AG381"/>
    </row>
    <row r="382" spans="1:33" s="2" customFormat="1">
      <c r="A382" s="43"/>
      <c r="B382" s="144" t="str">
        <f t="shared" si="21"/>
        <v>Y</v>
      </c>
      <c r="C382" s="24" t="s">
        <v>4348</v>
      </c>
      <c r="D382" s="24" t="str">
        <f t="shared" si="22"/>
        <v>ConTab_BOM_KP_Shaft_0482</v>
      </c>
      <c r="E382" s="24" t="s">
        <v>1888</v>
      </c>
      <c r="F382" s="189" t="s">
        <v>359</v>
      </c>
      <c r="G382" s="189" t="str">
        <f t="shared" si="23"/>
        <v>X4</v>
      </c>
      <c r="H382" s="194">
        <v>1.5</v>
      </c>
      <c r="I382" s="195" t="s">
        <v>3868</v>
      </c>
      <c r="J382" s="24" t="s">
        <v>3961</v>
      </c>
      <c r="K382" s="24" t="s">
        <v>3962</v>
      </c>
      <c r="L382" s="24" t="s">
        <v>3869</v>
      </c>
      <c r="M382" s="24" t="s">
        <v>3870</v>
      </c>
      <c r="N382" s="24" t="s">
        <v>3871</v>
      </c>
      <c r="O382" s="24" t="s">
        <v>3869</v>
      </c>
      <c r="P382" s="25">
        <v>91844437</v>
      </c>
      <c r="Q382" s="24" t="s">
        <v>4174</v>
      </c>
      <c r="R382" s="24"/>
      <c r="S382" s="25" t="s">
        <v>539</v>
      </c>
      <c r="T382"/>
      <c r="U382"/>
      <c r="V382"/>
      <c r="W382"/>
      <c r="X382"/>
      <c r="Y382"/>
      <c r="Z382"/>
      <c r="AA382"/>
      <c r="AB382"/>
      <c r="AC382"/>
      <c r="AD382"/>
      <c r="AE382"/>
      <c r="AF382"/>
      <c r="AG382"/>
    </row>
    <row r="383" spans="1:33" s="2" customFormat="1">
      <c r="A383" s="43"/>
      <c r="B383" s="144" t="str">
        <f t="shared" si="21"/>
        <v>Y</v>
      </c>
      <c r="C383" s="24" t="s">
        <v>4349</v>
      </c>
      <c r="D383" s="24" t="str">
        <f t="shared" si="22"/>
        <v>ConTab_BOM_KP_Shaft_0483</v>
      </c>
      <c r="E383" s="24" t="s">
        <v>1888</v>
      </c>
      <c r="F383" s="189" t="s">
        <v>359</v>
      </c>
      <c r="G383" s="189" t="str">
        <f t="shared" si="23"/>
        <v>X4</v>
      </c>
      <c r="H383" s="194">
        <v>1.5</v>
      </c>
      <c r="I383" s="195" t="s">
        <v>3868</v>
      </c>
      <c r="J383" s="24" t="s">
        <v>3961</v>
      </c>
      <c r="K383" s="24" t="s">
        <v>3962</v>
      </c>
      <c r="L383" s="24" t="s">
        <v>3874</v>
      </c>
      <c r="M383" s="24" t="s">
        <v>3870</v>
      </c>
      <c r="N383" s="24" t="s">
        <v>3871</v>
      </c>
      <c r="O383" s="24" t="s">
        <v>3874</v>
      </c>
      <c r="P383" s="25">
        <v>91844436</v>
      </c>
      <c r="Q383" s="24" t="s">
        <v>4176</v>
      </c>
      <c r="R383" s="24" t="s">
        <v>2014</v>
      </c>
      <c r="S383" s="25" t="s">
        <v>539</v>
      </c>
      <c r="T383"/>
      <c r="U383"/>
      <c r="V383"/>
      <c r="W383"/>
      <c r="X383"/>
      <c r="Y383"/>
      <c r="Z383"/>
      <c r="AA383"/>
      <c r="AB383"/>
      <c r="AC383"/>
      <c r="AD383"/>
      <c r="AE383"/>
      <c r="AF383"/>
      <c r="AG383"/>
    </row>
    <row r="384" spans="1:33" s="2" customFormat="1">
      <c r="A384" s="43"/>
      <c r="B384" s="144" t="str">
        <f t="shared" si="21"/>
        <v>N</v>
      </c>
      <c r="C384" s="24" t="s">
        <v>4350</v>
      </c>
      <c r="D384" s="24" t="str">
        <f t="shared" si="22"/>
        <v/>
      </c>
      <c r="E384" s="24" t="s">
        <v>1888</v>
      </c>
      <c r="F384" s="189" t="s">
        <v>359</v>
      </c>
      <c r="G384" s="189" t="str">
        <f t="shared" si="23"/>
        <v>X4</v>
      </c>
      <c r="H384" s="194">
        <v>1.5</v>
      </c>
      <c r="I384" s="195" t="s">
        <v>3868</v>
      </c>
      <c r="J384" s="24" t="s">
        <v>3961</v>
      </c>
      <c r="K384" s="24" t="s">
        <v>3962</v>
      </c>
      <c r="L384" s="24" t="s">
        <v>3877</v>
      </c>
      <c r="M384" s="24" t="s">
        <v>3870</v>
      </c>
      <c r="N384" s="24" t="s">
        <v>3871</v>
      </c>
      <c r="O384" s="24" t="s">
        <v>3877</v>
      </c>
      <c r="P384" s="25" t="s">
        <v>544</v>
      </c>
      <c r="Q384" s="24" t="s">
        <v>3878</v>
      </c>
      <c r="R384" s="24"/>
      <c r="S384" s="25" t="s">
        <v>552</v>
      </c>
      <c r="T384"/>
      <c r="U384"/>
      <c r="V384"/>
      <c r="W384"/>
      <c r="X384"/>
      <c r="Y384"/>
      <c r="Z384"/>
      <c r="AA384"/>
      <c r="AB384"/>
      <c r="AC384"/>
      <c r="AD384"/>
      <c r="AE384"/>
      <c r="AF384"/>
      <c r="AG384"/>
    </row>
    <row r="385" spans="1:33" s="2" customFormat="1">
      <c r="A385" s="43"/>
      <c r="B385" s="144" t="str">
        <f t="shared" si="21"/>
        <v>Y</v>
      </c>
      <c r="C385" s="24" t="s">
        <v>4351</v>
      </c>
      <c r="D385" s="24" t="str">
        <f t="shared" si="22"/>
        <v>ConTab_BOM_KP_Shaft_0485</v>
      </c>
      <c r="E385" s="24" t="s">
        <v>1888</v>
      </c>
      <c r="F385" s="189" t="s">
        <v>359</v>
      </c>
      <c r="G385" s="189" t="str">
        <f t="shared" si="23"/>
        <v>X4</v>
      </c>
      <c r="H385" s="194">
        <v>1.5</v>
      </c>
      <c r="I385" s="195" t="s">
        <v>3880</v>
      </c>
      <c r="J385" s="24" t="s">
        <v>3956</v>
      </c>
      <c r="K385" s="24" t="s">
        <v>14262</v>
      </c>
      <c r="L385" s="24" t="s">
        <v>3869</v>
      </c>
      <c r="M385" s="24" t="s">
        <v>3871</v>
      </c>
      <c r="N385" s="24" t="s">
        <v>3871</v>
      </c>
      <c r="O385" s="24" t="s">
        <v>3869</v>
      </c>
      <c r="P385" s="25">
        <v>91844479</v>
      </c>
      <c r="Q385" s="24" t="s">
        <v>4169</v>
      </c>
      <c r="R385" s="24"/>
      <c r="S385" s="25" t="s">
        <v>539</v>
      </c>
      <c r="T385"/>
      <c r="U385"/>
      <c r="V385"/>
      <c r="W385"/>
      <c r="X385"/>
      <c r="Y385"/>
      <c r="Z385"/>
      <c r="AA385"/>
      <c r="AB385"/>
      <c r="AC385"/>
      <c r="AD385"/>
      <c r="AE385"/>
      <c r="AF385"/>
      <c r="AG385"/>
    </row>
    <row r="386" spans="1:33" s="2" customFormat="1">
      <c r="A386" s="43"/>
      <c r="B386" s="144" t="str">
        <f t="shared" si="21"/>
        <v>Y</v>
      </c>
      <c r="C386" s="24" t="s">
        <v>4352</v>
      </c>
      <c r="D386" s="24" t="str">
        <f t="shared" si="22"/>
        <v>ConTab_BOM_KP_Shaft_0486</v>
      </c>
      <c r="E386" s="24" t="s">
        <v>1888</v>
      </c>
      <c r="F386" s="189" t="s">
        <v>359</v>
      </c>
      <c r="G386" s="189" t="str">
        <f t="shared" si="23"/>
        <v>X4</v>
      </c>
      <c r="H386" s="194">
        <v>1.5</v>
      </c>
      <c r="I386" s="195" t="s">
        <v>3880</v>
      </c>
      <c r="J386" s="24" t="s">
        <v>3956</v>
      </c>
      <c r="K386" s="24" t="s">
        <v>14262</v>
      </c>
      <c r="L386" s="24" t="s">
        <v>3874</v>
      </c>
      <c r="M386" s="24" t="s">
        <v>3871</v>
      </c>
      <c r="N386" s="24" t="s">
        <v>3871</v>
      </c>
      <c r="O386" s="24" t="s">
        <v>3874</v>
      </c>
      <c r="P386" s="25">
        <v>91844474</v>
      </c>
      <c r="Q386" s="24" t="s">
        <v>4171</v>
      </c>
      <c r="R386" s="24" t="s">
        <v>2014</v>
      </c>
      <c r="S386" s="25" t="s">
        <v>539</v>
      </c>
      <c r="T386"/>
      <c r="U386"/>
      <c r="V386"/>
      <c r="W386"/>
      <c r="X386"/>
      <c r="Y386"/>
      <c r="Z386"/>
      <c r="AA386"/>
      <c r="AB386"/>
      <c r="AC386"/>
      <c r="AD386"/>
      <c r="AE386"/>
      <c r="AF386"/>
      <c r="AG386"/>
    </row>
    <row r="387" spans="1:33" s="2" customFormat="1">
      <c r="A387" s="43"/>
      <c r="B387" s="144" t="str">
        <f t="shared" si="21"/>
        <v>N</v>
      </c>
      <c r="C387" s="24" t="s">
        <v>4353</v>
      </c>
      <c r="D387" s="24" t="str">
        <f t="shared" si="22"/>
        <v/>
      </c>
      <c r="E387" s="24" t="s">
        <v>1888</v>
      </c>
      <c r="F387" s="189" t="s">
        <v>359</v>
      </c>
      <c r="G387" s="189" t="str">
        <f t="shared" si="23"/>
        <v>X4</v>
      </c>
      <c r="H387" s="194">
        <v>1.5</v>
      </c>
      <c r="I387" s="195" t="s">
        <v>3880</v>
      </c>
      <c r="J387" s="24" t="s">
        <v>3956</v>
      </c>
      <c r="K387" s="24" t="s">
        <v>14262</v>
      </c>
      <c r="L387" s="24" t="s">
        <v>3877</v>
      </c>
      <c r="M387" s="24" t="s">
        <v>3871</v>
      </c>
      <c r="N387" s="24" t="s">
        <v>3871</v>
      </c>
      <c r="O387" s="24" t="s">
        <v>3877</v>
      </c>
      <c r="P387" s="25" t="s">
        <v>544</v>
      </c>
      <c r="Q387" s="24" t="s">
        <v>3878</v>
      </c>
      <c r="R387" s="24"/>
      <c r="S387" s="25" t="s">
        <v>552</v>
      </c>
      <c r="T387"/>
      <c r="U387"/>
      <c r="V387"/>
      <c r="W387"/>
      <c r="X387"/>
      <c r="Y387"/>
      <c r="Z387"/>
      <c r="AA387"/>
      <c r="AB387"/>
      <c r="AC387"/>
      <c r="AD387"/>
      <c r="AE387"/>
      <c r="AF387"/>
      <c r="AG387"/>
    </row>
    <row r="388" spans="1:33" s="2" customFormat="1">
      <c r="A388" s="43"/>
      <c r="B388" s="144" t="str">
        <f t="shared" si="21"/>
        <v>Y</v>
      </c>
      <c r="C388" s="24" t="s">
        <v>4354</v>
      </c>
      <c r="D388" s="24" t="str">
        <f t="shared" si="22"/>
        <v>ConTab_BOM_KP_Shaft_0488</v>
      </c>
      <c r="E388" s="24" t="s">
        <v>1888</v>
      </c>
      <c r="F388" s="189" t="s">
        <v>359</v>
      </c>
      <c r="G388" s="189" t="str">
        <f t="shared" si="23"/>
        <v>X4</v>
      </c>
      <c r="H388" s="194">
        <v>1.5</v>
      </c>
      <c r="I388" s="195" t="s">
        <v>3880</v>
      </c>
      <c r="J388" s="24" t="s">
        <v>3961</v>
      </c>
      <c r="K388" s="24" t="s">
        <v>3962</v>
      </c>
      <c r="L388" s="24" t="s">
        <v>3869</v>
      </c>
      <c r="M388" s="24" t="s">
        <v>3870</v>
      </c>
      <c r="N388" s="24" t="s">
        <v>3871</v>
      </c>
      <c r="O388" s="24" t="s">
        <v>3869</v>
      </c>
      <c r="P388" s="25">
        <v>91844462</v>
      </c>
      <c r="Q388" s="24" t="s">
        <v>4174</v>
      </c>
      <c r="R388" s="24"/>
      <c r="S388" s="25" t="s">
        <v>539</v>
      </c>
      <c r="T388"/>
      <c r="U388"/>
      <c r="V388"/>
      <c r="W388"/>
      <c r="X388"/>
      <c r="Y388"/>
      <c r="Z388"/>
      <c r="AA388"/>
      <c r="AB388"/>
      <c r="AC388"/>
      <c r="AD388"/>
      <c r="AE388"/>
      <c r="AF388"/>
      <c r="AG388"/>
    </row>
    <row r="389" spans="1:33" s="2" customFormat="1">
      <c r="A389" s="43"/>
      <c r="B389" s="144" t="str">
        <f t="shared" si="21"/>
        <v>Y</v>
      </c>
      <c r="C389" s="24" t="s">
        <v>4355</v>
      </c>
      <c r="D389" s="24" t="str">
        <f t="shared" si="22"/>
        <v>ConTab_BOM_KP_Shaft_0489</v>
      </c>
      <c r="E389" s="24" t="s">
        <v>1888</v>
      </c>
      <c r="F389" s="189" t="s">
        <v>359</v>
      </c>
      <c r="G389" s="189" t="str">
        <f t="shared" si="23"/>
        <v>X4</v>
      </c>
      <c r="H389" s="194">
        <v>1.5</v>
      </c>
      <c r="I389" s="195" t="s">
        <v>3880</v>
      </c>
      <c r="J389" s="24" t="s">
        <v>3961</v>
      </c>
      <c r="K389" s="24" t="s">
        <v>3962</v>
      </c>
      <c r="L389" s="24" t="s">
        <v>3874</v>
      </c>
      <c r="M389" s="24" t="s">
        <v>3870</v>
      </c>
      <c r="N389" s="24" t="s">
        <v>3871</v>
      </c>
      <c r="O389" s="24" t="s">
        <v>3874</v>
      </c>
      <c r="P389" s="25">
        <v>91844460</v>
      </c>
      <c r="Q389" s="24" t="s">
        <v>4176</v>
      </c>
      <c r="R389" s="24" t="s">
        <v>2014</v>
      </c>
      <c r="S389" s="25" t="s">
        <v>539</v>
      </c>
      <c r="T389"/>
      <c r="U389"/>
      <c r="V389"/>
      <c r="W389"/>
      <c r="X389"/>
      <c r="Y389"/>
      <c r="Z389"/>
      <c r="AA389"/>
      <c r="AB389"/>
      <c r="AC389"/>
      <c r="AD389"/>
      <c r="AE389"/>
      <c r="AF389"/>
      <c r="AG389"/>
    </row>
    <row r="390" spans="1:33" s="2" customFormat="1">
      <c r="A390" s="43"/>
      <c r="B390" s="144" t="str">
        <f t="shared" si="21"/>
        <v>N</v>
      </c>
      <c r="C390" s="24" t="s">
        <v>4356</v>
      </c>
      <c r="D390" s="24" t="str">
        <f t="shared" si="22"/>
        <v/>
      </c>
      <c r="E390" s="24" t="s">
        <v>1888</v>
      </c>
      <c r="F390" s="189" t="s">
        <v>359</v>
      </c>
      <c r="G390" s="189" t="str">
        <f t="shared" si="23"/>
        <v>X4</v>
      </c>
      <c r="H390" s="194">
        <v>1.5</v>
      </c>
      <c r="I390" s="195" t="s">
        <v>3880</v>
      </c>
      <c r="J390" s="24" t="s">
        <v>3961</v>
      </c>
      <c r="K390" s="24" t="s">
        <v>3962</v>
      </c>
      <c r="L390" s="24" t="s">
        <v>3877</v>
      </c>
      <c r="M390" s="24" t="s">
        <v>3870</v>
      </c>
      <c r="N390" s="24" t="s">
        <v>3871</v>
      </c>
      <c r="O390" s="24" t="s">
        <v>3877</v>
      </c>
      <c r="P390" s="25" t="s">
        <v>544</v>
      </c>
      <c r="Q390" s="24" t="s">
        <v>3878</v>
      </c>
      <c r="R390" s="24"/>
      <c r="S390" s="25" t="s">
        <v>552</v>
      </c>
      <c r="T390" s="24"/>
      <c r="U390" s="24"/>
    </row>
    <row r="391" spans="1:33" s="2" customFormat="1">
      <c r="A391" s="43"/>
      <c r="B391" s="144" t="str">
        <f t="shared" si="21"/>
        <v>Y</v>
      </c>
      <c r="C391" s="24" t="s">
        <v>4357</v>
      </c>
      <c r="D391" s="24" t="str">
        <f t="shared" si="22"/>
        <v>ConTab_BOM_KP_Shaft_0491</v>
      </c>
      <c r="E391" s="24" t="s">
        <v>1888</v>
      </c>
      <c r="F391" s="189" t="s">
        <v>359</v>
      </c>
      <c r="G391" s="189" t="str">
        <f t="shared" si="23"/>
        <v>X4</v>
      </c>
      <c r="H391" s="194">
        <v>1.5</v>
      </c>
      <c r="I391" s="195" t="s">
        <v>3868</v>
      </c>
      <c r="J391" s="24" t="s">
        <v>3956</v>
      </c>
      <c r="K391" s="24" t="s">
        <v>14262</v>
      </c>
      <c r="L391" s="24" t="s">
        <v>3884</v>
      </c>
      <c r="M391" s="24" t="s">
        <v>3871</v>
      </c>
      <c r="N391" s="24" t="s">
        <v>3871</v>
      </c>
      <c r="O391" s="24" t="s">
        <v>3884</v>
      </c>
      <c r="P391" s="25" t="s">
        <v>544</v>
      </c>
      <c r="Q391" s="24" t="s">
        <v>4157</v>
      </c>
      <c r="R391" s="24"/>
      <c r="S391" s="25" t="s">
        <v>3886</v>
      </c>
      <c r="T391"/>
      <c r="U391"/>
      <c r="V391"/>
      <c r="W391"/>
      <c r="X391"/>
      <c r="Y391"/>
      <c r="Z391"/>
      <c r="AA391"/>
      <c r="AB391"/>
      <c r="AC391"/>
      <c r="AD391"/>
      <c r="AE391"/>
      <c r="AF391"/>
      <c r="AG391"/>
    </row>
    <row r="392" spans="1:33" s="2" customFormat="1">
      <c r="A392" s="43"/>
      <c r="B392" s="144" t="str">
        <f t="shared" si="21"/>
        <v>Y</v>
      </c>
      <c r="C392" s="24" t="s">
        <v>4358</v>
      </c>
      <c r="D392" s="24" t="str">
        <f t="shared" si="22"/>
        <v>ConTab_BOM_KP_Shaft_0492</v>
      </c>
      <c r="E392" s="24" t="s">
        <v>1888</v>
      </c>
      <c r="F392" s="189" t="s">
        <v>359</v>
      </c>
      <c r="G392" s="189" t="str">
        <f t="shared" si="23"/>
        <v>X4</v>
      </c>
      <c r="H392" s="194">
        <v>1.5</v>
      </c>
      <c r="I392" s="195" t="s">
        <v>3868</v>
      </c>
      <c r="J392" s="24" t="s">
        <v>3961</v>
      </c>
      <c r="K392" s="24" t="s">
        <v>3962</v>
      </c>
      <c r="L392" s="24" t="s">
        <v>3884</v>
      </c>
      <c r="M392" s="24" t="s">
        <v>3870</v>
      </c>
      <c r="N392" s="24" t="s">
        <v>3871</v>
      </c>
      <c r="O392" s="24" t="s">
        <v>3884</v>
      </c>
      <c r="P392" s="25" t="s">
        <v>544</v>
      </c>
      <c r="Q392" s="24" t="s">
        <v>4159</v>
      </c>
      <c r="R392" s="24"/>
      <c r="S392" s="25" t="s">
        <v>3886</v>
      </c>
      <c r="T392" s="24"/>
      <c r="U392" s="24"/>
    </row>
    <row r="393" spans="1:33" s="2" customFormat="1">
      <c r="A393" s="43"/>
      <c r="B393" s="144" t="str">
        <f t="shared" si="21"/>
        <v>Y</v>
      </c>
      <c r="C393" s="24" t="s">
        <v>4359</v>
      </c>
      <c r="D393" s="24" t="str">
        <f t="shared" si="22"/>
        <v>ConTab_BOM_KP_Shaft_0493</v>
      </c>
      <c r="E393" s="24" t="s">
        <v>1888</v>
      </c>
      <c r="F393" s="189" t="s">
        <v>359</v>
      </c>
      <c r="G393" s="189" t="str">
        <f t="shared" si="23"/>
        <v>X4</v>
      </c>
      <c r="H393" s="194">
        <v>1.5</v>
      </c>
      <c r="I393" s="195" t="s">
        <v>3880</v>
      </c>
      <c r="J393" s="24" t="s">
        <v>3956</v>
      </c>
      <c r="K393" s="24" t="s">
        <v>14262</v>
      </c>
      <c r="L393" s="24" t="s">
        <v>3884</v>
      </c>
      <c r="M393" s="24" t="s">
        <v>3871</v>
      </c>
      <c r="N393" s="24" t="s">
        <v>3871</v>
      </c>
      <c r="O393" s="24" t="s">
        <v>3884</v>
      </c>
      <c r="P393" s="25" t="s">
        <v>544</v>
      </c>
      <c r="Q393" s="24" t="s">
        <v>4157</v>
      </c>
      <c r="R393" s="24"/>
      <c r="S393" s="25" t="s">
        <v>3886</v>
      </c>
      <c r="T393" s="24"/>
      <c r="U393" s="24"/>
    </row>
    <row r="394" spans="1:33" s="2" customFormat="1">
      <c r="A394" s="43"/>
      <c r="B394" s="144" t="str">
        <f t="shared" si="21"/>
        <v>Y</v>
      </c>
      <c r="C394" s="24" t="s">
        <v>4360</v>
      </c>
      <c r="D394" s="24" t="str">
        <f t="shared" si="22"/>
        <v>ConTab_BOM_KP_Shaft_0494</v>
      </c>
      <c r="E394" s="24" t="s">
        <v>1888</v>
      </c>
      <c r="F394" s="189" t="s">
        <v>359</v>
      </c>
      <c r="G394" s="189" t="str">
        <f t="shared" si="23"/>
        <v>X4</v>
      </c>
      <c r="H394" s="194">
        <v>1.5</v>
      </c>
      <c r="I394" s="195" t="s">
        <v>3880</v>
      </c>
      <c r="J394" s="24" t="s">
        <v>3961</v>
      </c>
      <c r="K394" s="24" t="s">
        <v>3962</v>
      </c>
      <c r="L394" s="24" t="s">
        <v>3884</v>
      </c>
      <c r="M394" s="24" t="s">
        <v>3870</v>
      </c>
      <c r="N394" s="24" t="s">
        <v>3871</v>
      </c>
      <c r="O394" s="24" t="s">
        <v>3884</v>
      </c>
      <c r="P394" s="25" t="s">
        <v>544</v>
      </c>
      <c r="Q394" s="24" t="s">
        <v>4159</v>
      </c>
      <c r="R394" s="24"/>
      <c r="S394" s="25" t="s">
        <v>3886</v>
      </c>
      <c r="T394" s="24"/>
      <c r="U394" s="24"/>
    </row>
    <row r="395" spans="1:33" s="2" customFormat="1" ht="10.5" customHeight="1">
      <c r="A395" s="43"/>
      <c r="B395" s="144" t="str">
        <f t="shared" si="21"/>
        <v>Y</v>
      </c>
      <c r="C395" s="24" t="s">
        <v>4361</v>
      </c>
      <c r="D395" s="24" t="str">
        <f t="shared" si="22"/>
        <v>ConTab_BOM_KP_Shaft_0495</v>
      </c>
      <c r="E395" s="24" t="s">
        <v>1888</v>
      </c>
      <c r="F395" s="189" t="s">
        <v>359</v>
      </c>
      <c r="G395" s="189" t="str">
        <f t="shared" si="23"/>
        <v>X4</v>
      </c>
      <c r="H395" s="194">
        <v>1.5</v>
      </c>
      <c r="I395" s="195" t="s">
        <v>3868</v>
      </c>
      <c r="J395" s="24" t="s">
        <v>3956</v>
      </c>
      <c r="K395" s="24" t="s">
        <v>14262</v>
      </c>
      <c r="L395" s="24" t="s">
        <v>3889</v>
      </c>
      <c r="M395" s="24" t="s">
        <v>3871</v>
      </c>
      <c r="N395" s="24" t="s">
        <v>3871</v>
      </c>
      <c r="O395" s="24" t="s">
        <v>3889</v>
      </c>
      <c r="P395" s="25" t="s">
        <v>544</v>
      </c>
      <c r="Q395" s="24" t="s">
        <v>4163</v>
      </c>
      <c r="R395" s="24"/>
      <c r="S395" s="25" t="s">
        <v>3886</v>
      </c>
      <c r="T395" s="24"/>
      <c r="U395" s="24"/>
    </row>
    <row r="396" spans="1:33" s="2" customFormat="1">
      <c r="A396" s="43"/>
      <c r="B396" s="144" t="str">
        <f t="shared" si="21"/>
        <v>Y</v>
      </c>
      <c r="C396" s="24" t="s">
        <v>4362</v>
      </c>
      <c r="D396" s="24" t="str">
        <f t="shared" si="22"/>
        <v>ConTab_BOM_KP_Shaft_0496</v>
      </c>
      <c r="E396" s="24" t="s">
        <v>1888</v>
      </c>
      <c r="F396" s="189" t="s">
        <v>359</v>
      </c>
      <c r="G396" s="189" t="str">
        <f t="shared" si="23"/>
        <v>X4</v>
      </c>
      <c r="H396" s="194">
        <v>1.5</v>
      </c>
      <c r="I396" s="195" t="s">
        <v>3868</v>
      </c>
      <c r="J396" s="24" t="s">
        <v>3961</v>
      </c>
      <c r="K396" s="24" t="s">
        <v>3962</v>
      </c>
      <c r="L396" s="24" t="s">
        <v>3889</v>
      </c>
      <c r="M396" s="24" t="s">
        <v>3870</v>
      </c>
      <c r="N396" s="24" t="s">
        <v>3871</v>
      </c>
      <c r="O396" s="24" t="s">
        <v>3889</v>
      </c>
      <c r="P396" s="25" t="s">
        <v>544</v>
      </c>
      <c r="Q396" s="24" t="s">
        <v>4165</v>
      </c>
      <c r="R396" s="24"/>
      <c r="S396" s="25" t="s">
        <v>3886</v>
      </c>
      <c r="T396" s="24"/>
      <c r="U396" s="24"/>
    </row>
    <row r="397" spans="1:33" s="2" customFormat="1">
      <c r="A397" s="43"/>
      <c r="B397" s="144" t="str">
        <f t="shared" si="21"/>
        <v>Y</v>
      </c>
      <c r="C397" s="24" t="s">
        <v>4363</v>
      </c>
      <c r="D397" s="24" t="str">
        <f t="shared" si="22"/>
        <v>ConTab_BOM_KP_Shaft_0497</v>
      </c>
      <c r="E397" s="24" t="s">
        <v>1888</v>
      </c>
      <c r="F397" s="189" t="s">
        <v>359</v>
      </c>
      <c r="G397" s="189" t="str">
        <f t="shared" si="23"/>
        <v>X4</v>
      </c>
      <c r="H397" s="194">
        <v>1.5</v>
      </c>
      <c r="I397" s="195" t="s">
        <v>3880</v>
      </c>
      <c r="J397" s="24" t="s">
        <v>3956</v>
      </c>
      <c r="K397" s="24" t="s">
        <v>14262</v>
      </c>
      <c r="L397" s="24" t="s">
        <v>3889</v>
      </c>
      <c r="M397" s="24" t="s">
        <v>3871</v>
      </c>
      <c r="N397" s="24" t="s">
        <v>3871</v>
      </c>
      <c r="O397" s="24" t="s">
        <v>3889</v>
      </c>
      <c r="P397" s="25" t="s">
        <v>544</v>
      </c>
      <c r="Q397" s="24" t="s">
        <v>4163</v>
      </c>
      <c r="R397" s="24"/>
      <c r="S397" s="25" t="s">
        <v>3886</v>
      </c>
      <c r="T397" s="24"/>
      <c r="U397" s="25"/>
    </row>
    <row r="398" spans="1:33" s="2" customFormat="1">
      <c r="A398" s="43"/>
      <c r="B398" s="144" t="str">
        <f t="shared" si="21"/>
        <v>Y</v>
      </c>
      <c r="C398" s="24" t="s">
        <v>4364</v>
      </c>
      <c r="D398" s="24" t="str">
        <f t="shared" si="22"/>
        <v>ConTab_BOM_KP_Shaft_0498</v>
      </c>
      <c r="E398" s="24" t="s">
        <v>1888</v>
      </c>
      <c r="F398" s="189" t="s">
        <v>359</v>
      </c>
      <c r="G398" s="189" t="str">
        <f t="shared" si="23"/>
        <v>X4</v>
      </c>
      <c r="H398" s="194">
        <v>1.5</v>
      </c>
      <c r="I398" s="195" t="s">
        <v>3880</v>
      </c>
      <c r="J398" s="24" t="s">
        <v>3961</v>
      </c>
      <c r="K398" s="24" t="s">
        <v>3962</v>
      </c>
      <c r="L398" s="24" t="s">
        <v>3889</v>
      </c>
      <c r="M398" s="24" t="s">
        <v>3870</v>
      </c>
      <c r="N398" s="24" t="s">
        <v>3871</v>
      </c>
      <c r="O398" s="24" t="s">
        <v>3889</v>
      </c>
      <c r="P398" s="25" t="s">
        <v>544</v>
      </c>
      <c r="Q398" s="24" t="s">
        <v>4165</v>
      </c>
      <c r="R398" s="24"/>
      <c r="S398" s="25" t="s">
        <v>3886</v>
      </c>
      <c r="T398"/>
      <c r="U398"/>
      <c r="V398"/>
      <c r="W398"/>
      <c r="X398"/>
      <c r="Y398"/>
      <c r="Z398"/>
      <c r="AA398"/>
      <c r="AB398"/>
      <c r="AC398"/>
      <c r="AD398"/>
      <c r="AE398"/>
      <c r="AF398"/>
      <c r="AG398"/>
    </row>
    <row r="399" spans="1:33" s="2" customFormat="1">
      <c r="A399" s="43"/>
      <c r="B399" s="144" t="str">
        <f t="shared" si="21"/>
        <v>Y</v>
      </c>
      <c r="C399" s="24" t="s">
        <v>4365</v>
      </c>
      <c r="D399" s="24" t="str">
        <f t="shared" si="22"/>
        <v>ConTab_BOM_KP_Shaft_0507</v>
      </c>
      <c r="E399" s="24" t="s">
        <v>4366</v>
      </c>
      <c r="F399" s="189">
        <v>4</v>
      </c>
      <c r="G399" s="189" t="str">
        <f t="shared" si="23"/>
        <v>X4</v>
      </c>
      <c r="H399" s="194">
        <v>1.5</v>
      </c>
      <c r="I399" s="195" t="s">
        <v>3868</v>
      </c>
      <c r="J399" s="24"/>
      <c r="K399" s="24"/>
      <c r="L399" s="24" t="s">
        <v>3874</v>
      </c>
      <c r="M399" s="24" t="s">
        <v>3870</v>
      </c>
      <c r="N399" s="24" t="s">
        <v>3894</v>
      </c>
      <c r="O399" s="24" t="s">
        <v>3874</v>
      </c>
      <c r="P399" s="155">
        <v>97573437</v>
      </c>
      <c r="Q399" s="24" t="s">
        <v>4342</v>
      </c>
      <c r="R399" s="24"/>
      <c r="S399" s="25" t="s">
        <v>539</v>
      </c>
      <c r="T399" s="24"/>
      <c r="U399" s="24"/>
    </row>
    <row r="400" spans="1:33" s="2" customFormat="1">
      <c r="A400" s="43"/>
      <c r="B400" s="144" t="str">
        <f t="shared" si="21"/>
        <v>Y</v>
      </c>
      <c r="C400" s="24" t="s">
        <v>4367</v>
      </c>
      <c r="D400" s="24" t="str">
        <f t="shared" si="22"/>
        <v>ConTab_BOM_KP_Shaft_0508</v>
      </c>
      <c r="E400" s="24" t="s">
        <v>4366</v>
      </c>
      <c r="F400" s="189">
        <v>4</v>
      </c>
      <c r="G400" s="189" t="str">
        <f t="shared" si="23"/>
        <v>X4</v>
      </c>
      <c r="H400" s="194">
        <v>1.5</v>
      </c>
      <c r="I400" s="195" t="s">
        <v>3880</v>
      </c>
      <c r="J400" s="24"/>
      <c r="K400" s="24"/>
      <c r="L400" s="24" t="s">
        <v>3874</v>
      </c>
      <c r="M400" s="24" t="s">
        <v>3870</v>
      </c>
      <c r="N400" s="24" t="s">
        <v>3894</v>
      </c>
      <c r="O400" s="24" t="s">
        <v>3874</v>
      </c>
      <c r="P400" s="25">
        <v>97573463</v>
      </c>
      <c r="Q400" s="24" t="s">
        <v>4344</v>
      </c>
      <c r="R400" s="24"/>
      <c r="S400" s="25" t="s">
        <v>539</v>
      </c>
      <c r="T400"/>
      <c r="U400"/>
      <c r="V400"/>
      <c r="W400"/>
      <c r="X400"/>
      <c r="Y400"/>
      <c r="Z400"/>
      <c r="AA400"/>
      <c r="AB400"/>
      <c r="AC400"/>
      <c r="AD400"/>
      <c r="AE400"/>
      <c r="AF400"/>
      <c r="AG400"/>
    </row>
    <row r="401" spans="1:33" s="2" customFormat="1">
      <c r="A401" s="43"/>
      <c r="B401" s="144" t="str">
        <f t="shared" si="21"/>
        <v>Y</v>
      </c>
      <c r="C401" s="24" t="s">
        <v>4368</v>
      </c>
      <c r="D401" s="24" t="str">
        <f t="shared" si="22"/>
        <v>ConTab_BOM_KP_Shaft_0509</v>
      </c>
      <c r="E401" s="24" t="s">
        <v>1668</v>
      </c>
      <c r="F401" s="189" t="s">
        <v>359</v>
      </c>
      <c r="G401" s="189" t="str">
        <f t="shared" si="23"/>
        <v>X4</v>
      </c>
      <c r="H401" s="194">
        <v>1.5</v>
      </c>
      <c r="I401" s="195" t="s">
        <v>3868</v>
      </c>
      <c r="J401" s="24"/>
      <c r="K401" s="24"/>
      <c r="L401" s="24" t="s">
        <v>3869</v>
      </c>
      <c r="M401" s="24" t="s">
        <v>3870</v>
      </c>
      <c r="N401" s="24" t="s">
        <v>3871</v>
      </c>
      <c r="O401" s="24" t="s">
        <v>3869</v>
      </c>
      <c r="P401" s="155">
        <v>91845191</v>
      </c>
      <c r="Q401" s="24" t="s">
        <v>4369</v>
      </c>
      <c r="R401" s="24"/>
      <c r="S401" s="25" t="s">
        <v>539</v>
      </c>
      <c r="T401" s="24"/>
      <c r="U401" s="203"/>
    </row>
    <row r="402" spans="1:33" s="2" customFormat="1">
      <c r="A402" s="43"/>
      <c r="B402" s="144" t="str">
        <f t="shared" si="21"/>
        <v>Y</v>
      </c>
      <c r="C402" s="24" t="s">
        <v>4370</v>
      </c>
      <c r="D402" s="24" t="str">
        <f t="shared" si="22"/>
        <v>ConTab_BOM_KP_Shaft_0510</v>
      </c>
      <c r="E402" s="24" t="s">
        <v>1668</v>
      </c>
      <c r="F402" s="189" t="s">
        <v>359</v>
      </c>
      <c r="G402" s="189" t="str">
        <f t="shared" si="23"/>
        <v>X4</v>
      </c>
      <c r="H402" s="194">
        <v>1.5</v>
      </c>
      <c r="I402" s="195" t="s">
        <v>3868</v>
      </c>
      <c r="J402" s="24"/>
      <c r="K402" s="24"/>
      <c r="L402" s="24" t="s">
        <v>3874</v>
      </c>
      <c r="M402" s="24" t="s">
        <v>3870</v>
      </c>
      <c r="N402" s="24" t="s">
        <v>3871</v>
      </c>
      <c r="O402" s="24" t="s">
        <v>3874</v>
      </c>
      <c r="P402" s="155">
        <v>91845189</v>
      </c>
      <c r="Q402" s="24" t="s">
        <v>4371</v>
      </c>
      <c r="R402" s="24" t="s">
        <v>2014</v>
      </c>
      <c r="S402" s="25" t="s">
        <v>539</v>
      </c>
      <c r="T402" s="24"/>
      <c r="U402" s="24"/>
    </row>
    <row r="403" spans="1:33" s="2" customFormat="1">
      <c r="A403" s="43"/>
      <c r="B403" s="144" t="str">
        <f t="shared" si="21"/>
        <v>N</v>
      </c>
      <c r="C403" s="24" t="s">
        <v>4372</v>
      </c>
      <c r="D403" s="24" t="str">
        <f t="shared" si="22"/>
        <v/>
      </c>
      <c r="E403" s="24" t="s">
        <v>1668</v>
      </c>
      <c r="F403" s="189" t="s">
        <v>359</v>
      </c>
      <c r="G403" s="189" t="str">
        <f t="shared" si="23"/>
        <v>X4</v>
      </c>
      <c r="H403" s="194">
        <v>1.5</v>
      </c>
      <c r="I403" s="195" t="s">
        <v>3868</v>
      </c>
      <c r="J403" s="24"/>
      <c r="K403" s="24"/>
      <c r="L403" s="24" t="s">
        <v>3877</v>
      </c>
      <c r="M403" s="24" t="s">
        <v>3870</v>
      </c>
      <c r="N403" s="24" t="s">
        <v>3871</v>
      </c>
      <c r="O403" s="24" t="s">
        <v>3877</v>
      </c>
      <c r="P403" s="25" t="s">
        <v>544</v>
      </c>
      <c r="Q403" s="24" t="s">
        <v>3878</v>
      </c>
      <c r="R403" s="24"/>
      <c r="S403" s="25" t="s">
        <v>552</v>
      </c>
      <c r="T403"/>
      <c r="U403"/>
      <c r="V403"/>
      <c r="W403"/>
      <c r="X403"/>
      <c r="Y403"/>
      <c r="Z403"/>
      <c r="AA403"/>
      <c r="AB403"/>
      <c r="AC403"/>
      <c r="AD403"/>
      <c r="AE403"/>
      <c r="AF403"/>
      <c r="AG403"/>
    </row>
    <row r="404" spans="1:33" s="2" customFormat="1">
      <c r="A404" s="43"/>
      <c r="B404" s="144" t="str">
        <f t="shared" si="21"/>
        <v>Y</v>
      </c>
      <c r="C404" s="24" t="s">
        <v>4373</v>
      </c>
      <c r="D404" s="24" t="str">
        <f t="shared" si="22"/>
        <v>ConTab_BOM_KP_Shaft_0512</v>
      </c>
      <c r="E404" s="24" t="s">
        <v>1668</v>
      </c>
      <c r="F404" s="189" t="s">
        <v>359</v>
      </c>
      <c r="G404" s="189" t="str">
        <f t="shared" si="23"/>
        <v>X4</v>
      </c>
      <c r="H404" s="194">
        <v>1.5</v>
      </c>
      <c r="I404" s="195" t="s">
        <v>3880</v>
      </c>
      <c r="J404" s="24"/>
      <c r="K404" s="24"/>
      <c r="L404" s="24" t="s">
        <v>3869</v>
      </c>
      <c r="M404" s="24" t="s">
        <v>3870</v>
      </c>
      <c r="N404" s="24" t="s">
        <v>3871</v>
      </c>
      <c r="O404" s="24" t="s">
        <v>3869</v>
      </c>
      <c r="P404" s="155">
        <v>91845196</v>
      </c>
      <c r="Q404" s="24" t="s">
        <v>4369</v>
      </c>
      <c r="R404" s="137"/>
      <c r="S404" s="25" t="s">
        <v>539</v>
      </c>
      <c r="T404" s="200"/>
      <c r="U404" s="200"/>
      <c r="V404"/>
      <c r="W404"/>
      <c r="X404"/>
      <c r="Y404"/>
      <c r="Z404"/>
      <c r="AA404"/>
      <c r="AB404"/>
      <c r="AC404"/>
      <c r="AD404"/>
      <c r="AE404"/>
      <c r="AF404"/>
      <c r="AG404"/>
    </row>
    <row r="405" spans="1:33" s="2" customFormat="1">
      <c r="A405" s="43"/>
      <c r="B405" s="144" t="str">
        <f t="shared" ref="B405:B444" si="24">IF(AND(L405&lt;&gt;"ShaftMatl_Special",P405&lt;&gt;"NA"),"Y","N")</f>
        <v>Y</v>
      </c>
      <c r="C405" s="24" t="s">
        <v>4374</v>
      </c>
      <c r="D405" s="24" t="str">
        <f t="shared" ref="D405:D452" si="25">IF(B405="Y",C405,"")</f>
        <v>ConTab_BOM_KP_Shaft_0513</v>
      </c>
      <c r="E405" s="24" t="s">
        <v>1668</v>
      </c>
      <c r="F405" s="189" t="s">
        <v>359</v>
      </c>
      <c r="G405" s="189" t="str">
        <f t="shared" ref="G405:G452" si="26">"X"&amp;F405</f>
        <v>X4</v>
      </c>
      <c r="H405" s="194">
        <v>1.5</v>
      </c>
      <c r="I405" s="195" t="s">
        <v>3880</v>
      </c>
      <c r="J405" s="24"/>
      <c r="K405" s="24"/>
      <c r="L405" s="24" t="s">
        <v>3874</v>
      </c>
      <c r="M405" s="24" t="s">
        <v>3870</v>
      </c>
      <c r="N405" s="24" t="s">
        <v>3871</v>
      </c>
      <c r="O405" s="24" t="s">
        <v>3874</v>
      </c>
      <c r="P405" s="155">
        <v>91845195</v>
      </c>
      <c r="Q405" s="24" t="s">
        <v>4371</v>
      </c>
      <c r="R405" s="24" t="s">
        <v>2014</v>
      </c>
      <c r="S405" s="25" t="s">
        <v>539</v>
      </c>
      <c r="T405" s="24"/>
      <c r="U405" s="203"/>
    </row>
    <row r="406" spans="1:33" s="2" customFormat="1">
      <c r="A406" s="43"/>
      <c r="B406" s="144" t="str">
        <f t="shared" si="24"/>
        <v>N</v>
      </c>
      <c r="C406" s="24" t="s">
        <v>4375</v>
      </c>
      <c r="D406" s="24" t="str">
        <f t="shared" si="25"/>
        <v/>
      </c>
      <c r="E406" s="24" t="s">
        <v>1668</v>
      </c>
      <c r="F406" s="189" t="s">
        <v>359</v>
      </c>
      <c r="G406" s="189" t="str">
        <f t="shared" si="26"/>
        <v>X4</v>
      </c>
      <c r="H406" s="194">
        <v>1.5</v>
      </c>
      <c r="I406" s="195" t="s">
        <v>3880</v>
      </c>
      <c r="J406" s="24"/>
      <c r="K406" s="24"/>
      <c r="L406" s="24" t="s">
        <v>3877</v>
      </c>
      <c r="M406" s="24" t="s">
        <v>3870</v>
      </c>
      <c r="N406" s="24" t="s">
        <v>3871</v>
      </c>
      <c r="O406" s="24" t="s">
        <v>3877</v>
      </c>
      <c r="P406" s="25" t="s">
        <v>544</v>
      </c>
      <c r="Q406" s="24" t="s">
        <v>3878</v>
      </c>
      <c r="R406" s="24"/>
      <c r="S406" s="25" t="s">
        <v>552</v>
      </c>
      <c r="T406" s="24"/>
      <c r="U406" s="24"/>
    </row>
    <row r="407" spans="1:33" s="2" customFormat="1">
      <c r="A407" s="43"/>
      <c r="B407" s="144" t="str">
        <f t="shared" si="24"/>
        <v>Y</v>
      </c>
      <c r="C407" s="24" t="s">
        <v>4376</v>
      </c>
      <c r="D407" s="24" t="str">
        <f t="shared" si="25"/>
        <v>ConTab_BOM_KP_Shaft_0515</v>
      </c>
      <c r="E407" s="24" t="s">
        <v>1668</v>
      </c>
      <c r="F407" s="189" t="s">
        <v>359</v>
      </c>
      <c r="G407" s="189" t="str">
        <f t="shared" si="26"/>
        <v>X4</v>
      </c>
      <c r="H407" s="194">
        <v>1.5</v>
      </c>
      <c r="I407" s="195" t="s">
        <v>3868</v>
      </c>
      <c r="J407" s="24"/>
      <c r="K407" s="24"/>
      <c r="L407" s="24" t="s">
        <v>3884</v>
      </c>
      <c r="M407" s="24" t="s">
        <v>3870</v>
      </c>
      <c r="N407" s="24" t="s">
        <v>3871</v>
      </c>
      <c r="O407" s="24" t="s">
        <v>3884</v>
      </c>
      <c r="P407" s="25" t="s">
        <v>544</v>
      </c>
      <c r="Q407" s="24" t="s">
        <v>4377</v>
      </c>
      <c r="R407" s="24"/>
      <c r="S407" s="25" t="s">
        <v>3886</v>
      </c>
      <c r="T407"/>
      <c r="U407"/>
      <c r="V407"/>
      <c r="W407"/>
      <c r="X407"/>
      <c r="Y407"/>
      <c r="Z407"/>
      <c r="AA407"/>
      <c r="AB407"/>
      <c r="AC407"/>
      <c r="AD407"/>
      <c r="AE407"/>
      <c r="AF407"/>
      <c r="AG407"/>
    </row>
    <row r="408" spans="1:33" s="2" customFormat="1">
      <c r="A408" s="43"/>
      <c r="B408" s="144" t="str">
        <f t="shared" si="24"/>
        <v>Y</v>
      </c>
      <c r="C408" s="24" t="s">
        <v>4378</v>
      </c>
      <c r="D408" s="24" t="str">
        <f t="shared" si="25"/>
        <v>ConTab_BOM_KP_Shaft_0516</v>
      </c>
      <c r="E408" s="24" t="s">
        <v>1668</v>
      </c>
      <c r="F408" s="189" t="s">
        <v>359</v>
      </c>
      <c r="G408" s="189" t="str">
        <f t="shared" si="26"/>
        <v>X4</v>
      </c>
      <c r="H408" s="194">
        <v>1.5</v>
      </c>
      <c r="I408" s="195" t="s">
        <v>3880</v>
      </c>
      <c r="J408" s="24"/>
      <c r="K408" s="24"/>
      <c r="L408" s="24" t="s">
        <v>3884</v>
      </c>
      <c r="M408" s="24" t="s">
        <v>3870</v>
      </c>
      <c r="N408" s="24" t="s">
        <v>3871</v>
      </c>
      <c r="O408" s="24" t="s">
        <v>3884</v>
      </c>
      <c r="P408" s="25" t="s">
        <v>544</v>
      </c>
      <c r="Q408" s="24" t="s">
        <v>4377</v>
      </c>
      <c r="R408" s="137"/>
      <c r="S408" s="25" t="s">
        <v>3886</v>
      </c>
      <c r="T408" s="24"/>
      <c r="U408" s="203"/>
    </row>
    <row r="409" spans="1:33" s="2" customFormat="1">
      <c r="A409" s="43"/>
      <c r="B409" s="144" t="str">
        <f t="shared" si="24"/>
        <v>Y</v>
      </c>
      <c r="C409" s="24" t="s">
        <v>4379</v>
      </c>
      <c r="D409" s="24" t="str">
        <f t="shared" si="25"/>
        <v>ConTab_BOM_KP_Shaft_0517</v>
      </c>
      <c r="E409" s="24" t="s">
        <v>1668</v>
      </c>
      <c r="F409" s="189" t="s">
        <v>359</v>
      </c>
      <c r="G409" s="189" t="str">
        <f t="shared" si="26"/>
        <v>X4</v>
      </c>
      <c r="H409" s="194">
        <v>1.5</v>
      </c>
      <c r="I409" s="195" t="s">
        <v>3868</v>
      </c>
      <c r="J409" s="24"/>
      <c r="K409" s="24"/>
      <c r="L409" s="24" t="s">
        <v>3889</v>
      </c>
      <c r="M409" s="24" t="s">
        <v>3870</v>
      </c>
      <c r="N409" s="24" t="s">
        <v>3871</v>
      </c>
      <c r="O409" s="24" t="s">
        <v>3889</v>
      </c>
      <c r="P409" s="25" t="s">
        <v>544</v>
      </c>
      <c r="Q409" s="24" t="s">
        <v>4380</v>
      </c>
      <c r="R409" s="24"/>
      <c r="S409" s="25" t="s">
        <v>3886</v>
      </c>
      <c r="T409" s="24"/>
      <c r="U409" s="24"/>
    </row>
    <row r="410" spans="1:33" s="2" customFormat="1">
      <c r="A410" s="43"/>
      <c r="B410" s="144" t="str">
        <f t="shared" si="24"/>
        <v>Y</v>
      </c>
      <c r="C410" s="24" t="s">
        <v>4381</v>
      </c>
      <c r="D410" s="24" t="str">
        <f t="shared" si="25"/>
        <v>ConTab_BOM_KP_Shaft_0518</v>
      </c>
      <c r="E410" s="24" t="s">
        <v>1668</v>
      </c>
      <c r="F410" s="189" t="s">
        <v>359</v>
      </c>
      <c r="G410" s="189" t="str">
        <f t="shared" si="26"/>
        <v>X4</v>
      </c>
      <c r="H410" s="194">
        <v>1.5</v>
      </c>
      <c r="I410" s="195" t="s">
        <v>3880</v>
      </c>
      <c r="J410" s="24"/>
      <c r="K410" s="24"/>
      <c r="L410" s="24" t="s">
        <v>3889</v>
      </c>
      <c r="M410" s="24" t="s">
        <v>3870</v>
      </c>
      <c r="N410" s="24" t="s">
        <v>3871</v>
      </c>
      <c r="O410" s="24" t="s">
        <v>3889</v>
      </c>
      <c r="P410" s="25" t="s">
        <v>544</v>
      </c>
      <c r="Q410" s="24" t="s">
        <v>4380</v>
      </c>
      <c r="R410" s="24"/>
      <c r="S410" s="25" t="s">
        <v>3886</v>
      </c>
      <c r="T410"/>
      <c r="U410"/>
      <c r="V410"/>
      <c r="W410"/>
      <c r="X410"/>
      <c r="Y410"/>
      <c r="Z410"/>
      <c r="AA410"/>
      <c r="AB410"/>
      <c r="AC410"/>
      <c r="AD410"/>
      <c r="AE410"/>
      <c r="AF410"/>
      <c r="AG410"/>
    </row>
    <row r="411" spans="1:33" s="2" customFormat="1">
      <c r="A411" s="43"/>
      <c r="B411" s="144" t="str">
        <f t="shared" si="24"/>
        <v>Y</v>
      </c>
      <c r="C411" s="24" t="s">
        <v>4382</v>
      </c>
      <c r="D411" s="24" t="str">
        <f t="shared" si="25"/>
        <v>ConTab_BOM_KP_Shaft_0523</v>
      </c>
      <c r="E411" s="24" t="s">
        <v>4383</v>
      </c>
      <c r="F411" s="189">
        <v>4</v>
      </c>
      <c r="G411" s="189" t="str">
        <f t="shared" si="26"/>
        <v>X4</v>
      </c>
      <c r="H411" s="194">
        <v>1.5</v>
      </c>
      <c r="I411" s="195" t="s">
        <v>3868</v>
      </c>
      <c r="J411" s="24"/>
      <c r="K411" s="24"/>
      <c r="L411" s="24" t="s">
        <v>3874</v>
      </c>
      <c r="M411" s="24" t="s">
        <v>3870</v>
      </c>
      <c r="N411" s="24" t="s">
        <v>3894</v>
      </c>
      <c r="O411" s="24" t="s">
        <v>3874</v>
      </c>
      <c r="P411" s="155">
        <v>97621920</v>
      </c>
      <c r="Q411" s="24" t="s">
        <v>4384</v>
      </c>
      <c r="R411" s="24"/>
      <c r="S411" s="25" t="s">
        <v>539</v>
      </c>
      <c r="T411" s="24"/>
      <c r="U411" s="137"/>
    </row>
    <row r="412" spans="1:33" s="2" customFormat="1">
      <c r="A412" s="43"/>
      <c r="B412" s="144" t="str">
        <f t="shared" si="24"/>
        <v>Y</v>
      </c>
      <c r="C412" s="24" t="s">
        <v>4385</v>
      </c>
      <c r="D412" s="24" t="str">
        <f t="shared" si="25"/>
        <v>ConTab_BOM_KP_Shaft_0524</v>
      </c>
      <c r="E412" s="24" t="s">
        <v>4383</v>
      </c>
      <c r="F412" s="189">
        <v>4</v>
      </c>
      <c r="G412" s="189" t="str">
        <f t="shared" si="26"/>
        <v>X4</v>
      </c>
      <c r="H412" s="194">
        <v>1.5</v>
      </c>
      <c r="I412" s="195" t="s">
        <v>3880</v>
      </c>
      <c r="J412" s="24"/>
      <c r="K412" s="24"/>
      <c r="L412" s="24" t="s">
        <v>3874</v>
      </c>
      <c r="M412" s="24" t="s">
        <v>3870</v>
      </c>
      <c r="N412" s="24" t="s">
        <v>3894</v>
      </c>
      <c r="O412" s="24" t="s">
        <v>3874</v>
      </c>
      <c r="P412" s="25">
        <v>97621932</v>
      </c>
      <c r="Q412" s="24" t="s">
        <v>4386</v>
      </c>
      <c r="R412" s="24"/>
      <c r="S412" s="25" t="s">
        <v>539</v>
      </c>
      <c r="T412" s="24"/>
      <c r="U412" s="24"/>
    </row>
    <row r="413" spans="1:33" s="2" customFormat="1">
      <c r="A413" s="43"/>
      <c r="B413" s="144" t="str">
        <f t="shared" si="24"/>
        <v>Y</v>
      </c>
      <c r="C413" s="24" t="s">
        <v>4387</v>
      </c>
      <c r="D413" s="24" t="str">
        <f t="shared" si="25"/>
        <v>ConTab_BOM_KP_Shaft_0525</v>
      </c>
      <c r="E413" s="24" t="s">
        <v>1676</v>
      </c>
      <c r="F413" s="189" t="s">
        <v>359</v>
      </c>
      <c r="G413" s="189" t="str">
        <f t="shared" si="26"/>
        <v>X4</v>
      </c>
      <c r="H413" s="194">
        <v>1.5</v>
      </c>
      <c r="I413" s="195" t="s">
        <v>3868</v>
      </c>
      <c r="J413" s="24"/>
      <c r="K413" s="24"/>
      <c r="L413" s="24" t="s">
        <v>3869</v>
      </c>
      <c r="M413" s="24" t="s">
        <v>3870</v>
      </c>
      <c r="N413" s="24" t="s">
        <v>3871</v>
      </c>
      <c r="O413" s="24" t="s">
        <v>3869</v>
      </c>
      <c r="P413" s="155">
        <v>91845180</v>
      </c>
      <c r="Q413" s="24" t="s">
        <v>4388</v>
      </c>
      <c r="R413" s="137"/>
      <c r="S413" s="25" t="s">
        <v>539</v>
      </c>
      <c r="T413"/>
      <c r="U413"/>
      <c r="V413"/>
      <c r="W413"/>
      <c r="X413"/>
      <c r="Y413"/>
      <c r="Z413"/>
      <c r="AA413"/>
      <c r="AB413"/>
      <c r="AC413"/>
      <c r="AD413"/>
      <c r="AE413"/>
      <c r="AF413"/>
      <c r="AG413"/>
    </row>
    <row r="414" spans="1:33" s="2" customFormat="1">
      <c r="A414" s="43"/>
      <c r="B414" s="144" t="str">
        <f t="shared" si="24"/>
        <v>Y</v>
      </c>
      <c r="C414" s="24" t="s">
        <v>4389</v>
      </c>
      <c r="D414" s="24" t="str">
        <f t="shared" si="25"/>
        <v>ConTab_BOM_KP_Shaft_0526</v>
      </c>
      <c r="E414" s="24" t="s">
        <v>1676</v>
      </c>
      <c r="F414" s="189" t="s">
        <v>359</v>
      </c>
      <c r="G414" s="189" t="str">
        <f t="shared" si="26"/>
        <v>X4</v>
      </c>
      <c r="H414" s="194">
        <v>1.5</v>
      </c>
      <c r="I414" s="195" t="s">
        <v>3868</v>
      </c>
      <c r="J414" s="24"/>
      <c r="K414" s="24"/>
      <c r="L414" s="24" t="s">
        <v>3874</v>
      </c>
      <c r="M414" s="24" t="s">
        <v>3870</v>
      </c>
      <c r="N414" s="24" t="s">
        <v>3871</v>
      </c>
      <c r="O414" s="24" t="s">
        <v>3874</v>
      </c>
      <c r="P414" s="155">
        <v>91845178</v>
      </c>
      <c r="Q414" s="24" t="s">
        <v>4390</v>
      </c>
      <c r="R414" s="24" t="s">
        <v>2014</v>
      </c>
      <c r="S414" s="25" t="s">
        <v>539</v>
      </c>
      <c r="T414" s="24"/>
      <c r="U414" s="24"/>
    </row>
    <row r="415" spans="1:33" s="2" customFormat="1">
      <c r="A415" s="43"/>
      <c r="B415" s="144" t="str">
        <f t="shared" si="24"/>
        <v>N</v>
      </c>
      <c r="C415" s="24" t="s">
        <v>4391</v>
      </c>
      <c r="D415" s="24" t="str">
        <f t="shared" si="25"/>
        <v/>
      </c>
      <c r="E415" s="24" t="s">
        <v>1676</v>
      </c>
      <c r="F415" s="189" t="s">
        <v>359</v>
      </c>
      <c r="G415" s="189" t="str">
        <f t="shared" si="26"/>
        <v>X4</v>
      </c>
      <c r="H415" s="194">
        <v>1.5</v>
      </c>
      <c r="I415" s="195" t="s">
        <v>3868</v>
      </c>
      <c r="J415" s="24"/>
      <c r="K415" s="24"/>
      <c r="L415" s="24" t="s">
        <v>3877</v>
      </c>
      <c r="M415" s="24" t="s">
        <v>3870</v>
      </c>
      <c r="N415" s="24" t="s">
        <v>3871</v>
      </c>
      <c r="O415" s="24" t="s">
        <v>3877</v>
      </c>
      <c r="P415" s="25" t="s">
        <v>544</v>
      </c>
      <c r="Q415" s="24" t="s">
        <v>3878</v>
      </c>
      <c r="R415" s="24"/>
      <c r="S415" s="25" t="s">
        <v>552</v>
      </c>
      <c r="T415" s="24"/>
      <c r="U415" s="25"/>
    </row>
    <row r="416" spans="1:33" s="2" customFormat="1">
      <c r="A416" s="43"/>
      <c r="B416" s="144" t="str">
        <f t="shared" si="24"/>
        <v>Y</v>
      </c>
      <c r="C416" s="24" t="s">
        <v>4392</v>
      </c>
      <c r="D416" s="24" t="str">
        <f t="shared" si="25"/>
        <v>ConTab_BOM_KP_Shaft_0528</v>
      </c>
      <c r="E416" s="24" t="s">
        <v>1676</v>
      </c>
      <c r="F416" s="189" t="s">
        <v>359</v>
      </c>
      <c r="G416" s="189" t="str">
        <f t="shared" si="26"/>
        <v>X4</v>
      </c>
      <c r="H416" s="194">
        <v>1.5</v>
      </c>
      <c r="I416" s="195" t="s">
        <v>3880</v>
      </c>
      <c r="J416" s="24"/>
      <c r="K416" s="24"/>
      <c r="L416" s="24" t="s">
        <v>3869</v>
      </c>
      <c r="M416" s="24" t="s">
        <v>3870</v>
      </c>
      <c r="N416" s="24" t="s">
        <v>3871</v>
      </c>
      <c r="O416" s="24" t="s">
        <v>3869</v>
      </c>
      <c r="P416" s="155">
        <v>91845186</v>
      </c>
      <c r="Q416" s="24" t="s">
        <v>4388</v>
      </c>
      <c r="R416" s="137"/>
      <c r="S416" s="25" t="s">
        <v>539</v>
      </c>
      <c r="T416" s="24"/>
      <c r="U416" s="24"/>
    </row>
    <row r="417" spans="1:33" s="2" customFormat="1">
      <c r="A417" s="43"/>
      <c r="B417" s="144" t="str">
        <f t="shared" si="24"/>
        <v>Y</v>
      </c>
      <c r="C417" s="24" t="s">
        <v>4393</v>
      </c>
      <c r="D417" s="24" t="str">
        <f t="shared" si="25"/>
        <v>ConTab_BOM_KP_Shaft_0529</v>
      </c>
      <c r="E417" s="24" t="s">
        <v>1676</v>
      </c>
      <c r="F417" s="189" t="s">
        <v>359</v>
      </c>
      <c r="G417" s="189" t="str">
        <f t="shared" si="26"/>
        <v>X4</v>
      </c>
      <c r="H417" s="194">
        <v>1.5</v>
      </c>
      <c r="I417" s="195" t="s">
        <v>3880</v>
      </c>
      <c r="J417" s="24"/>
      <c r="K417" s="24"/>
      <c r="L417" s="24" t="s">
        <v>3874</v>
      </c>
      <c r="M417" s="24" t="s">
        <v>3870</v>
      </c>
      <c r="N417" s="24" t="s">
        <v>3871</v>
      </c>
      <c r="O417" s="24" t="s">
        <v>3874</v>
      </c>
      <c r="P417" s="155">
        <v>91845183</v>
      </c>
      <c r="Q417" s="24" t="s">
        <v>4390</v>
      </c>
      <c r="R417" s="24" t="s">
        <v>2014</v>
      </c>
      <c r="S417" s="25" t="s">
        <v>539</v>
      </c>
      <c r="T417" s="24"/>
      <c r="U417" s="24"/>
    </row>
    <row r="418" spans="1:33" s="2" customFormat="1">
      <c r="A418" s="43"/>
      <c r="B418" s="144" t="str">
        <f t="shared" si="24"/>
        <v>N</v>
      </c>
      <c r="C418" s="24" t="s">
        <v>4394</v>
      </c>
      <c r="D418" s="24" t="str">
        <f t="shared" si="25"/>
        <v/>
      </c>
      <c r="E418" s="24" t="s">
        <v>1676</v>
      </c>
      <c r="F418" s="189" t="s">
        <v>359</v>
      </c>
      <c r="G418" s="189" t="str">
        <f t="shared" si="26"/>
        <v>X4</v>
      </c>
      <c r="H418" s="194">
        <v>1.5</v>
      </c>
      <c r="I418" s="195" t="s">
        <v>3880</v>
      </c>
      <c r="J418" s="24"/>
      <c r="K418" s="24"/>
      <c r="L418" s="24" t="s">
        <v>3877</v>
      </c>
      <c r="M418" s="24" t="s">
        <v>3870</v>
      </c>
      <c r="N418" s="24" t="s">
        <v>3871</v>
      </c>
      <c r="O418" s="24" t="s">
        <v>3877</v>
      </c>
      <c r="P418" s="25" t="s">
        <v>544</v>
      </c>
      <c r="Q418" s="24" t="s">
        <v>3878</v>
      </c>
      <c r="R418" s="24"/>
      <c r="S418" s="25" t="s">
        <v>552</v>
      </c>
      <c r="T418" s="24"/>
      <c r="U418" s="24"/>
    </row>
    <row r="419" spans="1:33" s="2" customFormat="1">
      <c r="A419" s="43"/>
      <c r="B419" s="144" t="str">
        <f t="shared" si="24"/>
        <v>Y</v>
      </c>
      <c r="C419" s="24" t="s">
        <v>4395</v>
      </c>
      <c r="D419" s="24" t="str">
        <f t="shared" si="25"/>
        <v>ConTab_BOM_KP_Shaft_0531</v>
      </c>
      <c r="E419" s="24" t="s">
        <v>1676</v>
      </c>
      <c r="F419" s="189" t="s">
        <v>359</v>
      </c>
      <c r="G419" s="189" t="str">
        <f t="shared" si="26"/>
        <v>X4</v>
      </c>
      <c r="H419" s="194">
        <v>1.5</v>
      </c>
      <c r="I419" s="195" t="s">
        <v>3868</v>
      </c>
      <c r="J419" s="24"/>
      <c r="K419" s="24"/>
      <c r="L419" s="24" t="s">
        <v>3884</v>
      </c>
      <c r="M419" s="24" t="s">
        <v>3870</v>
      </c>
      <c r="N419" s="24" t="s">
        <v>3871</v>
      </c>
      <c r="O419" s="24" t="s">
        <v>3884</v>
      </c>
      <c r="P419" s="25" t="s">
        <v>544</v>
      </c>
      <c r="Q419" s="24" t="s">
        <v>4396</v>
      </c>
      <c r="R419" s="137"/>
      <c r="S419" s="25" t="s">
        <v>3886</v>
      </c>
      <c r="T419" s="24"/>
      <c r="U419" s="24"/>
    </row>
    <row r="420" spans="1:33" s="2" customFormat="1">
      <c r="A420" s="43"/>
      <c r="B420" s="144" t="str">
        <f t="shared" si="24"/>
        <v>Y</v>
      </c>
      <c r="C420" s="24" t="s">
        <v>4397</v>
      </c>
      <c r="D420" s="24" t="str">
        <f t="shared" si="25"/>
        <v>ConTab_BOM_KP_Shaft_0532</v>
      </c>
      <c r="E420" s="24" t="s">
        <v>1676</v>
      </c>
      <c r="F420" s="189" t="s">
        <v>359</v>
      </c>
      <c r="G420" s="189" t="str">
        <f t="shared" si="26"/>
        <v>X4</v>
      </c>
      <c r="H420" s="194">
        <v>1.5</v>
      </c>
      <c r="I420" s="195" t="s">
        <v>3880</v>
      </c>
      <c r="J420" s="24"/>
      <c r="K420" s="24"/>
      <c r="L420" s="24" t="s">
        <v>3884</v>
      </c>
      <c r="M420" s="24" t="s">
        <v>3870</v>
      </c>
      <c r="N420" s="24" t="s">
        <v>3871</v>
      </c>
      <c r="O420" s="24" t="s">
        <v>3884</v>
      </c>
      <c r="P420" s="25" t="s">
        <v>544</v>
      </c>
      <c r="Q420" s="24" t="s">
        <v>4396</v>
      </c>
      <c r="R420" s="137"/>
      <c r="S420" s="25" t="s">
        <v>3886</v>
      </c>
      <c r="T420" s="24"/>
      <c r="U420" s="24"/>
    </row>
    <row r="421" spans="1:33" s="2" customFormat="1">
      <c r="A421" s="43"/>
      <c r="B421" s="144" t="str">
        <f t="shared" si="24"/>
        <v>Y</v>
      </c>
      <c r="C421" s="24" t="s">
        <v>4398</v>
      </c>
      <c r="D421" s="24" t="str">
        <f t="shared" si="25"/>
        <v>ConTab_BOM_KP_Shaft_0533</v>
      </c>
      <c r="E421" s="24" t="s">
        <v>1676</v>
      </c>
      <c r="F421" s="189" t="s">
        <v>359</v>
      </c>
      <c r="G421" s="189" t="str">
        <f t="shared" si="26"/>
        <v>X4</v>
      </c>
      <c r="H421" s="194">
        <v>1.5</v>
      </c>
      <c r="I421" s="195" t="s">
        <v>3868</v>
      </c>
      <c r="J421" s="24"/>
      <c r="K421" s="24"/>
      <c r="L421" s="24" t="s">
        <v>3889</v>
      </c>
      <c r="M421" s="24" t="s">
        <v>3870</v>
      </c>
      <c r="N421" s="24" t="s">
        <v>3871</v>
      </c>
      <c r="O421" s="24" t="s">
        <v>3889</v>
      </c>
      <c r="P421" s="25" t="s">
        <v>544</v>
      </c>
      <c r="Q421" s="24" t="s">
        <v>4399</v>
      </c>
      <c r="R421" s="24"/>
      <c r="S421" s="25" t="s">
        <v>3886</v>
      </c>
      <c r="T421" s="24"/>
      <c r="U421" s="24"/>
    </row>
    <row r="422" spans="1:33" s="2" customFormat="1">
      <c r="A422" s="43"/>
      <c r="B422" s="144" t="str">
        <f t="shared" si="24"/>
        <v>Y</v>
      </c>
      <c r="C422" s="24" t="s">
        <v>4400</v>
      </c>
      <c r="D422" s="24" t="str">
        <f t="shared" si="25"/>
        <v>ConTab_BOM_KP_Shaft_0534</v>
      </c>
      <c r="E422" s="24" t="s">
        <v>1676</v>
      </c>
      <c r="F422" s="189" t="s">
        <v>359</v>
      </c>
      <c r="G422" s="189" t="str">
        <f t="shared" si="26"/>
        <v>X4</v>
      </c>
      <c r="H422" s="194">
        <v>1.5</v>
      </c>
      <c r="I422" s="195" t="s">
        <v>3880</v>
      </c>
      <c r="J422" s="24"/>
      <c r="K422" s="24"/>
      <c r="L422" s="24" t="s">
        <v>3889</v>
      </c>
      <c r="M422" s="24" t="s">
        <v>3870</v>
      </c>
      <c r="N422" s="24" t="s">
        <v>3871</v>
      </c>
      <c r="O422" s="24" t="s">
        <v>3889</v>
      </c>
      <c r="P422" s="25" t="s">
        <v>544</v>
      </c>
      <c r="Q422" s="24" t="s">
        <v>4399</v>
      </c>
      <c r="R422" s="24"/>
      <c r="S422" s="25" t="s">
        <v>3886</v>
      </c>
      <c r="T422" s="24"/>
      <c r="U422" s="24"/>
    </row>
    <row r="423" spans="1:33" s="2" customFormat="1">
      <c r="A423" s="43"/>
      <c r="B423" s="144" t="str">
        <f t="shared" si="24"/>
        <v>Y</v>
      </c>
      <c r="C423" s="24" t="s">
        <v>4401</v>
      </c>
      <c r="D423" s="24" t="str">
        <f t="shared" si="25"/>
        <v>ConTab_BOM_KP_Shaft_0539</v>
      </c>
      <c r="E423" s="24" t="s">
        <v>4402</v>
      </c>
      <c r="F423" s="189">
        <v>4</v>
      </c>
      <c r="G423" s="189" t="str">
        <f t="shared" si="26"/>
        <v>X4</v>
      </c>
      <c r="H423" s="194">
        <v>1.5</v>
      </c>
      <c r="I423" s="195" t="s">
        <v>3868</v>
      </c>
      <c r="J423" s="24"/>
      <c r="K423" s="24"/>
      <c r="L423" s="24" t="s">
        <v>3874</v>
      </c>
      <c r="M423" s="24" t="s">
        <v>3870</v>
      </c>
      <c r="N423" s="24" t="s">
        <v>3894</v>
      </c>
      <c r="O423" s="24" t="s">
        <v>3874</v>
      </c>
      <c r="P423" s="25">
        <v>97621596</v>
      </c>
      <c r="Q423" s="24" t="s">
        <v>4403</v>
      </c>
      <c r="R423" s="24"/>
      <c r="S423" s="25" t="s">
        <v>539</v>
      </c>
      <c r="T423" s="137"/>
      <c r="U423" s="137"/>
    </row>
    <row r="424" spans="1:33" s="2" customFormat="1">
      <c r="A424" s="43"/>
      <c r="B424" s="144" t="str">
        <f t="shared" si="24"/>
        <v>Y</v>
      </c>
      <c r="C424" s="24" t="s">
        <v>4404</v>
      </c>
      <c r="D424" s="24" t="str">
        <f t="shared" si="25"/>
        <v>ConTab_BOM_KP_Shaft_0540</v>
      </c>
      <c r="E424" s="24" t="s">
        <v>4402</v>
      </c>
      <c r="F424" s="189">
        <v>4</v>
      </c>
      <c r="G424" s="189" t="str">
        <f t="shared" si="26"/>
        <v>X4</v>
      </c>
      <c r="H424" s="194">
        <v>1.5</v>
      </c>
      <c r="I424" s="195" t="s">
        <v>3880</v>
      </c>
      <c r="J424" s="24"/>
      <c r="K424" s="24"/>
      <c r="L424" s="24" t="s">
        <v>3874</v>
      </c>
      <c r="M424" s="24" t="s">
        <v>3870</v>
      </c>
      <c r="N424" s="24" t="s">
        <v>3894</v>
      </c>
      <c r="O424" s="24" t="s">
        <v>3874</v>
      </c>
      <c r="P424" s="25">
        <v>97621598</v>
      </c>
      <c r="Q424" s="24" t="s">
        <v>4405</v>
      </c>
      <c r="R424" s="24"/>
      <c r="S424" s="25" t="s">
        <v>539</v>
      </c>
      <c r="T424" s="137"/>
      <c r="U424" s="137"/>
    </row>
    <row r="425" spans="1:33" s="2" customFormat="1">
      <c r="A425" s="43"/>
      <c r="B425" s="144" t="str">
        <f t="shared" si="24"/>
        <v>Y</v>
      </c>
      <c r="C425" s="24" t="s">
        <v>4406</v>
      </c>
      <c r="D425" s="24" t="str">
        <f t="shared" si="25"/>
        <v>ConTab_BOM_KP_Shaft_0541</v>
      </c>
      <c r="E425" s="24" t="s">
        <v>743</v>
      </c>
      <c r="F425" s="189" t="s">
        <v>359</v>
      </c>
      <c r="G425" s="189" t="str">
        <f t="shared" si="26"/>
        <v>X4</v>
      </c>
      <c r="H425" s="194">
        <v>1.5</v>
      </c>
      <c r="I425" s="195" t="s">
        <v>3868</v>
      </c>
      <c r="J425" s="24" t="s">
        <v>3956</v>
      </c>
      <c r="K425" s="24" t="s">
        <v>14262</v>
      </c>
      <c r="L425" s="24" t="s">
        <v>3869</v>
      </c>
      <c r="M425" s="24" t="s">
        <v>3871</v>
      </c>
      <c r="N425" s="24" t="s">
        <v>3871</v>
      </c>
      <c r="O425" s="24" t="s">
        <v>3869</v>
      </c>
      <c r="P425" s="155">
        <v>91844456</v>
      </c>
      <c r="Q425" s="24" t="s">
        <v>4407</v>
      </c>
      <c r="R425" s="137"/>
      <c r="S425" s="25" t="s">
        <v>539</v>
      </c>
      <c r="T425" s="137"/>
      <c r="U425" s="137"/>
    </row>
    <row r="426" spans="1:33" s="2" customFormat="1">
      <c r="A426" s="43"/>
      <c r="B426" s="144" t="str">
        <f t="shared" si="24"/>
        <v>Y</v>
      </c>
      <c r="C426" s="24" t="s">
        <v>4408</v>
      </c>
      <c r="D426" s="24" t="str">
        <f t="shared" si="25"/>
        <v>ConTab_BOM_KP_Shaft_0542</v>
      </c>
      <c r="E426" s="24" t="s">
        <v>743</v>
      </c>
      <c r="F426" s="189" t="s">
        <v>359</v>
      </c>
      <c r="G426" s="189" t="str">
        <f t="shared" si="26"/>
        <v>X4</v>
      </c>
      <c r="H426" s="194">
        <v>1.5</v>
      </c>
      <c r="I426" s="195" t="s">
        <v>3868</v>
      </c>
      <c r="J426" s="24" t="s">
        <v>3956</v>
      </c>
      <c r="K426" s="24" t="s">
        <v>14262</v>
      </c>
      <c r="L426" s="24" t="s">
        <v>3874</v>
      </c>
      <c r="M426" s="24" t="s">
        <v>3871</v>
      </c>
      <c r="N426" s="24" t="s">
        <v>3871</v>
      </c>
      <c r="O426" s="24" t="s">
        <v>3874</v>
      </c>
      <c r="P426" s="25">
        <v>91844454</v>
      </c>
      <c r="Q426" s="24" t="s">
        <v>4409</v>
      </c>
      <c r="R426" s="24" t="s">
        <v>2014</v>
      </c>
      <c r="S426" s="25" t="s">
        <v>539</v>
      </c>
      <c r="T426" s="137"/>
      <c r="U426" s="137"/>
    </row>
    <row r="427" spans="1:33" s="2" customFormat="1">
      <c r="A427" s="43"/>
      <c r="B427" s="144" t="str">
        <f t="shared" si="24"/>
        <v>N</v>
      </c>
      <c r="C427" s="24" t="s">
        <v>4410</v>
      </c>
      <c r="D427" s="24" t="str">
        <f t="shared" si="25"/>
        <v/>
      </c>
      <c r="E427" s="24" t="s">
        <v>743</v>
      </c>
      <c r="F427" s="189" t="s">
        <v>359</v>
      </c>
      <c r="G427" s="189" t="str">
        <f t="shared" si="26"/>
        <v>X4</v>
      </c>
      <c r="H427" s="194">
        <v>1.5</v>
      </c>
      <c r="I427" s="195" t="s">
        <v>3868</v>
      </c>
      <c r="J427" s="24" t="s">
        <v>3956</v>
      </c>
      <c r="K427" s="24" t="s">
        <v>14262</v>
      </c>
      <c r="L427" s="24" t="s">
        <v>3877</v>
      </c>
      <c r="M427" s="24" t="s">
        <v>3871</v>
      </c>
      <c r="N427" s="24" t="s">
        <v>3871</v>
      </c>
      <c r="O427" s="24" t="s">
        <v>3877</v>
      </c>
      <c r="P427" s="25" t="s">
        <v>544</v>
      </c>
      <c r="Q427" s="24" t="s">
        <v>3878</v>
      </c>
      <c r="R427" s="24"/>
      <c r="S427" s="25" t="s">
        <v>552</v>
      </c>
      <c r="T427" s="137"/>
      <c r="U427" s="137"/>
    </row>
    <row r="428" spans="1:33" s="2" customFormat="1">
      <c r="A428" s="43"/>
      <c r="B428" s="144" t="str">
        <f t="shared" si="24"/>
        <v>Y</v>
      </c>
      <c r="C428" s="24" t="s">
        <v>4411</v>
      </c>
      <c r="D428" s="24" t="str">
        <f t="shared" si="25"/>
        <v>ConTab_BOM_KP_Shaft_0544</v>
      </c>
      <c r="E428" s="24" t="s">
        <v>743</v>
      </c>
      <c r="F428" s="189" t="s">
        <v>359</v>
      </c>
      <c r="G428" s="189" t="str">
        <f t="shared" si="26"/>
        <v>X4</v>
      </c>
      <c r="H428" s="194">
        <v>1.5</v>
      </c>
      <c r="I428" s="195" t="s">
        <v>3868</v>
      </c>
      <c r="J428" s="24" t="s">
        <v>3961</v>
      </c>
      <c r="K428" s="24" t="s">
        <v>3962</v>
      </c>
      <c r="L428" s="24" t="s">
        <v>3869</v>
      </c>
      <c r="M428" s="24" t="s">
        <v>3870</v>
      </c>
      <c r="N428" s="24" t="s">
        <v>3871</v>
      </c>
      <c r="O428" s="24" t="s">
        <v>3869</v>
      </c>
      <c r="P428" s="25">
        <v>91844452</v>
      </c>
      <c r="Q428" s="24" t="s">
        <v>4412</v>
      </c>
      <c r="R428" s="137"/>
      <c r="S428" s="25" t="s">
        <v>539</v>
      </c>
      <c r="T428" s="24"/>
      <c r="U428" s="24"/>
    </row>
    <row r="429" spans="1:33" s="2" customFormat="1">
      <c r="A429" s="43"/>
      <c r="B429" s="144" t="str">
        <f t="shared" si="24"/>
        <v>Y</v>
      </c>
      <c r="C429" s="24" t="s">
        <v>4413</v>
      </c>
      <c r="D429" s="24" t="str">
        <f t="shared" si="25"/>
        <v>ConTab_BOM_KP_Shaft_0545</v>
      </c>
      <c r="E429" s="24" t="s">
        <v>743</v>
      </c>
      <c r="F429" s="189" t="s">
        <v>359</v>
      </c>
      <c r="G429" s="189" t="str">
        <f t="shared" si="26"/>
        <v>X4</v>
      </c>
      <c r="H429" s="194">
        <v>1.5</v>
      </c>
      <c r="I429" s="195" t="s">
        <v>3868</v>
      </c>
      <c r="J429" s="24" t="s">
        <v>3961</v>
      </c>
      <c r="K429" s="24" t="s">
        <v>3962</v>
      </c>
      <c r="L429" s="24" t="s">
        <v>3874</v>
      </c>
      <c r="M429" s="24" t="s">
        <v>3870</v>
      </c>
      <c r="N429" s="24" t="s">
        <v>3871</v>
      </c>
      <c r="O429" s="24" t="s">
        <v>3874</v>
      </c>
      <c r="P429" s="25">
        <v>91844447</v>
      </c>
      <c r="Q429" s="24" t="s">
        <v>4414</v>
      </c>
      <c r="R429" s="24" t="s">
        <v>2014</v>
      </c>
      <c r="S429" s="25" t="s">
        <v>539</v>
      </c>
      <c r="T429" s="200"/>
      <c r="U429" s="200"/>
      <c r="V429"/>
      <c r="W429"/>
      <c r="X429"/>
      <c r="Y429"/>
      <c r="Z429"/>
      <c r="AA429"/>
      <c r="AB429"/>
      <c r="AC429"/>
      <c r="AD429"/>
      <c r="AE429"/>
      <c r="AF429"/>
      <c r="AG429"/>
    </row>
    <row r="430" spans="1:33" s="2" customFormat="1">
      <c r="A430" s="43"/>
      <c r="B430" s="144" t="str">
        <f t="shared" si="24"/>
        <v>N</v>
      </c>
      <c r="C430" s="24" t="s">
        <v>4415</v>
      </c>
      <c r="D430" s="24" t="str">
        <f t="shared" si="25"/>
        <v/>
      </c>
      <c r="E430" s="24" t="s">
        <v>743</v>
      </c>
      <c r="F430" s="189" t="s">
        <v>359</v>
      </c>
      <c r="G430" s="189" t="str">
        <f t="shared" si="26"/>
        <v>X4</v>
      </c>
      <c r="H430" s="194">
        <v>1.5</v>
      </c>
      <c r="I430" s="195" t="s">
        <v>3868</v>
      </c>
      <c r="J430" s="24" t="s">
        <v>3961</v>
      </c>
      <c r="K430" s="24" t="s">
        <v>3962</v>
      </c>
      <c r="L430" s="24" t="s">
        <v>3877</v>
      </c>
      <c r="M430" s="24" t="s">
        <v>3870</v>
      </c>
      <c r="N430" s="24" t="s">
        <v>3871</v>
      </c>
      <c r="O430" s="24" t="s">
        <v>3877</v>
      </c>
      <c r="P430" s="25" t="s">
        <v>544</v>
      </c>
      <c r="Q430" s="24" t="s">
        <v>3878</v>
      </c>
      <c r="R430" s="24"/>
      <c r="S430" s="25" t="s">
        <v>552</v>
      </c>
      <c r="T430" s="24"/>
      <c r="U430" s="24"/>
    </row>
    <row r="431" spans="1:33" s="2" customFormat="1">
      <c r="A431" s="43"/>
      <c r="B431" s="144" t="str">
        <f t="shared" si="24"/>
        <v>Y</v>
      </c>
      <c r="C431" s="24" t="s">
        <v>4416</v>
      </c>
      <c r="D431" s="24" t="str">
        <f t="shared" si="25"/>
        <v>ConTab_BOM_KP_Shaft_0547</v>
      </c>
      <c r="E431" s="24" t="s">
        <v>743</v>
      </c>
      <c r="F431" s="189" t="s">
        <v>359</v>
      </c>
      <c r="G431" s="189" t="str">
        <f t="shared" si="26"/>
        <v>X4</v>
      </c>
      <c r="H431" s="194">
        <v>1.5</v>
      </c>
      <c r="I431" s="195" t="s">
        <v>3880</v>
      </c>
      <c r="J431" s="24" t="s">
        <v>3956</v>
      </c>
      <c r="K431" s="24" t="s">
        <v>14262</v>
      </c>
      <c r="L431" s="24" t="s">
        <v>3869</v>
      </c>
      <c r="M431" s="24" t="s">
        <v>3871</v>
      </c>
      <c r="N431" s="24" t="s">
        <v>3871</v>
      </c>
      <c r="O431" s="24" t="s">
        <v>3869</v>
      </c>
      <c r="P431" s="25">
        <v>91844471</v>
      </c>
      <c r="Q431" s="24" t="s">
        <v>4407</v>
      </c>
      <c r="R431" s="137"/>
      <c r="S431" s="25" t="s">
        <v>539</v>
      </c>
      <c r="T431" s="24"/>
      <c r="U431" s="24"/>
    </row>
    <row r="432" spans="1:33" s="2" customFormat="1">
      <c r="A432" s="43"/>
      <c r="B432" s="144" t="str">
        <f t="shared" si="24"/>
        <v>Y</v>
      </c>
      <c r="C432" s="24" t="s">
        <v>4417</v>
      </c>
      <c r="D432" s="24" t="str">
        <f t="shared" si="25"/>
        <v>ConTab_BOM_KP_Shaft_0548</v>
      </c>
      <c r="E432" s="24" t="s">
        <v>743</v>
      </c>
      <c r="F432" s="189" t="s">
        <v>359</v>
      </c>
      <c r="G432" s="189" t="str">
        <f t="shared" si="26"/>
        <v>X4</v>
      </c>
      <c r="H432" s="194">
        <v>1.5</v>
      </c>
      <c r="I432" s="195" t="s">
        <v>3880</v>
      </c>
      <c r="J432" s="24" t="s">
        <v>3956</v>
      </c>
      <c r="K432" s="24" t="s">
        <v>14262</v>
      </c>
      <c r="L432" s="24" t="s">
        <v>3874</v>
      </c>
      <c r="M432" s="24" t="s">
        <v>3871</v>
      </c>
      <c r="N432" s="24" t="s">
        <v>3871</v>
      </c>
      <c r="O432" s="24" t="s">
        <v>3874</v>
      </c>
      <c r="P432" s="25">
        <v>91844469</v>
      </c>
      <c r="Q432" s="24" t="s">
        <v>4409</v>
      </c>
      <c r="R432" s="24" t="s">
        <v>2014</v>
      </c>
      <c r="S432" s="25" t="s">
        <v>539</v>
      </c>
      <c r="T432" s="24"/>
      <c r="U432" s="24"/>
    </row>
    <row r="433" spans="1:33" s="2" customFormat="1">
      <c r="A433" s="43"/>
      <c r="B433" s="144" t="str">
        <f t="shared" si="24"/>
        <v>N</v>
      </c>
      <c r="C433" s="24" t="s">
        <v>4418</v>
      </c>
      <c r="D433" s="24" t="str">
        <f t="shared" si="25"/>
        <v/>
      </c>
      <c r="E433" s="24" t="s">
        <v>743</v>
      </c>
      <c r="F433" s="189" t="s">
        <v>359</v>
      </c>
      <c r="G433" s="189" t="str">
        <f t="shared" si="26"/>
        <v>X4</v>
      </c>
      <c r="H433" s="194">
        <v>1.5</v>
      </c>
      <c r="I433" s="195" t="s">
        <v>3880</v>
      </c>
      <c r="J433" s="24" t="s">
        <v>3956</v>
      </c>
      <c r="K433" s="24" t="s">
        <v>14262</v>
      </c>
      <c r="L433" s="24" t="s">
        <v>3877</v>
      </c>
      <c r="M433" s="24" t="s">
        <v>3871</v>
      </c>
      <c r="N433" s="24" t="s">
        <v>3871</v>
      </c>
      <c r="O433" s="24" t="s">
        <v>3877</v>
      </c>
      <c r="P433" s="25" t="s">
        <v>544</v>
      </c>
      <c r="Q433" s="24" t="s">
        <v>3878</v>
      </c>
      <c r="R433" s="24"/>
      <c r="S433" s="25" t="s">
        <v>552</v>
      </c>
      <c r="T433" s="24"/>
      <c r="U433" s="24"/>
    </row>
    <row r="434" spans="1:33" s="2" customFormat="1">
      <c r="A434" s="43"/>
      <c r="B434" s="144" t="str">
        <f t="shared" si="24"/>
        <v>Y</v>
      </c>
      <c r="C434" s="24" t="s">
        <v>4419</v>
      </c>
      <c r="D434" s="24" t="str">
        <f t="shared" si="25"/>
        <v>ConTab_BOM_KP_Shaft_0550</v>
      </c>
      <c r="E434" s="24" t="s">
        <v>743</v>
      </c>
      <c r="F434" s="189" t="s">
        <v>359</v>
      </c>
      <c r="G434" s="189" t="str">
        <f t="shared" si="26"/>
        <v>X4</v>
      </c>
      <c r="H434" s="194">
        <v>1.5</v>
      </c>
      <c r="I434" s="195" t="s">
        <v>3880</v>
      </c>
      <c r="J434" s="24" t="s">
        <v>3961</v>
      </c>
      <c r="K434" s="24" t="s">
        <v>3962</v>
      </c>
      <c r="L434" s="24" t="s">
        <v>3869</v>
      </c>
      <c r="M434" s="24" t="s">
        <v>3870</v>
      </c>
      <c r="N434" s="24" t="s">
        <v>3871</v>
      </c>
      <c r="O434" s="24" t="s">
        <v>3869</v>
      </c>
      <c r="P434" s="25">
        <v>91844468</v>
      </c>
      <c r="Q434" s="24" t="s">
        <v>4412</v>
      </c>
      <c r="R434" s="137"/>
      <c r="S434" s="25" t="s">
        <v>539</v>
      </c>
      <c r="T434" s="24"/>
      <c r="U434" s="24"/>
    </row>
    <row r="435" spans="1:33" s="2" customFormat="1">
      <c r="A435" s="43"/>
      <c r="B435" s="144" t="str">
        <f t="shared" si="24"/>
        <v>Y</v>
      </c>
      <c r="C435" s="24" t="s">
        <v>4420</v>
      </c>
      <c r="D435" s="24" t="str">
        <f t="shared" si="25"/>
        <v>ConTab_BOM_KP_Shaft_0551</v>
      </c>
      <c r="E435" s="24" t="s">
        <v>743</v>
      </c>
      <c r="F435" s="189" t="s">
        <v>359</v>
      </c>
      <c r="G435" s="189" t="str">
        <f t="shared" si="26"/>
        <v>X4</v>
      </c>
      <c r="H435" s="194">
        <v>1.5</v>
      </c>
      <c r="I435" s="195" t="s">
        <v>3880</v>
      </c>
      <c r="J435" s="24" t="s">
        <v>3961</v>
      </c>
      <c r="K435" s="24" t="s">
        <v>3962</v>
      </c>
      <c r="L435" s="24" t="s">
        <v>3874</v>
      </c>
      <c r="M435" s="24" t="s">
        <v>3870</v>
      </c>
      <c r="N435" s="24" t="s">
        <v>3871</v>
      </c>
      <c r="O435" s="24" t="s">
        <v>3874</v>
      </c>
      <c r="P435" s="25">
        <v>91844467</v>
      </c>
      <c r="Q435" s="24" t="s">
        <v>4414</v>
      </c>
      <c r="R435" s="24" t="s">
        <v>2014</v>
      </c>
      <c r="S435" s="25" t="s">
        <v>539</v>
      </c>
      <c r="T435" s="24"/>
      <c r="U435" s="24"/>
    </row>
    <row r="436" spans="1:33" s="2" customFormat="1">
      <c r="A436" s="43"/>
      <c r="B436" s="144" t="str">
        <f t="shared" si="24"/>
        <v>N</v>
      </c>
      <c r="C436" s="24" t="s">
        <v>4421</v>
      </c>
      <c r="D436" s="24" t="str">
        <f t="shared" si="25"/>
        <v/>
      </c>
      <c r="E436" s="24" t="s">
        <v>743</v>
      </c>
      <c r="F436" s="189" t="s">
        <v>359</v>
      </c>
      <c r="G436" s="189" t="str">
        <f t="shared" si="26"/>
        <v>X4</v>
      </c>
      <c r="H436" s="194">
        <v>1.5</v>
      </c>
      <c r="I436" s="195" t="s">
        <v>3880</v>
      </c>
      <c r="J436" s="24" t="s">
        <v>3961</v>
      </c>
      <c r="K436" s="24" t="s">
        <v>3962</v>
      </c>
      <c r="L436" s="24" t="s">
        <v>3877</v>
      </c>
      <c r="M436" s="24" t="s">
        <v>3870</v>
      </c>
      <c r="N436" s="24" t="s">
        <v>3871</v>
      </c>
      <c r="O436" s="24" t="s">
        <v>3877</v>
      </c>
      <c r="P436" s="25" t="s">
        <v>544</v>
      </c>
      <c r="Q436" s="24" t="s">
        <v>3878</v>
      </c>
      <c r="R436" s="24"/>
      <c r="S436" s="25" t="s">
        <v>552</v>
      </c>
      <c r="T436" s="24"/>
      <c r="U436" s="24"/>
    </row>
    <row r="437" spans="1:33" s="2" customFormat="1">
      <c r="A437" s="43"/>
      <c r="B437" s="144" t="str">
        <f t="shared" si="24"/>
        <v>Y</v>
      </c>
      <c r="C437" s="24" t="s">
        <v>4422</v>
      </c>
      <c r="D437" s="24" t="str">
        <f t="shared" si="25"/>
        <v>ConTab_BOM_KP_Shaft_0553</v>
      </c>
      <c r="E437" s="24" t="s">
        <v>743</v>
      </c>
      <c r="F437" s="189" t="s">
        <v>359</v>
      </c>
      <c r="G437" s="189" t="str">
        <f t="shared" si="26"/>
        <v>X4</v>
      </c>
      <c r="H437" s="194">
        <v>1.5</v>
      </c>
      <c r="I437" s="195" t="s">
        <v>3868</v>
      </c>
      <c r="J437" s="24" t="s">
        <v>3956</v>
      </c>
      <c r="K437" s="24" t="s">
        <v>14262</v>
      </c>
      <c r="L437" s="24" t="s">
        <v>3884</v>
      </c>
      <c r="M437" s="24" t="s">
        <v>3871</v>
      </c>
      <c r="N437" s="24" t="s">
        <v>3871</v>
      </c>
      <c r="O437" s="24" t="s">
        <v>3884</v>
      </c>
      <c r="P437" s="25" t="s">
        <v>544</v>
      </c>
      <c r="Q437" s="24" t="s">
        <v>4423</v>
      </c>
      <c r="R437" s="137"/>
      <c r="S437" s="25" t="s">
        <v>3886</v>
      </c>
      <c r="T437" s="200"/>
      <c r="U437" s="200"/>
      <c r="V437"/>
      <c r="W437"/>
      <c r="X437"/>
      <c r="Y437"/>
      <c r="Z437"/>
      <c r="AA437"/>
      <c r="AB437"/>
      <c r="AC437"/>
      <c r="AD437"/>
      <c r="AE437"/>
      <c r="AF437"/>
      <c r="AG437"/>
    </row>
    <row r="438" spans="1:33" s="2" customFormat="1">
      <c r="A438" s="43"/>
      <c r="B438" s="144" t="str">
        <f t="shared" si="24"/>
        <v>Y</v>
      </c>
      <c r="C438" s="24" t="s">
        <v>4424</v>
      </c>
      <c r="D438" s="24" t="str">
        <f t="shared" si="25"/>
        <v>ConTab_BOM_KP_Shaft_0554</v>
      </c>
      <c r="E438" s="24" t="s">
        <v>743</v>
      </c>
      <c r="F438" s="189" t="s">
        <v>359</v>
      </c>
      <c r="G438" s="189" t="str">
        <f t="shared" si="26"/>
        <v>X4</v>
      </c>
      <c r="H438" s="194">
        <v>1.5</v>
      </c>
      <c r="I438" s="195" t="s">
        <v>3868</v>
      </c>
      <c r="J438" s="24" t="s">
        <v>3961</v>
      </c>
      <c r="K438" s="24" t="s">
        <v>3962</v>
      </c>
      <c r="L438" s="24" t="s">
        <v>3884</v>
      </c>
      <c r="M438" s="24" t="s">
        <v>3870</v>
      </c>
      <c r="N438" s="24" t="s">
        <v>3871</v>
      </c>
      <c r="O438" s="24" t="s">
        <v>3884</v>
      </c>
      <c r="P438" s="25" t="s">
        <v>544</v>
      </c>
      <c r="Q438" s="24" t="s">
        <v>4425</v>
      </c>
      <c r="R438" s="137"/>
      <c r="S438" s="25" t="s">
        <v>3886</v>
      </c>
      <c r="T438" s="200"/>
      <c r="U438" s="200"/>
      <c r="V438"/>
      <c r="W438"/>
      <c r="X438"/>
      <c r="Y438"/>
      <c r="Z438"/>
      <c r="AA438"/>
      <c r="AB438"/>
      <c r="AC438"/>
      <c r="AD438"/>
      <c r="AE438"/>
      <c r="AF438"/>
      <c r="AG438"/>
    </row>
    <row r="439" spans="1:33" s="2" customFormat="1">
      <c r="A439" s="43"/>
      <c r="B439" s="144" t="str">
        <f t="shared" si="24"/>
        <v>Y</v>
      </c>
      <c r="C439" s="24" t="s">
        <v>4426</v>
      </c>
      <c r="D439" s="24" t="str">
        <f t="shared" si="25"/>
        <v>ConTab_BOM_KP_Shaft_0555</v>
      </c>
      <c r="E439" s="24" t="s">
        <v>743</v>
      </c>
      <c r="F439" s="189" t="s">
        <v>359</v>
      </c>
      <c r="G439" s="189" t="str">
        <f t="shared" si="26"/>
        <v>X4</v>
      </c>
      <c r="H439" s="194">
        <v>1.5</v>
      </c>
      <c r="I439" s="195" t="s">
        <v>3880</v>
      </c>
      <c r="J439" s="24" t="s">
        <v>3956</v>
      </c>
      <c r="K439" s="24" t="s">
        <v>14262</v>
      </c>
      <c r="L439" s="24" t="s">
        <v>3884</v>
      </c>
      <c r="M439" s="24" t="s">
        <v>3871</v>
      </c>
      <c r="N439" s="24" t="s">
        <v>3871</v>
      </c>
      <c r="O439" s="24" t="s">
        <v>3884</v>
      </c>
      <c r="P439" s="25" t="s">
        <v>544</v>
      </c>
      <c r="Q439" s="24" t="s">
        <v>4423</v>
      </c>
      <c r="R439" s="137"/>
      <c r="S439" s="25" t="s">
        <v>3886</v>
      </c>
      <c r="T439" s="200"/>
      <c r="U439" s="200"/>
      <c r="V439"/>
      <c r="W439"/>
      <c r="X439"/>
      <c r="Y439"/>
      <c r="Z439"/>
      <c r="AA439"/>
      <c r="AB439"/>
      <c r="AC439"/>
      <c r="AD439"/>
      <c r="AE439"/>
      <c r="AF439"/>
      <c r="AG439"/>
    </row>
    <row r="440" spans="1:33" s="2" customFormat="1">
      <c r="A440" s="43"/>
      <c r="B440" s="144" t="str">
        <f t="shared" si="24"/>
        <v>Y</v>
      </c>
      <c r="C440" s="24" t="s">
        <v>4427</v>
      </c>
      <c r="D440" s="24" t="str">
        <f t="shared" si="25"/>
        <v>ConTab_BOM_KP_Shaft_0556</v>
      </c>
      <c r="E440" s="24" t="s">
        <v>743</v>
      </c>
      <c r="F440" s="189" t="s">
        <v>359</v>
      </c>
      <c r="G440" s="189" t="str">
        <f t="shared" si="26"/>
        <v>X4</v>
      </c>
      <c r="H440" s="194">
        <v>1.5</v>
      </c>
      <c r="I440" s="195" t="s">
        <v>3880</v>
      </c>
      <c r="J440" s="24" t="s">
        <v>3961</v>
      </c>
      <c r="K440" s="24" t="s">
        <v>3962</v>
      </c>
      <c r="L440" s="24" t="s">
        <v>3884</v>
      </c>
      <c r="M440" s="24" t="s">
        <v>3870</v>
      </c>
      <c r="N440" s="24" t="s">
        <v>3871</v>
      </c>
      <c r="O440" s="24" t="s">
        <v>3884</v>
      </c>
      <c r="P440" s="25" t="s">
        <v>544</v>
      </c>
      <c r="Q440" s="24" t="s">
        <v>4425</v>
      </c>
      <c r="R440" s="137"/>
      <c r="S440" s="25" t="s">
        <v>3886</v>
      </c>
      <c r="T440" s="137"/>
      <c r="U440" s="137"/>
    </row>
    <row r="441" spans="1:33" s="2" customFormat="1">
      <c r="A441" s="43"/>
      <c r="B441" s="144" t="str">
        <f t="shared" si="24"/>
        <v>Y</v>
      </c>
      <c r="C441" s="24" t="s">
        <v>4428</v>
      </c>
      <c r="D441" s="24" t="str">
        <f t="shared" si="25"/>
        <v>ConTab_BOM_KP_Shaft_0557</v>
      </c>
      <c r="E441" s="24" t="s">
        <v>743</v>
      </c>
      <c r="F441" s="189" t="s">
        <v>359</v>
      </c>
      <c r="G441" s="189" t="str">
        <f t="shared" si="26"/>
        <v>X4</v>
      </c>
      <c r="H441" s="194">
        <v>1.5</v>
      </c>
      <c r="I441" s="195" t="s">
        <v>3868</v>
      </c>
      <c r="J441" s="24" t="s">
        <v>3956</v>
      </c>
      <c r="K441" s="24" t="s">
        <v>14262</v>
      </c>
      <c r="L441" s="24" t="s">
        <v>3889</v>
      </c>
      <c r="M441" s="24" t="s">
        <v>3871</v>
      </c>
      <c r="N441" s="24" t="s">
        <v>3871</v>
      </c>
      <c r="O441" s="24" t="s">
        <v>3889</v>
      </c>
      <c r="P441" s="25" t="s">
        <v>544</v>
      </c>
      <c r="Q441" s="24" t="s">
        <v>4429</v>
      </c>
      <c r="R441" s="24"/>
      <c r="S441" s="25" t="s">
        <v>3886</v>
      </c>
      <c r="T441" s="200"/>
      <c r="U441" s="200"/>
      <c r="V441"/>
      <c r="W441"/>
      <c r="X441"/>
      <c r="Y441"/>
      <c r="Z441"/>
      <c r="AA441"/>
      <c r="AB441"/>
      <c r="AC441"/>
      <c r="AD441"/>
      <c r="AE441"/>
      <c r="AF441"/>
      <c r="AG441"/>
    </row>
    <row r="442" spans="1:33" s="2" customFormat="1">
      <c r="A442" s="43"/>
      <c r="B442" s="144" t="str">
        <f t="shared" si="24"/>
        <v>Y</v>
      </c>
      <c r="C442" s="24" t="s">
        <v>4430</v>
      </c>
      <c r="D442" s="24" t="str">
        <f t="shared" si="25"/>
        <v>ConTab_BOM_KP_Shaft_0558</v>
      </c>
      <c r="E442" s="24" t="s">
        <v>743</v>
      </c>
      <c r="F442" s="189" t="s">
        <v>359</v>
      </c>
      <c r="G442" s="189" t="str">
        <f t="shared" si="26"/>
        <v>X4</v>
      </c>
      <c r="H442" s="194">
        <v>1.5</v>
      </c>
      <c r="I442" s="195" t="s">
        <v>3868</v>
      </c>
      <c r="J442" s="24" t="s">
        <v>3961</v>
      </c>
      <c r="K442" s="24" t="s">
        <v>3962</v>
      </c>
      <c r="L442" s="24" t="s">
        <v>3889</v>
      </c>
      <c r="M442" s="24" t="s">
        <v>3870</v>
      </c>
      <c r="N442" s="24" t="s">
        <v>3871</v>
      </c>
      <c r="O442" s="24" t="s">
        <v>3889</v>
      </c>
      <c r="P442" s="25" t="s">
        <v>544</v>
      </c>
      <c r="Q442" s="24" t="s">
        <v>4431</v>
      </c>
      <c r="R442" s="24"/>
      <c r="S442" s="25" t="s">
        <v>3886</v>
      </c>
      <c r="T442" s="200"/>
      <c r="U442" s="200"/>
      <c r="V442"/>
      <c r="W442"/>
      <c r="X442"/>
      <c r="Y442"/>
      <c r="Z442"/>
      <c r="AA442"/>
      <c r="AB442"/>
      <c r="AC442"/>
      <c r="AD442"/>
      <c r="AE442"/>
      <c r="AF442"/>
      <c r="AG442"/>
    </row>
    <row r="443" spans="1:33" s="2" customFormat="1">
      <c r="A443" s="43"/>
      <c r="B443" s="144" t="str">
        <f t="shared" si="24"/>
        <v>Y</v>
      </c>
      <c r="C443" s="24" t="s">
        <v>4432</v>
      </c>
      <c r="D443" s="24" t="str">
        <f t="shared" si="25"/>
        <v>ConTab_BOM_KP_Shaft_0559</v>
      </c>
      <c r="E443" s="24" t="s">
        <v>743</v>
      </c>
      <c r="F443" s="189" t="s">
        <v>359</v>
      </c>
      <c r="G443" s="189" t="str">
        <f t="shared" si="26"/>
        <v>X4</v>
      </c>
      <c r="H443" s="194">
        <v>1.5</v>
      </c>
      <c r="I443" s="195" t="s">
        <v>3880</v>
      </c>
      <c r="J443" s="24" t="s">
        <v>3956</v>
      </c>
      <c r="K443" s="24" t="s">
        <v>14262</v>
      </c>
      <c r="L443" s="24" t="s">
        <v>3889</v>
      </c>
      <c r="M443" s="24" t="s">
        <v>3871</v>
      </c>
      <c r="N443" s="24" t="s">
        <v>3871</v>
      </c>
      <c r="O443" s="24" t="s">
        <v>3889</v>
      </c>
      <c r="P443" s="25" t="s">
        <v>544</v>
      </c>
      <c r="Q443" s="24" t="s">
        <v>4429</v>
      </c>
      <c r="R443" s="24"/>
      <c r="S443" s="25" t="s">
        <v>3886</v>
      </c>
      <c r="T443" s="200"/>
      <c r="U443" s="200"/>
      <c r="V443"/>
      <c r="W443"/>
      <c r="X443"/>
      <c r="Y443"/>
      <c r="Z443"/>
      <c r="AA443"/>
      <c r="AB443"/>
      <c r="AC443"/>
      <c r="AD443"/>
      <c r="AE443"/>
      <c r="AF443"/>
      <c r="AG443"/>
    </row>
    <row r="444" spans="1:33" s="2" customFormat="1">
      <c r="A444" s="43"/>
      <c r="B444" s="144" t="str">
        <f t="shared" si="24"/>
        <v>Y</v>
      </c>
      <c r="C444" s="24" t="s">
        <v>4433</v>
      </c>
      <c r="D444" s="24" t="str">
        <f t="shared" si="25"/>
        <v>ConTab_BOM_KP_Shaft_0560</v>
      </c>
      <c r="E444" s="24" t="s">
        <v>743</v>
      </c>
      <c r="F444" s="189" t="s">
        <v>359</v>
      </c>
      <c r="G444" s="189" t="str">
        <f t="shared" si="26"/>
        <v>X4</v>
      </c>
      <c r="H444" s="194">
        <v>1.5</v>
      </c>
      <c r="I444" s="195" t="s">
        <v>3880</v>
      </c>
      <c r="J444" s="24" t="s">
        <v>3961</v>
      </c>
      <c r="K444" s="24" t="s">
        <v>3962</v>
      </c>
      <c r="L444" s="24" t="s">
        <v>3889</v>
      </c>
      <c r="M444" s="24" t="s">
        <v>3870</v>
      </c>
      <c r="N444" s="24" t="s">
        <v>3871</v>
      </c>
      <c r="O444" s="24" t="s">
        <v>3889</v>
      </c>
      <c r="P444" s="25" t="s">
        <v>544</v>
      </c>
      <c r="Q444" s="24" t="s">
        <v>4431</v>
      </c>
      <c r="R444" s="24"/>
      <c r="S444" s="25" t="s">
        <v>3886</v>
      </c>
      <c r="T444" s="200"/>
      <c r="U444" s="200"/>
      <c r="V444"/>
      <c r="W444"/>
      <c r="X444"/>
      <c r="Y444"/>
      <c r="Z444"/>
      <c r="AA444"/>
      <c r="AB444"/>
      <c r="AC444"/>
      <c r="AD444"/>
      <c r="AE444"/>
      <c r="AF444"/>
      <c r="AG444"/>
    </row>
    <row r="445" spans="1:33" s="2" customFormat="1">
      <c r="A445" s="43"/>
      <c r="B445" s="205" t="s">
        <v>514</v>
      </c>
      <c r="C445" s="24" t="s">
        <v>4434</v>
      </c>
      <c r="D445" s="24" t="str">
        <f t="shared" si="25"/>
        <v/>
      </c>
      <c r="E445" s="24" t="s">
        <v>4435</v>
      </c>
      <c r="F445" s="189">
        <v>4</v>
      </c>
      <c r="G445" s="189" t="str">
        <f t="shared" si="26"/>
        <v>X4</v>
      </c>
      <c r="H445" s="194">
        <v>1.5</v>
      </c>
      <c r="I445" s="195" t="s">
        <v>3868</v>
      </c>
      <c r="J445" s="24"/>
      <c r="K445" s="24"/>
      <c r="L445" s="24" t="s">
        <v>3874</v>
      </c>
      <c r="M445" s="24" t="s">
        <v>3870</v>
      </c>
      <c r="N445" s="24" t="s">
        <v>3894</v>
      </c>
      <c r="O445" s="24" t="s">
        <v>3874</v>
      </c>
      <c r="P445" s="25">
        <v>97534515</v>
      </c>
      <c r="Q445" s="24" t="s">
        <v>4436</v>
      </c>
      <c r="R445" s="24"/>
      <c r="S445" s="25" t="s">
        <v>539</v>
      </c>
      <c r="T445" s="24"/>
      <c r="U445" s="24"/>
    </row>
    <row r="446" spans="1:33" s="2" customFormat="1">
      <c r="A446" s="43"/>
      <c r="B446" s="144" t="str">
        <f>IF(AND(L446&lt;&gt;"ShaftMatl_Special",P446&lt;&gt;"NA"),"Y","N")</f>
        <v>Y</v>
      </c>
      <c r="C446" s="24" t="s">
        <v>4437</v>
      </c>
      <c r="D446" s="24" t="str">
        <f t="shared" si="25"/>
        <v>ConTab_BOM_KP_Shaft_0570</v>
      </c>
      <c r="E446" s="24" t="s">
        <v>4435</v>
      </c>
      <c r="F446" s="189">
        <v>4</v>
      </c>
      <c r="G446" s="189" t="str">
        <f t="shared" si="26"/>
        <v>X4</v>
      </c>
      <c r="H446" s="194">
        <v>1.5</v>
      </c>
      <c r="I446" s="195" t="s">
        <v>3880</v>
      </c>
      <c r="J446" s="24"/>
      <c r="K446" s="24"/>
      <c r="L446" s="24" t="s">
        <v>3874</v>
      </c>
      <c r="M446" s="24" t="s">
        <v>3870</v>
      </c>
      <c r="N446" s="24" t="s">
        <v>3894</v>
      </c>
      <c r="O446" s="24" t="s">
        <v>3874</v>
      </c>
      <c r="P446" s="25">
        <v>97573464</v>
      </c>
      <c r="Q446" s="24" t="s">
        <v>4438</v>
      </c>
      <c r="R446" s="24"/>
      <c r="S446" s="25" t="s">
        <v>539</v>
      </c>
      <c r="T446" s="200"/>
      <c r="U446" s="200"/>
      <c r="V446"/>
      <c r="W446"/>
      <c r="X446"/>
      <c r="Y446"/>
      <c r="Z446"/>
      <c r="AA446"/>
      <c r="AB446"/>
      <c r="AC446"/>
      <c r="AD446"/>
      <c r="AE446"/>
      <c r="AF446"/>
      <c r="AG446"/>
    </row>
    <row r="447" spans="1:33" s="2" customFormat="1">
      <c r="A447" s="43"/>
      <c r="B447" s="205" t="s">
        <v>514</v>
      </c>
      <c r="C447" s="24" t="s">
        <v>4439</v>
      </c>
      <c r="D447" s="24" t="str">
        <f t="shared" si="25"/>
        <v/>
      </c>
      <c r="E447" s="24" t="s">
        <v>1691</v>
      </c>
      <c r="F447" s="189" t="s">
        <v>359</v>
      </c>
      <c r="G447" s="189" t="str">
        <f t="shared" si="26"/>
        <v>X4</v>
      </c>
      <c r="H447" s="194">
        <v>1.5</v>
      </c>
      <c r="I447" s="195" t="s">
        <v>3868</v>
      </c>
      <c r="J447" s="24"/>
      <c r="K447" s="24"/>
      <c r="L447" s="24" t="s">
        <v>3869</v>
      </c>
      <c r="M447" s="24" t="s">
        <v>3870</v>
      </c>
      <c r="N447" s="24" t="s">
        <v>3871</v>
      </c>
      <c r="O447" s="24" t="s">
        <v>3869</v>
      </c>
      <c r="P447" s="155">
        <v>91845180</v>
      </c>
      <c r="Q447" s="24" t="s">
        <v>4440</v>
      </c>
      <c r="R447" s="137"/>
      <c r="S447" s="25" t="s">
        <v>539</v>
      </c>
      <c r="T447" s="24"/>
      <c r="U447" s="24"/>
    </row>
    <row r="448" spans="1:33" s="2" customFormat="1">
      <c r="A448" s="43"/>
      <c r="B448" s="205" t="s">
        <v>514</v>
      </c>
      <c r="C448" s="24" t="s">
        <v>4441</v>
      </c>
      <c r="D448" s="24" t="str">
        <f t="shared" si="25"/>
        <v/>
      </c>
      <c r="E448" s="24" t="s">
        <v>1691</v>
      </c>
      <c r="F448" s="189" t="s">
        <v>359</v>
      </c>
      <c r="G448" s="189" t="str">
        <f t="shared" si="26"/>
        <v>X4</v>
      </c>
      <c r="H448" s="194">
        <v>1.5</v>
      </c>
      <c r="I448" s="195" t="s">
        <v>3868</v>
      </c>
      <c r="J448" s="24"/>
      <c r="K448" s="24"/>
      <c r="L448" s="24" t="s">
        <v>3874</v>
      </c>
      <c r="M448" s="24" t="s">
        <v>3870</v>
      </c>
      <c r="N448" s="24" t="s">
        <v>3871</v>
      </c>
      <c r="O448" s="24" t="s">
        <v>3874</v>
      </c>
      <c r="P448" s="155">
        <v>91845178</v>
      </c>
      <c r="Q448" s="24" t="s">
        <v>4442</v>
      </c>
      <c r="R448" s="24" t="s">
        <v>2014</v>
      </c>
      <c r="S448" s="25" t="s">
        <v>539</v>
      </c>
      <c r="T448" s="200"/>
      <c r="U448" s="200"/>
      <c r="V448"/>
      <c r="W448"/>
      <c r="X448"/>
      <c r="Y448"/>
      <c r="Z448"/>
      <c r="AA448"/>
      <c r="AB448"/>
      <c r="AC448"/>
      <c r="AD448"/>
      <c r="AE448"/>
      <c r="AF448"/>
      <c r="AG448"/>
    </row>
    <row r="449" spans="1:33" s="2" customFormat="1">
      <c r="A449" s="43"/>
      <c r="B449" s="205" t="s">
        <v>514</v>
      </c>
      <c r="C449" s="24" t="s">
        <v>4443</v>
      </c>
      <c r="D449" s="24" t="str">
        <f t="shared" si="25"/>
        <v/>
      </c>
      <c r="E449" s="24" t="s">
        <v>1691</v>
      </c>
      <c r="F449" s="189" t="s">
        <v>359</v>
      </c>
      <c r="G449" s="189" t="str">
        <f t="shared" si="26"/>
        <v>X4</v>
      </c>
      <c r="H449" s="194">
        <v>1.5</v>
      </c>
      <c r="I449" s="195" t="s">
        <v>3868</v>
      </c>
      <c r="J449" s="24"/>
      <c r="K449" s="24"/>
      <c r="L449" s="24" t="s">
        <v>3877</v>
      </c>
      <c r="M449" s="24" t="s">
        <v>3870</v>
      </c>
      <c r="N449" s="24" t="s">
        <v>3871</v>
      </c>
      <c r="O449" s="24" t="s">
        <v>3877</v>
      </c>
      <c r="P449" s="25" t="s">
        <v>544</v>
      </c>
      <c r="Q449" s="24" t="s">
        <v>3878</v>
      </c>
      <c r="R449" s="24"/>
      <c r="S449" s="25" t="s">
        <v>552</v>
      </c>
      <c r="T449" s="200"/>
      <c r="U449" s="200"/>
      <c r="V449"/>
      <c r="W449"/>
      <c r="X449"/>
      <c r="Y449"/>
      <c r="Z449"/>
      <c r="AA449"/>
      <c r="AB449"/>
      <c r="AC449"/>
      <c r="AD449"/>
      <c r="AE449"/>
      <c r="AF449"/>
      <c r="AG449"/>
    </row>
    <row r="450" spans="1:33" s="2" customFormat="1">
      <c r="A450" s="43"/>
      <c r="B450" s="205" t="s">
        <v>3797</v>
      </c>
      <c r="C450" s="24" t="s">
        <v>4444</v>
      </c>
      <c r="D450" s="24" t="str">
        <f t="shared" si="25"/>
        <v>ConTab_BOM_KP_Shaft_0574</v>
      </c>
      <c r="E450" s="24" t="s">
        <v>1691</v>
      </c>
      <c r="F450" s="189" t="s">
        <v>359</v>
      </c>
      <c r="G450" s="189" t="str">
        <f t="shared" si="26"/>
        <v>X4</v>
      </c>
      <c r="H450" s="194">
        <v>1.5</v>
      </c>
      <c r="I450" s="195" t="s">
        <v>3880</v>
      </c>
      <c r="J450" s="24"/>
      <c r="K450" s="24"/>
      <c r="L450" s="24" t="s">
        <v>3869</v>
      </c>
      <c r="M450" s="24" t="s">
        <v>3870</v>
      </c>
      <c r="N450" s="24" t="s">
        <v>3871</v>
      </c>
      <c r="O450" s="24" t="s">
        <v>3869</v>
      </c>
      <c r="P450" s="155">
        <v>91845186</v>
      </c>
      <c r="Q450" s="24" t="s">
        <v>4440</v>
      </c>
      <c r="R450" s="24"/>
      <c r="S450" s="25" t="s">
        <v>539</v>
      </c>
      <c r="T450" s="137"/>
      <c r="U450" s="137"/>
    </row>
    <row r="451" spans="1:33" s="2" customFormat="1">
      <c r="A451" s="43"/>
      <c r="B451" s="205" t="s">
        <v>3797</v>
      </c>
      <c r="C451" s="24" t="s">
        <v>4445</v>
      </c>
      <c r="D451" s="24" t="str">
        <f t="shared" si="25"/>
        <v>ConTab_BOM_KP_Shaft_0575</v>
      </c>
      <c r="E451" s="24" t="s">
        <v>1691</v>
      </c>
      <c r="F451" s="189" t="s">
        <v>359</v>
      </c>
      <c r="G451" s="189" t="str">
        <f t="shared" si="26"/>
        <v>X4</v>
      </c>
      <c r="H451" s="194">
        <v>1.5</v>
      </c>
      <c r="I451" s="195" t="s">
        <v>3880</v>
      </c>
      <c r="J451" s="24"/>
      <c r="K451" s="24"/>
      <c r="L451" s="24" t="s">
        <v>3874</v>
      </c>
      <c r="M451" s="24" t="s">
        <v>3870</v>
      </c>
      <c r="N451" s="24" t="s">
        <v>3871</v>
      </c>
      <c r="O451" s="24" t="s">
        <v>3874</v>
      </c>
      <c r="P451" s="155">
        <v>91845183</v>
      </c>
      <c r="Q451" s="24" t="s">
        <v>4442</v>
      </c>
      <c r="R451" s="24" t="s">
        <v>2014</v>
      </c>
      <c r="S451" s="25" t="s">
        <v>539</v>
      </c>
      <c r="T451" s="137"/>
      <c r="U451" s="137"/>
    </row>
    <row r="452" spans="1:33" s="2" customFormat="1">
      <c r="A452" s="43"/>
      <c r="B452" s="205" t="s">
        <v>514</v>
      </c>
      <c r="C452" s="24" t="s">
        <v>4446</v>
      </c>
      <c r="D452" s="24" t="str">
        <f t="shared" si="25"/>
        <v/>
      </c>
      <c r="E452" s="24" t="s">
        <v>1691</v>
      </c>
      <c r="F452" s="189" t="s">
        <v>359</v>
      </c>
      <c r="G452" s="189" t="str">
        <f t="shared" si="26"/>
        <v>X4</v>
      </c>
      <c r="H452" s="194">
        <v>1.5</v>
      </c>
      <c r="I452" s="195" t="s">
        <v>3880</v>
      </c>
      <c r="J452" s="24"/>
      <c r="K452" s="24"/>
      <c r="L452" s="24" t="s">
        <v>3877</v>
      </c>
      <c r="M452" s="24" t="s">
        <v>3870</v>
      </c>
      <c r="N452" s="24" t="s">
        <v>3871</v>
      </c>
      <c r="O452" s="24" t="s">
        <v>3877</v>
      </c>
      <c r="P452" s="25" t="s">
        <v>544</v>
      </c>
      <c r="Q452" s="24" t="s">
        <v>3878</v>
      </c>
      <c r="R452" s="24"/>
      <c r="S452" s="25" t="s">
        <v>552</v>
      </c>
      <c r="T452" s="24"/>
      <c r="U452" s="24"/>
    </row>
    <row r="453" spans="1:33" s="2" customFormat="1">
      <c r="A453" s="43"/>
      <c r="B453" s="205" t="s">
        <v>514</v>
      </c>
      <c r="C453" s="24" t="s">
        <v>4447</v>
      </c>
      <c r="D453" s="24" t="str">
        <f t="shared" ref="D453:D500" si="27">IF(B453="Y",C453,"")</f>
        <v/>
      </c>
      <c r="E453" s="24" t="s">
        <v>1691</v>
      </c>
      <c r="F453" s="189" t="s">
        <v>359</v>
      </c>
      <c r="G453" s="189" t="str">
        <f t="shared" ref="G453:G500" si="28">"X"&amp;F453</f>
        <v>X4</v>
      </c>
      <c r="H453" s="194">
        <v>1.5</v>
      </c>
      <c r="I453" s="195" t="s">
        <v>3868</v>
      </c>
      <c r="J453" s="24"/>
      <c r="K453" s="24"/>
      <c r="L453" s="24" t="s">
        <v>3884</v>
      </c>
      <c r="M453" s="24" t="s">
        <v>3870</v>
      </c>
      <c r="N453" s="24" t="s">
        <v>3871</v>
      </c>
      <c r="O453" s="24" t="s">
        <v>3884</v>
      </c>
      <c r="P453" s="25" t="s">
        <v>544</v>
      </c>
      <c r="Q453" s="24" t="s">
        <v>4448</v>
      </c>
      <c r="R453" s="137"/>
      <c r="S453" s="25" t="s">
        <v>3886</v>
      </c>
      <c r="T453" s="24"/>
      <c r="U453" s="24"/>
    </row>
    <row r="454" spans="1:33" s="2" customFormat="1">
      <c r="A454" s="43"/>
      <c r="B454" s="205" t="s">
        <v>514</v>
      </c>
      <c r="C454" s="24" t="s">
        <v>4449</v>
      </c>
      <c r="D454" s="24" t="str">
        <f t="shared" si="27"/>
        <v/>
      </c>
      <c r="E454" s="24" t="s">
        <v>1691</v>
      </c>
      <c r="F454" s="189" t="s">
        <v>359</v>
      </c>
      <c r="G454" s="189" t="str">
        <f t="shared" si="28"/>
        <v>X4</v>
      </c>
      <c r="H454" s="194">
        <v>1.5</v>
      </c>
      <c r="I454" s="195" t="s">
        <v>3880</v>
      </c>
      <c r="J454" s="24"/>
      <c r="K454" s="24"/>
      <c r="L454" s="24" t="s">
        <v>3884</v>
      </c>
      <c r="M454" s="24" t="s">
        <v>3870</v>
      </c>
      <c r="N454" s="24" t="s">
        <v>3871</v>
      </c>
      <c r="O454" s="24" t="s">
        <v>3884</v>
      </c>
      <c r="P454" s="25" t="s">
        <v>544</v>
      </c>
      <c r="Q454" s="24" t="s">
        <v>4448</v>
      </c>
      <c r="R454" s="24"/>
      <c r="S454" s="25" t="s">
        <v>3886</v>
      </c>
      <c r="T454" s="200"/>
      <c r="U454" s="200"/>
      <c r="V454"/>
      <c r="W454"/>
      <c r="X454"/>
      <c r="Y454"/>
      <c r="Z454"/>
      <c r="AA454"/>
      <c r="AB454"/>
      <c r="AC454"/>
      <c r="AD454"/>
      <c r="AE454"/>
      <c r="AF454"/>
      <c r="AG454"/>
    </row>
    <row r="455" spans="1:33" s="2" customFormat="1">
      <c r="A455" s="43"/>
      <c r="B455" s="205" t="s">
        <v>514</v>
      </c>
      <c r="C455" s="24" t="s">
        <v>4450</v>
      </c>
      <c r="D455" s="24" t="str">
        <f t="shared" si="27"/>
        <v/>
      </c>
      <c r="E455" s="24" t="s">
        <v>1691</v>
      </c>
      <c r="F455" s="189" t="s">
        <v>359</v>
      </c>
      <c r="G455" s="189" t="str">
        <f t="shared" si="28"/>
        <v>X4</v>
      </c>
      <c r="H455" s="194">
        <v>1.5</v>
      </c>
      <c r="I455" s="195" t="s">
        <v>3868</v>
      </c>
      <c r="J455" s="24"/>
      <c r="K455" s="24"/>
      <c r="L455" s="24" t="s">
        <v>3889</v>
      </c>
      <c r="M455" s="24" t="s">
        <v>3870</v>
      </c>
      <c r="N455" s="24" t="s">
        <v>3871</v>
      </c>
      <c r="O455" s="24" t="s">
        <v>3889</v>
      </c>
      <c r="P455" s="25" t="s">
        <v>544</v>
      </c>
      <c r="Q455" s="24" t="s">
        <v>4451</v>
      </c>
      <c r="R455" s="24"/>
      <c r="S455" s="25" t="s">
        <v>3886</v>
      </c>
      <c r="T455" s="200"/>
      <c r="U455" s="200"/>
      <c r="V455"/>
      <c r="W455"/>
      <c r="X455"/>
      <c r="Y455"/>
      <c r="Z455"/>
      <c r="AA455"/>
      <c r="AB455"/>
      <c r="AC455"/>
      <c r="AD455"/>
      <c r="AE455"/>
      <c r="AF455"/>
      <c r="AG455"/>
    </row>
    <row r="456" spans="1:33" s="2" customFormat="1">
      <c r="A456" s="43"/>
      <c r="B456" s="205" t="s">
        <v>3797</v>
      </c>
      <c r="C456" s="24" t="s">
        <v>4452</v>
      </c>
      <c r="D456" s="24" t="str">
        <f t="shared" si="27"/>
        <v>ConTab_BOM_KP_Shaft_0580</v>
      </c>
      <c r="E456" s="24" t="s">
        <v>1691</v>
      </c>
      <c r="F456" s="189" t="s">
        <v>359</v>
      </c>
      <c r="G456" s="189" t="str">
        <f t="shared" si="28"/>
        <v>X4</v>
      </c>
      <c r="H456" s="194">
        <v>1.5</v>
      </c>
      <c r="I456" s="195" t="s">
        <v>3880</v>
      </c>
      <c r="J456" s="24"/>
      <c r="K456" s="24"/>
      <c r="L456" s="24" t="s">
        <v>3889</v>
      </c>
      <c r="M456" s="24" t="s">
        <v>3870</v>
      </c>
      <c r="N456" s="24" t="s">
        <v>3871</v>
      </c>
      <c r="O456" s="24" t="s">
        <v>3889</v>
      </c>
      <c r="P456" s="25" t="s">
        <v>544</v>
      </c>
      <c r="Q456" s="24" t="s">
        <v>4451</v>
      </c>
      <c r="R456" s="24"/>
      <c r="S456" s="25" t="s">
        <v>3886</v>
      </c>
      <c r="T456" s="137"/>
      <c r="U456" s="137"/>
    </row>
    <row r="457" spans="1:33" s="2" customFormat="1">
      <c r="A457" s="43"/>
      <c r="B457" s="205" t="s">
        <v>3797</v>
      </c>
      <c r="C457" s="24" t="s">
        <v>4453</v>
      </c>
      <c r="D457" s="24" t="str">
        <f t="shared" si="27"/>
        <v>ConTab_BOM_KP_Shaft_0585</v>
      </c>
      <c r="E457" s="24" t="s">
        <v>4454</v>
      </c>
      <c r="F457" s="189">
        <v>4</v>
      </c>
      <c r="G457" s="189" t="str">
        <f t="shared" si="28"/>
        <v>X4</v>
      </c>
      <c r="H457" s="194">
        <v>1.5</v>
      </c>
      <c r="I457" s="195" t="s">
        <v>3868</v>
      </c>
      <c r="J457" s="24"/>
      <c r="K457" s="24"/>
      <c r="L457" s="24" t="s">
        <v>3874</v>
      </c>
      <c r="M457" s="24" t="s">
        <v>3870</v>
      </c>
      <c r="N457" s="24" t="s">
        <v>3894</v>
      </c>
      <c r="O457" s="24" t="s">
        <v>3874</v>
      </c>
      <c r="P457" s="25">
        <v>97621596</v>
      </c>
      <c r="Q457" s="24" t="s">
        <v>4455</v>
      </c>
      <c r="R457" s="24"/>
      <c r="S457" s="25" t="s">
        <v>539</v>
      </c>
      <c r="T457" s="137"/>
      <c r="U457" s="24"/>
    </row>
    <row r="458" spans="1:33" s="2" customFormat="1">
      <c r="A458" s="43"/>
      <c r="B458" s="205" t="s">
        <v>3797</v>
      </c>
      <c r="C458" s="24" t="s">
        <v>4456</v>
      </c>
      <c r="D458" s="24" t="str">
        <f t="shared" si="27"/>
        <v>ConTab_BOM_KP_Shaft_0586</v>
      </c>
      <c r="E458" s="24" t="s">
        <v>4454</v>
      </c>
      <c r="F458" s="189">
        <v>4</v>
      </c>
      <c r="G458" s="189" t="str">
        <f t="shared" si="28"/>
        <v>X4</v>
      </c>
      <c r="H458" s="194">
        <v>1.5</v>
      </c>
      <c r="I458" s="195" t="s">
        <v>3880</v>
      </c>
      <c r="J458" s="24"/>
      <c r="K458" s="24"/>
      <c r="L458" s="24" t="s">
        <v>3874</v>
      </c>
      <c r="M458" s="24" t="s">
        <v>3870</v>
      </c>
      <c r="N458" s="24" t="s">
        <v>3894</v>
      </c>
      <c r="O458" s="24" t="s">
        <v>3874</v>
      </c>
      <c r="P458" s="25">
        <v>97621598</v>
      </c>
      <c r="Q458" s="24" t="s">
        <v>4457</v>
      </c>
      <c r="R458" s="24"/>
      <c r="S458" s="25" t="s">
        <v>539</v>
      </c>
      <c r="T458" s="137"/>
      <c r="U458" s="24"/>
    </row>
    <row r="459" spans="1:33" s="2" customFormat="1">
      <c r="A459" s="43"/>
      <c r="B459" s="205" t="s">
        <v>514</v>
      </c>
      <c r="C459" s="24" t="s">
        <v>4458</v>
      </c>
      <c r="D459" s="24" t="str">
        <f t="shared" si="27"/>
        <v/>
      </c>
      <c r="E459" s="24" t="s">
        <v>4459</v>
      </c>
      <c r="F459" s="189" t="s">
        <v>401</v>
      </c>
      <c r="G459" s="189" t="str">
        <f t="shared" si="28"/>
        <v>X5</v>
      </c>
      <c r="H459" s="194">
        <v>1.75</v>
      </c>
      <c r="I459" s="195" t="s">
        <v>3868</v>
      </c>
      <c r="J459" s="24"/>
      <c r="K459" s="24"/>
      <c r="L459" s="24" t="s">
        <v>3869</v>
      </c>
      <c r="M459" s="24" t="s">
        <v>3870</v>
      </c>
      <c r="N459" s="24" t="s">
        <v>3871</v>
      </c>
      <c r="O459" s="24" t="s">
        <v>3869</v>
      </c>
      <c r="P459" s="155">
        <v>91845171</v>
      </c>
      <c r="Q459" s="24" t="s">
        <v>4460</v>
      </c>
      <c r="R459" s="137"/>
      <c r="S459" s="25" t="s">
        <v>539</v>
      </c>
      <c r="T459" s="24"/>
      <c r="U459" s="24"/>
    </row>
    <row r="460" spans="1:33" s="2" customFormat="1">
      <c r="A460" s="43"/>
      <c r="B460" s="205" t="s">
        <v>514</v>
      </c>
      <c r="C460" s="24" t="s">
        <v>4461</v>
      </c>
      <c r="D460" s="24" t="str">
        <f t="shared" si="27"/>
        <v/>
      </c>
      <c r="E460" s="24" t="s">
        <v>4459</v>
      </c>
      <c r="F460" s="189" t="s">
        <v>401</v>
      </c>
      <c r="G460" s="189" t="str">
        <f t="shared" si="28"/>
        <v>X5</v>
      </c>
      <c r="H460" s="194">
        <v>1.75</v>
      </c>
      <c r="I460" s="195" t="s">
        <v>3868</v>
      </c>
      <c r="J460" s="24"/>
      <c r="K460" s="24"/>
      <c r="L460" s="24" t="s">
        <v>3874</v>
      </c>
      <c r="M460" s="24" t="s">
        <v>3870</v>
      </c>
      <c r="N460" s="24" t="s">
        <v>3871</v>
      </c>
      <c r="O460" s="24" t="s">
        <v>3874</v>
      </c>
      <c r="P460" s="155">
        <v>91845168</v>
      </c>
      <c r="Q460" s="24" t="s">
        <v>4462</v>
      </c>
      <c r="R460" s="24" t="s">
        <v>2014</v>
      </c>
      <c r="S460" s="25" t="s">
        <v>539</v>
      </c>
      <c r="T460" s="24"/>
      <c r="U460" s="24"/>
    </row>
    <row r="461" spans="1:33" s="2" customFormat="1">
      <c r="A461" s="43"/>
      <c r="B461" s="205" t="s">
        <v>3797</v>
      </c>
      <c r="C461" s="24" t="s">
        <v>4463</v>
      </c>
      <c r="D461" s="24" t="str">
        <f t="shared" si="27"/>
        <v>ConTab_BOM_KP_Shaft_0589</v>
      </c>
      <c r="E461" s="24" t="s">
        <v>4459</v>
      </c>
      <c r="F461" s="189" t="s">
        <v>401</v>
      </c>
      <c r="G461" s="189" t="str">
        <f t="shared" si="28"/>
        <v>X5</v>
      </c>
      <c r="H461" s="194">
        <v>1.75</v>
      </c>
      <c r="I461" s="195" t="s">
        <v>3868</v>
      </c>
      <c r="J461" s="24"/>
      <c r="K461" s="24"/>
      <c r="L461" s="24" t="s">
        <v>3877</v>
      </c>
      <c r="M461" s="24" t="s">
        <v>3870</v>
      </c>
      <c r="N461" s="24" t="s">
        <v>3871</v>
      </c>
      <c r="O461" s="24" t="s">
        <v>3877</v>
      </c>
      <c r="P461" s="25" t="s">
        <v>544</v>
      </c>
      <c r="Q461" s="24" t="s">
        <v>3878</v>
      </c>
      <c r="R461" s="24"/>
      <c r="S461" s="25" t="s">
        <v>552</v>
      </c>
      <c r="T461" s="137"/>
      <c r="U461" s="25"/>
    </row>
    <row r="462" spans="1:33" s="2" customFormat="1">
      <c r="A462" s="43"/>
      <c r="B462" s="205" t="s">
        <v>3797</v>
      </c>
      <c r="C462" s="24" t="s">
        <v>4464</v>
      </c>
      <c r="D462" s="24" t="str">
        <f t="shared" si="27"/>
        <v>ConTab_BOM_KP_Shaft_0590</v>
      </c>
      <c r="E462" s="24" t="s">
        <v>4459</v>
      </c>
      <c r="F462" s="189" t="s">
        <v>401</v>
      </c>
      <c r="G462" s="189" t="str">
        <f t="shared" si="28"/>
        <v>X5</v>
      </c>
      <c r="H462" s="194">
        <v>1.75</v>
      </c>
      <c r="I462" s="195" t="s">
        <v>3880</v>
      </c>
      <c r="J462" s="24"/>
      <c r="K462" s="24"/>
      <c r="L462" s="24" t="s">
        <v>3869</v>
      </c>
      <c r="M462" s="24" t="s">
        <v>3870</v>
      </c>
      <c r="N462" s="24" t="s">
        <v>3871</v>
      </c>
      <c r="O462" s="24" t="s">
        <v>3869</v>
      </c>
      <c r="P462" s="155">
        <v>91845175</v>
      </c>
      <c r="Q462" s="24" t="s">
        <v>4460</v>
      </c>
      <c r="R462" s="137"/>
      <c r="S462" s="25" t="s">
        <v>539</v>
      </c>
      <c r="T462" s="137"/>
      <c r="U462" s="155"/>
    </row>
    <row r="463" spans="1:33" s="2" customFormat="1">
      <c r="A463" s="43"/>
      <c r="B463" s="205" t="s">
        <v>514</v>
      </c>
      <c r="C463" s="24" t="s">
        <v>4465</v>
      </c>
      <c r="D463" s="24" t="str">
        <f t="shared" si="27"/>
        <v/>
      </c>
      <c r="E463" s="24" t="s">
        <v>4459</v>
      </c>
      <c r="F463" s="189" t="s">
        <v>401</v>
      </c>
      <c r="G463" s="189" t="str">
        <f t="shared" si="28"/>
        <v>X5</v>
      </c>
      <c r="H463" s="194">
        <v>1.75</v>
      </c>
      <c r="I463" s="195" t="s">
        <v>3880</v>
      </c>
      <c r="J463" s="24"/>
      <c r="K463" s="24"/>
      <c r="L463" s="24" t="s">
        <v>3874</v>
      </c>
      <c r="M463" s="24" t="s">
        <v>3870</v>
      </c>
      <c r="N463" s="24" t="s">
        <v>3871</v>
      </c>
      <c r="O463" s="24" t="s">
        <v>3874</v>
      </c>
      <c r="P463" s="155">
        <v>91845174</v>
      </c>
      <c r="Q463" s="24" t="s">
        <v>4462</v>
      </c>
      <c r="R463" s="24" t="s">
        <v>2014</v>
      </c>
      <c r="S463" s="25" t="s">
        <v>539</v>
      </c>
      <c r="T463" s="24"/>
      <c r="U463" s="24"/>
    </row>
    <row r="464" spans="1:33" s="2" customFormat="1">
      <c r="A464" s="43"/>
      <c r="B464" s="144" t="str">
        <f>IF(AND(L464&lt;&gt;"ShaftMatl_Special",P464&lt;&gt;"NA"),"Y","N")</f>
        <v>N</v>
      </c>
      <c r="C464" s="24" t="s">
        <v>4466</v>
      </c>
      <c r="D464" s="24" t="str">
        <f t="shared" si="27"/>
        <v/>
      </c>
      <c r="E464" s="24" t="s">
        <v>4459</v>
      </c>
      <c r="F464" s="189" t="s">
        <v>401</v>
      </c>
      <c r="G464" s="189" t="str">
        <f t="shared" si="28"/>
        <v>X5</v>
      </c>
      <c r="H464" s="194">
        <v>1.75</v>
      </c>
      <c r="I464" s="195" t="s">
        <v>3880</v>
      </c>
      <c r="J464" s="24"/>
      <c r="K464" s="24"/>
      <c r="L464" s="24" t="s">
        <v>3877</v>
      </c>
      <c r="M464" s="24" t="s">
        <v>3870</v>
      </c>
      <c r="N464" s="24" t="s">
        <v>3871</v>
      </c>
      <c r="O464" s="24" t="s">
        <v>3877</v>
      </c>
      <c r="P464" s="25" t="s">
        <v>544</v>
      </c>
      <c r="Q464" s="24" t="s">
        <v>3878</v>
      </c>
      <c r="R464" s="24"/>
      <c r="S464" s="25" t="s">
        <v>552</v>
      </c>
      <c r="T464" s="24"/>
      <c r="U464" s="24"/>
    </row>
    <row r="465" spans="1:33" s="2" customFormat="1">
      <c r="A465" s="43"/>
      <c r="B465" s="205" t="s">
        <v>514</v>
      </c>
      <c r="C465" s="24" t="s">
        <v>4467</v>
      </c>
      <c r="D465" s="24" t="str">
        <f t="shared" si="27"/>
        <v/>
      </c>
      <c r="E465" s="24" t="s">
        <v>4459</v>
      </c>
      <c r="F465" s="189" t="s">
        <v>401</v>
      </c>
      <c r="G465" s="189" t="str">
        <f t="shared" si="28"/>
        <v>X5</v>
      </c>
      <c r="H465" s="194">
        <v>1.75</v>
      </c>
      <c r="I465" s="195" t="s">
        <v>3868</v>
      </c>
      <c r="J465" s="24"/>
      <c r="K465" s="24"/>
      <c r="L465" s="24" t="s">
        <v>3884</v>
      </c>
      <c r="M465" s="24" t="s">
        <v>3870</v>
      </c>
      <c r="N465" s="24" t="s">
        <v>3871</v>
      </c>
      <c r="O465" s="24" t="s">
        <v>3884</v>
      </c>
      <c r="P465" s="25" t="s">
        <v>544</v>
      </c>
      <c r="Q465" s="24" t="s">
        <v>4468</v>
      </c>
      <c r="R465" s="137"/>
      <c r="S465" s="25" t="s">
        <v>3886</v>
      </c>
      <c r="T465" s="24"/>
      <c r="U465" s="24"/>
    </row>
    <row r="466" spans="1:33" s="2" customFormat="1">
      <c r="A466" s="43"/>
      <c r="B466" s="205" t="s">
        <v>3797</v>
      </c>
      <c r="C466" s="24" t="s">
        <v>4469</v>
      </c>
      <c r="D466" s="24" t="str">
        <f t="shared" si="27"/>
        <v>ConTab_BOM_KP_Shaft_0594</v>
      </c>
      <c r="E466" s="24" t="s">
        <v>4459</v>
      </c>
      <c r="F466" s="189" t="s">
        <v>401</v>
      </c>
      <c r="G466" s="189" t="str">
        <f t="shared" si="28"/>
        <v>X5</v>
      </c>
      <c r="H466" s="194">
        <v>1.75</v>
      </c>
      <c r="I466" s="195" t="s">
        <v>3880</v>
      </c>
      <c r="J466" s="24"/>
      <c r="K466" s="24"/>
      <c r="L466" s="24" t="s">
        <v>3884</v>
      </c>
      <c r="M466" s="24" t="s">
        <v>3870</v>
      </c>
      <c r="N466" s="24" t="s">
        <v>3871</v>
      </c>
      <c r="O466" s="24" t="s">
        <v>3884</v>
      </c>
      <c r="P466" s="25" t="s">
        <v>544</v>
      </c>
      <c r="Q466" s="24" t="s">
        <v>4468</v>
      </c>
      <c r="R466" s="137"/>
      <c r="S466" s="25" t="s">
        <v>3886</v>
      </c>
      <c r="T466" s="137"/>
      <c r="U466" s="137"/>
    </row>
    <row r="467" spans="1:33" s="2" customFormat="1">
      <c r="A467" s="43"/>
      <c r="B467" s="205" t="s">
        <v>3797</v>
      </c>
      <c r="C467" s="24" t="s">
        <v>4470</v>
      </c>
      <c r="D467" s="24" t="str">
        <f t="shared" si="27"/>
        <v>ConTab_BOM_KP_Shaft_0595</v>
      </c>
      <c r="E467" s="24" t="s">
        <v>4459</v>
      </c>
      <c r="F467" s="189" t="s">
        <v>401</v>
      </c>
      <c r="G467" s="189" t="str">
        <f t="shared" si="28"/>
        <v>X5</v>
      </c>
      <c r="H467" s="194">
        <v>1.75</v>
      </c>
      <c r="I467" s="195" t="s">
        <v>3868</v>
      </c>
      <c r="J467" s="24"/>
      <c r="K467" s="24"/>
      <c r="L467" s="24" t="s">
        <v>3889</v>
      </c>
      <c r="M467" s="24" t="s">
        <v>3870</v>
      </c>
      <c r="N467" s="24" t="s">
        <v>3871</v>
      </c>
      <c r="O467" s="24" t="s">
        <v>3889</v>
      </c>
      <c r="P467" s="25" t="s">
        <v>544</v>
      </c>
      <c r="Q467" s="24" t="s">
        <v>4471</v>
      </c>
      <c r="R467" s="24"/>
      <c r="S467" s="25" t="s">
        <v>3886</v>
      </c>
      <c r="T467" s="24"/>
      <c r="U467" s="24"/>
    </row>
    <row r="468" spans="1:33" s="2" customFormat="1">
      <c r="A468" s="43"/>
      <c r="B468" s="205" t="s">
        <v>514</v>
      </c>
      <c r="C468" s="24" t="s">
        <v>4472</v>
      </c>
      <c r="D468" s="24" t="str">
        <f t="shared" si="27"/>
        <v/>
      </c>
      <c r="E468" s="24" t="s">
        <v>4459</v>
      </c>
      <c r="F468" s="189" t="s">
        <v>401</v>
      </c>
      <c r="G468" s="189" t="str">
        <f t="shared" si="28"/>
        <v>X5</v>
      </c>
      <c r="H468" s="194">
        <v>1.75</v>
      </c>
      <c r="I468" s="195" t="s">
        <v>3880</v>
      </c>
      <c r="J468" s="24"/>
      <c r="K468" s="24"/>
      <c r="L468" s="24" t="s">
        <v>3889</v>
      </c>
      <c r="M468" s="24" t="s">
        <v>3870</v>
      </c>
      <c r="N468" s="24" t="s">
        <v>3871</v>
      </c>
      <c r="O468" s="24" t="s">
        <v>3889</v>
      </c>
      <c r="P468" s="25" t="s">
        <v>544</v>
      </c>
      <c r="Q468" s="24" t="s">
        <v>4471</v>
      </c>
      <c r="R468" s="24"/>
      <c r="S468" s="25" t="s">
        <v>3886</v>
      </c>
      <c r="T468" s="24"/>
      <c r="U468" s="24"/>
    </row>
    <row r="469" spans="1:33" s="2" customFormat="1">
      <c r="A469" s="43"/>
      <c r="B469" s="205" t="s">
        <v>514</v>
      </c>
      <c r="C469" s="24" t="s">
        <v>4473</v>
      </c>
      <c r="D469" s="24" t="str">
        <f t="shared" si="27"/>
        <v/>
      </c>
      <c r="E469" s="24" t="s">
        <v>4474</v>
      </c>
      <c r="F469" s="189">
        <v>5</v>
      </c>
      <c r="G469" s="189" t="str">
        <f t="shared" si="28"/>
        <v>X5</v>
      </c>
      <c r="H469" s="194">
        <v>1.75</v>
      </c>
      <c r="I469" s="195" t="s">
        <v>3868</v>
      </c>
      <c r="J469" s="24"/>
      <c r="K469" s="24"/>
      <c r="L469" s="24" t="s">
        <v>3874</v>
      </c>
      <c r="M469" s="24" t="s">
        <v>3870</v>
      </c>
      <c r="N469" s="24" t="s">
        <v>3894</v>
      </c>
      <c r="O469" s="24" t="s">
        <v>3874</v>
      </c>
      <c r="P469" s="155">
        <v>97571611</v>
      </c>
      <c r="Q469" s="24" t="s">
        <v>4475</v>
      </c>
      <c r="R469" s="24"/>
      <c r="S469" s="25" t="s">
        <v>539</v>
      </c>
      <c r="T469" s="24"/>
      <c r="U469" s="24"/>
    </row>
    <row r="470" spans="1:33" s="2" customFormat="1">
      <c r="A470" s="43"/>
      <c r="B470" s="205" t="s">
        <v>3797</v>
      </c>
      <c r="C470" s="24" t="s">
        <v>4476</v>
      </c>
      <c r="D470" s="24" t="str">
        <f t="shared" si="27"/>
        <v>ConTab_BOM_KP_Shaft_0602</v>
      </c>
      <c r="E470" s="24" t="s">
        <v>4474</v>
      </c>
      <c r="F470" s="189">
        <v>5</v>
      </c>
      <c r="G470" s="189" t="str">
        <f t="shared" si="28"/>
        <v>X5</v>
      </c>
      <c r="H470" s="194">
        <v>1.75</v>
      </c>
      <c r="I470" s="195" t="s">
        <v>3880</v>
      </c>
      <c r="J470" s="24"/>
      <c r="K470" s="24"/>
      <c r="L470" s="24" t="s">
        <v>3874</v>
      </c>
      <c r="M470" s="24" t="s">
        <v>3870</v>
      </c>
      <c r="N470" s="24" t="s">
        <v>3894</v>
      </c>
      <c r="O470" s="24" t="s">
        <v>3874</v>
      </c>
      <c r="P470" s="155">
        <v>97622355</v>
      </c>
      <c r="Q470" s="24" t="s">
        <v>4477</v>
      </c>
      <c r="R470" s="24"/>
      <c r="S470" s="25" t="s">
        <v>539</v>
      </c>
      <c r="T470" s="137"/>
      <c r="U470" s="137"/>
    </row>
    <row r="471" spans="1:33" s="2" customFormat="1">
      <c r="A471" s="43"/>
      <c r="B471" s="144" t="str">
        <f>IF(AND(L471&lt;&gt;"ShaftMatl_Special",P471&lt;&gt;"NA"),"Y","N")</f>
        <v>Y</v>
      </c>
      <c r="C471" s="24" t="s">
        <v>4478</v>
      </c>
      <c r="D471" s="24" t="str">
        <f t="shared" si="27"/>
        <v>ConTab_BOM_KP_Shaft_0603</v>
      </c>
      <c r="E471" s="24" t="s">
        <v>1706</v>
      </c>
      <c r="F471" s="189" t="s">
        <v>401</v>
      </c>
      <c r="G471" s="189" t="str">
        <f t="shared" si="28"/>
        <v>X5</v>
      </c>
      <c r="H471" s="194">
        <v>1.75</v>
      </c>
      <c r="I471" s="195" t="s">
        <v>3868</v>
      </c>
      <c r="J471" s="24"/>
      <c r="K471" s="24"/>
      <c r="L471" s="24" t="s">
        <v>3869</v>
      </c>
      <c r="M471" s="24" t="s">
        <v>3870</v>
      </c>
      <c r="N471" s="24" t="s">
        <v>3871</v>
      </c>
      <c r="O471" s="24" t="s">
        <v>3869</v>
      </c>
      <c r="P471" s="155">
        <v>91845381</v>
      </c>
      <c r="Q471" s="24" t="s">
        <v>4479</v>
      </c>
      <c r="R471" s="137"/>
      <c r="S471" s="25" t="s">
        <v>539</v>
      </c>
      <c r="T471" s="200"/>
      <c r="U471" s="200"/>
      <c r="V471"/>
      <c r="W471"/>
      <c r="X471"/>
      <c r="Y471"/>
      <c r="Z471"/>
      <c r="AA471"/>
      <c r="AB471"/>
      <c r="AC471"/>
      <c r="AD471"/>
      <c r="AE471"/>
      <c r="AF471"/>
      <c r="AG471"/>
    </row>
    <row r="472" spans="1:33" s="2" customFormat="1">
      <c r="A472" s="43"/>
      <c r="B472" s="205" t="s">
        <v>514</v>
      </c>
      <c r="C472" s="24" t="s">
        <v>4480</v>
      </c>
      <c r="D472" s="24" t="str">
        <f t="shared" si="27"/>
        <v/>
      </c>
      <c r="E472" s="24" t="s">
        <v>1706</v>
      </c>
      <c r="F472" s="189" t="s">
        <v>401</v>
      </c>
      <c r="G472" s="189" t="str">
        <f t="shared" si="28"/>
        <v>X5</v>
      </c>
      <c r="H472" s="194">
        <v>1.75</v>
      </c>
      <c r="I472" s="195" t="s">
        <v>3868</v>
      </c>
      <c r="J472" s="24"/>
      <c r="K472" s="24"/>
      <c r="L472" s="24" t="s">
        <v>3874</v>
      </c>
      <c r="M472" s="24" t="s">
        <v>3870</v>
      </c>
      <c r="N472" s="24" t="s">
        <v>3871</v>
      </c>
      <c r="O472" s="24" t="s">
        <v>3874</v>
      </c>
      <c r="P472" s="155">
        <v>91845379</v>
      </c>
      <c r="Q472" s="24" t="s">
        <v>4481</v>
      </c>
      <c r="R472" s="24" t="s">
        <v>2014</v>
      </c>
      <c r="S472" s="25" t="s">
        <v>539</v>
      </c>
      <c r="T472" s="137"/>
      <c r="U472" s="24"/>
    </row>
    <row r="473" spans="1:33" s="2" customFormat="1">
      <c r="A473" s="43"/>
      <c r="B473" s="205" t="s">
        <v>514</v>
      </c>
      <c r="C473" s="24" t="s">
        <v>4482</v>
      </c>
      <c r="D473" s="24" t="str">
        <f t="shared" si="27"/>
        <v/>
      </c>
      <c r="E473" s="24" t="s">
        <v>1706</v>
      </c>
      <c r="F473" s="189" t="s">
        <v>401</v>
      </c>
      <c r="G473" s="189" t="str">
        <f t="shared" si="28"/>
        <v>X5</v>
      </c>
      <c r="H473" s="194">
        <v>1.75</v>
      </c>
      <c r="I473" s="195" t="s">
        <v>3868</v>
      </c>
      <c r="J473" s="24"/>
      <c r="K473" s="24"/>
      <c r="L473" s="24" t="s">
        <v>3877</v>
      </c>
      <c r="M473" s="24" t="s">
        <v>3870</v>
      </c>
      <c r="N473" s="24" t="s">
        <v>3871</v>
      </c>
      <c r="O473" s="24" t="s">
        <v>3877</v>
      </c>
      <c r="P473" s="25" t="s">
        <v>544</v>
      </c>
      <c r="Q473" s="24" t="s">
        <v>3878</v>
      </c>
      <c r="R473" s="24"/>
      <c r="S473" s="25" t="s">
        <v>552</v>
      </c>
      <c r="T473" s="24"/>
      <c r="U473" s="24"/>
    </row>
    <row r="474" spans="1:33" s="2" customFormat="1">
      <c r="A474" s="43"/>
      <c r="B474" s="205" t="s">
        <v>514</v>
      </c>
      <c r="C474" s="24" t="s">
        <v>4483</v>
      </c>
      <c r="D474" s="24" t="str">
        <f t="shared" si="27"/>
        <v/>
      </c>
      <c r="E474" s="24" t="s">
        <v>1706</v>
      </c>
      <c r="F474" s="189" t="s">
        <v>401</v>
      </c>
      <c r="G474" s="189" t="str">
        <f t="shared" si="28"/>
        <v>X5</v>
      </c>
      <c r="H474" s="194">
        <v>1.75</v>
      </c>
      <c r="I474" s="195" t="s">
        <v>3880</v>
      </c>
      <c r="J474" s="24"/>
      <c r="K474" s="24"/>
      <c r="L474" s="24" t="s">
        <v>3869</v>
      </c>
      <c r="M474" s="24" t="s">
        <v>3870</v>
      </c>
      <c r="N474" s="24" t="s">
        <v>3871</v>
      </c>
      <c r="O474" s="24" t="s">
        <v>3869</v>
      </c>
      <c r="P474" s="155">
        <v>91845387</v>
      </c>
      <c r="Q474" s="24" t="s">
        <v>4479</v>
      </c>
      <c r="R474" s="137"/>
      <c r="S474" s="25" t="s">
        <v>539</v>
      </c>
      <c r="T474" s="24"/>
      <c r="U474" s="25"/>
    </row>
    <row r="475" spans="1:33" s="2" customFormat="1">
      <c r="A475" s="43"/>
      <c r="B475" s="205" t="s">
        <v>3797</v>
      </c>
      <c r="C475" s="24" t="s">
        <v>4484</v>
      </c>
      <c r="D475" s="24" t="str">
        <f t="shared" si="27"/>
        <v>ConTab_BOM_KP_Shaft_0607</v>
      </c>
      <c r="E475" s="24" t="s">
        <v>1706</v>
      </c>
      <c r="F475" s="189" t="s">
        <v>401</v>
      </c>
      <c r="G475" s="189" t="str">
        <f t="shared" si="28"/>
        <v>X5</v>
      </c>
      <c r="H475" s="194">
        <v>1.75</v>
      </c>
      <c r="I475" s="195" t="s">
        <v>3880</v>
      </c>
      <c r="J475" s="24"/>
      <c r="K475" s="24"/>
      <c r="L475" s="24" t="s">
        <v>3874</v>
      </c>
      <c r="M475" s="24" t="s">
        <v>3870</v>
      </c>
      <c r="N475" s="24" t="s">
        <v>3871</v>
      </c>
      <c r="O475" s="24" t="s">
        <v>3874</v>
      </c>
      <c r="P475" s="155">
        <v>91845385</v>
      </c>
      <c r="Q475" s="24" t="s">
        <v>4481</v>
      </c>
      <c r="R475" s="24" t="s">
        <v>2014</v>
      </c>
      <c r="S475" s="25" t="s">
        <v>539</v>
      </c>
      <c r="T475" s="24"/>
      <c r="U475" s="137"/>
    </row>
    <row r="476" spans="1:33" s="2" customFormat="1">
      <c r="A476" s="43"/>
      <c r="B476" s="205" t="s">
        <v>3797</v>
      </c>
      <c r="C476" s="24" t="s">
        <v>4485</v>
      </c>
      <c r="D476" s="24" t="str">
        <f t="shared" si="27"/>
        <v>ConTab_BOM_KP_Shaft_0608</v>
      </c>
      <c r="E476" s="24" t="s">
        <v>1706</v>
      </c>
      <c r="F476" s="189" t="s">
        <v>401</v>
      </c>
      <c r="G476" s="189" t="str">
        <f t="shared" si="28"/>
        <v>X5</v>
      </c>
      <c r="H476" s="194">
        <v>1.75</v>
      </c>
      <c r="I476" s="195" t="s">
        <v>3880</v>
      </c>
      <c r="J476" s="24"/>
      <c r="K476" s="24"/>
      <c r="L476" s="24" t="s">
        <v>3877</v>
      </c>
      <c r="M476" s="24" t="s">
        <v>3870</v>
      </c>
      <c r="N476" s="24" t="s">
        <v>3871</v>
      </c>
      <c r="O476" s="24" t="s">
        <v>3877</v>
      </c>
      <c r="P476" s="25" t="s">
        <v>544</v>
      </c>
      <c r="Q476" s="24" t="s">
        <v>3878</v>
      </c>
      <c r="R476" s="24"/>
      <c r="S476" s="25" t="s">
        <v>552</v>
      </c>
      <c r="T476" s="24"/>
      <c r="U476" s="24"/>
    </row>
    <row r="477" spans="1:33">
      <c r="B477" s="205" t="s">
        <v>514</v>
      </c>
      <c r="C477" s="24" t="s">
        <v>4486</v>
      </c>
      <c r="D477" s="24" t="str">
        <f t="shared" si="27"/>
        <v/>
      </c>
      <c r="E477" s="24" t="s">
        <v>1706</v>
      </c>
      <c r="F477" s="189" t="s">
        <v>410</v>
      </c>
      <c r="G477" s="189" t="str">
        <f t="shared" si="28"/>
        <v>X6</v>
      </c>
      <c r="H477" s="194">
        <v>2</v>
      </c>
      <c r="I477" s="195" t="s">
        <v>3868</v>
      </c>
      <c r="J477" s="24"/>
      <c r="K477" s="24"/>
      <c r="L477" s="24" t="s">
        <v>3869</v>
      </c>
      <c r="M477" s="24" t="s">
        <v>3870</v>
      </c>
      <c r="N477" s="24" t="s">
        <v>3871</v>
      </c>
      <c r="O477" s="24" t="s">
        <v>3869</v>
      </c>
      <c r="P477" s="155">
        <v>91845396</v>
      </c>
      <c r="Q477" s="24" t="s">
        <v>4487</v>
      </c>
      <c r="R477" s="137"/>
      <c r="S477" s="25" t="s">
        <v>539</v>
      </c>
      <c r="T477" s="24"/>
      <c r="U477" s="24"/>
      <c r="V477" s="2"/>
      <c r="W477" s="2"/>
      <c r="X477" s="2"/>
      <c r="Y477" s="2"/>
      <c r="Z477" s="2"/>
      <c r="AA477" s="2"/>
      <c r="AB477" s="2"/>
      <c r="AC477" s="2"/>
      <c r="AD477" s="2"/>
      <c r="AE477" s="2"/>
      <c r="AF477" s="2"/>
      <c r="AG477" s="2"/>
    </row>
    <row r="478" spans="1:33">
      <c r="B478" s="205" t="s">
        <v>514</v>
      </c>
      <c r="C478" s="24" t="s">
        <v>4488</v>
      </c>
      <c r="D478" s="24" t="str">
        <f t="shared" si="27"/>
        <v/>
      </c>
      <c r="E478" s="24" t="s">
        <v>1706</v>
      </c>
      <c r="F478" s="189" t="s">
        <v>410</v>
      </c>
      <c r="G478" s="189" t="str">
        <f t="shared" si="28"/>
        <v>X6</v>
      </c>
      <c r="H478" s="194">
        <v>2</v>
      </c>
      <c r="I478" s="195" t="s">
        <v>3868</v>
      </c>
      <c r="J478" s="24"/>
      <c r="K478" s="24"/>
      <c r="L478" s="24" t="s">
        <v>3874</v>
      </c>
      <c r="M478" s="24" t="s">
        <v>3870</v>
      </c>
      <c r="N478" s="24" t="s">
        <v>3871</v>
      </c>
      <c r="O478" s="24" t="s">
        <v>3874</v>
      </c>
      <c r="P478" s="155">
        <v>91845392</v>
      </c>
      <c r="Q478" s="24" t="s">
        <v>4489</v>
      </c>
      <c r="R478" s="24" t="s">
        <v>2014</v>
      </c>
      <c r="S478" s="25" t="s">
        <v>539</v>
      </c>
      <c r="T478" s="24"/>
      <c r="U478" s="24"/>
      <c r="V478" s="2"/>
      <c r="W478" s="2"/>
      <c r="X478" s="2"/>
      <c r="Y478" s="2"/>
      <c r="Z478" s="2"/>
      <c r="AA478" s="2"/>
      <c r="AB478" s="2"/>
      <c r="AC478" s="2"/>
      <c r="AD478" s="2"/>
      <c r="AE478" s="2"/>
      <c r="AF478" s="2"/>
      <c r="AG478" s="2"/>
    </row>
    <row r="479" spans="1:33">
      <c r="B479" s="205" t="s">
        <v>3797</v>
      </c>
      <c r="C479" s="24" t="s">
        <v>4490</v>
      </c>
      <c r="D479" s="24" t="str">
        <f t="shared" si="27"/>
        <v>ConTab_BOM_KP_Shaft_0611</v>
      </c>
      <c r="E479" s="24" t="s">
        <v>1706</v>
      </c>
      <c r="F479" s="189" t="s">
        <v>410</v>
      </c>
      <c r="G479" s="189" t="str">
        <f t="shared" si="28"/>
        <v>X6</v>
      </c>
      <c r="H479" s="194">
        <v>2</v>
      </c>
      <c r="I479" s="195" t="s">
        <v>3868</v>
      </c>
      <c r="J479" s="24"/>
      <c r="K479" s="24"/>
      <c r="L479" s="24" t="s">
        <v>3877</v>
      </c>
      <c r="M479" s="24" t="s">
        <v>3870</v>
      </c>
      <c r="N479" s="24" t="s">
        <v>3871</v>
      </c>
      <c r="O479" s="24" t="s">
        <v>3877</v>
      </c>
      <c r="P479" s="25" t="s">
        <v>544</v>
      </c>
      <c r="Q479" s="24" t="s">
        <v>3878</v>
      </c>
      <c r="R479" s="24"/>
      <c r="S479" s="25" t="s">
        <v>552</v>
      </c>
      <c r="T479" s="24"/>
      <c r="U479" s="24"/>
      <c r="V479" s="2"/>
      <c r="W479" s="2"/>
      <c r="X479" s="2"/>
      <c r="Y479" s="2"/>
      <c r="Z479" s="2"/>
      <c r="AA479" s="2"/>
      <c r="AB479" s="2"/>
      <c r="AC479" s="2"/>
      <c r="AD479" s="2"/>
      <c r="AE479" s="2"/>
      <c r="AF479" s="2"/>
      <c r="AG479" s="2"/>
    </row>
    <row r="480" spans="1:33">
      <c r="B480" s="205" t="s">
        <v>3797</v>
      </c>
      <c r="C480" s="24" t="s">
        <v>4491</v>
      </c>
      <c r="D480" s="24" t="str">
        <f t="shared" si="27"/>
        <v>ConTab_BOM_KP_Shaft_0612</v>
      </c>
      <c r="E480" s="24" t="s">
        <v>1706</v>
      </c>
      <c r="F480" s="189" t="s">
        <v>410</v>
      </c>
      <c r="G480" s="189" t="str">
        <f t="shared" si="28"/>
        <v>X6</v>
      </c>
      <c r="H480" s="194">
        <v>2</v>
      </c>
      <c r="I480" s="195" t="s">
        <v>3880</v>
      </c>
      <c r="J480" s="24"/>
      <c r="K480" s="24"/>
      <c r="L480" s="24" t="s">
        <v>3869</v>
      </c>
      <c r="M480" s="24" t="s">
        <v>3870</v>
      </c>
      <c r="N480" s="24" t="s">
        <v>3871</v>
      </c>
      <c r="O480" s="24" t="s">
        <v>3869</v>
      </c>
      <c r="P480" s="155">
        <v>91845396</v>
      </c>
      <c r="Q480" s="24" t="s">
        <v>4487</v>
      </c>
      <c r="R480" s="137"/>
      <c r="S480" s="25" t="s">
        <v>539</v>
      </c>
      <c r="T480" s="24"/>
      <c r="U480" s="24"/>
      <c r="V480" s="2"/>
      <c r="W480" s="2"/>
      <c r="X480" s="2"/>
      <c r="Y480" s="2"/>
      <c r="Z480" s="2"/>
      <c r="AA480" s="2"/>
      <c r="AB480" s="2"/>
      <c r="AC480" s="2"/>
      <c r="AD480" s="2"/>
      <c r="AE480" s="2"/>
      <c r="AF480" s="2"/>
      <c r="AG480" s="2"/>
    </row>
    <row r="481" spans="2:33">
      <c r="B481" s="205" t="s">
        <v>514</v>
      </c>
      <c r="C481" s="24" t="s">
        <v>4492</v>
      </c>
      <c r="D481" s="24" t="str">
        <f t="shared" si="27"/>
        <v/>
      </c>
      <c r="E481" s="24" t="s">
        <v>1706</v>
      </c>
      <c r="F481" s="189" t="s">
        <v>410</v>
      </c>
      <c r="G481" s="189" t="str">
        <f t="shared" si="28"/>
        <v>X6</v>
      </c>
      <c r="H481" s="194">
        <v>2</v>
      </c>
      <c r="I481" s="195" t="s">
        <v>3880</v>
      </c>
      <c r="J481" s="24"/>
      <c r="K481" s="24"/>
      <c r="L481" s="24" t="s">
        <v>3874</v>
      </c>
      <c r="M481" s="24" t="s">
        <v>3870</v>
      </c>
      <c r="N481" s="24" t="s">
        <v>3871</v>
      </c>
      <c r="O481" s="24" t="s">
        <v>3874</v>
      </c>
      <c r="P481" s="155">
        <v>91845395</v>
      </c>
      <c r="Q481" s="24" t="s">
        <v>4489</v>
      </c>
      <c r="R481" s="24" t="s">
        <v>2014</v>
      </c>
      <c r="S481" s="25" t="s">
        <v>539</v>
      </c>
      <c r="T481" s="24"/>
      <c r="U481" s="24"/>
      <c r="V481" s="2"/>
      <c r="W481" s="2"/>
      <c r="X481" s="2"/>
      <c r="Y481" s="2"/>
      <c r="Z481" s="2"/>
      <c r="AA481" s="2"/>
      <c r="AB481" s="2"/>
      <c r="AC481" s="2"/>
      <c r="AD481" s="2"/>
      <c r="AE481" s="2"/>
      <c r="AF481" s="2"/>
      <c r="AG481" s="2"/>
    </row>
    <row r="482" spans="2:33">
      <c r="B482" s="144" t="str">
        <f>IF(AND(L482&lt;&gt;"ShaftMatl_Special",P482&lt;&gt;"NA"),"Y","N")</f>
        <v>N</v>
      </c>
      <c r="C482" s="24" t="s">
        <v>4493</v>
      </c>
      <c r="D482" s="24" t="str">
        <f t="shared" si="27"/>
        <v/>
      </c>
      <c r="E482" s="24" t="s">
        <v>1706</v>
      </c>
      <c r="F482" s="189" t="s">
        <v>410</v>
      </c>
      <c r="G482" s="189" t="str">
        <f t="shared" si="28"/>
        <v>X6</v>
      </c>
      <c r="H482" s="194">
        <v>2</v>
      </c>
      <c r="I482" s="195" t="s">
        <v>3880</v>
      </c>
      <c r="J482" s="24"/>
      <c r="K482" s="24"/>
      <c r="L482" s="24" t="s">
        <v>3877</v>
      </c>
      <c r="M482" s="24" t="s">
        <v>3870</v>
      </c>
      <c r="N482" s="24" t="s">
        <v>3871</v>
      </c>
      <c r="O482" s="24" t="s">
        <v>3877</v>
      </c>
      <c r="P482" s="25" t="s">
        <v>544</v>
      </c>
      <c r="Q482" s="24" t="s">
        <v>3878</v>
      </c>
      <c r="R482" s="24"/>
      <c r="S482" s="25" t="s">
        <v>552</v>
      </c>
      <c r="T482" s="137"/>
      <c r="U482" s="137"/>
      <c r="V482" s="2"/>
      <c r="W482" s="2"/>
      <c r="X482" s="2"/>
      <c r="Y482" s="2"/>
      <c r="Z482" s="2"/>
      <c r="AA482" s="2"/>
      <c r="AB482" s="2"/>
      <c r="AC482" s="2"/>
      <c r="AD482" s="2"/>
      <c r="AE482" s="2"/>
      <c r="AF482" s="2"/>
      <c r="AG482" s="2"/>
    </row>
    <row r="483" spans="2:33">
      <c r="B483" s="205" t="s">
        <v>514</v>
      </c>
      <c r="C483" s="24" t="s">
        <v>4494</v>
      </c>
      <c r="D483" s="24" t="str">
        <f t="shared" si="27"/>
        <v/>
      </c>
      <c r="E483" s="24" t="s">
        <v>1706</v>
      </c>
      <c r="F483" s="189" t="s">
        <v>401</v>
      </c>
      <c r="G483" s="189" t="str">
        <f t="shared" si="28"/>
        <v>X5</v>
      </c>
      <c r="H483" s="194">
        <v>1.75</v>
      </c>
      <c r="I483" s="195" t="s">
        <v>3868</v>
      </c>
      <c r="J483" s="24"/>
      <c r="K483" s="24"/>
      <c r="L483" s="24" t="s">
        <v>3884</v>
      </c>
      <c r="M483" s="24" t="s">
        <v>3870</v>
      </c>
      <c r="N483" s="24" t="s">
        <v>3871</v>
      </c>
      <c r="O483" s="24" t="s">
        <v>3884</v>
      </c>
      <c r="P483" s="25" t="s">
        <v>544</v>
      </c>
      <c r="Q483" s="24" t="s">
        <v>4495</v>
      </c>
      <c r="R483" s="137"/>
      <c r="S483" s="25" t="s">
        <v>3886</v>
      </c>
      <c r="T483" s="24"/>
      <c r="U483" s="24"/>
      <c r="V483" s="2"/>
      <c r="W483" s="2"/>
      <c r="X483" s="2"/>
      <c r="Y483" s="2"/>
      <c r="Z483" s="2"/>
      <c r="AA483" s="2"/>
      <c r="AB483" s="2"/>
      <c r="AC483" s="2"/>
      <c r="AD483" s="2"/>
      <c r="AE483" s="2"/>
      <c r="AF483" s="2"/>
      <c r="AG483" s="2"/>
    </row>
    <row r="484" spans="2:33">
      <c r="B484" s="205" t="s">
        <v>3797</v>
      </c>
      <c r="C484" s="24" t="s">
        <v>4496</v>
      </c>
      <c r="D484" s="24" t="str">
        <f t="shared" si="27"/>
        <v>ConTab_BOM_KP_Shaft_0616</v>
      </c>
      <c r="E484" s="24" t="s">
        <v>1706</v>
      </c>
      <c r="F484" s="189" t="s">
        <v>401</v>
      </c>
      <c r="G484" s="189" t="str">
        <f t="shared" si="28"/>
        <v>X5</v>
      </c>
      <c r="H484" s="194">
        <v>1.75</v>
      </c>
      <c r="I484" s="195" t="s">
        <v>3880</v>
      </c>
      <c r="J484" s="24"/>
      <c r="K484" s="24"/>
      <c r="L484" s="24" t="s">
        <v>3884</v>
      </c>
      <c r="M484" s="24" t="s">
        <v>3870</v>
      </c>
      <c r="N484" s="24" t="s">
        <v>3871</v>
      </c>
      <c r="O484" s="24" t="s">
        <v>3884</v>
      </c>
      <c r="P484" s="25" t="s">
        <v>544</v>
      </c>
      <c r="Q484" s="24" t="s">
        <v>4495</v>
      </c>
      <c r="R484" s="137"/>
      <c r="S484" s="25" t="s">
        <v>3886</v>
      </c>
      <c r="T484" s="24"/>
      <c r="U484" s="24"/>
      <c r="V484" s="2"/>
      <c r="W484" s="2"/>
      <c r="X484" s="2"/>
      <c r="Y484" s="2"/>
      <c r="Z484" s="2"/>
      <c r="AA484" s="2"/>
      <c r="AB484" s="2"/>
      <c r="AC484" s="2"/>
      <c r="AD484" s="2"/>
      <c r="AE484" s="2"/>
      <c r="AF484" s="2"/>
      <c r="AG484" s="2"/>
    </row>
    <row r="485" spans="2:33">
      <c r="B485" s="205" t="s">
        <v>3797</v>
      </c>
      <c r="C485" s="24" t="s">
        <v>4497</v>
      </c>
      <c r="D485" s="24" t="str">
        <f t="shared" si="27"/>
        <v>ConTab_BOM_KP_Shaft_0617</v>
      </c>
      <c r="E485" s="24" t="s">
        <v>1706</v>
      </c>
      <c r="F485" s="189" t="s">
        <v>410</v>
      </c>
      <c r="G485" s="189" t="str">
        <f t="shared" si="28"/>
        <v>X6</v>
      </c>
      <c r="H485" s="194">
        <v>2</v>
      </c>
      <c r="I485" s="195" t="s">
        <v>3868</v>
      </c>
      <c r="J485" s="24"/>
      <c r="K485" s="24"/>
      <c r="L485" s="24" t="s">
        <v>3884</v>
      </c>
      <c r="M485" s="24" t="s">
        <v>3870</v>
      </c>
      <c r="N485" s="24" t="s">
        <v>3871</v>
      </c>
      <c r="O485" s="24" t="s">
        <v>3884</v>
      </c>
      <c r="P485" s="25" t="s">
        <v>544</v>
      </c>
      <c r="Q485" s="24" t="s">
        <v>4498</v>
      </c>
      <c r="R485" s="137"/>
      <c r="S485" s="25" t="s">
        <v>3886</v>
      </c>
      <c r="T485" s="24"/>
      <c r="U485" s="124"/>
      <c r="V485" s="2"/>
      <c r="W485" s="2"/>
      <c r="X485" s="2"/>
      <c r="Y485" s="2"/>
      <c r="Z485" s="2"/>
      <c r="AA485" s="2"/>
      <c r="AB485" s="2"/>
      <c r="AC485" s="2"/>
      <c r="AD485" s="2"/>
      <c r="AE485" s="2"/>
      <c r="AF485" s="2"/>
      <c r="AG485" s="2"/>
    </row>
    <row r="486" spans="2:33">
      <c r="B486" s="205" t="s">
        <v>514</v>
      </c>
      <c r="C486" s="24" t="s">
        <v>4499</v>
      </c>
      <c r="D486" s="24" t="str">
        <f t="shared" si="27"/>
        <v/>
      </c>
      <c r="E486" s="24" t="s">
        <v>1706</v>
      </c>
      <c r="F486" s="189" t="s">
        <v>410</v>
      </c>
      <c r="G486" s="189" t="str">
        <f t="shared" si="28"/>
        <v>X6</v>
      </c>
      <c r="H486" s="194">
        <v>2</v>
      </c>
      <c r="I486" s="195" t="s">
        <v>3880</v>
      </c>
      <c r="J486" s="24"/>
      <c r="K486" s="24"/>
      <c r="L486" s="24" t="s">
        <v>3884</v>
      </c>
      <c r="M486" s="24" t="s">
        <v>3870</v>
      </c>
      <c r="N486" s="24" t="s">
        <v>3871</v>
      </c>
      <c r="O486" s="24" t="s">
        <v>3884</v>
      </c>
      <c r="P486" s="25" t="s">
        <v>544</v>
      </c>
      <c r="Q486" s="24" t="s">
        <v>4498</v>
      </c>
      <c r="R486" s="137"/>
      <c r="S486" s="25" t="s">
        <v>3886</v>
      </c>
      <c r="T486" s="24"/>
      <c r="U486" s="24"/>
      <c r="V486" s="2"/>
      <c r="W486" s="2"/>
      <c r="X486" s="2"/>
      <c r="Y486" s="2"/>
      <c r="Z486" s="2"/>
      <c r="AA486" s="2"/>
      <c r="AB486" s="2"/>
      <c r="AC486" s="2"/>
      <c r="AD486" s="2"/>
      <c r="AE486" s="2"/>
      <c r="AF486" s="2"/>
      <c r="AG486" s="2"/>
    </row>
    <row r="487" spans="2:33">
      <c r="B487" s="205" t="s">
        <v>514</v>
      </c>
      <c r="C487" s="24" t="s">
        <v>4500</v>
      </c>
      <c r="D487" s="24" t="str">
        <f t="shared" si="27"/>
        <v/>
      </c>
      <c r="E487" s="24" t="s">
        <v>1706</v>
      </c>
      <c r="F487" s="189" t="s">
        <v>401</v>
      </c>
      <c r="G487" s="189" t="str">
        <f t="shared" si="28"/>
        <v>X5</v>
      </c>
      <c r="H487" s="194">
        <v>1.75</v>
      </c>
      <c r="I487" s="195" t="s">
        <v>3868</v>
      </c>
      <c r="J487" s="24"/>
      <c r="K487" s="24"/>
      <c r="L487" s="24" t="s">
        <v>3889</v>
      </c>
      <c r="M487" s="24" t="s">
        <v>3870</v>
      </c>
      <c r="N487" s="24" t="s">
        <v>3871</v>
      </c>
      <c r="O487" s="24" t="s">
        <v>3889</v>
      </c>
      <c r="P487" s="25" t="s">
        <v>544</v>
      </c>
      <c r="Q487" s="24" t="s">
        <v>4501</v>
      </c>
      <c r="R487" s="24"/>
      <c r="S487" s="25" t="s">
        <v>3886</v>
      </c>
      <c r="T487" s="24"/>
      <c r="U487" s="24"/>
      <c r="V487" s="2"/>
      <c r="W487" s="2"/>
      <c r="X487" s="2"/>
      <c r="Y487" s="2"/>
      <c r="Z487" s="2"/>
      <c r="AA487" s="2"/>
      <c r="AB487" s="2"/>
      <c r="AC487" s="2"/>
      <c r="AD487" s="2"/>
      <c r="AE487" s="2"/>
      <c r="AF487" s="2"/>
      <c r="AG487" s="2"/>
    </row>
    <row r="488" spans="2:33">
      <c r="B488" s="205" t="s">
        <v>3797</v>
      </c>
      <c r="C488" s="24" t="s">
        <v>4502</v>
      </c>
      <c r="D488" s="24" t="str">
        <f t="shared" si="27"/>
        <v>ConTab_BOM_KP_Shaft_0620</v>
      </c>
      <c r="E488" s="24" t="s">
        <v>1706</v>
      </c>
      <c r="F488" s="189" t="s">
        <v>401</v>
      </c>
      <c r="G488" s="189" t="str">
        <f t="shared" si="28"/>
        <v>X5</v>
      </c>
      <c r="H488" s="194">
        <v>1.75</v>
      </c>
      <c r="I488" s="195" t="s">
        <v>3880</v>
      </c>
      <c r="J488" s="24"/>
      <c r="K488" s="24"/>
      <c r="L488" s="24" t="s">
        <v>3889</v>
      </c>
      <c r="M488" s="24" t="s">
        <v>3870</v>
      </c>
      <c r="N488" s="24" t="s">
        <v>3871</v>
      </c>
      <c r="O488" s="24" t="s">
        <v>3889</v>
      </c>
      <c r="P488" s="25" t="s">
        <v>544</v>
      </c>
      <c r="Q488" s="24" t="s">
        <v>4501</v>
      </c>
      <c r="R488" s="24"/>
      <c r="S488" s="25" t="s">
        <v>3886</v>
      </c>
      <c r="T488" s="24"/>
      <c r="U488" s="24"/>
      <c r="V488" s="2"/>
      <c r="W488" s="2"/>
      <c r="X488" s="2"/>
      <c r="Y488" s="2"/>
      <c r="Z488" s="2"/>
      <c r="AA488" s="2"/>
      <c r="AB488" s="2"/>
      <c r="AC488" s="2"/>
      <c r="AD488" s="2"/>
      <c r="AE488" s="2"/>
      <c r="AF488" s="2"/>
      <c r="AG488" s="2"/>
    </row>
    <row r="489" spans="2:33">
      <c r="B489" s="205" t="s">
        <v>3797</v>
      </c>
      <c r="C489" s="24" t="s">
        <v>4503</v>
      </c>
      <c r="D489" s="24" t="str">
        <f t="shared" si="27"/>
        <v>ConTab_BOM_KP_Shaft_0621</v>
      </c>
      <c r="E489" s="24" t="s">
        <v>1706</v>
      </c>
      <c r="F489" s="189" t="s">
        <v>410</v>
      </c>
      <c r="G489" s="189" t="str">
        <f t="shared" si="28"/>
        <v>X6</v>
      </c>
      <c r="H489" s="194">
        <v>2</v>
      </c>
      <c r="I489" s="195" t="s">
        <v>3868</v>
      </c>
      <c r="J489" s="24"/>
      <c r="K489" s="24"/>
      <c r="L489" s="24" t="s">
        <v>3889</v>
      </c>
      <c r="M489" s="24" t="s">
        <v>3870</v>
      </c>
      <c r="N489" s="24" t="s">
        <v>3871</v>
      </c>
      <c r="O489" s="24" t="s">
        <v>3889</v>
      </c>
      <c r="P489" s="25" t="s">
        <v>544</v>
      </c>
      <c r="Q489" s="24" t="s">
        <v>4504</v>
      </c>
      <c r="R489" s="24"/>
      <c r="S489" s="25" t="s">
        <v>3886</v>
      </c>
      <c r="T489" s="24"/>
      <c r="U489" s="24"/>
      <c r="V489" s="2"/>
      <c r="W489" s="2"/>
      <c r="X489" s="2"/>
      <c r="Y489" s="2"/>
      <c r="Z489" s="2"/>
      <c r="AA489" s="2"/>
      <c r="AB489" s="2"/>
      <c r="AC489" s="2"/>
      <c r="AD489" s="2"/>
      <c r="AE489" s="2"/>
      <c r="AF489" s="2"/>
      <c r="AG489" s="2"/>
    </row>
    <row r="490" spans="2:33">
      <c r="B490" s="205" t="s">
        <v>514</v>
      </c>
      <c r="C490" s="24" t="s">
        <v>4505</v>
      </c>
      <c r="D490" s="24" t="str">
        <f t="shared" si="27"/>
        <v/>
      </c>
      <c r="E490" s="24" t="s">
        <v>1706</v>
      </c>
      <c r="F490" s="189" t="s">
        <v>410</v>
      </c>
      <c r="G490" s="189" t="str">
        <f t="shared" si="28"/>
        <v>X6</v>
      </c>
      <c r="H490" s="194">
        <v>2</v>
      </c>
      <c r="I490" s="195" t="s">
        <v>3880</v>
      </c>
      <c r="J490" s="24"/>
      <c r="K490" s="24"/>
      <c r="L490" s="24" t="s">
        <v>3889</v>
      </c>
      <c r="M490" s="24" t="s">
        <v>3870</v>
      </c>
      <c r="N490" s="24" t="s">
        <v>3871</v>
      </c>
      <c r="O490" s="24" t="s">
        <v>3889</v>
      </c>
      <c r="P490" s="25" t="s">
        <v>544</v>
      </c>
      <c r="Q490" s="24" t="s">
        <v>4504</v>
      </c>
      <c r="R490" s="24"/>
      <c r="S490" s="25" t="s">
        <v>3886</v>
      </c>
      <c r="T490" s="24"/>
      <c r="U490" s="24"/>
      <c r="V490" s="2"/>
      <c r="W490" s="2"/>
      <c r="X490" s="2"/>
      <c r="Y490" s="2"/>
      <c r="Z490" s="2"/>
      <c r="AA490" s="2"/>
      <c r="AB490" s="2"/>
      <c r="AC490" s="2"/>
      <c r="AD490" s="2"/>
      <c r="AE490" s="2"/>
      <c r="AF490" s="2"/>
      <c r="AG490" s="2"/>
    </row>
    <row r="491" spans="2:33">
      <c r="B491" s="205" t="s">
        <v>514</v>
      </c>
      <c r="C491" s="24" t="s">
        <v>4506</v>
      </c>
      <c r="D491" s="24" t="str">
        <f t="shared" si="27"/>
        <v/>
      </c>
      <c r="E491" s="197" t="s">
        <v>4507</v>
      </c>
      <c r="F491" s="189">
        <v>5</v>
      </c>
      <c r="G491" s="189" t="str">
        <f t="shared" si="28"/>
        <v>X5</v>
      </c>
      <c r="H491" s="194">
        <v>1.75</v>
      </c>
      <c r="I491" s="195" t="s">
        <v>3868</v>
      </c>
      <c r="J491" s="137"/>
      <c r="K491" s="137"/>
      <c r="L491" s="24" t="s">
        <v>3874</v>
      </c>
      <c r="M491" s="24" t="s">
        <v>3870</v>
      </c>
      <c r="N491" s="24" t="s">
        <v>3894</v>
      </c>
      <c r="O491" s="24" t="s">
        <v>3874</v>
      </c>
      <c r="P491" s="25">
        <v>97622359</v>
      </c>
      <c r="Q491" s="24" t="s">
        <v>4508</v>
      </c>
      <c r="R491" s="24"/>
      <c r="S491" s="25" t="s">
        <v>539</v>
      </c>
      <c r="T491" s="24"/>
      <c r="U491" s="25"/>
      <c r="V491" s="2"/>
      <c r="W491" s="2"/>
      <c r="X491" s="2"/>
      <c r="Y491" s="2"/>
      <c r="Z491" s="2"/>
      <c r="AA491" s="2"/>
      <c r="AB491" s="2"/>
      <c r="AC491" s="2"/>
      <c r="AD491" s="2"/>
      <c r="AE491" s="2"/>
      <c r="AF491" s="2"/>
      <c r="AG491" s="2"/>
    </row>
    <row r="492" spans="2:33">
      <c r="B492" s="205" t="s">
        <v>514</v>
      </c>
      <c r="C492" s="24" t="s">
        <v>4509</v>
      </c>
      <c r="D492" s="24" t="str">
        <f t="shared" si="27"/>
        <v/>
      </c>
      <c r="E492" s="197" t="s">
        <v>4507</v>
      </c>
      <c r="F492" s="189">
        <v>5</v>
      </c>
      <c r="G492" s="189" t="str">
        <f t="shared" si="28"/>
        <v>X5</v>
      </c>
      <c r="H492" s="194">
        <v>1.75</v>
      </c>
      <c r="I492" s="195" t="s">
        <v>3880</v>
      </c>
      <c r="J492" s="137"/>
      <c r="K492" s="137"/>
      <c r="L492" s="24" t="s">
        <v>3874</v>
      </c>
      <c r="M492" s="24" t="s">
        <v>3870</v>
      </c>
      <c r="N492" s="24" t="s">
        <v>3894</v>
      </c>
      <c r="O492" s="24" t="s">
        <v>3874</v>
      </c>
      <c r="P492" s="25">
        <v>97622360</v>
      </c>
      <c r="Q492" s="24" t="s">
        <v>4510</v>
      </c>
      <c r="R492" s="24"/>
      <c r="S492" s="25" t="s">
        <v>539</v>
      </c>
      <c r="T492" s="24"/>
      <c r="U492" s="24"/>
      <c r="V492" s="2"/>
      <c r="W492" s="2"/>
      <c r="X492" s="2"/>
      <c r="Y492" s="2"/>
      <c r="Z492" s="2"/>
      <c r="AA492" s="2"/>
      <c r="AB492" s="2"/>
      <c r="AC492" s="2"/>
      <c r="AD492" s="2"/>
      <c r="AE492" s="2"/>
      <c r="AF492" s="2"/>
      <c r="AG492" s="2"/>
    </row>
    <row r="493" spans="2:33">
      <c r="B493" s="205" t="s">
        <v>3797</v>
      </c>
      <c r="C493" s="24" t="s">
        <v>4511</v>
      </c>
      <c r="D493" s="24" t="str">
        <f t="shared" si="27"/>
        <v>ConTab_BOM_KP_Shaft_0633</v>
      </c>
      <c r="E493" s="24" t="s">
        <v>831</v>
      </c>
      <c r="F493" s="189" t="s">
        <v>410</v>
      </c>
      <c r="G493" s="189" t="str">
        <f t="shared" si="28"/>
        <v>X6</v>
      </c>
      <c r="H493" s="194">
        <v>2</v>
      </c>
      <c r="I493" s="195" t="s">
        <v>3868</v>
      </c>
      <c r="J493" s="24"/>
      <c r="K493" s="24"/>
      <c r="L493" s="24" t="s">
        <v>3869</v>
      </c>
      <c r="M493" s="24" t="s">
        <v>3870</v>
      </c>
      <c r="N493" s="24" t="s">
        <v>3871</v>
      </c>
      <c r="O493" s="24" t="s">
        <v>3869</v>
      </c>
      <c r="P493" s="155">
        <v>91845304</v>
      </c>
      <c r="Q493" s="24" t="s">
        <v>4512</v>
      </c>
      <c r="R493" s="137"/>
      <c r="S493" s="25" t="s">
        <v>539</v>
      </c>
      <c r="T493" s="24"/>
      <c r="U493" s="25"/>
      <c r="V493" s="2"/>
      <c r="W493" s="2"/>
      <c r="X493" s="2"/>
      <c r="Y493" s="2"/>
      <c r="Z493" s="2"/>
      <c r="AA493" s="2"/>
      <c r="AB493" s="2"/>
      <c r="AC493" s="2"/>
      <c r="AD493" s="2"/>
      <c r="AE493" s="2"/>
      <c r="AF493" s="2"/>
      <c r="AG493" s="2"/>
    </row>
    <row r="494" spans="2:33">
      <c r="B494" s="205" t="s">
        <v>514</v>
      </c>
      <c r="C494" s="24" t="s">
        <v>4513</v>
      </c>
      <c r="D494" s="24" t="str">
        <f t="shared" si="27"/>
        <v/>
      </c>
      <c r="E494" s="24" t="s">
        <v>831</v>
      </c>
      <c r="F494" s="189" t="s">
        <v>410</v>
      </c>
      <c r="G494" s="189" t="str">
        <f t="shared" si="28"/>
        <v>X6</v>
      </c>
      <c r="H494" s="194">
        <v>2</v>
      </c>
      <c r="I494" s="195" t="s">
        <v>3868</v>
      </c>
      <c r="J494" s="24"/>
      <c r="K494" s="24"/>
      <c r="L494" s="24" t="s">
        <v>3874</v>
      </c>
      <c r="M494" s="24" t="s">
        <v>3870</v>
      </c>
      <c r="N494" s="24" t="s">
        <v>3871</v>
      </c>
      <c r="O494" s="24" t="s">
        <v>3874</v>
      </c>
      <c r="P494" s="155">
        <v>91845302</v>
      </c>
      <c r="Q494" s="24" t="s">
        <v>4514</v>
      </c>
      <c r="R494" s="24" t="s">
        <v>2014</v>
      </c>
      <c r="S494" s="25" t="s">
        <v>539</v>
      </c>
      <c r="T494" s="24"/>
      <c r="U494" s="25"/>
      <c r="V494" s="2"/>
      <c r="W494" s="2"/>
      <c r="X494" s="2"/>
      <c r="Y494" s="2"/>
      <c r="Z494" s="2"/>
      <c r="AA494" s="2"/>
      <c r="AB494" s="2"/>
      <c r="AC494" s="2"/>
      <c r="AD494" s="2"/>
      <c r="AE494" s="2"/>
      <c r="AF494" s="2"/>
      <c r="AG494" s="2"/>
    </row>
    <row r="495" spans="2:33">
      <c r="B495" s="205" t="s">
        <v>514</v>
      </c>
      <c r="C495" s="24" t="s">
        <v>4515</v>
      </c>
      <c r="D495" s="24" t="str">
        <f t="shared" si="27"/>
        <v/>
      </c>
      <c r="E495" s="24" t="s">
        <v>831</v>
      </c>
      <c r="F495" s="189" t="s">
        <v>410</v>
      </c>
      <c r="G495" s="189" t="str">
        <f t="shared" si="28"/>
        <v>X6</v>
      </c>
      <c r="H495" s="194">
        <v>2</v>
      </c>
      <c r="I495" s="195" t="s">
        <v>3868</v>
      </c>
      <c r="J495" s="24"/>
      <c r="K495" s="24"/>
      <c r="L495" s="24" t="s">
        <v>3877</v>
      </c>
      <c r="M495" s="24" t="s">
        <v>3870</v>
      </c>
      <c r="N495" s="24" t="s">
        <v>3871</v>
      </c>
      <c r="O495" s="24" t="s">
        <v>3877</v>
      </c>
      <c r="P495" s="25" t="s">
        <v>544</v>
      </c>
      <c r="Q495" s="24" t="s">
        <v>3878</v>
      </c>
      <c r="R495" s="24"/>
      <c r="S495" s="25" t="s">
        <v>552</v>
      </c>
      <c r="T495" s="24"/>
      <c r="U495" s="24"/>
      <c r="V495" s="2"/>
      <c r="W495" s="2"/>
      <c r="X495" s="2"/>
      <c r="Y495" s="2"/>
      <c r="Z495" s="2"/>
      <c r="AA495" s="2"/>
      <c r="AB495" s="2"/>
      <c r="AC495" s="2"/>
      <c r="AD495" s="2"/>
      <c r="AE495" s="2"/>
      <c r="AF495" s="2"/>
      <c r="AG495" s="2"/>
    </row>
    <row r="496" spans="2:33">
      <c r="B496" s="144" t="str">
        <f>IF(AND(L496&lt;&gt;"ShaftMatl_Special",P496&lt;&gt;"NA"),"Y","N")</f>
        <v>Y</v>
      </c>
      <c r="C496" s="24" t="s">
        <v>4516</v>
      </c>
      <c r="D496" s="24" t="str">
        <f t="shared" si="27"/>
        <v>ConTab_BOM_KP_Shaft_0636</v>
      </c>
      <c r="E496" s="24" t="s">
        <v>831</v>
      </c>
      <c r="F496" s="189" t="s">
        <v>410</v>
      </c>
      <c r="G496" s="189" t="str">
        <f t="shared" si="28"/>
        <v>X6</v>
      </c>
      <c r="H496" s="194">
        <v>2</v>
      </c>
      <c r="I496" s="195" t="s">
        <v>3880</v>
      </c>
      <c r="J496" s="24"/>
      <c r="K496" s="24"/>
      <c r="L496" s="24" t="s">
        <v>3869</v>
      </c>
      <c r="M496" s="24" t="s">
        <v>3870</v>
      </c>
      <c r="N496" s="24" t="s">
        <v>3871</v>
      </c>
      <c r="O496" s="24" t="s">
        <v>3869</v>
      </c>
      <c r="P496" s="155">
        <v>91845358</v>
      </c>
      <c r="Q496" s="24" t="s">
        <v>4512</v>
      </c>
      <c r="R496" s="137"/>
      <c r="S496" s="25" t="s">
        <v>539</v>
      </c>
      <c r="T496" s="200"/>
      <c r="U496" s="200"/>
    </row>
    <row r="497" spans="2:33">
      <c r="B497" s="205" t="s">
        <v>514</v>
      </c>
      <c r="C497" s="24" t="s">
        <v>4517</v>
      </c>
      <c r="D497" s="24" t="str">
        <f t="shared" si="27"/>
        <v/>
      </c>
      <c r="E497" s="24" t="s">
        <v>831</v>
      </c>
      <c r="F497" s="189" t="s">
        <v>410</v>
      </c>
      <c r="G497" s="189" t="str">
        <f t="shared" si="28"/>
        <v>X6</v>
      </c>
      <c r="H497" s="194">
        <v>2</v>
      </c>
      <c r="I497" s="195" t="s">
        <v>3880</v>
      </c>
      <c r="J497" s="24"/>
      <c r="K497" s="24"/>
      <c r="L497" s="24" t="s">
        <v>3874</v>
      </c>
      <c r="M497" s="24" t="s">
        <v>3870</v>
      </c>
      <c r="N497" s="24" t="s">
        <v>3871</v>
      </c>
      <c r="O497" s="24" t="s">
        <v>3874</v>
      </c>
      <c r="P497" s="155">
        <v>91845356</v>
      </c>
      <c r="Q497" s="24" t="s">
        <v>4514</v>
      </c>
      <c r="R497" s="24" t="s">
        <v>2014</v>
      </c>
      <c r="S497" s="25" t="s">
        <v>539</v>
      </c>
      <c r="T497" s="24"/>
      <c r="U497" s="24"/>
      <c r="V497" s="2"/>
      <c r="W497" s="2"/>
      <c r="X497" s="2"/>
      <c r="Y497" s="2"/>
      <c r="Z497" s="2"/>
      <c r="AA497" s="2"/>
      <c r="AB497" s="2"/>
      <c r="AC497" s="2"/>
      <c r="AD497" s="2"/>
      <c r="AE497" s="2"/>
      <c r="AF497" s="2"/>
      <c r="AG497" s="2"/>
    </row>
    <row r="498" spans="2:33">
      <c r="B498" s="205" t="s">
        <v>3797</v>
      </c>
      <c r="C498" s="24" t="s">
        <v>4518</v>
      </c>
      <c r="D498" s="24" t="str">
        <f t="shared" si="27"/>
        <v>ConTab_BOM_KP_Shaft_0638</v>
      </c>
      <c r="E498" s="24" t="s">
        <v>831</v>
      </c>
      <c r="F498" s="189" t="s">
        <v>410</v>
      </c>
      <c r="G498" s="189" t="str">
        <f t="shared" si="28"/>
        <v>X6</v>
      </c>
      <c r="H498" s="194">
        <v>2</v>
      </c>
      <c r="I498" s="195" t="s">
        <v>3880</v>
      </c>
      <c r="J498" s="24"/>
      <c r="K498" s="24"/>
      <c r="L498" s="24" t="s">
        <v>3877</v>
      </c>
      <c r="M498" s="24" t="s">
        <v>3870</v>
      </c>
      <c r="N498" s="24" t="s">
        <v>3871</v>
      </c>
      <c r="O498" s="24" t="s">
        <v>3877</v>
      </c>
      <c r="P498" s="25" t="s">
        <v>544</v>
      </c>
      <c r="Q498" s="24" t="s">
        <v>3878</v>
      </c>
      <c r="R498" s="24"/>
      <c r="S498" s="25" t="s">
        <v>552</v>
      </c>
      <c r="T498" s="24"/>
      <c r="U498" s="24"/>
      <c r="V498" s="2"/>
      <c r="W498" s="2"/>
      <c r="X498" s="2"/>
      <c r="Y498" s="2"/>
      <c r="Z498" s="2"/>
      <c r="AA498" s="2"/>
      <c r="AB498" s="2"/>
      <c r="AC498" s="2"/>
      <c r="AD498" s="2"/>
      <c r="AE498" s="2"/>
      <c r="AF498" s="2"/>
      <c r="AG498" s="2"/>
    </row>
    <row r="499" spans="2:33">
      <c r="B499" s="205" t="s">
        <v>514</v>
      </c>
      <c r="C499" s="24" t="s">
        <v>4519</v>
      </c>
      <c r="D499" s="24" t="str">
        <f t="shared" si="27"/>
        <v/>
      </c>
      <c r="E499" s="24" t="s">
        <v>831</v>
      </c>
      <c r="F499" s="189" t="s">
        <v>410</v>
      </c>
      <c r="G499" s="189" t="str">
        <f t="shared" si="28"/>
        <v>X6</v>
      </c>
      <c r="H499" s="194">
        <v>2</v>
      </c>
      <c r="I499" s="195" t="s">
        <v>3868</v>
      </c>
      <c r="J499" s="24"/>
      <c r="K499" s="24"/>
      <c r="L499" s="24" t="s">
        <v>3884</v>
      </c>
      <c r="M499" s="24" t="s">
        <v>3870</v>
      </c>
      <c r="N499" s="24" t="s">
        <v>3871</v>
      </c>
      <c r="O499" s="24" t="s">
        <v>3884</v>
      </c>
      <c r="P499" s="25" t="s">
        <v>544</v>
      </c>
      <c r="Q499" s="24" t="s">
        <v>4520</v>
      </c>
      <c r="R499" s="137"/>
      <c r="S499" s="25" t="s">
        <v>3886</v>
      </c>
      <c r="T499" s="24"/>
      <c r="U499" s="25"/>
      <c r="V499" s="2"/>
      <c r="W499" s="2"/>
      <c r="X499" s="2"/>
      <c r="Y499" s="2"/>
      <c r="Z499" s="2"/>
      <c r="AA499" s="2"/>
      <c r="AB499" s="2"/>
      <c r="AC499" s="2"/>
      <c r="AD499" s="2"/>
      <c r="AE499" s="2"/>
      <c r="AF499" s="2"/>
      <c r="AG499" s="2"/>
    </row>
    <row r="500" spans="2:33">
      <c r="B500" s="205" t="s">
        <v>514</v>
      </c>
      <c r="C500" s="24" t="s">
        <v>4521</v>
      </c>
      <c r="D500" s="24" t="str">
        <f t="shared" si="27"/>
        <v/>
      </c>
      <c r="E500" s="24" t="s">
        <v>831</v>
      </c>
      <c r="F500" s="189" t="s">
        <v>410</v>
      </c>
      <c r="G500" s="189" t="str">
        <f t="shared" si="28"/>
        <v>X6</v>
      </c>
      <c r="H500" s="194">
        <v>2</v>
      </c>
      <c r="I500" s="195" t="s">
        <v>3880</v>
      </c>
      <c r="J500" s="24"/>
      <c r="K500" s="24"/>
      <c r="L500" s="24" t="s">
        <v>3884</v>
      </c>
      <c r="M500" s="24" t="s">
        <v>3870</v>
      </c>
      <c r="N500" s="24" t="s">
        <v>3871</v>
      </c>
      <c r="O500" s="24" t="s">
        <v>3884</v>
      </c>
      <c r="P500" s="25" t="s">
        <v>544</v>
      </c>
      <c r="Q500" s="24" t="s">
        <v>4520</v>
      </c>
      <c r="R500" s="137"/>
      <c r="S500" s="25" t="s">
        <v>3886</v>
      </c>
      <c r="T500" s="24"/>
      <c r="U500" s="24"/>
      <c r="V500" s="2"/>
      <c r="W500" s="2"/>
      <c r="X500" s="2"/>
      <c r="Y500" s="2"/>
      <c r="Z500" s="2"/>
      <c r="AA500" s="2"/>
      <c r="AB500" s="2"/>
      <c r="AC500" s="2"/>
      <c r="AD500" s="2"/>
      <c r="AE500" s="2"/>
      <c r="AF500" s="2"/>
      <c r="AG500" s="2"/>
    </row>
    <row r="501" spans="2:33">
      <c r="B501" s="205" t="s">
        <v>514</v>
      </c>
      <c r="C501" s="24" t="s">
        <v>4522</v>
      </c>
      <c r="D501" s="24" t="str">
        <f t="shared" ref="D501:D534" si="29">IF(B501="Y",C501,"")</f>
        <v/>
      </c>
      <c r="E501" s="24" t="s">
        <v>831</v>
      </c>
      <c r="F501" s="189" t="s">
        <v>410</v>
      </c>
      <c r="G501" s="189" t="str">
        <f t="shared" ref="G501:G534" si="30">"X"&amp;F501</f>
        <v>X6</v>
      </c>
      <c r="H501" s="194">
        <v>2</v>
      </c>
      <c r="I501" s="195" t="s">
        <v>3868</v>
      </c>
      <c r="J501" s="24"/>
      <c r="K501" s="24"/>
      <c r="L501" s="24" t="s">
        <v>3889</v>
      </c>
      <c r="M501" s="24" t="s">
        <v>3870</v>
      </c>
      <c r="N501" s="24" t="s">
        <v>3871</v>
      </c>
      <c r="O501" s="24" t="s">
        <v>3889</v>
      </c>
      <c r="P501" s="25">
        <v>97764805</v>
      </c>
      <c r="Q501" s="24" t="s">
        <v>4523</v>
      </c>
      <c r="R501" s="24"/>
      <c r="S501" s="25" t="s">
        <v>3886</v>
      </c>
      <c r="T501" s="24"/>
      <c r="U501" s="24"/>
      <c r="V501" s="2"/>
      <c r="W501" s="2"/>
      <c r="X501" s="2"/>
      <c r="Y501" s="2"/>
      <c r="Z501" s="2"/>
      <c r="AA501" s="2"/>
      <c r="AB501" s="2"/>
      <c r="AC501" s="2"/>
      <c r="AD501" s="2"/>
      <c r="AE501" s="2"/>
      <c r="AF501" s="2"/>
      <c r="AG501" s="2"/>
    </row>
    <row r="502" spans="2:33">
      <c r="B502" s="205" t="s">
        <v>3797</v>
      </c>
      <c r="C502" s="24" t="s">
        <v>4524</v>
      </c>
      <c r="D502" s="24" t="str">
        <f t="shared" si="29"/>
        <v>ConTab_BOM_KP_Shaft_0642</v>
      </c>
      <c r="E502" s="24" t="s">
        <v>831</v>
      </c>
      <c r="F502" s="189" t="s">
        <v>410</v>
      </c>
      <c r="G502" s="189" t="str">
        <f t="shared" si="30"/>
        <v>X6</v>
      </c>
      <c r="H502" s="194">
        <v>2</v>
      </c>
      <c r="I502" s="195" t="s">
        <v>3880</v>
      </c>
      <c r="J502" s="24"/>
      <c r="K502" s="24"/>
      <c r="L502" s="24" t="s">
        <v>3889</v>
      </c>
      <c r="M502" s="24" t="s">
        <v>3870</v>
      </c>
      <c r="N502" s="24" t="s">
        <v>3871</v>
      </c>
      <c r="O502" s="24" t="s">
        <v>3889</v>
      </c>
      <c r="P502" s="25" t="s">
        <v>544</v>
      </c>
      <c r="Q502" s="24" t="s">
        <v>4523</v>
      </c>
      <c r="R502" s="24"/>
      <c r="S502" s="25" t="s">
        <v>3886</v>
      </c>
      <c r="T502" s="24"/>
      <c r="U502" s="25"/>
      <c r="V502" s="2"/>
      <c r="W502" s="2"/>
      <c r="X502" s="2"/>
      <c r="Y502" s="2"/>
      <c r="Z502" s="2"/>
      <c r="AA502" s="2"/>
      <c r="AB502" s="2"/>
      <c r="AC502" s="2"/>
      <c r="AD502" s="2"/>
      <c r="AE502" s="2"/>
      <c r="AF502" s="2"/>
      <c r="AG502" s="2"/>
    </row>
    <row r="503" spans="2:33">
      <c r="B503" s="144" t="str">
        <f>IF(AND(L503&lt;&gt;"ShaftMatl_Special",P503&lt;&gt;"NA"),"Y","N")</f>
        <v>Y</v>
      </c>
      <c r="C503" s="24" t="s">
        <v>4525</v>
      </c>
      <c r="D503" s="24" t="str">
        <f t="shared" si="29"/>
        <v>ConTab_BOM_KP_Shaft_0647</v>
      </c>
      <c r="E503" s="24" t="s">
        <v>1720</v>
      </c>
      <c r="F503" s="189" t="s">
        <v>401</v>
      </c>
      <c r="G503" s="189" t="str">
        <f t="shared" si="30"/>
        <v>X5</v>
      </c>
      <c r="H503" s="194">
        <v>1.75</v>
      </c>
      <c r="I503" s="195" t="s">
        <v>3868</v>
      </c>
      <c r="J503" s="24"/>
      <c r="K503" s="24"/>
      <c r="L503" s="24" t="s">
        <v>3869</v>
      </c>
      <c r="M503" s="24" t="s">
        <v>3870</v>
      </c>
      <c r="N503" s="24" t="s">
        <v>3871</v>
      </c>
      <c r="O503" s="24" t="s">
        <v>3869</v>
      </c>
      <c r="P503" s="155">
        <v>91845171</v>
      </c>
      <c r="Q503" s="24" t="s">
        <v>4460</v>
      </c>
      <c r="R503" s="24"/>
      <c r="S503" s="25" t="s">
        <v>539</v>
      </c>
      <c r="T503" s="137"/>
      <c r="U503" s="137"/>
      <c r="V503" s="2"/>
      <c r="W503" s="2"/>
      <c r="X503" s="2"/>
      <c r="Y503" s="2"/>
      <c r="Z503" s="2"/>
      <c r="AA503" s="2"/>
      <c r="AB503" s="2"/>
      <c r="AC503" s="2"/>
      <c r="AD503" s="2"/>
      <c r="AE503" s="2"/>
      <c r="AF503" s="2"/>
      <c r="AG503" s="2"/>
    </row>
    <row r="504" spans="2:33">
      <c r="B504" s="205" t="s">
        <v>514</v>
      </c>
      <c r="C504" s="24" t="s">
        <v>4526</v>
      </c>
      <c r="D504" s="24" t="str">
        <f t="shared" si="29"/>
        <v/>
      </c>
      <c r="E504" s="24" t="s">
        <v>1720</v>
      </c>
      <c r="F504" s="189" t="s">
        <v>401</v>
      </c>
      <c r="G504" s="189" t="str">
        <f t="shared" si="30"/>
        <v>X5</v>
      </c>
      <c r="H504" s="194">
        <v>1.75</v>
      </c>
      <c r="I504" s="195" t="s">
        <v>3868</v>
      </c>
      <c r="J504" s="24"/>
      <c r="K504" s="24"/>
      <c r="L504" s="24" t="s">
        <v>3874</v>
      </c>
      <c r="M504" s="24" t="s">
        <v>3870</v>
      </c>
      <c r="N504" s="24" t="s">
        <v>3871</v>
      </c>
      <c r="O504" s="24" t="s">
        <v>3874</v>
      </c>
      <c r="P504" s="155">
        <v>91845168</v>
      </c>
      <c r="Q504" s="24" t="s">
        <v>4462</v>
      </c>
      <c r="R504" s="24" t="s">
        <v>2014</v>
      </c>
      <c r="S504" s="25" t="s">
        <v>539</v>
      </c>
      <c r="T504" s="24"/>
      <c r="U504" s="25"/>
      <c r="V504" s="2"/>
      <c r="W504" s="2"/>
      <c r="X504" s="2"/>
      <c r="Y504" s="2"/>
      <c r="Z504" s="2"/>
      <c r="AA504" s="2"/>
      <c r="AB504" s="2"/>
      <c r="AC504" s="2"/>
      <c r="AD504" s="2"/>
      <c r="AE504" s="2"/>
      <c r="AF504" s="2"/>
      <c r="AG504" s="2"/>
    </row>
    <row r="505" spans="2:33">
      <c r="B505" s="205" t="s">
        <v>514</v>
      </c>
      <c r="C505" s="24" t="s">
        <v>4527</v>
      </c>
      <c r="D505" s="24" t="str">
        <f t="shared" si="29"/>
        <v/>
      </c>
      <c r="E505" s="24" t="s">
        <v>1720</v>
      </c>
      <c r="F505" s="189" t="s">
        <v>401</v>
      </c>
      <c r="G505" s="189" t="str">
        <f t="shared" si="30"/>
        <v>X5</v>
      </c>
      <c r="H505" s="194">
        <v>1.75</v>
      </c>
      <c r="I505" s="195" t="s">
        <v>3868</v>
      </c>
      <c r="J505" s="24"/>
      <c r="K505" s="24"/>
      <c r="L505" s="24" t="s">
        <v>3877</v>
      </c>
      <c r="M505" s="24" t="s">
        <v>3870</v>
      </c>
      <c r="N505" s="24" t="s">
        <v>3871</v>
      </c>
      <c r="O505" s="24" t="s">
        <v>3877</v>
      </c>
      <c r="P505" s="25" t="s">
        <v>544</v>
      </c>
      <c r="Q505" s="24" t="s">
        <v>3878</v>
      </c>
      <c r="R505" s="24"/>
      <c r="S505" s="25" t="s">
        <v>552</v>
      </c>
      <c r="T505" s="24"/>
      <c r="U505" s="24"/>
      <c r="V505" s="2"/>
      <c r="W505" s="2"/>
      <c r="X505" s="2"/>
      <c r="Y505" s="2"/>
      <c r="Z505" s="2"/>
      <c r="AA505" s="2"/>
      <c r="AB505" s="2"/>
      <c r="AC505" s="2"/>
      <c r="AD505" s="2"/>
      <c r="AE505" s="2"/>
      <c r="AF505" s="2"/>
      <c r="AG505" s="2"/>
    </row>
    <row r="506" spans="2:33">
      <c r="B506" s="205" t="s">
        <v>514</v>
      </c>
      <c r="C506" s="24" t="s">
        <v>4528</v>
      </c>
      <c r="D506" s="24" t="str">
        <f t="shared" si="29"/>
        <v/>
      </c>
      <c r="E506" s="24" t="s">
        <v>1720</v>
      </c>
      <c r="F506" s="189" t="s">
        <v>401</v>
      </c>
      <c r="G506" s="189" t="str">
        <f t="shared" si="30"/>
        <v>X5</v>
      </c>
      <c r="H506" s="194">
        <v>1.75</v>
      </c>
      <c r="I506" s="195" t="s">
        <v>3880</v>
      </c>
      <c r="J506" s="24"/>
      <c r="K506" s="24"/>
      <c r="L506" s="24" t="s">
        <v>3869</v>
      </c>
      <c r="M506" s="24" t="s">
        <v>3870</v>
      </c>
      <c r="N506" s="24" t="s">
        <v>3871</v>
      </c>
      <c r="O506" s="24" t="s">
        <v>3869</v>
      </c>
      <c r="P506" s="155">
        <v>91845175</v>
      </c>
      <c r="Q506" s="24" t="s">
        <v>4460</v>
      </c>
      <c r="R506" s="137"/>
      <c r="S506" s="25" t="s">
        <v>539</v>
      </c>
      <c r="T506" s="24"/>
      <c r="U506" s="24"/>
      <c r="V506" s="2"/>
      <c r="W506" s="2"/>
      <c r="X506" s="2"/>
      <c r="Y506" s="2"/>
      <c r="Z506" s="2"/>
      <c r="AA506" s="2"/>
      <c r="AB506" s="2"/>
      <c r="AC506" s="2"/>
      <c r="AD506" s="2"/>
      <c r="AE506" s="2"/>
      <c r="AF506" s="2"/>
      <c r="AG506" s="2"/>
    </row>
    <row r="507" spans="2:33">
      <c r="B507" s="205" t="s">
        <v>3797</v>
      </c>
      <c r="C507" s="24" t="s">
        <v>4529</v>
      </c>
      <c r="D507" s="24" t="str">
        <f t="shared" si="29"/>
        <v>ConTab_BOM_KP_Shaft_0651</v>
      </c>
      <c r="E507" s="24" t="s">
        <v>1720</v>
      </c>
      <c r="F507" s="189" t="s">
        <v>401</v>
      </c>
      <c r="G507" s="189" t="str">
        <f t="shared" si="30"/>
        <v>X5</v>
      </c>
      <c r="H507" s="194">
        <v>1.75</v>
      </c>
      <c r="I507" s="195" t="s">
        <v>3880</v>
      </c>
      <c r="J507" s="24"/>
      <c r="K507" s="24"/>
      <c r="L507" s="24" t="s">
        <v>3874</v>
      </c>
      <c r="M507" s="24" t="s">
        <v>3870</v>
      </c>
      <c r="N507" s="24" t="s">
        <v>3871</v>
      </c>
      <c r="O507" s="24" t="s">
        <v>3874</v>
      </c>
      <c r="P507" s="155">
        <v>91845174</v>
      </c>
      <c r="Q507" s="24" t="s">
        <v>4462</v>
      </c>
      <c r="R507" s="24" t="s">
        <v>2014</v>
      </c>
      <c r="S507" s="25" t="s">
        <v>539</v>
      </c>
      <c r="T507" s="24"/>
      <c r="U507" s="24"/>
      <c r="V507" s="2"/>
      <c r="W507" s="2"/>
      <c r="X507" s="2"/>
      <c r="Y507" s="2"/>
      <c r="Z507" s="2"/>
      <c r="AA507" s="2"/>
      <c r="AB507" s="2"/>
      <c r="AC507" s="2"/>
      <c r="AD507" s="2"/>
      <c r="AE507" s="2"/>
      <c r="AF507" s="2"/>
      <c r="AG507" s="2"/>
    </row>
    <row r="508" spans="2:33">
      <c r="B508" s="205" t="s">
        <v>514</v>
      </c>
      <c r="C508" s="24" t="s">
        <v>4530</v>
      </c>
      <c r="D508" s="24" t="str">
        <f t="shared" si="29"/>
        <v/>
      </c>
      <c r="E508" s="24" t="s">
        <v>1720</v>
      </c>
      <c r="F508" s="189" t="s">
        <v>401</v>
      </c>
      <c r="G508" s="189" t="str">
        <f t="shared" si="30"/>
        <v>X5</v>
      </c>
      <c r="H508" s="194">
        <v>1.75</v>
      </c>
      <c r="I508" s="195" t="s">
        <v>3880</v>
      </c>
      <c r="J508" s="24"/>
      <c r="K508" s="24"/>
      <c r="L508" s="24" t="s">
        <v>3877</v>
      </c>
      <c r="M508" s="24" t="s">
        <v>3870</v>
      </c>
      <c r="N508" s="24" t="s">
        <v>3871</v>
      </c>
      <c r="O508" s="24" t="s">
        <v>3877</v>
      </c>
      <c r="P508" s="25" t="s">
        <v>544</v>
      </c>
      <c r="Q508" s="24" t="s">
        <v>3878</v>
      </c>
      <c r="R508" s="24"/>
      <c r="S508" s="25" t="s">
        <v>552</v>
      </c>
      <c r="T508" s="24"/>
      <c r="U508" s="24"/>
      <c r="V508" s="2"/>
      <c r="W508" s="2"/>
      <c r="X508" s="2"/>
      <c r="Y508" s="2"/>
      <c r="Z508" s="2"/>
      <c r="AA508" s="2"/>
      <c r="AB508" s="2"/>
      <c r="AC508" s="2"/>
      <c r="AD508" s="2"/>
      <c r="AE508" s="2"/>
      <c r="AF508" s="2"/>
      <c r="AG508" s="2"/>
    </row>
    <row r="509" spans="2:33">
      <c r="B509" s="205" t="s">
        <v>514</v>
      </c>
      <c r="C509" s="24" t="s">
        <v>4531</v>
      </c>
      <c r="D509" s="24" t="str">
        <f t="shared" si="29"/>
        <v/>
      </c>
      <c r="E509" s="24" t="s">
        <v>1720</v>
      </c>
      <c r="F509" s="189" t="s">
        <v>401</v>
      </c>
      <c r="G509" s="189" t="str">
        <f t="shared" si="30"/>
        <v>X5</v>
      </c>
      <c r="H509" s="194">
        <v>1.75</v>
      </c>
      <c r="I509" s="195" t="s">
        <v>3868</v>
      </c>
      <c r="J509" s="24"/>
      <c r="K509" s="24"/>
      <c r="L509" s="24" t="s">
        <v>3884</v>
      </c>
      <c r="M509" s="24" t="s">
        <v>3870</v>
      </c>
      <c r="N509" s="24" t="s">
        <v>3871</v>
      </c>
      <c r="O509" s="24" t="s">
        <v>3884</v>
      </c>
      <c r="P509" s="25" t="s">
        <v>544</v>
      </c>
      <c r="Q509" s="24" t="s">
        <v>4468</v>
      </c>
      <c r="R509" s="24"/>
      <c r="S509" s="25" t="s">
        <v>3886</v>
      </c>
      <c r="T509" s="24"/>
      <c r="U509" s="24"/>
      <c r="V509" s="2"/>
      <c r="W509" s="2"/>
      <c r="X509" s="2"/>
      <c r="Y509" s="2"/>
      <c r="Z509" s="2"/>
      <c r="AA509" s="2"/>
      <c r="AB509" s="2"/>
      <c r="AC509" s="2"/>
      <c r="AD509" s="2"/>
      <c r="AE509" s="2"/>
      <c r="AF509" s="2"/>
      <c r="AG509" s="2"/>
    </row>
    <row r="510" spans="2:33">
      <c r="B510" s="205" t="s">
        <v>514</v>
      </c>
      <c r="C510" s="24" t="s">
        <v>4532</v>
      </c>
      <c r="D510" s="24" t="str">
        <f t="shared" si="29"/>
        <v/>
      </c>
      <c r="E510" s="24" t="s">
        <v>1720</v>
      </c>
      <c r="F510" s="189" t="s">
        <v>401</v>
      </c>
      <c r="G510" s="189" t="str">
        <f t="shared" si="30"/>
        <v>X5</v>
      </c>
      <c r="H510" s="194">
        <v>1.75</v>
      </c>
      <c r="I510" s="195" t="s">
        <v>3880</v>
      </c>
      <c r="J510" s="24"/>
      <c r="K510" s="24"/>
      <c r="L510" s="24" t="s">
        <v>3884</v>
      </c>
      <c r="M510" s="24" t="s">
        <v>3870</v>
      </c>
      <c r="N510" s="24" t="s">
        <v>3871</v>
      </c>
      <c r="O510" s="24" t="s">
        <v>3884</v>
      </c>
      <c r="P510" s="25" t="s">
        <v>544</v>
      </c>
      <c r="Q510" s="24" t="s">
        <v>4468</v>
      </c>
      <c r="R510" s="137"/>
      <c r="S510" s="25" t="s">
        <v>3886</v>
      </c>
      <c r="T510" s="24"/>
      <c r="U510" s="25"/>
      <c r="V510" s="2"/>
      <c r="W510" s="2"/>
      <c r="X510" s="2"/>
      <c r="Y510" s="2"/>
      <c r="Z510" s="2"/>
      <c r="AA510" s="2"/>
      <c r="AB510" s="2"/>
      <c r="AC510" s="2"/>
      <c r="AD510" s="2"/>
      <c r="AE510" s="2"/>
      <c r="AF510" s="2"/>
      <c r="AG510" s="2"/>
    </row>
    <row r="511" spans="2:33">
      <c r="B511" s="205" t="s">
        <v>3797</v>
      </c>
      <c r="C511" s="24" t="s">
        <v>4533</v>
      </c>
      <c r="D511" s="24" t="str">
        <f t="shared" si="29"/>
        <v>ConTab_BOM_KP_Shaft_0655</v>
      </c>
      <c r="E511" s="24" t="s">
        <v>1720</v>
      </c>
      <c r="F511" s="189" t="s">
        <v>401</v>
      </c>
      <c r="G511" s="189" t="str">
        <f t="shared" si="30"/>
        <v>X5</v>
      </c>
      <c r="H511" s="194">
        <v>1.75</v>
      </c>
      <c r="I511" s="195" t="s">
        <v>3868</v>
      </c>
      <c r="J511" s="24"/>
      <c r="K511" s="24"/>
      <c r="L511" s="24" t="s">
        <v>3889</v>
      </c>
      <c r="M511" s="24" t="s">
        <v>3870</v>
      </c>
      <c r="N511" s="24" t="s">
        <v>3871</v>
      </c>
      <c r="O511" s="24" t="s">
        <v>3889</v>
      </c>
      <c r="P511" s="25" t="s">
        <v>544</v>
      </c>
      <c r="Q511" s="24" t="s">
        <v>4471</v>
      </c>
      <c r="R511" s="24"/>
      <c r="S511" s="25" t="s">
        <v>3886</v>
      </c>
      <c r="T511" s="24"/>
      <c r="U511" s="197"/>
      <c r="V511" s="2"/>
      <c r="W511" s="2"/>
      <c r="X511" s="2"/>
      <c r="Y511" s="2"/>
      <c r="Z511" s="2"/>
      <c r="AA511" s="2"/>
      <c r="AB511" s="2"/>
      <c r="AC511" s="2"/>
      <c r="AD511" s="2"/>
      <c r="AE511" s="2"/>
      <c r="AF511" s="2"/>
      <c r="AG511" s="2"/>
    </row>
    <row r="512" spans="2:33">
      <c r="B512" s="205" t="s">
        <v>514</v>
      </c>
      <c r="C512" s="24" t="s">
        <v>4534</v>
      </c>
      <c r="D512" s="24" t="str">
        <f t="shared" si="29"/>
        <v/>
      </c>
      <c r="E512" s="24" t="s">
        <v>1720</v>
      </c>
      <c r="F512" s="189" t="s">
        <v>401</v>
      </c>
      <c r="G512" s="189" t="str">
        <f t="shared" si="30"/>
        <v>X5</v>
      </c>
      <c r="H512" s="194">
        <v>1.75</v>
      </c>
      <c r="I512" s="195" t="s">
        <v>3880</v>
      </c>
      <c r="J512" s="24"/>
      <c r="K512" s="24"/>
      <c r="L512" s="24" t="s">
        <v>3889</v>
      </c>
      <c r="M512" s="24" t="s">
        <v>3870</v>
      </c>
      <c r="N512" s="24" t="s">
        <v>3871</v>
      </c>
      <c r="O512" s="24" t="s">
        <v>3889</v>
      </c>
      <c r="P512" s="25" t="s">
        <v>544</v>
      </c>
      <c r="Q512" s="24" t="s">
        <v>4471</v>
      </c>
      <c r="R512" s="24"/>
      <c r="S512" s="25" t="s">
        <v>3886</v>
      </c>
      <c r="T512" s="24"/>
      <c r="U512" s="137"/>
      <c r="V512" s="2"/>
      <c r="W512" s="2"/>
      <c r="X512" s="2"/>
      <c r="Y512" s="2"/>
      <c r="Z512" s="2"/>
      <c r="AA512" s="2"/>
      <c r="AB512" s="2"/>
      <c r="AC512" s="2"/>
      <c r="AD512" s="2"/>
      <c r="AE512" s="2"/>
      <c r="AF512" s="2"/>
      <c r="AG512" s="2"/>
    </row>
    <row r="513" spans="1:33">
      <c r="B513" s="205" t="s">
        <v>514</v>
      </c>
      <c r="C513" s="24" t="s">
        <v>4535</v>
      </c>
      <c r="D513" s="24" t="str">
        <f t="shared" si="29"/>
        <v/>
      </c>
      <c r="E513" s="24" t="s">
        <v>4536</v>
      </c>
      <c r="F513" s="189">
        <v>5</v>
      </c>
      <c r="G513" s="189" t="str">
        <f t="shared" si="30"/>
        <v>X5</v>
      </c>
      <c r="H513" s="194">
        <v>1.75</v>
      </c>
      <c r="I513" s="195" t="s">
        <v>3868</v>
      </c>
      <c r="J513" s="137"/>
      <c r="K513" s="137"/>
      <c r="L513" s="24" t="s">
        <v>3874</v>
      </c>
      <c r="M513" s="24" t="s">
        <v>3870</v>
      </c>
      <c r="N513" s="24" t="s">
        <v>3894</v>
      </c>
      <c r="O513" s="24" t="s">
        <v>3874</v>
      </c>
      <c r="P513" s="25">
        <v>97571611</v>
      </c>
      <c r="Q513" s="24" t="s">
        <v>4537</v>
      </c>
      <c r="R513" s="24"/>
      <c r="S513" s="25" t="s">
        <v>539</v>
      </c>
      <c r="T513" s="24"/>
      <c r="U513" s="24"/>
      <c r="V513" s="2"/>
      <c r="W513" s="2"/>
      <c r="X513" s="2"/>
      <c r="Y513" s="2"/>
      <c r="Z513" s="2"/>
      <c r="AA513" s="2"/>
      <c r="AB513" s="2"/>
      <c r="AC513" s="2"/>
      <c r="AD513" s="2"/>
      <c r="AE513" s="2"/>
      <c r="AF513" s="2"/>
      <c r="AG513" s="2"/>
    </row>
    <row r="514" spans="1:33">
      <c r="B514" s="205" t="s">
        <v>514</v>
      </c>
      <c r="C514" s="24" t="s">
        <v>4538</v>
      </c>
      <c r="D514" s="24" t="str">
        <f t="shared" si="29"/>
        <v/>
      </c>
      <c r="E514" s="24" t="s">
        <v>4536</v>
      </c>
      <c r="F514" s="189">
        <v>5</v>
      </c>
      <c r="G514" s="189" t="str">
        <f t="shared" si="30"/>
        <v>X5</v>
      </c>
      <c r="H514" s="194">
        <v>1.75</v>
      </c>
      <c r="I514" s="195" t="s">
        <v>3880</v>
      </c>
      <c r="J514" s="137"/>
      <c r="K514" s="137"/>
      <c r="L514" s="24" t="s">
        <v>3874</v>
      </c>
      <c r="M514" s="24" t="s">
        <v>3870</v>
      </c>
      <c r="N514" s="24" t="s">
        <v>3894</v>
      </c>
      <c r="O514" s="24" t="s">
        <v>3874</v>
      </c>
      <c r="P514" s="25">
        <v>97622355</v>
      </c>
      <c r="Q514" s="24" t="s">
        <v>4539</v>
      </c>
      <c r="R514" s="24"/>
      <c r="S514" s="25" t="s">
        <v>539</v>
      </c>
      <c r="T514" s="24"/>
      <c r="U514" s="24"/>
      <c r="V514" s="2"/>
      <c r="W514" s="2"/>
      <c r="X514" s="2"/>
      <c r="Y514" s="2"/>
      <c r="Z514" s="2"/>
      <c r="AA514" s="2"/>
      <c r="AB514" s="2"/>
      <c r="AC514" s="2"/>
      <c r="AD514" s="2"/>
      <c r="AE514" s="2"/>
      <c r="AF514" s="2"/>
      <c r="AG514" s="2"/>
    </row>
    <row r="515" spans="1:33">
      <c r="B515" s="205" t="s">
        <v>514</v>
      </c>
      <c r="C515" s="24" t="s">
        <v>4540</v>
      </c>
      <c r="D515" s="24" t="str">
        <f t="shared" si="29"/>
        <v/>
      </c>
      <c r="E515" s="24" t="s">
        <v>1863</v>
      </c>
      <c r="F515" s="189" t="s">
        <v>401</v>
      </c>
      <c r="G515" s="189" t="str">
        <f t="shared" si="30"/>
        <v>X5</v>
      </c>
      <c r="H515" s="194">
        <v>1.75</v>
      </c>
      <c r="I515" s="195" t="s">
        <v>3868</v>
      </c>
      <c r="J515" s="24"/>
      <c r="K515" s="24"/>
      <c r="L515" s="24" t="s">
        <v>3869</v>
      </c>
      <c r="M515" s="24" t="s">
        <v>3870</v>
      </c>
      <c r="N515" s="24" t="s">
        <v>3871</v>
      </c>
      <c r="O515" s="24" t="s">
        <v>3869</v>
      </c>
      <c r="P515" s="155">
        <v>91845154</v>
      </c>
      <c r="Q515" s="24" t="s">
        <v>4541</v>
      </c>
      <c r="R515" s="137"/>
      <c r="S515" s="25" t="s">
        <v>539</v>
      </c>
      <c r="T515" s="24"/>
      <c r="U515" s="24"/>
      <c r="V515" s="2"/>
      <c r="W515" s="2"/>
      <c r="X515" s="2"/>
      <c r="Y515" s="2"/>
      <c r="Z515" s="2"/>
      <c r="AA515" s="2"/>
      <c r="AB515" s="2"/>
      <c r="AC515" s="2"/>
      <c r="AD515" s="2"/>
      <c r="AE515" s="2"/>
      <c r="AF515" s="2"/>
      <c r="AG515" s="2"/>
    </row>
    <row r="516" spans="1:33">
      <c r="B516" s="205" t="s">
        <v>3797</v>
      </c>
      <c r="C516" s="24" t="s">
        <v>4542</v>
      </c>
      <c r="D516" s="24" t="str">
        <f t="shared" si="29"/>
        <v>ConTab_BOM_KP_Shaft_0664</v>
      </c>
      <c r="E516" s="24" t="s">
        <v>1863</v>
      </c>
      <c r="F516" s="189" t="s">
        <v>401</v>
      </c>
      <c r="G516" s="189" t="str">
        <f t="shared" si="30"/>
        <v>X5</v>
      </c>
      <c r="H516" s="194">
        <v>1.75</v>
      </c>
      <c r="I516" s="195" t="s">
        <v>3868</v>
      </c>
      <c r="J516" s="24"/>
      <c r="K516" s="24"/>
      <c r="L516" s="24" t="s">
        <v>3874</v>
      </c>
      <c r="M516" s="24" t="s">
        <v>3870</v>
      </c>
      <c r="N516" s="24" t="s">
        <v>3871</v>
      </c>
      <c r="O516" s="24" t="s">
        <v>3874</v>
      </c>
      <c r="P516" s="155">
        <v>91845152</v>
      </c>
      <c r="Q516" s="24" t="s">
        <v>4543</v>
      </c>
      <c r="R516" s="24" t="s">
        <v>2014</v>
      </c>
      <c r="S516" s="25" t="s">
        <v>539</v>
      </c>
      <c r="T516" s="24"/>
      <c r="U516" s="137"/>
      <c r="V516" s="2"/>
      <c r="W516" s="2"/>
      <c r="X516" s="2"/>
      <c r="Y516" s="2"/>
      <c r="Z516" s="2"/>
      <c r="AA516" s="2"/>
      <c r="AB516" s="2"/>
      <c r="AC516" s="2"/>
      <c r="AD516" s="2"/>
      <c r="AE516" s="2"/>
      <c r="AF516" s="2"/>
      <c r="AG516" s="2"/>
    </row>
    <row r="517" spans="1:33">
      <c r="B517" s="205" t="s">
        <v>514</v>
      </c>
      <c r="C517" s="24" t="s">
        <v>4544</v>
      </c>
      <c r="D517" s="24" t="str">
        <f t="shared" si="29"/>
        <v/>
      </c>
      <c r="E517" s="24" t="s">
        <v>1863</v>
      </c>
      <c r="F517" s="189" t="s">
        <v>401</v>
      </c>
      <c r="G517" s="189" t="str">
        <f t="shared" si="30"/>
        <v>X5</v>
      </c>
      <c r="H517" s="194">
        <v>1.75</v>
      </c>
      <c r="I517" s="195" t="s">
        <v>3868</v>
      </c>
      <c r="J517" s="24"/>
      <c r="K517" s="24"/>
      <c r="L517" s="24" t="s">
        <v>3877</v>
      </c>
      <c r="M517" s="24" t="s">
        <v>3870</v>
      </c>
      <c r="N517" s="24" t="s">
        <v>3871</v>
      </c>
      <c r="O517" s="24" t="s">
        <v>3877</v>
      </c>
      <c r="P517" s="25" t="s">
        <v>544</v>
      </c>
      <c r="Q517" s="24" t="s">
        <v>3878</v>
      </c>
      <c r="R517" s="24"/>
      <c r="S517" s="25" t="s">
        <v>552</v>
      </c>
      <c r="T517" s="24"/>
      <c r="U517" s="24"/>
      <c r="V517" s="2"/>
      <c r="W517" s="2"/>
      <c r="X517" s="2"/>
      <c r="Y517" s="2"/>
      <c r="Z517" s="2"/>
      <c r="AA517" s="2"/>
      <c r="AB517" s="2"/>
      <c r="AC517" s="2"/>
      <c r="AD517" s="2"/>
      <c r="AE517" s="2"/>
      <c r="AF517" s="2"/>
      <c r="AG517" s="2"/>
    </row>
    <row r="518" spans="1:33">
      <c r="B518" s="205" t="s">
        <v>514</v>
      </c>
      <c r="C518" s="24" t="s">
        <v>4545</v>
      </c>
      <c r="D518" s="24" t="str">
        <f t="shared" si="29"/>
        <v/>
      </c>
      <c r="E518" s="24" t="s">
        <v>1863</v>
      </c>
      <c r="F518" s="189" t="s">
        <v>401</v>
      </c>
      <c r="G518" s="189" t="str">
        <f t="shared" si="30"/>
        <v>X5</v>
      </c>
      <c r="H518" s="194">
        <v>1.75</v>
      </c>
      <c r="I518" s="195" t="s">
        <v>3880</v>
      </c>
      <c r="J518" s="24"/>
      <c r="K518" s="24"/>
      <c r="L518" s="24" t="s">
        <v>3869</v>
      </c>
      <c r="M518" s="24" t="s">
        <v>3870</v>
      </c>
      <c r="N518" s="24" t="s">
        <v>3871</v>
      </c>
      <c r="O518" s="24" t="s">
        <v>3869</v>
      </c>
      <c r="P518" s="155">
        <v>91845158</v>
      </c>
      <c r="Q518" s="24" t="s">
        <v>4541</v>
      </c>
      <c r="R518" s="137"/>
      <c r="S518" s="25" t="s">
        <v>539</v>
      </c>
      <c r="T518" s="137"/>
      <c r="U518" s="24"/>
      <c r="V518" s="2"/>
      <c r="W518" s="2"/>
      <c r="X518" s="2"/>
      <c r="Y518" s="2"/>
      <c r="Z518" s="2"/>
      <c r="AA518" s="2"/>
      <c r="AB518" s="2"/>
      <c r="AC518" s="2"/>
      <c r="AD518" s="2"/>
      <c r="AE518" s="2"/>
      <c r="AF518" s="2"/>
      <c r="AG518" s="2"/>
    </row>
    <row r="519" spans="1:33">
      <c r="B519" s="205" t="s">
        <v>514</v>
      </c>
      <c r="C519" s="24" t="s">
        <v>4546</v>
      </c>
      <c r="D519" s="24" t="str">
        <f t="shared" si="29"/>
        <v/>
      </c>
      <c r="E519" s="24" t="s">
        <v>1863</v>
      </c>
      <c r="F519" s="189" t="s">
        <v>401</v>
      </c>
      <c r="G519" s="189" t="str">
        <f t="shared" si="30"/>
        <v>X5</v>
      </c>
      <c r="H519" s="194">
        <v>1.75</v>
      </c>
      <c r="I519" s="195" t="s">
        <v>3880</v>
      </c>
      <c r="J519" s="24"/>
      <c r="K519" s="24"/>
      <c r="L519" s="24" t="s">
        <v>3874</v>
      </c>
      <c r="M519" s="24" t="s">
        <v>3870</v>
      </c>
      <c r="N519" s="24" t="s">
        <v>3871</v>
      </c>
      <c r="O519" s="24" t="s">
        <v>3874</v>
      </c>
      <c r="P519" s="155">
        <v>91845156</v>
      </c>
      <c r="Q519" s="24" t="s">
        <v>4543</v>
      </c>
      <c r="R519" s="24" t="s">
        <v>2014</v>
      </c>
      <c r="S519" s="25" t="s">
        <v>539</v>
      </c>
      <c r="T519" s="24"/>
      <c r="U519" s="24"/>
      <c r="V519" s="2"/>
      <c r="W519" s="2"/>
      <c r="X519" s="2"/>
      <c r="Y519" s="2"/>
      <c r="Z519" s="2"/>
      <c r="AA519" s="2"/>
      <c r="AB519" s="2"/>
      <c r="AC519" s="2"/>
      <c r="AD519" s="2"/>
      <c r="AE519" s="2"/>
      <c r="AF519" s="2"/>
      <c r="AG519" s="2"/>
    </row>
    <row r="520" spans="1:33">
      <c r="B520" s="144" t="str">
        <f t="shared" ref="B520:B534" si="31">IF(AND(L520&lt;&gt;"ShaftMatl_Special",P520&lt;&gt;"NA"),"Y","N")</f>
        <v>N</v>
      </c>
      <c r="C520" s="24" t="s">
        <v>4547</v>
      </c>
      <c r="D520" s="24" t="str">
        <f t="shared" si="29"/>
        <v/>
      </c>
      <c r="E520" s="24" t="s">
        <v>1863</v>
      </c>
      <c r="F520" s="189" t="s">
        <v>401</v>
      </c>
      <c r="G520" s="189" t="str">
        <f t="shared" si="30"/>
        <v>X5</v>
      </c>
      <c r="H520" s="194">
        <v>1.75</v>
      </c>
      <c r="I520" s="195" t="s">
        <v>3880</v>
      </c>
      <c r="J520" s="24"/>
      <c r="K520" s="24"/>
      <c r="L520" s="24" t="s">
        <v>3877</v>
      </c>
      <c r="M520" s="24" t="s">
        <v>3870</v>
      </c>
      <c r="N520" s="24" t="s">
        <v>3871</v>
      </c>
      <c r="O520" s="24" t="s">
        <v>3877</v>
      </c>
      <c r="P520" s="25" t="s">
        <v>544</v>
      </c>
      <c r="Q520" s="24" t="s">
        <v>3878</v>
      </c>
      <c r="R520" s="24"/>
      <c r="S520" s="25" t="s">
        <v>552</v>
      </c>
      <c r="T520" s="200"/>
      <c r="U520" s="200"/>
    </row>
    <row r="521" spans="1:33">
      <c r="B521" s="144" t="str">
        <f t="shared" si="31"/>
        <v>Y</v>
      </c>
      <c r="C521" s="24" t="s">
        <v>4548</v>
      </c>
      <c r="D521" s="24" t="str">
        <f t="shared" si="29"/>
        <v>ConTab_BOM_KP_Shaft_0669</v>
      </c>
      <c r="E521" s="24" t="s">
        <v>1863</v>
      </c>
      <c r="F521" s="189" t="s">
        <v>401</v>
      </c>
      <c r="G521" s="189" t="str">
        <f t="shared" si="30"/>
        <v>X5</v>
      </c>
      <c r="H521" s="194">
        <v>1.75</v>
      </c>
      <c r="I521" s="195" t="s">
        <v>3868</v>
      </c>
      <c r="J521" s="24"/>
      <c r="K521" s="24"/>
      <c r="L521" s="24" t="s">
        <v>3884</v>
      </c>
      <c r="M521" s="24" t="s">
        <v>3870</v>
      </c>
      <c r="N521" s="24" t="s">
        <v>3871</v>
      </c>
      <c r="O521" s="24" t="s">
        <v>3884</v>
      </c>
      <c r="P521" s="25" t="s">
        <v>544</v>
      </c>
      <c r="Q521" s="24" t="s">
        <v>4549</v>
      </c>
      <c r="R521" s="137"/>
      <c r="S521" s="25" t="s">
        <v>3886</v>
      </c>
      <c r="T521" s="24"/>
      <c r="U521" s="137"/>
      <c r="V521" s="2"/>
      <c r="W521" s="2"/>
      <c r="X521" s="2"/>
      <c r="Y521" s="2"/>
      <c r="Z521" s="2"/>
      <c r="AA521" s="2"/>
      <c r="AB521" s="2"/>
      <c r="AC521" s="2"/>
      <c r="AD521" s="2"/>
      <c r="AE521" s="2"/>
      <c r="AF521" s="2"/>
      <c r="AG521" s="2"/>
    </row>
    <row r="522" spans="1:33">
      <c r="B522" s="144" t="str">
        <f t="shared" si="31"/>
        <v>Y</v>
      </c>
      <c r="C522" s="24" t="s">
        <v>4550</v>
      </c>
      <c r="D522" s="24" t="str">
        <f t="shared" si="29"/>
        <v>ConTab_BOM_KP_Shaft_0670</v>
      </c>
      <c r="E522" s="24" t="s">
        <v>1863</v>
      </c>
      <c r="F522" s="189" t="s">
        <v>401</v>
      </c>
      <c r="G522" s="189" t="str">
        <f t="shared" si="30"/>
        <v>X5</v>
      </c>
      <c r="H522" s="194">
        <v>1.75</v>
      </c>
      <c r="I522" s="195" t="s">
        <v>3880</v>
      </c>
      <c r="J522" s="24"/>
      <c r="K522" s="24"/>
      <c r="L522" s="24" t="s">
        <v>3884</v>
      </c>
      <c r="M522" s="24" t="s">
        <v>3870</v>
      </c>
      <c r="N522" s="24" t="s">
        <v>3871</v>
      </c>
      <c r="O522" s="24" t="s">
        <v>3884</v>
      </c>
      <c r="P522" s="25" t="s">
        <v>544</v>
      </c>
      <c r="Q522" s="24" t="s">
        <v>4549</v>
      </c>
      <c r="R522" s="137"/>
      <c r="S522" s="25" t="s">
        <v>3886</v>
      </c>
      <c r="T522" s="24"/>
      <c r="U522" s="24"/>
      <c r="V522" s="2"/>
      <c r="W522" s="2"/>
      <c r="X522" s="2"/>
      <c r="Y522" s="2"/>
      <c r="Z522" s="2"/>
      <c r="AA522" s="2"/>
      <c r="AB522" s="2"/>
      <c r="AC522" s="2"/>
      <c r="AD522" s="2"/>
      <c r="AE522" s="2"/>
      <c r="AF522" s="2"/>
      <c r="AG522" s="2"/>
    </row>
    <row r="523" spans="1:33">
      <c r="B523" s="144" t="str">
        <f t="shared" si="31"/>
        <v>Y</v>
      </c>
      <c r="C523" s="24" t="s">
        <v>4551</v>
      </c>
      <c r="D523" s="24" t="str">
        <f t="shared" si="29"/>
        <v>ConTab_BOM_KP_Shaft_0671</v>
      </c>
      <c r="E523" s="24" t="s">
        <v>1863</v>
      </c>
      <c r="F523" s="189" t="s">
        <v>401</v>
      </c>
      <c r="G523" s="189" t="str">
        <f t="shared" si="30"/>
        <v>X5</v>
      </c>
      <c r="H523" s="194">
        <v>1.75</v>
      </c>
      <c r="I523" s="195" t="s">
        <v>3868</v>
      </c>
      <c r="J523" s="24"/>
      <c r="K523" s="24"/>
      <c r="L523" s="24" t="s">
        <v>3889</v>
      </c>
      <c r="M523" s="24" t="s">
        <v>3870</v>
      </c>
      <c r="N523" s="24" t="s">
        <v>3871</v>
      </c>
      <c r="O523" s="24" t="s">
        <v>3889</v>
      </c>
      <c r="P523" s="25" t="s">
        <v>544</v>
      </c>
      <c r="Q523" s="24" t="s">
        <v>4552</v>
      </c>
      <c r="R523" s="24"/>
      <c r="S523" s="25" t="s">
        <v>3886</v>
      </c>
      <c r="T523" s="24"/>
      <c r="U523" s="188"/>
      <c r="V523" s="2"/>
      <c r="W523" s="2"/>
      <c r="X523" s="2"/>
      <c r="Y523" s="2"/>
      <c r="Z523" s="2"/>
      <c r="AA523" s="2"/>
      <c r="AB523" s="2"/>
      <c r="AC523" s="2"/>
      <c r="AD523" s="2"/>
      <c r="AE523" s="2"/>
      <c r="AF523" s="2"/>
      <c r="AG523" s="2"/>
    </row>
    <row r="524" spans="1:33">
      <c r="B524" s="144" t="str">
        <f t="shared" si="31"/>
        <v>Y</v>
      </c>
      <c r="C524" s="24" t="s">
        <v>4553</v>
      </c>
      <c r="D524" s="24" t="str">
        <f t="shared" si="29"/>
        <v>ConTab_BOM_KP_Shaft_0672</v>
      </c>
      <c r="E524" s="24" t="s">
        <v>1863</v>
      </c>
      <c r="F524" s="189" t="s">
        <v>401</v>
      </c>
      <c r="G524" s="189" t="str">
        <f t="shared" si="30"/>
        <v>X5</v>
      </c>
      <c r="H524" s="194">
        <v>1.75</v>
      </c>
      <c r="I524" s="195" t="s">
        <v>3880</v>
      </c>
      <c r="J524" s="24"/>
      <c r="K524" s="24"/>
      <c r="L524" s="24" t="s">
        <v>3889</v>
      </c>
      <c r="M524" s="24" t="s">
        <v>3870</v>
      </c>
      <c r="N524" s="24" t="s">
        <v>3871</v>
      </c>
      <c r="O524" s="24" t="s">
        <v>3889</v>
      </c>
      <c r="P524" s="25" t="s">
        <v>544</v>
      </c>
      <c r="Q524" s="24" t="s">
        <v>4552</v>
      </c>
      <c r="R524" s="24"/>
      <c r="S524" s="25" t="s">
        <v>3886</v>
      </c>
      <c r="T524" s="137"/>
      <c r="U524" s="137"/>
      <c r="V524" s="2"/>
      <c r="W524" s="2"/>
      <c r="X524" s="2"/>
      <c r="Y524" s="2"/>
      <c r="Z524" s="2"/>
      <c r="AA524" s="2"/>
      <c r="AB524" s="2"/>
      <c r="AC524" s="2"/>
      <c r="AD524" s="2"/>
      <c r="AE524" s="2"/>
      <c r="AF524" s="2"/>
      <c r="AG524" s="2"/>
    </row>
    <row r="525" spans="1:33" s="2" customFormat="1">
      <c r="A525" s="43"/>
      <c r="B525" s="144" t="str">
        <f t="shared" si="31"/>
        <v>Y</v>
      </c>
      <c r="C525" s="24" t="s">
        <v>4554</v>
      </c>
      <c r="D525" s="24" t="str">
        <f t="shared" si="29"/>
        <v>ConTab_BOM_KP_Shaft_0677</v>
      </c>
      <c r="E525" s="24" t="s">
        <v>4555</v>
      </c>
      <c r="F525" s="189">
        <v>5</v>
      </c>
      <c r="G525" s="189" t="str">
        <f t="shared" si="30"/>
        <v>X5</v>
      </c>
      <c r="H525" s="194">
        <v>1.75</v>
      </c>
      <c r="I525" s="195" t="s">
        <v>3868</v>
      </c>
      <c r="J525" s="137"/>
      <c r="K525" s="137"/>
      <c r="L525" s="24" t="s">
        <v>3874</v>
      </c>
      <c r="M525" s="24" t="s">
        <v>3870</v>
      </c>
      <c r="N525" s="24" t="s">
        <v>3894</v>
      </c>
      <c r="O525" s="24" t="s">
        <v>3874</v>
      </c>
      <c r="P525" s="25">
        <v>97623738</v>
      </c>
      <c r="Q525" s="24" t="s">
        <v>4556</v>
      </c>
      <c r="R525" s="24"/>
      <c r="S525" s="25" t="s">
        <v>539</v>
      </c>
      <c r="T525" s="24"/>
      <c r="U525" s="188"/>
    </row>
    <row r="526" spans="1:33" s="2" customFormat="1">
      <c r="A526" s="43"/>
      <c r="B526" s="144" t="str">
        <f t="shared" si="31"/>
        <v>Y</v>
      </c>
      <c r="C526" s="24" t="s">
        <v>4557</v>
      </c>
      <c r="D526" s="24" t="str">
        <f t="shared" si="29"/>
        <v>ConTab_BOM_KP_Shaft_0678</v>
      </c>
      <c r="E526" s="24" t="s">
        <v>4555</v>
      </c>
      <c r="F526" s="189">
        <v>5</v>
      </c>
      <c r="G526" s="189" t="str">
        <f t="shared" si="30"/>
        <v>X5</v>
      </c>
      <c r="H526" s="194">
        <v>1.75</v>
      </c>
      <c r="I526" s="195" t="s">
        <v>3880</v>
      </c>
      <c r="J526" s="137"/>
      <c r="K526" s="137"/>
      <c r="L526" s="24" t="s">
        <v>3874</v>
      </c>
      <c r="M526" s="24" t="s">
        <v>3870</v>
      </c>
      <c r="N526" s="24" t="s">
        <v>3894</v>
      </c>
      <c r="O526" s="24" t="s">
        <v>3874</v>
      </c>
      <c r="P526" s="25">
        <v>97623741</v>
      </c>
      <c r="Q526" s="24" t="s">
        <v>4558</v>
      </c>
      <c r="R526" s="24"/>
      <c r="S526" s="25" t="s">
        <v>539</v>
      </c>
      <c r="T526" s="137"/>
      <c r="U526" s="137"/>
    </row>
    <row r="527" spans="1:33" s="2" customFormat="1">
      <c r="A527" s="43"/>
      <c r="B527" s="144" t="str">
        <f t="shared" si="31"/>
        <v>Y</v>
      </c>
      <c r="C527" s="24" t="s">
        <v>4559</v>
      </c>
      <c r="D527" s="24" t="str">
        <f t="shared" si="29"/>
        <v>ConTab_BOM_KP_Shaft_0679</v>
      </c>
      <c r="E527" s="24" t="s">
        <v>4560</v>
      </c>
      <c r="F527" s="189" t="s">
        <v>432</v>
      </c>
      <c r="G527" s="189" t="str">
        <f t="shared" si="30"/>
        <v>XK</v>
      </c>
      <c r="H527" s="194">
        <v>2.5</v>
      </c>
      <c r="I527" s="195" t="s">
        <v>3868</v>
      </c>
      <c r="J527" s="24"/>
      <c r="K527" s="24"/>
      <c r="L527" s="24" t="s">
        <v>3874</v>
      </c>
      <c r="M527" s="24" t="s">
        <v>3870</v>
      </c>
      <c r="N527" s="24" t="s">
        <v>3871</v>
      </c>
      <c r="O527" s="24" t="s">
        <v>3874</v>
      </c>
      <c r="P527" s="155">
        <v>91845536</v>
      </c>
      <c r="Q527" s="24" t="s">
        <v>3997</v>
      </c>
      <c r="R527" s="24" t="s">
        <v>2014</v>
      </c>
      <c r="S527" s="25" t="s">
        <v>539</v>
      </c>
      <c r="T527" s="24"/>
      <c r="U527" s="24"/>
    </row>
    <row r="528" spans="1:33" s="2" customFormat="1">
      <c r="A528" s="43"/>
      <c r="B528" s="144" t="str">
        <f t="shared" si="31"/>
        <v>N</v>
      </c>
      <c r="C528" s="24" t="s">
        <v>4561</v>
      </c>
      <c r="D528" s="24" t="str">
        <f t="shared" si="29"/>
        <v/>
      </c>
      <c r="E528" s="24" t="s">
        <v>4560</v>
      </c>
      <c r="F528" s="189" t="s">
        <v>432</v>
      </c>
      <c r="G528" s="189" t="str">
        <f t="shared" si="30"/>
        <v>XK</v>
      </c>
      <c r="H528" s="194">
        <v>2.5</v>
      </c>
      <c r="I528" s="195" t="s">
        <v>3868</v>
      </c>
      <c r="J528" s="24"/>
      <c r="K528" s="24"/>
      <c r="L528" s="24" t="s">
        <v>3877</v>
      </c>
      <c r="M528" s="24" t="s">
        <v>3870</v>
      </c>
      <c r="N528" s="24" t="s">
        <v>3871</v>
      </c>
      <c r="O528" s="24" t="s">
        <v>3877</v>
      </c>
      <c r="P528" s="25" t="s">
        <v>544</v>
      </c>
      <c r="Q528" s="24" t="s">
        <v>3878</v>
      </c>
      <c r="R528" s="24"/>
      <c r="S528" s="25" t="s">
        <v>552</v>
      </c>
      <c r="T528" s="24"/>
      <c r="U528" s="188"/>
    </row>
    <row r="529" spans="1:21" s="2" customFormat="1">
      <c r="A529" s="43"/>
      <c r="B529" s="144" t="str">
        <f t="shared" si="31"/>
        <v>Y</v>
      </c>
      <c r="C529" s="24" t="s">
        <v>4562</v>
      </c>
      <c r="D529" s="24" t="str">
        <f t="shared" si="29"/>
        <v>ConTab_BOM_KP_Shaft_0681</v>
      </c>
      <c r="E529" s="24" t="s">
        <v>4560</v>
      </c>
      <c r="F529" s="189" t="s">
        <v>432</v>
      </c>
      <c r="G529" s="189" t="str">
        <f t="shared" si="30"/>
        <v>XK</v>
      </c>
      <c r="H529" s="194">
        <v>2.5</v>
      </c>
      <c r="I529" s="195" t="s">
        <v>3880</v>
      </c>
      <c r="J529" s="24"/>
      <c r="K529" s="24"/>
      <c r="L529" s="24" t="s">
        <v>3874</v>
      </c>
      <c r="M529" s="24" t="s">
        <v>3870</v>
      </c>
      <c r="N529" s="24" t="s">
        <v>3871</v>
      </c>
      <c r="O529" s="24" t="s">
        <v>3874</v>
      </c>
      <c r="P529" s="155">
        <v>91845538</v>
      </c>
      <c r="Q529" s="24" t="s">
        <v>3997</v>
      </c>
      <c r="R529" s="24" t="s">
        <v>2014</v>
      </c>
      <c r="S529" s="25" t="s">
        <v>539</v>
      </c>
      <c r="T529" s="137"/>
      <c r="U529" s="137"/>
    </row>
    <row r="530" spans="1:21" s="2" customFormat="1">
      <c r="A530" s="43"/>
      <c r="B530" s="144" t="str">
        <f t="shared" si="31"/>
        <v>N</v>
      </c>
      <c r="C530" s="24" t="s">
        <v>4563</v>
      </c>
      <c r="D530" s="24" t="str">
        <f t="shared" si="29"/>
        <v/>
      </c>
      <c r="E530" s="24" t="s">
        <v>4560</v>
      </c>
      <c r="F530" s="189" t="s">
        <v>432</v>
      </c>
      <c r="G530" s="189" t="str">
        <f t="shared" si="30"/>
        <v>XK</v>
      </c>
      <c r="H530" s="194">
        <v>2.5</v>
      </c>
      <c r="I530" s="195" t="s">
        <v>3880</v>
      </c>
      <c r="J530" s="24"/>
      <c r="K530" s="24"/>
      <c r="L530" s="24" t="s">
        <v>3877</v>
      </c>
      <c r="M530" s="24" t="s">
        <v>3870</v>
      </c>
      <c r="N530" s="24" t="s">
        <v>3871</v>
      </c>
      <c r="O530" s="24" t="s">
        <v>3877</v>
      </c>
      <c r="P530" s="25" t="s">
        <v>544</v>
      </c>
      <c r="Q530" s="24" t="s">
        <v>3878</v>
      </c>
      <c r="R530" s="24"/>
      <c r="S530" s="25" t="s">
        <v>552</v>
      </c>
      <c r="T530" s="24"/>
      <c r="U530" s="24"/>
    </row>
    <row r="531" spans="1:21" s="2" customFormat="1">
      <c r="A531" s="43"/>
      <c r="B531" s="144" t="str">
        <f t="shared" si="31"/>
        <v>Y</v>
      </c>
      <c r="C531" s="24" t="s">
        <v>4564</v>
      </c>
      <c r="D531" s="24" t="str">
        <f t="shared" si="29"/>
        <v>ConTab_BOM_KP_Shaft_0683</v>
      </c>
      <c r="E531" s="24" t="s">
        <v>4560</v>
      </c>
      <c r="F531" s="189" t="s">
        <v>432</v>
      </c>
      <c r="G531" s="189" t="str">
        <f t="shared" si="30"/>
        <v>XK</v>
      </c>
      <c r="H531" s="194">
        <v>2.5</v>
      </c>
      <c r="I531" s="195" t="s">
        <v>3868</v>
      </c>
      <c r="J531" s="24"/>
      <c r="K531" s="24"/>
      <c r="L531" s="24" t="s">
        <v>3884</v>
      </c>
      <c r="M531" s="24" t="s">
        <v>3870</v>
      </c>
      <c r="N531" s="24" t="s">
        <v>3871</v>
      </c>
      <c r="O531" s="24" t="s">
        <v>3884</v>
      </c>
      <c r="P531" s="25" t="s">
        <v>544</v>
      </c>
      <c r="Q531" s="24" t="s">
        <v>4004</v>
      </c>
      <c r="R531" s="137"/>
      <c r="S531" s="25" t="s">
        <v>3886</v>
      </c>
      <c r="T531" s="24"/>
      <c r="U531" s="188"/>
    </row>
    <row r="532" spans="1:21" s="2" customFormat="1">
      <c r="A532" s="43"/>
      <c r="B532" s="144" t="str">
        <f t="shared" si="31"/>
        <v>Y</v>
      </c>
      <c r="C532" s="24" t="s">
        <v>4565</v>
      </c>
      <c r="D532" s="24" t="str">
        <f t="shared" si="29"/>
        <v>ConTab_BOM_KP_Shaft_0684</v>
      </c>
      <c r="E532" s="24" t="s">
        <v>4560</v>
      </c>
      <c r="F532" s="189" t="s">
        <v>432</v>
      </c>
      <c r="G532" s="189" t="str">
        <f t="shared" si="30"/>
        <v>XK</v>
      </c>
      <c r="H532" s="194">
        <v>2.5</v>
      </c>
      <c r="I532" s="195" t="s">
        <v>3880</v>
      </c>
      <c r="J532" s="24"/>
      <c r="K532" s="24"/>
      <c r="L532" s="24" t="s">
        <v>3884</v>
      </c>
      <c r="M532" s="24" t="s">
        <v>3870</v>
      </c>
      <c r="N532" s="24" t="s">
        <v>3871</v>
      </c>
      <c r="O532" s="24" t="s">
        <v>3884</v>
      </c>
      <c r="P532" s="25" t="s">
        <v>544</v>
      </c>
      <c r="Q532" s="24" t="s">
        <v>4004</v>
      </c>
      <c r="R532" s="137"/>
      <c r="S532" s="25" t="s">
        <v>3886</v>
      </c>
      <c r="T532" s="24"/>
      <c r="U532" s="24"/>
    </row>
    <row r="533" spans="1:21" s="2" customFormat="1">
      <c r="A533" s="43"/>
      <c r="B533" s="144" t="str">
        <f t="shared" si="31"/>
        <v>Y</v>
      </c>
      <c r="C533" s="24" t="s">
        <v>4566</v>
      </c>
      <c r="D533" s="24" t="str">
        <f t="shared" si="29"/>
        <v>ConTab_BOM_KP_Shaft_0685</v>
      </c>
      <c r="E533" s="24" t="s">
        <v>4560</v>
      </c>
      <c r="F533" s="189" t="s">
        <v>432</v>
      </c>
      <c r="G533" s="189" t="str">
        <f t="shared" si="30"/>
        <v>XK</v>
      </c>
      <c r="H533" s="194">
        <v>2.5</v>
      </c>
      <c r="I533" s="195" t="s">
        <v>3868</v>
      </c>
      <c r="J533" s="24"/>
      <c r="K533" s="24"/>
      <c r="L533" s="24" t="s">
        <v>3889</v>
      </c>
      <c r="M533" s="24" t="s">
        <v>3870</v>
      </c>
      <c r="N533" s="24" t="s">
        <v>3871</v>
      </c>
      <c r="O533" s="24" t="s">
        <v>3889</v>
      </c>
      <c r="P533" s="25" t="s">
        <v>544</v>
      </c>
      <c r="Q533" s="24" t="s">
        <v>4007</v>
      </c>
      <c r="R533" s="24"/>
      <c r="S533" s="25" t="s">
        <v>3886</v>
      </c>
      <c r="T533" s="24"/>
      <c r="U533" s="24"/>
    </row>
    <row r="534" spans="1:21" s="2" customFormat="1">
      <c r="A534" s="43"/>
      <c r="B534" s="144" t="str">
        <f t="shared" si="31"/>
        <v>Y</v>
      </c>
      <c r="C534" s="24" t="s">
        <v>4567</v>
      </c>
      <c r="D534" s="24" t="str">
        <f t="shared" si="29"/>
        <v>ConTab_BOM_KP_Shaft_0686</v>
      </c>
      <c r="E534" s="24" t="s">
        <v>4560</v>
      </c>
      <c r="F534" s="189" t="s">
        <v>432</v>
      </c>
      <c r="G534" s="189" t="str">
        <f t="shared" si="30"/>
        <v>XK</v>
      </c>
      <c r="H534" s="194">
        <v>2.5</v>
      </c>
      <c r="I534" s="195" t="s">
        <v>3880</v>
      </c>
      <c r="J534" s="24"/>
      <c r="K534" s="24"/>
      <c r="L534" s="24" t="s">
        <v>3889</v>
      </c>
      <c r="M534" s="24" t="s">
        <v>3870</v>
      </c>
      <c r="N534" s="24" t="s">
        <v>3871</v>
      </c>
      <c r="O534" s="24" t="s">
        <v>3889</v>
      </c>
      <c r="P534" s="25" t="s">
        <v>544</v>
      </c>
      <c r="Q534" s="24" t="s">
        <v>4007</v>
      </c>
      <c r="R534" s="24"/>
      <c r="S534" s="25" t="s">
        <v>3886</v>
      </c>
      <c r="T534" s="24"/>
      <c r="U534" s="188"/>
    </row>
    <row r="535" spans="1:21" s="2" customFormat="1">
      <c r="A535" s="44" t="s">
        <v>316</v>
      </c>
    </row>
    <row r="536" spans="1:21" s="2" customFormat="1">
      <c r="A536" s="43"/>
    </row>
    <row r="537" spans="1:21" s="2" customFormat="1">
      <c r="A537" s="43"/>
    </row>
    <row r="545" spans="2:19">
      <c r="E545" t="s">
        <v>4568</v>
      </c>
      <c r="F545" s="251"/>
      <c r="G545" s="251"/>
      <c r="P545" s="251"/>
      <c r="S545" s="251"/>
    </row>
    <row r="546" spans="2:19">
      <c r="B546" s="205"/>
      <c r="C546" s="24"/>
      <c r="D546" s="24"/>
      <c r="E546" s="24" t="s">
        <v>1597</v>
      </c>
      <c r="F546" s="189" t="s">
        <v>514</v>
      </c>
      <c r="G546" s="189" t="str">
        <f>"X"&amp;F546</f>
        <v>XN</v>
      </c>
      <c r="H546" s="194">
        <v>5.125</v>
      </c>
      <c r="I546" s="206" t="s">
        <v>3868</v>
      </c>
      <c r="J546" s="188" t="s">
        <v>3956</v>
      </c>
      <c r="K546" s="188" t="s">
        <v>3987</v>
      </c>
      <c r="L546" s="188" t="s">
        <v>4569</v>
      </c>
      <c r="M546" s="188" t="s">
        <v>3871</v>
      </c>
      <c r="N546" s="188" t="s">
        <v>3871</v>
      </c>
      <c r="O546" s="188" t="s">
        <v>4569</v>
      </c>
      <c r="P546" s="169" t="s">
        <v>544</v>
      </c>
      <c r="Q546" s="188" t="s">
        <v>3964</v>
      </c>
      <c r="R546" s="188"/>
      <c r="S546" s="193" t="s">
        <v>3965</v>
      </c>
    </row>
    <row r="547" spans="2:19">
      <c r="B547" s="205"/>
      <c r="C547" s="24"/>
      <c r="D547" s="24"/>
      <c r="E547" s="24" t="s">
        <v>1597</v>
      </c>
      <c r="F547" s="189" t="s">
        <v>514</v>
      </c>
      <c r="G547" s="189" t="str">
        <f>"X"&amp;F547</f>
        <v>XN</v>
      </c>
      <c r="H547" s="194">
        <v>5.125</v>
      </c>
      <c r="I547" s="206" t="s">
        <v>3868</v>
      </c>
      <c r="J547" s="188" t="s">
        <v>3961</v>
      </c>
      <c r="K547" s="188" t="s">
        <v>3962</v>
      </c>
      <c r="L547" s="188" t="s">
        <v>4569</v>
      </c>
      <c r="M547" s="188" t="s">
        <v>3870</v>
      </c>
      <c r="N547" s="188" t="s">
        <v>3871</v>
      </c>
      <c r="O547" s="188" t="s">
        <v>4569</v>
      </c>
      <c r="P547" s="169" t="s">
        <v>544</v>
      </c>
      <c r="Q547" s="188" t="s">
        <v>3964</v>
      </c>
      <c r="R547" s="188"/>
      <c r="S547" s="193" t="s">
        <v>3965</v>
      </c>
    </row>
    <row r="548" spans="2:19">
      <c r="B548" s="205"/>
      <c r="C548" s="24"/>
      <c r="D548" s="24"/>
      <c r="E548" s="24" t="s">
        <v>1597</v>
      </c>
      <c r="F548" s="189" t="s">
        <v>514</v>
      </c>
      <c r="G548" s="189" t="str">
        <f t="shared" ref="G548:G579" si="32">"X"&amp;F548</f>
        <v>XN</v>
      </c>
      <c r="H548" s="194">
        <v>5.125</v>
      </c>
      <c r="I548" s="206" t="s">
        <v>3880</v>
      </c>
      <c r="J548" s="188" t="s">
        <v>3956</v>
      </c>
      <c r="K548" s="188" t="s">
        <v>3987</v>
      </c>
      <c r="L548" s="188" t="s">
        <v>4569</v>
      </c>
      <c r="M548" s="188" t="s">
        <v>3871</v>
      </c>
      <c r="N548" s="188" t="s">
        <v>3871</v>
      </c>
      <c r="O548" s="188" t="s">
        <v>4569</v>
      </c>
      <c r="P548" s="169" t="s">
        <v>544</v>
      </c>
      <c r="Q548" s="188" t="s">
        <v>3964</v>
      </c>
      <c r="R548" s="188"/>
      <c r="S548" s="193" t="s">
        <v>3965</v>
      </c>
    </row>
    <row r="549" spans="2:19">
      <c r="B549" s="205"/>
      <c r="C549" s="24"/>
      <c r="D549" s="24"/>
      <c r="E549" s="24" t="s">
        <v>1597</v>
      </c>
      <c r="F549" s="189" t="s">
        <v>514</v>
      </c>
      <c r="G549" s="189" t="str">
        <f t="shared" si="32"/>
        <v>XN</v>
      </c>
      <c r="H549" s="194">
        <v>5.125</v>
      </c>
      <c r="I549" s="206" t="s">
        <v>3880</v>
      </c>
      <c r="J549" s="188" t="s">
        <v>3961</v>
      </c>
      <c r="K549" s="188" t="s">
        <v>3962</v>
      </c>
      <c r="L549" s="188" t="s">
        <v>4569</v>
      </c>
      <c r="M549" s="188" t="s">
        <v>3870</v>
      </c>
      <c r="N549" s="188" t="s">
        <v>3871</v>
      </c>
      <c r="O549" s="188" t="s">
        <v>4569</v>
      </c>
      <c r="P549" s="169" t="s">
        <v>544</v>
      </c>
      <c r="Q549" s="188" t="s">
        <v>3964</v>
      </c>
      <c r="R549" s="188"/>
      <c r="S549" s="193" t="s">
        <v>3965</v>
      </c>
    </row>
    <row r="550" spans="2:19">
      <c r="B550" s="205"/>
      <c r="C550" s="24"/>
      <c r="D550" s="24"/>
      <c r="E550" s="24" t="s">
        <v>4010</v>
      </c>
      <c r="F550" s="189" t="s">
        <v>432</v>
      </c>
      <c r="G550" s="189" t="str">
        <f t="shared" si="32"/>
        <v>XK</v>
      </c>
      <c r="H550" s="194">
        <v>2.5</v>
      </c>
      <c r="I550" s="206" t="s">
        <v>3868</v>
      </c>
      <c r="J550" s="188" t="s">
        <v>3956</v>
      </c>
      <c r="K550" s="188" t="s">
        <v>14262</v>
      </c>
      <c r="L550" s="188" t="s">
        <v>4569</v>
      </c>
      <c r="M550" s="188" t="s">
        <v>3871</v>
      </c>
      <c r="N550" s="188" t="s">
        <v>3871</v>
      </c>
      <c r="O550" s="188" t="s">
        <v>4569</v>
      </c>
      <c r="P550" s="169" t="s">
        <v>544</v>
      </c>
      <c r="Q550" s="188" t="s">
        <v>3964</v>
      </c>
      <c r="R550" s="188"/>
      <c r="S550" s="193" t="s">
        <v>3965</v>
      </c>
    </row>
    <row r="551" spans="2:19">
      <c r="B551" s="205"/>
      <c r="C551" s="24"/>
      <c r="D551" s="24"/>
      <c r="E551" s="24" t="s">
        <v>4010</v>
      </c>
      <c r="F551" s="189" t="s">
        <v>432</v>
      </c>
      <c r="G551" s="189" t="str">
        <f t="shared" si="32"/>
        <v>XK</v>
      </c>
      <c r="H551" s="194">
        <v>2.5</v>
      </c>
      <c r="I551" s="206" t="s">
        <v>3868</v>
      </c>
      <c r="J551" s="188" t="s">
        <v>3961</v>
      </c>
      <c r="K551" s="188" t="s">
        <v>3962</v>
      </c>
      <c r="L551" s="188" t="s">
        <v>4569</v>
      </c>
      <c r="M551" s="188" t="s">
        <v>3870</v>
      </c>
      <c r="N551" s="188" t="s">
        <v>3871</v>
      </c>
      <c r="O551" s="188" t="s">
        <v>4569</v>
      </c>
      <c r="P551" s="169" t="s">
        <v>544</v>
      </c>
      <c r="Q551" s="188" t="s">
        <v>3964</v>
      </c>
      <c r="R551" s="188"/>
      <c r="S551" s="193" t="s">
        <v>3965</v>
      </c>
    </row>
    <row r="552" spans="2:19">
      <c r="B552" s="205"/>
      <c r="C552" s="24"/>
      <c r="D552" s="24"/>
      <c r="E552" s="24" t="s">
        <v>4010</v>
      </c>
      <c r="F552" s="189" t="s">
        <v>432</v>
      </c>
      <c r="G552" s="189" t="str">
        <f t="shared" si="32"/>
        <v>XK</v>
      </c>
      <c r="H552" s="194">
        <v>2.5</v>
      </c>
      <c r="I552" s="206" t="s">
        <v>3880</v>
      </c>
      <c r="J552" s="188" t="s">
        <v>3956</v>
      </c>
      <c r="K552" s="188" t="s">
        <v>14262</v>
      </c>
      <c r="L552" s="188" t="s">
        <v>4569</v>
      </c>
      <c r="M552" s="188" t="s">
        <v>3871</v>
      </c>
      <c r="N552" s="188" t="s">
        <v>3871</v>
      </c>
      <c r="O552" s="188" t="s">
        <v>4569</v>
      </c>
      <c r="P552" s="169" t="s">
        <v>544</v>
      </c>
      <c r="Q552" s="188" t="s">
        <v>3964</v>
      </c>
      <c r="R552" s="188"/>
      <c r="S552" s="193" t="s">
        <v>3965</v>
      </c>
    </row>
    <row r="553" spans="2:19">
      <c r="B553" s="205"/>
      <c r="C553" s="24"/>
      <c r="D553" s="24"/>
      <c r="E553" s="24" t="s">
        <v>4010</v>
      </c>
      <c r="F553" s="189" t="s">
        <v>432</v>
      </c>
      <c r="G553" s="189" t="str">
        <f t="shared" si="32"/>
        <v>XK</v>
      </c>
      <c r="H553" s="194">
        <v>2.5</v>
      </c>
      <c r="I553" s="206" t="s">
        <v>3880</v>
      </c>
      <c r="J553" s="188" t="s">
        <v>3961</v>
      </c>
      <c r="K553" s="188" t="s">
        <v>3962</v>
      </c>
      <c r="L553" s="188" t="s">
        <v>4569</v>
      </c>
      <c r="M553" s="188" t="s">
        <v>3870</v>
      </c>
      <c r="N553" s="188" t="s">
        <v>3871</v>
      </c>
      <c r="O553" s="188" t="s">
        <v>4569</v>
      </c>
      <c r="P553" s="169" t="s">
        <v>544</v>
      </c>
      <c r="Q553" s="188" t="s">
        <v>3964</v>
      </c>
      <c r="R553" s="188"/>
      <c r="S553" s="193" t="s">
        <v>3965</v>
      </c>
    </row>
    <row r="554" spans="2:19">
      <c r="B554" s="205"/>
      <c r="C554" s="24"/>
      <c r="D554" s="24"/>
      <c r="E554" s="24" t="s">
        <v>3978</v>
      </c>
      <c r="F554" s="189" t="s">
        <v>450</v>
      </c>
      <c r="G554" s="189" t="str">
        <f t="shared" si="32"/>
        <v>XV</v>
      </c>
      <c r="H554" s="194">
        <v>3.125</v>
      </c>
      <c r="I554" s="206" t="s">
        <v>3868</v>
      </c>
      <c r="J554" s="188" t="s">
        <v>3956</v>
      </c>
      <c r="K554" s="188" t="s">
        <v>14262</v>
      </c>
      <c r="L554" s="188" t="s">
        <v>4569</v>
      </c>
      <c r="M554" s="188" t="s">
        <v>3871</v>
      </c>
      <c r="N554" s="188" t="s">
        <v>3871</v>
      </c>
      <c r="O554" s="188" t="s">
        <v>4569</v>
      </c>
      <c r="P554" s="169" t="s">
        <v>544</v>
      </c>
      <c r="Q554" s="188" t="s">
        <v>3964</v>
      </c>
      <c r="R554" s="188"/>
      <c r="S554" s="193" t="s">
        <v>3965</v>
      </c>
    </row>
    <row r="555" spans="2:19">
      <c r="B555" s="205"/>
      <c r="C555" s="24"/>
      <c r="D555" s="24"/>
      <c r="E555" s="24" t="s">
        <v>3978</v>
      </c>
      <c r="F555" s="189" t="s">
        <v>450</v>
      </c>
      <c r="G555" s="189" t="str">
        <f t="shared" si="32"/>
        <v>XV</v>
      </c>
      <c r="H555" s="194">
        <v>3.125</v>
      </c>
      <c r="I555" s="206" t="s">
        <v>3868</v>
      </c>
      <c r="J555" s="188" t="s">
        <v>3961</v>
      </c>
      <c r="K555" s="188" t="s">
        <v>3962</v>
      </c>
      <c r="L555" s="188" t="s">
        <v>4569</v>
      </c>
      <c r="M555" s="188" t="s">
        <v>3870</v>
      </c>
      <c r="N555" s="188" t="s">
        <v>3871</v>
      </c>
      <c r="O555" s="188" t="s">
        <v>4569</v>
      </c>
      <c r="P555" s="169" t="s">
        <v>544</v>
      </c>
      <c r="Q555" s="188" t="s">
        <v>3964</v>
      </c>
      <c r="R555" s="188"/>
      <c r="S555" s="193" t="s">
        <v>3965</v>
      </c>
    </row>
    <row r="556" spans="2:19">
      <c r="B556" s="205"/>
      <c r="C556" s="24"/>
      <c r="D556" s="24"/>
      <c r="E556" s="24" t="s">
        <v>3978</v>
      </c>
      <c r="F556" s="189" t="s">
        <v>450</v>
      </c>
      <c r="G556" s="189" t="str">
        <f t="shared" si="32"/>
        <v>XV</v>
      </c>
      <c r="H556" s="194">
        <v>3.125</v>
      </c>
      <c r="I556" s="206" t="s">
        <v>3880</v>
      </c>
      <c r="J556" s="188" t="s">
        <v>3956</v>
      </c>
      <c r="K556" s="188" t="s">
        <v>14262</v>
      </c>
      <c r="L556" s="188" t="s">
        <v>4569</v>
      </c>
      <c r="M556" s="188" t="s">
        <v>3871</v>
      </c>
      <c r="N556" s="188" t="s">
        <v>3871</v>
      </c>
      <c r="O556" s="188" t="s">
        <v>4569</v>
      </c>
      <c r="P556" s="169" t="s">
        <v>544</v>
      </c>
      <c r="Q556" s="188" t="s">
        <v>3964</v>
      </c>
      <c r="R556" s="188"/>
      <c r="S556" s="193" t="s">
        <v>3965</v>
      </c>
    </row>
    <row r="557" spans="2:19">
      <c r="B557" s="205"/>
      <c r="C557" s="24"/>
      <c r="D557" s="24"/>
      <c r="E557" s="24" t="s">
        <v>3978</v>
      </c>
      <c r="F557" s="189" t="s">
        <v>450</v>
      </c>
      <c r="G557" s="189" t="str">
        <f t="shared" si="32"/>
        <v>XV</v>
      </c>
      <c r="H557" s="194">
        <v>3.125</v>
      </c>
      <c r="I557" s="206" t="s">
        <v>3880</v>
      </c>
      <c r="J557" s="188" t="s">
        <v>3961</v>
      </c>
      <c r="K557" s="188" t="s">
        <v>3962</v>
      </c>
      <c r="L557" s="188" t="s">
        <v>4569</v>
      </c>
      <c r="M557" s="188" t="s">
        <v>3870</v>
      </c>
      <c r="N557" s="188" t="s">
        <v>3871</v>
      </c>
      <c r="O557" s="188" t="s">
        <v>4569</v>
      </c>
      <c r="P557" s="169" t="s">
        <v>544</v>
      </c>
      <c r="Q557" s="188" t="s">
        <v>3964</v>
      </c>
      <c r="R557" s="188"/>
      <c r="S557" s="193" t="s">
        <v>3965</v>
      </c>
    </row>
    <row r="558" spans="2:19">
      <c r="B558" s="205"/>
      <c r="C558" s="24"/>
      <c r="D558" s="24"/>
      <c r="E558" s="24" t="s">
        <v>1491</v>
      </c>
      <c r="F558" s="189" t="s">
        <v>496</v>
      </c>
      <c r="G558" s="189" t="str">
        <f t="shared" si="32"/>
        <v>XH</v>
      </c>
      <c r="H558" s="194">
        <v>3.74</v>
      </c>
      <c r="I558" s="206" t="s">
        <v>3868</v>
      </c>
      <c r="J558" s="188" t="s">
        <v>3956</v>
      </c>
      <c r="K558" s="188" t="s">
        <v>3987</v>
      </c>
      <c r="L558" s="188" t="s">
        <v>4569</v>
      </c>
      <c r="M558" s="188" t="s">
        <v>3871</v>
      </c>
      <c r="N558" s="188" t="s">
        <v>3871</v>
      </c>
      <c r="O558" s="188" t="s">
        <v>4569</v>
      </c>
      <c r="P558" s="169" t="s">
        <v>544</v>
      </c>
      <c r="Q558" s="188" t="s">
        <v>3964</v>
      </c>
      <c r="R558" s="188"/>
      <c r="S558" s="193" t="s">
        <v>3965</v>
      </c>
    </row>
    <row r="559" spans="2:19">
      <c r="B559" s="205"/>
      <c r="C559" s="24"/>
      <c r="D559" s="24"/>
      <c r="E559" s="24" t="s">
        <v>1491</v>
      </c>
      <c r="F559" s="189" t="s">
        <v>496</v>
      </c>
      <c r="G559" s="189" t="str">
        <f t="shared" si="32"/>
        <v>XH</v>
      </c>
      <c r="H559" s="194">
        <v>3.74</v>
      </c>
      <c r="I559" s="206" t="s">
        <v>3868</v>
      </c>
      <c r="J559" s="188" t="s">
        <v>3961</v>
      </c>
      <c r="K559" s="188" t="s">
        <v>3962</v>
      </c>
      <c r="L559" s="188" t="s">
        <v>4569</v>
      </c>
      <c r="M559" s="188" t="s">
        <v>3870</v>
      </c>
      <c r="N559" s="188" t="s">
        <v>3871</v>
      </c>
      <c r="O559" s="188" t="s">
        <v>4569</v>
      </c>
      <c r="P559" s="169" t="s">
        <v>544</v>
      </c>
      <c r="Q559" s="188" t="s">
        <v>3964</v>
      </c>
      <c r="R559" s="188"/>
      <c r="S559" s="193" t="s">
        <v>3965</v>
      </c>
    </row>
    <row r="560" spans="2:19">
      <c r="B560" s="205"/>
      <c r="C560" s="24"/>
      <c r="D560" s="24"/>
      <c r="E560" s="24" t="s">
        <v>1491</v>
      </c>
      <c r="F560" s="189" t="s">
        <v>496</v>
      </c>
      <c r="G560" s="189" t="str">
        <f t="shared" si="32"/>
        <v>XH</v>
      </c>
      <c r="H560" s="194">
        <v>3.74</v>
      </c>
      <c r="I560" s="206" t="s">
        <v>3880</v>
      </c>
      <c r="J560" s="188" t="s">
        <v>3956</v>
      </c>
      <c r="K560" s="188" t="s">
        <v>3987</v>
      </c>
      <c r="L560" s="188" t="s">
        <v>4569</v>
      </c>
      <c r="M560" s="188" t="s">
        <v>3871</v>
      </c>
      <c r="N560" s="188" t="s">
        <v>3871</v>
      </c>
      <c r="O560" s="188" t="s">
        <v>4569</v>
      </c>
      <c r="P560" s="169" t="s">
        <v>544</v>
      </c>
      <c r="Q560" s="188" t="s">
        <v>3964</v>
      </c>
      <c r="R560" s="188"/>
      <c r="S560" s="193" t="s">
        <v>3965</v>
      </c>
    </row>
    <row r="561" spans="2:19">
      <c r="B561" s="205"/>
      <c r="C561" s="24"/>
      <c r="D561" s="24"/>
      <c r="E561" s="24" t="s">
        <v>1491</v>
      </c>
      <c r="F561" s="189" t="s">
        <v>496</v>
      </c>
      <c r="G561" s="189" t="str">
        <f t="shared" si="32"/>
        <v>XH</v>
      </c>
      <c r="H561" s="194">
        <v>3.74</v>
      </c>
      <c r="I561" s="206" t="s">
        <v>3880</v>
      </c>
      <c r="J561" s="188" t="s">
        <v>3961</v>
      </c>
      <c r="K561" s="188" t="s">
        <v>3962</v>
      </c>
      <c r="L561" s="188" t="s">
        <v>4569</v>
      </c>
      <c r="M561" s="188" t="s">
        <v>3870</v>
      </c>
      <c r="N561" s="188" t="s">
        <v>3871</v>
      </c>
      <c r="O561" s="188" t="s">
        <v>4569</v>
      </c>
      <c r="P561" s="169" t="s">
        <v>544</v>
      </c>
      <c r="Q561" s="188" t="s">
        <v>3964</v>
      </c>
      <c r="R561" s="188"/>
      <c r="S561" s="193" t="s">
        <v>3965</v>
      </c>
    </row>
    <row r="562" spans="2:19">
      <c r="B562" s="205"/>
      <c r="C562" s="24"/>
      <c r="D562" s="24"/>
      <c r="E562" s="24" t="s">
        <v>1554</v>
      </c>
      <c r="F562" s="189" t="s">
        <v>450</v>
      </c>
      <c r="G562" s="189" t="str">
        <f t="shared" si="32"/>
        <v>XV</v>
      </c>
      <c r="H562" s="194">
        <v>3.125</v>
      </c>
      <c r="I562" s="206" t="s">
        <v>3868</v>
      </c>
      <c r="J562" s="188" t="s">
        <v>3956</v>
      </c>
      <c r="K562" s="188" t="s">
        <v>14262</v>
      </c>
      <c r="L562" s="188" t="s">
        <v>3874</v>
      </c>
      <c r="M562" s="188" t="s">
        <v>3871</v>
      </c>
      <c r="N562" s="188" t="s">
        <v>3871</v>
      </c>
      <c r="O562" s="188" t="s">
        <v>3874</v>
      </c>
      <c r="P562" s="169" t="s">
        <v>544</v>
      </c>
      <c r="Q562" s="188" t="s">
        <v>3964</v>
      </c>
      <c r="R562" s="188"/>
      <c r="S562" s="193" t="s">
        <v>3965</v>
      </c>
    </row>
    <row r="563" spans="2:19">
      <c r="B563" s="205"/>
      <c r="C563" s="24"/>
      <c r="D563" s="24"/>
      <c r="E563" s="24" t="s">
        <v>1554</v>
      </c>
      <c r="F563" s="189" t="s">
        <v>450</v>
      </c>
      <c r="G563" s="189" t="str">
        <f t="shared" si="32"/>
        <v>XV</v>
      </c>
      <c r="H563" s="194">
        <v>3.125</v>
      </c>
      <c r="I563" s="206" t="s">
        <v>3868</v>
      </c>
      <c r="J563" s="188" t="s">
        <v>3961</v>
      </c>
      <c r="K563" s="188" t="s">
        <v>3962</v>
      </c>
      <c r="L563" s="188" t="s">
        <v>3874</v>
      </c>
      <c r="M563" s="188" t="s">
        <v>3870</v>
      </c>
      <c r="N563" s="188" t="s">
        <v>3871</v>
      </c>
      <c r="O563" s="188" t="s">
        <v>3874</v>
      </c>
      <c r="P563" s="169" t="s">
        <v>544</v>
      </c>
      <c r="Q563" s="188" t="s">
        <v>3964</v>
      </c>
      <c r="R563" s="188"/>
      <c r="S563" s="193" t="s">
        <v>3965</v>
      </c>
    </row>
    <row r="564" spans="2:19">
      <c r="B564" s="205"/>
      <c r="C564" s="24"/>
      <c r="D564" s="24"/>
      <c r="E564" s="24" t="s">
        <v>1554</v>
      </c>
      <c r="F564" s="189" t="s">
        <v>450</v>
      </c>
      <c r="G564" s="189" t="str">
        <f t="shared" si="32"/>
        <v>XV</v>
      </c>
      <c r="H564" s="194">
        <v>3.125</v>
      </c>
      <c r="I564" s="206" t="s">
        <v>3868</v>
      </c>
      <c r="J564" s="188" t="s">
        <v>3956</v>
      </c>
      <c r="K564" s="188" t="s">
        <v>14262</v>
      </c>
      <c r="L564" s="188" t="s">
        <v>3869</v>
      </c>
      <c r="M564" s="188" t="s">
        <v>3871</v>
      </c>
      <c r="N564" s="188" t="s">
        <v>3871</v>
      </c>
      <c r="O564" s="188" t="s">
        <v>3869</v>
      </c>
      <c r="P564" s="169" t="s">
        <v>544</v>
      </c>
      <c r="Q564" s="188" t="s">
        <v>3964</v>
      </c>
      <c r="R564" s="188"/>
      <c r="S564" s="193" t="s">
        <v>3965</v>
      </c>
    </row>
    <row r="565" spans="2:19">
      <c r="B565" s="205"/>
      <c r="C565" s="24"/>
      <c r="D565" s="24"/>
      <c r="E565" s="24" t="s">
        <v>1554</v>
      </c>
      <c r="F565" s="189" t="s">
        <v>450</v>
      </c>
      <c r="G565" s="189" t="str">
        <f t="shared" si="32"/>
        <v>XV</v>
      </c>
      <c r="H565" s="194">
        <v>3.125</v>
      </c>
      <c r="I565" s="206" t="s">
        <v>3868</v>
      </c>
      <c r="J565" s="188" t="s">
        <v>3961</v>
      </c>
      <c r="K565" s="188" t="s">
        <v>3962</v>
      </c>
      <c r="L565" s="188" t="s">
        <v>3869</v>
      </c>
      <c r="M565" s="188" t="s">
        <v>3870</v>
      </c>
      <c r="N565" s="188" t="s">
        <v>3871</v>
      </c>
      <c r="O565" s="188" t="s">
        <v>3869</v>
      </c>
      <c r="P565" s="169" t="s">
        <v>544</v>
      </c>
      <c r="Q565" s="188" t="s">
        <v>3964</v>
      </c>
      <c r="R565" s="188"/>
      <c r="S565" s="193" t="s">
        <v>3965</v>
      </c>
    </row>
    <row r="566" spans="2:19">
      <c r="B566" s="205"/>
      <c r="C566" s="24"/>
      <c r="D566" s="24"/>
      <c r="E566" s="24" t="s">
        <v>1554</v>
      </c>
      <c r="F566" s="189" t="s">
        <v>450</v>
      </c>
      <c r="G566" s="189" t="str">
        <f t="shared" si="32"/>
        <v>XV</v>
      </c>
      <c r="H566" s="194">
        <v>3.125</v>
      </c>
      <c r="I566" s="206" t="s">
        <v>3868</v>
      </c>
      <c r="J566" s="188" t="s">
        <v>3956</v>
      </c>
      <c r="K566" s="188" t="s">
        <v>14262</v>
      </c>
      <c r="L566" s="188" t="s">
        <v>3884</v>
      </c>
      <c r="M566" s="188" t="s">
        <v>3871</v>
      </c>
      <c r="N566" s="188" t="s">
        <v>3871</v>
      </c>
      <c r="O566" s="188" t="s">
        <v>3884</v>
      </c>
      <c r="P566" s="169" t="s">
        <v>544</v>
      </c>
      <c r="Q566" s="188" t="s">
        <v>3964</v>
      </c>
      <c r="R566" s="188"/>
      <c r="S566" s="193" t="s">
        <v>3965</v>
      </c>
    </row>
    <row r="567" spans="2:19">
      <c r="B567" s="205"/>
      <c r="C567" s="24"/>
      <c r="D567" s="24"/>
      <c r="E567" s="24" t="s">
        <v>1554</v>
      </c>
      <c r="F567" s="189" t="s">
        <v>450</v>
      </c>
      <c r="G567" s="189" t="str">
        <f t="shared" si="32"/>
        <v>XV</v>
      </c>
      <c r="H567" s="194">
        <v>3.125</v>
      </c>
      <c r="I567" s="206" t="s">
        <v>3868</v>
      </c>
      <c r="J567" s="188" t="s">
        <v>3961</v>
      </c>
      <c r="K567" s="188" t="s">
        <v>3962</v>
      </c>
      <c r="L567" s="188" t="s">
        <v>3884</v>
      </c>
      <c r="M567" s="188" t="s">
        <v>3870</v>
      </c>
      <c r="N567" s="188" t="s">
        <v>3871</v>
      </c>
      <c r="O567" s="188" t="s">
        <v>3884</v>
      </c>
      <c r="P567" s="169" t="s">
        <v>544</v>
      </c>
      <c r="Q567" s="188" t="s">
        <v>3964</v>
      </c>
      <c r="R567" s="188"/>
      <c r="S567" s="193" t="s">
        <v>3965</v>
      </c>
    </row>
    <row r="568" spans="2:19">
      <c r="B568" s="205"/>
      <c r="C568" s="24"/>
      <c r="D568" s="24"/>
      <c r="E568" s="24" t="s">
        <v>1554</v>
      </c>
      <c r="F568" s="189" t="s">
        <v>450</v>
      </c>
      <c r="G568" s="189" t="str">
        <f t="shared" si="32"/>
        <v>XV</v>
      </c>
      <c r="H568" s="194">
        <v>3.125</v>
      </c>
      <c r="I568" s="206" t="s">
        <v>3868</v>
      </c>
      <c r="J568" s="188" t="s">
        <v>3956</v>
      </c>
      <c r="K568" s="188" t="s">
        <v>14262</v>
      </c>
      <c r="L568" s="188" t="s">
        <v>3889</v>
      </c>
      <c r="M568" s="188" t="s">
        <v>3871</v>
      </c>
      <c r="N568" s="188" t="s">
        <v>3871</v>
      </c>
      <c r="O568" s="188" t="s">
        <v>3889</v>
      </c>
      <c r="P568" s="169" t="s">
        <v>544</v>
      </c>
      <c r="Q568" s="188" t="s">
        <v>3964</v>
      </c>
      <c r="R568" s="188"/>
      <c r="S568" s="193" t="s">
        <v>3965</v>
      </c>
    </row>
    <row r="569" spans="2:19">
      <c r="B569" s="205"/>
      <c r="C569" s="24"/>
      <c r="D569" s="24"/>
      <c r="E569" s="24" t="s">
        <v>1554</v>
      </c>
      <c r="F569" s="189" t="s">
        <v>450</v>
      </c>
      <c r="G569" s="189" t="str">
        <f t="shared" si="32"/>
        <v>XV</v>
      </c>
      <c r="H569" s="194">
        <v>3.125</v>
      </c>
      <c r="I569" s="206" t="s">
        <v>3868</v>
      </c>
      <c r="J569" s="188" t="s">
        <v>3961</v>
      </c>
      <c r="K569" s="188" t="s">
        <v>3962</v>
      </c>
      <c r="L569" s="188" t="s">
        <v>3889</v>
      </c>
      <c r="M569" s="188" t="s">
        <v>3870</v>
      </c>
      <c r="N569" s="188" t="s">
        <v>3871</v>
      </c>
      <c r="O569" s="188" t="s">
        <v>3889</v>
      </c>
      <c r="P569" s="169" t="s">
        <v>544</v>
      </c>
      <c r="Q569" s="188" t="s">
        <v>3964</v>
      </c>
      <c r="R569" s="188"/>
      <c r="S569" s="193" t="s">
        <v>3965</v>
      </c>
    </row>
    <row r="570" spans="2:19">
      <c r="B570" s="205"/>
      <c r="C570" s="24"/>
      <c r="D570" s="24"/>
      <c r="E570" s="24" t="s">
        <v>1554</v>
      </c>
      <c r="F570" s="189" t="s">
        <v>450</v>
      </c>
      <c r="G570" s="189" t="str">
        <f t="shared" si="32"/>
        <v>XV</v>
      </c>
      <c r="H570" s="194">
        <v>3.125</v>
      </c>
      <c r="I570" s="206" t="s">
        <v>3868</v>
      </c>
      <c r="J570" s="188" t="s">
        <v>3956</v>
      </c>
      <c r="K570" s="188" t="s">
        <v>14262</v>
      </c>
      <c r="L570" s="188" t="s">
        <v>4570</v>
      </c>
      <c r="M570" s="188" t="s">
        <v>3871</v>
      </c>
      <c r="N570" s="188" t="s">
        <v>3871</v>
      </c>
      <c r="O570" s="188" t="s">
        <v>4570</v>
      </c>
      <c r="P570" s="169" t="s">
        <v>544</v>
      </c>
      <c r="Q570" s="188" t="s">
        <v>3964</v>
      </c>
      <c r="R570" s="188"/>
      <c r="S570" s="193" t="s">
        <v>3965</v>
      </c>
    </row>
    <row r="571" spans="2:19">
      <c r="B571" s="205"/>
      <c r="C571" s="24"/>
      <c r="D571" s="24"/>
      <c r="E571" s="24" t="s">
        <v>1554</v>
      </c>
      <c r="F571" s="189" t="s">
        <v>450</v>
      </c>
      <c r="G571" s="189" t="str">
        <f t="shared" si="32"/>
        <v>XV</v>
      </c>
      <c r="H571" s="194">
        <v>3.125</v>
      </c>
      <c r="I571" s="206" t="s">
        <v>3868</v>
      </c>
      <c r="J571" s="188" t="s">
        <v>3961</v>
      </c>
      <c r="K571" s="188" t="s">
        <v>3962</v>
      </c>
      <c r="L571" s="188" t="s">
        <v>4570</v>
      </c>
      <c r="M571" s="188" t="s">
        <v>3870</v>
      </c>
      <c r="N571" s="188" t="s">
        <v>3871</v>
      </c>
      <c r="O571" s="188" t="s">
        <v>4570</v>
      </c>
      <c r="P571" s="169" t="s">
        <v>544</v>
      </c>
      <c r="Q571" s="188" t="s">
        <v>3964</v>
      </c>
      <c r="R571" s="188"/>
      <c r="S571" s="193" t="s">
        <v>3965</v>
      </c>
    </row>
    <row r="572" spans="2:19">
      <c r="B572" s="205"/>
      <c r="C572" s="24"/>
      <c r="D572" s="24"/>
      <c r="E572" s="24" t="s">
        <v>1554</v>
      </c>
      <c r="F572" s="189" t="s">
        <v>450</v>
      </c>
      <c r="G572" s="189" t="str">
        <f t="shared" si="32"/>
        <v>XV</v>
      </c>
      <c r="H572" s="194">
        <v>3.125</v>
      </c>
      <c r="I572" s="206" t="s">
        <v>3868</v>
      </c>
      <c r="J572" s="188" t="s">
        <v>3956</v>
      </c>
      <c r="K572" s="188" t="s">
        <v>14262</v>
      </c>
      <c r="L572" s="188" t="s">
        <v>4569</v>
      </c>
      <c r="M572" s="188" t="s">
        <v>3871</v>
      </c>
      <c r="N572" s="188" t="s">
        <v>3871</v>
      </c>
      <c r="O572" s="188" t="s">
        <v>4569</v>
      </c>
      <c r="P572" s="169" t="s">
        <v>544</v>
      </c>
      <c r="Q572" s="188" t="s">
        <v>3964</v>
      </c>
      <c r="R572" s="188"/>
      <c r="S572" s="193" t="s">
        <v>3965</v>
      </c>
    </row>
    <row r="573" spans="2:19">
      <c r="B573" s="205"/>
      <c r="C573" s="24"/>
      <c r="D573" s="24"/>
      <c r="E573" s="24" t="s">
        <v>1554</v>
      </c>
      <c r="F573" s="189" t="s">
        <v>450</v>
      </c>
      <c r="G573" s="189" t="str">
        <f t="shared" si="32"/>
        <v>XV</v>
      </c>
      <c r="H573" s="194">
        <v>3.125</v>
      </c>
      <c r="I573" s="206" t="s">
        <v>3868</v>
      </c>
      <c r="J573" s="188" t="s">
        <v>3961</v>
      </c>
      <c r="K573" s="188" t="s">
        <v>3962</v>
      </c>
      <c r="L573" s="188" t="s">
        <v>4569</v>
      </c>
      <c r="M573" s="188" t="s">
        <v>3870</v>
      </c>
      <c r="N573" s="188" t="s">
        <v>3871</v>
      </c>
      <c r="O573" s="188" t="s">
        <v>4569</v>
      </c>
      <c r="P573" s="169" t="s">
        <v>544</v>
      </c>
      <c r="Q573" s="188" t="s">
        <v>3964</v>
      </c>
      <c r="R573" s="188"/>
      <c r="S573" s="193" t="s">
        <v>3965</v>
      </c>
    </row>
    <row r="574" spans="2:19">
      <c r="B574" s="205"/>
      <c r="C574" s="24"/>
      <c r="D574" s="24"/>
      <c r="E574" s="24" t="s">
        <v>1554</v>
      </c>
      <c r="F574" s="189" t="s">
        <v>450</v>
      </c>
      <c r="G574" s="189" t="str">
        <f t="shared" si="32"/>
        <v>XV</v>
      </c>
      <c r="H574" s="194">
        <v>3.125</v>
      </c>
      <c r="I574" s="206" t="s">
        <v>3868</v>
      </c>
      <c r="J574" s="188" t="s">
        <v>3956</v>
      </c>
      <c r="K574" s="188" t="s">
        <v>14262</v>
      </c>
      <c r="L574" s="188" t="s">
        <v>4571</v>
      </c>
      <c r="M574" s="188" t="s">
        <v>3871</v>
      </c>
      <c r="N574" s="188" t="s">
        <v>3871</v>
      </c>
      <c r="O574" s="188" t="s">
        <v>4571</v>
      </c>
      <c r="P574" s="169" t="s">
        <v>544</v>
      </c>
      <c r="Q574" s="188" t="s">
        <v>3964</v>
      </c>
      <c r="R574" s="188"/>
      <c r="S574" s="193" t="s">
        <v>3965</v>
      </c>
    </row>
    <row r="575" spans="2:19">
      <c r="B575" s="205"/>
      <c r="C575" s="24"/>
      <c r="D575" s="24"/>
      <c r="E575" s="24" t="s">
        <v>1554</v>
      </c>
      <c r="F575" s="189" t="s">
        <v>450</v>
      </c>
      <c r="G575" s="189" t="str">
        <f t="shared" si="32"/>
        <v>XV</v>
      </c>
      <c r="H575" s="194">
        <v>3.125</v>
      </c>
      <c r="I575" s="206" t="s">
        <v>3868</v>
      </c>
      <c r="J575" s="188" t="s">
        <v>3961</v>
      </c>
      <c r="K575" s="188" t="s">
        <v>3962</v>
      </c>
      <c r="L575" s="188" t="s">
        <v>4571</v>
      </c>
      <c r="M575" s="188" t="s">
        <v>3870</v>
      </c>
      <c r="N575" s="188" t="s">
        <v>3871</v>
      </c>
      <c r="O575" s="188" t="s">
        <v>4571</v>
      </c>
      <c r="P575" s="169" t="s">
        <v>544</v>
      </c>
      <c r="Q575" s="188" t="s">
        <v>3964</v>
      </c>
      <c r="R575" s="188"/>
      <c r="S575" s="193" t="s">
        <v>3965</v>
      </c>
    </row>
    <row r="576" spans="2:19">
      <c r="B576" s="205"/>
      <c r="C576" s="24"/>
      <c r="D576" s="24"/>
      <c r="E576" s="24" t="s">
        <v>1554</v>
      </c>
      <c r="F576" s="189" t="s">
        <v>450</v>
      </c>
      <c r="G576" s="189" t="str">
        <f t="shared" si="32"/>
        <v>XV</v>
      </c>
      <c r="H576" s="194">
        <v>3.125</v>
      </c>
      <c r="I576" s="206" t="s">
        <v>3868</v>
      </c>
      <c r="J576" s="188"/>
      <c r="K576" s="188"/>
      <c r="L576" s="188" t="s">
        <v>3874</v>
      </c>
      <c r="M576" s="188" t="s">
        <v>3870</v>
      </c>
      <c r="N576" s="188" t="s">
        <v>3894</v>
      </c>
      <c r="O576" s="188" t="s">
        <v>3874</v>
      </c>
      <c r="P576" s="169" t="s">
        <v>544</v>
      </c>
      <c r="Q576" s="188" t="s">
        <v>3964</v>
      </c>
      <c r="R576" s="188"/>
      <c r="S576" s="193" t="s">
        <v>3965</v>
      </c>
    </row>
    <row r="577" spans="2:19">
      <c r="B577" s="205"/>
      <c r="C577" s="24"/>
      <c r="D577" s="24"/>
      <c r="E577" s="24" t="s">
        <v>1554</v>
      </c>
      <c r="F577" s="189" t="s">
        <v>450</v>
      </c>
      <c r="G577" s="189" t="str">
        <f t="shared" si="32"/>
        <v>XV</v>
      </c>
      <c r="H577" s="194">
        <v>3.125</v>
      </c>
      <c r="I577" s="206" t="s">
        <v>3880</v>
      </c>
      <c r="J577" s="188" t="s">
        <v>3956</v>
      </c>
      <c r="K577" s="188" t="s">
        <v>14262</v>
      </c>
      <c r="L577" s="188" t="s">
        <v>3874</v>
      </c>
      <c r="M577" s="188" t="s">
        <v>3871</v>
      </c>
      <c r="N577" s="188" t="s">
        <v>3871</v>
      </c>
      <c r="O577" s="188" t="s">
        <v>3874</v>
      </c>
      <c r="P577" s="169" t="s">
        <v>544</v>
      </c>
      <c r="Q577" s="188" t="s">
        <v>3964</v>
      </c>
      <c r="R577" s="188"/>
      <c r="S577" s="193" t="s">
        <v>3965</v>
      </c>
    </row>
    <row r="578" spans="2:19">
      <c r="B578" s="205"/>
      <c r="C578" s="24"/>
      <c r="D578" s="24"/>
      <c r="E578" s="24" t="s">
        <v>1554</v>
      </c>
      <c r="F578" s="189" t="s">
        <v>450</v>
      </c>
      <c r="G578" s="189" t="str">
        <f t="shared" si="32"/>
        <v>XV</v>
      </c>
      <c r="H578" s="194">
        <v>3.125</v>
      </c>
      <c r="I578" s="206" t="s">
        <v>3880</v>
      </c>
      <c r="J578" s="188" t="s">
        <v>3961</v>
      </c>
      <c r="K578" s="188" t="s">
        <v>3962</v>
      </c>
      <c r="L578" s="188" t="s">
        <v>3874</v>
      </c>
      <c r="M578" s="188" t="s">
        <v>3870</v>
      </c>
      <c r="N578" s="188" t="s">
        <v>3871</v>
      </c>
      <c r="O578" s="188" t="s">
        <v>3874</v>
      </c>
      <c r="P578" s="169" t="s">
        <v>544</v>
      </c>
      <c r="Q578" s="188" t="s">
        <v>3964</v>
      </c>
      <c r="R578" s="188"/>
      <c r="S578" s="193" t="s">
        <v>3965</v>
      </c>
    </row>
    <row r="579" spans="2:19">
      <c r="B579" s="205"/>
      <c r="C579" s="24"/>
      <c r="D579" s="24"/>
      <c r="E579" s="24" t="s">
        <v>1554</v>
      </c>
      <c r="F579" s="189" t="s">
        <v>450</v>
      </c>
      <c r="G579" s="189" t="str">
        <f t="shared" si="32"/>
        <v>XV</v>
      </c>
      <c r="H579" s="194">
        <v>3.125</v>
      </c>
      <c r="I579" s="206" t="s">
        <v>3880</v>
      </c>
      <c r="J579" s="188" t="s">
        <v>3956</v>
      </c>
      <c r="K579" s="188" t="s">
        <v>14262</v>
      </c>
      <c r="L579" s="188" t="s">
        <v>3869</v>
      </c>
      <c r="M579" s="188" t="s">
        <v>3871</v>
      </c>
      <c r="N579" s="188" t="s">
        <v>3871</v>
      </c>
      <c r="O579" s="188" t="s">
        <v>3869</v>
      </c>
      <c r="P579" s="169" t="s">
        <v>544</v>
      </c>
      <c r="Q579" s="188" t="s">
        <v>3964</v>
      </c>
      <c r="R579" s="188"/>
      <c r="S579" s="193" t="s">
        <v>3965</v>
      </c>
    </row>
    <row r="580" spans="2:19">
      <c r="B580" s="205"/>
      <c r="C580" s="24"/>
      <c r="D580" s="24"/>
      <c r="E580" s="24" t="s">
        <v>1554</v>
      </c>
      <c r="F580" s="189" t="s">
        <v>450</v>
      </c>
      <c r="G580" s="189" t="str">
        <f t="shared" ref="G580:G611" si="33">"X"&amp;F580</f>
        <v>XV</v>
      </c>
      <c r="H580" s="194">
        <v>3.125</v>
      </c>
      <c r="I580" s="206" t="s">
        <v>3880</v>
      </c>
      <c r="J580" s="188" t="s">
        <v>3961</v>
      </c>
      <c r="K580" s="188" t="s">
        <v>3962</v>
      </c>
      <c r="L580" s="188" t="s">
        <v>3869</v>
      </c>
      <c r="M580" s="188" t="s">
        <v>3870</v>
      </c>
      <c r="N580" s="188" t="s">
        <v>3871</v>
      </c>
      <c r="O580" s="188" t="s">
        <v>3869</v>
      </c>
      <c r="P580" s="169" t="s">
        <v>544</v>
      </c>
      <c r="Q580" s="188" t="s">
        <v>3964</v>
      </c>
      <c r="R580" s="188"/>
      <c r="S580" s="193" t="s">
        <v>3965</v>
      </c>
    </row>
    <row r="581" spans="2:19">
      <c r="B581" s="205"/>
      <c r="C581" s="24"/>
      <c r="D581" s="24"/>
      <c r="E581" s="24" t="s">
        <v>1554</v>
      </c>
      <c r="F581" s="189" t="s">
        <v>450</v>
      </c>
      <c r="G581" s="189" t="str">
        <f t="shared" si="33"/>
        <v>XV</v>
      </c>
      <c r="H581" s="194">
        <v>3.125</v>
      </c>
      <c r="I581" s="206" t="s">
        <v>3880</v>
      </c>
      <c r="J581" s="188" t="s">
        <v>3956</v>
      </c>
      <c r="K581" s="188" t="s">
        <v>14262</v>
      </c>
      <c r="L581" s="188" t="s">
        <v>3884</v>
      </c>
      <c r="M581" s="188" t="s">
        <v>3871</v>
      </c>
      <c r="N581" s="188" t="s">
        <v>3871</v>
      </c>
      <c r="O581" s="188" t="s">
        <v>3884</v>
      </c>
      <c r="P581" s="169" t="s">
        <v>544</v>
      </c>
      <c r="Q581" s="188" t="s">
        <v>3964</v>
      </c>
      <c r="R581" s="188"/>
      <c r="S581" s="193" t="s">
        <v>3965</v>
      </c>
    </row>
    <row r="582" spans="2:19">
      <c r="B582" s="205"/>
      <c r="C582" s="24"/>
      <c r="D582" s="24"/>
      <c r="E582" s="24" t="s">
        <v>1554</v>
      </c>
      <c r="F582" s="189" t="s">
        <v>450</v>
      </c>
      <c r="G582" s="189" t="str">
        <f t="shared" si="33"/>
        <v>XV</v>
      </c>
      <c r="H582" s="194">
        <v>3.125</v>
      </c>
      <c r="I582" s="206" t="s">
        <v>3880</v>
      </c>
      <c r="J582" s="188" t="s">
        <v>3961</v>
      </c>
      <c r="K582" s="188" t="s">
        <v>3962</v>
      </c>
      <c r="L582" s="188" t="s">
        <v>3884</v>
      </c>
      <c r="M582" s="188" t="s">
        <v>3870</v>
      </c>
      <c r="N582" s="188" t="s">
        <v>3871</v>
      </c>
      <c r="O582" s="188" t="s">
        <v>3884</v>
      </c>
      <c r="P582" s="169" t="s">
        <v>544</v>
      </c>
      <c r="Q582" s="188" t="s">
        <v>3964</v>
      </c>
      <c r="R582" s="188"/>
      <c r="S582" s="193" t="s">
        <v>3965</v>
      </c>
    </row>
    <row r="583" spans="2:19">
      <c r="B583" s="205"/>
      <c r="C583" s="24"/>
      <c r="D583" s="24"/>
      <c r="E583" s="24" t="s">
        <v>1554</v>
      </c>
      <c r="F583" s="189" t="s">
        <v>450</v>
      </c>
      <c r="G583" s="189" t="str">
        <f t="shared" si="33"/>
        <v>XV</v>
      </c>
      <c r="H583" s="194">
        <v>3.125</v>
      </c>
      <c r="I583" s="206" t="s">
        <v>3880</v>
      </c>
      <c r="J583" s="188" t="s">
        <v>3956</v>
      </c>
      <c r="K583" s="188" t="s">
        <v>14262</v>
      </c>
      <c r="L583" s="188" t="s">
        <v>3889</v>
      </c>
      <c r="M583" s="188" t="s">
        <v>3871</v>
      </c>
      <c r="N583" s="188" t="s">
        <v>3871</v>
      </c>
      <c r="O583" s="188" t="s">
        <v>3889</v>
      </c>
      <c r="P583" s="169" t="s">
        <v>544</v>
      </c>
      <c r="Q583" s="188" t="s">
        <v>3964</v>
      </c>
      <c r="R583" s="188"/>
      <c r="S583" s="193" t="s">
        <v>3965</v>
      </c>
    </row>
    <row r="584" spans="2:19">
      <c r="B584" s="205"/>
      <c r="C584" s="24"/>
      <c r="D584" s="24"/>
      <c r="E584" s="24" t="s">
        <v>1554</v>
      </c>
      <c r="F584" s="189" t="s">
        <v>450</v>
      </c>
      <c r="G584" s="189" t="str">
        <f t="shared" si="33"/>
        <v>XV</v>
      </c>
      <c r="H584" s="194">
        <v>3.125</v>
      </c>
      <c r="I584" s="206" t="s">
        <v>3880</v>
      </c>
      <c r="J584" s="188" t="s">
        <v>3961</v>
      </c>
      <c r="K584" s="188" t="s">
        <v>3962</v>
      </c>
      <c r="L584" s="188" t="s">
        <v>3889</v>
      </c>
      <c r="M584" s="188" t="s">
        <v>3870</v>
      </c>
      <c r="N584" s="188" t="s">
        <v>3871</v>
      </c>
      <c r="O584" s="188" t="s">
        <v>3889</v>
      </c>
      <c r="P584" s="169" t="s">
        <v>544</v>
      </c>
      <c r="Q584" s="188" t="s">
        <v>3964</v>
      </c>
      <c r="R584" s="188"/>
      <c r="S584" s="193" t="s">
        <v>3965</v>
      </c>
    </row>
    <row r="585" spans="2:19">
      <c r="B585" s="205"/>
      <c r="C585" s="24"/>
      <c r="D585" s="24"/>
      <c r="E585" s="24" t="s">
        <v>1554</v>
      </c>
      <c r="F585" s="189" t="s">
        <v>450</v>
      </c>
      <c r="G585" s="189" t="str">
        <f t="shared" si="33"/>
        <v>XV</v>
      </c>
      <c r="H585" s="194">
        <v>3.125</v>
      </c>
      <c r="I585" s="206" t="s">
        <v>3880</v>
      </c>
      <c r="J585" s="188" t="s">
        <v>3956</v>
      </c>
      <c r="K585" s="188" t="s">
        <v>14262</v>
      </c>
      <c r="L585" s="188" t="s">
        <v>4570</v>
      </c>
      <c r="M585" s="188" t="s">
        <v>3871</v>
      </c>
      <c r="N585" s="188" t="s">
        <v>3871</v>
      </c>
      <c r="O585" s="188" t="s">
        <v>4570</v>
      </c>
      <c r="P585" s="169" t="s">
        <v>544</v>
      </c>
      <c r="Q585" s="188" t="s">
        <v>3964</v>
      </c>
      <c r="R585" s="188"/>
      <c r="S585" s="193" t="s">
        <v>3965</v>
      </c>
    </row>
    <row r="586" spans="2:19">
      <c r="B586" s="205"/>
      <c r="C586" s="24"/>
      <c r="D586" s="24"/>
      <c r="E586" s="24" t="s">
        <v>1554</v>
      </c>
      <c r="F586" s="189" t="s">
        <v>450</v>
      </c>
      <c r="G586" s="189" t="str">
        <f t="shared" si="33"/>
        <v>XV</v>
      </c>
      <c r="H586" s="194">
        <v>3.125</v>
      </c>
      <c r="I586" s="206" t="s">
        <v>3880</v>
      </c>
      <c r="J586" s="188" t="s">
        <v>3961</v>
      </c>
      <c r="K586" s="188" t="s">
        <v>3962</v>
      </c>
      <c r="L586" s="188" t="s">
        <v>4570</v>
      </c>
      <c r="M586" s="188" t="s">
        <v>3870</v>
      </c>
      <c r="N586" s="188" t="s">
        <v>3871</v>
      </c>
      <c r="O586" s="188" t="s">
        <v>4570</v>
      </c>
      <c r="P586" s="169" t="s">
        <v>544</v>
      </c>
      <c r="Q586" s="188" t="s">
        <v>3964</v>
      </c>
      <c r="R586" s="188"/>
      <c r="S586" s="193" t="s">
        <v>3965</v>
      </c>
    </row>
    <row r="587" spans="2:19">
      <c r="B587" s="205"/>
      <c r="C587" s="24"/>
      <c r="D587" s="24"/>
      <c r="E587" s="24" t="s">
        <v>1554</v>
      </c>
      <c r="F587" s="189" t="s">
        <v>450</v>
      </c>
      <c r="G587" s="189" t="str">
        <f t="shared" si="33"/>
        <v>XV</v>
      </c>
      <c r="H587" s="194">
        <v>3.125</v>
      </c>
      <c r="I587" s="206" t="s">
        <v>3880</v>
      </c>
      <c r="J587" s="188" t="s">
        <v>3956</v>
      </c>
      <c r="K587" s="188" t="s">
        <v>14262</v>
      </c>
      <c r="L587" s="188" t="s">
        <v>4569</v>
      </c>
      <c r="M587" s="188" t="s">
        <v>3871</v>
      </c>
      <c r="N587" s="188" t="s">
        <v>3871</v>
      </c>
      <c r="O587" s="188" t="s">
        <v>4569</v>
      </c>
      <c r="P587" s="169" t="s">
        <v>544</v>
      </c>
      <c r="Q587" s="188" t="s">
        <v>3964</v>
      </c>
      <c r="R587" s="188"/>
      <c r="S587" s="193" t="s">
        <v>3965</v>
      </c>
    </row>
    <row r="588" spans="2:19">
      <c r="B588" s="205"/>
      <c r="C588" s="24"/>
      <c r="D588" s="24"/>
      <c r="E588" s="24" t="s">
        <v>1554</v>
      </c>
      <c r="F588" s="189" t="s">
        <v>450</v>
      </c>
      <c r="G588" s="189" t="str">
        <f t="shared" si="33"/>
        <v>XV</v>
      </c>
      <c r="H588" s="194">
        <v>3.125</v>
      </c>
      <c r="I588" s="206" t="s">
        <v>3880</v>
      </c>
      <c r="J588" s="188" t="s">
        <v>3961</v>
      </c>
      <c r="K588" s="188" t="s">
        <v>3962</v>
      </c>
      <c r="L588" s="188" t="s">
        <v>4569</v>
      </c>
      <c r="M588" s="188" t="s">
        <v>3870</v>
      </c>
      <c r="N588" s="188" t="s">
        <v>3871</v>
      </c>
      <c r="O588" s="188" t="s">
        <v>4569</v>
      </c>
      <c r="P588" s="169" t="s">
        <v>544</v>
      </c>
      <c r="Q588" s="188" t="s">
        <v>3964</v>
      </c>
      <c r="R588" s="188"/>
      <c r="S588" s="193" t="s">
        <v>3965</v>
      </c>
    </row>
    <row r="589" spans="2:19">
      <c r="B589" s="205"/>
      <c r="C589" s="24"/>
      <c r="D589" s="24"/>
      <c r="E589" s="24" t="s">
        <v>1554</v>
      </c>
      <c r="F589" s="189" t="s">
        <v>450</v>
      </c>
      <c r="G589" s="189" t="str">
        <f t="shared" si="33"/>
        <v>XV</v>
      </c>
      <c r="H589" s="194">
        <v>3.125</v>
      </c>
      <c r="I589" s="206" t="s">
        <v>3880</v>
      </c>
      <c r="J589" s="188" t="s">
        <v>3956</v>
      </c>
      <c r="K589" s="188" t="s">
        <v>14262</v>
      </c>
      <c r="L589" s="188" t="s">
        <v>4571</v>
      </c>
      <c r="M589" s="188" t="s">
        <v>3871</v>
      </c>
      <c r="N589" s="188" t="s">
        <v>3871</v>
      </c>
      <c r="O589" s="188" t="s">
        <v>4571</v>
      </c>
      <c r="P589" s="169" t="s">
        <v>544</v>
      </c>
      <c r="Q589" s="188" t="s">
        <v>3964</v>
      </c>
      <c r="R589" s="188"/>
      <c r="S589" s="193" t="s">
        <v>3965</v>
      </c>
    </row>
    <row r="590" spans="2:19">
      <c r="B590" s="205"/>
      <c r="C590" s="24"/>
      <c r="D590" s="24"/>
      <c r="E590" s="24" t="s">
        <v>1554</v>
      </c>
      <c r="F590" s="189" t="s">
        <v>450</v>
      </c>
      <c r="G590" s="189" t="str">
        <f t="shared" si="33"/>
        <v>XV</v>
      </c>
      <c r="H590" s="194">
        <v>3.125</v>
      </c>
      <c r="I590" s="206" t="s">
        <v>3880</v>
      </c>
      <c r="J590" s="188" t="s">
        <v>3961</v>
      </c>
      <c r="K590" s="188" t="s">
        <v>3962</v>
      </c>
      <c r="L590" s="188" t="s">
        <v>4571</v>
      </c>
      <c r="M590" s="188" t="s">
        <v>3870</v>
      </c>
      <c r="N590" s="188" t="s">
        <v>3871</v>
      </c>
      <c r="O590" s="188" t="s">
        <v>4571</v>
      </c>
      <c r="P590" s="169" t="s">
        <v>544</v>
      </c>
      <c r="Q590" s="188" t="s">
        <v>3964</v>
      </c>
      <c r="R590" s="188"/>
      <c r="S590" s="193" t="s">
        <v>3965</v>
      </c>
    </row>
    <row r="591" spans="2:19">
      <c r="B591" s="205"/>
      <c r="C591" s="24"/>
      <c r="D591" s="24"/>
      <c r="E591" s="24" t="s">
        <v>1554</v>
      </c>
      <c r="F591" s="189" t="s">
        <v>450</v>
      </c>
      <c r="G591" s="189" t="str">
        <f t="shared" si="33"/>
        <v>XV</v>
      </c>
      <c r="H591" s="194">
        <v>3.125</v>
      </c>
      <c r="I591" s="206" t="s">
        <v>3880</v>
      </c>
      <c r="J591" s="188"/>
      <c r="K591" s="188"/>
      <c r="L591" s="188" t="s">
        <v>3874</v>
      </c>
      <c r="M591" s="188" t="s">
        <v>3870</v>
      </c>
      <c r="N591" s="188" t="s">
        <v>3894</v>
      </c>
      <c r="O591" s="188" t="s">
        <v>3874</v>
      </c>
      <c r="P591" s="169" t="s">
        <v>544</v>
      </c>
      <c r="Q591" s="188" t="s">
        <v>3964</v>
      </c>
      <c r="R591" s="188"/>
      <c r="S591" s="193" t="s">
        <v>3965</v>
      </c>
    </row>
    <row r="592" spans="2:19">
      <c r="B592" s="205"/>
      <c r="C592" s="24"/>
      <c r="D592" s="24"/>
      <c r="E592" s="24" t="s">
        <v>1528</v>
      </c>
      <c r="F592" s="189" t="s">
        <v>450</v>
      </c>
      <c r="G592" s="189" t="str">
        <f t="shared" si="33"/>
        <v>XV</v>
      </c>
      <c r="H592" s="194">
        <v>3.125</v>
      </c>
      <c r="I592" s="206" t="s">
        <v>3868</v>
      </c>
      <c r="J592" s="188" t="s">
        <v>3956</v>
      </c>
      <c r="K592" s="188" t="s">
        <v>14262</v>
      </c>
      <c r="L592" s="188" t="s">
        <v>4569</v>
      </c>
      <c r="M592" s="188" t="s">
        <v>3871</v>
      </c>
      <c r="N592" s="188" t="s">
        <v>3871</v>
      </c>
      <c r="O592" s="188" t="s">
        <v>4569</v>
      </c>
      <c r="P592" s="169" t="s">
        <v>544</v>
      </c>
      <c r="Q592" s="188" t="s">
        <v>3964</v>
      </c>
      <c r="R592" s="188"/>
      <c r="S592" s="193" t="s">
        <v>3965</v>
      </c>
    </row>
    <row r="593" spans="2:19">
      <c r="B593" s="205"/>
      <c r="C593" s="24"/>
      <c r="D593" s="24"/>
      <c r="E593" s="24" t="s">
        <v>1528</v>
      </c>
      <c r="F593" s="189" t="s">
        <v>450</v>
      </c>
      <c r="G593" s="189" t="str">
        <f t="shared" si="33"/>
        <v>XV</v>
      </c>
      <c r="H593" s="194">
        <v>3.125</v>
      </c>
      <c r="I593" s="206" t="s">
        <v>3868</v>
      </c>
      <c r="J593" s="188" t="s">
        <v>3961</v>
      </c>
      <c r="K593" s="188" t="s">
        <v>3962</v>
      </c>
      <c r="L593" s="188" t="s">
        <v>4569</v>
      </c>
      <c r="M593" s="188" t="s">
        <v>3870</v>
      </c>
      <c r="N593" s="188" t="s">
        <v>3871</v>
      </c>
      <c r="O593" s="188" t="s">
        <v>4569</v>
      </c>
      <c r="P593" s="169" t="s">
        <v>544</v>
      </c>
      <c r="Q593" s="188" t="s">
        <v>3964</v>
      </c>
      <c r="R593" s="188"/>
      <c r="S593" s="193" t="s">
        <v>3965</v>
      </c>
    </row>
    <row r="594" spans="2:19">
      <c r="B594" s="205"/>
      <c r="C594" s="24"/>
      <c r="D594" s="24"/>
      <c r="E594" s="24" t="s">
        <v>1528</v>
      </c>
      <c r="F594" s="189" t="s">
        <v>450</v>
      </c>
      <c r="G594" s="189" t="str">
        <f t="shared" si="33"/>
        <v>XV</v>
      </c>
      <c r="H594" s="194">
        <v>3.125</v>
      </c>
      <c r="I594" s="206" t="s">
        <v>3880</v>
      </c>
      <c r="J594" s="188" t="s">
        <v>3956</v>
      </c>
      <c r="K594" s="188" t="s">
        <v>14262</v>
      </c>
      <c r="L594" s="188" t="s">
        <v>4569</v>
      </c>
      <c r="M594" s="188" t="s">
        <v>3871</v>
      </c>
      <c r="N594" s="188" t="s">
        <v>3871</v>
      </c>
      <c r="O594" s="188" t="s">
        <v>4569</v>
      </c>
      <c r="P594" s="169" t="s">
        <v>544</v>
      </c>
      <c r="Q594" s="188" t="s">
        <v>3964</v>
      </c>
      <c r="R594" s="188"/>
      <c r="S594" s="193" t="s">
        <v>3965</v>
      </c>
    </row>
    <row r="595" spans="2:19">
      <c r="B595" s="205"/>
      <c r="C595" s="24"/>
      <c r="D595" s="24"/>
      <c r="E595" s="24" t="s">
        <v>1528</v>
      </c>
      <c r="F595" s="189" t="s">
        <v>450</v>
      </c>
      <c r="G595" s="189" t="str">
        <f t="shared" si="33"/>
        <v>XV</v>
      </c>
      <c r="H595" s="194">
        <v>3.125</v>
      </c>
      <c r="I595" s="206" t="s">
        <v>3880</v>
      </c>
      <c r="J595" s="188" t="s">
        <v>3961</v>
      </c>
      <c r="K595" s="188" t="s">
        <v>3962</v>
      </c>
      <c r="L595" s="188" t="s">
        <v>4569</v>
      </c>
      <c r="M595" s="188" t="s">
        <v>3870</v>
      </c>
      <c r="N595" s="188" t="s">
        <v>3871</v>
      </c>
      <c r="O595" s="188" t="s">
        <v>4569</v>
      </c>
      <c r="P595" s="169" t="s">
        <v>544</v>
      </c>
      <c r="Q595" s="188" t="s">
        <v>3964</v>
      </c>
      <c r="R595" s="188"/>
      <c r="S595" s="193" t="s">
        <v>3965</v>
      </c>
    </row>
    <row r="596" spans="2:19">
      <c r="B596" s="205"/>
      <c r="C596" s="24"/>
      <c r="D596" s="24"/>
      <c r="E596" s="24" t="s">
        <v>1546</v>
      </c>
      <c r="F596" s="189" t="s">
        <v>450</v>
      </c>
      <c r="G596" s="189" t="str">
        <f t="shared" si="33"/>
        <v>XV</v>
      </c>
      <c r="H596" s="194">
        <v>3.125</v>
      </c>
      <c r="I596" s="206" t="s">
        <v>3868</v>
      </c>
      <c r="J596" s="188" t="s">
        <v>3956</v>
      </c>
      <c r="K596" s="188" t="s">
        <v>14262</v>
      </c>
      <c r="L596" s="188" t="s">
        <v>4569</v>
      </c>
      <c r="M596" s="188" t="s">
        <v>3871</v>
      </c>
      <c r="N596" s="188" t="s">
        <v>3871</v>
      </c>
      <c r="O596" s="188" t="s">
        <v>4569</v>
      </c>
      <c r="P596" s="169" t="s">
        <v>544</v>
      </c>
      <c r="Q596" s="188" t="s">
        <v>3964</v>
      </c>
      <c r="R596" s="188"/>
      <c r="S596" s="193" t="s">
        <v>3965</v>
      </c>
    </row>
    <row r="597" spans="2:19">
      <c r="B597" s="205"/>
      <c r="C597" s="24"/>
      <c r="D597" s="24"/>
      <c r="E597" s="24" t="s">
        <v>1546</v>
      </c>
      <c r="F597" s="189" t="s">
        <v>450</v>
      </c>
      <c r="G597" s="189" t="str">
        <f t="shared" si="33"/>
        <v>XV</v>
      </c>
      <c r="H597" s="194">
        <v>3.125</v>
      </c>
      <c r="I597" s="206" t="s">
        <v>3868</v>
      </c>
      <c r="J597" s="188" t="s">
        <v>3961</v>
      </c>
      <c r="K597" s="188" t="s">
        <v>3962</v>
      </c>
      <c r="L597" s="188" t="s">
        <v>4569</v>
      </c>
      <c r="M597" s="188" t="s">
        <v>3870</v>
      </c>
      <c r="N597" s="188" t="s">
        <v>3871</v>
      </c>
      <c r="O597" s="188" t="s">
        <v>4569</v>
      </c>
      <c r="P597" s="169" t="s">
        <v>544</v>
      </c>
      <c r="Q597" s="188" t="s">
        <v>3964</v>
      </c>
      <c r="R597" s="188"/>
      <c r="S597" s="193" t="s">
        <v>3965</v>
      </c>
    </row>
    <row r="598" spans="2:19">
      <c r="B598" s="205"/>
      <c r="C598" s="24"/>
      <c r="D598" s="24"/>
      <c r="E598" s="24" t="s">
        <v>1546</v>
      </c>
      <c r="F598" s="189" t="s">
        <v>450</v>
      </c>
      <c r="G598" s="189" t="str">
        <f t="shared" si="33"/>
        <v>XV</v>
      </c>
      <c r="H598" s="194">
        <v>3.125</v>
      </c>
      <c r="I598" s="206" t="s">
        <v>3880</v>
      </c>
      <c r="J598" s="188" t="s">
        <v>3956</v>
      </c>
      <c r="K598" s="188" t="s">
        <v>14262</v>
      </c>
      <c r="L598" s="188" t="s">
        <v>4569</v>
      </c>
      <c r="M598" s="188" t="s">
        <v>3871</v>
      </c>
      <c r="N598" s="188" t="s">
        <v>3871</v>
      </c>
      <c r="O598" s="188" t="s">
        <v>4569</v>
      </c>
      <c r="P598" s="169" t="s">
        <v>544</v>
      </c>
      <c r="Q598" s="188" t="s">
        <v>3964</v>
      </c>
      <c r="R598" s="188"/>
      <c r="S598" s="193" t="s">
        <v>3965</v>
      </c>
    </row>
    <row r="599" spans="2:19">
      <c r="B599" s="205"/>
      <c r="C599" s="24"/>
      <c r="D599" s="24"/>
      <c r="E599" s="24" t="s">
        <v>1546</v>
      </c>
      <c r="F599" s="189" t="s">
        <v>450</v>
      </c>
      <c r="G599" s="189" t="str">
        <f t="shared" si="33"/>
        <v>XV</v>
      </c>
      <c r="H599" s="194">
        <v>3.125</v>
      </c>
      <c r="I599" s="206" t="s">
        <v>3880</v>
      </c>
      <c r="J599" s="188" t="s">
        <v>3961</v>
      </c>
      <c r="K599" s="188" t="s">
        <v>3962</v>
      </c>
      <c r="L599" s="188" t="s">
        <v>4569</v>
      </c>
      <c r="M599" s="188" t="s">
        <v>3870</v>
      </c>
      <c r="N599" s="188" t="s">
        <v>3871</v>
      </c>
      <c r="O599" s="188" t="s">
        <v>4569</v>
      </c>
      <c r="P599" s="169" t="s">
        <v>544</v>
      </c>
      <c r="Q599" s="188" t="s">
        <v>3964</v>
      </c>
      <c r="R599" s="188"/>
      <c r="S599" s="193" t="s">
        <v>3965</v>
      </c>
    </row>
    <row r="600" spans="2:19">
      <c r="B600" s="205"/>
      <c r="C600" s="24"/>
      <c r="D600" s="24"/>
      <c r="E600" s="24" t="s">
        <v>1565</v>
      </c>
      <c r="F600" s="189" t="s">
        <v>507</v>
      </c>
      <c r="G600" s="189" t="str">
        <f t="shared" si="33"/>
        <v>XB</v>
      </c>
      <c r="H600" s="194">
        <v>3.9369999999999998</v>
      </c>
      <c r="I600" s="206" t="s">
        <v>3868</v>
      </c>
      <c r="J600" s="188" t="s">
        <v>3956</v>
      </c>
      <c r="K600" s="188" t="s">
        <v>3987</v>
      </c>
      <c r="L600" s="188" t="s">
        <v>4569</v>
      </c>
      <c r="M600" s="188" t="s">
        <v>3871</v>
      </c>
      <c r="N600" s="188" t="s">
        <v>3871</v>
      </c>
      <c r="O600" s="188" t="s">
        <v>4569</v>
      </c>
      <c r="P600" s="169" t="s">
        <v>544</v>
      </c>
      <c r="Q600" s="188" t="s">
        <v>3964</v>
      </c>
      <c r="R600" s="188"/>
      <c r="S600" s="193" t="s">
        <v>3965</v>
      </c>
    </row>
    <row r="601" spans="2:19">
      <c r="B601" s="205"/>
      <c r="C601" s="24"/>
      <c r="D601" s="24"/>
      <c r="E601" s="24" t="s">
        <v>1565</v>
      </c>
      <c r="F601" s="189" t="s">
        <v>507</v>
      </c>
      <c r="G601" s="189" t="str">
        <f t="shared" si="33"/>
        <v>XB</v>
      </c>
      <c r="H601" s="194">
        <v>3.9369999999999998</v>
      </c>
      <c r="I601" s="206" t="s">
        <v>3868</v>
      </c>
      <c r="J601" s="188" t="s">
        <v>3961</v>
      </c>
      <c r="K601" s="188" t="s">
        <v>3962</v>
      </c>
      <c r="L601" s="188" t="s">
        <v>4569</v>
      </c>
      <c r="M601" s="188" t="s">
        <v>3870</v>
      </c>
      <c r="N601" s="188" t="s">
        <v>3871</v>
      </c>
      <c r="O601" s="188" t="s">
        <v>4569</v>
      </c>
      <c r="P601" s="169" t="s">
        <v>544</v>
      </c>
      <c r="Q601" s="188" t="s">
        <v>3964</v>
      </c>
      <c r="R601" s="188"/>
      <c r="S601" s="193" t="s">
        <v>3965</v>
      </c>
    </row>
    <row r="602" spans="2:19">
      <c r="B602" s="205"/>
      <c r="C602" s="24"/>
      <c r="D602" s="24"/>
      <c r="E602" s="24" t="s">
        <v>1565</v>
      </c>
      <c r="F602" s="189" t="s">
        <v>507</v>
      </c>
      <c r="G602" s="189" t="str">
        <f t="shared" si="33"/>
        <v>XB</v>
      </c>
      <c r="H602" s="194">
        <v>3.9369999999999998</v>
      </c>
      <c r="I602" s="206" t="s">
        <v>3880</v>
      </c>
      <c r="J602" s="188" t="s">
        <v>3956</v>
      </c>
      <c r="K602" s="188" t="s">
        <v>3987</v>
      </c>
      <c r="L602" s="188" t="s">
        <v>4569</v>
      </c>
      <c r="M602" s="188" t="s">
        <v>3871</v>
      </c>
      <c r="N602" s="188" t="s">
        <v>3871</v>
      </c>
      <c r="O602" s="188" t="s">
        <v>4569</v>
      </c>
      <c r="P602" s="169" t="s">
        <v>544</v>
      </c>
      <c r="Q602" s="188" t="s">
        <v>3964</v>
      </c>
      <c r="R602" s="188"/>
      <c r="S602" s="193" t="s">
        <v>3965</v>
      </c>
    </row>
    <row r="603" spans="2:19">
      <c r="B603" s="205"/>
      <c r="C603" s="24"/>
      <c r="D603" s="24"/>
      <c r="E603" s="24" t="s">
        <v>1565</v>
      </c>
      <c r="F603" s="189" t="s">
        <v>507</v>
      </c>
      <c r="G603" s="189" t="str">
        <f t="shared" si="33"/>
        <v>XB</v>
      </c>
      <c r="H603" s="194">
        <v>3.9369999999999998</v>
      </c>
      <c r="I603" s="206" t="s">
        <v>3880</v>
      </c>
      <c r="J603" s="188" t="s">
        <v>3961</v>
      </c>
      <c r="K603" s="188" t="s">
        <v>3962</v>
      </c>
      <c r="L603" s="188" t="s">
        <v>4569</v>
      </c>
      <c r="M603" s="188" t="s">
        <v>3870</v>
      </c>
      <c r="N603" s="188" t="s">
        <v>3871</v>
      </c>
      <c r="O603" s="188" t="s">
        <v>4569</v>
      </c>
      <c r="P603" s="169" t="s">
        <v>544</v>
      </c>
      <c r="Q603" s="188" t="s">
        <v>3964</v>
      </c>
      <c r="R603" s="188"/>
      <c r="S603" s="193" t="s">
        <v>3965</v>
      </c>
    </row>
    <row r="604" spans="2:19">
      <c r="B604" s="205"/>
      <c r="C604" s="24"/>
      <c r="D604" s="24"/>
      <c r="E604" s="24" t="s">
        <v>1583</v>
      </c>
      <c r="F604" s="189" t="s">
        <v>507</v>
      </c>
      <c r="G604" s="189" t="str">
        <f t="shared" si="33"/>
        <v>XB</v>
      </c>
      <c r="H604" s="194">
        <v>3.9369999999999998</v>
      </c>
      <c r="I604" s="206" t="s">
        <v>3868</v>
      </c>
      <c r="J604" s="188" t="s">
        <v>3956</v>
      </c>
      <c r="K604" s="188" t="s">
        <v>3987</v>
      </c>
      <c r="L604" s="188" t="s">
        <v>4569</v>
      </c>
      <c r="M604" s="188" t="s">
        <v>3871</v>
      </c>
      <c r="N604" s="188" t="s">
        <v>3871</v>
      </c>
      <c r="O604" s="188" t="s">
        <v>4569</v>
      </c>
      <c r="P604" s="169" t="s">
        <v>544</v>
      </c>
      <c r="Q604" s="188" t="s">
        <v>3964</v>
      </c>
      <c r="R604" s="188"/>
      <c r="S604" s="193" t="s">
        <v>3965</v>
      </c>
    </row>
    <row r="605" spans="2:19">
      <c r="B605" s="205"/>
      <c r="C605" s="24"/>
      <c r="D605" s="24"/>
      <c r="E605" s="24" t="s">
        <v>1583</v>
      </c>
      <c r="F605" s="189" t="s">
        <v>507</v>
      </c>
      <c r="G605" s="189" t="str">
        <f t="shared" si="33"/>
        <v>XB</v>
      </c>
      <c r="H605" s="194">
        <v>3.9369999999999998</v>
      </c>
      <c r="I605" s="206" t="s">
        <v>3868</v>
      </c>
      <c r="J605" s="188" t="s">
        <v>3961</v>
      </c>
      <c r="K605" s="188" t="s">
        <v>3962</v>
      </c>
      <c r="L605" s="188" t="s">
        <v>4569</v>
      </c>
      <c r="M605" s="188" t="s">
        <v>3870</v>
      </c>
      <c r="N605" s="188" t="s">
        <v>3871</v>
      </c>
      <c r="O605" s="188" t="s">
        <v>4569</v>
      </c>
      <c r="P605" s="169" t="s">
        <v>544</v>
      </c>
      <c r="Q605" s="188" t="s">
        <v>3964</v>
      </c>
      <c r="R605" s="188"/>
      <c r="S605" s="193" t="s">
        <v>3965</v>
      </c>
    </row>
    <row r="606" spans="2:19">
      <c r="B606" s="205"/>
      <c r="C606" s="24"/>
      <c r="D606" s="24"/>
      <c r="E606" s="24" t="s">
        <v>1583</v>
      </c>
      <c r="F606" s="189" t="s">
        <v>507</v>
      </c>
      <c r="G606" s="189" t="str">
        <f t="shared" si="33"/>
        <v>XB</v>
      </c>
      <c r="H606" s="194">
        <v>3.9369999999999998</v>
      </c>
      <c r="I606" s="206" t="s">
        <v>3880</v>
      </c>
      <c r="J606" s="188" t="s">
        <v>3956</v>
      </c>
      <c r="K606" s="188" t="s">
        <v>3987</v>
      </c>
      <c r="L606" s="188" t="s">
        <v>4569</v>
      </c>
      <c r="M606" s="188" t="s">
        <v>3871</v>
      </c>
      <c r="N606" s="188" t="s">
        <v>3871</v>
      </c>
      <c r="O606" s="188" t="s">
        <v>4569</v>
      </c>
      <c r="P606" s="169" t="s">
        <v>544</v>
      </c>
      <c r="Q606" s="188" t="s">
        <v>3964</v>
      </c>
      <c r="R606" s="188"/>
      <c r="S606" s="193" t="s">
        <v>3965</v>
      </c>
    </row>
    <row r="607" spans="2:19">
      <c r="B607" s="205"/>
      <c r="C607" s="24"/>
      <c r="D607" s="24"/>
      <c r="E607" s="24" t="s">
        <v>1583</v>
      </c>
      <c r="F607" s="189" t="s">
        <v>507</v>
      </c>
      <c r="G607" s="189" t="str">
        <f t="shared" si="33"/>
        <v>XB</v>
      </c>
      <c r="H607" s="194">
        <v>3.9369999999999998</v>
      </c>
      <c r="I607" s="206" t="s">
        <v>3880</v>
      </c>
      <c r="J607" s="188" t="s">
        <v>3961</v>
      </c>
      <c r="K607" s="188" t="s">
        <v>3962</v>
      </c>
      <c r="L607" s="188" t="s">
        <v>4569</v>
      </c>
      <c r="M607" s="188" t="s">
        <v>3870</v>
      </c>
      <c r="N607" s="188" t="s">
        <v>3871</v>
      </c>
      <c r="O607" s="188" t="s">
        <v>4569</v>
      </c>
      <c r="P607" s="169" t="s">
        <v>544</v>
      </c>
      <c r="Q607" s="188" t="s">
        <v>3964</v>
      </c>
      <c r="R607" s="188"/>
      <c r="S607" s="193" t="s">
        <v>3965</v>
      </c>
    </row>
    <row r="608" spans="2:19">
      <c r="B608" s="205"/>
      <c r="C608" s="24"/>
      <c r="D608" s="24"/>
      <c r="E608" s="24" t="s">
        <v>1590</v>
      </c>
      <c r="F608" s="189" t="s">
        <v>507</v>
      </c>
      <c r="G608" s="189" t="str">
        <f t="shared" si="33"/>
        <v>XB</v>
      </c>
      <c r="H608" s="194">
        <v>3.9369999999999998</v>
      </c>
      <c r="I608" s="206" t="s">
        <v>3868</v>
      </c>
      <c r="J608" s="188" t="s">
        <v>3956</v>
      </c>
      <c r="K608" s="188" t="s">
        <v>3987</v>
      </c>
      <c r="L608" s="188" t="s">
        <v>4569</v>
      </c>
      <c r="M608" s="188" t="s">
        <v>3871</v>
      </c>
      <c r="N608" s="188" t="s">
        <v>3871</v>
      </c>
      <c r="O608" s="188" t="s">
        <v>4569</v>
      </c>
      <c r="P608" s="169" t="s">
        <v>544</v>
      </c>
      <c r="Q608" s="188" t="s">
        <v>3964</v>
      </c>
      <c r="R608" s="188"/>
      <c r="S608" s="193" t="s">
        <v>3965</v>
      </c>
    </row>
    <row r="609" spans="2:33">
      <c r="B609" s="205"/>
      <c r="C609" s="24"/>
      <c r="D609" s="24"/>
      <c r="E609" s="24" t="s">
        <v>1590</v>
      </c>
      <c r="F609" s="189" t="s">
        <v>507</v>
      </c>
      <c r="G609" s="189" t="str">
        <f t="shared" si="33"/>
        <v>XB</v>
      </c>
      <c r="H609" s="194">
        <v>3.9369999999999998</v>
      </c>
      <c r="I609" s="206" t="s">
        <v>3868</v>
      </c>
      <c r="J609" s="188" t="s">
        <v>3961</v>
      </c>
      <c r="K609" s="188" t="s">
        <v>3962</v>
      </c>
      <c r="L609" s="188" t="s">
        <v>4569</v>
      </c>
      <c r="M609" s="188" t="s">
        <v>3870</v>
      </c>
      <c r="N609" s="188" t="s">
        <v>3871</v>
      </c>
      <c r="O609" s="188" t="s">
        <v>4569</v>
      </c>
      <c r="P609" s="169" t="s">
        <v>544</v>
      </c>
      <c r="Q609" s="188" t="s">
        <v>3964</v>
      </c>
      <c r="R609" s="188"/>
      <c r="S609" s="193" t="s">
        <v>3965</v>
      </c>
    </row>
    <row r="610" spans="2:33">
      <c r="B610" s="205"/>
      <c r="C610" s="24"/>
      <c r="D610" s="24"/>
      <c r="E610" s="24" t="s">
        <v>1590</v>
      </c>
      <c r="F610" s="189" t="s">
        <v>507</v>
      </c>
      <c r="G610" s="189" t="str">
        <f t="shared" si="33"/>
        <v>XB</v>
      </c>
      <c r="H610" s="194">
        <v>3.9369999999999998</v>
      </c>
      <c r="I610" s="206" t="s">
        <v>3880</v>
      </c>
      <c r="J610" s="188" t="s">
        <v>3956</v>
      </c>
      <c r="K610" s="188" t="s">
        <v>3987</v>
      </c>
      <c r="L610" s="188" t="s">
        <v>4569</v>
      </c>
      <c r="M610" s="188" t="s">
        <v>3871</v>
      </c>
      <c r="N610" s="188" t="s">
        <v>3871</v>
      </c>
      <c r="O610" s="188" t="s">
        <v>4569</v>
      </c>
      <c r="P610" s="169" t="s">
        <v>544</v>
      </c>
      <c r="Q610" s="188" t="s">
        <v>3964</v>
      </c>
      <c r="R610" s="188"/>
      <c r="S610" s="193" t="s">
        <v>3965</v>
      </c>
    </row>
    <row r="611" spans="2:33">
      <c r="B611" s="205"/>
      <c r="C611" s="24"/>
      <c r="D611" s="24"/>
      <c r="E611" s="24" t="s">
        <v>1590</v>
      </c>
      <c r="F611" s="189" t="s">
        <v>507</v>
      </c>
      <c r="G611" s="189" t="str">
        <f t="shared" si="33"/>
        <v>XB</v>
      </c>
      <c r="H611" s="194">
        <v>3.9369999999999998</v>
      </c>
      <c r="I611" s="206" t="s">
        <v>3880</v>
      </c>
      <c r="J611" s="188" t="s">
        <v>3961</v>
      </c>
      <c r="K611" s="188" t="s">
        <v>3962</v>
      </c>
      <c r="L611" s="188" t="s">
        <v>4569</v>
      </c>
      <c r="M611" s="188" t="s">
        <v>3870</v>
      </c>
      <c r="N611" s="188" t="s">
        <v>3871</v>
      </c>
      <c r="O611" s="188" t="s">
        <v>4569</v>
      </c>
      <c r="P611" s="169" t="s">
        <v>544</v>
      </c>
      <c r="Q611" s="188" t="s">
        <v>3964</v>
      </c>
      <c r="R611" s="188"/>
      <c r="S611" s="193" t="s">
        <v>3965</v>
      </c>
    </row>
    <row r="612" spans="2:33">
      <c r="B612" s="144"/>
      <c r="C612" s="24"/>
      <c r="D612" s="24"/>
      <c r="E612" s="24" t="s">
        <v>4104</v>
      </c>
      <c r="F612" s="189" t="s">
        <v>339</v>
      </c>
      <c r="G612" s="189" t="str">
        <f t="shared" ref="G612:G643" si="34">"X"&amp;F612</f>
        <v>X2</v>
      </c>
      <c r="H612" s="194">
        <v>1</v>
      </c>
      <c r="I612" s="195" t="s">
        <v>3868</v>
      </c>
      <c r="J612" s="24" t="s">
        <v>3956</v>
      </c>
      <c r="K612" s="24" t="s">
        <v>4036</v>
      </c>
      <c r="L612" s="24" t="s">
        <v>4571</v>
      </c>
      <c r="M612" s="24" t="s">
        <v>3871</v>
      </c>
      <c r="N612" s="24" t="s">
        <v>3871</v>
      </c>
      <c r="O612" s="24" t="s">
        <v>4571</v>
      </c>
      <c r="P612" s="25" t="s">
        <v>544</v>
      </c>
      <c r="Q612" s="24" t="s">
        <v>4572</v>
      </c>
      <c r="R612" s="24"/>
      <c r="S612" s="25" t="s">
        <v>4237</v>
      </c>
      <c r="T612" s="24"/>
      <c r="U612" s="24"/>
      <c r="V612" s="2"/>
      <c r="W612" s="2"/>
      <c r="X612" s="2"/>
      <c r="Y612" s="2"/>
      <c r="Z612" s="2"/>
      <c r="AA612" s="2"/>
      <c r="AB612" s="2"/>
      <c r="AC612" s="2"/>
      <c r="AD612" s="2"/>
      <c r="AE612" s="2"/>
      <c r="AF612" s="2"/>
      <c r="AG612" s="2"/>
    </row>
    <row r="613" spans="2:33">
      <c r="B613" s="144"/>
      <c r="C613" s="24"/>
      <c r="D613" s="24"/>
      <c r="E613" s="24" t="s">
        <v>4104</v>
      </c>
      <c r="F613" s="189" t="s">
        <v>339</v>
      </c>
      <c r="G613" s="189" t="str">
        <f t="shared" si="34"/>
        <v>X2</v>
      </c>
      <c r="H613" s="194">
        <v>1</v>
      </c>
      <c r="I613" s="195" t="s">
        <v>3880</v>
      </c>
      <c r="J613" s="24" t="s">
        <v>3956</v>
      </c>
      <c r="K613" s="24" t="s">
        <v>4036</v>
      </c>
      <c r="L613" s="24" t="s">
        <v>4571</v>
      </c>
      <c r="M613" s="24" t="s">
        <v>3871</v>
      </c>
      <c r="N613" s="24" t="s">
        <v>3871</v>
      </c>
      <c r="O613" s="24" t="s">
        <v>4571</v>
      </c>
      <c r="P613" s="25" t="s">
        <v>544</v>
      </c>
      <c r="Q613" s="24" t="s">
        <v>4573</v>
      </c>
      <c r="R613" s="24"/>
      <c r="S613" s="25" t="s">
        <v>4237</v>
      </c>
      <c r="T613" s="24"/>
      <c r="U613" s="24"/>
      <c r="V613" s="2"/>
      <c r="W613" s="2"/>
      <c r="X613" s="2"/>
      <c r="Y613" s="2"/>
      <c r="Z613" s="2"/>
      <c r="AA613" s="2"/>
      <c r="AB613" s="2"/>
      <c r="AC613" s="2"/>
      <c r="AD613" s="2"/>
      <c r="AE613" s="2"/>
      <c r="AF613" s="2"/>
      <c r="AG613" s="2"/>
    </row>
    <row r="614" spans="2:33">
      <c r="B614" s="144"/>
      <c r="C614" s="24"/>
      <c r="D614" s="24"/>
      <c r="E614" s="24" t="s">
        <v>4104</v>
      </c>
      <c r="F614" s="189" t="s">
        <v>332</v>
      </c>
      <c r="G614" s="189" t="str">
        <f t="shared" si="34"/>
        <v>X3</v>
      </c>
      <c r="H614" s="194">
        <v>1</v>
      </c>
      <c r="I614" s="195" t="s">
        <v>3868</v>
      </c>
      <c r="J614" s="24" t="s">
        <v>3961</v>
      </c>
      <c r="K614" s="24" t="s">
        <v>3962</v>
      </c>
      <c r="L614" s="24" t="s">
        <v>4571</v>
      </c>
      <c r="M614" s="24" t="s">
        <v>3870</v>
      </c>
      <c r="N614" s="24" t="s">
        <v>3871</v>
      </c>
      <c r="O614" s="24" t="s">
        <v>4571</v>
      </c>
      <c r="P614" s="25" t="s">
        <v>544</v>
      </c>
      <c r="Q614" s="24" t="s">
        <v>4574</v>
      </c>
      <c r="R614" s="24"/>
      <c r="S614" s="25" t="s">
        <v>4237</v>
      </c>
      <c r="T614" s="24"/>
      <c r="U614" s="24"/>
      <c r="V614" s="2"/>
      <c r="W614" s="2"/>
      <c r="X614" s="2"/>
      <c r="Y614" s="2"/>
      <c r="Z614" s="2"/>
      <c r="AA614" s="2"/>
      <c r="AB614" s="2"/>
      <c r="AC614" s="2"/>
      <c r="AD614" s="2"/>
      <c r="AE614" s="2"/>
      <c r="AF614" s="2"/>
      <c r="AG614" s="2"/>
    </row>
    <row r="615" spans="2:33">
      <c r="B615" s="144"/>
      <c r="C615" s="24"/>
      <c r="D615" s="24"/>
      <c r="E615" s="24" t="s">
        <v>4104</v>
      </c>
      <c r="F615" s="189" t="s">
        <v>332</v>
      </c>
      <c r="G615" s="189" t="str">
        <f t="shared" si="34"/>
        <v>X3</v>
      </c>
      <c r="H615" s="194">
        <v>1</v>
      </c>
      <c r="I615" s="195" t="s">
        <v>3880</v>
      </c>
      <c r="J615" s="24" t="s">
        <v>3961</v>
      </c>
      <c r="K615" s="24" t="s">
        <v>3962</v>
      </c>
      <c r="L615" s="24" t="s">
        <v>4571</v>
      </c>
      <c r="M615" s="24" t="s">
        <v>3870</v>
      </c>
      <c r="N615" s="24" t="s">
        <v>3871</v>
      </c>
      <c r="O615" s="24" t="s">
        <v>4571</v>
      </c>
      <c r="P615" s="25" t="s">
        <v>544</v>
      </c>
      <c r="Q615" s="24" t="s">
        <v>4575</v>
      </c>
      <c r="R615" s="24"/>
      <c r="S615" s="25" t="s">
        <v>4237</v>
      </c>
      <c r="T615" s="24"/>
      <c r="U615" s="24"/>
      <c r="V615" s="2"/>
      <c r="W615" s="2"/>
      <c r="X615" s="2"/>
      <c r="Y615" s="2"/>
      <c r="Z615" s="2"/>
      <c r="AA615" s="2"/>
      <c r="AB615" s="2"/>
      <c r="AC615" s="2"/>
      <c r="AD615" s="2"/>
      <c r="AE615" s="2"/>
      <c r="AF615" s="2"/>
      <c r="AG615" s="2"/>
    </row>
    <row r="616" spans="2:33">
      <c r="B616" s="144"/>
      <c r="C616" s="24"/>
      <c r="D616" s="24"/>
      <c r="E616" s="24" t="s">
        <v>4104</v>
      </c>
      <c r="F616" s="189" t="s">
        <v>332</v>
      </c>
      <c r="G616" s="189" t="str">
        <f t="shared" si="34"/>
        <v>X3</v>
      </c>
      <c r="H616" s="194">
        <v>1</v>
      </c>
      <c r="I616" s="195" t="s">
        <v>3868</v>
      </c>
      <c r="J616" s="24" t="s">
        <v>3956</v>
      </c>
      <c r="K616" s="24" t="s">
        <v>14263</v>
      </c>
      <c r="L616" s="24" t="s">
        <v>4571</v>
      </c>
      <c r="M616" s="24" t="s">
        <v>3871</v>
      </c>
      <c r="N616" s="24" t="s">
        <v>3871</v>
      </c>
      <c r="O616" s="24" t="s">
        <v>4571</v>
      </c>
      <c r="P616" s="25" t="s">
        <v>544</v>
      </c>
      <c r="Q616" s="24" t="s">
        <v>4576</v>
      </c>
      <c r="R616" s="24"/>
      <c r="S616" s="25" t="s">
        <v>4237</v>
      </c>
      <c r="T616" s="24"/>
      <c r="U616" s="24"/>
      <c r="V616" s="2"/>
      <c r="W616" s="2"/>
      <c r="X616" s="2"/>
      <c r="Y616" s="2"/>
      <c r="Z616" s="2"/>
      <c r="AA616" s="2"/>
      <c r="AB616" s="2"/>
      <c r="AC616" s="2"/>
      <c r="AD616" s="2"/>
      <c r="AE616" s="2"/>
      <c r="AF616" s="2"/>
      <c r="AG616" s="2"/>
    </row>
    <row r="617" spans="2:33">
      <c r="B617" s="144"/>
      <c r="C617" s="24"/>
      <c r="D617" s="24"/>
      <c r="E617" s="24" t="s">
        <v>4104</v>
      </c>
      <c r="F617" s="189" t="s">
        <v>332</v>
      </c>
      <c r="G617" s="189" t="str">
        <f t="shared" si="34"/>
        <v>X3</v>
      </c>
      <c r="H617" s="194">
        <v>1</v>
      </c>
      <c r="I617" s="195" t="s">
        <v>3880</v>
      </c>
      <c r="J617" s="24" t="s">
        <v>3956</v>
      </c>
      <c r="K617" s="24" t="s">
        <v>14263</v>
      </c>
      <c r="L617" s="24" t="s">
        <v>4571</v>
      </c>
      <c r="M617" s="24" t="s">
        <v>3871</v>
      </c>
      <c r="N617" s="24" t="s">
        <v>3871</v>
      </c>
      <c r="O617" s="24" t="s">
        <v>4571</v>
      </c>
      <c r="P617" s="25" t="s">
        <v>544</v>
      </c>
      <c r="Q617" s="24" t="s">
        <v>4577</v>
      </c>
      <c r="R617" s="24"/>
      <c r="S617" s="25" t="s">
        <v>4237</v>
      </c>
      <c r="T617" s="24"/>
      <c r="U617" s="24"/>
      <c r="V617" s="2"/>
      <c r="W617" s="2"/>
      <c r="X617" s="2"/>
      <c r="Y617" s="2"/>
      <c r="Z617" s="2"/>
      <c r="AA617" s="2"/>
      <c r="AB617" s="2"/>
      <c r="AC617" s="2"/>
      <c r="AD617" s="2"/>
      <c r="AE617" s="2"/>
      <c r="AF617" s="2"/>
      <c r="AG617" s="2"/>
    </row>
    <row r="618" spans="2:33">
      <c r="B618" s="144"/>
      <c r="C618" s="24"/>
      <c r="D618" s="24"/>
      <c r="E618" s="24" t="s">
        <v>4035</v>
      </c>
      <c r="F618" s="189" t="s">
        <v>339</v>
      </c>
      <c r="G618" s="189" t="str">
        <f t="shared" si="34"/>
        <v>X2</v>
      </c>
      <c r="H618" s="194">
        <v>1</v>
      </c>
      <c r="I618" s="195" t="s">
        <v>3868</v>
      </c>
      <c r="J618" s="24" t="s">
        <v>3956</v>
      </c>
      <c r="K618" s="24" t="s">
        <v>4036</v>
      </c>
      <c r="L618" s="24" t="s">
        <v>4571</v>
      </c>
      <c r="M618" s="24" t="s">
        <v>3871</v>
      </c>
      <c r="N618" s="24" t="s">
        <v>3871</v>
      </c>
      <c r="O618" s="24" t="s">
        <v>4571</v>
      </c>
      <c r="P618" s="25" t="s">
        <v>544</v>
      </c>
      <c r="Q618" s="137" t="s">
        <v>4578</v>
      </c>
      <c r="R618" s="24"/>
      <c r="S618" s="25" t="s">
        <v>4237</v>
      </c>
      <c r="T618" s="24"/>
      <c r="U618" s="24"/>
      <c r="V618" s="2"/>
      <c r="W618" s="2"/>
      <c r="X618" s="2"/>
      <c r="Y618" s="2"/>
      <c r="Z618" s="2"/>
      <c r="AA618" s="2"/>
      <c r="AB618" s="2"/>
      <c r="AC618" s="2"/>
      <c r="AD618" s="2"/>
      <c r="AE618" s="2"/>
      <c r="AF618" s="2"/>
      <c r="AG618" s="2"/>
    </row>
    <row r="619" spans="2:33">
      <c r="B619" s="144"/>
      <c r="C619" s="24"/>
      <c r="D619" s="24"/>
      <c r="E619" s="24" t="s">
        <v>4035</v>
      </c>
      <c r="F619" s="189" t="s">
        <v>339</v>
      </c>
      <c r="G619" s="189" t="str">
        <f t="shared" si="34"/>
        <v>X2</v>
      </c>
      <c r="H619" s="194">
        <v>1</v>
      </c>
      <c r="I619" s="195" t="s">
        <v>3880</v>
      </c>
      <c r="J619" s="24" t="s">
        <v>3956</v>
      </c>
      <c r="K619" s="24" t="s">
        <v>4036</v>
      </c>
      <c r="L619" s="24" t="s">
        <v>4571</v>
      </c>
      <c r="M619" s="24" t="s">
        <v>3871</v>
      </c>
      <c r="N619" s="24" t="s">
        <v>3871</v>
      </c>
      <c r="O619" s="24" t="s">
        <v>4571</v>
      </c>
      <c r="P619" s="25" t="s">
        <v>544</v>
      </c>
      <c r="Q619" s="24" t="s">
        <v>4579</v>
      </c>
      <c r="R619" s="24"/>
      <c r="S619" s="25" t="s">
        <v>4237</v>
      </c>
      <c r="T619" s="24"/>
      <c r="U619" s="24"/>
      <c r="V619" s="2"/>
      <c r="W619" s="2"/>
      <c r="X619" s="2"/>
      <c r="Y619" s="2"/>
      <c r="Z619" s="2"/>
      <c r="AA619" s="2"/>
      <c r="AB619" s="2"/>
      <c r="AC619" s="2"/>
      <c r="AD619" s="2"/>
      <c r="AE619" s="2"/>
      <c r="AF619" s="2"/>
      <c r="AG619" s="2"/>
    </row>
    <row r="620" spans="2:33">
      <c r="B620" s="144"/>
      <c r="C620" s="24"/>
      <c r="D620" s="24"/>
      <c r="E620" s="24" t="s">
        <v>4035</v>
      </c>
      <c r="F620" s="189" t="s">
        <v>332</v>
      </c>
      <c r="G620" s="189" t="str">
        <f t="shared" si="34"/>
        <v>X3</v>
      </c>
      <c r="H620" s="194">
        <v>1</v>
      </c>
      <c r="I620" s="195" t="s">
        <v>3868</v>
      </c>
      <c r="J620" s="24" t="s">
        <v>3961</v>
      </c>
      <c r="K620" s="24" t="s">
        <v>3962</v>
      </c>
      <c r="L620" s="24" t="s">
        <v>4571</v>
      </c>
      <c r="M620" s="24" t="s">
        <v>3870</v>
      </c>
      <c r="N620" s="24" t="s">
        <v>3871</v>
      </c>
      <c r="O620" s="24" t="s">
        <v>4571</v>
      </c>
      <c r="P620" s="25" t="s">
        <v>544</v>
      </c>
      <c r="Q620" s="24" t="s">
        <v>4580</v>
      </c>
      <c r="R620" s="24"/>
      <c r="S620" s="25" t="s">
        <v>4237</v>
      </c>
      <c r="T620" s="137"/>
      <c r="U620" s="137"/>
      <c r="V620" s="2"/>
      <c r="W620" s="2"/>
      <c r="X620" s="2"/>
      <c r="Y620" s="2"/>
      <c r="Z620" s="2"/>
      <c r="AA620" s="2"/>
      <c r="AB620" s="2"/>
      <c r="AC620" s="2"/>
      <c r="AD620" s="2"/>
      <c r="AE620" s="2"/>
      <c r="AF620" s="2"/>
      <c r="AG620" s="2"/>
    </row>
    <row r="621" spans="2:33">
      <c r="B621" s="144"/>
      <c r="C621" s="24"/>
      <c r="D621" s="24"/>
      <c r="E621" s="24" t="s">
        <v>4035</v>
      </c>
      <c r="F621" s="189" t="s">
        <v>332</v>
      </c>
      <c r="G621" s="189" t="str">
        <f t="shared" si="34"/>
        <v>X3</v>
      </c>
      <c r="H621" s="194">
        <v>1</v>
      </c>
      <c r="I621" s="195" t="s">
        <v>3880</v>
      </c>
      <c r="J621" s="24" t="s">
        <v>3961</v>
      </c>
      <c r="K621" s="24" t="s">
        <v>3962</v>
      </c>
      <c r="L621" s="24" t="s">
        <v>4571</v>
      </c>
      <c r="M621" s="24" t="s">
        <v>3870</v>
      </c>
      <c r="N621" s="24" t="s">
        <v>3871</v>
      </c>
      <c r="O621" s="24" t="s">
        <v>4571</v>
      </c>
      <c r="P621" s="25" t="s">
        <v>544</v>
      </c>
      <c r="Q621" s="24" t="s">
        <v>4581</v>
      </c>
      <c r="R621" s="24"/>
      <c r="S621" s="25" t="s">
        <v>4237</v>
      </c>
      <c r="T621" s="24"/>
      <c r="U621" s="24"/>
      <c r="V621" s="2"/>
      <c r="W621" s="2"/>
      <c r="X621" s="2"/>
      <c r="Y621" s="2"/>
      <c r="Z621" s="2"/>
      <c r="AA621" s="2"/>
      <c r="AB621" s="2"/>
      <c r="AC621" s="2"/>
      <c r="AD621" s="2"/>
      <c r="AE621" s="2"/>
      <c r="AF621" s="2"/>
      <c r="AG621" s="2"/>
    </row>
    <row r="622" spans="2:33">
      <c r="B622" s="144"/>
      <c r="C622" s="24"/>
      <c r="D622" s="24"/>
      <c r="E622" s="24" t="s">
        <v>4035</v>
      </c>
      <c r="F622" s="189" t="s">
        <v>332</v>
      </c>
      <c r="G622" s="189" t="str">
        <f t="shared" si="34"/>
        <v>X3</v>
      </c>
      <c r="H622" s="194">
        <v>1</v>
      </c>
      <c r="I622" s="195" t="s">
        <v>3868</v>
      </c>
      <c r="J622" s="24" t="s">
        <v>3956</v>
      </c>
      <c r="K622" s="24" t="s">
        <v>14263</v>
      </c>
      <c r="L622" s="24" t="s">
        <v>4571</v>
      </c>
      <c r="M622" s="24" t="s">
        <v>3871</v>
      </c>
      <c r="N622" s="24" t="s">
        <v>3871</v>
      </c>
      <c r="O622" s="24" t="s">
        <v>4571</v>
      </c>
      <c r="P622" s="25" t="s">
        <v>544</v>
      </c>
      <c r="Q622" s="24" t="s">
        <v>4582</v>
      </c>
      <c r="R622" s="24"/>
      <c r="S622" s="25" t="s">
        <v>4237</v>
      </c>
      <c r="T622" s="24"/>
      <c r="U622" s="24"/>
      <c r="V622" s="2"/>
      <c r="W622" s="2"/>
      <c r="X622" s="2"/>
      <c r="Y622" s="2"/>
      <c r="Z622" s="2"/>
      <c r="AA622" s="2"/>
      <c r="AB622" s="2"/>
      <c r="AC622" s="2"/>
      <c r="AD622" s="2"/>
      <c r="AE622" s="2"/>
      <c r="AF622" s="2"/>
      <c r="AG622" s="2"/>
    </row>
    <row r="623" spans="2:33">
      <c r="B623" s="144"/>
      <c r="C623" s="24"/>
      <c r="D623" s="24"/>
      <c r="E623" s="24" t="s">
        <v>4035</v>
      </c>
      <c r="F623" s="189" t="s">
        <v>332</v>
      </c>
      <c r="G623" s="189" t="str">
        <f t="shared" si="34"/>
        <v>X3</v>
      </c>
      <c r="H623" s="194">
        <v>1</v>
      </c>
      <c r="I623" s="195" t="s">
        <v>3880</v>
      </c>
      <c r="J623" s="24" t="s">
        <v>3956</v>
      </c>
      <c r="K623" s="24" t="s">
        <v>14263</v>
      </c>
      <c r="L623" s="24" t="s">
        <v>4571</v>
      </c>
      <c r="M623" s="24" t="s">
        <v>3871</v>
      </c>
      <c r="N623" s="24" t="s">
        <v>3871</v>
      </c>
      <c r="O623" s="24" t="s">
        <v>4571</v>
      </c>
      <c r="P623" s="25" t="s">
        <v>544</v>
      </c>
      <c r="Q623" s="24" t="s">
        <v>4583</v>
      </c>
      <c r="R623" s="24"/>
      <c r="S623" s="25" t="s">
        <v>4237</v>
      </c>
      <c r="T623" s="24"/>
      <c r="U623" s="24"/>
      <c r="V623" s="2"/>
      <c r="W623" s="2"/>
      <c r="X623" s="2"/>
      <c r="Y623" s="2"/>
      <c r="Z623" s="2"/>
      <c r="AA623" s="2"/>
      <c r="AB623" s="2"/>
      <c r="AC623" s="2"/>
      <c r="AD623" s="2"/>
      <c r="AE623" s="2"/>
      <c r="AF623" s="2"/>
      <c r="AG623" s="2"/>
    </row>
    <row r="624" spans="2:33">
      <c r="B624" s="144"/>
      <c r="C624" s="24"/>
      <c r="D624" s="24"/>
      <c r="E624" s="24" t="s">
        <v>4213</v>
      </c>
      <c r="F624" s="189" t="s">
        <v>339</v>
      </c>
      <c r="G624" s="189" t="str">
        <f t="shared" si="34"/>
        <v>X2</v>
      </c>
      <c r="H624" s="194">
        <v>1</v>
      </c>
      <c r="I624" s="195" t="s">
        <v>3868</v>
      </c>
      <c r="J624" s="24" t="s">
        <v>3956</v>
      </c>
      <c r="K624" s="24" t="s">
        <v>4036</v>
      </c>
      <c r="L624" s="24" t="s">
        <v>4571</v>
      </c>
      <c r="M624" s="24" t="s">
        <v>3871</v>
      </c>
      <c r="N624" s="24" t="s">
        <v>3871</v>
      </c>
      <c r="O624" s="24" t="s">
        <v>4571</v>
      </c>
      <c r="P624" s="25" t="s">
        <v>544</v>
      </c>
      <c r="Q624" s="24" t="s">
        <v>4584</v>
      </c>
      <c r="R624" s="24"/>
      <c r="S624" s="25" t="s">
        <v>4237</v>
      </c>
      <c r="T624" s="24"/>
      <c r="U624" s="24"/>
      <c r="V624" s="2"/>
      <c r="W624" s="2"/>
      <c r="X624" s="2"/>
      <c r="Y624" s="2"/>
      <c r="Z624" s="2"/>
      <c r="AA624" s="2"/>
      <c r="AB624" s="2"/>
      <c r="AC624" s="2"/>
      <c r="AD624" s="2"/>
      <c r="AE624" s="2"/>
      <c r="AF624" s="2"/>
      <c r="AG624" s="2"/>
    </row>
    <row r="625" spans="2:33">
      <c r="B625" s="144"/>
      <c r="C625" s="24"/>
      <c r="D625" s="24"/>
      <c r="E625" s="24" t="s">
        <v>4213</v>
      </c>
      <c r="F625" s="189" t="s">
        <v>339</v>
      </c>
      <c r="G625" s="189" t="str">
        <f t="shared" si="34"/>
        <v>X2</v>
      </c>
      <c r="H625" s="194">
        <v>1</v>
      </c>
      <c r="I625" s="195" t="s">
        <v>3880</v>
      </c>
      <c r="J625" s="24" t="s">
        <v>3956</v>
      </c>
      <c r="K625" s="24" t="s">
        <v>4036</v>
      </c>
      <c r="L625" s="24" t="s">
        <v>4571</v>
      </c>
      <c r="M625" s="24" t="s">
        <v>3871</v>
      </c>
      <c r="N625" s="24" t="s">
        <v>3871</v>
      </c>
      <c r="O625" s="24" t="s">
        <v>4571</v>
      </c>
      <c r="P625" s="25" t="s">
        <v>544</v>
      </c>
      <c r="Q625" s="24" t="s">
        <v>4585</v>
      </c>
      <c r="R625" s="24"/>
      <c r="S625" s="25" t="s">
        <v>4237</v>
      </c>
      <c r="T625" s="137"/>
      <c r="U625" s="137"/>
      <c r="V625" s="2"/>
      <c r="W625" s="2"/>
      <c r="X625" s="2"/>
      <c r="Y625" s="2"/>
      <c r="Z625" s="2"/>
      <c r="AA625" s="2"/>
      <c r="AB625" s="2"/>
      <c r="AC625" s="2"/>
      <c r="AD625" s="2"/>
      <c r="AE625" s="2"/>
      <c r="AF625" s="2"/>
      <c r="AG625" s="2"/>
    </row>
    <row r="626" spans="2:33">
      <c r="B626" s="144"/>
      <c r="C626" s="24"/>
      <c r="D626" s="24"/>
      <c r="E626" s="24" t="s">
        <v>4213</v>
      </c>
      <c r="F626" s="189" t="s">
        <v>332</v>
      </c>
      <c r="G626" s="189" t="str">
        <f t="shared" si="34"/>
        <v>X3</v>
      </c>
      <c r="H626" s="194">
        <v>1</v>
      </c>
      <c r="I626" s="195" t="s">
        <v>3868</v>
      </c>
      <c r="J626" s="24" t="s">
        <v>3961</v>
      </c>
      <c r="K626" s="24" t="s">
        <v>3962</v>
      </c>
      <c r="L626" s="24" t="s">
        <v>4571</v>
      </c>
      <c r="M626" s="24" t="s">
        <v>3870</v>
      </c>
      <c r="N626" s="24" t="s">
        <v>3871</v>
      </c>
      <c r="O626" s="24" t="s">
        <v>4571</v>
      </c>
      <c r="P626" s="25" t="s">
        <v>544</v>
      </c>
      <c r="Q626" s="24" t="s">
        <v>4586</v>
      </c>
      <c r="R626" s="24"/>
      <c r="S626" s="25" t="s">
        <v>4237</v>
      </c>
      <c r="T626" s="24"/>
      <c r="U626" s="24"/>
      <c r="V626" s="2"/>
      <c r="W626" s="2"/>
      <c r="X626" s="2"/>
      <c r="Y626" s="2"/>
      <c r="Z626" s="2"/>
      <c r="AA626" s="2"/>
      <c r="AB626" s="2"/>
      <c r="AC626" s="2"/>
      <c r="AD626" s="2"/>
      <c r="AE626" s="2"/>
      <c r="AF626" s="2"/>
      <c r="AG626" s="2"/>
    </row>
    <row r="627" spans="2:33">
      <c r="B627" s="144"/>
      <c r="C627" s="24"/>
      <c r="D627" s="24"/>
      <c r="E627" s="24" t="s">
        <v>4213</v>
      </c>
      <c r="F627" s="189" t="s">
        <v>332</v>
      </c>
      <c r="G627" s="189" t="str">
        <f t="shared" si="34"/>
        <v>X3</v>
      </c>
      <c r="H627" s="194">
        <v>1</v>
      </c>
      <c r="I627" s="195" t="s">
        <v>3880</v>
      </c>
      <c r="J627" s="24" t="s">
        <v>3961</v>
      </c>
      <c r="K627" s="24" t="s">
        <v>3962</v>
      </c>
      <c r="L627" s="24" t="s">
        <v>4571</v>
      </c>
      <c r="M627" s="24" t="s">
        <v>3870</v>
      </c>
      <c r="N627" s="24" t="s">
        <v>3871</v>
      </c>
      <c r="O627" s="24" t="s">
        <v>4571</v>
      </c>
      <c r="P627" s="25" t="s">
        <v>544</v>
      </c>
      <c r="Q627" s="24" t="s">
        <v>4587</v>
      </c>
      <c r="R627" s="24"/>
      <c r="S627" s="25" t="s">
        <v>4237</v>
      </c>
      <c r="T627" s="24"/>
      <c r="U627" s="24"/>
      <c r="V627" s="2"/>
      <c r="W627" s="2"/>
      <c r="X627" s="2"/>
      <c r="Y627" s="2"/>
      <c r="Z627" s="2"/>
      <c r="AA627" s="2"/>
      <c r="AB627" s="2"/>
      <c r="AC627" s="2"/>
      <c r="AD627" s="2"/>
      <c r="AE627" s="2"/>
      <c r="AF627" s="2"/>
      <c r="AG627" s="2"/>
    </row>
    <row r="628" spans="2:33">
      <c r="B628" s="144"/>
      <c r="C628" s="24"/>
      <c r="D628" s="24"/>
      <c r="E628" s="24" t="s">
        <v>4213</v>
      </c>
      <c r="F628" s="189" t="s">
        <v>332</v>
      </c>
      <c r="G628" s="189" t="str">
        <f t="shared" si="34"/>
        <v>X3</v>
      </c>
      <c r="H628" s="194">
        <v>1</v>
      </c>
      <c r="I628" s="195" t="s">
        <v>3868</v>
      </c>
      <c r="J628" s="24" t="s">
        <v>3956</v>
      </c>
      <c r="K628" s="24" t="s">
        <v>14263</v>
      </c>
      <c r="L628" s="24" t="s">
        <v>4571</v>
      </c>
      <c r="M628" s="24" t="s">
        <v>3871</v>
      </c>
      <c r="N628" s="24" t="s">
        <v>3871</v>
      </c>
      <c r="O628" s="24" t="s">
        <v>4571</v>
      </c>
      <c r="P628" s="25" t="s">
        <v>544</v>
      </c>
      <c r="Q628" s="24" t="s">
        <v>4588</v>
      </c>
      <c r="R628" s="24"/>
      <c r="S628" s="25" t="s">
        <v>4237</v>
      </c>
      <c r="T628" s="24"/>
      <c r="U628" s="24"/>
      <c r="V628" s="2"/>
      <c r="W628" s="2"/>
      <c r="X628" s="2"/>
      <c r="Y628" s="2"/>
      <c r="Z628" s="2"/>
      <c r="AA628" s="2"/>
      <c r="AB628" s="2"/>
      <c r="AC628" s="2"/>
      <c r="AD628" s="2"/>
      <c r="AE628" s="2"/>
      <c r="AF628" s="2"/>
      <c r="AG628" s="2"/>
    </row>
    <row r="629" spans="2:33">
      <c r="B629" s="144"/>
      <c r="C629" s="24"/>
      <c r="D629" s="24"/>
      <c r="E629" s="24" t="s">
        <v>4213</v>
      </c>
      <c r="F629" s="189" t="s">
        <v>332</v>
      </c>
      <c r="G629" s="189" t="str">
        <f t="shared" si="34"/>
        <v>X3</v>
      </c>
      <c r="H629" s="194">
        <v>1</v>
      </c>
      <c r="I629" s="195" t="s">
        <v>3880</v>
      </c>
      <c r="J629" s="24" t="s">
        <v>3956</v>
      </c>
      <c r="K629" s="24" t="s">
        <v>14263</v>
      </c>
      <c r="L629" s="24" t="s">
        <v>4571</v>
      </c>
      <c r="M629" s="24" t="s">
        <v>3871</v>
      </c>
      <c r="N629" s="24" t="s">
        <v>3871</v>
      </c>
      <c r="O629" s="24" t="s">
        <v>4571</v>
      </c>
      <c r="P629" s="25" t="s">
        <v>544</v>
      </c>
      <c r="Q629" s="24" t="s">
        <v>4589</v>
      </c>
      <c r="R629" s="24"/>
      <c r="S629" s="25" t="s">
        <v>4237</v>
      </c>
      <c r="T629" s="24"/>
      <c r="U629" s="24"/>
      <c r="V629" s="2"/>
      <c r="W629" s="2"/>
      <c r="X629" s="2"/>
      <c r="Y629" s="2"/>
      <c r="Z629" s="2"/>
      <c r="AA629" s="2"/>
      <c r="AB629" s="2"/>
      <c r="AC629" s="2"/>
      <c r="AD629" s="2"/>
      <c r="AE629" s="2"/>
      <c r="AF629" s="2"/>
      <c r="AG629" s="2"/>
    </row>
    <row r="630" spans="2:33">
      <c r="B630" s="144"/>
      <c r="C630" s="24"/>
      <c r="D630" s="24"/>
      <c r="E630" s="24" t="s">
        <v>614</v>
      </c>
      <c r="F630" s="189" t="s">
        <v>359</v>
      </c>
      <c r="G630" s="189" t="str">
        <f t="shared" si="34"/>
        <v>X4</v>
      </c>
      <c r="H630" s="194">
        <v>1.5</v>
      </c>
      <c r="I630" s="195" t="s">
        <v>3868</v>
      </c>
      <c r="J630" s="24" t="s">
        <v>3956</v>
      </c>
      <c r="K630" s="24" t="s">
        <v>14262</v>
      </c>
      <c r="L630" s="24" t="s">
        <v>4571</v>
      </c>
      <c r="M630" s="24" t="s">
        <v>3871</v>
      </c>
      <c r="N630" s="24" t="s">
        <v>3871</v>
      </c>
      <c r="O630" s="24" t="s">
        <v>4571</v>
      </c>
      <c r="P630" s="25" t="s">
        <v>544</v>
      </c>
      <c r="Q630" s="24" t="s">
        <v>4590</v>
      </c>
      <c r="R630" s="24"/>
      <c r="S630" s="25" t="s">
        <v>4237</v>
      </c>
      <c r="T630" s="24"/>
      <c r="U630" s="24"/>
      <c r="V630" s="2"/>
      <c r="W630" s="2"/>
      <c r="X630" s="2"/>
      <c r="Y630" s="2"/>
      <c r="Z630" s="2"/>
      <c r="AA630" s="2"/>
      <c r="AB630" s="2"/>
      <c r="AC630" s="2"/>
      <c r="AD630" s="2"/>
      <c r="AE630" s="2"/>
      <c r="AF630" s="2"/>
      <c r="AG630" s="2"/>
    </row>
    <row r="631" spans="2:33">
      <c r="B631" s="144"/>
      <c r="C631" s="24"/>
      <c r="D631" s="24"/>
      <c r="E631" s="24" t="s">
        <v>614</v>
      </c>
      <c r="F631" s="189" t="s">
        <v>359</v>
      </c>
      <c r="G631" s="189" t="str">
        <f t="shared" si="34"/>
        <v>X4</v>
      </c>
      <c r="H631" s="194">
        <v>1.5</v>
      </c>
      <c r="I631" s="195" t="s">
        <v>3868</v>
      </c>
      <c r="J631" s="24" t="s">
        <v>3961</v>
      </c>
      <c r="K631" s="24" t="s">
        <v>3962</v>
      </c>
      <c r="L631" s="24" t="s">
        <v>4571</v>
      </c>
      <c r="M631" s="24" t="s">
        <v>3870</v>
      </c>
      <c r="N631" s="24" t="s">
        <v>3871</v>
      </c>
      <c r="O631" s="24" t="s">
        <v>4571</v>
      </c>
      <c r="P631" s="25" t="s">
        <v>544</v>
      </c>
      <c r="Q631" s="24" t="s">
        <v>4591</v>
      </c>
      <c r="R631" s="24"/>
      <c r="S631" s="25" t="s">
        <v>4237</v>
      </c>
      <c r="T631" s="24"/>
      <c r="U631" s="24"/>
      <c r="V631" s="2"/>
      <c r="W631" s="2"/>
      <c r="X631" s="2"/>
      <c r="Y631" s="2"/>
      <c r="Z631" s="2"/>
      <c r="AA631" s="2"/>
      <c r="AB631" s="2"/>
      <c r="AC631" s="2"/>
      <c r="AD631" s="2"/>
      <c r="AE631" s="2"/>
      <c r="AF631" s="2"/>
      <c r="AG631" s="2"/>
    </row>
    <row r="632" spans="2:33">
      <c r="B632" s="144"/>
      <c r="C632" s="24"/>
      <c r="D632" s="24"/>
      <c r="E632" s="24" t="s">
        <v>614</v>
      </c>
      <c r="F632" s="189" t="s">
        <v>359</v>
      </c>
      <c r="G632" s="189" t="str">
        <f t="shared" si="34"/>
        <v>X4</v>
      </c>
      <c r="H632" s="194">
        <v>1.5</v>
      </c>
      <c r="I632" s="195" t="s">
        <v>3880</v>
      </c>
      <c r="J632" s="24" t="s">
        <v>3956</v>
      </c>
      <c r="K632" s="24" t="s">
        <v>14262</v>
      </c>
      <c r="L632" s="24" t="s">
        <v>4571</v>
      </c>
      <c r="M632" s="24" t="s">
        <v>3871</v>
      </c>
      <c r="N632" s="24" t="s">
        <v>3871</v>
      </c>
      <c r="O632" s="24" t="s">
        <v>4571</v>
      </c>
      <c r="P632" s="25" t="s">
        <v>544</v>
      </c>
      <c r="Q632" s="24" t="s">
        <v>4592</v>
      </c>
      <c r="R632" s="24"/>
      <c r="S632" s="25" t="s">
        <v>4237</v>
      </c>
      <c r="T632" s="24"/>
      <c r="U632" s="24"/>
      <c r="V632" s="2"/>
      <c r="W632" s="2"/>
      <c r="X632" s="2"/>
      <c r="Y632" s="2"/>
      <c r="Z632" s="2"/>
      <c r="AA632" s="2"/>
      <c r="AB632" s="2"/>
      <c r="AC632" s="2"/>
      <c r="AD632" s="2"/>
      <c r="AE632" s="2"/>
      <c r="AF632" s="2"/>
      <c r="AG632" s="2"/>
    </row>
    <row r="633" spans="2:33">
      <c r="B633" s="144"/>
      <c r="C633" s="24"/>
      <c r="D633" s="24"/>
      <c r="E633" s="24" t="s">
        <v>614</v>
      </c>
      <c r="F633" s="189" t="s">
        <v>359</v>
      </c>
      <c r="G633" s="189" t="str">
        <f t="shared" si="34"/>
        <v>X4</v>
      </c>
      <c r="H633" s="194">
        <v>1.5</v>
      </c>
      <c r="I633" s="195" t="s">
        <v>3880</v>
      </c>
      <c r="J633" s="24" t="s">
        <v>3961</v>
      </c>
      <c r="K633" s="24" t="s">
        <v>3962</v>
      </c>
      <c r="L633" s="24" t="s">
        <v>4571</v>
      </c>
      <c r="M633" s="24" t="s">
        <v>3870</v>
      </c>
      <c r="N633" s="24" t="s">
        <v>3871</v>
      </c>
      <c r="O633" s="24" t="s">
        <v>4571</v>
      </c>
      <c r="P633" s="25" t="s">
        <v>544</v>
      </c>
      <c r="Q633" s="24" t="s">
        <v>4593</v>
      </c>
      <c r="R633" s="24"/>
      <c r="S633" s="25" t="s">
        <v>4237</v>
      </c>
      <c r="T633" s="24"/>
      <c r="U633" s="137"/>
      <c r="V633" s="2"/>
      <c r="W633" s="2"/>
      <c r="X633" s="2"/>
      <c r="Y633" s="2"/>
      <c r="Z633" s="2"/>
      <c r="AA633" s="2"/>
      <c r="AB633" s="2"/>
      <c r="AC633" s="2"/>
      <c r="AD633" s="2"/>
      <c r="AE633" s="2"/>
      <c r="AF633" s="2"/>
      <c r="AG633" s="2"/>
    </row>
    <row r="634" spans="2:33">
      <c r="B634" s="144"/>
      <c r="C634" s="24"/>
      <c r="D634" s="24"/>
      <c r="E634" s="24" t="s">
        <v>1645</v>
      </c>
      <c r="F634" s="189" t="s">
        <v>359</v>
      </c>
      <c r="G634" s="189" t="str">
        <f t="shared" si="34"/>
        <v>X4</v>
      </c>
      <c r="H634" s="194">
        <v>1.5</v>
      </c>
      <c r="I634" s="195" t="s">
        <v>3868</v>
      </c>
      <c r="J634" s="24" t="s">
        <v>3956</v>
      </c>
      <c r="K634" s="24" t="s">
        <v>14262</v>
      </c>
      <c r="L634" s="24" t="s">
        <v>4571</v>
      </c>
      <c r="M634" s="24" t="s">
        <v>3871</v>
      </c>
      <c r="N634" s="24" t="s">
        <v>3871</v>
      </c>
      <c r="O634" s="24" t="s">
        <v>4571</v>
      </c>
      <c r="P634" s="25" t="s">
        <v>544</v>
      </c>
      <c r="Q634" s="24" t="s">
        <v>4594</v>
      </c>
      <c r="R634" s="24"/>
      <c r="S634" s="25" t="s">
        <v>4237</v>
      </c>
      <c r="T634" s="24"/>
      <c r="U634" s="137"/>
      <c r="V634" s="2"/>
      <c r="W634" s="2"/>
      <c r="X634" s="2"/>
      <c r="Y634" s="2"/>
      <c r="Z634" s="2"/>
      <c r="AA634" s="2"/>
      <c r="AB634" s="2"/>
      <c r="AC634" s="2"/>
      <c r="AD634" s="2"/>
      <c r="AE634" s="2"/>
      <c r="AF634" s="2"/>
      <c r="AG634" s="2"/>
    </row>
    <row r="635" spans="2:33">
      <c r="B635" s="144"/>
      <c r="C635" s="24"/>
      <c r="D635" s="24"/>
      <c r="E635" s="24" t="s">
        <v>1645</v>
      </c>
      <c r="F635" s="189" t="s">
        <v>359</v>
      </c>
      <c r="G635" s="189" t="str">
        <f t="shared" si="34"/>
        <v>X4</v>
      </c>
      <c r="H635" s="194">
        <v>1.5</v>
      </c>
      <c r="I635" s="195" t="s">
        <v>3868</v>
      </c>
      <c r="J635" s="24" t="s">
        <v>3961</v>
      </c>
      <c r="K635" s="24" t="s">
        <v>3962</v>
      </c>
      <c r="L635" s="24" t="s">
        <v>4571</v>
      </c>
      <c r="M635" s="24" t="s">
        <v>3870</v>
      </c>
      <c r="N635" s="24" t="s">
        <v>3871</v>
      </c>
      <c r="O635" s="24" t="s">
        <v>4571</v>
      </c>
      <c r="P635" s="25" t="s">
        <v>544</v>
      </c>
      <c r="Q635" s="24" t="s">
        <v>4595</v>
      </c>
      <c r="R635" s="24"/>
      <c r="S635" s="25" t="s">
        <v>4237</v>
      </c>
      <c r="T635" s="24"/>
      <c r="U635" s="137"/>
      <c r="V635" s="2"/>
      <c r="W635" s="2"/>
      <c r="X635" s="2"/>
      <c r="Y635" s="2"/>
      <c r="Z635" s="2"/>
      <c r="AA635" s="2"/>
      <c r="AB635" s="2"/>
      <c r="AC635" s="2"/>
      <c r="AD635" s="2"/>
      <c r="AE635" s="2"/>
      <c r="AF635" s="2"/>
      <c r="AG635" s="2"/>
    </row>
    <row r="636" spans="2:33">
      <c r="B636" s="144"/>
      <c r="C636" s="24"/>
      <c r="D636" s="24"/>
      <c r="E636" s="24" t="s">
        <v>1645</v>
      </c>
      <c r="F636" s="189" t="s">
        <v>359</v>
      </c>
      <c r="G636" s="189" t="str">
        <f t="shared" si="34"/>
        <v>X4</v>
      </c>
      <c r="H636" s="194">
        <v>1.5</v>
      </c>
      <c r="I636" s="195" t="s">
        <v>3880</v>
      </c>
      <c r="J636" s="24" t="s">
        <v>3956</v>
      </c>
      <c r="K636" s="24" t="s">
        <v>14262</v>
      </c>
      <c r="L636" s="24" t="s">
        <v>4571</v>
      </c>
      <c r="M636" s="24" t="s">
        <v>3871</v>
      </c>
      <c r="N636" s="24" t="s">
        <v>3871</v>
      </c>
      <c r="O636" s="24" t="s">
        <v>4571</v>
      </c>
      <c r="P636" s="25" t="s">
        <v>544</v>
      </c>
      <c r="Q636" s="24" t="s">
        <v>4596</v>
      </c>
      <c r="R636" s="24"/>
      <c r="S636" s="25" t="s">
        <v>4237</v>
      </c>
      <c r="T636" s="24"/>
      <c r="U636" s="137"/>
      <c r="V636" s="2"/>
      <c r="W636" s="2"/>
      <c r="X636" s="2"/>
      <c r="Y636" s="2"/>
      <c r="Z636" s="2"/>
      <c r="AA636" s="2"/>
      <c r="AB636" s="2"/>
      <c r="AC636" s="2"/>
      <c r="AD636" s="2"/>
      <c r="AE636" s="2"/>
      <c r="AF636" s="2"/>
      <c r="AG636" s="2"/>
    </row>
    <row r="637" spans="2:33">
      <c r="B637" s="144"/>
      <c r="C637" s="24"/>
      <c r="D637" s="24"/>
      <c r="E637" s="24" t="s">
        <v>1645</v>
      </c>
      <c r="F637" s="189" t="s">
        <v>359</v>
      </c>
      <c r="G637" s="189" t="str">
        <f t="shared" si="34"/>
        <v>X4</v>
      </c>
      <c r="H637" s="194">
        <v>1.5</v>
      </c>
      <c r="I637" s="195" t="s">
        <v>3880</v>
      </c>
      <c r="J637" s="24" t="s">
        <v>3961</v>
      </c>
      <c r="K637" s="24" t="s">
        <v>3962</v>
      </c>
      <c r="L637" s="24" t="s">
        <v>4571</v>
      </c>
      <c r="M637" s="24" t="s">
        <v>3870</v>
      </c>
      <c r="N637" s="24" t="s">
        <v>3871</v>
      </c>
      <c r="O637" s="24" t="s">
        <v>4571</v>
      </c>
      <c r="P637" s="25" t="s">
        <v>544</v>
      </c>
      <c r="Q637" s="24" t="s">
        <v>4597</v>
      </c>
      <c r="R637" s="24"/>
      <c r="S637" s="25" t="s">
        <v>4237</v>
      </c>
      <c r="T637" s="24"/>
      <c r="U637" s="24"/>
      <c r="V637" s="2"/>
      <c r="W637" s="2"/>
      <c r="X637" s="2"/>
      <c r="Y637" s="2"/>
      <c r="Z637" s="2"/>
      <c r="AA637" s="2"/>
      <c r="AB637" s="2"/>
      <c r="AC637" s="2"/>
      <c r="AD637" s="2"/>
      <c r="AE637" s="2"/>
      <c r="AF637" s="2"/>
      <c r="AG637" s="2"/>
    </row>
    <row r="638" spans="2:33">
      <c r="B638" s="144"/>
      <c r="C638" s="24"/>
      <c r="D638" s="24"/>
      <c r="E638" s="24" t="s">
        <v>1653</v>
      </c>
      <c r="F638" s="189" t="s">
        <v>359</v>
      </c>
      <c r="G638" s="189" t="str">
        <f t="shared" si="34"/>
        <v>X4</v>
      </c>
      <c r="H638" s="194">
        <v>1.5</v>
      </c>
      <c r="I638" s="195" t="s">
        <v>3868</v>
      </c>
      <c r="J638" s="24" t="s">
        <v>3956</v>
      </c>
      <c r="K638" s="24" t="s">
        <v>14262</v>
      </c>
      <c r="L638" s="24" t="s">
        <v>4571</v>
      </c>
      <c r="M638" s="24" t="s">
        <v>3871</v>
      </c>
      <c r="N638" s="24" t="s">
        <v>3871</v>
      </c>
      <c r="O638" s="24" t="s">
        <v>4571</v>
      </c>
      <c r="P638" s="25" t="s">
        <v>544</v>
      </c>
      <c r="Q638" s="24" t="s">
        <v>4598</v>
      </c>
      <c r="R638" s="24"/>
      <c r="S638" s="25" t="s">
        <v>4237</v>
      </c>
      <c r="T638" s="24"/>
      <c r="U638" s="24"/>
      <c r="V638" s="2"/>
      <c r="W638" s="2"/>
      <c r="X638" s="2"/>
      <c r="Y638" s="2"/>
      <c r="Z638" s="2"/>
      <c r="AA638" s="2"/>
      <c r="AB638" s="2"/>
      <c r="AC638" s="2"/>
      <c r="AD638" s="2"/>
      <c r="AE638" s="2"/>
      <c r="AF638" s="2"/>
      <c r="AG638" s="2"/>
    </row>
    <row r="639" spans="2:33">
      <c r="B639" s="144"/>
      <c r="C639" s="24"/>
      <c r="D639" s="24"/>
      <c r="E639" s="24" t="s">
        <v>1653</v>
      </c>
      <c r="F639" s="189" t="s">
        <v>359</v>
      </c>
      <c r="G639" s="189" t="str">
        <f t="shared" si="34"/>
        <v>X4</v>
      </c>
      <c r="H639" s="194">
        <v>1.5</v>
      </c>
      <c r="I639" s="195" t="s">
        <v>3868</v>
      </c>
      <c r="J639" s="24" t="s">
        <v>3961</v>
      </c>
      <c r="K639" s="24" t="s">
        <v>3962</v>
      </c>
      <c r="L639" s="24" t="s">
        <v>4571</v>
      </c>
      <c r="M639" s="24" t="s">
        <v>3870</v>
      </c>
      <c r="N639" s="24" t="s">
        <v>3871</v>
      </c>
      <c r="O639" s="24" t="s">
        <v>4571</v>
      </c>
      <c r="P639" s="25" t="s">
        <v>544</v>
      </c>
      <c r="Q639" s="24" t="s">
        <v>4599</v>
      </c>
      <c r="R639" s="24"/>
      <c r="S639" s="25" t="s">
        <v>4237</v>
      </c>
      <c r="T639" s="137"/>
      <c r="U639" s="24"/>
      <c r="V639" s="2"/>
      <c r="W639" s="2"/>
      <c r="X639" s="2"/>
      <c r="Y639" s="2"/>
      <c r="Z639" s="2"/>
      <c r="AA639" s="2"/>
      <c r="AB639" s="2"/>
      <c r="AC639" s="2"/>
      <c r="AD639" s="2"/>
      <c r="AE639" s="2"/>
      <c r="AF639" s="2"/>
      <c r="AG639" s="2"/>
    </row>
    <row r="640" spans="2:33">
      <c r="B640" s="144"/>
      <c r="C640" s="24"/>
      <c r="D640" s="24"/>
      <c r="E640" s="24" t="s">
        <v>1653</v>
      </c>
      <c r="F640" s="189" t="s">
        <v>359</v>
      </c>
      <c r="G640" s="189" t="str">
        <f t="shared" si="34"/>
        <v>X4</v>
      </c>
      <c r="H640" s="194">
        <v>1.5</v>
      </c>
      <c r="I640" s="195" t="s">
        <v>3880</v>
      </c>
      <c r="J640" s="24" t="s">
        <v>3956</v>
      </c>
      <c r="K640" s="24" t="s">
        <v>14262</v>
      </c>
      <c r="L640" s="24" t="s">
        <v>4571</v>
      </c>
      <c r="M640" s="24" t="s">
        <v>3871</v>
      </c>
      <c r="N640" s="24" t="s">
        <v>3871</v>
      </c>
      <c r="O640" s="24" t="s">
        <v>4571</v>
      </c>
      <c r="P640" s="25" t="s">
        <v>544</v>
      </c>
      <c r="Q640" s="24" t="s">
        <v>4600</v>
      </c>
      <c r="R640" s="24"/>
      <c r="S640" s="25" t="s">
        <v>4237</v>
      </c>
      <c r="T640" s="137"/>
      <c r="U640" s="137"/>
      <c r="V640" s="2"/>
      <c r="W640" s="2"/>
      <c r="X640" s="2"/>
      <c r="Y640" s="2"/>
      <c r="Z640" s="2"/>
      <c r="AA640" s="2"/>
      <c r="AB640" s="2"/>
      <c r="AC640" s="2"/>
      <c r="AD640" s="2"/>
      <c r="AE640" s="2"/>
      <c r="AF640" s="2"/>
      <c r="AG640" s="2"/>
    </row>
    <row r="641" spans="2:33">
      <c r="B641" s="144"/>
      <c r="C641" s="24"/>
      <c r="D641" s="24"/>
      <c r="E641" s="24" t="s">
        <v>1653</v>
      </c>
      <c r="F641" s="189" t="s">
        <v>359</v>
      </c>
      <c r="G641" s="189" t="str">
        <f t="shared" si="34"/>
        <v>X4</v>
      </c>
      <c r="H641" s="194">
        <v>1.5</v>
      </c>
      <c r="I641" s="195" t="s">
        <v>3880</v>
      </c>
      <c r="J641" s="24" t="s">
        <v>3961</v>
      </c>
      <c r="K641" s="24" t="s">
        <v>3962</v>
      </c>
      <c r="L641" s="24" t="s">
        <v>4571</v>
      </c>
      <c r="M641" s="24" t="s">
        <v>3870</v>
      </c>
      <c r="N641" s="24" t="s">
        <v>3871</v>
      </c>
      <c r="O641" s="24" t="s">
        <v>4571</v>
      </c>
      <c r="P641" s="25" t="s">
        <v>544</v>
      </c>
      <c r="Q641" s="24" t="s">
        <v>4601</v>
      </c>
      <c r="R641" s="24"/>
      <c r="S641" s="25" t="s">
        <v>4237</v>
      </c>
      <c r="T641" s="137"/>
      <c r="U641" s="137"/>
      <c r="V641" s="2"/>
      <c r="W641" s="2"/>
      <c r="X641" s="2"/>
      <c r="Y641" s="2"/>
      <c r="Z641" s="2"/>
      <c r="AA641" s="2"/>
      <c r="AB641" s="2"/>
      <c r="AC641" s="2"/>
      <c r="AD641" s="2"/>
      <c r="AE641" s="2"/>
      <c r="AF641" s="2"/>
      <c r="AG641" s="2"/>
    </row>
    <row r="642" spans="2:33">
      <c r="B642" s="144"/>
      <c r="C642" s="24"/>
      <c r="D642" s="24"/>
      <c r="E642" s="24" t="s">
        <v>677</v>
      </c>
      <c r="F642" s="189" t="s">
        <v>359</v>
      </c>
      <c r="G642" s="189" t="str">
        <f t="shared" si="34"/>
        <v>X4</v>
      </c>
      <c r="H642" s="194">
        <v>1.5</v>
      </c>
      <c r="I642" s="195" t="s">
        <v>3868</v>
      </c>
      <c r="J642" s="24" t="s">
        <v>3956</v>
      </c>
      <c r="K642" s="24" t="s">
        <v>14262</v>
      </c>
      <c r="L642" s="24" t="s">
        <v>4571</v>
      </c>
      <c r="M642" s="24" t="s">
        <v>3871</v>
      </c>
      <c r="N642" s="24" t="s">
        <v>3871</v>
      </c>
      <c r="O642" s="24" t="s">
        <v>4571</v>
      </c>
      <c r="P642" s="25" t="s">
        <v>544</v>
      </c>
      <c r="Q642" s="24" t="s">
        <v>4602</v>
      </c>
      <c r="R642" s="24"/>
      <c r="S642" s="25" t="s">
        <v>4237</v>
      </c>
      <c r="T642" s="137"/>
      <c r="U642" s="137"/>
      <c r="V642" s="2"/>
      <c r="W642" s="2"/>
      <c r="X642" s="2"/>
      <c r="Y642" s="2"/>
      <c r="Z642" s="2"/>
      <c r="AA642" s="2"/>
      <c r="AB642" s="2"/>
      <c r="AC642" s="2"/>
      <c r="AD642" s="2"/>
      <c r="AE642" s="2"/>
      <c r="AF642" s="2"/>
      <c r="AG642" s="2"/>
    </row>
    <row r="643" spans="2:33">
      <c r="B643" s="144"/>
      <c r="C643" s="24"/>
      <c r="D643" s="24"/>
      <c r="E643" s="24" t="s">
        <v>677</v>
      </c>
      <c r="F643" s="189" t="s">
        <v>359</v>
      </c>
      <c r="G643" s="189" t="str">
        <f t="shared" si="34"/>
        <v>X4</v>
      </c>
      <c r="H643" s="194">
        <v>1.5</v>
      </c>
      <c r="I643" s="195" t="s">
        <v>3868</v>
      </c>
      <c r="J643" s="24" t="s">
        <v>3961</v>
      </c>
      <c r="K643" s="24" t="s">
        <v>3962</v>
      </c>
      <c r="L643" s="24" t="s">
        <v>4571</v>
      </c>
      <c r="M643" s="24" t="s">
        <v>3870</v>
      </c>
      <c r="N643" s="24" t="s">
        <v>3871</v>
      </c>
      <c r="O643" s="24" t="s">
        <v>4571</v>
      </c>
      <c r="P643" s="25" t="s">
        <v>544</v>
      </c>
      <c r="Q643" s="24" t="s">
        <v>4603</v>
      </c>
      <c r="R643" s="24"/>
      <c r="S643" s="25" t="s">
        <v>4237</v>
      </c>
      <c r="T643" s="24"/>
      <c r="U643" s="124"/>
      <c r="V643" s="2"/>
      <c r="W643" s="2"/>
      <c r="X643" s="2"/>
      <c r="Y643" s="2"/>
      <c r="Z643" s="2"/>
      <c r="AA643" s="2"/>
      <c r="AB643" s="2"/>
      <c r="AC643" s="2"/>
      <c r="AD643" s="2"/>
      <c r="AE643" s="2"/>
      <c r="AF643" s="2"/>
      <c r="AG643" s="2"/>
    </row>
    <row r="644" spans="2:33">
      <c r="B644" s="144"/>
      <c r="C644" s="24"/>
      <c r="D644" s="24"/>
      <c r="E644" s="24" t="s">
        <v>677</v>
      </c>
      <c r="F644" s="189" t="s">
        <v>359</v>
      </c>
      <c r="G644" s="189" t="str">
        <f t="shared" ref="G644:G675" si="35">"X"&amp;F644</f>
        <v>X4</v>
      </c>
      <c r="H644" s="194">
        <v>1.5</v>
      </c>
      <c r="I644" s="195" t="s">
        <v>3880</v>
      </c>
      <c r="J644" s="24" t="s">
        <v>3956</v>
      </c>
      <c r="K644" s="24" t="s">
        <v>14262</v>
      </c>
      <c r="L644" s="24" t="s">
        <v>4571</v>
      </c>
      <c r="M644" s="24" t="s">
        <v>3871</v>
      </c>
      <c r="N644" s="24" t="s">
        <v>3871</v>
      </c>
      <c r="O644" s="24" t="s">
        <v>4571</v>
      </c>
      <c r="P644" s="25" t="s">
        <v>544</v>
      </c>
      <c r="Q644" s="24" t="s">
        <v>4604</v>
      </c>
      <c r="R644" s="24"/>
      <c r="S644" s="25" t="s">
        <v>4237</v>
      </c>
      <c r="T644" s="24"/>
      <c r="U644" s="137"/>
      <c r="V644" s="2"/>
      <c r="W644" s="2"/>
      <c r="X644" s="2"/>
      <c r="Y644" s="2"/>
      <c r="Z644" s="2"/>
      <c r="AA644" s="2"/>
      <c r="AB644" s="2"/>
      <c r="AC644" s="2"/>
      <c r="AD644" s="2"/>
      <c r="AE644" s="2"/>
      <c r="AF644" s="2"/>
      <c r="AG644" s="2"/>
    </row>
    <row r="645" spans="2:33">
      <c r="B645" s="144"/>
      <c r="C645" s="24"/>
      <c r="D645" s="24"/>
      <c r="E645" s="24" t="s">
        <v>677</v>
      </c>
      <c r="F645" s="189" t="s">
        <v>359</v>
      </c>
      <c r="G645" s="189" t="str">
        <f t="shared" si="35"/>
        <v>X4</v>
      </c>
      <c r="H645" s="194">
        <v>1.5</v>
      </c>
      <c r="I645" s="195" t="s">
        <v>3880</v>
      </c>
      <c r="J645" s="24" t="s">
        <v>3961</v>
      </c>
      <c r="K645" s="24" t="s">
        <v>3962</v>
      </c>
      <c r="L645" s="24" t="s">
        <v>4571</v>
      </c>
      <c r="M645" s="24" t="s">
        <v>3870</v>
      </c>
      <c r="N645" s="24" t="s">
        <v>3871</v>
      </c>
      <c r="O645" s="24" t="s">
        <v>4571</v>
      </c>
      <c r="P645" s="25" t="s">
        <v>544</v>
      </c>
      <c r="Q645" s="24" t="s">
        <v>4605</v>
      </c>
      <c r="R645" s="24"/>
      <c r="S645" s="25" t="s">
        <v>4237</v>
      </c>
      <c r="T645" s="137"/>
      <c r="U645" s="137"/>
      <c r="V645" s="2"/>
      <c r="W645" s="2"/>
      <c r="X645" s="2"/>
      <c r="Y645" s="2"/>
      <c r="Z645" s="2"/>
      <c r="AA645" s="2"/>
      <c r="AB645" s="2"/>
      <c r="AC645" s="2"/>
      <c r="AD645" s="2"/>
      <c r="AE645" s="2"/>
      <c r="AF645" s="2"/>
      <c r="AG645" s="2"/>
    </row>
    <row r="646" spans="2:33">
      <c r="B646" s="144"/>
      <c r="C646" s="24"/>
      <c r="D646" s="24"/>
      <c r="E646" s="24" t="s">
        <v>1668</v>
      </c>
      <c r="F646" s="189" t="s">
        <v>359</v>
      </c>
      <c r="G646" s="189" t="str">
        <f t="shared" si="35"/>
        <v>X4</v>
      </c>
      <c r="H646" s="194">
        <v>1.5</v>
      </c>
      <c r="I646" s="195" t="s">
        <v>3868</v>
      </c>
      <c r="J646" s="24"/>
      <c r="K646" s="24"/>
      <c r="L646" s="24" t="s">
        <v>4571</v>
      </c>
      <c r="M646" s="24" t="s">
        <v>3870</v>
      </c>
      <c r="N646" s="24" t="s">
        <v>3871</v>
      </c>
      <c r="O646" s="24" t="s">
        <v>4571</v>
      </c>
      <c r="P646" s="25" t="s">
        <v>544</v>
      </c>
      <c r="Q646" s="24" t="s">
        <v>4606</v>
      </c>
      <c r="R646" s="24"/>
      <c r="S646" s="25" t="s">
        <v>4237</v>
      </c>
      <c r="T646" s="137"/>
      <c r="U646" s="137"/>
      <c r="V646" s="2"/>
      <c r="W646" s="2"/>
      <c r="X646" s="2"/>
      <c r="Y646" s="2"/>
      <c r="Z646" s="2"/>
      <c r="AA646" s="2"/>
      <c r="AB646" s="2"/>
      <c r="AC646" s="2"/>
      <c r="AD646" s="2"/>
      <c r="AE646" s="2"/>
      <c r="AF646" s="2"/>
      <c r="AG646" s="2"/>
    </row>
    <row r="647" spans="2:33">
      <c r="B647" s="144"/>
      <c r="C647" s="24"/>
      <c r="D647" s="24"/>
      <c r="E647" s="24" t="s">
        <v>1668</v>
      </c>
      <c r="F647" s="189" t="s">
        <v>359</v>
      </c>
      <c r="G647" s="189" t="str">
        <f t="shared" si="35"/>
        <v>X4</v>
      </c>
      <c r="H647" s="194">
        <v>1.5</v>
      </c>
      <c r="I647" s="195" t="s">
        <v>3880</v>
      </c>
      <c r="J647" s="24"/>
      <c r="K647" s="24"/>
      <c r="L647" s="24" t="s">
        <v>4571</v>
      </c>
      <c r="M647" s="24" t="s">
        <v>3870</v>
      </c>
      <c r="N647" s="24" t="s">
        <v>3871</v>
      </c>
      <c r="O647" s="24" t="s">
        <v>4571</v>
      </c>
      <c r="P647" s="25" t="s">
        <v>544</v>
      </c>
      <c r="Q647" s="24" t="s">
        <v>4607</v>
      </c>
      <c r="R647" s="24"/>
      <c r="S647" s="25" t="s">
        <v>4237</v>
      </c>
      <c r="T647" s="137"/>
      <c r="U647" s="137"/>
      <c r="V647" s="2"/>
      <c r="W647" s="2"/>
      <c r="X647" s="2"/>
      <c r="Y647" s="2"/>
      <c r="Z647" s="2"/>
      <c r="AA647" s="2"/>
      <c r="AB647" s="2"/>
      <c r="AC647" s="2"/>
      <c r="AD647" s="2"/>
      <c r="AE647" s="2"/>
      <c r="AF647" s="2"/>
      <c r="AG647" s="2"/>
    </row>
    <row r="648" spans="2:33">
      <c r="B648" s="144"/>
      <c r="C648" s="24"/>
      <c r="D648" s="24"/>
      <c r="E648" s="24" t="s">
        <v>743</v>
      </c>
      <c r="F648" s="189" t="s">
        <v>359</v>
      </c>
      <c r="G648" s="189" t="str">
        <f t="shared" si="35"/>
        <v>X4</v>
      </c>
      <c r="H648" s="194">
        <v>1.5</v>
      </c>
      <c r="I648" s="195" t="s">
        <v>3868</v>
      </c>
      <c r="J648" s="24" t="s">
        <v>3956</v>
      </c>
      <c r="K648" s="24" t="s">
        <v>14262</v>
      </c>
      <c r="L648" s="24" t="s">
        <v>4571</v>
      </c>
      <c r="M648" s="24" t="s">
        <v>3871</v>
      </c>
      <c r="N648" s="24" t="s">
        <v>3871</v>
      </c>
      <c r="O648" s="24" t="s">
        <v>4571</v>
      </c>
      <c r="P648" s="25" t="s">
        <v>544</v>
      </c>
      <c r="Q648" s="24" t="s">
        <v>4608</v>
      </c>
      <c r="R648" s="24"/>
      <c r="S648" s="25" t="s">
        <v>4237</v>
      </c>
      <c r="T648" s="137"/>
      <c r="U648" s="137"/>
      <c r="V648" s="2"/>
      <c r="W648" s="2"/>
      <c r="X648" s="2"/>
      <c r="Y648" s="2"/>
      <c r="Z648" s="2"/>
      <c r="AA648" s="2"/>
      <c r="AB648" s="2"/>
      <c r="AC648" s="2"/>
      <c r="AD648" s="2"/>
      <c r="AE648" s="2"/>
      <c r="AF648" s="2"/>
      <c r="AG648" s="2"/>
    </row>
    <row r="649" spans="2:33">
      <c r="B649" s="144"/>
      <c r="C649" s="24"/>
      <c r="D649" s="24"/>
      <c r="E649" s="24" t="s">
        <v>743</v>
      </c>
      <c r="F649" s="189" t="s">
        <v>359</v>
      </c>
      <c r="G649" s="189" t="str">
        <f t="shared" si="35"/>
        <v>X4</v>
      </c>
      <c r="H649" s="194">
        <v>1.5</v>
      </c>
      <c r="I649" s="195" t="s">
        <v>3868</v>
      </c>
      <c r="J649" s="24" t="s">
        <v>3961</v>
      </c>
      <c r="K649" s="24" t="s">
        <v>3962</v>
      </c>
      <c r="L649" s="24" t="s">
        <v>4571</v>
      </c>
      <c r="M649" s="24" t="s">
        <v>3870</v>
      </c>
      <c r="N649" s="24" t="s">
        <v>3871</v>
      </c>
      <c r="O649" s="24" t="s">
        <v>4571</v>
      </c>
      <c r="P649" s="25" t="s">
        <v>544</v>
      </c>
      <c r="Q649" s="24" t="s">
        <v>4609</v>
      </c>
      <c r="R649" s="24"/>
      <c r="S649" s="25" t="s">
        <v>4237</v>
      </c>
      <c r="T649" s="137"/>
      <c r="U649" s="137"/>
      <c r="V649" s="2"/>
      <c r="W649" s="2"/>
      <c r="X649" s="2"/>
      <c r="Y649" s="2"/>
      <c r="Z649" s="2"/>
      <c r="AA649" s="2"/>
      <c r="AB649" s="2"/>
      <c r="AC649" s="2"/>
      <c r="AD649" s="2"/>
      <c r="AE649" s="2"/>
      <c r="AF649" s="2"/>
      <c r="AG649" s="2"/>
    </row>
    <row r="650" spans="2:33">
      <c r="B650" s="144"/>
      <c r="C650" s="24"/>
      <c r="D650" s="24"/>
      <c r="E650" s="24" t="s">
        <v>743</v>
      </c>
      <c r="F650" s="189" t="s">
        <v>359</v>
      </c>
      <c r="G650" s="189" t="str">
        <f t="shared" si="35"/>
        <v>X4</v>
      </c>
      <c r="H650" s="194">
        <v>1.5</v>
      </c>
      <c r="I650" s="195" t="s">
        <v>3880</v>
      </c>
      <c r="J650" s="24" t="s">
        <v>3956</v>
      </c>
      <c r="K650" s="24" t="s">
        <v>14262</v>
      </c>
      <c r="L650" s="24" t="s">
        <v>4571</v>
      </c>
      <c r="M650" s="24" t="s">
        <v>3871</v>
      </c>
      <c r="N650" s="24" t="s">
        <v>3871</v>
      </c>
      <c r="O650" s="24" t="s">
        <v>4571</v>
      </c>
      <c r="P650" s="25" t="s">
        <v>544</v>
      </c>
      <c r="Q650" s="24" t="s">
        <v>4610</v>
      </c>
      <c r="R650" s="24"/>
      <c r="S650" s="25" t="s">
        <v>4237</v>
      </c>
      <c r="T650" s="137"/>
      <c r="U650" s="137"/>
      <c r="V650" s="2"/>
      <c r="W650" s="2"/>
      <c r="X650" s="2"/>
      <c r="Y650" s="2"/>
      <c r="Z650" s="2"/>
      <c r="AA650" s="2"/>
      <c r="AB650" s="2"/>
      <c r="AC650" s="2"/>
      <c r="AD650" s="2"/>
      <c r="AE650" s="2"/>
      <c r="AF650" s="2"/>
      <c r="AG650" s="2"/>
    </row>
    <row r="651" spans="2:33">
      <c r="B651" s="144"/>
      <c r="C651" s="24"/>
      <c r="D651" s="24"/>
      <c r="E651" s="24" t="s">
        <v>743</v>
      </c>
      <c r="F651" s="189" t="s">
        <v>359</v>
      </c>
      <c r="G651" s="189" t="str">
        <f t="shared" si="35"/>
        <v>X4</v>
      </c>
      <c r="H651" s="194">
        <v>1.5</v>
      </c>
      <c r="I651" s="195" t="s">
        <v>3880</v>
      </c>
      <c r="J651" s="24" t="s">
        <v>3961</v>
      </c>
      <c r="K651" s="24" t="s">
        <v>3962</v>
      </c>
      <c r="L651" s="24" t="s">
        <v>4571</v>
      </c>
      <c r="M651" s="24" t="s">
        <v>3870</v>
      </c>
      <c r="N651" s="24" t="s">
        <v>3871</v>
      </c>
      <c r="O651" s="24" t="s">
        <v>4571</v>
      </c>
      <c r="P651" s="25" t="s">
        <v>544</v>
      </c>
      <c r="Q651" s="24" t="s">
        <v>4611</v>
      </c>
      <c r="R651" s="24"/>
      <c r="S651" s="25" t="s">
        <v>4237</v>
      </c>
      <c r="T651" s="137"/>
      <c r="U651" s="137"/>
      <c r="V651" s="2"/>
      <c r="W651" s="2"/>
      <c r="X651" s="2"/>
      <c r="Y651" s="2"/>
      <c r="Z651" s="2"/>
      <c r="AA651" s="2"/>
      <c r="AB651" s="2"/>
      <c r="AC651" s="2"/>
      <c r="AD651" s="2"/>
      <c r="AE651" s="2"/>
      <c r="AF651" s="2"/>
      <c r="AG651" s="2"/>
    </row>
    <row r="652" spans="2:33">
      <c r="B652" s="144"/>
      <c r="C652" s="24"/>
      <c r="D652" s="24"/>
      <c r="E652" s="24" t="s">
        <v>1676</v>
      </c>
      <c r="F652" s="189" t="s">
        <v>359</v>
      </c>
      <c r="G652" s="189" t="str">
        <f t="shared" si="35"/>
        <v>X4</v>
      </c>
      <c r="H652" s="194">
        <v>1.5</v>
      </c>
      <c r="I652" s="195" t="s">
        <v>3868</v>
      </c>
      <c r="J652" s="24"/>
      <c r="K652" s="24"/>
      <c r="L652" s="24" t="s">
        <v>4571</v>
      </c>
      <c r="M652" s="24" t="s">
        <v>3870</v>
      </c>
      <c r="N652" s="24" t="s">
        <v>3871</v>
      </c>
      <c r="O652" s="24" t="s">
        <v>4571</v>
      </c>
      <c r="P652" s="25" t="s">
        <v>544</v>
      </c>
      <c r="Q652" s="24" t="s">
        <v>4612</v>
      </c>
      <c r="R652" s="24"/>
      <c r="S652" s="25" t="s">
        <v>4237</v>
      </c>
      <c r="T652" s="137"/>
      <c r="U652" s="137"/>
      <c r="V652" s="2"/>
      <c r="W652" s="2"/>
      <c r="X652" s="2"/>
      <c r="Y652" s="2"/>
      <c r="Z652" s="2"/>
      <c r="AA652" s="2"/>
      <c r="AB652" s="2"/>
      <c r="AC652" s="2"/>
      <c r="AD652" s="2"/>
      <c r="AE652" s="2"/>
      <c r="AF652" s="2"/>
      <c r="AG652" s="2"/>
    </row>
    <row r="653" spans="2:33">
      <c r="B653" s="144"/>
      <c r="C653" s="24"/>
      <c r="D653" s="24"/>
      <c r="E653" s="24" t="s">
        <v>1691</v>
      </c>
      <c r="F653" s="189" t="s">
        <v>359</v>
      </c>
      <c r="G653" s="189" t="str">
        <f t="shared" si="35"/>
        <v>X4</v>
      </c>
      <c r="H653" s="194">
        <v>1.5</v>
      </c>
      <c r="I653" s="195" t="s">
        <v>3868</v>
      </c>
      <c r="J653" s="24"/>
      <c r="K653" s="24"/>
      <c r="L653" s="24" t="s">
        <v>4571</v>
      </c>
      <c r="M653" s="24" t="s">
        <v>3870</v>
      </c>
      <c r="N653" s="24" t="s">
        <v>3871</v>
      </c>
      <c r="O653" s="24" t="s">
        <v>4571</v>
      </c>
      <c r="P653" s="25" t="s">
        <v>544</v>
      </c>
      <c r="Q653" s="24" t="s">
        <v>4613</v>
      </c>
      <c r="R653" s="24"/>
      <c r="S653" s="25" t="s">
        <v>4237</v>
      </c>
      <c r="T653" s="137"/>
      <c r="U653" s="137"/>
      <c r="V653" s="2"/>
      <c r="W653" s="2"/>
      <c r="X653" s="2"/>
      <c r="Y653" s="2"/>
      <c r="Z653" s="2"/>
      <c r="AA653" s="2"/>
      <c r="AB653" s="2"/>
      <c r="AC653" s="2"/>
      <c r="AD653" s="2"/>
      <c r="AE653" s="2"/>
      <c r="AF653" s="2"/>
      <c r="AG653" s="2"/>
    </row>
    <row r="654" spans="2:33">
      <c r="B654" s="144"/>
      <c r="C654" s="24"/>
      <c r="D654" s="24"/>
      <c r="E654" s="24" t="s">
        <v>1676</v>
      </c>
      <c r="F654" s="189" t="s">
        <v>359</v>
      </c>
      <c r="G654" s="189" t="str">
        <f t="shared" si="35"/>
        <v>X4</v>
      </c>
      <c r="H654" s="194">
        <v>1.5</v>
      </c>
      <c r="I654" s="195" t="s">
        <v>3880</v>
      </c>
      <c r="J654" s="24"/>
      <c r="K654" s="24"/>
      <c r="L654" s="24" t="s">
        <v>4571</v>
      </c>
      <c r="M654" s="24" t="s">
        <v>3870</v>
      </c>
      <c r="N654" s="24" t="s">
        <v>3871</v>
      </c>
      <c r="O654" s="24" t="s">
        <v>4571</v>
      </c>
      <c r="P654" s="25" t="s">
        <v>544</v>
      </c>
      <c r="Q654" s="24" t="s">
        <v>4614</v>
      </c>
      <c r="R654" s="24"/>
      <c r="S654" s="25" t="s">
        <v>4237</v>
      </c>
      <c r="T654" s="24"/>
      <c r="U654" s="24"/>
      <c r="V654" s="2"/>
      <c r="W654" s="2"/>
      <c r="X654" s="2"/>
      <c r="Y654" s="2"/>
      <c r="Z654" s="2"/>
      <c r="AA654" s="2"/>
      <c r="AB654" s="2"/>
      <c r="AC654" s="2"/>
      <c r="AD654" s="2"/>
      <c r="AE654" s="2"/>
      <c r="AF654" s="2"/>
      <c r="AG654" s="2"/>
    </row>
    <row r="655" spans="2:33">
      <c r="B655" s="144"/>
      <c r="C655" s="24"/>
      <c r="D655" s="24"/>
      <c r="E655" s="24" t="s">
        <v>1691</v>
      </c>
      <c r="F655" s="189" t="s">
        <v>359</v>
      </c>
      <c r="G655" s="189" t="str">
        <f t="shared" si="35"/>
        <v>X4</v>
      </c>
      <c r="H655" s="194">
        <v>1.5</v>
      </c>
      <c r="I655" s="195" t="s">
        <v>3880</v>
      </c>
      <c r="J655" s="24"/>
      <c r="K655" s="24"/>
      <c r="L655" s="24" t="s">
        <v>4571</v>
      </c>
      <c r="M655" s="24" t="s">
        <v>3870</v>
      </c>
      <c r="N655" s="24" t="s">
        <v>3871</v>
      </c>
      <c r="O655" s="24" t="s">
        <v>4571</v>
      </c>
      <c r="P655" s="25" t="s">
        <v>544</v>
      </c>
      <c r="Q655" s="24" t="s">
        <v>4615</v>
      </c>
      <c r="R655" s="24"/>
      <c r="S655" s="25" t="s">
        <v>4237</v>
      </c>
      <c r="T655" s="137"/>
      <c r="U655" s="137"/>
      <c r="V655" s="2"/>
      <c r="W655" s="2"/>
      <c r="X655" s="2"/>
      <c r="Y655" s="2"/>
      <c r="Z655" s="2"/>
      <c r="AA655" s="2"/>
      <c r="AB655" s="2"/>
      <c r="AC655" s="2"/>
      <c r="AD655" s="2"/>
      <c r="AE655" s="2"/>
      <c r="AF655" s="2"/>
      <c r="AG655" s="2"/>
    </row>
    <row r="656" spans="2:33">
      <c r="B656" s="144"/>
      <c r="C656" s="24"/>
      <c r="D656" s="24"/>
      <c r="E656" s="24" t="s">
        <v>4459</v>
      </c>
      <c r="F656" s="189" t="s">
        <v>401</v>
      </c>
      <c r="G656" s="189" t="str">
        <f t="shared" si="35"/>
        <v>X5</v>
      </c>
      <c r="H656" s="194">
        <v>1.75</v>
      </c>
      <c r="I656" s="195" t="s">
        <v>3868</v>
      </c>
      <c r="J656" s="24"/>
      <c r="K656" s="24"/>
      <c r="L656" s="24" t="s">
        <v>4571</v>
      </c>
      <c r="M656" s="24" t="s">
        <v>3870</v>
      </c>
      <c r="N656" s="24" t="s">
        <v>3871</v>
      </c>
      <c r="O656" s="24" t="s">
        <v>4571</v>
      </c>
      <c r="P656" s="25" t="s">
        <v>544</v>
      </c>
      <c r="Q656" s="24" t="s">
        <v>4616</v>
      </c>
      <c r="R656" s="24"/>
      <c r="S656" s="25" t="s">
        <v>4237</v>
      </c>
      <c r="T656" s="137"/>
      <c r="U656" s="137"/>
      <c r="V656" s="2"/>
      <c r="W656" s="2"/>
      <c r="X656" s="2"/>
      <c r="Y656" s="2"/>
      <c r="Z656" s="2"/>
      <c r="AA656" s="2"/>
      <c r="AB656" s="2"/>
      <c r="AC656" s="2"/>
      <c r="AD656" s="2"/>
      <c r="AE656" s="2"/>
      <c r="AF656" s="2"/>
      <c r="AG656" s="2"/>
    </row>
    <row r="657" spans="2:33">
      <c r="B657" s="144"/>
      <c r="C657" s="24"/>
      <c r="D657" s="24"/>
      <c r="E657" s="24" t="s">
        <v>1720</v>
      </c>
      <c r="F657" s="189" t="s">
        <v>401</v>
      </c>
      <c r="G657" s="189" t="str">
        <f t="shared" si="35"/>
        <v>X5</v>
      </c>
      <c r="H657" s="194">
        <v>1.75</v>
      </c>
      <c r="I657" s="195" t="s">
        <v>3868</v>
      </c>
      <c r="J657" s="24"/>
      <c r="K657" s="24"/>
      <c r="L657" s="24" t="s">
        <v>4571</v>
      </c>
      <c r="M657" s="24" t="s">
        <v>3870</v>
      </c>
      <c r="N657" s="24" t="s">
        <v>3871</v>
      </c>
      <c r="O657" s="24" t="s">
        <v>4571</v>
      </c>
      <c r="P657" s="25" t="s">
        <v>544</v>
      </c>
      <c r="Q657" s="24" t="s">
        <v>4617</v>
      </c>
      <c r="R657" s="24"/>
      <c r="S657" s="25" t="s">
        <v>4237</v>
      </c>
      <c r="T657" s="137"/>
      <c r="U657" s="137"/>
      <c r="V657" s="2"/>
      <c r="W657" s="2"/>
      <c r="X657" s="2"/>
      <c r="Y657" s="2"/>
      <c r="Z657" s="2"/>
      <c r="AA657" s="2"/>
      <c r="AB657" s="2"/>
      <c r="AC657" s="2"/>
      <c r="AD657" s="2"/>
      <c r="AE657" s="2"/>
      <c r="AF657" s="2"/>
      <c r="AG657" s="2"/>
    </row>
    <row r="658" spans="2:33">
      <c r="B658" s="144"/>
      <c r="C658" s="24"/>
      <c r="D658" s="24"/>
      <c r="E658" s="24" t="s">
        <v>4459</v>
      </c>
      <c r="F658" s="189" t="s">
        <v>401</v>
      </c>
      <c r="G658" s="189" t="str">
        <f t="shared" si="35"/>
        <v>X5</v>
      </c>
      <c r="H658" s="194">
        <v>1.75</v>
      </c>
      <c r="I658" s="195" t="s">
        <v>3880</v>
      </c>
      <c r="J658" s="24"/>
      <c r="K658" s="24"/>
      <c r="L658" s="24" t="s">
        <v>4571</v>
      </c>
      <c r="M658" s="24" t="s">
        <v>3870</v>
      </c>
      <c r="N658" s="24" t="s">
        <v>3871</v>
      </c>
      <c r="O658" s="24" t="s">
        <v>4571</v>
      </c>
      <c r="P658" s="25" t="s">
        <v>544</v>
      </c>
      <c r="Q658" s="24" t="s">
        <v>4618</v>
      </c>
      <c r="R658" s="24"/>
      <c r="S658" s="25" t="s">
        <v>4237</v>
      </c>
      <c r="T658" s="137"/>
      <c r="U658" s="137"/>
      <c r="V658" s="2"/>
      <c r="W658" s="2"/>
      <c r="X658" s="2"/>
      <c r="Y658" s="2"/>
      <c r="Z658" s="2"/>
      <c r="AA658" s="2"/>
      <c r="AB658" s="2"/>
      <c r="AC658" s="2"/>
      <c r="AD658" s="2"/>
      <c r="AE658" s="2"/>
      <c r="AF658" s="2"/>
      <c r="AG658" s="2"/>
    </row>
    <row r="659" spans="2:33">
      <c r="B659" s="144"/>
      <c r="C659" s="24"/>
      <c r="D659" s="24"/>
      <c r="E659" s="24" t="s">
        <v>1720</v>
      </c>
      <c r="F659" s="189" t="s">
        <v>401</v>
      </c>
      <c r="G659" s="189" t="str">
        <f t="shared" si="35"/>
        <v>X5</v>
      </c>
      <c r="H659" s="194">
        <v>1.75</v>
      </c>
      <c r="I659" s="195" t="s">
        <v>3880</v>
      </c>
      <c r="J659" s="24"/>
      <c r="K659" s="24"/>
      <c r="L659" s="24" t="s">
        <v>4571</v>
      </c>
      <c r="M659" s="24" t="s">
        <v>3870</v>
      </c>
      <c r="N659" s="24" t="s">
        <v>3871</v>
      </c>
      <c r="O659" s="24" t="s">
        <v>4571</v>
      </c>
      <c r="P659" s="25" t="s">
        <v>544</v>
      </c>
      <c r="Q659" s="24" t="s">
        <v>4619</v>
      </c>
      <c r="R659" s="24"/>
      <c r="S659" s="25" t="s">
        <v>4237</v>
      </c>
      <c r="T659" s="137"/>
      <c r="U659" s="24"/>
      <c r="V659" s="2"/>
      <c r="W659" s="2"/>
      <c r="X659" s="2"/>
      <c r="Y659" s="2"/>
      <c r="Z659" s="2"/>
      <c r="AA659" s="2"/>
      <c r="AB659" s="2"/>
      <c r="AC659" s="2"/>
      <c r="AD659" s="2"/>
      <c r="AE659" s="2"/>
      <c r="AF659" s="2"/>
      <c r="AG659" s="2"/>
    </row>
    <row r="660" spans="2:33">
      <c r="B660" s="144"/>
      <c r="C660" s="24"/>
      <c r="D660" s="24"/>
      <c r="E660" s="24" t="s">
        <v>1706</v>
      </c>
      <c r="F660" s="189" t="s">
        <v>401</v>
      </c>
      <c r="G660" s="189" t="str">
        <f t="shared" si="35"/>
        <v>X5</v>
      </c>
      <c r="H660" s="194">
        <v>1.75</v>
      </c>
      <c r="I660" s="195" t="s">
        <v>3868</v>
      </c>
      <c r="J660" s="24"/>
      <c r="K660" s="24"/>
      <c r="L660" s="24" t="s">
        <v>4571</v>
      </c>
      <c r="M660" s="24" t="s">
        <v>3870</v>
      </c>
      <c r="N660" s="24" t="s">
        <v>3871</v>
      </c>
      <c r="O660" s="24" t="s">
        <v>4571</v>
      </c>
      <c r="P660" s="25" t="s">
        <v>544</v>
      </c>
      <c r="Q660" s="24" t="s">
        <v>4620</v>
      </c>
      <c r="R660" s="24"/>
      <c r="S660" s="25" t="s">
        <v>4237</v>
      </c>
      <c r="T660" s="137"/>
      <c r="U660" s="24"/>
      <c r="V660" s="2"/>
      <c r="W660" s="2"/>
      <c r="X660" s="2"/>
      <c r="Y660" s="2"/>
      <c r="Z660" s="2"/>
      <c r="AA660" s="2"/>
      <c r="AB660" s="2"/>
      <c r="AC660" s="2"/>
      <c r="AD660" s="2"/>
      <c r="AE660" s="2"/>
      <c r="AF660" s="2"/>
      <c r="AG660" s="2"/>
    </row>
    <row r="661" spans="2:33">
      <c r="B661" s="144"/>
      <c r="C661" s="24"/>
      <c r="D661" s="24"/>
      <c r="E661" s="24" t="s">
        <v>1706</v>
      </c>
      <c r="F661" s="189" t="s">
        <v>401</v>
      </c>
      <c r="G661" s="189" t="str">
        <f t="shared" si="35"/>
        <v>X5</v>
      </c>
      <c r="H661" s="194">
        <v>1.75</v>
      </c>
      <c r="I661" s="195" t="s">
        <v>3880</v>
      </c>
      <c r="J661" s="24"/>
      <c r="K661" s="24"/>
      <c r="L661" s="24" t="s">
        <v>4571</v>
      </c>
      <c r="M661" s="24" t="s">
        <v>3870</v>
      </c>
      <c r="N661" s="24" t="s">
        <v>3871</v>
      </c>
      <c r="O661" s="24" t="s">
        <v>4571</v>
      </c>
      <c r="P661" s="25" t="s">
        <v>544</v>
      </c>
      <c r="Q661" s="24" t="s">
        <v>4621</v>
      </c>
      <c r="R661" s="24"/>
      <c r="S661" s="25" t="s">
        <v>4237</v>
      </c>
      <c r="T661" s="137"/>
      <c r="U661" s="24"/>
      <c r="V661" s="2"/>
      <c r="W661" s="2"/>
      <c r="X661" s="2"/>
      <c r="Y661" s="2"/>
      <c r="Z661" s="2"/>
      <c r="AA661" s="2"/>
      <c r="AB661" s="2"/>
      <c r="AC661" s="2"/>
      <c r="AD661" s="2"/>
      <c r="AE661" s="2"/>
      <c r="AF661" s="2"/>
      <c r="AG661" s="2"/>
    </row>
    <row r="662" spans="2:33">
      <c r="B662" s="144"/>
      <c r="C662" s="24"/>
      <c r="D662" s="24"/>
      <c r="E662" s="24" t="s">
        <v>1706</v>
      </c>
      <c r="F662" s="189" t="s">
        <v>410</v>
      </c>
      <c r="G662" s="189" t="str">
        <f t="shared" si="35"/>
        <v>X6</v>
      </c>
      <c r="H662" s="194">
        <v>2</v>
      </c>
      <c r="I662" s="195" t="s">
        <v>3868</v>
      </c>
      <c r="J662" s="24"/>
      <c r="K662" s="24"/>
      <c r="L662" s="24" t="s">
        <v>4571</v>
      </c>
      <c r="M662" s="24" t="s">
        <v>3870</v>
      </c>
      <c r="N662" s="24" t="s">
        <v>3871</v>
      </c>
      <c r="O662" s="24" t="s">
        <v>4571</v>
      </c>
      <c r="P662" s="25" t="s">
        <v>544</v>
      </c>
      <c r="Q662" s="24" t="s">
        <v>4622</v>
      </c>
      <c r="R662" s="24"/>
      <c r="S662" s="25" t="s">
        <v>4237</v>
      </c>
      <c r="T662" s="137"/>
      <c r="U662" s="24"/>
      <c r="V662" s="2"/>
      <c r="W662" s="2"/>
      <c r="X662" s="2"/>
      <c r="Y662" s="2"/>
      <c r="Z662" s="2"/>
      <c r="AA662" s="2"/>
      <c r="AB662" s="2"/>
      <c r="AC662" s="2"/>
      <c r="AD662" s="2"/>
      <c r="AE662" s="2"/>
      <c r="AF662" s="2"/>
      <c r="AG662" s="2"/>
    </row>
    <row r="663" spans="2:33">
      <c r="B663" s="144"/>
      <c r="C663" s="24"/>
      <c r="D663" s="24"/>
      <c r="E663" s="24" t="s">
        <v>1706</v>
      </c>
      <c r="F663" s="189" t="s">
        <v>410</v>
      </c>
      <c r="G663" s="189" t="str">
        <f t="shared" si="35"/>
        <v>X6</v>
      </c>
      <c r="H663" s="194">
        <v>2</v>
      </c>
      <c r="I663" s="195" t="s">
        <v>3880</v>
      </c>
      <c r="J663" s="24"/>
      <c r="K663" s="24"/>
      <c r="L663" s="24" t="s">
        <v>4571</v>
      </c>
      <c r="M663" s="24" t="s">
        <v>3870</v>
      </c>
      <c r="N663" s="24" t="s">
        <v>3871</v>
      </c>
      <c r="O663" s="24" t="s">
        <v>4571</v>
      </c>
      <c r="P663" s="25" t="s">
        <v>544</v>
      </c>
      <c r="Q663" s="24" t="s">
        <v>4623</v>
      </c>
      <c r="R663" s="24"/>
      <c r="S663" s="25" t="s">
        <v>4237</v>
      </c>
      <c r="T663" s="137"/>
      <c r="U663" s="137"/>
      <c r="V663" s="2"/>
      <c r="W663" s="2"/>
      <c r="X663" s="2"/>
      <c r="Y663" s="2"/>
      <c r="Z663" s="2"/>
      <c r="AA663" s="2"/>
      <c r="AB663" s="2"/>
      <c r="AC663" s="2"/>
      <c r="AD663" s="2"/>
      <c r="AE663" s="2"/>
      <c r="AF663" s="2"/>
      <c r="AG663" s="2"/>
    </row>
    <row r="664" spans="2:33">
      <c r="B664" s="144"/>
      <c r="C664" s="24"/>
      <c r="D664" s="24"/>
      <c r="E664" s="24" t="s">
        <v>831</v>
      </c>
      <c r="F664" s="189" t="s">
        <v>410</v>
      </c>
      <c r="G664" s="189" t="str">
        <f t="shared" si="35"/>
        <v>X6</v>
      </c>
      <c r="H664" s="194">
        <v>2</v>
      </c>
      <c r="I664" s="195" t="s">
        <v>3868</v>
      </c>
      <c r="J664" s="24"/>
      <c r="K664" s="24"/>
      <c r="L664" s="24" t="s">
        <v>4571</v>
      </c>
      <c r="M664" s="24" t="s">
        <v>3870</v>
      </c>
      <c r="N664" s="24" t="s">
        <v>3871</v>
      </c>
      <c r="O664" s="24" t="s">
        <v>4571</v>
      </c>
      <c r="P664" s="25" t="s">
        <v>544</v>
      </c>
      <c r="Q664" s="24" t="s">
        <v>4624</v>
      </c>
      <c r="R664" s="24"/>
      <c r="S664" s="25" t="s">
        <v>4237</v>
      </c>
      <c r="T664" s="137"/>
      <c r="U664" s="137"/>
      <c r="V664" s="2"/>
      <c r="W664" s="2"/>
      <c r="X664" s="2"/>
      <c r="Y664" s="2"/>
      <c r="Z664" s="2"/>
      <c r="AA664" s="2"/>
      <c r="AB664" s="2"/>
      <c r="AC664" s="2"/>
      <c r="AD664" s="2"/>
      <c r="AE664" s="2"/>
      <c r="AF664" s="2"/>
      <c r="AG664" s="2"/>
    </row>
    <row r="665" spans="2:33">
      <c r="B665" s="144"/>
      <c r="C665" s="24"/>
      <c r="D665" s="24"/>
      <c r="E665" s="24" t="s">
        <v>831</v>
      </c>
      <c r="F665" s="189" t="s">
        <v>410</v>
      </c>
      <c r="G665" s="189" t="str">
        <f t="shared" si="35"/>
        <v>X6</v>
      </c>
      <c r="H665" s="194">
        <v>2</v>
      </c>
      <c r="I665" s="195" t="s">
        <v>3880</v>
      </c>
      <c r="J665" s="24"/>
      <c r="K665" s="24"/>
      <c r="L665" s="24" t="s">
        <v>4571</v>
      </c>
      <c r="M665" s="24" t="s">
        <v>3870</v>
      </c>
      <c r="N665" s="24" t="s">
        <v>3871</v>
      </c>
      <c r="O665" s="24" t="s">
        <v>4571</v>
      </c>
      <c r="P665" s="25" t="s">
        <v>544</v>
      </c>
      <c r="Q665" s="24" t="s">
        <v>4625</v>
      </c>
      <c r="R665" s="24"/>
      <c r="S665" s="25" t="s">
        <v>4237</v>
      </c>
      <c r="T665" s="24"/>
      <c r="U665" s="24"/>
      <c r="V665" s="2"/>
      <c r="W665" s="2"/>
      <c r="X665" s="2"/>
      <c r="Y665" s="2"/>
      <c r="Z665" s="2"/>
      <c r="AA665" s="2"/>
      <c r="AB665" s="2"/>
      <c r="AC665" s="2"/>
      <c r="AD665" s="2"/>
      <c r="AE665" s="2"/>
      <c r="AF665" s="2"/>
      <c r="AG665" s="2"/>
    </row>
    <row r="666" spans="2:33">
      <c r="B666" s="144"/>
      <c r="C666" s="24"/>
      <c r="D666" s="24"/>
      <c r="E666" s="24" t="s">
        <v>1863</v>
      </c>
      <c r="F666" s="189" t="s">
        <v>401</v>
      </c>
      <c r="G666" s="189" t="str">
        <f t="shared" si="35"/>
        <v>X5</v>
      </c>
      <c r="H666" s="194">
        <v>1.75</v>
      </c>
      <c r="I666" s="195" t="s">
        <v>3868</v>
      </c>
      <c r="J666" s="24"/>
      <c r="K666" s="24"/>
      <c r="L666" s="24" t="s">
        <v>4571</v>
      </c>
      <c r="M666" s="24" t="s">
        <v>3870</v>
      </c>
      <c r="N666" s="24" t="s">
        <v>3871</v>
      </c>
      <c r="O666" s="24" t="s">
        <v>4571</v>
      </c>
      <c r="P666" s="25" t="s">
        <v>544</v>
      </c>
      <c r="Q666" s="24" t="s">
        <v>4626</v>
      </c>
      <c r="R666" s="24"/>
      <c r="S666" s="25" t="s">
        <v>4237</v>
      </c>
      <c r="T666" s="24"/>
      <c r="U666" s="155"/>
      <c r="V666" s="2"/>
      <c r="W666" s="2"/>
      <c r="X666" s="2"/>
      <c r="Y666" s="2"/>
      <c r="Z666" s="2"/>
      <c r="AA666" s="2"/>
      <c r="AB666" s="2"/>
      <c r="AC666" s="2"/>
      <c r="AD666" s="2"/>
      <c r="AE666" s="2"/>
      <c r="AF666" s="2"/>
      <c r="AG666" s="2"/>
    </row>
    <row r="667" spans="2:33">
      <c r="B667" s="144"/>
      <c r="C667" s="24"/>
      <c r="D667" s="24"/>
      <c r="E667" s="24" t="s">
        <v>1863</v>
      </c>
      <c r="F667" s="189" t="s">
        <v>401</v>
      </c>
      <c r="G667" s="189" t="str">
        <f t="shared" si="35"/>
        <v>X5</v>
      </c>
      <c r="H667" s="194">
        <v>1.75</v>
      </c>
      <c r="I667" s="195" t="s">
        <v>3880</v>
      </c>
      <c r="J667" s="24"/>
      <c r="K667" s="24"/>
      <c r="L667" s="24" t="s">
        <v>4571</v>
      </c>
      <c r="M667" s="24" t="s">
        <v>3870</v>
      </c>
      <c r="N667" s="24" t="s">
        <v>3871</v>
      </c>
      <c r="O667" s="24" t="s">
        <v>4571</v>
      </c>
      <c r="P667" s="25" t="s">
        <v>544</v>
      </c>
      <c r="Q667" s="24" t="s">
        <v>4627</v>
      </c>
      <c r="R667" s="24"/>
      <c r="S667" s="25" t="s">
        <v>4237</v>
      </c>
      <c r="T667" s="24"/>
      <c r="U667" s="137"/>
      <c r="V667" s="2"/>
      <c r="W667" s="2"/>
      <c r="X667" s="2"/>
      <c r="Y667" s="2"/>
      <c r="Z667" s="2"/>
      <c r="AA667" s="2"/>
      <c r="AB667" s="2"/>
      <c r="AC667" s="2"/>
      <c r="AD667" s="2"/>
      <c r="AE667" s="2"/>
      <c r="AF667" s="2"/>
      <c r="AG667" s="2"/>
    </row>
    <row r="668" spans="2:33">
      <c r="B668" s="144"/>
      <c r="C668" s="24"/>
      <c r="D668" s="24"/>
      <c r="E668" s="24" t="s">
        <v>4560</v>
      </c>
      <c r="F668" s="189" t="s">
        <v>432</v>
      </c>
      <c r="G668" s="189" t="str">
        <f t="shared" si="35"/>
        <v>XK</v>
      </c>
      <c r="H668" s="194">
        <v>2.5</v>
      </c>
      <c r="I668" s="195" t="s">
        <v>3868</v>
      </c>
      <c r="J668" s="24"/>
      <c r="K668" s="24"/>
      <c r="L668" s="24" t="s">
        <v>4571</v>
      </c>
      <c r="M668" s="24" t="s">
        <v>3870</v>
      </c>
      <c r="N668" s="24" t="s">
        <v>3871</v>
      </c>
      <c r="O668" s="24" t="s">
        <v>4571</v>
      </c>
      <c r="P668" s="25" t="s">
        <v>544</v>
      </c>
      <c r="Q668" s="24" t="s">
        <v>4628</v>
      </c>
      <c r="R668" s="24"/>
      <c r="S668" s="25" t="s">
        <v>4237</v>
      </c>
      <c r="T668" s="24"/>
      <c r="U668" s="137"/>
      <c r="V668" s="2"/>
      <c r="W668" s="2"/>
      <c r="X668" s="2"/>
      <c r="Y668" s="2"/>
      <c r="Z668" s="2"/>
      <c r="AA668" s="2"/>
      <c r="AB668" s="2"/>
      <c r="AC668" s="2"/>
      <c r="AD668" s="2"/>
      <c r="AE668" s="2"/>
      <c r="AF668" s="2"/>
      <c r="AG668" s="2"/>
    </row>
    <row r="669" spans="2:33">
      <c r="B669" s="144"/>
      <c r="C669" s="24"/>
      <c r="D669" s="24"/>
      <c r="E669" s="24" t="s">
        <v>4560</v>
      </c>
      <c r="F669" s="189" t="s">
        <v>432</v>
      </c>
      <c r="G669" s="189" t="str">
        <f t="shared" si="35"/>
        <v>XK</v>
      </c>
      <c r="H669" s="194">
        <v>2.5</v>
      </c>
      <c r="I669" s="195" t="s">
        <v>3880</v>
      </c>
      <c r="J669" s="24"/>
      <c r="K669" s="24"/>
      <c r="L669" s="24" t="s">
        <v>4571</v>
      </c>
      <c r="M669" s="24" t="s">
        <v>3870</v>
      </c>
      <c r="N669" s="24" t="s">
        <v>3871</v>
      </c>
      <c r="O669" s="24" t="s">
        <v>4571</v>
      </c>
      <c r="P669" s="25" t="s">
        <v>544</v>
      </c>
      <c r="Q669" s="24" t="s">
        <v>4629</v>
      </c>
      <c r="R669" s="24"/>
      <c r="S669" s="25" t="s">
        <v>4237</v>
      </c>
      <c r="T669" s="137"/>
      <c r="U669" s="137"/>
      <c r="V669" s="2"/>
      <c r="W669" s="2"/>
      <c r="X669" s="2"/>
      <c r="Y669" s="2"/>
      <c r="Z669" s="2"/>
      <c r="AA669" s="2"/>
      <c r="AB669" s="2"/>
      <c r="AC669" s="2"/>
      <c r="AD669" s="2"/>
      <c r="AE669" s="2"/>
      <c r="AF669" s="2"/>
      <c r="AG669" s="2"/>
    </row>
    <row r="670" spans="2:33">
      <c r="B670" s="144"/>
      <c r="C670" s="24"/>
      <c r="D670" s="24"/>
      <c r="E670" s="24" t="s">
        <v>1747</v>
      </c>
      <c r="F670" s="189" t="s">
        <v>401</v>
      </c>
      <c r="G670" s="189" t="str">
        <f t="shared" si="35"/>
        <v>X5</v>
      </c>
      <c r="H670" s="194">
        <v>1.75</v>
      </c>
      <c r="I670" s="195" t="s">
        <v>3868</v>
      </c>
      <c r="J670" s="24"/>
      <c r="K670" s="24"/>
      <c r="L670" s="24" t="s">
        <v>4571</v>
      </c>
      <c r="M670" s="24" t="s">
        <v>3870</v>
      </c>
      <c r="N670" s="24" t="s">
        <v>3871</v>
      </c>
      <c r="O670" s="24" t="s">
        <v>4571</v>
      </c>
      <c r="P670" s="25" t="s">
        <v>544</v>
      </c>
      <c r="Q670" s="24" t="s">
        <v>4630</v>
      </c>
      <c r="R670" s="24"/>
      <c r="S670" s="25" t="s">
        <v>4237</v>
      </c>
      <c r="T670" s="137"/>
      <c r="U670" s="137"/>
      <c r="V670" s="2"/>
      <c r="W670" s="2"/>
      <c r="X670" s="2"/>
      <c r="Y670" s="2"/>
      <c r="Z670" s="2"/>
      <c r="AA670" s="2"/>
      <c r="AB670" s="2"/>
      <c r="AC670" s="2"/>
      <c r="AD670" s="2"/>
      <c r="AE670" s="2"/>
      <c r="AF670" s="2"/>
      <c r="AG670" s="2"/>
    </row>
    <row r="671" spans="2:33">
      <c r="B671" s="144"/>
      <c r="C671" s="24"/>
      <c r="D671" s="24"/>
      <c r="E671" s="24" t="s">
        <v>1747</v>
      </c>
      <c r="F671" s="189" t="s">
        <v>401</v>
      </c>
      <c r="G671" s="189" t="str">
        <f t="shared" si="35"/>
        <v>X5</v>
      </c>
      <c r="H671" s="194">
        <v>1.75</v>
      </c>
      <c r="I671" s="195" t="s">
        <v>3880</v>
      </c>
      <c r="J671" s="24"/>
      <c r="K671" s="24"/>
      <c r="L671" s="24" t="s">
        <v>4571</v>
      </c>
      <c r="M671" s="24" t="s">
        <v>3870</v>
      </c>
      <c r="N671" s="24" t="s">
        <v>3871</v>
      </c>
      <c r="O671" s="24" t="s">
        <v>4571</v>
      </c>
      <c r="P671" s="25" t="s">
        <v>544</v>
      </c>
      <c r="Q671" s="24" t="s">
        <v>4631</v>
      </c>
      <c r="R671" s="24"/>
      <c r="S671" s="25" t="s">
        <v>4237</v>
      </c>
      <c r="T671" s="137"/>
      <c r="U671" s="137"/>
      <c r="V671" s="2"/>
      <c r="W671" s="2"/>
      <c r="X671" s="2"/>
      <c r="Y671" s="2"/>
      <c r="Z671" s="2"/>
      <c r="AA671" s="2"/>
      <c r="AB671" s="2"/>
      <c r="AC671" s="2"/>
      <c r="AD671" s="2"/>
      <c r="AE671" s="2"/>
      <c r="AF671" s="2"/>
      <c r="AG671" s="2"/>
    </row>
    <row r="672" spans="2:33">
      <c r="B672" s="144"/>
      <c r="C672" s="24"/>
      <c r="D672" s="24"/>
      <c r="E672" s="24" t="s">
        <v>1759</v>
      </c>
      <c r="F672" s="189" t="s">
        <v>443</v>
      </c>
      <c r="G672" s="189" t="str">
        <f t="shared" si="35"/>
        <v>X7</v>
      </c>
      <c r="H672" s="201">
        <v>2.25</v>
      </c>
      <c r="I672" s="195" t="s">
        <v>3868</v>
      </c>
      <c r="J672" s="24"/>
      <c r="K672" s="24"/>
      <c r="L672" s="24" t="s">
        <v>4571</v>
      </c>
      <c r="M672" s="24" t="s">
        <v>3870</v>
      </c>
      <c r="N672" s="24" t="s">
        <v>3871</v>
      </c>
      <c r="O672" s="24" t="s">
        <v>4571</v>
      </c>
      <c r="P672" s="25" t="s">
        <v>544</v>
      </c>
      <c r="Q672" s="24" t="s">
        <v>4632</v>
      </c>
      <c r="R672" s="24"/>
      <c r="S672" s="25" t="s">
        <v>4237</v>
      </c>
      <c r="T672" s="24"/>
      <c r="U672" s="137"/>
      <c r="V672" s="2"/>
      <c r="W672" s="2"/>
      <c r="X672" s="2"/>
      <c r="Y672" s="2"/>
      <c r="Z672" s="2"/>
      <c r="AA672" s="2"/>
      <c r="AB672" s="2"/>
      <c r="AC672" s="2"/>
      <c r="AD672" s="2"/>
      <c r="AE672" s="2"/>
      <c r="AF672" s="2"/>
      <c r="AG672" s="2"/>
    </row>
    <row r="673" spans="2:33">
      <c r="B673" s="144"/>
      <c r="C673" s="24"/>
      <c r="D673" s="24"/>
      <c r="E673" s="24" t="s">
        <v>1759</v>
      </c>
      <c r="F673" s="189" t="s">
        <v>443</v>
      </c>
      <c r="G673" s="189" t="str">
        <f t="shared" si="35"/>
        <v>X7</v>
      </c>
      <c r="H673" s="201">
        <v>2.25</v>
      </c>
      <c r="I673" s="195" t="s">
        <v>3880</v>
      </c>
      <c r="J673" s="24"/>
      <c r="K673" s="24"/>
      <c r="L673" s="24" t="s">
        <v>4571</v>
      </c>
      <c r="M673" s="24" t="s">
        <v>3870</v>
      </c>
      <c r="N673" s="24" t="s">
        <v>3871</v>
      </c>
      <c r="O673" s="24" t="s">
        <v>4571</v>
      </c>
      <c r="P673" s="25" t="s">
        <v>544</v>
      </c>
      <c r="Q673" s="24" t="s">
        <v>4633</v>
      </c>
      <c r="R673" s="24"/>
      <c r="S673" s="25" t="s">
        <v>4237</v>
      </c>
      <c r="T673" s="199"/>
      <c r="U673" s="137"/>
      <c r="V673" s="2"/>
      <c r="W673" s="2"/>
      <c r="X673" s="2"/>
      <c r="Y673" s="2"/>
      <c r="Z673" s="2"/>
      <c r="AA673" s="2"/>
      <c r="AB673" s="2"/>
      <c r="AC673" s="2"/>
      <c r="AD673" s="2"/>
      <c r="AE673" s="2"/>
      <c r="AF673" s="2"/>
      <c r="AG673" s="2"/>
    </row>
    <row r="674" spans="2:33">
      <c r="B674" s="144"/>
      <c r="C674" s="24"/>
      <c r="D674" s="24"/>
      <c r="E674" s="24" t="s">
        <v>963</v>
      </c>
      <c r="F674" s="189" t="s">
        <v>450</v>
      </c>
      <c r="G674" s="189" t="str">
        <f t="shared" si="35"/>
        <v>XV</v>
      </c>
      <c r="H674" s="202">
        <v>3.125</v>
      </c>
      <c r="I674" s="195" t="s">
        <v>3868</v>
      </c>
      <c r="J674" s="24"/>
      <c r="K674" s="24"/>
      <c r="L674" s="24" t="s">
        <v>4571</v>
      </c>
      <c r="M674" s="24" t="s">
        <v>3870</v>
      </c>
      <c r="N674" s="24" t="s">
        <v>3871</v>
      </c>
      <c r="O674" s="24" t="s">
        <v>4571</v>
      </c>
      <c r="P674" s="25" t="s">
        <v>544</v>
      </c>
      <c r="Q674" s="24" t="s">
        <v>4634</v>
      </c>
      <c r="R674" s="24"/>
      <c r="S674" s="25" t="s">
        <v>4237</v>
      </c>
      <c r="T674" s="199"/>
      <c r="U674" s="137"/>
      <c r="V674" s="2"/>
      <c r="W674" s="2"/>
      <c r="X674" s="2"/>
      <c r="Y674" s="2"/>
      <c r="Z674" s="2"/>
      <c r="AA674" s="2"/>
      <c r="AB674" s="2"/>
      <c r="AC674" s="2"/>
      <c r="AD674" s="2"/>
      <c r="AE674" s="2"/>
      <c r="AF674" s="2"/>
      <c r="AG674" s="2"/>
    </row>
    <row r="675" spans="2:33">
      <c r="B675" s="144"/>
      <c r="C675" s="24"/>
      <c r="D675" s="24"/>
      <c r="E675" s="24" t="s">
        <v>963</v>
      </c>
      <c r="F675" s="189" t="s">
        <v>450</v>
      </c>
      <c r="G675" s="189" t="str">
        <f t="shared" si="35"/>
        <v>XV</v>
      </c>
      <c r="H675" s="202">
        <v>3.125</v>
      </c>
      <c r="I675" s="195" t="s">
        <v>3880</v>
      </c>
      <c r="J675" s="24"/>
      <c r="K675" s="24"/>
      <c r="L675" s="24" t="s">
        <v>4571</v>
      </c>
      <c r="M675" s="24" t="s">
        <v>3870</v>
      </c>
      <c r="N675" s="24" t="s">
        <v>3871</v>
      </c>
      <c r="O675" s="24" t="s">
        <v>4571</v>
      </c>
      <c r="P675" s="25" t="s">
        <v>544</v>
      </c>
      <c r="Q675" s="24" t="s">
        <v>4635</v>
      </c>
      <c r="R675" s="24"/>
      <c r="S675" s="25" t="s">
        <v>4237</v>
      </c>
      <c r="T675" s="137"/>
      <c r="U675" s="137"/>
      <c r="V675" s="2"/>
      <c r="W675" s="2"/>
      <c r="X675" s="2"/>
      <c r="Y675" s="2"/>
      <c r="Z675" s="2"/>
      <c r="AA675" s="2"/>
      <c r="AB675" s="2"/>
      <c r="AC675" s="2"/>
      <c r="AD675" s="2"/>
      <c r="AE675" s="2"/>
      <c r="AF675" s="2"/>
      <c r="AG675" s="2"/>
    </row>
    <row r="676" spans="2:33">
      <c r="B676" s="144"/>
      <c r="C676" s="24"/>
      <c r="D676" s="24"/>
      <c r="E676" s="24" t="s">
        <v>985</v>
      </c>
      <c r="F676" s="189" t="s">
        <v>450</v>
      </c>
      <c r="G676" s="189" t="str">
        <f t="shared" ref="G676:G689" si="36">"X"&amp;F676</f>
        <v>XV</v>
      </c>
      <c r="H676" s="202">
        <v>3.125</v>
      </c>
      <c r="I676" s="195" t="s">
        <v>3868</v>
      </c>
      <c r="J676" s="24"/>
      <c r="K676" s="24"/>
      <c r="L676" s="24" t="s">
        <v>4571</v>
      </c>
      <c r="M676" s="24" t="s">
        <v>3870</v>
      </c>
      <c r="N676" s="24" t="s">
        <v>3871</v>
      </c>
      <c r="O676" s="24" t="s">
        <v>4571</v>
      </c>
      <c r="P676" s="25" t="s">
        <v>544</v>
      </c>
      <c r="Q676" s="24" t="s">
        <v>4636</v>
      </c>
      <c r="R676" s="24"/>
      <c r="S676" s="25" t="s">
        <v>4237</v>
      </c>
      <c r="T676" s="24"/>
      <c r="U676" s="24"/>
      <c r="V676" s="2"/>
      <c r="W676" s="2"/>
      <c r="X676" s="2"/>
      <c r="Y676" s="2"/>
      <c r="Z676" s="2"/>
      <c r="AA676" s="2"/>
      <c r="AB676" s="2"/>
      <c r="AC676" s="2"/>
      <c r="AD676" s="2"/>
      <c r="AE676" s="2"/>
      <c r="AF676" s="2"/>
      <c r="AG676" s="2"/>
    </row>
    <row r="677" spans="2:33">
      <c r="B677" s="144"/>
      <c r="C677" s="24"/>
      <c r="D677" s="24"/>
      <c r="E677" s="24" t="s">
        <v>985</v>
      </c>
      <c r="F677" s="189" t="s">
        <v>450</v>
      </c>
      <c r="G677" s="189" t="str">
        <f t="shared" si="36"/>
        <v>XV</v>
      </c>
      <c r="H677" s="202">
        <v>3.125</v>
      </c>
      <c r="I677" s="195" t="s">
        <v>3880</v>
      </c>
      <c r="J677" s="24"/>
      <c r="K677" s="24"/>
      <c r="L677" s="24" t="s">
        <v>4571</v>
      </c>
      <c r="M677" s="24" t="s">
        <v>3870</v>
      </c>
      <c r="N677" s="24" t="s">
        <v>3871</v>
      </c>
      <c r="O677" s="24" t="s">
        <v>4571</v>
      </c>
      <c r="P677" s="25" t="s">
        <v>544</v>
      </c>
      <c r="Q677" s="24" t="s">
        <v>4637</v>
      </c>
      <c r="R677" s="24"/>
      <c r="S677" s="25" t="s">
        <v>4237</v>
      </c>
      <c r="T677" s="137"/>
      <c r="U677" s="137"/>
      <c r="V677" s="2"/>
      <c r="W677" s="2"/>
      <c r="X677" s="2"/>
      <c r="Y677" s="2"/>
      <c r="Z677" s="2"/>
      <c r="AA677" s="2"/>
      <c r="AB677" s="2"/>
      <c r="AC677" s="2"/>
      <c r="AD677" s="2"/>
      <c r="AE677" s="2"/>
      <c r="AF677" s="2"/>
      <c r="AG677" s="2"/>
    </row>
    <row r="678" spans="2:33">
      <c r="B678" s="144"/>
      <c r="C678" s="24"/>
      <c r="D678" s="24"/>
      <c r="E678" s="24" t="s">
        <v>1007</v>
      </c>
      <c r="F678" s="189" t="s">
        <v>450</v>
      </c>
      <c r="G678" s="189" t="str">
        <f t="shared" si="36"/>
        <v>XV</v>
      </c>
      <c r="H678" s="202">
        <v>3.125</v>
      </c>
      <c r="I678" s="195" t="s">
        <v>3868</v>
      </c>
      <c r="J678" s="24"/>
      <c r="K678" s="24"/>
      <c r="L678" s="24" t="s">
        <v>4571</v>
      </c>
      <c r="M678" s="24" t="s">
        <v>3870</v>
      </c>
      <c r="N678" s="24" t="s">
        <v>3871</v>
      </c>
      <c r="O678" s="24" t="s">
        <v>4571</v>
      </c>
      <c r="P678" s="25" t="s">
        <v>544</v>
      </c>
      <c r="Q678" s="24" t="s">
        <v>4638</v>
      </c>
      <c r="R678" s="24"/>
      <c r="S678" s="25" t="s">
        <v>4237</v>
      </c>
      <c r="T678" s="137"/>
      <c r="U678" s="137"/>
      <c r="V678" s="2"/>
      <c r="W678" s="2"/>
      <c r="X678" s="2"/>
      <c r="Y678" s="2"/>
      <c r="Z678" s="2"/>
      <c r="AA678" s="2"/>
      <c r="AB678" s="2"/>
      <c r="AC678" s="2"/>
      <c r="AD678" s="2"/>
      <c r="AE678" s="2"/>
      <c r="AF678" s="2"/>
      <c r="AG678" s="2"/>
    </row>
    <row r="679" spans="2:33">
      <c r="B679" s="144"/>
      <c r="C679" s="24"/>
      <c r="D679" s="24"/>
      <c r="E679" s="24" t="s">
        <v>1007</v>
      </c>
      <c r="F679" s="189" t="s">
        <v>450</v>
      </c>
      <c r="G679" s="189" t="str">
        <f t="shared" si="36"/>
        <v>XV</v>
      </c>
      <c r="H679" s="202">
        <v>3.125</v>
      </c>
      <c r="I679" s="195" t="s">
        <v>3880</v>
      </c>
      <c r="J679" s="24"/>
      <c r="K679" s="24"/>
      <c r="L679" s="24" t="s">
        <v>4571</v>
      </c>
      <c r="M679" s="24" t="s">
        <v>3870</v>
      </c>
      <c r="N679" s="24" t="s">
        <v>3871</v>
      </c>
      <c r="O679" s="24" t="s">
        <v>4571</v>
      </c>
      <c r="P679" s="25" t="s">
        <v>544</v>
      </c>
      <c r="Q679" s="24" t="s">
        <v>4639</v>
      </c>
      <c r="R679" s="24"/>
      <c r="S679" s="25" t="s">
        <v>4237</v>
      </c>
      <c r="T679" s="137"/>
      <c r="U679" s="137"/>
      <c r="V679" s="2"/>
      <c r="W679" s="2"/>
      <c r="X679" s="2"/>
      <c r="Y679" s="2"/>
      <c r="Z679" s="2"/>
      <c r="AA679" s="2"/>
      <c r="AB679" s="2"/>
      <c r="AC679" s="2"/>
      <c r="AD679" s="2"/>
      <c r="AE679" s="2"/>
      <c r="AF679" s="2"/>
      <c r="AG679" s="2"/>
    </row>
    <row r="680" spans="2:33">
      <c r="B680" s="144"/>
      <c r="C680" s="24"/>
      <c r="D680" s="24"/>
      <c r="E680" s="24" t="s">
        <v>3996</v>
      </c>
      <c r="F680" s="189" t="s">
        <v>432</v>
      </c>
      <c r="G680" s="189" t="str">
        <f t="shared" si="36"/>
        <v>XK</v>
      </c>
      <c r="H680" s="194">
        <v>2.5</v>
      </c>
      <c r="I680" s="195" t="s">
        <v>3868</v>
      </c>
      <c r="J680" s="24"/>
      <c r="K680" s="24"/>
      <c r="L680" s="24" t="s">
        <v>4571</v>
      </c>
      <c r="M680" s="24" t="s">
        <v>3870</v>
      </c>
      <c r="N680" s="24" t="s">
        <v>3871</v>
      </c>
      <c r="O680" s="24" t="s">
        <v>4571</v>
      </c>
      <c r="P680" s="25" t="s">
        <v>544</v>
      </c>
      <c r="Q680" s="24" t="s">
        <v>4640</v>
      </c>
      <c r="R680" s="24"/>
      <c r="S680" s="25" t="s">
        <v>4237</v>
      </c>
      <c r="T680" s="137"/>
      <c r="U680" s="137"/>
      <c r="V680" s="2"/>
      <c r="W680" s="2"/>
      <c r="X680" s="2"/>
      <c r="Y680" s="2"/>
      <c r="Z680" s="2"/>
      <c r="AA680" s="2"/>
      <c r="AB680" s="2"/>
      <c r="AC680" s="2"/>
      <c r="AD680" s="2"/>
      <c r="AE680" s="2"/>
      <c r="AF680" s="2"/>
      <c r="AG680" s="2"/>
    </row>
    <row r="681" spans="2:33">
      <c r="B681" s="144"/>
      <c r="C681" s="24"/>
      <c r="D681" s="24"/>
      <c r="E681" s="24" t="s">
        <v>3996</v>
      </c>
      <c r="F681" s="189" t="s">
        <v>432</v>
      </c>
      <c r="G681" s="189" t="str">
        <f t="shared" si="36"/>
        <v>XK</v>
      </c>
      <c r="H681" s="194">
        <v>2.5</v>
      </c>
      <c r="I681" s="195" t="s">
        <v>3880</v>
      </c>
      <c r="J681" s="24"/>
      <c r="K681" s="24"/>
      <c r="L681" s="24" t="s">
        <v>4571</v>
      </c>
      <c r="M681" s="24" t="s">
        <v>3870</v>
      </c>
      <c r="N681" s="24" t="s">
        <v>3871</v>
      </c>
      <c r="O681" s="24" t="s">
        <v>4571</v>
      </c>
      <c r="P681" s="25" t="s">
        <v>544</v>
      </c>
      <c r="Q681" s="24" t="s">
        <v>4641</v>
      </c>
      <c r="R681" s="24"/>
      <c r="S681" s="25" t="s">
        <v>4237</v>
      </c>
      <c r="T681" s="137"/>
      <c r="U681" s="137"/>
      <c r="V681" s="2"/>
      <c r="W681" s="2"/>
      <c r="X681" s="2"/>
      <c r="Y681" s="2"/>
      <c r="Z681" s="2"/>
      <c r="AA681" s="2"/>
      <c r="AB681" s="2"/>
      <c r="AC681" s="2"/>
      <c r="AD681" s="2"/>
      <c r="AE681" s="2"/>
      <c r="AF681" s="2"/>
      <c r="AG681" s="2"/>
    </row>
    <row r="682" spans="2:33">
      <c r="B682" s="144"/>
      <c r="C682" s="24"/>
      <c r="D682" s="24"/>
      <c r="E682" s="24" t="s">
        <v>1884</v>
      </c>
      <c r="F682" s="189" t="s">
        <v>359</v>
      </c>
      <c r="G682" s="189" t="str">
        <f t="shared" si="36"/>
        <v>X4</v>
      </c>
      <c r="H682" s="194">
        <v>1.5</v>
      </c>
      <c r="I682" s="195" t="s">
        <v>3868</v>
      </c>
      <c r="J682" s="24" t="s">
        <v>3956</v>
      </c>
      <c r="K682" s="24" t="s">
        <v>14262</v>
      </c>
      <c r="L682" s="24" t="s">
        <v>4571</v>
      </c>
      <c r="M682" s="24" t="s">
        <v>3871</v>
      </c>
      <c r="N682" s="24" t="s">
        <v>3871</v>
      </c>
      <c r="O682" s="24" t="s">
        <v>4571</v>
      </c>
      <c r="P682" s="25" t="s">
        <v>544</v>
      </c>
      <c r="Q682" s="24" t="s">
        <v>4590</v>
      </c>
      <c r="R682" s="24"/>
      <c r="S682" s="25" t="s">
        <v>4237</v>
      </c>
      <c r="T682" s="137"/>
      <c r="U682" s="137"/>
      <c r="V682" s="2"/>
      <c r="W682" s="2"/>
      <c r="X682" s="2"/>
      <c r="Y682" s="2"/>
      <c r="Z682" s="2"/>
      <c r="AA682" s="2"/>
      <c r="AB682" s="2"/>
      <c r="AC682" s="2"/>
      <c r="AD682" s="2"/>
      <c r="AE682" s="2"/>
      <c r="AF682" s="2"/>
      <c r="AG682" s="2"/>
    </row>
    <row r="683" spans="2:33">
      <c r="B683" s="144"/>
      <c r="C683" s="24"/>
      <c r="D683" s="24"/>
      <c r="E683" s="24" t="s">
        <v>1884</v>
      </c>
      <c r="F683" s="189" t="s">
        <v>359</v>
      </c>
      <c r="G683" s="189" t="str">
        <f t="shared" si="36"/>
        <v>X4</v>
      </c>
      <c r="H683" s="194">
        <v>1.5</v>
      </c>
      <c r="I683" s="195" t="s">
        <v>3868</v>
      </c>
      <c r="J683" s="24" t="s">
        <v>3961</v>
      </c>
      <c r="K683" s="24" t="s">
        <v>3962</v>
      </c>
      <c r="L683" s="24" t="s">
        <v>4571</v>
      </c>
      <c r="M683" s="24" t="s">
        <v>3870</v>
      </c>
      <c r="N683" s="24" t="s">
        <v>3871</v>
      </c>
      <c r="O683" s="24" t="s">
        <v>4571</v>
      </c>
      <c r="P683" s="25" t="s">
        <v>544</v>
      </c>
      <c r="Q683" s="24" t="s">
        <v>4591</v>
      </c>
      <c r="R683" s="24"/>
      <c r="S683" s="25" t="s">
        <v>4237</v>
      </c>
      <c r="T683" s="137"/>
      <c r="U683" s="137"/>
      <c r="V683" s="2"/>
      <c r="W683" s="2"/>
      <c r="X683" s="2"/>
      <c r="Y683" s="2"/>
      <c r="Z683" s="2"/>
      <c r="AA683" s="2"/>
      <c r="AB683" s="2"/>
      <c r="AC683" s="2"/>
      <c r="AD683" s="2"/>
      <c r="AE683" s="2"/>
      <c r="AF683" s="2"/>
      <c r="AG683" s="2"/>
    </row>
    <row r="684" spans="2:33">
      <c r="B684" s="144"/>
      <c r="C684" s="24"/>
      <c r="D684" s="24"/>
      <c r="E684" s="24" t="s">
        <v>1884</v>
      </c>
      <c r="F684" s="189" t="s">
        <v>359</v>
      </c>
      <c r="G684" s="189" t="str">
        <f t="shared" si="36"/>
        <v>X4</v>
      </c>
      <c r="H684" s="194">
        <v>1.5</v>
      </c>
      <c r="I684" s="195" t="s">
        <v>3880</v>
      </c>
      <c r="J684" s="24" t="s">
        <v>3956</v>
      </c>
      <c r="K684" s="24" t="s">
        <v>14262</v>
      </c>
      <c r="L684" s="24" t="s">
        <v>4571</v>
      </c>
      <c r="M684" s="24" t="s">
        <v>3871</v>
      </c>
      <c r="N684" s="24" t="s">
        <v>3871</v>
      </c>
      <c r="O684" s="24" t="s">
        <v>4571</v>
      </c>
      <c r="P684" s="25" t="s">
        <v>544</v>
      </c>
      <c r="Q684" s="24" t="s">
        <v>4592</v>
      </c>
      <c r="R684" s="24"/>
      <c r="S684" s="25" t="s">
        <v>4237</v>
      </c>
      <c r="T684" s="137"/>
      <c r="U684" s="137"/>
      <c r="V684" s="2"/>
      <c r="W684" s="2"/>
      <c r="X684" s="2"/>
      <c r="Y684" s="2"/>
      <c r="Z684" s="2"/>
      <c r="AA684" s="2"/>
      <c r="AB684" s="2"/>
      <c r="AC684" s="2"/>
      <c r="AD684" s="2"/>
      <c r="AE684" s="2"/>
      <c r="AF684" s="2"/>
      <c r="AG684" s="2"/>
    </row>
    <row r="685" spans="2:33">
      <c r="B685" s="144"/>
      <c r="C685" s="24"/>
      <c r="D685" s="24"/>
      <c r="E685" s="24" t="s">
        <v>1884</v>
      </c>
      <c r="F685" s="189" t="s">
        <v>359</v>
      </c>
      <c r="G685" s="189" t="str">
        <f t="shared" si="36"/>
        <v>X4</v>
      </c>
      <c r="H685" s="194">
        <v>1.5</v>
      </c>
      <c r="I685" s="195" t="s">
        <v>3880</v>
      </c>
      <c r="J685" s="24" t="s">
        <v>3961</v>
      </c>
      <c r="K685" s="24" t="s">
        <v>3962</v>
      </c>
      <c r="L685" s="24" t="s">
        <v>4571</v>
      </c>
      <c r="M685" s="24" t="s">
        <v>3870</v>
      </c>
      <c r="N685" s="24" t="s">
        <v>3871</v>
      </c>
      <c r="O685" s="24" t="s">
        <v>4571</v>
      </c>
      <c r="P685" s="25" t="s">
        <v>544</v>
      </c>
      <c r="Q685" s="24" t="s">
        <v>4593</v>
      </c>
      <c r="R685" s="24"/>
      <c r="S685" s="25" t="s">
        <v>4237</v>
      </c>
      <c r="T685" s="137"/>
      <c r="U685" s="137"/>
      <c r="V685" s="2"/>
      <c r="W685" s="2"/>
      <c r="X685" s="2"/>
      <c r="Y685" s="2"/>
      <c r="Z685" s="2"/>
      <c r="AA685" s="2"/>
      <c r="AB685" s="2"/>
      <c r="AC685" s="2"/>
      <c r="AD685" s="2"/>
      <c r="AE685" s="2"/>
      <c r="AF685" s="2"/>
      <c r="AG685" s="2"/>
    </row>
    <row r="686" spans="2:33">
      <c r="B686" s="144"/>
      <c r="C686" s="24"/>
      <c r="D686" s="24"/>
      <c r="E686" s="24" t="s">
        <v>1888</v>
      </c>
      <c r="F686" s="189" t="s">
        <v>359</v>
      </c>
      <c r="G686" s="189" t="str">
        <f t="shared" si="36"/>
        <v>X4</v>
      </c>
      <c r="H686" s="194">
        <v>1.5</v>
      </c>
      <c r="I686" s="195" t="s">
        <v>3868</v>
      </c>
      <c r="J686" s="24" t="s">
        <v>3956</v>
      </c>
      <c r="K686" s="24" t="s">
        <v>14262</v>
      </c>
      <c r="L686" s="24" t="s">
        <v>4571</v>
      </c>
      <c r="M686" s="24" t="s">
        <v>3871</v>
      </c>
      <c r="N686" s="24" t="s">
        <v>3871</v>
      </c>
      <c r="O686" s="24" t="s">
        <v>4571</v>
      </c>
      <c r="P686" s="25" t="s">
        <v>544</v>
      </c>
      <c r="Q686" s="24" t="s">
        <v>4602</v>
      </c>
      <c r="R686" s="24"/>
      <c r="S686" s="25" t="s">
        <v>4237</v>
      </c>
      <c r="T686" s="137"/>
      <c r="U686" s="137"/>
      <c r="V686" s="2"/>
      <c r="W686" s="2"/>
      <c r="X686" s="2"/>
      <c r="Y686" s="2"/>
      <c r="Z686" s="2"/>
      <c r="AA686" s="2"/>
      <c r="AB686" s="2"/>
      <c r="AC686" s="2"/>
      <c r="AD686" s="2"/>
      <c r="AE686" s="2"/>
      <c r="AF686" s="2"/>
      <c r="AG686" s="2"/>
    </row>
    <row r="687" spans="2:33">
      <c r="B687" s="144"/>
      <c r="C687" s="24"/>
      <c r="D687" s="24"/>
      <c r="E687" s="24" t="s">
        <v>1888</v>
      </c>
      <c r="F687" s="189" t="s">
        <v>359</v>
      </c>
      <c r="G687" s="189" t="str">
        <f t="shared" si="36"/>
        <v>X4</v>
      </c>
      <c r="H687" s="194">
        <v>1.5</v>
      </c>
      <c r="I687" s="195" t="s">
        <v>3868</v>
      </c>
      <c r="J687" s="24" t="s">
        <v>3961</v>
      </c>
      <c r="K687" s="24" t="s">
        <v>3962</v>
      </c>
      <c r="L687" s="24" t="s">
        <v>4571</v>
      </c>
      <c r="M687" s="24" t="s">
        <v>3870</v>
      </c>
      <c r="N687" s="24" t="s">
        <v>3871</v>
      </c>
      <c r="O687" s="24" t="s">
        <v>4571</v>
      </c>
      <c r="P687" s="25" t="s">
        <v>544</v>
      </c>
      <c r="Q687" s="24" t="s">
        <v>4603</v>
      </c>
      <c r="R687" s="24"/>
      <c r="S687" s="25" t="s">
        <v>4237</v>
      </c>
      <c r="T687" s="24"/>
      <c r="U687" s="24"/>
      <c r="V687" s="2"/>
      <c r="W687" s="2"/>
      <c r="X687" s="2"/>
      <c r="Y687" s="2"/>
      <c r="Z687" s="2"/>
      <c r="AA687" s="2"/>
      <c r="AB687" s="2"/>
      <c r="AC687" s="2"/>
      <c r="AD687" s="2"/>
      <c r="AE687" s="2"/>
      <c r="AF687" s="2"/>
      <c r="AG687" s="2"/>
    </row>
    <row r="688" spans="2:33">
      <c r="B688" s="144"/>
      <c r="C688" s="24"/>
      <c r="D688" s="24"/>
      <c r="E688" s="24" t="s">
        <v>1888</v>
      </c>
      <c r="F688" s="189" t="s">
        <v>359</v>
      </c>
      <c r="G688" s="189" t="str">
        <f t="shared" si="36"/>
        <v>X4</v>
      </c>
      <c r="H688" s="194">
        <v>1.5</v>
      </c>
      <c r="I688" s="195" t="s">
        <v>3880</v>
      </c>
      <c r="J688" s="24" t="s">
        <v>3956</v>
      </c>
      <c r="K688" s="24" t="s">
        <v>14262</v>
      </c>
      <c r="L688" s="24" t="s">
        <v>4571</v>
      </c>
      <c r="M688" s="24" t="s">
        <v>3871</v>
      </c>
      <c r="N688" s="24" t="s">
        <v>3871</v>
      </c>
      <c r="O688" s="24" t="s">
        <v>4571</v>
      </c>
      <c r="P688" s="25" t="s">
        <v>544</v>
      </c>
      <c r="Q688" s="24" t="s">
        <v>4604</v>
      </c>
      <c r="R688" s="24"/>
      <c r="S688" s="25" t="s">
        <v>4237</v>
      </c>
      <c r="T688" s="137"/>
      <c r="U688" s="137"/>
      <c r="V688" s="2"/>
      <c r="W688" s="2"/>
      <c r="X688" s="2"/>
      <c r="Y688" s="2"/>
      <c r="Z688" s="2"/>
      <c r="AA688" s="2"/>
      <c r="AB688" s="2"/>
      <c r="AC688" s="2"/>
      <c r="AD688" s="2"/>
      <c r="AE688" s="2"/>
      <c r="AF688" s="2"/>
      <c r="AG688" s="2"/>
    </row>
    <row r="689" spans="2:33">
      <c r="B689" s="144"/>
      <c r="C689" s="24"/>
      <c r="D689" s="24"/>
      <c r="E689" s="24" t="s">
        <v>1888</v>
      </c>
      <c r="F689" s="189" t="s">
        <v>359</v>
      </c>
      <c r="G689" s="189" t="str">
        <f t="shared" si="36"/>
        <v>X4</v>
      </c>
      <c r="H689" s="194">
        <v>1.5</v>
      </c>
      <c r="I689" s="195" t="s">
        <v>3880</v>
      </c>
      <c r="J689" s="24" t="s">
        <v>3961</v>
      </c>
      <c r="K689" s="24" t="s">
        <v>3962</v>
      </c>
      <c r="L689" s="24" t="s">
        <v>4571</v>
      </c>
      <c r="M689" s="24" t="s">
        <v>3870</v>
      </c>
      <c r="N689" s="24" t="s">
        <v>3871</v>
      </c>
      <c r="O689" s="24" t="s">
        <v>4571</v>
      </c>
      <c r="P689" s="25" t="s">
        <v>544</v>
      </c>
      <c r="Q689" s="24" t="s">
        <v>4605</v>
      </c>
      <c r="R689" s="24"/>
      <c r="S689" s="25" t="s">
        <v>4237</v>
      </c>
      <c r="T689" s="137"/>
      <c r="U689" s="24"/>
      <c r="V689" s="2"/>
      <c r="W689" s="2"/>
      <c r="X689" s="2"/>
      <c r="Y689" s="2"/>
      <c r="Z689" s="2"/>
      <c r="AA689" s="2"/>
      <c r="AB689" s="2"/>
      <c r="AC689" s="2"/>
      <c r="AD689" s="2"/>
      <c r="AE689" s="2"/>
      <c r="AF689" s="2"/>
      <c r="AG689" s="2"/>
    </row>
  </sheetData>
  <autoFilter ref="B6:S537" xr:uid="{00000000-0009-0000-0000-000008000000}"/>
  <sortState xmlns:xlrd2="http://schemas.microsoft.com/office/spreadsheetml/2017/richdata2" ref="E7:S696">
    <sortCondition ref="E7:E696"/>
  </sortState>
  <phoneticPr fontId="0" type="noConversion"/>
  <dataValidations disablePrompts="1" count="2">
    <dataValidation type="list" allowBlank="1" showInputMessage="1" showErrorMessage="1" sqref="A6" xr:uid="{00000000-0002-0000-0800-000000000000}">
      <formula1>"Full Data, Quick Price"</formula1>
    </dataValidation>
    <dataValidation type="list" allowBlank="1" showInputMessage="1" showErrorMessage="1" errorTitle="Invalid Attribute Type" error="Please select an attribute type from the dropdown list" sqref="C4:S4" xr:uid="{00000000-0002-0000-0800-000001000000}">
      <formula1>"text, double, short, calculation, compatibility rule, string expression, boolean, description, pointer, pointer-merge"</formula1>
    </dataValidation>
  </dataValidations>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pageSetUpPr autoPageBreaks="0"/>
  </sheetPr>
  <dimension ref="A1:U2684"/>
  <sheetViews>
    <sheetView topLeftCell="I1" zoomScaleNormal="100" workbookViewId="0">
      <pane ySplit="6" topLeftCell="A7" activePane="bottomLeft" state="frozen"/>
      <selection activeCell="B42" sqref="B42"/>
      <selection pane="bottomLeft" activeCell="N17" sqref="N17"/>
    </sheetView>
  </sheetViews>
  <sheetFormatPr defaultRowHeight="12.75" outlineLevelRow="1"/>
  <cols>
    <col min="1" max="1" width="24.140625" style="43" bestFit="1" customWidth="1"/>
    <col min="2" max="2" width="5.5703125" style="26" customWidth="1"/>
    <col min="3" max="3" width="26.5703125" style="26" bestFit="1" customWidth="1"/>
    <col min="4" max="4" width="14.85546875" style="26" customWidth="1"/>
    <col min="5" max="5" width="15.7109375" customWidth="1"/>
    <col min="6" max="6" width="12.28515625" customWidth="1"/>
    <col min="7" max="7" width="15.7109375" bestFit="1" customWidth="1"/>
    <col min="8" max="8" width="12" customWidth="1"/>
    <col min="9" max="10" width="14.85546875" customWidth="1"/>
    <col min="11" max="11" width="14.85546875" style="2" customWidth="1"/>
    <col min="12" max="12" width="18.5703125" customWidth="1"/>
    <col min="13" max="13" width="19.7109375" style="2" customWidth="1"/>
    <col min="14" max="14" width="26" style="2" customWidth="1"/>
    <col min="15" max="15" width="24.140625" style="2" customWidth="1"/>
    <col min="16" max="16" width="9.42578125" customWidth="1"/>
    <col min="17" max="17" width="12.28515625" style="2" bestFit="1" customWidth="1"/>
    <col min="18" max="18" width="14.140625" style="115" bestFit="1" customWidth="1"/>
    <col min="19" max="19" width="7.42578125" style="2" customWidth="1"/>
  </cols>
  <sheetData>
    <row r="1" spans="1:21" s="48" customFormat="1" ht="13.5" thickBot="1">
      <c r="A1" s="45" t="s">
        <v>305</v>
      </c>
      <c r="B1" s="160" t="s">
        <v>4642</v>
      </c>
      <c r="C1" s="46"/>
      <c r="D1" s="46"/>
      <c r="E1" s="46"/>
      <c r="F1" s="46"/>
      <c r="G1" s="47"/>
      <c r="H1" s="47"/>
      <c r="I1" s="47"/>
      <c r="J1" s="47"/>
      <c r="K1" s="47"/>
      <c r="L1" s="47"/>
      <c r="M1" s="47"/>
      <c r="N1" s="47"/>
      <c r="O1" s="47"/>
      <c r="P1" s="47"/>
      <c r="Q1" s="47"/>
      <c r="R1" s="47"/>
      <c r="S1" s="59"/>
      <c r="U1" s="48" t="s">
        <v>518</v>
      </c>
    </row>
    <row r="2" spans="1:21" ht="13.5" outlineLevel="1" thickTop="1">
      <c r="A2" s="42" t="s">
        <v>4643</v>
      </c>
      <c r="B2" s="58"/>
      <c r="C2" s="41" t="str">
        <f>IF($A$6="Full Data", "ID", "")</f>
        <v>ID</v>
      </c>
      <c r="D2" s="41" t="str">
        <f>IF($A$6="Quick Price", "ID", "")</f>
        <v/>
      </c>
      <c r="E2" s="41" t="s">
        <v>520</v>
      </c>
      <c r="F2" s="41"/>
      <c r="G2" s="41" t="str">
        <f>IF($A$6="Full Data", "ConstructionCode","")</f>
        <v>ConstructionCode</v>
      </c>
      <c r="H2" s="41" t="str">
        <f>IF($A$6="Quick Price","ConstructionCode","")</f>
        <v/>
      </c>
      <c r="I2" s="41" t="s">
        <v>3856</v>
      </c>
      <c r="J2" s="41" t="s">
        <v>4644</v>
      </c>
      <c r="K2" s="41" t="s">
        <v>4645</v>
      </c>
      <c r="L2" s="41" t="s">
        <v>4646</v>
      </c>
      <c r="M2" s="41" t="str">
        <f>IF($A$6="Full Data", "PacoMatlCode", "")</f>
        <v>PacoMatlCode</v>
      </c>
      <c r="N2" s="41" t="str">
        <f>IF($A$6="Full Data", "BearingHousingAccessory","")</f>
        <v>BearingHousingAccessory</v>
      </c>
      <c r="O2" s="41" t="str">
        <f>IF($A$6="Full Data", "Coating","")</f>
        <v>Coating</v>
      </c>
      <c r="P2" s="41" t="s">
        <v>521</v>
      </c>
      <c r="Q2" s="41" t="s">
        <v>308</v>
      </c>
      <c r="R2" s="41" t="s">
        <v>310</v>
      </c>
    </row>
    <row r="3" spans="1:21" outlineLevel="1">
      <c r="A3" s="42" t="str">
        <f>IF($A$6="Full Data", "PumpOptions", "BasicOptionsDynamicDesc")</f>
        <v>PumpOptions</v>
      </c>
      <c r="B3" s="58"/>
      <c r="C3" s="41" t="str">
        <f>IF($A$6="Full Data", "PriceList","")</f>
        <v>PriceList</v>
      </c>
      <c r="D3" s="41" t="str">
        <f>IF($A$6="Quick Price", "PriceList","")</f>
        <v/>
      </c>
      <c r="E3" s="41"/>
      <c r="F3" s="41" t="s">
        <v>307</v>
      </c>
      <c r="G3" s="41"/>
      <c r="H3" s="41"/>
      <c r="I3" s="41"/>
      <c r="J3" s="41"/>
      <c r="K3" s="41"/>
      <c r="L3" s="41"/>
      <c r="M3" s="41"/>
      <c r="N3" s="41"/>
      <c r="O3" s="41"/>
      <c r="P3" s="41"/>
      <c r="Q3" s="41"/>
      <c r="R3" s="41"/>
    </row>
    <row r="4" spans="1:21" s="52" customFormat="1" outlineLevel="1">
      <c r="A4" s="49" t="s">
        <v>313</v>
      </c>
      <c r="B4" s="61"/>
      <c r="C4" s="50" t="str">
        <f>IF($A$6="Full Data", "pointer-merge","")</f>
        <v>pointer-merge</v>
      </c>
      <c r="D4" s="50" t="str">
        <f>IF($A$6="Quick Price", "pointer-merge","")</f>
        <v/>
      </c>
      <c r="E4" s="50" t="s">
        <v>522</v>
      </c>
      <c r="F4" s="50" t="s">
        <v>1608</v>
      </c>
      <c r="G4" s="50" t="str">
        <f>IF($A$6="Full Data", "text","")</f>
        <v>text</v>
      </c>
      <c r="H4" s="50" t="str">
        <f>IF($A$6="Quick Price", "text","")</f>
        <v/>
      </c>
      <c r="I4" s="50" t="s">
        <v>522</v>
      </c>
      <c r="J4" s="50" t="s">
        <v>522</v>
      </c>
      <c r="K4" s="50" t="s">
        <v>522</v>
      </c>
      <c r="L4" s="50" t="s">
        <v>522</v>
      </c>
      <c r="M4" s="50" t="str">
        <f>IF($A$6="Full Data", "text", "")</f>
        <v>text</v>
      </c>
      <c r="N4" s="50" t="str">
        <f>IF($A$6="Full Data", "text", "")</f>
        <v>text</v>
      </c>
      <c r="O4" s="50" t="str">
        <f>IF($A$6="Full Data", "text", "")</f>
        <v>text</v>
      </c>
      <c r="P4" s="50" t="s">
        <v>522</v>
      </c>
      <c r="Q4" s="50" t="s">
        <v>1608</v>
      </c>
      <c r="R4" s="50" t="s">
        <v>314</v>
      </c>
      <c r="S4" s="51" t="s">
        <v>316</v>
      </c>
    </row>
    <row r="5" spans="1:21" s="48" customFormat="1" ht="13.5" outlineLevel="1" thickBot="1">
      <c r="A5" s="53" t="s">
        <v>317</v>
      </c>
      <c r="B5" s="63"/>
      <c r="C5" s="63"/>
      <c r="D5" s="63"/>
      <c r="E5" s="54"/>
      <c r="F5" s="54"/>
      <c r="G5" s="54"/>
      <c r="H5" s="54"/>
      <c r="I5" s="54"/>
      <c r="J5" s="54"/>
      <c r="K5" s="54"/>
      <c r="L5" s="54"/>
      <c r="M5" s="54"/>
      <c r="N5" s="54"/>
      <c r="O5" s="54"/>
      <c r="P5" s="54"/>
      <c r="Q5" s="54"/>
      <c r="R5" s="54"/>
      <c r="S5" s="59"/>
    </row>
    <row r="6" spans="1:21" ht="13.5" thickTop="1">
      <c r="A6" s="43" t="s">
        <v>318</v>
      </c>
      <c r="B6" s="5"/>
      <c r="C6" s="5" t="s">
        <v>307</v>
      </c>
      <c r="D6" s="5"/>
      <c r="E6" s="5" t="s">
        <v>4647</v>
      </c>
      <c r="F6" s="5" t="s">
        <v>3862</v>
      </c>
      <c r="G6" s="4" t="s">
        <v>1609</v>
      </c>
      <c r="H6" s="4" t="s">
        <v>4648</v>
      </c>
      <c r="I6" s="4" t="s">
        <v>4649</v>
      </c>
      <c r="J6" s="4" t="s">
        <v>4650</v>
      </c>
      <c r="K6" s="4" t="s">
        <v>4645</v>
      </c>
      <c r="L6" s="4" t="s">
        <v>4651</v>
      </c>
      <c r="M6" s="4" t="s">
        <v>527</v>
      </c>
      <c r="N6" s="36" t="s">
        <v>4652</v>
      </c>
      <c r="O6" s="36" t="s">
        <v>529</v>
      </c>
      <c r="P6" s="4" t="s">
        <v>4653</v>
      </c>
      <c r="Q6" s="5" t="s">
        <v>321</v>
      </c>
      <c r="R6" s="108" t="s">
        <v>322</v>
      </c>
      <c r="S6"/>
    </row>
    <row r="7" spans="1:21">
      <c r="A7" s="44" t="s">
        <v>324</v>
      </c>
      <c r="B7" s="24" t="str">
        <f>IF(AND(M7&lt;&gt;"B20", O7= "Coating_Standard"),"Y","N")</f>
        <v>Y</v>
      </c>
      <c r="C7" s="24" t="s">
        <v>4654</v>
      </c>
      <c r="D7" s="24" t="str">
        <f t="shared" ref="D7:D38" si="0">IF(B7="Y",C7,"")</f>
        <v>ConTab_BOM_KP_Insert_0001</v>
      </c>
      <c r="E7" s="189" t="s">
        <v>326</v>
      </c>
      <c r="F7" s="189" t="s">
        <v>4655</v>
      </c>
      <c r="G7" s="189" t="s">
        <v>339</v>
      </c>
      <c r="H7" s="195" t="s">
        <v>329</v>
      </c>
      <c r="I7" s="24" t="s">
        <v>3956</v>
      </c>
      <c r="J7" s="24" t="s">
        <v>4656</v>
      </c>
      <c r="K7" s="24" t="s">
        <v>4657</v>
      </c>
      <c r="L7" s="24" t="s">
        <v>4658</v>
      </c>
      <c r="M7" s="24" t="s">
        <v>535</v>
      </c>
      <c r="N7" s="24" t="s">
        <v>4659</v>
      </c>
      <c r="O7" s="24" t="s">
        <v>536</v>
      </c>
      <c r="P7" s="25" t="s">
        <v>4660</v>
      </c>
      <c r="Q7" s="24" t="s">
        <v>4661</v>
      </c>
      <c r="R7" s="25" t="s">
        <v>539</v>
      </c>
      <c r="S7" s="24"/>
      <c r="T7" s="24"/>
      <c r="U7" s="24"/>
    </row>
    <row r="8" spans="1:21">
      <c r="B8" s="24" t="str">
        <f t="shared" ref="B8:B71" si="1">IF(AND(M8&lt;&gt;"B20", O8= "Coating_Standard"),"Y","N")</f>
        <v>Y</v>
      </c>
      <c r="C8" s="24" t="s">
        <v>4662</v>
      </c>
      <c r="D8" s="24" t="str">
        <f t="shared" si="0"/>
        <v>ConTab_BOM_KP_Insert_0002</v>
      </c>
      <c r="E8" s="189" t="s">
        <v>326</v>
      </c>
      <c r="F8" s="189" t="s">
        <v>4655</v>
      </c>
      <c r="G8" s="189" t="s">
        <v>339</v>
      </c>
      <c r="H8" s="195" t="s">
        <v>329</v>
      </c>
      <c r="I8" s="24" t="s">
        <v>3956</v>
      </c>
      <c r="J8" s="24" t="s">
        <v>4656</v>
      </c>
      <c r="K8" s="24" t="s">
        <v>4657</v>
      </c>
      <c r="L8" s="24" t="s">
        <v>4658</v>
      </c>
      <c r="M8" s="24" t="s">
        <v>543</v>
      </c>
      <c r="N8" s="24" t="s">
        <v>4659</v>
      </c>
      <c r="O8" s="24" t="s">
        <v>536</v>
      </c>
      <c r="P8" s="25" t="s">
        <v>544</v>
      </c>
      <c r="Q8" s="24" t="s">
        <v>4663</v>
      </c>
      <c r="R8" s="25" t="s">
        <v>4664</v>
      </c>
      <c r="S8" s="24"/>
      <c r="T8" s="24"/>
      <c r="U8" s="24"/>
    </row>
    <row r="9" spans="1:21">
      <c r="B9" s="24" t="str">
        <f t="shared" si="1"/>
        <v>Y</v>
      </c>
      <c r="C9" s="24" t="s">
        <v>4665</v>
      </c>
      <c r="D9" s="24" t="str">
        <f t="shared" si="0"/>
        <v>ConTab_BOM_KP_Insert_0003</v>
      </c>
      <c r="E9" s="189" t="s">
        <v>326</v>
      </c>
      <c r="F9" s="189" t="s">
        <v>4655</v>
      </c>
      <c r="G9" s="189" t="s">
        <v>339</v>
      </c>
      <c r="H9" s="195" t="s">
        <v>329</v>
      </c>
      <c r="I9" s="24" t="s">
        <v>3956</v>
      </c>
      <c r="J9" s="24" t="s">
        <v>4656</v>
      </c>
      <c r="K9" s="24" t="s">
        <v>4657</v>
      </c>
      <c r="L9" s="24" t="s">
        <v>4658</v>
      </c>
      <c r="M9" s="24" t="s">
        <v>550</v>
      </c>
      <c r="N9" s="24" t="s">
        <v>549</v>
      </c>
      <c r="O9" s="24" t="s">
        <v>536</v>
      </c>
      <c r="P9" s="25" t="s">
        <v>544</v>
      </c>
      <c r="Q9" s="24" t="s">
        <v>4666</v>
      </c>
      <c r="R9" s="25" t="s">
        <v>552</v>
      </c>
      <c r="S9" s="24"/>
      <c r="T9" s="24"/>
      <c r="U9" s="24"/>
    </row>
    <row r="10" spans="1:21">
      <c r="B10" s="24" t="str">
        <f t="shared" si="1"/>
        <v>Y</v>
      </c>
      <c r="C10" s="24" t="s">
        <v>4667</v>
      </c>
      <c r="D10" s="24" t="str">
        <f t="shared" si="0"/>
        <v>ConTab_BOM_KP_Insert_0004</v>
      </c>
      <c r="E10" s="189" t="s">
        <v>326</v>
      </c>
      <c r="F10" s="189" t="s">
        <v>4655</v>
      </c>
      <c r="G10" s="189" t="s">
        <v>332</v>
      </c>
      <c r="H10" s="195" t="s">
        <v>333</v>
      </c>
      <c r="I10" s="24" t="s">
        <v>3961</v>
      </c>
      <c r="J10" s="24" t="s">
        <v>3961</v>
      </c>
      <c r="K10" s="24"/>
      <c r="L10" s="24" t="s">
        <v>4658</v>
      </c>
      <c r="M10" s="24" t="s">
        <v>535</v>
      </c>
      <c r="N10" s="24" t="s">
        <v>4659</v>
      </c>
      <c r="O10" s="24" t="s">
        <v>536</v>
      </c>
      <c r="P10" s="25" t="s">
        <v>4668</v>
      </c>
      <c r="Q10" s="24" t="s">
        <v>4669</v>
      </c>
      <c r="R10" s="25" t="s">
        <v>539</v>
      </c>
      <c r="S10" s="24"/>
      <c r="T10" s="24"/>
      <c r="U10" s="24"/>
    </row>
    <row r="11" spans="1:21">
      <c r="B11" s="24" t="str">
        <f t="shared" si="1"/>
        <v>Y</v>
      </c>
      <c r="C11" s="24" t="s">
        <v>4670</v>
      </c>
      <c r="D11" s="24" t="str">
        <f t="shared" si="0"/>
        <v>ConTab_BOM_KP_Insert_0005</v>
      </c>
      <c r="E11" s="189" t="s">
        <v>326</v>
      </c>
      <c r="F11" s="189" t="s">
        <v>4655</v>
      </c>
      <c r="G11" s="189" t="s">
        <v>332</v>
      </c>
      <c r="H11" s="195" t="s">
        <v>333</v>
      </c>
      <c r="I11" s="24" t="s">
        <v>3961</v>
      </c>
      <c r="J11" s="24" t="s">
        <v>3961</v>
      </c>
      <c r="K11" s="24"/>
      <c r="L11" s="24" t="s">
        <v>4658</v>
      </c>
      <c r="M11" s="24" t="s">
        <v>543</v>
      </c>
      <c r="N11" s="24" t="s">
        <v>4659</v>
      </c>
      <c r="O11" s="24" t="s">
        <v>536</v>
      </c>
      <c r="P11" s="25" t="s">
        <v>544</v>
      </c>
      <c r="Q11" s="24" t="s">
        <v>4671</v>
      </c>
      <c r="R11" s="25" t="s">
        <v>4664</v>
      </c>
      <c r="S11" s="24"/>
      <c r="T11" s="24"/>
      <c r="U11" s="24"/>
    </row>
    <row r="12" spans="1:21">
      <c r="B12" s="24" t="str">
        <f t="shared" si="1"/>
        <v>Y</v>
      </c>
      <c r="C12" s="24" t="s">
        <v>4672</v>
      </c>
      <c r="D12" s="24" t="str">
        <f t="shared" si="0"/>
        <v>ConTab_BOM_KP_Insert_0006</v>
      </c>
      <c r="E12" s="189" t="s">
        <v>326</v>
      </c>
      <c r="F12" s="189" t="s">
        <v>4655</v>
      </c>
      <c r="G12" s="189" t="s">
        <v>332</v>
      </c>
      <c r="H12" s="195" t="s">
        <v>333</v>
      </c>
      <c r="I12" s="24" t="s">
        <v>3961</v>
      </c>
      <c r="J12" s="24" t="s">
        <v>3961</v>
      </c>
      <c r="K12" s="24"/>
      <c r="L12" s="24" t="s">
        <v>4658</v>
      </c>
      <c r="M12" s="24" t="s">
        <v>550</v>
      </c>
      <c r="N12" s="24" t="s">
        <v>549</v>
      </c>
      <c r="O12" s="24" t="s">
        <v>536</v>
      </c>
      <c r="P12" s="25" t="s">
        <v>544</v>
      </c>
      <c r="Q12" s="24" t="s">
        <v>4673</v>
      </c>
      <c r="R12" s="25" t="s">
        <v>552</v>
      </c>
      <c r="S12" s="24"/>
      <c r="T12" s="24"/>
      <c r="U12" s="24"/>
    </row>
    <row r="13" spans="1:21">
      <c r="B13" s="24" t="str">
        <f t="shared" si="1"/>
        <v>Y</v>
      </c>
      <c r="C13" s="24" t="s">
        <v>4674</v>
      </c>
      <c r="D13" s="24" t="str">
        <f t="shared" si="0"/>
        <v>ConTab_BOM_KP_Insert_0007</v>
      </c>
      <c r="E13" s="189" t="s">
        <v>326</v>
      </c>
      <c r="F13" s="189" t="s">
        <v>4655</v>
      </c>
      <c r="G13" s="189" t="s">
        <v>332</v>
      </c>
      <c r="H13" s="195" t="s">
        <v>333</v>
      </c>
      <c r="I13" s="24" t="s">
        <v>3956</v>
      </c>
      <c r="J13" s="24" t="s">
        <v>4656</v>
      </c>
      <c r="K13" s="24" t="s">
        <v>4675</v>
      </c>
      <c r="L13" s="24" t="s">
        <v>4658</v>
      </c>
      <c r="M13" s="24" t="s">
        <v>535</v>
      </c>
      <c r="N13" s="24" t="s">
        <v>4659</v>
      </c>
      <c r="O13" s="24" t="s">
        <v>536</v>
      </c>
      <c r="P13" s="25" t="s">
        <v>4676</v>
      </c>
      <c r="Q13" s="24" t="s">
        <v>4677</v>
      </c>
      <c r="R13" s="25" t="s">
        <v>539</v>
      </c>
      <c r="S13" s="24"/>
      <c r="T13" s="24"/>
      <c r="U13" s="24"/>
    </row>
    <row r="14" spans="1:21">
      <c r="B14" s="24" t="str">
        <f t="shared" si="1"/>
        <v>Y</v>
      </c>
      <c r="C14" s="24" t="s">
        <v>4678</v>
      </c>
      <c r="D14" s="24" t="str">
        <f t="shared" si="0"/>
        <v>ConTab_BOM_KP_Insert_0008</v>
      </c>
      <c r="E14" s="189" t="s">
        <v>326</v>
      </c>
      <c r="F14" s="189" t="s">
        <v>4655</v>
      </c>
      <c r="G14" s="189" t="s">
        <v>332</v>
      </c>
      <c r="H14" s="195" t="s">
        <v>333</v>
      </c>
      <c r="I14" s="24" t="s">
        <v>3956</v>
      </c>
      <c r="J14" s="24" t="s">
        <v>4656</v>
      </c>
      <c r="K14" s="24" t="s">
        <v>4675</v>
      </c>
      <c r="L14" s="24" t="s">
        <v>4658</v>
      </c>
      <c r="M14" s="24" t="s">
        <v>543</v>
      </c>
      <c r="N14" s="24" t="s">
        <v>4659</v>
      </c>
      <c r="O14" s="24" t="s">
        <v>536</v>
      </c>
      <c r="P14" s="25" t="s">
        <v>544</v>
      </c>
      <c r="Q14" s="24" t="s">
        <v>4679</v>
      </c>
      <c r="R14" s="25" t="s">
        <v>4664</v>
      </c>
      <c r="S14" s="24"/>
      <c r="T14" s="24"/>
      <c r="U14" s="24"/>
    </row>
    <row r="15" spans="1:21">
      <c r="B15" s="24" t="str">
        <f t="shared" si="1"/>
        <v>Y</v>
      </c>
      <c r="C15" s="24" t="s">
        <v>4680</v>
      </c>
      <c r="D15" s="24" t="str">
        <f t="shared" si="0"/>
        <v>ConTab_BOM_KP_Insert_0009</v>
      </c>
      <c r="E15" s="189" t="s">
        <v>326</v>
      </c>
      <c r="F15" s="189" t="s">
        <v>4655</v>
      </c>
      <c r="G15" s="189" t="s">
        <v>332</v>
      </c>
      <c r="H15" s="195" t="s">
        <v>333</v>
      </c>
      <c r="I15" s="24" t="s">
        <v>3956</v>
      </c>
      <c r="J15" s="24" t="s">
        <v>4656</v>
      </c>
      <c r="K15" s="24" t="s">
        <v>4675</v>
      </c>
      <c r="L15" s="24" t="s">
        <v>4658</v>
      </c>
      <c r="M15" s="24" t="s">
        <v>550</v>
      </c>
      <c r="N15" s="24" t="s">
        <v>549</v>
      </c>
      <c r="O15" s="24" t="s">
        <v>536</v>
      </c>
      <c r="P15" s="25" t="s">
        <v>544</v>
      </c>
      <c r="Q15" s="24" t="s">
        <v>4681</v>
      </c>
      <c r="R15" s="25" t="s">
        <v>552</v>
      </c>
      <c r="S15" s="24"/>
      <c r="T15" s="24"/>
      <c r="U15" s="24"/>
    </row>
    <row r="16" spans="1:21">
      <c r="B16" s="24" t="str">
        <f t="shared" si="1"/>
        <v>Y</v>
      </c>
      <c r="C16" s="24" t="s">
        <v>4682</v>
      </c>
      <c r="D16" s="24" t="str">
        <f t="shared" si="0"/>
        <v>ConTab_BOM_KP_Insert_0010</v>
      </c>
      <c r="E16" s="189" t="s">
        <v>336</v>
      </c>
      <c r="F16" s="189" t="s">
        <v>4655</v>
      </c>
      <c r="G16" s="189" t="s">
        <v>339</v>
      </c>
      <c r="H16" s="195" t="s">
        <v>329</v>
      </c>
      <c r="I16" s="24" t="s">
        <v>3956</v>
      </c>
      <c r="J16" s="24" t="s">
        <v>4656</v>
      </c>
      <c r="K16" s="24" t="s">
        <v>4657</v>
      </c>
      <c r="L16" s="24" t="s">
        <v>4658</v>
      </c>
      <c r="M16" s="24" t="s">
        <v>535</v>
      </c>
      <c r="N16" s="24" t="s">
        <v>4659</v>
      </c>
      <c r="O16" s="24" t="s">
        <v>536</v>
      </c>
      <c r="P16" s="25" t="s">
        <v>4660</v>
      </c>
      <c r="Q16" s="24" t="s">
        <v>4661</v>
      </c>
      <c r="R16" s="25" t="s">
        <v>539</v>
      </c>
      <c r="S16" s="24"/>
      <c r="T16" s="24"/>
      <c r="U16" s="24"/>
    </row>
    <row r="17" spans="2:21">
      <c r="B17" s="24" t="str">
        <f t="shared" si="1"/>
        <v>Y</v>
      </c>
      <c r="C17" s="24" t="s">
        <v>4683</v>
      </c>
      <c r="D17" s="24" t="str">
        <f t="shared" si="0"/>
        <v>ConTab_BOM_KP_Insert_0011</v>
      </c>
      <c r="E17" s="189" t="s">
        <v>336</v>
      </c>
      <c r="F17" s="189" t="s">
        <v>4655</v>
      </c>
      <c r="G17" s="189" t="s">
        <v>339</v>
      </c>
      <c r="H17" s="195" t="s">
        <v>329</v>
      </c>
      <c r="I17" s="24" t="s">
        <v>3956</v>
      </c>
      <c r="J17" s="24" t="s">
        <v>4656</v>
      </c>
      <c r="K17" s="24" t="s">
        <v>4657</v>
      </c>
      <c r="L17" s="24" t="s">
        <v>4658</v>
      </c>
      <c r="M17" s="24" t="s">
        <v>543</v>
      </c>
      <c r="N17" s="24" t="s">
        <v>4659</v>
      </c>
      <c r="O17" s="24" t="s">
        <v>536</v>
      </c>
      <c r="P17" s="25" t="s">
        <v>544</v>
      </c>
      <c r="Q17" s="24" t="s">
        <v>4663</v>
      </c>
      <c r="R17" s="25" t="s">
        <v>4664</v>
      </c>
      <c r="S17" s="24"/>
      <c r="T17" s="24"/>
      <c r="U17" s="24"/>
    </row>
    <row r="18" spans="2:21">
      <c r="B18" s="24" t="str">
        <f t="shared" si="1"/>
        <v>Y</v>
      </c>
      <c r="C18" s="24" t="s">
        <v>4684</v>
      </c>
      <c r="D18" s="24" t="str">
        <f t="shared" si="0"/>
        <v>ConTab_BOM_KP_Insert_0012</v>
      </c>
      <c r="E18" s="189" t="s">
        <v>336</v>
      </c>
      <c r="F18" s="189" t="s">
        <v>4655</v>
      </c>
      <c r="G18" s="189" t="s">
        <v>339</v>
      </c>
      <c r="H18" s="195" t="s">
        <v>329</v>
      </c>
      <c r="I18" s="24" t="s">
        <v>3956</v>
      </c>
      <c r="J18" s="24" t="s">
        <v>4656</v>
      </c>
      <c r="K18" s="24" t="s">
        <v>4657</v>
      </c>
      <c r="L18" s="24" t="s">
        <v>4658</v>
      </c>
      <c r="M18" s="24" t="s">
        <v>550</v>
      </c>
      <c r="N18" s="24" t="s">
        <v>549</v>
      </c>
      <c r="O18" s="24" t="s">
        <v>536</v>
      </c>
      <c r="P18" s="25" t="s">
        <v>544</v>
      </c>
      <c r="Q18" s="24" t="s">
        <v>4666</v>
      </c>
      <c r="R18" s="25" t="s">
        <v>552</v>
      </c>
      <c r="S18" s="24"/>
      <c r="T18" s="24"/>
      <c r="U18" s="24"/>
    </row>
    <row r="19" spans="2:21">
      <c r="B19" s="24" t="str">
        <f t="shared" si="1"/>
        <v>Y</v>
      </c>
      <c r="C19" s="24" t="s">
        <v>4685</v>
      </c>
      <c r="D19" s="24" t="str">
        <f t="shared" si="0"/>
        <v>ConTab_BOM_KP_Insert_0013</v>
      </c>
      <c r="E19" s="189" t="s">
        <v>336</v>
      </c>
      <c r="F19" s="189" t="s">
        <v>4655</v>
      </c>
      <c r="G19" s="189" t="s">
        <v>332</v>
      </c>
      <c r="H19" s="195" t="s">
        <v>333</v>
      </c>
      <c r="I19" s="24" t="s">
        <v>3961</v>
      </c>
      <c r="J19" s="24" t="s">
        <v>3961</v>
      </c>
      <c r="K19" s="24"/>
      <c r="L19" s="24" t="s">
        <v>4658</v>
      </c>
      <c r="M19" s="24" t="s">
        <v>535</v>
      </c>
      <c r="N19" s="24" t="s">
        <v>4659</v>
      </c>
      <c r="O19" s="24" t="s">
        <v>536</v>
      </c>
      <c r="P19" s="25" t="s">
        <v>4668</v>
      </c>
      <c r="Q19" s="24" t="s">
        <v>4669</v>
      </c>
      <c r="R19" s="25" t="s">
        <v>539</v>
      </c>
      <c r="S19" s="24"/>
      <c r="T19" s="24"/>
      <c r="U19" s="24"/>
    </row>
    <row r="20" spans="2:21">
      <c r="B20" s="24" t="str">
        <f t="shared" si="1"/>
        <v>Y</v>
      </c>
      <c r="C20" s="24" t="s">
        <v>4686</v>
      </c>
      <c r="D20" s="24" t="str">
        <f t="shared" si="0"/>
        <v>ConTab_BOM_KP_Insert_0014</v>
      </c>
      <c r="E20" s="189" t="s">
        <v>336</v>
      </c>
      <c r="F20" s="189" t="s">
        <v>4655</v>
      </c>
      <c r="G20" s="189" t="s">
        <v>332</v>
      </c>
      <c r="H20" s="195" t="s">
        <v>333</v>
      </c>
      <c r="I20" s="24" t="s">
        <v>3961</v>
      </c>
      <c r="J20" s="24" t="s">
        <v>3961</v>
      </c>
      <c r="K20" s="24"/>
      <c r="L20" s="24" t="s">
        <v>4658</v>
      </c>
      <c r="M20" s="24" t="s">
        <v>543</v>
      </c>
      <c r="N20" s="24" t="s">
        <v>4659</v>
      </c>
      <c r="O20" s="24" t="s">
        <v>536</v>
      </c>
      <c r="P20" s="25" t="s">
        <v>544</v>
      </c>
      <c r="Q20" s="24" t="s">
        <v>4671</v>
      </c>
      <c r="R20" s="25" t="s">
        <v>4664</v>
      </c>
      <c r="S20" s="24"/>
      <c r="T20" s="24"/>
      <c r="U20" s="24"/>
    </row>
    <row r="21" spans="2:21">
      <c r="B21" s="24" t="str">
        <f t="shared" si="1"/>
        <v>Y</v>
      </c>
      <c r="C21" s="24" t="s">
        <v>4687</v>
      </c>
      <c r="D21" s="24" t="str">
        <f t="shared" si="0"/>
        <v>ConTab_BOM_KP_Insert_0015</v>
      </c>
      <c r="E21" s="189" t="s">
        <v>336</v>
      </c>
      <c r="F21" s="189" t="s">
        <v>4655</v>
      </c>
      <c r="G21" s="189" t="s">
        <v>332</v>
      </c>
      <c r="H21" s="195" t="s">
        <v>333</v>
      </c>
      <c r="I21" s="24" t="s">
        <v>3961</v>
      </c>
      <c r="J21" s="24" t="s">
        <v>3961</v>
      </c>
      <c r="K21" s="24"/>
      <c r="L21" s="24" t="s">
        <v>4658</v>
      </c>
      <c r="M21" s="24" t="s">
        <v>550</v>
      </c>
      <c r="N21" s="24" t="s">
        <v>549</v>
      </c>
      <c r="O21" s="24" t="s">
        <v>536</v>
      </c>
      <c r="P21" s="25" t="s">
        <v>544</v>
      </c>
      <c r="Q21" s="24" t="s">
        <v>4673</v>
      </c>
      <c r="R21" s="25" t="s">
        <v>552</v>
      </c>
      <c r="S21" s="24"/>
      <c r="T21" s="24"/>
      <c r="U21" s="24"/>
    </row>
    <row r="22" spans="2:21">
      <c r="B22" s="24" t="str">
        <f t="shared" si="1"/>
        <v>Y</v>
      </c>
      <c r="C22" s="24" t="s">
        <v>4688</v>
      </c>
      <c r="D22" s="24" t="str">
        <f t="shared" si="0"/>
        <v>ConTab_BOM_KP_Insert_0016</v>
      </c>
      <c r="E22" s="189" t="s">
        <v>336</v>
      </c>
      <c r="F22" s="189" t="s">
        <v>4655</v>
      </c>
      <c r="G22" s="189" t="s">
        <v>332</v>
      </c>
      <c r="H22" s="195" t="s">
        <v>333</v>
      </c>
      <c r="I22" s="24" t="s">
        <v>3956</v>
      </c>
      <c r="J22" s="24" t="s">
        <v>4656</v>
      </c>
      <c r="K22" s="24" t="s">
        <v>4675</v>
      </c>
      <c r="L22" s="24" t="s">
        <v>4658</v>
      </c>
      <c r="M22" s="24" t="s">
        <v>535</v>
      </c>
      <c r="N22" s="24" t="s">
        <v>4659</v>
      </c>
      <c r="O22" s="24" t="s">
        <v>536</v>
      </c>
      <c r="P22" s="25" t="s">
        <v>4676</v>
      </c>
      <c r="Q22" s="24" t="s">
        <v>4677</v>
      </c>
      <c r="R22" s="25" t="s">
        <v>539</v>
      </c>
      <c r="S22" s="24"/>
      <c r="T22" s="24"/>
      <c r="U22" s="24"/>
    </row>
    <row r="23" spans="2:21">
      <c r="B23" s="24" t="str">
        <f t="shared" si="1"/>
        <v>Y</v>
      </c>
      <c r="C23" s="24" t="s">
        <v>4689</v>
      </c>
      <c r="D23" s="24" t="str">
        <f t="shared" si="0"/>
        <v>ConTab_BOM_KP_Insert_0017</v>
      </c>
      <c r="E23" s="189" t="s">
        <v>336</v>
      </c>
      <c r="F23" s="189" t="s">
        <v>4655</v>
      </c>
      <c r="G23" s="189" t="s">
        <v>332</v>
      </c>
      <c r="H23" s="195" t="s">
        <v>333</v>
      </c>
      <c r="I23" s="24" t="s">
        <v>3956</v>
      </c>
      <c r="J23" s="24" t="s">
        <v>4656</v>
      </c>
      <c r="K23" s="24" t="s">
        <v>4675</v>
      </c>
      <c r="L23" s="24" t="s">
        <v>4658</v>
      </c>
      <c r="M23" s="24" t="s">
        <v>543</v>
      </c>
      <c r="N23" s="24" t="s">
        <v>4659</v>
      </c>
      <c r="O23" s="24" t="s">
        <v>536</v>
      </c>
      <c r="P23" s="25" t="s">
        <v>544</v>
      </c>
      <c r="Q23" s="24" t="s">
        <v>4679</v>
      </c>
      <c r="R23" s="25" t="s">
        <v>4664</v>
      </c>
      <c r="S23" s="24"/>
      <c r="T23" s="24"/>
      <c r="U23" s="24"/>
    </row>
    <row r="24" spans="2:21">
      <c r="B24" s="24" t="str">
        <f t="shared" si="1"/>
        <v>Y</v>
      </c>
      <c r="C24" s="24" t="s">
        <v>4690</v>
      </c>
      <c r="D24" s="24" t="str">
        <f t="shared" si="0"/>
        <v>ConTab_BOM_KP_Insert_0018</v>
      </c>
      <c r="E24" s="189" t="s">
        <v>336</v>
      </c>
      <c r="F24" s="189" t="s">
        <v>4655</v>
      </c>
      <c r="G24" s="189" t="s">
        <v>332</v>
      </c>
      <c r="H24" s="195" t="s">
        <v>333</v>
      </c>
      <c r="I24" s="24" t="s">
        <v>3956</v>
      </c>
      <c r="J24" s="24" t="s">
        <v>4656</v>
      </c>
      <c r="K24" s="24" t="s">
        <v>4675</v>
      </c>
      <c r="L24" s="24" t="s">
        <v>4658</v>
      </c>
      <c r="M24" s="24" t="s">
        <v>550</v>
      </c>
      <c r="N24" s="24" t="s">
        <v>549</v>
      </c>
      <c r="O24" s="24" t="s">
        <v>536</v>
      </c>
      <c r="P24" s="25" t="s">
        <v>544</v>
      </c>
      <c r="Q24" s="24" t="s">
        <v>4681</v>
      </c>
      <c r="R24" s="25" t="s">
        <v>552</v>
      </c>
      <c r="S24" s="24"/>
      <c r="T24" s="24"/>
      <c r="U24" s="24"/>
    </row>
    <row r="25" spans="2:21">
      <c r="B25" s="24" t="str">
        <f t="shared" si="1"/>
        <v>Y</v>
      </c>
      <c r="C25" s="24" t="s">
        <v>4691</v>
      </c>
      <c r="D25" s="24" t="str">
        <f t="shared" si="0"/>
        <v>ConTab_BOM_KP_Insert_0019</v>
      </c>
      <c r="E25" s="189" t="s">
        <v>344</v>
      </c>
      <c r="F25" s="189" t="s">
        <v>4655</v>
      </c>
      <c r="G25" s="189" t="s">
        <v>339</v>
      </c>
      <c r="H25" s="195" t="s">
        <v>329</v>
      </c>
      <c r="I25" s="24" t="s">
        <v>3956</v>
      </c>
      <c r="J25" s="24" t="s">
        <v>4656</v>
      </c>
      <c r="K25" s="24" t="s">
        <v>4657</v>
      </c>
      <c r="L25" s="24" t="s">
        <v>4658</v>
      </c>
      <c r="M25" s="24" t="s">
        <v>535</v>
      </c>
      <c r="N25" s="24" t="s">
        <v>4659</v>
      </c>
      <c r="O25" s="24" t="s">
        <v>536</v>
      </c>
      <c r="P25" s="25" t="s">
        <v>4660</v>
      </c>
      <c r="Q25" s="24" t="s">
        <v>4661</v>
      </c>
      <c r="R25" s="25" t="s">
        <v>539</v>
      </c>
      <c r="S25" s="24"/>
      <c r="T25" s="24"/>
      <c r="U25" s="24"/>
    </row>
    <row r="26" spans="2:21">
      <c r="B26" s="24" t="str">
        <f t="shared" si="1"/>
        <v>Y</v>
      </c>
      <c r="C26" s="24" t="s">
        <v>4692</v>
      </c>
      <c r="D26" s="24" t="str">
        <f t="shared" si="0"/>
        <v>ConTab_BOM_KP_Insert_0020</v>
      </c>
      <c r="E26" s="189" t="s">
        <v>344</v>
      </c>
      <c r="F26" s="189" t="s">
        <v>4655</v>
      </c>
      <c r="G26" s="189" t="s">
        <v>339</v>
      </c>
      <c r="H26" s="195" t="s">
        <v>329</v>
      </c>
      <c r="I26" s="24" t="s">
        <v>3956</v>
      </c>
      <c r="J26" s="24" t="s">
        <v>4656</v>
      </c>
      <c r="K26" s="24" t="s">
        <v>4657</v>
      </c>
      <c r="L26" s="24" t="s">
        <v>4658</v>
      </c>
      <c r="M26" s="24" t="s">
        <v>543</v>
      </c>
      <c r="N26" s="24" t="s">
        <v>4659</v>
      </c>
      <c r="O26" s="24" t="s">
        <v>536</v>
      </c>
      <c r="P26" s="25" t="s">
        <v>544</v>
      </c>
      <c r="Q26" s="24" t="s">
        <v>4663</v>
      </c>
      <c r="R26" s="25" t="s">
        <v>4664</v>
      </c>
      <c r="S26" s="24"/>
      <c r="T26" s="24"/>
      <c r="U26" s="24"/>
    </row>
    <row r="27" spans="2:21">
      <c r="B27" s="24" t="str">
        <f t="shared" si="1"/>
        <v>Y</v>
      </c>
      <c r="C27" s="24" t="s">
        <v>4693</v>
      </c>
      <c r="D27" s="24" t="str">
        <f t="shared" si="0"/>
        <v>ConTab_BOM_KP_Insert_0021</v>
      </c>
      <c r="E27" s="189" t="s">
        <v>344</v>
      </c>
      <c r="F27" s="189" t="s">
        <v>4655</v>
      </c>
      <c r="G27" s="189" t="s">
        <v>339</v>
      </c>
      <c r="H27" s="195" t="s">
        <v>329</v>
      </c>
      <c r="I27" s="24" t="s">
        <v>3956</v>
      </c>
      <c r="J27" s="24" t="s">
        <v>4656</v>
      </c>
      <c r="K27" s="24" t="s">
        <v>4657</v>
      </c>
      <c r="L27" s="24" t="s">
        <v>4658</v>
      </c>
      <c r="M27" s="24" t="s">
        <v>550</v>
      </c>
      <c r="N27" s="24" t="s">
        <v>549</v>
      </c>
      <c r="O27" s="24" t="s">
        <v>536</v>
      </c>
      <c r="P27" s="25" t="s">
        <v>544</v>
      </c>
      <c r="Q27" s="24" t="s">
        <v>4666</v>
      </c>
      <c r="R27" s="25" t="s">
        <v>552</v>
      </c>
      <c r="S27" s="24"/>
      <c r="T27" s="24"/>
      <c r="U27" s="24"/>
    </row>
    <row r="28" spans="2:21">
      <c r="B28" s="24" t="str">
        <f t="shared" si="1"/>
        <v>Y</v>
      </c>
      <c r="C28" s="24" t="s">
        <v>4694</v>
      </c>
      <c r="D28" s="24" t="str">
        <f t="shared" si="0"/>
        <v>ConTab_BOM_KP_Insert_0022</v>
      </c>
      <c r="E28" s="189" t="s">
        <v>344</v>
      </c>
      <c r="F28" s="189" t="s">
        <v>4655</v>
      </c>
      <c r="G28" s="189" t="s">
        <v>332</v>
      </c>
      <c r="H28" s="195" t="s">
        <v>333</v>
      </c>
      <c r="I28" s="24" t="s">
        <v>3961</v>
      </c>
      <c r="J28" s="24" t="s">
        <v>3961</v>
      </c>
      <c r="K28" s="24"/>
      <c r="L28" s="24" t="s">
        <v>4658</v>
      </c>
      <c r="M28" s="24" t="s">
        <v>535</v>
      </c>
      <c r="N28" s="24" t="s">
        <v>4659</v>
      </c>
      <c r="O28" s="24" t="s">
        <v>536</v>
      </c>
      <c r="P28" s="25" t="s">
        <v>4668</v>
      </c>
      <c r="Q28" s="24" t="s">
        <v>4669</v>
      </c>
      <c r="R28" s="25" t="s">
        <v>539</v>
      </c>
      <c r="S28" s="24"/>
      <c r="T28" s="24"/>
      <c r="U28" s="24"/>
    </row>
    <row r="29" spans="2:21">
      <c r="B29" s="24" t="str">
        <f t="shared" si="1"/>
        <v>Y</v>
      </c>
      <c r="C29" s="24" t="s">
        <v>4695</v>
      </c>
      <c r="D29" s="24" t="str">
        <f t="shared" si="0"/>
        <v>ConTab_BOM_KP_Insert_0023</v>
      </c>
      <c r="E29" s="189" t="s">
        <v>344</v>
      </c>
      <c r="F29" s="189" t="s">
        <v>4655</v>
      </c>
      <c r="G29" s="189" t="s">
        <v>332</v>
      </c>
      <c r="H29" s="195" t="s">
        <v>333</v>
      </c>
      <c r="I29" s="24" t="s">
        <v>3961</v>
      </c>
      <c r="J29" s="24" t="s">
        <v>3961</v>
      </c>
      <c r="K29" s="24"/>
      <c r="L29" s="24" t="s">
        <v>4658</v>
      </c>
      <c r="M29" s="24" t="s">
        <v>543</v>
      </c>
      <c r="N29" s="24" t="s">
        <v>4659</v>
      </c>
      <c r="O29" s="24" t="s">
        <v>536</v>
      </c>
      <c r="P29" s="25" t="s">
        <v>544</v>
      </c>
      <c r="Q29" s="24" t="s">
        <v>4671</v>
      </c>
      <c r="R29" s="25" t="s">
        <v>4664</v>
      </c>
      <c r="S29" s="24"/>
      <c r="T29" s="24"/>
      <c r="U29" s="24"/>
    </row>
    <row r="30" spans="2:21">
      <c r="B30" s="24" t="str">
        <f t="shared" si="1"/>
        <v>Y</v>
      </c>
      <c r="C30" s="24" t="s">
        <v>4696</v>
      </c>
      <c r="D30" s="24" t="str">
        <f t="shared" si="0"/>
        <v>ConTab_BOM_KP_Insert_0024</v>
      </c>
      <c r="E30" s="189" t="s">
        <v>344</v>
      </c>
      <c r="F30" s="189" t="s">
        <v>4655</v>
      </c>
      <c r="G30" s="189" t="s">
        <v>332</v>
      </c>
      <c r="H30" s="195" t="s">
        <v>333</v>
      </c>
      <c r="I30" s="24" t="s">
        <v>3961</v>
      </c>
      <c r="J30" s="24" t="s">
        <v>3961</v>
      </c>
      <c r="K30" s="24"/>
      <c r="L30" s="24" t="s">
        <v>4658</v>
      </c>
      <c r="M30" s="24" t="s">
        <v>550</v>
      </c>
      <c r="N30" s="24" t="s">
        <v>549</v>
      </c>
      <c r="O30" s="24" t="s">
        <v>536</v>
      </c>
      <c r="P30" s="25" t="s">
        <v>544</v>
      </c>
      <c r="Q30" s="24" t="s">
        <v>4673</v>
      </c>
      <c r="R30" s="25" t="s">
        <v>552</v>
      </c>
      <c r="S30" s="24"/>
      <c r="T30" s="24"/>
      <c r="U30" s="24"/>
    </row>
    <row r="31" spans="2:21">
      <c r="B31" s="24" t="str">
        <f t="shared" si="1"/>
        <v>Y</v>
      </c>
      <c r="C31" s="24" t="s">
        <v>4697</v>
      </c>
      <c r="D31" s="24" t="str">
        <f t="shared" si="0"/>
        <v>ConTab_BOM_KP_Insert_0025</v>
      </c>
      <c r="E31" s="189" t="s">
        <v>344</v>
      </c>
      <c r="F31" s="189" t="s">
        <v>4655</v>
      </c>
      <c r="G31" s="189" t="s">
        <v>332</v>
      </c>
      <c r="H31" s="195" t="s">
        <v>333</v>
      </c>
      <c r="I31" s="24" t="s">
        <v>3956</v>
      </c>
      <c r="J31" s="24" t="s">
        <v>4656</v>
      </c>
      <c r="K31" s="24" t="s">
        <v>4675</v>
      </c>
      <c r="L31" s="24" t="s">
        <v>4658</v>
      </c>
      <c r="M31" s="24" t="s">
        <v>535</v>
      </c>
      <c r="N31" s="24" t="s">
        <v>4659</v>
      </c>
      <c r="O31" s="24" t="s">
        <v>536</v>
      </c>
      <c r="P31" s="25" t="s">
        <v>4676</v>
      </c>
      <c r="Q31" s="24" t="s">
        <v>4677</v>
      </c>
      <c r="R31" s="25" t="s">
        <v>539</v>
      </c>
      <c r="S31" s="24"/>
      <c r="T31" s="24"/>
      <c r="U31" s="24"/>
    </row>
    <row r="32" spans="2:21">
      <c r="B32" s="24" t="str">
        <f t="shared" si="1"/>
        <v>Y</v>
      </c>
      <c r="C32" s="24" t="s">
        <v>4698</v>
      </c>
      <c r="D32" s="24" t="str">
        <f t="shared" si="0"/>
        <v>ConTab_BOM_KP_Insert_0026</v>
      </c>
      <c r="E32" s="189" t="s">
        <v>344</v>
      </c>
      <c r="F32" s="189" t="s">
        <v>4655</v>
      </c>
      <c r="G32" s="189" t="s">
        <v>332</v>
      </c>
      <c r="H32" s="195" t="s">
        <v>333</v>
      </c>
      <c r="I32" s="24" t="s">
        <v>3956</v>
      </c>
      <c r="J32" s="24" t="s">
        <v>4656</v>
      </c>
      <c r="K32" s="24" t="s">
        <v>4675</v>
      </c>
      <c r="L32" s="24" t="s">
        <v>4658</v>
      </c>
      <c r="M32" s="24" t="s">
        <v>543</v>
      </c>
      <c r="N32" s="24" t="s">
        <v>4659</v>
      </c>
      <c r="O32" s="24" t="s">
        <v>536</v>
      </c>
      <c r="P32" s="25" t="s">
        <v>544</v>
      </c>
      <c r="Q32" s="24" t="s">
        <v>4679</v>
      </c>
      <c r="R32" s="25" t="s">
        <v>4664</v>
      </c>
      <c r="S32" s="24"/>
      <c r="T32" s="24"/>
      <c r="U32" s="24"/>
    </row>
    <row r="33" spans="2:21">
      <c r="B33" s="24" t="str">
        <f t="shared" si="1"/>
        <v>Y</v>
      </c>
      <c r="C33" s="24" t="s">
        <v>4699</v>
      </c>
      <c r="D33" s="24" t="str">
        <f t="shared" si="0"/>
        <v>ConTab_BOM_KP_Insert_0027</v>
      </c>
      <c r="E33" s="189" t="s">
        <v>344</v>
      </c>
      <c r="F33" s="189" t="s">
        <v>4655</v>
      </c>
      <c r="G33" s="189" t="s">
        <v>332</v>
      </c>
      <c r="H33" s="195" t="s">
        <v>333</v>
      </c>
      <c r="I33" s="24" t="s">
        <v>3956</v>
      </c>
      <c r="J33" s="24" t="s">
        <v>4656</v>
      </c>
      <c r="K33" s="24" t="s">
        <v>4675</v>
      </c>
      <c r="L33" s="24" t="s">
        <v>4658</v>
      </c>
      <c r="M33" s="24" t="s">
        <v>550</v>
      </c>
      <c r="N33" s="24" t="s">
        <v>549</v>
      </c>
      <c r="O33" s="24" t="s">
        <v>536</v>
      </c>
      <c r="P33" s="25" t="s">
        <v>544</v>
      </c>
      <c r="Q33" s="24" t="s">
        <v>4681</v>
      </c>
      <c r="R33" s="25" t="s">
        <v>552</v>
      </c>
      <c r="S33" s="24"/>
      <c r="T33" s="24"/>
      <c r="U33" s="24"/>
    </row>
    <row r="34" spans="2:21">
      <c r="B34" s="24" t="str">
        <f t="shared" si="1"/>
        <v>Y</v>
      </c>
      <c r="C34" s="24" t="s">
        <v>4700</v>
      </c>
      <c r="D34" s="24" t="str">
        <f t="shared" si="0"/>
        <v>ConTab_BOM_KP_Insert_0028</v>
      </c>
      <c r="E34" s="189" t="s">
        <v>356</v>
      </c>
      <c r="F34" s="189" t="s">
        <v>4655</v>
      </c>
      <c r="G34" s="189" t="s">
        <v>359</v>
      </c>
      <c r="H34" s="195" t="s">
        <v>360</v>
      </c>
      <c r="I34" s="24" t="s">
        <v>3956</v>
      </c>
      <c r="J34" s="24" t="s">
        <v>4656</v>
      </c>
      <c r="K34" s="24"/>
      <c r="L34" s="24" t="s">
        <v>4658</v>
      </c>
      <c r="M34" s="24" t="s">
        <v>535</v>
      </c>
      <c r="N34" s="24" t="s">
        <v>4659</v>
      </c>
      <c r="O34" s="24" t="s">
        <v>536</v>
      </c>
      <c r="P34" s="25" t="s">
        <v>4701</v>
      </c>
      <c r="Q34" s="24" t="s">
        <v>4702</v>
      </c>
      <c r="R34" s="25" t="s">
        <v>539</v>
      </c>
      <c r="S34" s="24"/>
      <c r="T34" s="24"/>
      <c r="U34" s="24"/>
    </row>
    <row r="35" spans="2:21">
      <c r="B35" s="24" t="str">
        <f t="shared" si="1"/>
        <v>Y</v>
      </c>
      <c r="C35" s="24" t="s">
        <v>4703</v>
      </c>
      <c r="D35" s="24" t="str">
        <f t="shared" si="0"/>
        <v>ConTab_BOM_KP_Insert_0029</v>
      </c>
      <c r="E35" s="189" t="s">
        <v>356</v>
      </c>
      <c r="F35" s="189" t="s">
        <v>4655</v>
      </c>
      <c r="G35" s="189" t="s">
        <v>359</v>
      </c>
      <c r="H35" s="195" t="s">
        <v>360</v>
      </c>
      <c r="I35" s="24" t="s">
        <v>3956</v>
      </c>
      <c r="J35" s="24" t="s">
        <v>4656</v>
      </c>
      <c r="K35" s="24"/>
      <c r="L35" s="24" t="s">
        <v>4658</v>
      </c>
      <c r="M35" s="24" t="s">
        <v>543</v>
      </c>
      <c r="N35" s="24" t="s">
        <v>4659</v>
      </c>
      <c r="O35" s="24" t="s">
        <v>536</v>
      </c>
      <c r="P35" s="25" t="s">
        <v>544</v>
      </c>
      <c r="Q35" s="24" t="s">
        <v>4704</v>
      </c>
      <c r="R35" s="25" t="s">
        <v>4664</v>
      </c>
      <c r="S35" s="24"/>
      <c r="T35" s="24"/>
      <c r="U35" s="24"/>
    </row>
    <row r="36" spans="2:21">
      <c r="B36" s="24" t="str">
        <f t="shared" si="1"/>
        <v>Y</v>
      </c>
      <c r="C36" s="24" t="s">
        <v>4705</v>
      </c>
      <c r="D36" s="24" t="str">
        <f t="shared" si="0"/>
        <v>ConTab_BOM_KP_Insert_0030</v>
      </c>
      <c r="E36" s="189" t="s">
        <v>356</v>
      </c>
      <c r="F36" s="189" t="s">
        <v>4655</v>
      </c>
      <c r="G36" s="189" t="s">
        <v>359</v>
      </c>
      <c r="H36" s="195" t="s">
        <v>360</v>
      </c>
      <c r="I36" s="24" t="s">
        <v>3956</v>
      </c>
      <c r="J36" s="24" t="s">
        <v>4656</v>
      </c>
      <c r="K36" s="24"/>
      <c r="L36" s="24" t="s">
        <v>4658</v>
      </c>
      <c r="M36" s="24" t="s">
        <v>550</v>
      </c>
      <c r="N36" s="24" t="s">
        <v>549</v>
      </c>
      <c r="O36" s="24" t="s">
        <v>536</v>
      </c>
      <c r="P36" s="25" t="s">
        <v>544</v>
      </c>
      <c r="Q36" s="24" t="s">
        <v>4706</v>
      </c>
      <c r="R36" s="25" t="s">
        <v>552</v>
      </c>
      <c r="S36" s="24"/>
      <c r="T36" s="24"/>
      <c r="U36" s="24"/>
    </row>
    <row r="37" spans="2:21">
      <c r="B37" s="24" t="str">
        <f t="shared" si="1"/>
        <v>Y</v>
      </c>
      <c r="C37" s="24" t="s">
        <v>4707</v>
      </c>
      <c r="D37" s="24" t="str">
        <f t="shared" si="0"/>
        <v>ConTab_BOM_KP_Insert_0031</v>
      </c>
      <c r="E37" s="189" t="s">
        <v>356</v>
      </c>
      <c r="F37" s="189" t="s">
        <v>4655</v>
      </c>
      <c r="G37" s="189" t="s">
        <v>359</v>
      </c>
      <c r="H37" s="195" t="s">
        <v>360</v>
      </c>
      <c r="I37" s="24" t="s">
        <v>3961</v>
      </c>
      <c r="J37" s="24" t="s">
        <v>3961</v>
      </c>
      <c r="K37" s="24"/>
      <c r="L37" s="24" t="s">
        <v>4658</v>
      </c>
      <c r="M37" s="24" t="s">
        <v>535</v>
      </c>
      <c r="N37" s="24" t="s">
        <v>4659</v>
      </c>
      <c r="O37" s="24" t="s">
        <v>536</v>
      </c>
      <c r="P37" s="25" t="s">
        <v>4708</v>
      </c>
      <c r="Q37" s="24" t="s">
        <v>4709</v>
      </c>
      <c r="R37" s="25" t="s">
        <v>539</v>
      </c>
      <c r="S37" s="24"/>
      <c r="T37" s="24"/>
      <c r="U37" s="24"/>
    </row>
    <row r="38" spans="2:21">
      <c r="B38" s="24" t="str">
        <f t="shared" si="1"/>
        <v>Y</v>
      </c>
      <c r="C38" s="24" t="s">
        <v>4710</v>
      </c>
      <c r="D38" s="24" t="str">
        <f t="shared" si="0"/>
        <v>ConTab_BOM_KP_Insert_0032</v>
      </c>
      <c r="E38" s="189" t="s">
        <v>356</v>
      </c>
      <c r="F38" s="189" t="s">
        <v>4655</v>
      </c>
      <c r="G38" s="189" t="s">
        <v>359</v>
      </c>
      <c r="H38" s="195" t="s">
        <v>360</v>
      </c>
      <c r="I38" s="24" t="s">
        <v>3961</v>
      </c>
      <c r="J38" s="24" t="s">
        <v>3961</v>
      </c>
      <c r="K38" s="24"/>
      <c r="L38" s="24" t="s">
        <v>4658</v>
      </c>
      <c r="M38" s="24" t="s">
        <v>543</v>
      </c>
      <c r="N38" s="24" t="s">
        <v>4659</v>
      </c>
      <c r="O38" s="24" t="s">
        <v>536</v>
      </c>
      <c r="P38" s="25" t="s">
        <v>544</v>
      </c>
      <c r="Q38" s="24" t="s">
        <v>4711</v>
      </c>
      <c r="R38" s="25" t="s">
        <v>4664</v>
      </c>
      <c r="S38" s="24"/>
      <c r="T38" s="24"/>
      <c r="U38" s="24"/>
    </row>
    <row r="39" spans="2:21">
      <c r="B39" s="24" t="str">
        <f t="shared" si="1"/>
        <v>Y</v>
      </c>
      <c r="C39" s="24" t="s">
        <v>4712</v>
      </c>
      <c r="D39" s="24" t="str">
        <f t="shared" ref="D39:D70" si="2">IF(B39="Y",C39,"")</f>
        <v>ConTab_BOM_KP_Insert_0033</v>
      </c>
      <c r="E39" s="189" t="s">
        <v>356</v>
      </c>
      <c r="F39" s="189" t="s">
        <v>4655</v>
      </c>
      <c r="G39" s="189" t="s">
        <v>359</v>
      </c>
      <c r="H39" s="195" t="s">
        <v>360</v>
      </c>
      <c r="I39" s="24" t="s">
        <v>3961</v>
      </c>
      <c r="J39" s="24" t="s">
        <v>3961</v>
      </c>
      <c r="K39" s="24"/>
      <c r="L39" s="24" t="s">
        <v>4658</v>
      </c>
      <c r="M39" s="24" t="s">
        <v>550</v>
      </c>
      <c r="N39" s="24" t="s">
        <v>549</v>
      </c>
      <c r="O39" s="24" t="s">
        <v>536</v>
      </c>
      <c r="P39" s="25" t="s">
        <v>544</v>
      </c>
      <c r="Q39" s="24" t="s">
        <v>4713</v>
      </c>
      <c r="R39" s="25" t="s">
        <v>552</v>
      </c>
      <c r="S39" s="24"/>
      <c r="T39" s="24"/>
      <c r="U39" s="24"/>
    </row>
    <row r="40" spans="2:21">
      <c r="B40" s="24" t="str">
        <f t="shared" si="1"/>
        <v>Y</v>
      </c>
      <c r="C40" s="24" t="s">
        <v>4714</v>
      </c>
      <c r="D40" s="24" t="str">
        <f t="shared" si="2"/>
        <v>ConTab_BOM_KP_Insert_0034</v>
      </c>
      <c r="E40" s="189" t="s">
        <v>363</v>
      </c>
      <c r="F40" s="189" t="s">
        <v>4655</v>
      </c>
      <c r="G40" s="189" t="s">
        <v>359</v>
      </c>
      <c r="H40" s="195" t="s">
        <v>360</v>
      </c>
      <c r="I40" s="24" t="s">
        <v>3956</v>
      </c>
      <c r="J40" s="24" t="s">
        <v>4656</v>
      </c>
      <c r="K40" s="24"/>
      <c r="L40" s="24" t="s">
        <v>4658</v>
      </c>
      <c r="M40" s="24" t="s">
        <v>535</v>
      </c>
      <c r="N40" s="24" t="s">
        <v>4659</v>
      </c>
      <c r="O40" s="24" t="s">
        <v>536</v>
      </c>
      <c r="P40" s="25" t="s">
        <v>4701</v>
      </c>
      <c r="Q40" s="24" t="s">
        <v>4702</v>
      </c>
      <c r="R40" s="25" t="s">
        <v>539</v>
      </c>
      <c r="S40" s="24"/>
      <c r="T40" s="24"/>
      <c r="U40" s="24"/>
    </row>
    <row r="41" spans="2:21">
      <c r="B41" s="24" t="str">
        <f t="shared" si="1"/>
        <v>Y</v>
      </c>
      <c r="C41" s="24" t="s">
        <v>4715</v>
      </c>
      <c r="D41" s="24" t="str">
        <f t="shared" si="2"/>
        <v>ConTab_BOM_KP_Insert_0035</v>
      </c>
      <c r="E41" s="189" t="s">
        <v>363</v>
      </c>
      <c r="F41" s="189" t="s">
        <v>4655</v>
      </c>
      <c r="G41" s="189" t="s">
        <v>359</v>
      </c>
      <c r="H41" s="195" t="s">
        <v>360</v>
      </c>
      <c r="I41" s="24" t="s">
        <v>3956</v>
      </c>
      <c r="J41" s="24" t="s">
        <v>4656</v>
      </c>
      <c r="K41" s="24"/>
      <c r="L41" s="24" t="s">
        <v>4658</v>
      </c>
      <c r="M41" s="24" t="s">
        <v>543</v>
      </c>
      <c r="N41" s="24" t="s">
        <v>4659</v>
      </c>
      <c r="O41" s="24" t="s">
        <v>536</v>
      </c>
      <c r="P41" s="25" t="s">
        <v>544</v>
      </c>
      <c r="Q41" s="24" t="s">
        <v>4704</v>
      </c>
      <c r="R41" s="25" t="s">
        <v>4664</v>
      </c>
      <c r="S41" s="24"/>
      <c r="T41" s="24"/>
      <c r="U41" s="24"/>
    </row>
    <row r="42" spans="2:21">
      <c r="B42" s="24" t="str">
        <f t="shared" si="1"/>
        <v>Y</v>
      </c>
      <c r="C42" s="24" t="s">
        <v>4716</v>
      </c>
      <c r="D42" s="24" t="str">
        <f t="shared" si="2"/>
        <v>ConTab_BOM_KP_Insert_0036</v>
      </c>
      <c r="E42" s="189" t="s">
        <v>363</v>
      </c>
      <c r="F42" s="189" t="s">
        <v>4655</v>
      </c>
      <c r="G42" s="189" t="s">
        <v>359</v>
      </c>
      <c r="H42" s="195" t="s">
        <v>360</v>
      </c>
      <c r="I42" s="24" t="s">
        <v>3956</v>
      </c>
      <c r="J42" s="24" t="s">
        <v>4656</v>
      </c>
      <c r="K42" s="24"/>
      <c r="L42" s="24" t="s">
        <v>4658</v>
      </c>
      <c r="M42" s="24" t="s">
        <v>550</v>
      </c>
      <c r="N42" s="24" t="s">
        <v>549</v>
      </c>
      <c r="O42" s="24" t="s">
        <v>536</v>
      </c>
      <c r="P42" s="25" t="s">
        <v>544</v>
      </c>
      <c r="Q42" s="24" t="s">
        <v>4706</v>
      </c>
      <c r="R42" s="25" t="s">
        <v>552</v>
      </c>
      <c r="S42" s="24"/>
      <c r="T42" s="24"/>
      <c r="U42" s="24"/>
    </row>
    <row r="43" spans="2:21">
      <c r="B43" s="24" t="str">
        <f t="shared" si="1"/>
        <v>Y</v>
      </c>
      <c r="C43" s="24" t="s">
        <v>4717</v>
      </c>
      <c r="D43" s="24" t="str">
        <f t="shared" si="2"/>
        <v>ConTab_BOM_KP_Insert_0037</v>
      </c>
      <c r="E43" s="189" t="s">
        <v>363</v>
      </c>
      <c r="F43" s="189" t="s">
        <v>4655</v>
      </c>
      <c r="G43" s="189" t="s">
        <v>359</v>
      </c>
      <c r="H43" s="195" t="s">
        <v>360</v>
      </c>
      <c r="I43" s="24" t="s">
        <v>3961</v>
      </c>
      <c r="J43" s="24" t="s">
        <v>3961</v>
      </c>
      <c r="K43" s="24"/>
      <c r="L43" s="24" t="s">
        <v>4658</v>
      </c>
      <c r="M43" s="24" t="s">
        <v>535</v>
      </c>
      <c r="N43" s="24" t="s">
        <v>4659</v>
      </c>
      <c r="O43" s="24" t="s">
        <v>536</v>
      </c>
      <c r="P43" s="25" t="s">
        <v>4708</v>
      </c>
      <c r="Q43" s="24" t="s">
        <v>4709</v>
      </c>
      <c r="R43" s="25" t="s">
        <v>539</v>
      </c>
      <c r="S43" s="24"/>
      <c r="T43" s="24"/>
      <c r="U43" s="24"/>
    </row>
    <row r="44" spans="2:21">
      <c r="B44" s="24" t="str">
        <f t="shared" si="1"/>
        <v>Y</v>
      </c>
      <c r="C44" s="24" t="s">
        <v>4718</v>
      </c>
      <c r="D44" s="24" t="str">
        <f t="shared" si="2"/>
        <v>ConTab_BOM_KP_Insert_0038</v>
      </c>
      <c r="E44" s="189" t="s">
        <v>363</v>
      </c>
      <c r="F44" s="189" t="s">
        <v>4655</v>
      </c>
      <c r="G44" s="189" t="s">
        <v>359</v>
      </c>
      <c r="H44" s="195" t="s">
        <v>360</v>
      </c>
      <c r="I44" s="24" t="s">
        <v>3961</v>
      </c>
      <c r="J44" s="24" t="s">
        <v>3961</v>
      </c>
      <c r="K44" s="24"/>
      <c r="L44" s="24" t="s">
        <v>4658</v>
      </c>
      <c r="M44" s="24" t="s">
        <v>543</v>
      </c>
      <c r="N44" s="24" t="s">
        <v>4659</v>
      </c>
      <c r="O44" s="24" t="s">
        <v>536</v>
      </c>
      <c r="P44" s="25" t="s">
        <v>544</v>
      </c>
      <c r="Q44" s="24" t="s">
        <v>4711</v>
      </c>
      <c r="R44" s="25" t="s">
        <v>4664</v>
      </c>
      <c r="S44" s="24"/>
      <c r="T44" s="24"/>
      <c r="U44" s="24"/>
    </row>
    <row r="45" spans="2:21">
      <c r="B45" s="24" t="str">
        <f t="shared" si="1"/>
        <v>Y</v>
      </c>
      <c r="C45" s="24" t="s">
        <v>4719</v>
      </c>
      <c r="D45" s="24" t="str">
        <f t="shared" si="2"/>
        <v>ConTab_BOM_KP_Insert_0039</v>
      </c>
      <c r="E45" s="189" t="s">
        <v>363</v>
      </c>
      <c r="F45" s="189" t="s">
        <v>4655</v>
      </c>
      <c r="G45" s="189" t="s">
        <v>359</v>
      </c>
      <c r="H45" s="195" t="s">
        <v>360</v>
      </c>
      <c r="I45" s="24" t="s">
        <v>3961</v>
      </c>
      <c r="J45" s="24" t="s">
        <v>3961</v>
      </c>
      <c r="K45" s="24"/>
      <c r="L45" s="24" t="s">
        <v>4658</v>
      </c>
      <c r="M45" s="24" t="s">
        <v>550</v>
      </c>
      <c r="N45" s="24" t="s">
        <v>549</v>
      </c>
      <c r="O45" s="24" t="s">
        <v>536</v>
      </c>
      <c r="P45" s="25" t="s">
        <v>544</v>
      </c>
      <c r="Q45" s="24" t="s">
        <v>4713</v>
      </c>
      <c r="R45" s="25" t="s">
        <v>552</v>
      </c>
      <c r="S45" s="24"/>
      <c r="T45" s="24"/>
      <c r="U45" s="24"/>
    </row>
    <row r="46" spans="2:21">
      <c r="B46" s="24" t="str">
        <f t="shared" si="1"/>
        <v>Y</v>
      </c>
      <c r="C46" s="24" t="s">
        <v>4720</v>
      </c>
      <c r="D46" s="24" t="str">
        <f t="shared" si="2"/>
        <v>ConTab_BOM_KP_Insert_0040</v>
      </c>
      <c r="E46" s="189" t="s">
        <v>368</v>
      </c>
      <c r="F46" s="189" t="s">
        <v>4655</v>
      </c>
      <c r="G46" s="189" t="s">
        <v>359</v>
      </c>
      <c r="H46" s="195" t="s">
        <v>360</v>
      </c>
      <c r="I46" s="24" t="s">
        <v>3956</v>
      </c>
      <c r="J46" s="24" t="s">
        <v>4656</v>
      </c>
      <c r="K46" s="24"/>
      <c r="L46" s="24" t="s">
        <v>4658</v>
      </c>
      <c r="M46" s="24" t="s">
        <v>535</v>
      </c>
      <c r="N46" s="24" t="s">
        <v>4659</v>
      </c>
      <c r="O46" s="24" t="s">
        <v>536</v>
      </c>
      <c r="P46" s="25" t="s">
        <v>4701</v>
      </c>
      <c r="Q46" s="24" t="s">
        <v>4702</v>
      </c>
      <c r="R46" s="25" t="s">
        <v>539</v>
      </c>
      <c r="S46" s="24"/>
      <c r="T46" s="24"/>
      <c r="U46" s="24"/>
    </row>
    <row r="47" spans="2:21">
      <c r="B47" s="24" t="str">
        <f t="shared" si="1"/>
        <v>Y</v>
      </c>
      <c r="C47" s="24" t="s">
        <v>4721</v>
      </c>
      <c r="D47" s="24" t="str">
        <f t="shared" si="2"/>
        <v>ConTab_BOM_KP_Insert_0041</v>
      </c>
      <c r="E47" s="189" t="s">
        <v>368</v>
      </c>
      <c r="F47" s="189" t="s">
        <v>4655</v>
      </c>
      <c r="G47" s="189" t="s">
        <v>359</v>
      </c>
      <c r="H47" s="195" t="s">
        <v>360</v>
      </c>
      <c r="I47" s="24" t="s">
        <v>3956</v>
      </c>
      <c r="J47" s="24" t="s">
        <v>4656</v>
      </c>
      <c r="K47" s="24"/>
      <c r="L47" s="24" t="s">
        <v>4658</v>
      </c>
      <c r="M47" s="24" t="s">
        <v>543</v>
      </c>
      <c r="N47" s="24" t="s">
        <v>4659</v>
      </c>
      <c r="O47" s="24" t="s">
        <v>536</v>
      </c>
      <c r="P47" s="25" t="s">
        <v>544</v>
      </c>
      <c r="Q47" s="24" t="s">
        <v>4704</v>
      </c>
      <c r="R47" s="25" t="s">
        <v>4664</v>
      </c>
      <c r="S47" s="24"/>
      <c r="T47" s="24"/>
      <c r="U47" s="24"/>
    </row>
    <row r="48" spans="2:21">
      <c r="B48" s="24" t="str">
        <f t="shared" si="1"/>
        <v>Y</v>
      </c>
      <c r="C48" s="24" t="s">
        <v>4722</v>
      </c>
      <c r="D48" s="24" t="str">
        <f t="shared" si="2"/>
        <v>ConTab_BOM_KP_Insert_0042</v>
      </c>
      <c r="E48" s="189" t="s">
        <v>368</v>
      </c>
      <c r="F48" s="189" t="s">
        <v>4655</v>
      </c>
      <c r="G48" s="189" t="s">
        <v>359</v>
      </c>
      <c r="H48" s="195" t="s">
        <v>360</v>
      </c>
      <c r="I48" s="24" t="s">
        <v>3956</v>
      </c>
      <c r="J48" s="24" t="s">
        <v>4656</v>
      </c>
      <c r="K48" s="24"/>
      <c r="L48" s="24" t="s">
        <v>4658</v>
      </c>
      <c r="M48" s="24" t="s">
        <v>550</v>
      </c>
      <c r="N48" s="24" t="s">
        <v>549</v>
      </c>
      <c r="O48" s="24" t="s">
        <v>536</v>
      </c>
      <c r="P48" s="25" t="s">
        <v>544</v>
      </c>
      <c r="Q48" s="24" t="s">
        <v>4706</v>
      </c>
      <c r="R48" s="25" t="s">
        <v>552</v>
      </c>
      <c r="S48" s="24"/>
      <c r="T48" s="24"/>
      <c r="U48" s="24"/>
    </row>
    <row r="49" spans="2:21">
      <c r="B49" s="24" t="str">
        <f t="shared" si="1"/>
        <v>Y</v>
      </c>
      <c r="C49" s="24" t="s">
        <v>4723</v>
      </c>
      <c r="D49" s="24" t="str">
        <f t="shared" si="2"/>
        <v>ConTab_BOM_KP_Insert_0043</v>
      </c>
      <c r="E49" s="189" t="s">
        <v>368</v>
      </c>
      <c r="F49" s="189" t="s">
        <v>4655</v>
      </c>
      <c r="G49" s="189" t="s">
        <v>359</v>
      </c>
      <c r="H49" s="195" t="s">
        <v>360</v>
      </c>
      <c r="I49" s="24" t="s">
        <v>3961</v>
      </c>
      <c r="J49" s="24" t="s">
        <v>3961</v>
      </c>
      <c r="K49" s="24"/>
      <c r="L49" s="24" t="s">
        <v>4658</v>
      </c>
      <c r="M49" s="24" t="s">
        <v>535</v>
      </c>
      <c r="N49" s="24" t="s">
        <v>4659</v>
      </c>
      <c r="O49" s="24" t="s">
        <v>536</v>
      </c>
      <c r="P49" s="25" t="s">
        <v>4708</v>
      </c>
      <c r="Q49" s="24" t="s">
        <v>4709</v>
      </c>
      <c r="R49" s="25" t="s">
        <v>539</v>
      </c>
      <c r="S49" s="24"/>
      <c r="T49" s="24"/>
      <c r="U49" s="24"/>
    </row>
    <row r="50" spans="2:21">
      <c r="B50" s="24" t="str">
        <f t="shared" si="1"/>
        <v>Y</v>
      </c>
      <c r="C50" s="24" t="s">
        <v>4724</v>
      </c>
      <c r="D50" s="24" t="str">
        <f t="shared" si="2"/>
        <v>ConTab_BOM_KP_Insert_0044</v>
      </c>
      <c r="E50" s="189" t="s">
        <v>368</v>
      </c>
      <c r="F50" s="189" t="s">
        <v>4655</v>
      </c>
      <c r="G50" s="189" t="s">
        <v>359</v>
      </c>
      <c r="H50" s="195" t="s">
        <v>360</v>
      </c>
      <c r="I50" s="24" t="s">
        <v>3961</v>
      </c>
      <c r="J50" s="24" t="s">
        <v>3961</v>
      </c>
      <c r="K50" s="24"/>
      <c r="L50" s="24" t="s">
        <v>4658</v>
      </c>
      <c r="M50" s="24" t="s">
        <v>543</v>
      </c>
      <c r="N50" s="24" t="s">
        <v>4659</v>
      </c>
      <c r="O50" s="24" t="s">
        <v>536</v>
      </c>
      <c r="P50" s="25" t="s">
        <v>544</v>
      </c>
      <c r="Q50" s="24" t="s">
        <v>4711</v>
      </c>
      <c r="R50" s="25" t="s">
        <v>4664</v>
      </c>
      <c r="S50" s="24"/>
      <c r="T50" s="24"/>
      <c r="U50" s="24"/>
    </row>
    <row r="51" spans="2:21">
      <c r="B51" s="24" t="str">
        <f t="shared" si="1"/>
        <v>Y</v>
      </c>
      <c r="C51" s="24" t="s">
        <v>4725</v>
      </c>
      <c r="D51" s="24" t="str">
        <f t="shared" si="2"/>
        <v>ConTab_BOM_KP_Insert_0045</v>
      </c>
      <c r="E51" s="189" t="s">
        <v>368</v>
      </c>
      <c r="F51" s="189" t="s">
        <v>4655</v>
      </c>
      <c r="G51" s="189" t="s">
        <v>359</v>
      </c>
      <c r="H51" s="195" t="s">
        <v>360</v>
      </c>
      <c r="I51" s="24" t="s">
        <v>3961</v>
      </c>
      <c r="J51" s="24" t="s">
        <v>3961</v>
      </c>
      <c r="K51" s="24"/>
      <c r="L51" s="24" t="s">
        <v>4658</v>
      </c>
      <c r="M51" s="24" t="s">
        <v>550</v>
      </c>
      <c r="N51" s="24" t="s">
        <v>549</v>
      </c>
      <c r="O51" s="24" t="s">
        <v>536</v>
      </c>
      <c r="P51" s="25" t="s">
        <v>544</v>
      </c>
      <c r="Q51" s="24" t="s">
        <v>4713</v>
      </c>
      <c r="R51" s="25" t="s">
        <v>552</v>
      </c>
      <c r="S51" s="24"/>
      <c r="T51" s="24"/>
      <c r="U51" s="24"/>
    </row>
    <row r="52" spans="2:21">
      <c r="B52" s="24" t="str">
        <f t="shared" si="1"/>
        <v>Y</v>
      </c>
      <c r="C52" s="24" t="s">
        <v>4726</v>
      </c>
      <c r="D52" s="24" t="str">
        <f t="shared" si="2"/>
        <v>ConTab_BOM_KP_Insert_0046</v>
      </c>
      <c r="E52" s="197" t="s">
        <v>373</v>
      </c>
      <c r="F52" s="189" t="s">
        <v>4655</v>
      </c>
      <c r="G52" s="189" t="s">
        <v>359</v>
      </c>
      <c r="H52" s="195" t="s">
        <v>360</v>
      </c>
      <c r="I52" s="24" t="s">
        <v>3956</v>
      </c>
      <c r="J52" s="24" t="s">
        <v>4656</v>
      </c>
      <c r="K52" s="24"/>
      <c r="L52" s="24" t="s">
        <v>4658</v>
      </c>
      <c r="M52" s="24" t="s">
        <v>535</v>
      </c>
      <c r="N52" s="24" t="s">
        <v>4659</v>
      </c>
      <c r="O52" s="24" t="s">
        <v>536</v>
      </c>
      <c r="P52" s="25" t="s">
        <v>4701</v>
      </c>
      <c r="Q52" s="24" t="s">
        <v>4702</v>
      </c>
      <c r="R52" s="25" t="s">
        <v>539</v>
      </c>
      <c r="S52" s="24"/>
      <c r="T52" s="24"/>
      <c r="U52" s="24"/>
    </row>
    <row r="53" spans="2:21">
      <c r="B53" s="24" t="str">
        <f t="shared" si="1"/>
        <v>Y</v>
      </c>
      <c r="C53" s="24" t="s">
        <v>4727</v>
      </c>
      <c r="D53" s="24" t="str">
        <f t="shared" si="2"/>
        <v>ConTab_BOM_KP_Insert_0047</v>
      </c>
      <c r="E53" s="197" t="s">
        <v>373</v>
      </c>
      <c r="F53" s="189" t="s">
        <v>4655</v>
      </c>
      <c r="G53" s="189" t="s">
        <v>359</v>
      </c>
      <c r="H53" s="195" t="s">
        <v>360</v>
      </c>
      <c r="I53" s="24" t="s">
        <v>3956</v>
      </c>
      <c r="J53" s="24" t="s">
        <v>4656</v>
      </c>
      <c r="K53" s="24"/>
      <c r="L53" s="24" t="s">
        <v>4658</v>
      </c>
      <c r="M53" s="24" t="s">
        <v>543</v>
      </c>
      <c r="N53" s="24" t="s">
        <v>4659</v>
      </c>
      <c r="O53" s="24" t="s">
        <v>536</v>
      </c>
      <c r="P53" s="25" t="s">
        <v>544</v>
      </c>
      <c r="Q53" s="24" t="s">
        <v>4704</v>
      </c>
      <c r="R53" s="25" t="s">
        <v>4664</v>
      </c>
      <c r="S53" s="24"/>
      <c r="T53" s="24"/>
      <c r="U53" s="24"/>
    </row>
    <row r="54" spans="2:21">
      <c r="B54" s="24" t="str">
        <f t="shared" si="1"/>
        <v>Y</v>
      </c>
      <c r="C54" s="24" t="s">
        <v>4728</v>
      </c>
      <c r="D54" s="24" t="str">
        <f t="shared" si="2"/>
        <v>ConTab_BOM_KP_Insert_0048</v>
      </c>
      <c r="E54" s="197" t="s">
        <v>373</v>
      </c>
      <c r="F54" s="189" t="s">
        <v>4655</v>
      </c>
      <c r="G54" s="189" t="s">
        <v>359</v>
      </c>
      <c r="H54" s="195" t="s">
        <v>360</v>
      </c>
      <c r="I54" s="24" t="s">
        <v>3956</v>
      </c>
      <c r="J54" s="24" t="s">
        <v>4656</v>
      </c>
      <c r="K54" s="24"/>
      <c r="L54" s="24" t="s">
        <v>4658</v>
      </c>
      <c r="M54" s="24" t="s">
        <v>550</v>
      </c>
      <c r="N54" s="24" t="s">
        <v>549</v>
      </c>
      <c r="O54" s="24" t="s">
        <v>536</v>
      </c>
      <c r="P54" s="25" t="s">
        <v>544</v>
      </c>
      <c r="Q54" s="24" t="s">
        <v>4706</v>
      </c>
      <c r="R54" s="25" t="s">
        <v>552</v>
      </c>
      <c r="S54" s="24"/>
      <c r="T54" s="24"/>
      <c r="U54" s="24"/>
    </row>
    <row r="55" spans="2:21">
      <c r="B55" s="24" t="str">
        <f t="shared" si="1"/>
        <v>Y</v>
      </c>
      <c r="C55" s="24" t="s">
        <v>4729</v>
      </c>
      <c r="D55" s="24" t="str">
        <f t="shared" si="2"/>
        <v>ConTab_BOM_KP_Insert_0049</v>
      </c>
      <c r="E55" s="197" t="s">
        <v>373</v>
      </c>
      <c r="F55" s="189" t="s">
        <v>4655</v>
      </c>
      <c r="G55" s="189" t="s">
        <v>359</v>
      </c>
      <c r="H55" s="195" t="s">
        <v>360</v>
      </c>
      <c r="I55" s="24" t="s">
        <v>3961</v>
      </c>
      <c r="J55" s="24" t="s">
        <v>3961</v>
      </c>
      <c r="K55" s="24"/>
      <c r="L55" s="24" t="s">
        <v>4658</v>
      </c>
      <c r="M55" s="24" t="s">
        <v>535</v>
      </c>
      <c r="N55" s="24" t="s">
        <v>4659</v>
      </c>
      <c r="O55" s="24" t="s">
        <v>536</v>
      </c>
      <c r="P55" s="25" t="s">
        <v>4708</v>
      </c>
      <c r="Q55" s="24" t="s">
        <v>4709</v>
      </c>
      <c r="R55" s="25" t="s">
        <v>539</v>
      </c>
      <c r="S55" s="24"/>
      <c r="T55" s="24"/>
      <c r="U55" s="24"/>
    </row>
    <row r="56" spans="2:21">
      <c r="B56" s="24" t="str">
        <f t="shared" si="1"/>
        <v>Y</v>
      </c>
      <c r="C56" s="24" t="s">
        <v>4730</v>
      </c>
      <c r="D56" s="24" t="str">
        <f t="shared" si="2"/>
        <v>ConTab_BOM_KP_Insert_0050</v>
      </c>
      <c r="E56" s="197" t="s">
        <v>373</v>
      </c>
      <c r="F56" s="189" t="s">
        <v>4655</v>
      </c>
      <c r="G56" s="189" t="s">
        <v>359</v>
      </c>
      <c r="H56" s="195" t="s">
        <v>360</v>
      </c>
      <c r="I56" s="24" t="s">
        <v>3961</v>
      </c>
      <c r="J56" s="24" t="s">
        <v>3961</v>
      </c>
      <c r="K56" s="24"/>
      <c r="L56" s="24" t="s">
        <v>4658</v>
      </c>
      <c r="M56" s="24" t="s">
        <v>543</v>
      </c>
      <c r="N56" s="24" t="s">
        <v>4659</v>
      </c>
      <c r="O56" s="24" t="s">
        <v>536</v>
      </c>
      <c r="P56" s="25" t="s">
        <v>544</v>
      </c>
      <c r="Q56" s="24" t="s">
        <v>4711</v>
      </c>
      <c r="R56" s="25" t="s">
        <v>4664</v>
      </c>
      <c r="S56" s="24"/>
      <c r="T56" s="24"/>
      <c r="U56" s="24"/>
    </row>
    <row r="57" spans="2:21">
      <c r="B57" s="24" t="str">
        <f t="shared" si="1"/>
        <v>Y</v>
      </c>
      <c r="C57" s="24" t="s">
        <v>4731</v>
      </c>
      <c r="D57" s="24" t="str">
        <f t="shared" si="2"/>
        <v>ConTab_BOM_KP_Insert_0051</v>
      </c>
      <c r="E57" s="197" t="s">
        <v>373</v>
      </c>
      <c r="F57" s="189" t="s">
        <v>4655</v>
      </c>
      <c r="G57" s="189" t="s">
        <v>359</v>
      </c>
      <c r="H57" s="195" t="s">
        <v>360</v>
      </c>
      <c r="I57" s="24" t="s">
        <v>3961</v>
      </c>
      <c r="J57" s="24" t="s">
        <v>3961</v>
      </c>
      <c r="K57" s="24"/>
      <c r="L57" s="24" t="s">
        <v>4658</v>
      </c>
      <c r="M57" s="24" t="s">
        <v>550</v>
      </c>
      <c r="N57" s="24" t="s">
        <v>549</v>
      </c>
      <c r="O57" s="24" t="s">
        <v>536</v>
      </c>
      <c r="P57" s="25" t="s">
        <v>544</v>
      </c>
      <c r="Q57" s="24" t="s">
        <v>4713</v>
      </c>
      <c r="R57" s="25" t="s">
        <v>552</v>
      </c>
      <c r="S57" s="24"/>
      <c r="T57" s="24"/>
      <c r="U57" s="24"/>
    </row>
    <row r="58" spans="2:21">
      <c r="B58" s="24" t="str">
        <f t="shared" si="1"/>
        <v>Y</v>
      </c>
      <c r="C58" s="24" t="s">
        <v>4732</v>
      </c>
      <c r="D58" s="24" t="str">
        <f t="shared" si="2"/>
        <v>ConTab_BOM_KP_Insert_0052</v>
      </c>
      <c r="E58" s="197" t="s">
        <v>378</v>
      </c>
      <c r="F58" s="189" t="s">
        <v>4655</v>
      </c>
      <c r="G58" s="189" t="s">
        <v>359</v>
      </c>
      <c r="H58" s="195" t="s">
        <v>360</v>
      </c>
      <c r="I58" s="24" t="s">
        <v>3956</v>
      </c>
      <c r="J58" s="24" t="s">
        <v>4656</v>
      </c>
      <c r="K58" s="24"/>
      <c r="L58" s="24" t="s">
        <v>4658</v>
      </c>
      <c r="M58" s="24" t="s">
        <v>535</v>
      </c>
      <c r="N58" s="24" t="s">
        <v>4659</v>
      </c>
      <c r="O58" s="24" t="s">
        <v>536</v>
      </c>
      <c r="P58" s="25" t="s">
        <v>4733</v>
      </c>
      <c r="Q58" s="24" t="s">
        <v>4734</v>
      </c>
      <c r="R58" s="25" t="s">
        <v>539</v>
      </c>
      <c r="S58" s="24"/>
      <c r="T58" s="24"/>
      <c r="U58" s="24"/>
    </row>
    <row r="59" spans="2:21">
      <c r="B59" s="24" t="str">
        <f t="shared" si="1"/>
        <v>Y</v>
      </c>
      <c r="C59" s="24" t="s">
        <v>4735</v>
      </c>
      <c r="D59" s="24" t="str">
        <f t="shared" si="2"/>
        <v>ConTab_BOM_KP_Insert_0053</v>
      </c>
      <c r="E59" s="197" t="s">
        <v>378</v>
      </c>
      <c r="F59" s="189" t="s">
        <v>4655</v>
      </c>
      <c r="G59" s="189" t="s">
        <v>359</v>
      </c>
      <c r="H59" s="195" t="s">
        <v>360</v>
      </c>
      <c r="I59" s="24" t="s">
        <v>3956</v>
      </c>
      <c r="J59" s="24" t="s">
        <v>4656</v>
      </c>
      <c r="K59" s="24"/>
      <c r="L59" s="24" t="s">
        <v>4658</v>
      </c>
      <c r="M59" s="24" t="s">
        <v>543</v>
      </c>
      <c r="N59" s="24" t="s">
        <v>4659</v>
      </c>
      <c r="O59" s="24" t="s">
        <v>536</v>
      </c>
      <c r="P59" s="25" t="s">
        <v>544</v>
      </c>
      <c r="Q59" s="24" t="s">
        <v>4736</v>
      </c>
      <c r="R59" s="25" t="s">
        <v>4664</v>
      </c>
      <c r="S59" s="24"/>
      <c r="T59" s="24"/>
      <c r="U59" s="24"/>
    </row>
    <row r="60" spans="2:21">
      <c r="B60" s="24" t="str">
        <f t="shared" si="1"/>
        <v>Y</v>
      </c>
      <c r="C60" s="24" t="s">
        <v>4737</v>
      </c>
      <c r="D60" s="24" t="str">
        <f t="shared" si="2"/>
        <v>ConTab_BOM_KP_Insert_0054</v>
      </c>
      <c r="E60" s="197" t="s">
        <v>378</v>
      </c>
      <c r="F60" s="189" t="s">
        <v>4655</v>
      </c>
      <c r="G60" s="189" t="s">
        <v>359</v>
      </c>
      <c r="H60" s="195" t="s">
        <v>360</v>
      </c>
      <c r="I60" s="24" t="s">
        <v>3956</v>
      </c>
      <c r="J60" s="24" t="s">
        <v>4656</v>
      </c>
      <c r="K60" s="24"/>
      <c r="L60" s="24" t="s">
        <v>4658</v>
      </c>
      <c r="M60" s="24" t="s">
        <v>550</v>
      </c>
      <c r="N60" s="24" t="s">
        <v>549</v>
      </c>
      <c r="O60" s="24" t="s">
        <v>536</v>
      </c>
      <c r="P60" s="25" t="s">
        <v>544</v>
      </c>
      <c r="Q60" s="24" t="s">
        <v>4738</v>
      </c>
      <c r="R60" s="25" t="s">
        <v>552</v>
      </c>
      <c r="S60" s="24"/>
      <c r="T60" s="24"/>
      <c r="U60" s="24"/>
    </row>
    <row r="61" spans="2:21">
      <c r="B61" s="24" t="str">
        <f t="shared" si="1"/>
        <v>Y</v>
      </c>
      <c r="C61" s="24" t="s">
        <v>4739</v>
      </c>
      <c r="D61" s="24" t="str">
        <f t="shared" si="2"/>
        <v>ConTab_BOM_KP_Insert_0055</v>
      </c>
      <c r="E61" s="197" t="s">
        <v>378</v>
      </c>
      <c r="F61" s="189" t="s">
        <v>4655</v>
      </c>
      <c r="G61" s="189" t="s">
        <v>359</v>
      </c>
      <c r="H61" s="195" t="s">
        <v>360</v>
      </c>
      <c r="I61" s="24" t="s">
        <v>3961</v>
      </c>
      <c r="J61" s="24" t="s">
        <v>3961</v>
      </c>
      <c r="K61" s="24"/>
      <c r="L61" s="24" t="s">
        <v>4658</v>
      </c>
      <c r="M61" s="24" t="s">
        <v>535</v>
      </c>
      <c r="N61" s="24" t="s">
        <v>4659</v>
      </c>
      <c r="O61" s="24" t="s">
        <v>536</v>
      </c>
      <c r="P61" s="25" t="s">
        <v>4740</v>
      </c>
      <c r="Q61" s="24" t="s">
        <v>4741</v>
      </c>
      <c r="R61" s="25" t="s">
        <v>539</v>
      </c>
      <c r="S61" s="24"/>
      <c r="T61" s="24"/>
      <c r="U61" s="24"/>
    </row>
    <row r="62" spans="2:21">
      <c r="B62" s="24" t="str">
        <f t="shared" si="1"/>
        <v>Y</v>
      </c>
      <c r="C62" s="24" t="s">
        <v>4742</v>
      </c>
      <c r="D62" s="24" t="str">
        <f t="shared" si="2"/>
        <v>ConTab_BOM_KP_Insert_0056</v>
      </c>
      <c r="E62" s="197" t="s">
        <v>378</v>
      </c>
      <c r="F62" s="189" t="s">
        <v>4655</v>
      </c>
      <c r="G62" s="189" t="s">
        <v>359</v>
      </c>
      <c r="H62" s="195" t="s">
        <v>360</v>
      </c>
      <c r="I62" s="24" t="s">
        <v>3961</v>
      </c>
      <c r="J62" s="24" t="s">
        <v>3961</v>
      </c>
      <c r="K62" s="24"/>
      <c r="L62" s="24" t="s">
        <v>4658</v>
      </c>
      <c r="M62" s="24" t="s">
        <v>543</v>
      </c>
      <c r="N62" s="24" t="s">
        <v>4659</v>
      </c>
      <c r="O62" s="24" t="s">
        <v>536</v>
      </c>
      <c r="P62" s="25" t="s">
        <v>544</v>
      </c>
      <c r="Q62" s="24" t="s">
        <v>4743</v>
      </c>
      <c r="R62" s="25" t="s">
        <v>4664</v>
      </c>
      <c r="S62" s="24"/>
      <c r="T62" s="24"/>
      <c r="U62" s="24"/>
    </row>
    <row r="63" spans="2:21">
      <c r="B63" s="24" t="str">
        <f t="shared" si="1"/>
        <v>Y</v>
      </c>
      <c r="C63" s="24" t="s">
        <v>4744</v>
      </c>
      <c r="D63" s="24" t="str">
        <f t="shared" si="2"/>
        <v>ConTab_BOM_KP_Insert_0057</v>
      </c>
      <c r="E63" s="197" t="s">
        <v>378</v>
      </c>
      <c r="F63" s="189" t="s">
        <v>4655</v>
      </c>
      <c r="G63" s="189" t="s">
        <v>359</v>
      </c>
      <c r="H63" s="195" t="s">
        <v>360</v>
      </c>
      <c r="I63" s="24" t="s">
        <v>3961</v>
      </c>
      <c r="J63" s="24" t="s">
        <v>3961</v>
      </c>
      <c r="K63" s="24"/>
      <c r="L63" s="24" t="s">
        <v>4658</v>
      </c>
      <c r="M63" s="24" t="s">
        <v>550</v>
      </c>
      <c r="N63" s="24" t="s">
        <v>549</v>
      </c>
      <c r="O63" s="24" t="s">
        <v>536</v>
      </c>
      <c r="P63" s="25" t="s">
        <v>544</v>
      </c>
      <c r="Q63" s="24" t="s">
        <v>4745</v>
      </c>
      <c r="R63" s="25" t="s">
        <v>552</v>
      </c>
      <c r="S63" s="24"/>
      <c r="T63" s="24"/>
      <c r="U63" s="24"/>
    </row>
    <row r="64" spans="2:21">
      <c r="B64" s="24" t="str">
        <f t="shared" si="1"/>
        <v>Y</v>
      </c>
      <c r="C64" s="24" t="s">
        <v>4746</v>
      </c>
      <c r="D64" s="24" t="str">
        <f t="shared" si="2"/>
        <v>ConTab_BOM_KP_Insert_0058</v>
      </c>
      <c r="E64" s="197" t="s">
        <v>383</v>
      </c>
      <c r="F64" s="189" t="s">
        <v>4655</v>
      </c>
      <c r="G64" s="189" t="s">
        <v>359</v>
      </c>
      <c r="H64" s="195" t="s">
        <v>360</v>
      </c>
      <c r="I64" s="24" t="s">
        <v>3956</v>
      </c>
      <c r="J64" s="24" t="s">
        <v>4656</v>
      </c>
      <c r="K64" s="24"/>
      <c r="L64" s="24" t="s">
        <v>4658</v>
      </c>
      <c r="M64" s="24" t="s">
        <v>535</v>
      </c>
      <c r="N64" s="24" t="s">
        <v>4659</v>
      </c>
      <c r="O64" s="24" t="s">
        <v>536</v>
      </c>
      <c r="P64" s="25" t="s">
        <v>4733</v>
      </c>
      <c r="Q64" s="24" t="s">
        <v>4734</v>
      </c>
      <c r="R64" s="25" t="s">
        <v>539</v>
      </c>
      <c r="S64" s="24"/>
      <c r="T64" s="24"/>
      <c r="U64" s="24"/>
    </row>
    <row r="65" spans="2:21">
      <c r="B65" s="24" t="str">
        <f t="shared" si="1"/>
        <v>Y</v>
      </c>
      <c r="C65" s="24" t="s">
        <v>4747</v>
      </c>
      <c r="D65" s="24" t="str">
        <f t="shared" si="2"/>
        <v>ConTab_BOM_KP_Insert_0059</v>
      </c>
      <c r="E65" s="197" t="s">
        <v>383</v>
      </c>
      <c r="F65" s="189" t="s">
        <v>4655</v>
      </c>
      <c r="G65" s="189" t="s">
        <v>359</v>
      </c>
      <c r="H65" s="195" t="s">
        <v>360</v>
      </c>
      <c r="I65" s="24" t="s">
        <v>3956</v>
      </c>
      <c r="J65" s="24" t="s">
        <v>4656</v>
      </c>
      <c r="K65" s="24"/>
      <c r="L65" s="24" t="s">
        <v>4658</v>
      </c>
      <c r="M65" s="24" t="s">
        <v>543</v>
      </c>
      <c r="N65" s="24" t="s">
        <v>4659</v>
      </c>
      <c r="O65" s="24" t="s">
        <v>536</v>
      </c>
      <c r="P65" s="25" t="s">
        <v>544</v>
      </c>
      <c r="Q65" s="24" t="s">
        <v>4736</v>
      </c>
      <c r="R65" s="25" t="s">
        <v>4664</v>
      </c>
      <c r="S65" s="24"/>
      <c r="T65" s="24"/>
      <c r="U65" s="24"/>
    </row>
    <row r="66" spans="2:21">
      <c r="B66" s="24" t="str">
        <f t="shared" si="1"/>
        <v>Y</v>
      </c>
      <c r="C66" s="24" t="s">
        <v>4748</v>
      </c>
      <c r="D66" s="24" t="str">
        <f t="shared" si="2"/>
        <v>ConTab_BOM_KP_Insert_0060</v>
      </c>
      <c r="E66" s="197" t="s">
        <v>383</v>
      </c>
      <c r="F66" s="189" t="s">
        <v>4655</v>
      </c>
      <c r="G66" s="189" t="s">
        <v>359</v>
      </c>
      <c r="H66" s="195" t="s">
        <v>360</v>
      </c>
      <c r="I66" s="24" t="s">
        <v>3956</v>
      </c>
      <c r="J66" s="24" t="s">
        <v>4656</v>
      </c>
      <c r="K66" s="24"/>
      <c r="L66" s="24" t="s">
        <v>4658</v>
      </c>
      <c r="M66" s="24" t="s">
        <v>550</v>
      </c>
      <c r="N66" s="24" t="s">
        <v>549</v>
      </c>
      <c r="O66" s="24" t="s">
        <v>536</v>
      </c>
      <c r="P66" s="25" t="s">
        <v>544</v>
      </c>
      <c r="Q66" s="24" t="s">
        <v>4738</v>
      </c>
      <c r="R66" s="25" t="s">
        <v>552</v>
      </c>
      <c r="S66" s="24"/>
      <c r="T66" s="24"/>
      <c r="U66" s="24"/>
    </row>
    <row r="67" spans="2:21">
      <c r="B67" s="24" t="str">
        <f t="shared" si="1"/>
        <v>Y</v>
      </c>
      <c r="C67" s="24" t="s">
        <v>4749</v>
      </c>
      <c r="D67" s="24" t="str">
        <f t="shared" si="2"/>
        <v>ConTab_BOM_KP_Insert_0061</v>
      </c>
      <c r="E67" s="197" t="s">
        <v>383</v>
      </c>
      <c r="F67" s="189" t="s">
        <v>4655</v>
      </c>
      <c r="G67" s="189" t="s">
        <v>359</v>
      </c>
      <c r="H67" s="195" t="s">
        <v>360</v>
      </c>
      <c r="I67" s="24" t="s">
        <v>3961</v>
      </c>
      <c r="J67" s="24" t="s">
        <v>3961</v>
      </c>
      <c r="K67" s="24"/>
      <c r="L67" s="24" t="s">
        <v>4658</v>
      </c>
      <c r="M67" s="24" t="s">
        <v>535</v>
      </c>
      <c r="N67" s="24" t="s">
        <v>4659</v>
      </c>
      <c r="O67" s="24" t="s">
        <v>536</v>
      </c>
      <c r="P67" s="25" t="s">
        <v>4740</v>
      </c>
      <c r="Q67" s="24" t="s">
        <v>4741</v>
      </c>
      <c r="R67" s="25" t="s">
        <v>539</v>
      </c>
      <c r="S67" s="24"/>
      <c r="T67" s="24"/>
      <c r="U67" s="24"/>
    </row>
    <row r="68" spans="2:21">
      <c r="B68" s="24" t="str">
        <f t="shared" si="1"/>
        <v>Y</v>
      </c>
      <c r="C68" s="24" t="s">
        <v>4750</v>
      </c>
      <c r="D68" s="24" t="str">
        <f t="shared" si="2"/>
        <v>ConTab_BOM_KP_Insert_0062</v>
      </c>
      <c r="E68" s="197" t="s">
        <v>383</v>
      </c>
      <c r="F68" s="189" t="s">
        <v>4655</v>
      </c>
      <c r="G68" s="189" t="s">
        <v>359</v>
      </c>
      <c r="H68" s="195" t="s">
        <v>360</v>
      </c>
      <c r="I68" s="24" t="s">
        <v>3961</v>
      </c>
      <c r="J68" s="24" t="s">
        <v>3961</v>
      </c>
      <c r="K68" s="24"/>
      <c r="L68" s="24" t="s">
        <v>4658</v>
      </c>
      <c r="M68" s="24" t="s">
        <v>543</v>
      </c>
      <c r="N68" s="24" t="s">
        <v>4659</v>
      </c>
      <c r="O68" s="24" t="s">
        <v>536</v>
      </c>
      <c r="P68" s="25" t="s">
        <v>544</v>
      </c>
      <c r="Q68" s="24" t="s">
        <v>4743</v>
      </c>
      <c r="R68" s="25" t="s">
        <v>4664</v>
      </c>
      <c r="S68" s="24"/>
      <c r="T68" s="24"/>
      <c r="U68" s="24"/>
    </row>
    <row r="69" spans="2:21">
      <c r="B69" s="24" t="str">
        <f t="shared" si="1"/>
        <v>Y</v>
      </c>
      <c r="C69" s="24" t="s">
        <v>4751</v>
      </c>
      <c r="D69" s="24" t="str">
        <f t="shared" si="2"/>
        <v>ConTab_BOM_KP_Insert_0063</v>
      </c>
      <c r="E69" s="197" t="s">
        <v>383</v>
      </c>
      <c r="F69" s="189" t="s">
        <v>4655</v>
      </c>
      <c r="G69" s="189" t="s">
        <v>359</v>
      </c>
      <c r="H69" s="195" t="s">
        <v>360</v>
      </c>
      <c r="I69" s="24" t="s">
        <v>3961</v>
      </c>
      <c r="J69" s="24" t="s">
        <v>3961</v>
      </c>
      <c r="K69" s="24"/>
      <c r="L69" s="24" t="s">
        <v>4658</v>
      </c>
      <c r="M69" s="24" t="s">
        <v>550</v>
      </c>
      <c r="N69" s="24" t="s">
        <v>549</v>
      </c>
      <c r="O69" s="24" t="s">
        <v>536</v>
      </c>
      <c r="P69" s="25" t="s">
        <v>544</v>
      </c>
      <c r="Q69" s="24" t="s">
        <v>4745</v>
      </c>
      <c r="R69" s="25" t="s">
        <v>552</v>
      </c>
      <c r="S69" s="24"/>
      <c r="T69" s="24"/>
      <c r="U69" s="24"/>
    </row>
    <row r="70" spans="2:21">
      <c r="B70" s="24" t="str">
        <f t="shared" si="1"/>
        <v>Y</v>
      </c>
      <c r="C70" s="24" t="s">
        <v>4752</v>
      </c>
      <c r="D70" s="24" t="str">
        <f t="shared" si="2"/>
        <v>ConTab_BOM_KP_Insert_0064</v>
      </c>
      <c r="E70" s="197" t="s">
        <v>388</v>
      </c>
      <c r="F70" s="189" t="s">
        <v>4655</v>
      </c>
      <c r="G70" s="189" t="s">
        <v>359</v>
      </c>
      <c r="H70" s="195" t="s">
        <v>360</v>
      </c>
      <c r="I70" s="24" t="s">
        <v>3956</v>
      </c>
      <c r="J70" s="24" t="s">
        <v>4656</v>
      </c>
      <c r="K70" s="24"/>
      <c r="L70" s="24" t="s">
        <v>4658</v>
      </c>
      <c r="M70" s="24" t="s">
        <v>535</v>
      </c>
      <c r="N70" s="24" t="s">
        <v>4659</v>
      </c>
      <c r="O70" s="24" t="s">
        <v>536</v>
      </c>
      <c r="P70" s="25" t="s">
        <v>4701</v>
      </c>
      <c r="Q70" s="24" t="s">
        <v>4702</v>
      </c>
      <c r="R70" s="25" t="s">
        <v>539</v>
      </c>
      <c r="S70" s="24"/>
      <c r="T70" s="24"/>
      <c r="U70" s="24"/>
    </row>
    <row r="71" spans="2:21">
      <c r="B71" s="24" t="str">
        <f t="shared" si="1"/>
        <v>Y</v>
      </c>
      <c r="C71" s="24" t="s">
        <v>4753</v>
      </c>
      <c r="D71" s="24" t="str">
        <f t="shared" ref="D71:D102" si="3">IF(B71="Y",C71,"")</f>
        <v>ConTab_BOM_KP_Insert_0065</v>
      </c>
      <c r="E71" s="197" t="s">
        <v>388</v>
      </c>
      <c r="F71" s="189" t="s">
        <v>4655</v>
      </c>
      <c r="G71" s="189" t="s">
        <v>359</v>
      </c>
      <c r="H71" s="195" t="s">
        <v>360</v>
      </c>
      <c r="I71" s="24" t="s">
        <v>3956</v>
      </c>
      <c r="J71" s="24" t="s">
        <v>4656</v>
      </c>
      <c r="K71" s="24"/>
      <c r="L71" s="24" t="s">
        <v>4658</v>
      </c>
      <c r="M71" s="24" t="s">
        <v>543</v>
      </c>
      <c r="N71" s="24" t="s">
        <v>4659</v>
      </c>
      <c r="O71" s="24" t="s">
        <v>536</v>
      </c>
      <c r="P71" s="25" t="s">
        <v>544</v>
      </c>
      <c r="Q71" s="24" t="s">
        <v>4704</v>
      </c>
      <c r="R71" s="25" t="s">
        <v>4664</v>
      </c>
      <c r="S71" s="24"/>
      <c r="T71" s="24"/>
      <c r="U71" s="24"/>
    </row>
    <row r="72" spans="2:21">
      <c r="B72" s="24" t="str">
        <f t="shared" ref="B72:B135" si="4">IF(AND(M72&lt;&gt;"B20", O72= "Coating_Standard"),"Y","N")</f>
        <v>Y</v>
      </c>
      <c r="C72" s="24" t="s">
        <v>4754</v>
      </c>
      <c r="D72" s="24" t="str">
        <f t="shared" si="3"/>
        <v>ConTab_BOM_KP_Insert_0066</v>
      </c>
      <c r="E72" s="197" t="s">
        <v>388</v>
      </c>
      <c r="F72" s="189" t="s">
        <v>4655</v>
      </c>
      <c r="G72" s="189" t="s">
        <v>359</v>
      </c>
      <c r="H72" s="195" t="s">
        <v>360</v>
      </c>
      <c r="I72" s="24" t="s">
        <v>3956</v>
      </c>
      <c r="J72" s="24" t="s">
        <v>4656</v>
      </c>
      <c r="K72" s="24"/>
      <c r="L72" s="24" t="s">
        <v>4658</v>
      </c>
      <c r="M72" s="24" t="s">
        <v>550</v>
      </c>
      <c r="N72" s="24" t="s">
        <v>549</v>
      </c>
      <c r="O72" s="24" t="s">
        <v>536</v>
      </c>
      <c r="P72" s="25" t="s">
        <v>544</v>
      </c>
      <c r="Q72" s="24" t="s">
        <v>4706</v>
      </c>
      <c r="R72" s="25" t="s">
        <v>552</v>
      </c>
      <c r="S72" s="24"/>
      <c r="T72" s="24"/>
      <c r="U72" s="24"/>
    </row>
    <row r="73" spans="2:21">
      <c r="B73" s="24" t="str">
        <f t="shared" si="4"/>
        <v>Y</v>
      </c>
      <c r="C73" s="24" t="s">
        <v>4755</v>
      </c>
      <c r="D73" s="24" t="str">
        <f t="shared" si="3"/>
        <v>ConTab_BOM_KP_Insert_0067</v>
      </c>
      <c r="E73" s="197" t="s">
        <v>388</v>
      </c>
      <c r="F73" s="189" t="s">
        <v>4655</v>
      </c>
      <c r="G73" s="189" t="s">
        <v>359</v>
      </c>
      <c r="H73" s="195" t="s">
        <v>360</v>
      </c>
      <c r="I73" s="24" t="s">
        <v>3961</v>
      </c>
      <c r="J73" s="24" t="s">
        <v>3961</v>
      </c>
      <c r="K73" s="24"/>
      <c r="L73" s="24" t="s">
        <v>4658</v>
      </c>
      <c r="M73" s="24" t="s">
        <v>535</v>
      </c>
      <c r="N73" s="24" t="s">
        <v>4659</v>
      </c>
      <c r="O73" s="24" t="s">
        <v>536</v>
      </c>
      <c r="P73" s="25" t="s">
        <v>4708</v>
      </c>
      <c r="Q73" s="24" t="s">
        <v>4709</v>
      </c>
      <c r="R73" s="25" t="s">
        <v>539</v>
      </c>
      <c r="S73" s="24"/>
      <c r="T73" s="24"/>
      <c r="U73" s="24"/>
    </row>
    <row r="74" spans="2:21">
      <c r="B74" s="24" t="str">
        <f t="shared" si="4"/>
        <v>Y</v>
      </c>
      <c r="C74" s="24" t="s">
        <v>4756</v>
      </c>
      <c r="D74" s="24" t="str">
        <f t="shared" si="3"/>
        <v>ConTab_BOM_KP_Insert_0068</v>
      </c>
      <c r="E74" s="197" t="s">
        <v>388</v>
      </c>
      <c r="F74" s="189" t="s">
        <v>4655</v>
      </c>
      <c r="G74" s="189" t="s">
        <v>359</v>
      </c>
      <c r="H74" s="195" t="s">
        <v>360</v>
      </c>
      <c r="I74" s="24" t="s">
        <v>3961</v>
      </c>
      <c r="J74" s="24" t="s">
        <v>3961</v>
      </c>
      <c r="K74" s="24"/>
      <c r="L74" s="24" t="s">
        <v>4658</v>
      </c>
      <c r="M74" s="24" t="s">
        <v>543</v>
      </c>
      <c r="N74" s="24" t="s">
        <v>4659</v>
      </c>
      <c r="O74" s="24" t="s">
        <v>536</v>
      </c>
      <c r="P74" s="25" t="s">
        <v>544</v>
      </c>
      <c r="Q74" s="24" t="s">
        <v>4711</v>
      </c>
      <c r="R74" s="25" t="s">
        <v>4664</v>
      </c>
      <c r="S74" s="24"/>
      <c r="T74" s="24"/>
      <c r="U74" s="24"/>
    </row>
    <row r="75" spans="2:21">
      <c r="B75" s="24" t="str">
        <f t="shared" si="4"/>
        <v>Y</v>
      </c>
      <c r="C75" s="24" t="s">
        <v>4757</v>
      </c>
      <c r="D75" s="24" t="str">
        <f t="shared" si="3"/>
        <v>ConTab_BOM_KP_Insert_0069</v>
      </c>
      <c r="E75" s="197" t="s">
        <v>388</v>
      </c>
      <c r="F75" s="189" t="s">
        <v>4655</v>
      </c>
      <c r="G75" s="189" t="s">
        <v>359</v>
      </c>
      <c r="H75" s="195" t="s">
        <v>360</v>
      </c>
      <c r="I75" s="24" t="s">
        <v>3961</v>
      </c>
      <c r="J75" s="24" t="s">
        <v>3961</v>
      </c>
      <c r="K75" s="24"/>
      <c r="L75" s="24" t="s">
        <v>4658</v>
      </c>
      <c r="M75" s="24" t="s">
        <v>550</v>
      </c>
      <c r="N75" s="24" t="s">
        <v>549</v>
      </c>
      <c r="O75" s="24" t="s">
        <v>536</v>
      </c>
      <c r="P75" s="25" t="s">
        <v>544</v>
      </c>
      <c r="Q75" s="24" t="s">
        <v>4713</v>
      </c>
      <c r="R75" s="25" t="s">
        <v>552</v>
      </c>
      <c r="S75" s="24"/>
      <c r="T75" s="24"/>
      <c r="U75" s="24"/>
    </row>
    <row r="76" spans="2:21">
      <c r="B76" s="24" t="str">
        <f t="shared" si="4"/>
        <v>Y</v>
      </c>
      <c r="C76" s="24" t="s">
        <v>4758</v>
      </c>
      <c r="D76" s="24" t="str">
        <f t="shared" si="3"/>
        <v>ConTab_BOM_KP_Insert_0070</v>
      </c>
      <c r="E76" s="197" t="s">
        <v>393</v>
      </c>
      <c r="F76" s="189" t="s">
        <v>4655</v>
      </c>
      <c r="G76" s="189" t="s">
        <v>359</v>
      </c>
      <c r="H76" s="195" t="s">
        <v>360</v>
      </c>
      <c r="I76" s="24" t="s">
        <v>3956</v>
      </c>
      <c r="J76" s="24" t="s">
        <v>4656</v>
      </c>
      <c r="K76" s="24"/>
      <c r="L76" s="24" t="s">
        <v>4658</v>
      </c>
      <c r="M76" s="24" t="s">
        <v>535</v>
      </c>
      <c r="N76" s="24" t="s">
        <v>4659</v>
      </c>
      <c r="O76" s="24" t="s">
        <v>536</v>
      </c>
      <c r="P76" s="25" t="s">
        <v>4733</v>
      </c>
      <c r="Q76" s="24" t="s">
        <v>4734</v>
      </c>
      <c r="R76" s="25" t="s">
        <v>539</v>
      </c>
      <c r="S76" s="24"/>
      <c r="T76" s="24"/>
      <c r="U76" s="24"/>
    </row>
    <row r="77" spans="2:21">
      <c r="B77" s="24" t="str">
        <f t="shared" si="4"/>
        <v>Y</v>
      </c>
      <c r="C77" s="24" t="s">
        <v>4759</v>
      </c>
      <c r="D77" s="24" t="str">
        <f t="shared" si="3"/>
        <v>ConTab_BOM_KP_Insert_0071</v>
      </c>
      <c r="E77" s="197" t="s">
        <v>393</v>
      </c>
      <c r="F77" s="189" t="s">
        <v>4655</v>
      </c>
      <c r="G77" s="189" t="s">
        <v>359</v>
      </c>
      <c r="H77" s="195" t="s">
        <v>360</v>
      </c>
      <c r="I77" s="24" t="s">
        <v>3956</v>
      </c>
      <c r="J77" s="24" t="s">
        <v>4656</v>
      </c>
      <c r="K77" s="24"/>
      <c r="L77" s="24" t="s">
        <v>4658</v>
      </c>
      <c r="M77" s="24" t="s">
        <v>543</v>
      </c>
      <c r="N77" s="24" t="s">
        <v>4659</v>
      </c>
      <c r="O77" s="24" t="s">
        <v>536</v>
      </c>
      <c r="P77" s="25" t="s">
        <v>544</v>
      </c>
      <c r="Q77" s="24" t="s">
        <v>4736</v>
      </c>
      <c r="R77" s="25" t="s">
        <v>4664</v>
      </c>
      <c r="S77" s="24"/>
      <c r="T77" s="24"/>
      <c r="U77" s="24"/>
    </row>
    <row r="78" spans="2:21">
      <c r="B78" s="24" t="str">
        <f t="shared" si="4"/>
        <v>Y</v>
      </c>
      <c r="C78" s="24" t="s">
        <v>4760</v>
      </c>
      <c r="D78" s="24" t="str">
        <f t="shared" si="3"/>
        <v>ConTab_BOM_KP_Insert_0072</v>
      </c>
      <c r="E78" s="197" t="s">
        <v>393</v>
      </c>
      <c r="F78" s="189" t="s">
        <v>4655</v>
      </c>
      <c r="G78" s="189" t="s">
        <v>359</v>
      </c>
      <c r="H78" s="195" t="s">
        <v>360</v>
      </c>
      <c r="I78" s="24" t="s">
        <v>3956</v>
      </c>
      <c r="J78" s="24" t="s">
        <v>4656</v>
      </c>
      <c r="K78" s="24"/>
      <c r="L78" s="24" t="s">
        <v>4658</v>
      </c>
      <c r="M78" s="24" t="s">
        <v>550</v>
      </c>
      <c r="N78" s="24" t="s">
        <v>549</v>
      </c>
      <c r="O78" s="24" t="s">
        <v>536</v>
      </c>
      <c r="P78" s="25" t="s">
        <v>544</v>
      </c>
      <c r="Q78" s="24" t="s">
        <v>4738</v>
      </c>
      <c r="R78" s="25" t="s">
        <v>552</v>
      </c>
      <c r="S78" s="24"/>
      <c r="T78" s="24"/>
      <c r="U78" s="24"/>
    </row>
    <row r="79" spans="2:21">
      <c r="B79" s="24" t="str">
        <f t="shared" si="4"/>
        <v>Y</v>
      </c>
      <c r="C79" s="24" t="s">
        <v>4761</v>
      </c>
      <c r="D79" s="24" t="str">
        <f t="shared" si="3"/>
        <v>ConTab_BOM_KP_Insert_0073</v>
      </c>
      <c r="E79" s="197" t="s">
        <v>393</v>
      </c>
      <c r="F79" s="189" t="s">
        <v>4655</v>
      </c>
      <c r="G79" s="189" t="s">
        <v>359</v>
      </c>
      <c r="H79" s="195" t="s">
        <v>360</v>
      </c>
      <c r="I79" s="24" t="s">
        <v>3961</v>
      </c>
      <c r="J79" s="24" t="s">
        <v>3961</v>
      </c>
      <c r="K79" s="24"/>
      <c r="L79" s="24" t="s">
        <v>4658</v>
      </c>
      <c r="M79" s="24" t="s">
        <v>535</v>
      </c>
      <c r="N79" s="24" t="s">
        <v>4659</v>
      </c>
      <c r="O79" s="24" t="s">
        <v>536</v>
      </c>
      <c r="P79" s="25" t="s">
        <v>4740</v>
      </c>
      <c r="Q79" s="24" t="s">
        <v>4741</v>
      </c>
      <c r="R79" s="25" t="s">
        <v>539</v>
      </c>
      <c r="S79" s="24"/>
      <c r="T79" s="24"/>
      <c r="U79" s="24"/>
    </row>
    <row r="80" spans="2:21">
      <c r="B80" s="24" t="str">
        <f t="shared" si="4"/>
        <v>Y</v>
      </c>
      <c r="C80" s="24" t="s">
        <v>4762</v>
      </c>
      <c r="D80" s="24" t="str">
        <f t="shared" si="3"/>
        <v>ConTab_BOM_KP_Insert_0074</v>
      </c>
      <c r="E80" s="197" t="s">
        <v>393</v>
      </c>
      <c r="F80" s="189" t="s">
        <v>4655</v>
      </c>
      <c r="G80" s="189" t="s">
        <v>359</v>
      </c>
      <c r="H80" s="195" t="s">
        <v>360</v>
      </c>
      <c r="I80" s="24" t="s">
        <v>3961</v>
      </c>
      <c r="J80" s="24" t="s">
        <v>3961</v>
      </c>
      <c r="K80" s="24"/>
      <c r="L80" s="24" t="s">
        <v>4658</v>
      </c>
      <c r="M80" s="24" t="s">
        <v>543</v>
      </c>
      <c r="N80" s="24" t="s">
        <v>4659</v>
      </c>
      <c r="O80" s="24" t="s">
        <v>536</v>
      </c>
      <c r="P80" s="25" t="s">
        <v>544</v>
      </c>
      <c r="Q80" s="24" t="s">
        <v>4743</v>
      </c>
      <c r="R80" s="25" t="s">
        <v>4664</v>
      </c>
      <c r="S80" s="24"/>
      <c r="T80" s="24"/>
      <c r="U80" s="24"/>
    </row>
    <row r="81" spans="2:21">
      <c r="B81" s="24" t="str">
        <f t="shared" si="4"/>
        <v>Y</v>
      </c>
      <c r="C81" s="24" t="s">
        <v>4763</v>
      </c>
      <c r="D81" s="24" t="str">
        <f t="shared" si="3"/>
        <v>ConTab_BOM_KP_Insert_0075</v>
      </c>
      <c r="E81" s="197" t="s">
        <v>393</v>
      </c>
      <c r="F81" s="189" t="s">
        <v>4655</v>
      </c>
      <c r="G81" s="189" t="s">
        <v>359</v>
      </c>
      <c r="H81" s="195" t="s">
        <v>360</v>
      </c>
      <c r="I81" s="24" t="s">
        <v>3961</v>
      </c>
      <c r="J81" s="24" t="s">
        <v>3961</v>
      </c>
      <c r="K81" s="24"/>
      <c r="L81" s="24" t="s">
        <v>4658</v>
      </c>
      <c r="M81" s="24" t="s">
        <v>550</v>
      </c>
      <c r="N81" s="24" t="s">
        <v>549</v>
      </c>
      <c r="O81" s="24" t="s">
        <v>536</v>
      </c>
      <c r="P81" s="25" t="s">
        <v>544</v>
      </c>
      <c r="Q81" s="24" t="s">
        <v>4745</v>
      </c>
      <c r="R81" s="25" t="s">
        <v>552</v>
      </c>
      <c r="S81" s="24"/>
      <c r="T81" s="24"/>
      <c r="U81" s="24"/>
    </row>
    <row r="82" spans="2:21">
      <c r="B82" s="24" t="str">
        <f t="shared" si="4"/>
        <v>Y</v>
      </c>
      <c r="C82" s="24" t="s">
        <v>4764</v>
      </c>
      <c r="D82" s="24" t="str">
        <f t="shared" si="3"/>
        <v>ConTab_BOM_KP_Insert_0076</v>
      </c>
      <c r="E82" s="197" t="s">
        <v>398</v>
      </c>
      <c r="F82" s="189" t="s">
        <v>4655</v>
      </c>
      <c r="G82" s="189" t="s">
        <v>401</v>
      </c>
      <c r="H82" s="195" t="s">
        <v>402</v>
      </c>
      <c r="I82" s="24" t="s">
        <v>3956</v>
      </c>
      <c r="J82" s="24" t="s">
        <v>4656</v>
      </c>
      <c r="K82" s="24"/>
      <c r="L82" s="24" t="s">
        <v>4658</v>
      </c>
      <c r="M82" s="24" t="s">
        <v>535</v>
      </c>
      <c r="N82" s="24" t="s">
        <v>4659</v>
      </c>
      <c r="O82" s="24" t="s">
        <v>536</v>
      </c>
      <c r="P82" s="25" t="s">
        <v>4765</v>
      </c>
      <c r="Q82" s="24" t="s">
        <v>4766</v>
      </c>
      <c r="R82" s="25" t="s">
        <v>539</v>
      </c>
      <c r="S82" s="24"/>
      <c r="T82" s="24"/>
      <c r="U82" s="24"/>
    </row>
    <row r="83" spans="2:21">
      <c r="B83" s="24" t="str">
        <f t="shared" si="4"/>
        <v>Y</v>
      </c>
      <c r="C83" s="24" t="s">
        <v>4767</v>
      </c>
      <c r="D83" s="24" t="str">
        <f t="shared" si="3"/>
        <v>ConTab_BOM_KP_Insert_0077</v>
      </c>
      <c r="E83" s="197" t="s">
        <v>398</v>
      </c>
      <c r="F83" s="189" t="s">
        <v>4655</v>
      </c>
      <c r="G83" s="189" t="s">
        <v>401</v>
      </c>
      <c r="H83" s="195" t="s">
        <v>402</v>
      </c>
      <c r="I83" s="24" t="s">
        <v>3956</v>
      </c>
      <c r="J83" s="24" t="s">
        <v>4656</v>
      </c>
      <c r="K83" s="24"/>
      <c r="L83" s="24" t="s">
        <v>4658</v>
      </c>
      <c r="M83" s="24" t="s">
        <v>543</v>
      </c>
      <c r="N83" s="24" t="s">
        <v>4659</v>
      </c>
      <c r="O83" s="24" t="s">
        <v>536</v>
      </c>
      <c r="P83" s="25">
        <v>98140102</v>
      </c>
      <c r="Q83" s="24" t="s">
        <v>4768</v>
      </c>
      <c r="R83" s="25" t="s">
        <v>4664</v>
      </c>
      <c r="S83" s="24"/>
      <c r="T83" s="24"/>
      <c r="U83" s="24"/>
    </row>
    <row r="84" spans="2:21">
      <c r="B84" s="24" t="str">
        <f t="shared" si="4"/>
        <v>Y</v>
      </c>
      <c r="C84" s="24" t="s">
        <v>4769</v>
      </c>
      <c r="D84" s="24" t="str">
        <f t="shared" si="3"/>
        <v>ConTab_BOM_KP_Insert_0078</v>
      </c>
      <c r="E84" s="197" t="s">
        <v>398</v>
      </c>
      <c r="F84" s="189" t="s">
        <v>4655</v>
      </c>
      <c r="G84" s="189" t="s">
        <v>401</v>
      </c>
      <c r="H84" s="195" t="s">
        <v>402</v>
      </c>
      <c r="I84" s="24" t="s">
        <v>3956</v>
      </c>
      <c r="J84" s="24" t="s">
        <v>4656</v>
      </c>
      <c r="K84" s="24"/>
      <c r="L84" s="24" t="s">
        <v>4658</v>
      </c>
      <c r="M84" s="24" t="s">
        <v>550</v>
      </c>
      <c r="N84" s="24" t="s">
        <v>549</v>
      </c>
      <c r="O84" s="24" t="s">
        <v>536</v>
      </c>
      <c r="P84" s="25" t="s">
        <v>544</v>
      </c>
      <c r="Q84" s="24" t="s">
        <v>4770</v>
      </c>
      <c r="R84" s="25" t="s">
        <v>552</v>
      </c>
      <c r="S84" s="24"/>
      <c r="T84" s="24"/>
      <c r="U84" s="24"/>
    </row>
    <row r="85" spans="2:21">
      <c r="B85" s="24" t="str">
        <f t="shared" si="4"/>
        <v>Y</v>
      </c>
      <c r="C85" s="24" t="s">
        <v>4771</v>
      </c>
      <c r="D85" s="24" t="str">
        <f t="shared" si="3"/>
        <v>ConTab_BOM_KP_Insert_0079</v>
      </c>
      <c r="E85" s="197" t="s">
        <v>398</v>
      </c>
      <c r="F85" s="189" t="s">
        <v>4655</v>
      </c>
      <c r="G85" s="189" t="s">
        <v>401</v>
      </c>
      <c r="H85" s="195" t="s">
        <v>402</v>
      </c>
      <c r="I85" s="24" t="s">
        <v>3961</v>
      </c>
      <c r="J85" s="24" t="s">
        <v>3961</v>
      </c>
      <c r="K85" s="24"/>
      <c r="L85" s="24" t="s">
        <v>4658</v>
      </c>
      <c r="M85" s="24" t="s">
        <v>535</v>
      </c>
      <c r="N85" s="24" t="s">
        <v>4659</v>
      </c>
      <c r="O85" s="24" t="s">
        <v>536</v>
      </c>
      <c r="P85" s="25" t="s">
        <v>4772</v>
      </c>
      <c r="Q85" s="24" t="s">
        <v>4773</v>
      </c>
      <c r="R85" s="25" t="s">
        <v>539</v>
      </c>
      <c r="S85" s="24"/>
      <c r="T85" s="24"/>
      <c r="U85" s="24"/>
    </row>
    <row r="86" spans="2:21">
      <c r="B86" s="24" t="str">
        <f t="shared" si="4"/>
        <v>Y</v>
      </c>
      <c r="C86" s="24" t="s">
        <v>4774</v>
      </c>
      <c r="D86" s="24" t="str">
        <f t="shared" si="3"/>
        <v>ConTab_BOM_KP_Insert_0080</v>
      </c>
      <c r="E86" s="197" t="s">
        <v>398</v>
      </c>
      <c r="F86" s="189" t="s">
        <v>4655</v>
      </c>
      <c r="G86" s="189" t="s">
        <v>401</v>
      </c>
      <c r="H86" s="195" t="s">
        <v>402</v>
      </c>
      <c r="I86" s="24" t="s">
        <v>3961</v>
      </c>
      <c r="J86" s="24" t="s">
        <v>3961</v>
      </c>
      <c r="K86" s="24"/>
      <c r="L86" s="24" t="s">
        <v>4658</v>
      </c>
      <c r="M86" s="24" t="s">
        <v>543</v>
      </c>
      <c r="N86" s="24" t="s">
        <v>4659</v>
      </c>
      <c r="O86" s="24" t="s">
        <v>536</v>
      </c>
      <c r="P86" s="25" t="s">
        <v>544</v>
      </c>
      <c r="Q86" s="24" t="s">
        <v>4775</v>
      </c>
      <c r="R86" s="25" t="s">
        <v>4664</v>
      </c>
      <c r="S86" s="24"/>
      <c r="T86" s="24"/>
      <c r="U86" s="24"/>
    </row>
    <row r="87" spans="2:21">
      <c r="B87" s="24" t="str">
        <f t="shared" si="4"/>
        <v>Y</v>
      </c>
      <c r="C87" s="24" t="s">
        <v>4776</v>
      </c>
      <c r="D87" s="24" t="str">
        <f t="shared" si="3"/>
        <v>ConTab_BOM_KP_Insert_0081</v>
      </c>
      <c r="E87" s="197" t="s">
        <v>398</v>
      </c>
      <c r="F87" s="189" t="s">
        <v>4655</v>
      </c>
      <c r="G87" s="189" t="s">
        <v>401</v>
      </c>
      <c r="H87" s="195" t="s">
        <v>402</v>
      </c>
      <c r="I87" s="24" t="s">
        <v>3961</v>
      </c>
      <c r="J87" s="24" t="s">
        <v>3961</v>
      </c>
      <c r="K87" s="24"/>
      <c r="L87" s="24" t="s">
        <v>4658</v>
      </c>
      <c r="M87" s="24" t="s">
        <v>550</v>
      </c>
      <c r="N87" s="24" t="s">
        <v>549</v>
      </c>
      <c r="O87" s="24" t="s">
        <v>536</v>
      </c>
      <c r="P87" s="25" t="s">
        <v>544</v>
      </c>
      <c r="Q87" s="24" t="s">
        <v>4777</v>
      </c>
      <c r="R87" s="25" t="s">
        <v>552</v>
      </c>
      <c r="S87" s="24"/>
      <c r="T87" s="24"/>
      <c r="U87" s="24"/>
    </row>
    <row r="88" spans="2:21">
      <c r="B88" s="24" t="str">
        <f t="shared" si="4"/>
        <v>Y</v>
      </c>
      <c r="C88" s="24" t="s">
        <v>4778</v>
      </c>
      <c r="D88" s="24" t="str">
        <f t="shared" si="3"/>
        <v>ConTab_BOM_KP_Insert_0082</v>
      </c>
      <c r="E88" s="197" t="s">
        <v>405</v>
      </c>
      <c r="F88" s="189" t="s">
        <v>4655</v>
      </c>
      <c r="G88" s="189" t="s">
        <v>401</v>
      </c>
      <c r="H88" s="195" t="s">
        <v>402</v>
      </c>
      <c r="I88" s="24" t="s">
        <v>3956</v>
      </c>
      <c r="J88" s="24" t="s">
        <v>4656</v>
      </c>
      <c r="K88" s="24"/>
      <c r="L88" s="24" t="s">
        <v>4658</v>
      </c>
      <c r="M88" s="24" t="s">
        <v>535</v>
      </c>
      <c r="N88" s="24" t="s">
        <v>4659</v>
      </c>
      <c r="O88" s="24" t="s">
        <v>536</v>
      </c>
      <c r="P88" s="25">
        <v>96699122</v>
      </c>
      <c r="Q88" s="24" t="s">
        <v>4779</v>
      </c>
      <c r="R88" s="25" t="s">
        <v>539</v>
      </c>
      <c r="S88" s="24"/>
      <c r="T88" s="24"/>
      <c r="U88" s="24"/>
    </row>
    <row r="89" spans="2:21">
      <c r="B89" s="24" t="str">
        <f t="shared" si="4"/>
        <v>Y</v>
      </c>
      <c r="C89" s="24" t="s">
        <v>4780</v>
      </c>
      <c r="D89" s="24" t="str">
        <f t="shared" si="3"/>
        <v>ConTab_BOM_KP_Insert_0083</v>
      </c>
      <c r="E89" s="197" t="s">
        <v>405</v>
      </c>
      <c r="F89" s="189" t="s">
        <v>4655</v>
      </c>
      <c r="G89" s="189" t="s">
        <v>401</v>
      </c>
      <c r="H89" s="195" t="s">
        <v>402</v>
      </c>
      <c r="I89" s="24" t="s">
        <v>3956</v>
      </c>
      <c r="J89" s="24" t="s">
        <v>4656</v>
      </c>
      <c r="K89" s="24"/>
      <c r="L89" s="24" t="s">
        <v>4658</v>
      </c>
      <c r="M89" s="24" t="s">
        <v>543</v>
      </c>
      <c r="N89" s="24" t="s">
        <v>4659</v>
      </c>
      <c r="O89" s="24" t="s">
        <v>536</v>
      </c>
      <c r="P89" s="25">
        <v>98140102</v>
      </c>
      <c r="Q89" s="24" t="s">
        <v>4781</v>
      </c>
      <c r="R89" s="25" t="s">
        <v>4664</v>
      </c>
      <c r="S89" s="24"/>
      <c r="T89" s="24"/>
      <c r="U89" s="24"/>
    </row>
    <row r="90" spans="2:21">
      <c r="B90" s="24" t="str">
        <f t="shared" si="4"/>
        <v>Y</v>
      </c>
      <c r="C90" s="24" t="s">
        <v>4782</v>
      </c>
      <c r="D90" s="24" t="str">
        <f t="shared" si="3"/>
        <v>ConTab_BOM_KP_Insert_0084</v>
      </c>
      <c r="E90" s="197" t="s">
        <v>405</v>
      </c>
      <c r="F90" s="189" t="s">
        <v>4655</v>
      </c>
      <c r="G90" s="189" t="s">
        <v>401</v>
      </c>
      <c r="H90" s="195" t="s">
        <v>402</v>
      </c>
      <c r="I90" s="24" t="s">
        <v>3956</v>
      </c>
      <c r="J90" s="24" t="s">
        <v>4656</v>
      </c>
      <c r="K90" s="24"/>
      <c r="L90" s="24" t="s">
        <v>4658</v>
      </c>
      <c r="M90" s="24" t="s">
        <v>550</v>
      </c>
      <c r="N90" s="24" t="s">
        <v>549</v>
      </c>
      <c r="O90" s="24" t="s">
        <v>536</v>
      </c>
      <c r="P90" s="25" t="s">
        <v>544</v>
      </c>
      <c r="Q90" s="24" t="s">
        <v>4783</v>
      </c>
      <c r="R90" s="25" t="s">
        <v>552</v>
      </c>
      <c r="S90" s="24"/>
      <c r="T90" s="24"/>
      <c r="U90" s="24"/>
    </row>
    <row r="91" spans="2:21">
      <c r="B91" s="24" t="str">
        <f t="shared" si="4"/>
        <v>Y</v>
      </c>
      <c r="C91" s="24" t="s">
        <v>4784</v>
      </c>
      <c r="D91" s="24" t="str">
        <f t="shared" si="3"/>
        <v>ConTab_BOM_KP_Insert_0085</v>
      </c>
      <c r="E91" s="197" t="s">
        <v>405</v>
      </c>
      <c r="F91" s="189" t="s">
        <v>4655</v>
      </c>
      <c r="G91" s="189" t="s">
        <v>401</v>
      </c>
      <c r="H91" s="195" t="s">
        <v>402</v>
      </c>
      <c r="I91" s="24" t="s">
        <v>3961</v>
      </c>
      <c r="J91" s="24" t="s">
        <v>3961</v>
      </c>
      <c r="K91" s="24"/>
      <c r="L91" s="24" t="s">
        <v>4658</v>
      </c>
      <c r="M91" s="24" t="s">
        <v>535</v>
      </c>
      <c r="N91" s="24" t="s">
        <v>4659</v>
      </c>
      <c r="O91" s="24" t="s">
        <v>536</v>
      </c>
      <c r="P91" s="25">
        <v>96699123</v>
      </c>
      <c r="Q91" s="24" t="s">
        <v>4785</v>
      </c>
      <c r="R91" s="25" t="s">
        <v>539</v>
      </c>
      <c r="S91" s="24"/>
      <c r="T91" s="24"/>
      <c r="U91" s="24"/>
    </row>
    <row r="92" spans="2:21">
      <c r="B92" s="24" t="str">
        <f t="shared" si="4"/>
        <v>Y</v>
      </c>
      <c r="C92" s="24" t="s">
        <v>4786</v>
      </c>
      <c r="D92" s="24" t="str">
        <f t="shared" si="3"/>
        <v>ConTab_BOM_KP_Insert_0086</v>
      </c>
      <c r="E92" s="197" t="s">
        <v>405</v>
      </c>
      <c r="F92" s="189" t="s">
        <v>4655</v>
      </c>
      <c r="G92" s="189" t="s">
        <v>401</v>
      </c>
      <c r="H92" s="195" t="s">
        <v>402</v>
      </c>
      <c r="I92" s="24" t="s">
        <v>3961</v>
      </c>
      <c r="J92" s="24" t="s">
        <v>3961</v>
      </c>
      <c r="K92" s="24"/>
      <c r="L92" s="24" t="s">
        <v>4658</v>
      </c>
      <c r="M92" s="24" t="s">
        <v>543</v>
      </c>
      <c r="N92" s="24" t="s">
        <v>4659</v>
      </c>
      <c r="O92" s="24" t="s">
        <v>536</v>
      </c>
      <c r="P92" s="25" t="s">
        <v>544</v>
      </c>
      <c r="Q92" s="24" t="s">
        <v>4787</v>
      </c>
      <c r="R92" s="25" t="s">
        <v>4664</v>
      </c>
      <c r="S92" s="24"/>
      <c r="T92" s="24"/>
      <c r="U92" s="24"/>
    </row>
    <row r="93" spans="2:21">
      <c r="B93" s="24" t="str">
        <f t="shared" si="4"/>
        <v>Y</v>
      </c>
      <c r="C93" s="24" t="s">
        <v>4788</v>
      </c>
      <c r="D93" s="24" t="str">
        <f t="shared" si="3"/>
        <v>ConTab_BOM_KP_Insert_0087</v>
      </c>
      <c r="E93" s="197" t="s">
        <v>405</v>
      </c>
      <c r="F93" s="189" t="s">
        <v>4655</v>
      </c>
      <c r="G93" s="189" t="s">
        <v>401</v>
      </c>
      <c r="H93" s="195" t="s">
        <v>402</v>
      </c>
      <c r="I93" s="24" t="s">
        <v>3961</v>
      </c>
      <c r="J93" s="24" t="s">
        <v>3961</v>
      </c>
      <c r="K93" s="24"/>
      <c r="L93" s="24" t="s">
        <v>4658</v>
      </c>
      <c r="M93" s="24" t="s">
        <v>550</v>
      </c>
      <c r="N93" s="24" t="s">
        <v>549</v>
      </c>
      <c r="O93" s="24" t="s">
        <v>536</v>
      </c>
      <c r="P93" s="25" t="s">
        <v>544</v>
      </c>
      <c r="Q93" s="24" t="s">
        <v>4789</v>
      </c>
      <c r="R93" s="25" t="s">
        <v>552</v>
      </c>
      <c r="S93" s="24"/>
      <c r="T93" s="24"/>
      <c r="U93" s="24"/>
    </row>
    <row r="94" spans="2:21">
      <c r="B94" s="24" t="str">
        <f t="shared" si="4"/>
        <v>Y</v>
      </c>
      <c r="C94" s="24" t="s">
        <v>4790</v>
      </c>
      <c r="D94" s="24" t="str">
        <f t="shared" si="3"/>
        <v>ConTab_BOM_KP_Insert_0088</v>
      </c>
      <c r="E94" s="197" t="s">
        <v>405</v>
      </c>
      <c r="F94" s="189" t="s">
        <v>4655</v>
      </c>
      <c r="G94" s="189" t="s">
        <v>410</v>
      </c>
      <c r="H94" s="195" t="s">
        <v>411</v>
      </c>
      <c r="I94" s="24" t="s">
        <v>3956</v>
      </c>
      <c r="J94" s="24" t="s">
        <v>4656</v>
      </c>
      <c r="K94" s="24" t="s">
        <v>4657</v>
      </c>
      <c r="L94" s="24" t="s">
        <v>4658</v>
      </c>
      <c r="M94" s="24" t="s">
        <v>535</v>
      </c>
      <c r="N94" s="24" t="s">
        <v>4659</v>
      </c>
      <c r="O94" s="24" t="s">
        <v>536</v>
      </c>
      <c r="P94" s="25" t="s">
        <v>4791</v>
      </c>
      <c r="Q94" s="24" t="s">
        <v>4792</v>
      </c>
      <c r="R94" s="25" t="s">
        <v>539</v>
      </c>
      <c r="S94" s="24"/>
      <c r="T94" s="24"/>
      <c r="U94" s="24"/>
    </row>
    <row r="95" spans="2:21">
      <c r="B95" s="24" t="str">
        <f t="shared" si="4"/>
        <v>Y</v>
      </c>
      <c r="C95" s="24" t="s">
        <v>4793</v>
      </c>
      <c r="D95" s="24" t="str">
        <f t="shared" si="3"/>
        <v>ConTab_BOM_KP_Insert_0089</v>
      </c>
      <c r="E95" s="197" t="s">
        <v>405</v>
      </c>
      <c r="F95" s="189" t="s">
        <v>4655</v>
      </c>
      <c r="G95" s="189" t="s">
        <v>410</v>
      </c>
      <c r="H95" s="195" t="s">
        <v>411</v>
      </c>
      <c r="I95" s="24" t="s">
        <v>3956</v>
      </c>
      <c r="J95" s="24" t="s">
        <v>4656</v>
      </c>
      <c r="K95" s="24"/>
      <c r="L95" s="24" t="s">
        <v>4658</v>
      </c>
      <c r="M95" s="24" t="s">
        <v>543</v>
      </c>
      <c r="N95" s="24" t="s">
        <v>4659</v>
      </c>
      <c r="O95" s="24" t="s">
        <v>536</v>
      </c>
      <c r="P95" s="25" t="s">
        <v>544</v>
      </c>
      <c r="Q95" s="24" t="s">
        <v>4794</v>
      </c>
      <c r="R95" s="25" t="s">
        <v>4664</v>
      </c>
      <c r="S95" s="24"/>
      <c r="T95" s="24"/>
      <c r="U95" s="24"/>
    </row>
    <row r="96" spans="2:21">
      <c r="B96" s="24" t="str">
        <f t="shared" si="4"/>
        <v>Y</v>
      </c>
      <c r="C96" s="24" t="s">
        <v>4795</v>
      </c>
      <c r="D96" s="24" t="str">
        <f t="shared" si="3"/>
        <v>ConTab_BOM_KP_Insert_0090</v>
      </c>
      <c r="E96" s="197" t="s">
        <v>405</v>
      </c>
      <c r="F96" s="189" t="s">
        <v>4655</v>
      </c>
      <c r="G96" s="189" t="s">
        <v>410</v>
      </c>
      <c r="H96" s="195" t="s">
        <v>411</v>
      </c>
      <c r="I96" s="24" t="s">
        <v>3956</v>
      </c>
      <c r="J96" s="24" t="s">
        <v>4656</v>
      </c>
      <c r="K96" s="24"/>
      <c r="L96" s="24" t="s">
        <v>4658</v>
      </c>
      <c r="M96" s="24" t="s">
        <v>550</v>
      </c>
      <c r="N96" s="24" t="s">
        <v>549</v>
      </c>
      <c r="O96" s="24" t="s">
        <v>536</v>
      </c>
      <c r="P96" s="25" t="s">
        <v>544</v>
      </c>
      <c r="Q96" s="24" t="s">
        <v>4796</v>
      </c>
      <c r="R96" s="25" t="s">
        <v>552</v>
      </c>
      <c r="S96" s="24"/>
      <c r="T96" s="24"/>
      <c r="U96" s="24"/>
    </row>
    <row r="97" spans="2:21">
      <c r="B97" s="24" t="str">
        <f t="shared" si="4"/>
        <v>Y</v>
      </c>
      <c r="C97" s="24" t="s">
        <v>4797</v>
      </c>
      <c r="D97" s="24" t="str">
        <f t="shared" si="3"/>
        <v>ConTab_BOM_KP_Insert_0091</v>
      </c>
      <c r="E97" s="197" t="s">
        <v>405</v>
      </c>
      <c r="F97" s="189" t="s">
        <v>4655</v>
      </c>
      <c r="G97" s="189" t="s">
        <v>410</v>
      </c>
      <c r="H97" s="195" t="s">
        <v>411</v>
      </c>
      <c r="I97" s="24" t="s">
        <v>3961</v>
      </c>
      <c r="J97" s="24" t="s">
        <v>3961</v>
      </c>
      <c r="K97" s="24"/>
      <c r="L97" s="24" t="s">
        <v>4658</v>
      </c>
      <c r="M97" s="24" t="s">
        <v>535</v>
      </c>
      <c r="N97" s="24" t="s">
        <v>4659</v>
      </c>
      <c r="O97" s="24" t="s">
        <v>536</v>
      </c>
      <c r="P97" s="25" t="s">
        <v>4798</v>
      </c>
      <c r="Q97" s="24" t="s">
        <v>4799</v>
      </c>
      <c r="R97" s="25" t="s">
        <v>539</v>
      </c>
      <c r="S97" s="24"/>
      <c r="T97" s="24"/>
      <c r="U97" s="24"/>
    </row>
    <row r="98" spans="2:21">
      <c r="B98" s="24" t="str">
        <f t="shared" si="4"/>
        <v>Y</v>
      </c>
      <c r="C98" s="24" t="s">
        <v>4800</v>
      </c>
      <c r="D98" s="24" t="str">
        <f t="shared" si="3"/>
        <v>ConTab_BOM_KP_Insert_0092</v>
      </c>
      <c r="E98" s="197" t="s">
        <v>405</v>
      </c>
      <c r="F98" s="189" t="s">
        <v>4655</v>
      </c>
      <c r="G98" s="189" t="s">
        <v>410</v>
      </c>
      <c r="H98" s="195" t="s">
        <v>411</v>
      </c>
      <c r="I98" s="24" t="s">
        <v>3961</v>
      </c>
      <c r="J98" s="24" t="s">
        <v>3961</v>
      </c>
      <c r="K98" s="24"/>
      <c r="L98" s="24" t="s">
        <v>4658</v>
      </c>
      <c r="M98" s="24" t="s">
        <v>543</v>
      </c>
      <c r="N98" s="24" t="s">
        <v>4659</v>
      </c>
      <c r="O98" s="24" t="s">
        <v>536</v>
      </c>
      <c r="P98" s="25" t="s">
        <v>544</v>
      </c>
      <c r="Q98" s="24" t="s">
        <v>4801</v>
      </c>
      <c r="R98" s="25" t="s">
        <v>4664</v>
      </c>
      <c r="S98" s="24"/>
      <c r="T98" s="24"/>
      <c r="U98" s="24"/>
    </row>
    <row r="99" spans="2:21">
      <c r="B99" s="24" t="str">
        <f t="shared" si="4"/>
        <v>Y</v>
      </c>
      <c r="C99" s="24" t="s">
        <v>4802</v>
      </c>
      <c r="D99" s="24" t="str">
        <f t="shared" si="3"/>
        <v>ConTab_BOM_KP_Insert_0093</v>
      </c>
      <c r="E99" s="197" t="s">
        <v>405</v>
      </c>
      <c r="F99" s="189" t="s">
        <v>4655</v>
      </c>
      <c r="G99" s="189" t="s">
        <v>410</v>
      </c>
      <c r="H99" s="195" t="s">
        <v>411</v>
      </c>
      <c r="I99" s="24" t="s">
        <v>3961</v>
      </c>
      <c r="J99" s="24" t="s">
        <v>3961</v>
      </c>
      <c r="K99" s="24"/>
      <c r="L99" s="24" t="s">
        <v>4658</v>
      </c>
      <c r="M99" s="24" t="s">
        <v>550</v>
      </c>
      <c r="N99" s="24" t="s">
        <v>549</v>
      </c>
      <c r="O99" s="24" t="s">
        <v>536</v>
      </c>
      <c r="P99" s="25" t="s">
        <v>544</v>
      </c>
      <c r="Q99" s="24" t="s">
        <v>4803</v>
      </c>
      <c r="R99" s="25" t="s">
        <v>552</v>
      </c>
      <c r="S99" s="24"/>
      <c r="T99" s="24"/>
      <c r="U99" s="24"/>
    </row>
    <row r="100" spans="2:21">
      <c r="B100" s="24" t="str">
        <f t="shared" si="4"/>
        <v>Y</v>
      </c>
      <c r="C100" s="24" t="s">
        <v>4804</v>
      </c>
      <c r="D100" s="24" t="str">
        <f t="shared" si="3"/>
        <v>ConTab_BOM_KP_Insert_0094</v>
      </c>
      <c r="E100" s="197" t="s">
        <v>414</v>
      </c>
      <c r="F100" s="189" t="s">
        <v>4655</v>
      </c>
      <c r="G100" s="189" t="s">
        <v>410</v>
      </c>
      <c r="H100" s="195" t="s">
        <v>411</v>
      </c>
      <c r="I100" s="24" t="s">
        <v>3956</v>
      </c>
      <c r="J100" s="24" t="s">
        <v>4656</v>
      </c>
      <c r="K100" s="24"/>
      <c r="L100" s="24" t="s">
        <v>4658</v>
      </c>
      <c r="M100" s="24" t="s">
        <v>535</v>
      </c>
      <c r="N100" s="24" t="s">
        <v>4659</v>
      </c>
      <c r="O100" s="24" t="s">
        <v>536</v>
      </c>
      <c r="P100" s="25" t="s">
        <v>4805</v>
      </c>
      <c r="Q100" s="24" t="s">
        <v>4806</v>
      </c>
      <c r="R100" s="25" t="s">
        <v>539</v>
      </c>
      <c r="S100" s="24"/>
      <c r="T100" s="24"/>
      <c r="U100" s="24"/>
    </row>
    <row r="101" spans="2:21">
      <c r="B101" s="24" t="str">
        <f t="shared" si="4"/>
        <v>Y</v>
      </c>
      <c r="C101" s="24" t="s">
        <v>4807</v>
      </c>
      <c r="D101" s="24" t="str">
        <f t="shared" si="3"/>
        <v>ConTab_BOM_KP_Insert_0095</v>
      </c>
      <c r="E101" s="197" t="s">
        <v>414</v>
      </c>
      <c r="F101" s="189" t="s">
        <v>4655</v>
      </c>
      <c r="G101" s="189" t="s">
        <v>410</v>
      </c>
      <c r="H101" s="195" t="s">
        <v>411</v>
      </c>
      <c r="I101" s="24" t="s">
        <v>3956</v>
      </c>
      <c r="J101" s="24" t="s">
        <v>4656</v>
      </c>
      <c r="K101" s="24"/>
      <c r="L101" s="24" t="s">
        <v>4658</v>
      </c>
      <c r="M101" s="24" t="s">
        <v>543</v>
      </c>
      <c r="N101" s="24" t="s">
        <v>4659</v>
      </c>
      <c r="O101" s="24" t="s">
        <v>536</v>
      </c>
      <c r="P101" s="25" t="s">
        <v>544</v>
      </c>
      <c r="Q101" s="24" t="s">
        <v>4808</v>
      </c>
      <c r="R101" s="25" t="s">
        <v>4664</v>
      </c>
      <c r="S101" s="24"/>
      <c r="T101" s="24"/>
      <c r="U101" s="24"/>
    </row>
    <row r="102" spans="2:21">
      <c r="B102" s="24" t="str">
        <f t="shared" si="4"/>
        <v>Y</v>
      </c>
      <c r="C102" s="24" t="s">
        <v>4809</v>
      </c>
      <c r="D102" s="24" t="str">
        <f t="shared" si="3"/>
        <v>ConTab_BOM_KP_Insert_0096</v>
      </c>
      <c r="E102" s="197" t="s">
        <v>414</v>
      </c>
      <c r="F102" s="189" t="s">
        <v>4655</v>
      </c>
      <c r="G102" s="189" t="s">
        <v>410</v>
      </c>
      <c r="H102" s="195" t="s">
        <v>411</v>
      </c>
      <c r="I102" s="24" t="s">
        <v>3956</v>
      </c>
      <c r="J102" s="24" t="s">
        <v>4656</v>
      </c>
      <c r="K102" s="24"/>
      <c r="L102" s="24" t="s">
        <v>4658</v>
      </c>
      <c r="M102" s="24" t="s">
        <v>550</v>
      </c>
      <c r="N102" s="24" t="s">
        <v>549</v>
      </c>
      <c r="O102" s="24" t="s">
        <v>536</v>
      </c>
      <c r="P102" s="25" t="s">
        <v>544</v>
      </c>
      <c r="Q102" s="24" t="s">
        <v>4810</v>
      </c>
      <c r="R102" s="25" t="s">
        <v>552</v>
      </c>
      <c r="S102" s="24"/>
      <c r="T102" s="24"/>
      <c r="U102" s="24"/>
    </row>
    <row r="103" spans="2:21">
      <c r="B103" s="24" t="str">
        <f t="shared" si="4"/>
        <v>Y</v>
      </c>
      <c r="C103" s="24" t="s">
        <v>4811</v>
      </c>
      <c r="D103" s="24" t="str">
        <f t="shared" ref="D103:D117" si="5">IF(B103="Y",C103,"")</f>
        <v>ConTab_BOM_KP_Insert_0097</v>
      </c>
      <c r="E103" s="197" t="s">
        <v>414</v>
      </c>
      <c r="F103" s="189" t="s">
        <v>4655</v>
      </c>
      <c r="G103" s="189" t="s">
        <v>410</v>
      </c>
      <c r="H103" s="195" t="s">
        <v>411</v>
      </c>
      <c r="I103" s="24" t="s">
        <v>3961</v>
      </c>
      <c r="J103" s="24" t="s">
        <v>3961</v>
      </c>
      <c r="K103" s="24"/>
      <c r="L103" s="24" t="s">
        <v>4658</v>
      </c>
      <c r="M103" s="24" t="s">
        <v>535</v>
      </c>
      <c r="N103" s="24" t="s">
        <v>4659</v>
      </c>
      <c r="O103" s="24" t="s">
        <v>536</v>
      </c>
      <c r="P103" s="25" t="s">
        <v>4812</v>
      </c>
      <c r="Q103" s="24" t="s">
        <v>4813</v>
      </c>
      <c r="R103" s="25" t="s">
        <v>539</v>
      </c>
      <c r="S103" s="24"/>
      <c r="T103" s="24"/>
      <c r="U103" s="24"/>
    </row>
    <row r="104" spans="2:21">
      <c r="B104" s="24" t="str">
        <f t="shared" si="4"/>
        <v>Y</v>
      </c>
      <c r="C104" s="24" t="s">
        <v>4814</v>
      </c>
      <c r="D104" s="24" t="str">
        <f t="shared" si="5"/>
        <v>ConTab_BOM_KP_Insert_0098</v>
      </c>
      <c r="E104" s="197" t="s">
        <v>414</v>
      </c>
      <c r="F104" s="189" t="s">
        <v>4655</v>
      </c>
      <c r="G104" s="189" t="s">
        <v>410</v>
      </c>
      <c r="H104" s="195" t="s">
        <v>411</v>
      </c>
      <c r="I104" s="24" t="s">
        <v>3961</v>
      </c>
      <c r="J104" s="24" t="s">
        <v>3961</v>
      </c>
      <c r="K104" s="24"/>
      <c r="L104" s="24" t="s">
        <v>4658</v>
      </c>
      <c r="M104" s="24" t="s">
        <v>543</v>
      </c>
      <c r="N104" s="24" t="s">
        <v>4659</v>
      </c>
      <c r="O104" s="24" t="s">
        <v>536</v>
      </c>
      <c r="P104" s="25" t="s">
        <v>544</v>
      </c>
      <c r="Q104" s="24" t="s">
        <v>4815</v>
      </c>
      <c r="R104" s="25" t="s">
        <v>4664</v>
      </c>
      <c r="S104" s="24"/>
      <c r="T104" s="24"/>
      <c r="U104" s="24"/>
    </row>
    <row r="105" spans="2:21">
      <c r="B105" s="24" t="str">
        <f t="shared" si="4"/>
        <v>Y</v>
      </c>
      <c r="C105" s="24" t="s">
        <v>4816</v>
      </c>
      <c r="D105" s="24" t="str">
        <f t="shared" si="5"/>
        <v>ConTab_BOM_KP_Insert_0099</v>
      </c>
      <c r="E105" s="197" t="s">
        <v>414</v>
      </c>
      <c r="F105" s="189" t="s">
        <v>4655</v>
      </c>
      <c r="G105" s="189" t="s">
        <v>410</v>
      </c>
      <c r="H105" s="195" t="s">
        <v>411</v>
      </c>
      <c r="I105" s="24" t="s">
        <v>3961</v>
      </c>
      <c r="J105" s="24" t="s">
        <v>3961</v>
      </c>
      <c r="K105" s="24"/>
      <c r="L105" s="24" t="s">
        <v>4658</v>
      </c>
      <c r="M105" s="24" t="s">
        <v>550</v>
      </c>
      <c r="N105" s="24" t="s">
        <v>549</v>
      </c>
      <c r="O105" s="24" t="s">
        <v>536</v>
      </c>
      <c r="P105" s="25" t="s">
        <v>544</v>
      </c>
      <c r="Q105" s="24" t="s">
        <v>4817</v>
      </c>
      <c r="R105" s="25" t="s">
        <v>552</v>
      </c>
      <c r="S105" s="24"/>
      <c r="T105" s="24"/>
      <c r="U105" s="24"/>
    </row>
    <row r="106" spans="2:21">
      <c r="B106" s="24" t="str">
        <f t="shared" si="4"/>
        <v>Y</v>
      </c>
      <c r="C106" s="24" t="s">
        <v>4818</v>
      </c>
      <c r="D106" s="24" t="str">
        <f t="shared" si="5"/>
        <v>ConTab_BOM_KP_Insert_0100</v>
      </c>
      <c r="E106" s="197" t="s">
        <v>419</v>
      </c>
      <c r="F106" s="189" t="s">
        <v>4655</v>
      </c>
      <c r="G106" s="189" t="s">
        <v>401</v>
      </c>
      <c r="H106" s="195" t="s">
        <v>402</v>
      </c>
      <c r="I106" s="24" t="s">
        <v>3956</v>
      </c>
      <c r="J106" s="24" t="s">
        <v>4656</v>
      </c>
      <c r="K106" s="24"/>
      <c r="L106" s="24" t="s">
        <v>4658</v>
      </c>
      <c r="M106" s="24" t="s">
        <v>535</v>
      </c>
      <c r="N106" s="24" t="s">
        <v>4659</v>
      </c>
      <c r="O106" s="24" t="s">
        <v>536</v>
      </c>
      <c r="P106" s="25" t="s">
        <v>4765</v>
      </c>
      <c r="Q106" s="24" t="s">
        <v>4766</v>
      </c>
      <c r="R106" s="25" t="s">
        <v>539</v>
      </c>
      <c r="S106" s="24"/>
      <c r="T106" s="24"/>
      <c r="U106" s="24"/>
    </row>
    <row r="107" spans="2:21">
      <c r="B107" s="24" t="str">
        <f t="shared" si="4"/>
        <v>Y</v>
      </c>
      <c r="C107" s="24" t="s">
        <v>4819</v>
      </c>
      <c r="D107" s="24" t="str">
        <f t="shared" si="5"/>
        <v>ConTab_BOM_KP_Insert_0101</v>
      </c>
      <c r="E107" s="197" t="s">
        <v>419</v>
      </c>
      <c r="F107" s="189" t="s">
        <v>4655</v>
      </c>
      <c r="G107" s="189" t="s">
        <v>401</v>
      </c>
      <c r="H107" s="195" t="s">
        <v>402</v>
      </c>
      <c r="I107" s="24" t="s">
        <v>3956</v>
      </c>
      <c r="J107" s="24" t="s">
        <v>4656</v>
      </c>
      <c r="K107" s="24"/>
      <c r="L107" s="24" t="s">
        <v>4658</v>
      </c>
      <c r="M107" s="24" t="s">
        <v>543</v>
      </c>
      <c r="N107" s="24" t="s">
        <v>4659</v>
      </c>
      <c r="O107" s="24" t="s">
        <v>536</v>
      </c>
      <c r="P107" s="25">
        <v>98140102</v>
      </c>
      <c r="Q107" s="24" t="s">
        <v>4768</v>
      </c>
      <c r="R107" s="25" t="s">
        <v>4664</v>
      </c>
      <c r="S107" s="24"/>
      <c r="T107" s="24"/>
      <c r="U107" s="24"/>
    </row>
    <row r="108" spans="2:21">
      <c r="B108" s="24" t="str">
        <f t="shared" si="4"/>
        <v>Y</v>
      </c>
      <c r="C108" s="24" t="s">
        <v>4820</v>
      </c>
      <c r="D108" s="24" t="str">
        <f t="shared" si="5"/>
        <v>ConTab_BOM_KP_Insert_0102</v>
      </c>
      <c r="E108" s="197" t="s">
        <v>419</v>
      </c>
      <c r="F108" s="189" t="s">
        <v>4655</v>
      </c>
      <c r="G108" s="189" t="s">
        <v>401</v>
      </c>
      <c r="H108" s="195" t="s">
        <v>402</v>
      </c>
      <c r="I108" s="24" t="s">
        <v>3956</v>
      </c>
      <c r="J108" s="24" t="s">
        <v>4656</v>
      </c>
      <c r="K108" s="24"/>
      <c r="L108" s="24" t="s">
        <v>4658</v>
      </c>
      <c r="M108" s="24" t="s">
        <v>550</v>
      </c>
      <c r="N108" s="24" t="s">
        <v>549</v>
      </c>
      <c r="O108" s="24" t="s">
        <v>536</v>
      </c>
      <c r="P108" s="25" t="s">
        <v>544</v>
      </c>
      <c r="Q108" s="24" t="s">
        <v>4770</v>
      </c>
      <c r="R108" s="25" t="s">
        <v>552</v>
      </c>
      <c r="S108" s="24"/>
      <c r="T108" s="24"/>
      <c r="U108" s="24"/>
    </row>
    <row r="109" spans="2:21">
      <c r="B109" s="24" t="str">
        <f t="shared" si="4"/>
        <v>Y</v>
      </c>
      <c r="C109" s="24" t="s">
        <v>4821</v>
      </c>
      <c r="D109" s="24" t="str">
        <f t="shared" si="5"/>
        <v>ConTab_BOM_KP_Insert_0103</v>
      </c>
      <c r="E109" s="197" t="s">
        <v>419</v>
      </c>
      <c r="F109" s="189" t="s">
        <v>4655</v>
      </c>
      <c r="G109" s="189" t="s">
        <v>401</v>
      </c>
      <c r="H109" s="195" t="s">
        <v>402</v>
      </c>
      <c r="I109" s="24" t="s">
        <v>3961</v>
      </c>
      <c r="J109" s="24" t="s">
        <v>3961</v>
      </c>
      <c r="K109" s="24"/>
      <c r="L109" s="24" t="s">
        <v>4658</v>
      </c>
      <c r="M109" s="24" t="s">
        <v>535</v>
      </c>
      <c r="N109" s="24" t="s">
        <v>4659</v>
      </c>
      <c r="O109" s="24" t="s">
        <v>536</v>
      </c>
      <c r="P109" s="25" t="s">
        <v>4772</v>
      </c>
      <c r="Q109" s="24" t="s">
        <v>4773</v>
      </c>
      <c r="R109" s="25" t="s">
        <v>539</v>
      </c>
      <c r="S109" s="24"/>
      <c r="T109" s="24"/>
      <c r="U109" s="24"/>
    </row>
    <row r="110" spans="2:21">
      <c r="B110" s="24" t="str">
        <f t="shared" si="4"/>
        <v>Y</v>
      </c>
      <c r="C110" s="24" t="s">
        <v>4822</v>
      </c>
      <c r="D110" s="24" t="str">
        <f t="shared" si="5"/>
        <v>ConTab_BOM_KP_Insert_0104</v>
      </c>
      <c r="E110" s="197" t="s">
        <v>419</v>
      </c>
      <c r="F110" s="189" t="s">
        <v>4655</v>
      </c>
      <c r="G110" s="189" t="s">
        <v>401</v>
      </c>
      <c r="H110" s="195" t="s">
        <v>402</v>
      </c>
      <c r="I110" s="24" t="s">
        <v>3961</v>
      </c>
      <c r="J110" s="24" t="s">
        <v>3961</v>
      </c>
      <c r="K110" s="24"/>
      <c r="L110" s="24" t="s">
        <v>4658</v>
      </c>
      <c r="M110" s="24" t="s">
        <v>543</v>
      </c>
      <c r="N110" s="24" t="s">
        <v>4659</v>
      </c>
      <c r="O110" s="24" t="s">
        <v>536</v>
      </c>
      <c r="P110" s="25" t="s">
        <v>544</v>
      </c>
      <c r="Q110" s="24" t="s">
        <v>4775</v>
      </c>
      <c r="R110" s="25" t="s">
        <v>4664</v>
      </c>
      <c r="S110" s="24"/>
      <c r="T110" s="24"/>
      <c r="U110" s="24"/>
    </row>
    <row r="111" spans="2:21">
      <c r="B111" s="24" t="str">
        <f t="shared" si="4"/>
        <v>Y</v>
      </c>
      <c r="C111" s="24" t="s">
        <v>4823</v>
      </c>
      <c r="D111" s="24" t="str">
        <f t="shared" si="5"/>
        <v>ConTab_BOM_KP_Insert_0105</v>
      </c>
      <c r="E111" s="197" t="s">
        <v>419</v>
      </c>
      <c r="F111" s="189" t="s">
        <v>4655</v>
      </c>
      <c r="G111" s="189" t="s">
        <v>401</v>
      </c>
      <c r="H111" s="195" t="s">
        <v>402</v>
      </c>
      <c r="I111" s="24" t="s">
        <v>3961</v>
      </c>
      <c r="J111" s="24" t="s">
        <v>3961</v>
      </c>
      <c r="K111" s="24"/>
      <c r="L111" s="24" t="s">
        <v>4658</v>
      </c>
      <c r="M111" s="24" t="s">
        <v>550</v>
      </c>
      <c r="N111" s="24" t="s">
        <v>549</v>
      </c>
      <c r="O111" s="24" t="s">
        <v>536</v>
      </c>
      <c r="P111" s="25" t="s">
        <v>544</v>
      </c>
      <c r="Q111" s="24" t="s">
        <v>4777</v>
      </c>
      <c r="R111" s="25" t="s">
        <v>552</v>
      </c>
      <c r="S111" s="24"/>
      <c r="T111" s="24"/>
      <c r="U111" s="24"/>
    </row>
    <row r="112" spans="2:21">
      <c r="B112" s="24" t="str">
        <f t="shared" si="4"/>
        <v>Y</v>
      </c>
      <c r="C112" s="24" t="s">
        <v>4824</v>
      </c>
      <c r="D112" s="24" t="str">
        <f t="shared" si="5"/>
        <v>ConTab_BOM_KP_Insert_0106</v>
      </c>
      <c r="E112" s="197" t="s">
        <v>424</v>
      </c>
      <c r="F112" s="189" t="s">
        <v>4655</v>
      </c>
      <c r="G112" s="189" t="s">
        <v>401</v>
      </c>
      <c r="H112" s="195" t="s">
        <v>402</v>
      </c>
      <c r="I112" s="24" t="s">
        <v>3956</v>
      </c>
      <c r="J112" s="24" t="s">
        <v>4656</v>
      </c>
      <c r="K112" s="24"/>
      <c r="L112" s="24" t="s">
        <v>4658</v>
      </c>
      <c r="M112" s="24" t="s">
        <v>535</v>
      </c>
      <c r="N112" s="24" t="s">
        <v>4659</v>
      </c>
      <c r="O112" s="24" t="s">
        <v>536</v>
      </c>
      <c r="P112" s="25" t="s">
        <v>4765</v>
      </c>
      <c r="Q112" s="24" t="s">
        <v>4766</v>
      </c>
      <c r="R112" s="25" t="s">
        <v>539</v>
      </c>
      <c r="S112" s="24"/>
      <c r="T112" s="24"/>
      <c r="U112" s="24"/>
    </row>
    <row r="113" spans="2:21">
      <c r="B113" s="24" t="str">
        <f t="shared" si="4"/>
        <v>Y</v>
      </c>
      <c r="C113" s="24" t="s">
        <v>4825</v>
      </c>
      <c r="D113" s="24" t="str">
        <f t="shared" si="5"/>
        <v>ConTab_BOM_KP_Insert_0107</v>
      </c>
      <c r="E113" s="197" t="s">
        <v>424</v>
      </c>
      <c r="F113" s="189" t="s">
        <v>4655</v>
      </c>
      <c r="G113" s="189" t="s">
        <v>401</v>
      </c>
      <c r="H113" s="195" t="s">
        <v>402</v>
      </c>
      <c r="I113" s="24" t="s">
        <v>3956</v>
      </c>
      <c r="J113" s="24" t="s">
        <v>4656</v>
      </c>
      <c r="K113" s="24"/>
      <c r="L113" s="24" t="s">
        <v>4658</v>
      </c>
      <c r="M113" s="24" t="s">
        <v>543</v>
      </c>
      <c r="N113" s="24" t="s">
        <v>4659</v>
      </c>
      <c r="O113" s="24" t="s">
        <v>536</v>
      </c>
      <c r="P113" s="25">
        <v>98140102</v>
      </c>
      <c r="Q113" s="24" t="s">
        <v>4768</v>
      </c>
      <c r="R113" s="25" t="s">
        <v>4664</v>
      </c>
      <c r="S113" s="24"/>
      <c r="T113" s="24"/>
      <c r="U113" s="24"/>
    </row>
    <row r="114" spans="2:21">
      <c r="B114" s="24" t="str">
        <f t="shared" si="4"/>
        <v>Y</v>
      </c>
      <c r="C114" s="24" t="s">
        <v>4826</v>
      </c>
      <c r="D114" s="24" t="str">
        <f t="shared" si="5"/>
        <v>ConTab_BOM_KP_Insert_0108</v>
      </c>
      <c r="E114" s="197" t="s">
        <v>424</v>
      </c>
      <c r="F114" s="189" t="s">
        <v>4655</v>
      </c>
      <c r="G114" s="189" t="s">
        <v>401</v>
      </c>
      <c r="H114" s="195" t="s">
        <v>402</v>
      </c>
      <c r="I114" s="24" t="s">
        <v>3956</v>
      </c>
      <c r="J114" s="24" t="s">
        <v>4656</v>
      </c>
      <c r="K114" s="24"/>
      <c r="L114" s="24" t="s">
        <v>4658</v>
      </c>
      <c r="M114" s="24" t="s">
        <v>550</v>
      </c>
      <c r="N114" s="24" t="s">
        <v>549</v>
      </c>
      <c r="O114" s="24" t="s">
        <v>536</v>
      </c>
      <c r="P114" s="25" t="s">
        <v>544</v>
      </c>
      <c r="Q114" s="24" t="s">
        <v>4770</v>
      </c>
      <c r="R114" s="25" t="s">
        <v>552</v>
      </c>
      <c r="S114" s="24"/>
      <c r="T114" s="24"/>
      <c r="U114" s="24"/>
    </row>
    <row r="115" spans="2:21">
      <c r="B115" s="24" t="str">
        <f t="shared" si="4"/>
        <v>Y</v>
      </c>
      <c r="C115" s="24" t="s">
        <v>4827</v>
      </c>
      <c r="D115" s="24" t="str">
        <f t="shared" si="5"/>
        <v>ConTab_BOM_KP_Insert_0109</v>
      </c>
      <c r="E115" s="197" t="s">
        <v>424</v>
      </c>
      <c r="F115" s="189" t="s">
        <v>4655</v>
      </c>
      <c r="G115" s="189" t="s">
        <v>401</v>
      </c>
      <c r="H115" s="195" t="s">
        <v>402</v>
      </c>
      <c r="I115" s="24" t="s">
        <v>3961</v>
      </c>
      <c r="J115" s="24" t="s">
        <v>3961</v>
      </c>
      <c r="K115" s="24"/>
      <c r="L115" s="24" t="s">
        <v>4658</v>
      </c>
      <c r="M115" s="24" t="s">
        <v>535</v>
      </c>
      <c r="N115" s="24" t="s">
        <v>4659</v>
      </c>
      <c r="O115" s="24" t="s">
        <v>536</v>
      </c>
      <c r="P115" s="25" t="s">
        <v>4772</v>
      </c>
      <c r="Q115" s="24" t="s">
        <v>4773</v>
      </c>
      <c r="R115" s="25" t="s">
        <v>539</v>
      </c>
      <c r="S115" s="24"/>
      <c r="T115" s="24"/>
      <c r="U115" s="24"/>
    </row>
    <row r="116" spans="2:21">
      <c r="B116" s="24" t="str">
        <f t="shared" si="4"/>
        <v>Y</v>
      </c>
      <c r="C116" s="24" t="s">
        <v>4828</v>
      </c>
      <c r="D116" s="24" t="str">
        <f t="shared" si="5"/>
        <v>ConTab_BOM_KP_Insert_0110</v>
      </c>
      <c r="E116" s="197" t="s">
        <v>424</v>
      </c>
      <c r="F116" s="189" t="s">
        <v>4655</v>
      </c>
      <c r="G116" s="189" t="s">
        <v>401</v>
      </c>
      <c r="H116" s="195" t="s">
        <v>402</v>
      </c>
      <c r="I116" s="24" t="s">
        <v>3961</v>
      </c>
      <c r="J116" s="24" t="s">
        <v>3961</v>
      </c>
      <c r="K116" s="24"/>
      <c r="L116" s="24" t="s">
        <v>4658</v>
      </c>
      <c r="M116" s="24" t="s">
        <v>543</v>
      </c>
      <c r="N116" s="24" t="s">
        <v>4659</v>
      </c>
      <c r="O116" s="24" t="s">
        <v>536</v>
      </c>
      <c r="P116" s="25" t="s">
        <v>544</v>
      </c>
      <c r="Q116" s="24" t="s">
        <v>4775</v>
      </c>
      <c r="R116" s="25" t="s">
        <v>4664</v>
      </c>
      <c r="S116" s="24"/>
      <c r="T116" s="24"/>
      <c r="U116" s="24"/>
    </row>
    <row r="117" spans="2:21">
      <c r="B117" s="24" t="str">
        <f t="shared" si="4"/>
        <v>Y</v>
      </c>
      <c r="C117" s="24" t="s">
        <v>4829</v>
      </c>
      <c r="D117" s="24" t="str">
        <f t="shared" si="5"/>
        <v>ConTab_BOM_KP_Insert_0111</v>
      </c>
      <c r="E117" s="197" t="s">
        <v>424</v>
      </c>
      <c r="F117" s="189" t="s">
        <v>4655</v>
      </c>
      <c r="G117" s="189" t="s">
        <v>401</v>
      </c>
      <c r="H117" s="195" t="s">
        <v>402</v>
      </c>
      <c r="I117" s="24" t="s">
        <v>3961</v>
      </c>
      <c r="J117" s="24" t="s">
        <v>3961</v>
      </c>
      <c r="K117" s="24"/>
      <c r="L117" s="24" t="s">
        <v>4658</v>
      </c>
      <c r="M117" s="24" t="s">
        <v>550</v>
      </c>
      <c r="N117" s="24" t="s">
        <v>549</v>
      </c>
      <c r="O117" s="24" t="s">
        <v>536</v>
      </c>
      <c r="P117" s="25" t="s">
        <v>544</v>
      </c>
      <c r="Q117" s="24" t="s">
        <v>4777</v>
      </c>
      <c r="R117" s="25" t="s">
        <v>552</v>
      </c>
      <c r="S117" s="24"/>
      <c r="T117" s="24"/>
      <c r="U117" s="24"/>
    </row>
    <row r="118" spans="2:21">
      <c r="B118" s="24" t="str">
        <f t="shared" si="4"/>
        <v>Y</v>
      </c>
      <c r="C118" s="24" t="s">
        <v>4830</v>
      </c>
      <c r="D118" s="24" t="str">
        <f>IF(B120="Y",C120,"")</f>
        <v>ConTab_BOM_KP_Insert_0114</v>
      </c>
      <c r="E118" s="197" t="s">
        <v>429</v>
      </c>
      <c r="F118" s="189" t="s">
        <v>4655</v>
      </c>
      <c r="G118" s="189" t="s">
        <v>432</v>
      </c>
      <c r="H118" s="195" t="s">
        <v>265</v>
      </c>
      <c r="I118" s="24" t="s">
        <v>3956</v>
      </c>
      <c r="J118" s="24" t="s">
        <v>4656</v>
      </c>
      <c r="K118" s="24"/>
      <c r="L118" s="24" t="s">
        <v>4658</v>
      </c>
      <c r="M118" s="24" t="s">
        <v>550</v>
      </c>
      <c r="N118" s="24" t="s">
        <v>549</v>
      </c>
      <c r="O118" s="24" t="s">
        <v>536</v>
      </c>
      <c r="P118" s="25" t="s">
        <v>544</v>
      </c>
      <c r="Q118" s="24" t="s">
        <v>4831</v>
      </c>
      <c r="R118" s="25" t="s">
        <v>552</v>
      </c>
      <c r="S118" s="24"/>
      <c r="T118" s="24"/>
      <c r="U118" s="24"/>
    </row>
    <row r="119" spans="2:21">
      <c r="B119" s="24" t="str">
        <f t="shared" si="4"/>
        <v>Y</v>
      </c>
      <c r="C119" s="24" t="s">
        <v>4832</v>
      </c>
      <c r="D119" s="24" t="str">
        <f t="shared" ref="D119:D127" si="6">IF(B123="Y",C123,"")</f>
        <v>ConTab_BOM_KP_Insert_0117</v>
      </c>
      <c r="E119" s="197" t="s">
        <v>429</v>
      </c>
      <c r="F119" s="189" t="s">
        <v>4655</v>
      </c>
      <c r="G119" s="189" t="s">
        <v>432</v>
      </c>
      <c r="H119" s="195" t="s">
        <v>265</v>
      </c>
      <c r="I119" s="24" t="s">
        <v>3961</v>
      </c>
      <c r="J119" s="24" t="s">
        <v>3961</v>
      </c>
      <c r="K119" s="24"/>
      <c r="L119" s="24" t="s">
        <v>4658</v>
      </c>
      <c r="M119" s="24" t="s">
        <v>550</v>
      </c>
      <c r="N119" s="24" t="s">
        <v>549</v>
      </c>
      <c r="O119" s="24" t="s">
        <v>536</v>
      </c>
      <c r="P119" s="25" t="s">
        <v>544</v>
      </c>
      <c r="Q119" s="24" t="s">
        <v>4833</v>
      </c>
      <c r="R119" s="25" t="s">
        <v>552</v>
      </c>
      <c r="S119" s="24"/>
      <c r="T119" s="24"/>
      <c r="U119" s="24"/>
    </row>
    <row r="120" spans="2:21">
      <c r="B120" s="24" t="str">
        <f t="shared" si="4"/>
        <v>Y</v>
      </c>
      <c r="C120" s="24" t="s">
        <v>4834</v>
      </c>
      <c r="D120" s="24" t="str">
        <f t="shared" si="6"/>
        <v>ConTab_BOM_KP_Insert_0118</v>
      </c>
      <c r="E120" s="197" t="s">
        <v>435</v>
      </c>
      <c r="F120" s="189" t="s">
        <v>4655</v>
      </c>
      <c r="G120" s="189" t="s">
        <v>401</v>
      </c>
      <c r="H120" s="195" t="s">
        <v>402</v>
      </c>
      <c r="I120" s="24" t="s">
        <v>3956</v>
      </c>
      <c r="J120" s="24" t="s">
        <v>4656</v>
      </c>
      <c r="K120" s="24"/>
      <c r="L120" s="24" t="s">
        <v>4658</v>
      </c>
      <c r="M120" s="24" t="s">
        <v>535</v>
      </c>
      <c r="N120" s="24" t="s">
        <v>4659</v>
      </c>
      <c r="O120" s="24" t="s">
        <v>536</v>
      </c>
      <c r="P120" s="25" t="s">
        <v>4765</v>
      </c>
      <c r="Q120" s="24" t="s">
        <v>4766</v>
      </c>
      <c r="R120" s="25" t="s">
        <v>539</v>
      </c>
      <c r="S120" s="24"/>
      <c r="T120" s="24"/>
      <c r="U120" s="24"/>
    </row>
    <row r="121" spans="2:21">
      <c r="B121" s="24" t="str">
        <f t="shared" si="4"/>
        <v>Y</v>
      </c>
      <c r="C121" s="24" t="s">
        <v>4835</v>
      </c>
      <c r="D121" s="24" t="str">
        <f t="shared" si="6"/>
        <v>ConTab_BOM_KP_Insert_0119</v>
      </c>
      <c r="E121" s="197" t="s">
        <v>435</v>
      </c>
      <c r="F121" s="189" t="s">
        <v>4655</v>
      </c>
      <c r="G121" s="189" t="s">
        <v>401</v>
      </c>
      <c r="H121" s="195" t="s">
        <v>402</v>
      </c>
      <c r="I121" s="24" t="s">
        <v>3956</v>
      </c>
      <c r="J121" s="24" t="s">
        <v>4656</v>
      </c>
      <c r="K121" s="24"/>
      <c r="L121" s="24" t="s">
        <v>4658</v>
      </c>
      <c r="M121" s="24" t="s">
        <v>543</v>
      </c>
      <c r="N121" s="24" t="s">
        <v>4659</v>
      </c>
      <c r="O121" s="24" t="s">
        <v>536</v>
      </c>
      <c r="P121" s="25">
        <v>98140102</v>
      </c>
      <c r="Q121" s="24" t="s">
        <v>4768</v>
      </c>
      <c r="R121" s="25" t="s">
        <v>4664</v>
      </c>
      <c r="S121" s="24"/>
      <c r="T121" s="24"/>
      <c r="U121" s="24"/>
    </row>
    <row r="122" spans="2:21">
      <c r="B122" s="24" t="str">
        <f t="shared" si="4"/>
        <v>Y</v>
      </c>
      <c r="C122" s="24" t="s">
        <v>4836</v>
      </c>
      <c r="D122" s="24" t="str">
        <f t="shared" si="6"/>
        <v>ConTab_BOM_KP_Insert_0120</v>
      </c>
      <c r="E122" s="197" t="s">
        <v>435</v>
      </c>
      <c r="F122" s="189" t="s">
        <v>4655</v>
      </c>
      <c r="G122" s="189" t="s">
        <v>401</v>
      </c>
      <c r="H122" s="195" t="s">
        <v>402</v>
      </c>
      <c r="I122" s="24" t="s">
        <v>3956</v>
      </c>
      <c r="J122" s="24" t="s">
        <v>4656</v>
      </c>
      <c r="K122" s="24"/>
      <c r="L122" s="24" t="s">
        <v>4658</v>
      </c>
      <c r="M122" s="24" t="s">
        <v>550</v>
      </c>
      <c r="N122" s="24" t="s">
        <v>549</v>
      </c>
      <c r="O122" s="24" t="s">
        <v>536</v>
      </c>
      <c r="P122" s="25" t="s">
        <v>544</v>
      </c>
      <c r="Q122" s="24" t="s">
        <v>4770</v>
      </c>
      <c r="R122" s="25" t="s">
        <v>552</v>
      </c>
      <c r="S122" s="24"/>
      <c r="T122" s="24"/>
      <c r="U122" s="24"/>
    </row>
    <row r="123" spans="2:21">
      <c r="B123" s="24" t="str">
        <f t="shared" si="4"/>
        <v>Y</v>
      </c>
      <c r="C123" s="24" t="s">
        <v>4837</v>
      </c>
      <c r="D123" s="24" t="str">
        <f t="shared" si="6"/>
        <v>ConTab_BOM_KP_Insert_0121</v>
      </c>
      <c r="E123" s="197" t="s">
        <v>435</v>
      </c>
      <c r="F123" s="189" t="s">
        <v>4655</v>
      </c>
      <c r="G123" s="189" t="s">
        <v>401</v>
      </c>
      <c r="H123" s="195" t="s">
        <v>402</v>
      </c>
      <c r="I123" s="24" t="s">
        <v>3961</v>
      </c>
      <c r="J123" s="24" t="s">
        <v>3961</v>
      </c>
      <c r="K123" s="24"/>
      <c r="L123" s="24" t="s">
        <v>4658</v>
      </c>
      <c r="M123" s="24" t="s">
        <v>535</v>
      </c>
      <c r="N123" s="24" t="s">
        <v>4659</v>
      </c>
      <c r="O123" s="24" t="s">
        <v>536</v>
      </c>
      <c r="P123" s="25" t="s">
        <v>4772</v>
      </c>
      <c r="Q123" s="24" t="s">
        <v>4773</v>
      </c>
      <c r="R123" s="25" t="s">
        <v>539</v>
      </c>
      <c r="S123" s="24"/>
      <c r="T123" s="24"/>
      <c r="U123" s="24"/>
    </row>
    <row r="124" spans="2:21">
      <c r="B124" s="24" t="str">
        <f t="shared" si="4"/>
        <v>Y</v>
      </c>
      <c r="C124" s="24" t="s">
        <v>4838</v>
      </c>
      <c r="D124" s="24" t="str">
        <f t="shared" si="6"/>
        <v>ConTab_BOM_KP_Insert_0122</v>
      </c>
      <c r="E124" s="197" t="s">
        <v>435</v>
      </c>
      <c r="F124" s="189" t="s">
        <v>4655</v>
      </c>
      <c r="G124" s="189" t="s">
        <v>401</v>
      </c>
      <c r="H124" s="195" t="s">
        <v>402</v>
      </c>
      <c r="I124" s="24" t="s">
        <v>3961</v>
      </c>
      <c r="J124" s="24" t="s">
        <v>3961</v>
      </c>
      <c r="K124" s="24"/>
      <c r="L124" s="24" t="s">
        <v>4658</v>
      </c>
      <c r="M124" s="24" t="s">
        <v>543</v>
      </c>
      <c r="N124" s="24" t="s">
        <v>4659</v>
      </c>
      <c r="O124" s="24" t="s">
        <v>536</v>
      </c>
      <c r="P124" s="25" t="s">
        <v>544</v>
      </c>
      <c r="Q124" s="24" t="s">
        <v>4775</v>
      </c>
      <c r="R124" s="25" t="s">
        <v>4664</v>
      </c>
      <c r="S124" s="24"/>
      <c r="T124" s="24"/>
      <c r="U124" s="24"/>
    </row>
    <row r="125" spans="2:21">
      <c r="B125" s="24" t="str">
        <f t="shared" si="4"/>
        <v>Y</v>
      </c>
      <c r="C125" s="24" t="s">
        <v>4839</v>
      </c>
      <c r="D125" s="24" t="str">
        <f t="shared" si="6"/>
        <v>ConTab_BOM_KP_Insert_0123</v>
      </c>
      <c r="E125" s="197" t="s">
        <v>435</v>
      </c>
      <c r="F125" s="189" t="s">
        <v>4655</v>
      </c>
      <c r="G125" s="189" t="s">
        <v>401</v>
      </c>
      <c r="H125" s="195" t="s">
        <v>402</v>
      </c>
      <c r="I125" s="24" t="s">
        <v>3961</v>
      </c>
      <c r="J125" s="24" t="s">
        <v>3961</v>
      </c>
      <c r="K125" s="24"/>
      <c r="L125" s="24" t="s">
        <v>4658</v>
      </c>
      <c r="M125" s="24" t="s">
        <v>550</v>
      </c>
      <c r="N125" s="24" t="s">
        <v>549</v>
      </c>
      <c r="O125" s="24" t="s">
        <v>536</v>
      </c>
      <c r="P125" s="25" t="s">
        <v>544</v>
      </c>
      <c r="Q125" s="24" t="s">
        <v>4777</v>
      </c>
      <c r="R125" s="25" t="s">
        <v>552</v>
      </c>
      <c r="S125" s="24"/>
      <c r="T125" s="24"/>
      <c r="U125" s="24"/>
    </row>
    <row r="126" spans="2:21">
      <c r="B126" s="24" t="str">
        <f t="shared" si="4"/>
        <v>Y</v>
      </c>
      <c r="C126" s="24" t="s">
        <v>4840</v>
      </c>
      <c r="D126" s="24" t="str">
        <f t="shared" si="6"/>
        <v>ConTab_BOM_KP_Insert_0124</v>
      </c>
      <c r="E126" s="197" t="s">
        <v>440</v>
      </c>
      <c r="F126" s="189" t="s">
        <v>4655</v>
      </c>
      <c r="G126" s="189" t="s">
        <v>443</v>
      </c>
      <c r="H126" s="202" t="s">
        <v>444</v>
      </c>
      <c r="I126" s="24" t="s">
        <v>3956</v>
      </c>
      <c r="J126" s="24" t="s">
        <v>4656</v>
      </c>
      <c r="K126" s="24"/>
      <c r="L126" s="24" t="s">
        <v>4658</v>
      </c>
      <c r="M126" s="24" t="s">
        <v>535</v>
      </c>
      <c r="N126" s="24" t="s">
        <v>4659</v>
      </c>
      <c r="O126" s="24" t="s">
        <v>536</v>
      </c>
      <c r="P126" s="25" t="s">
        <v>4841</v>
      </c>
      <c r="Q126" s="24" t="s">
        <v>4842</v>
      </c>
      <c r="R126" s="25" t="s">
        <v>539</v>
      </c>
      <c r="S126" s="24"/>
      <c r="T126" s="24"/>
      <c r="U126" s="24"/>
    </row>
    <row r="127" spans="2:21">
      <c r="B127" s="24" t="str">
        <f t="shared" si="4"/>
        <v>Y</v>
      </c>
      <c r="C127" s="24" t="s">
        <v>4843</v>
      </c>
      <c r="D127" s="24" t="str">
        <f t="shared" si="6"/>
        <v>ConTab_BOM_KP_Insert_0125</v>
      </c>
      <c r="E127" s="197" t="s">
        <v>440</v>
      </c>
      <c r="F127" s="189" t="s">
        <v>4655</v>
      </c>
      <c r="G127" s="189" t="s">
        <v>443</v>
      </c>
      <c r="H127" s="202" t="s">
        <v>444</v>
      </c>
      <c r="I127" s="24" t="s">
        <v>3956</v>
      </c>
      <c r="J127" s="24" t="s">
        <v>4656</v>
      </c>
      <c r="K127" s="24"/>
      <c r="L127" s="24" t="s">
        <v>4658</v>
      </c>
      <c r="M127" s="24" t="s">
        <v>543</v>
      </c>
      <c r="N127" s="24" t="s">
        <v>4659</v>
      </c>
      <c r="O127" s="24" t="s">
        <v>536</v>
      </c>
      <c r="P127" s="25" t="s">
        <v>544</v>
      </c>
      <c r="Q127" s="24" t="s">
        <v>4844</v>
      </c>
      <c r="R127" s="25" t="s">
        <v>4664</v>
      </c>
      <c r="S127" s="24"/>
      <c r="T127" s="24"/>
      <c r="U127" s="24"/>
    </row>
    <row r="128" spans="2:21">
      <c r="B128" s="24" t="str">
        <f t="shared" si="4"/>
        <v>Y</v>
      </c>
      <c r="C128" s="24" t="s">
        <v>4845</v>
      </c>
      <c r="D128" s="24" t="e">
        <f>IF(#REF!="Y",#REF!,"")</f>
        <v>#REF!</v>
      </c>
      <c r="E128" s="197" t="s">
        <v>440</v>
      </c>
      <c r="F128" s="189" t="s">
        <v>4655</v>
      </c>
      <c r="G128" s="189" t="s">
        <v>443</v>
      </c>
      <c r="H128" s="202" t="s">
        <v>444</v>
      </c>
      <c r="I128" s="24" t="s">
        <v>3956</v>
      </c>
      <c r="J128" s="24" t="s">
        <v>4656</v>
      </c>
      <c r="K128" s="24"/>
      <c r="L128" s="24" t="s">
        <v>4658</v>
      </c>
      <c r="M128" s="24" t="s">
        <v>550</v>
      </c>
      <c r="N128" s="24" t="s">
        <v>549</v>
      </c>
      <c r="O128" s="24" t="s">
        <v>536</v>
      </c>
      <c r="P128" s="25" t="s">
        <v>544</v>
      </c>
      <c r="Q128" s="24" t="s">
        <v>4846</v>
      </c>
      <c r="R128" s="25" t="s">
        <v>552</v>
      </c>
      <c r="S128" s="24"/>
      <c r="T128" s="24"/>
      <c r="U128" s="24"/>
    </row>
    <row r="129" spans="2:21">
      <c r="B129" s="24" t="str">
        <f t="shared" si="4"/>
        <v>Y</v>
      </c>
      <c r="C129" s="24" t="s">
        <v>4847</v>
      </c>
      <c r="D129" s="24" t="e">
        <f>IF(#REF!="Y",#REF!,"")</f>
        <v>#REF!</v>
      </c>
      <c r="E129" s="197" t="s">
        <v>440</v>
      </c>
      <c r="F129" s="189" t="s">
        <v>4655</v>
      </c>
      <c r="G129" s="189" t="s">
        <v>443</v>
      </c>
      <c r="H129" s="202" t="s">
        <v>444</v>
      </c>
      <c r="I129" s="24" t="s">
        <v>3961</v>
      </c>
      <c r="J129" s="24" t="s">
        <v>3961</v>
      </c>
      <c r="K129" s="24"/>
      <c r="L129" s="24" t="s">
        <v>4658</v>
      </c>
      <c r="M129" s="24" t="s">
        <v>535</v>
      </c>
      <c r="N129" s="24" t="s">
        <v>4659</v>
      </c>
      <c r="O129" s="24" t="s">
        <v>536</v>
      </c>
      <c r="P129" s="25" t="s">
        <v>4848</v>
      </c>
      <c r="Q129" s="24" t="s">
        <v>4849</v>
      </c>
      <c r="R129" s="25" t="s">
        <v>539</v>
      </c>
      <c r="S129" s="24"/>
      <c r="T129" s="24"/>
      <c r="U129" s="24"/>
    </row>
    <row r="130" spans="2:21">
      <c r="B130" s="24" t="str">
        <f t="shared" si="4"/>
        <v>Y</v>
      </c>
      <c r="C130" s="24" t="s">
        <v>4850</v>
      </c>
      <c r="D130" s="24" t="e">
        <f>IF(#REF!="Y",#REF!,"")</f>
        <v>#REF!</v>
      </c>
      <c r="E130" s="197" t="s">
        <v>440</v>
      </c>
      <c r="F130" s="189" t="s">
        <v>4655</v>
      </c>
      <c r="G130" s="189" t="s">
        <v>443</v>
      </c>
      <c r="H130" s="202" t="s">
        <v>444</v>
      </c>
      <c r="I130" s="24" t="s">
        <v>3961</v>
      </c>
      <c r="J130" s="24" t="s">
        <v>3961</v>
      </c>
      <c r="K130" s="24"/>
      <c r="L130" s="24" t="s">
        <v>4658</v>
      </c>
      <c r="M130" s="24" t="s">
        <v>543</v>
      </c>
      <c r="N130" s="24" t="s">
        <v>4659</v>
      </c>
      <c r="O130" s="24" t="s">
        <v>536</v>
      </c>
      <c r="P130" s="25" t="s">
        <v>544</v>
      </c>
      <c r="Q130" s="24" t="s">
        <v>4851</v>
      </c>
      <c r="R130" s="25" t="s">
        <v>4664</v>
      </c>
      <c r="S130" s="24"/>
      <c r="T130" s="24"/>
      <c r="U130" s="24"/>
    </row>
    <row r="131" spans="2:21">
      <c r="B131" s="24" t="str">
        <f t="shared" si="4"/>
        <v>Y</v>
      </c>
      <c r="C131" s="24" t="s">
        <v>4852</v>
      </c>
      <c r="D131" s="24" t="e">
        <f>IF(#REF!="Y",#REF!,"")</f>
        <v>#REF!</v>
      </c>
      <c r="E131" s="197" t="s">
        <v>440</v>
      </c>
      <c r="F131" s="189" t="s">
        <v>4655</v>
      </c>
      <c r="G131" s="189" t="s">
        <v>443</v>
      </c>
      <c r="H131" s="202" t="s">
        <v>444</v>
      </c>
      <c r="I131" s="24" t="s">
        <v>3961</v>
      </c>
      <c r="J131" s="24" t="s">
        <v>3961</v>
      </c>
      <c r="K131" s="24"/>
      <c r="L131" s="24" t="s">
        <v>4658</v>
      </c>
      <c r="M131" s="24" t="s">
        <v>550</v>
      </c>
      <c r="N131" s="24" t="s">
        <v>549</v>
      </c>
      <c r="O131" s="24" t="s">
        <v>536</v>
      </c>
      <c r="P131" s="25" t="s">
        <v>544</v>
      </c>
      <c r="Q131" s="24" t="s">
        <v>4853</v>
      </c>
      <c r="R131" s="25" t="s">
        <v>552</v>
      </c>
      <c r="S131" s="24"/>
      <c r="T131" s="24"/>
      <c r="U131" s="24"/>
    </row>
    <row r="132" spans="2:21">
      <c r="B132" s="24" t="str">
        <f t="shared" si="4"/>
        <v>Y</v>
      </c>
      <c r="C132" s="24" t="s">
        <v>4854</v>
      </c>
      <c r="D132" s="24" t="str">
        <f>IF(B132="Y",C132,"")</f>
        <v>ConTab_BOM_KP_Insert_0126</v>
      </c>
      <c r="E132" s="197" t="s">
        <v>447</v>
      </c>
      <c r="F132" s="189" t="s">
        <v>4655</v>
      </c>
      <c r="G132" s="189" t="s">
        <v>450</v>
      </c>
      <c r="H132" s="202" t="s">
        <v>269</v>
      </c>
      <c r="I132" s="24" t="s">
        <v>3956</v>
      </c>
      <c r="J132" s="24" t="s">
        <v>4656</v>
      </c>
      <c r="K132" s="24"/>
      <c r="L132" s="24" t="s">
        <v>4658</v>
      </c>
      <c r="M132" s="24" t="s">
        <v>550</v>
      </c>
      <c r="N132" s="24" t="s">
        <v>549</v>
      </c>
      <c r="O132" s="24" t="s">
        <v>536</v>
      </c>
      <c r="P132" s="25" t="s">
        <v>544</v>
      </c>
      <c r="Q132" s="24" t="s">
        <v>4855</v>
      </c>
      <c r="R132" s="25" t="s">
        <v>552</v>
      </c>
      <c r="S132" s="24"/>
      <c r="T132" s="24"/>
      <c r="U132" s="24"/>
    </row>
    <row r="133" spans="2:21">
      <c r="B133" s="24" t="str">
        <f t="shared" si="4"/>
        <v>Y</v>
      </c>
      <c r="C133" s="24" t="s">
        <v>4856</v>
      </c>
      <c r="D133" s="24" t="str">
        <f>IF(B135="Y",C133,"")</f>
        <v>ConTab_BOM_KP_Insert_0127</v>
      </c>
      <c r="E133" s="197" t="s">
        <v>447</v>
      </c>
      <c r="F133" s="189" t="s">
        <v>4655</v>
      </c>
      <c r="G133" s="189" t="s">
        <v>450</v>
      </c>
      <c r="H133" s="202" t="s">
        <v>269</v>
      </c>
      <c r="I133" s="24" t="s">
        <v>3961</v>
      </c>
      <c r="J133" s="24" t="s">
        <v>3961</v>
      </c>
      <c r="K133" s="24"/>
      <c r="L133" s="24" t="s">
        <v>4658</v>
      </c>
      <c r="M133" s="24" t="s">
        <v>550</v>
      </c>
      <c r="N133" s="24" t="s">
        <v>549</v>
      </c>
      <c r="O133" s="24" t="s">
        <v>536</v>
      </c>
      <c r="P133" s="25" t="s">
        <v>544</v>
      </c>
      <c r="Q133" s="24" t="s">
        <v>4857</v>
      </c>
      <c r="R133" s="25" t="s">
        <v>552</v>
      </c>
      <c r="S133" s="24"/>
      <c r="T133" s="24"/>
      <c r="U133" s="24"/>
    </row>
    <row r="134" spans="2:21">
      <c r="B134" s="24" t="str">
        <f t="shared" si="4"/>
        <v>Y</v>
      </c>
      <c r="C134" s="24" t="s">
        <v>4858</v>
      </c>
      <c r="D134" s="24" t="str">
        <f>IF(B138="Y",C134,"")</f>
        <v>ConTab_BOM_KP_Insert_0128</v>
      </c>
      <c r="E134" s="197" t="s">
        <v>453</v>
      </c>
      <c r="F134" s="189" t="s">
        <v>4655</v>
      </c>
      <c r="G134" s="189" t="s">
        <v>450</v>
      </c>
      <c r="H134" s="202" t="s">
        <v>269</v>
      </c>
      <c r="I134" s="24" t="s">
        <v>3956</v>
      </c>
      <c r="J134" s="24" t="s">
        <v>4656</v>
      </c>
      <c r="K134" s="24"/>
      <c r="L134" s="24" t="s">
        <v>4658</v>
      </c>
      <c r="M134" s="24" t="s">
        <v>550</v>
      </c>
      <c r="N134" s="24" t="s">
        <v>549</v>
      </c>
      <c r="O134" s="24" t="s">
        <v>536</v>
      </c>
      <c r="P134" s="25" t="s">
        <v>544</v>
      </c>
      <c r="Q134" s="24" t="s">
        <v>4855</v>
      </c>
      <c r="R134" s="25" t="s">
        <v>552</v>
      </c>
      <c r="S134" s="24"/>
      <c r="T134" s="24"/>
      <c r="U134" s="24"/>
    </row>
    <row r="135" spans="2:21">
      <c r="B135" s="24" t="str">
        <f t="shared" si="4"/>
        <v>Y</v>
      </c>
      <c r="C135" s="24" t="s">
        <v>4859</v>
      </c>
      <c r="D135" s="24" t="str">
        <f>IF(B141="Y",C135,"")</f>
        <v>ConTab_BOM_KP_Insert_0129</v>
      </c>
      <c r="E135" s="197" t="s">
        <v>453</v>
      </c>
      <c r="F135" s="189" t="s">
        <v>4655</v>
      </c>
      <c r="G135" s="189" t="s">
        <v>450</v>
      </c>
      <c r="H135" s="202" t="s">
        <v>269</v>
      </c>
      <c r="I135" s="24" t="s">
        <v>3961</v>
      </c>
      <c r="J135" s="24" t="s">
        <v>3961</v>
      </c>
      <c r="K135" s="24"/>
      <c r="L135" s="24" t="s">
        <v>4658</v>
      </c>
      <c r="M135" s="24" t="s">
        <v>550</v>
      </c>
      <c r="N135" s="24" t="s">
        <v>549</v>
      </c>
      <c r="O135" s="24" t="s">
        <v>536</v>
      </c>
      <c r="P135" s="25" t="s">
        <v>544</v>
      </c>
      <c r="Q135" s="24" t="s">
        <v>4857</v>
      </c>
      <c r="R135" s="25" t="s">
        <v>552</v>
      </c>
      <c r="S135" s="24"/>
      <c r="T135" s="24"/>
      <c r="U135" s="24"/>
    </row>
    <row r="136" spans="2:21">
      <c r="B136" s="24" t="str">
        <f t="shared" ref="B136:B199" si="7">IF(AND(M136&lt;&gt;"B20", O136= "Coating_Standard"),"Y","N")</f>
        <v>Y</v>
      </c>
      <c r="C136" s="24" t="s">
        <v>4860</v>
      </c>
      <c r="D136" s="24" t="str">
        <f>IF(B144="Y",C136,"")</f>
        <v>ConTab_BOM_KP_Insert_0130</v>
      </c>
      <c r="E136" s="197" t="s">
        <v>458</v>
      </c>
      <c r="F136" s="189" t="s">
        <v>4655</v>
      </c>
      <c r="G136" s="189" t="s">
        <v>450</v>
      </c>
      <c r="H136" s="202" t="s">
        <v>269</v>
      </c>
      <c r="I136" s="24" t="s">
        <v>3956</v>
      </c>
      <c r="J136" s="24" t="s">
        <v>4656</v>
      </c>
      <c r="K136" s="24"/>
      <c r="L136" s="24" t="s">
        <v>4658</v>
      </c>
      <c r="M136" s="24" t="s">
        <v>550</v>
      </c>
      <c r="N136" s="24" t="s">
        <v>549</v>
      </c>
      <c r="O136" s="24" t="s">
        <v>536</v>
      </c>
      <c r="P136" s="25" t="s">
        <v>544</v>
      </c>
      <c r="Q136" s="24" t="s">
        <v>4855</v>
      </c>
      <c r="R136" s="25" t="s">
        <v>552</v>
      </c>
      <c r="S136" s="24"/>
      <c r="T136" s="24"/>
      <c r="U136" s="24"/>
    </row>
    <row r="137" spans="2:21">
      <c r="B137" s="24" t="str">
        <f t="shared" si="7"/>
        <v>Y</v>
      </c>
      <c r="C137" s="24" t="s">
        <v>4861</v>
      </c>
      <c r="D137" s="24" t="str">
        <f>IF(B147="Y",C137,"")</f>
        <v>ConTab_BOM_KP_Insert_0131</v>
      </c>
      <c r="E137" s="197" t="s">
        <v>458</v>
      </c>
      <c r="F137" s="189" t="s">
        <v>4655</v>
      </c>
      <c r="G137" s="189" t="s">
        <v>450</v>
      </c>
      <c r="H137" s="202" t="s">
        <v>269</v>
      </c>
      <c r="I137" s="24" t="s">
        <v>3961</v>
      </c>
      <c r="J137" s="24" t="s">
        <v>3961</v>
      </c>
      <c r="K137" s="24"/>
      <c r="L137" s="24" t="s">
        <v>4658</v>
      </c>
      <c r="M137" s="24" t="s">
        <v>550</v>
      </c>
      <c r="N137" s="24" t="s">
        <v>549</v>
      </c>
      <c r="O137" s="24" t="s">
        <v>536</v>
      </c>
      <c r="P137" s="25" t="s">
        <v>544</v>
      </c>
      <c r="Q137" s="24" t="s">
        <v>4857</v>
      </c>
      <c r="R137" s="25" t="s">
        <v>552</v>
      </c>
      <c r="S137" s="24"/>
      <c r="T137" s="24"/>
      <c r="U137" s="24"/>
    </row>
    <row r="138" spans="2:21">
      <c r="B138" s="24" t="str">
        <f t="shared" si="7"/>
        <v>Y</v>
      </c>
      <c r="C138" s="24" t="s">
        <v>4862</v>
      </c>
      <c r="D138" s="24" t="str">
        <f>IF(B150="Y",C138,"")</f>
        <v>ConTab_BOM_KP_Insert_0132</v>
      </c>
      <c r="E138" s="197" t="s">
        <v>463</v>
      </c>
      <c r="F138" s="189" t="s">
        <v>4655</v>
      </c>
      <c r="G138" s="189" t="s">
        <v>432</v>
      </c>
      <c r="H138" s="202" t="s">
        <v>265</v>
      </c>
      <c r="I138" s="24" t="s">
        <v>3956</v>
      </c>
      <c r="J138" s="24" t="s">
        <v>4656</v>
      </c>
      <c r="K138" s="24"/>
      <c r="L138" s="24" t="s">
        <v>4658</v>
      </c>
      <c r="M138" s="24" t="s">
        <v>550</v>
      </c>
      <c r="N138" s="24" t="s">
        <v>549</v>
      </c>
      <c r="O138" s="24" t="s">
        <v>536</v>
      </c>
      <c r="P138" s="25" t="s">
        <v>544</v>
      </c>
      <c r="Q138" s="24" t="s">
        <v>4831</v>
      </c>
      <c r="R138" s="25" t="s">
        <v>552</v>
      </c>
      <c r="S138" s="24"/>
      <c r="T138" s="24"/>
      <c r="U138" s="24"/>
    </row>
    <row r="139" spans="2:21">
      <c r="B139" s="24" t="str">
        <f t="shared" si="7"/>
        <v>Y</v>
      </c>
      <c r="C139" s="24" t="s">
        <v>4863</v>
      </c>
      <c r="D139" s="24" t="str">
        <f>IF(B153="Y",C139,"")</f>
        <v>ConTab_BOM_KP_Insert_0133</v>
      </c>
      <c r="E139" s="197" t="s">
        <v>463</v>
      </c>
      <c r="F139" s="189" t="s">
        <v>4655</v>
      </c>
      <c r="G139" s="189" t="s">
        <v>432</v>
      </c>
      <c r="H139" s="202" t="s">
        <v>265</v>
      </c>
      <c r="I139" s="24" t="s">
        <v>3961</v>
      </c>
      <c r="J139" s="24" t="s">
        <v>3961</v>
      </c>
      <c r="K139" s="24"/>
      <c r="L139" s="24" t="s">
        <v>4658</v>
      </c>
      <c r="M139" s="24" t="s">
        <v>550</v>
      </c>
      <c r="N139" s="24" t="s">
        <v>549</v>
      </c>
      <c r="O139" s="24" t="s">
        <v>536</v>
      </c>
      <c r="P139" s="25" t="s">
        <v>544</v>
      </c>
      <c r="Q139" s="24" t="s">
        <v>4833</v>
      </c>
      <c r="R139" s="25" t="s">
        <v>552</v>
      </c>
      <c r="S139" s="24"/>
      <c r="T139" s="24"/>
      <c r="U139" s="24"/>
    </row>
    <row r="140" spans="2:21">
      <c r="B140" s="24" t="str">
        <f t="shared" si="7"/>
        <v>Y</v>
      </c>
      <c r="C140" s="24" t="s">
        <v>4864</v>
      </c>
      <c r="D140" s="24" t="str">
        <f>IF(B156="Y",C140,"")</f>
        <v>ConTab_BOM_KP_Insert_0134</v>
      </c>
      <c r="E140" s="197" t="s">
        <v>468</v>
      </c>
      <c r="F140" s="189" t="s">
        <v>4655</v>
      </c>
      <c r="G140" s="189" t="s">
        <v>432</v>
      </c>
      <c r="H140" s="202" t="s">
        <v>265</v>
      </c>
      <c r="I140" s="24" t="s">
        <v>3956</v>
      </c>
      <c r="J140" s="24" t="s">
        <v>4656</v>
      </c>
      <c r="K140" s="24"/>
      <c r="L140" s="24" t="s">
        <v>4658</v>
      </c>
      <c r="M140" s="24" t="s">
        <v>550</v>
      </c>
      <c r="N140" s="24" t="s">
        <v>549</v>
      </c>
      <c r="O140" s="24" t="s">
        <v>536</v>
      </c>
      <c r="P140" s="25" t="s">
        <v>544</v>
      </c>
      <c r="Q140" s="24" t="s">
        <v>4831</v>
      </c>
      <c r="R140" s="25" t="s">
        <v>552</v>
      </c>
      <c r="S140" s="24"/>
      <c r="T140" s="24"/>
      <c r="U140" s="24"/>
    </row>
    <row r="141" spans="2:21">
      <c r="B141" s="24" t="str">
        <f t="shared" si="7"/>
        <v>Y</v>
      </c>
      <c r="C141" s="24" t="s">
        <v>4865</v>
      </c>
      <c r="D141" s="24" t="str">
        <f t="shared" ref="D141:D204" si="8">IF(B159="Y",C141,"")</f>
        <v>ConTab_BOM_KP_Insert_0135</v>
      </c>
      <c r="E141" s="197" t="s">
        <v>468</v>
      </c>
      <c r="F141" s="189" t="s">
        <v>4655</v>
      </c>
      <c r="G141" s="189" t="s">
        <v>432</v>
      </c>
      <c r="H141" s="202" t="s">
        <v>265</v>
      </c>
      <c r="I141" s="24" t="s">
        <v>3961</v>
      </c>
      <c r="J141" s="24" t="s">
        <v>3961</v>
      </c>
      <c r="K141" s="24"/>
      <c r="L141" s="24" t="s">
        <v>4658</v>
      </c>
      <c r="M141" s="24" t="s">
        <v>550</v>
      </c>
      <c r="N141" s="24" t="s">
        <v>549</v>
      </c>
      <c r="O141" s="24" t="s">
        <v>536</v>
      </c>
      <c r="P141" s="25" t="s">
        <v>544</v>
      </c>
      <c r="Q141" s="24" t="s">
        <v>4833</v>
      </c>
      <c r="R141" s="25" t="s">
        <v>552</v>
      </c>
      <c r="S141" s="24"/>
      <c r="T141" s="24"/>
      <c r="U141" s="24"/>
    </row>
    <row r="142" spans="2:21">
      <c r="B142" s="24" t="str">
        <f t="shared" si="7"/>
        <v>Y</v>
      </c>
      <c r="C142" s="24" t="s">
        <v>4866</v>
      </c>
      <c r="D142" s="24" t="str">
        <f t="shared" si="8"/>
        <v>ConTab_BOM_KP_Insert_0136</v>
      </c>
      <c r="E142" s="189" t="s">
        <v>326</v>
      </c>
      <c r="F142" s="189" t="s">
        <v>4655</v>
      </c>
      <c r="G142" s="189" t="s">
        <v>339</v>
      </c>
      <c r="H142" s="195" t="s">
        <v>329</v>
      </c>
      <c r="I142" s="24" t="s">
        <v>3956</v>
      </c>
      <c r="J142" s="24" t="s">
        <v>4656</v>
      </c>
      <c r="K142" s="24" t="s">
        <v>4657</v>
      </c>
      <c r="L142" s="24" t="s">
        <v>4867</v>
      </c>
      <c r="M142" s="24" t="s">
        <v>535</v>
      </c>
      <c r="N142" s="24" t="s">
        <v>4868</v>
      </c>
      <c r="O142" s="24" t="s">
        <v>536</v>
      </c>
      <c r="P142" s="25" t="s">
        <v>544</v>
      </c>
      <c r="Q142" s="24" t="s">
        <v>4869</v>
      </c>
      <c r="R142" s="25" t="s">
        <v>539</v>
      </c>
      <c r="S142" s="24"/>
      <c r="T142" s="24"/>
      <c r="U142" s="24"/>
    </row>
    <row r="143" spans="2:21">
      <c r="B143" s="24" t="str">
        <f t="shared" si="7"/>
        <v>Y</v>
      </c>
      <c r="C143" s="24" t="s">
        <v>4870</v>
      </c>
      <c r="D143" s="24" t="str">
        <f t="shared" si="8"/>
        <v>ConTab_BOM_KP_Insert_0137</v>
      </c>
      <c r="E143" s="189" t="s">
        <v>326</v>
      </c>
      <c r="F143" s="189" t="s">
        <v>4655</v>
      </c>
      <c r="G143" s="189" t="s">
        <v>339</v>
      </c>
      <c r="H143" s="195" t="s">
        <v>329</v>
      </c>
      <c r="I143" s="24" t="s">
        <v>3956</v>
      </c>
      <c r="J143" s="24" t="s">
        <v>4656</v>
      </c>
      <c r="K143" s="24" t="s">
        <v>4657</v>
      </c>
      <c r="L143" s="24" t="s">
        <v>4867</v>
      </c>
      <c r="M143" s="24" t="s">
        <v>543</v>
      </c>
      <c r="N143" s="24" t="s">
        <v>4868</v>
      </c>
      <c r="O143" s="24" t="s">
        <v>536</v>
      </c>
      <c r="P143" s="25" t="s">
        <v>544</v>
      </c>
      <c r="Q143" s="24" t="s">
        <v>4871</v>
      </c>
      <c r="R143" s="25" t="s">
        <v>4664</v>
      </c>
      <c r="S143" s="24"/>
      <c r="T143" s="24"/>
      <c r="U143" s="24"/>
    </row>
    <row r="144" spans="2:21">
      <c r="B144" s="24" t="str">
        <f t="shared" si="7"/>
        <v>Y</v>
      </c>
      <c r="C144" s="24" t="s">
        <v>4872</v>
      </c>
      <c r="D144" s="24" t="str">
        <f t="shared" si="8"/>
        <v>ConTab_BOM_KP_Insert_0138</v>
      </c>
      <c r="E144" s="189" t="s">
        <v>326</v>
      </c>
      <c r="F144" s="189" t="s">
        <v>4655</v>
      </c>
      <c r="G144" s="189" t="s">
        <v>339</v>
      </c>
      <c r="H144" s="195" t="s">
        <v>329</v>
      </c>
      <c r="I144" s="24" t="s">
        <v>3956</v>
      </c>
      <c r="J144" s="24" t="s">
        <v>4656</v>
      </c>
      <c r="K144" s="24" t="s">
        <v>4657</v>
      </c>
      <c r="L144" s="24" t="s">
        <v>4867</v>
      </c>
      <c r="M144" s="24" t="s">
        <v>550</v>
      </c>
      <c r="N144" s="24" t="s">
        <v>549</v>
      </c>
      <c r="O144" s="24" t="s">
        <v>536</v>
      </c>
      <c r="P144" s="25" t="s">
        <v>544</v>
      </c>
      <c r="Q144" s="24" t="s">
        <v>4873</v>
      </c>
      <c r="R144" s="25" t="s">
        <v>552</v>
      </c>
      <c r="S144" s="24"/>
      <c r="T144" s="24"/>
      <c r="U144" s="24"/>
    </row>
    <row r="145" spans="2:21">
      <c r="B145" s="24" t="str">
        <f t="shared" si="7"/>
        <v>Y</v>
      </c>
      <c r="C145" s="24" t="s">
        <v>4874</v>
      </c>
      <c r="D145" s="24" t="str">
        <f t="shared" si="8"/>
        <v>ConTab_BOM_KP_Insert_0139</v>
      </c>
      <c r="E145" s="189" t="s">
        <v>326</v>
      </c>
      <c r="F145" s="189" t="s">
        <v>4655</v>
      </c>
      <c r="G145" s="189" t="s">
        <v>332</v>
      </c>
      <c r="H145" s="195" t="s">
        <v>333</v>
      </c>
      <c r="I145" s="24" t="s">
        <v>3961</v>
      </c>
      <c r="J145" s="24" t="s">
        <v>3961</v>
      </c>
      <c r="K145" s="24"/>
      <c r="L145" s="24" t="s">
        <v>4867</v>
      </c>
      <c r="M145" s="24" t="s">
        <v>535</v>
      </c>
      <c r="N145" s="24" t="s">
        <v>4868</v>
      </c>
      <c r="O145" s="24" t="s">
        <v>536</v>
      </c>
      <c r="P145" s="25" t="s">
        <v>544</v>
      </c>
      <c r="Q145" s="24" t="s">
        <v>4875</v>
      </c>
      <c r="R145" s="25" t="s">
        <v>539</v>
      </c>
      <c r="S145" s="24"/>
      <c r="T145" s="24"/>
      <c r="U145" s="24"/>
    </row>
    <row r="146" spans="2:21">
      <c r="B146" s="24" t="str">
        <f t="shared" si="7"/>
        <v>Y</v>
      </c>
      <c r="C146" s="24" t="s">
        <v>4876</v>
      </c>
      <c r="D146" s="24" t="str">
        <f t="shared" si="8"/>
        <v>ConTab_BOM_KP_Insert_0140</v>
      </c>
      <c r="E146" s="189" t="s">
        <v>326</v>
      </c>
      <c r="F146" s="189" t="s">
        <v>4655</v>
      </c>
      <c r="G146" s="189" t="s">
        <v>332</v>
      </c>
      <c r="H146" s="195" t="s">
        <v>333</v>
      </c>
      <c r="I146" s="24" t="s">
        <v>3961</v>
      </c>
      <c r="J146" s="24" t="s">
        <v>3961</v>
      </c>
      <c r="K146" s="24"/>
      <c r="L146" s="24" t="s">
        <v>4867</v>
      </c>
      <c r="M146" s="24" t="s">
        <v>543</v>
      </c>
      <c r="N146" s="24" t="s">
        <v>4868</v>
      </c>
      <c r="O146" s="24" t="s">
        <v>536</v>
      </c>
      <c r="P146" s="25" t="s">
        <v>544</v>
      </c>
      <c r="Q146" s="24" t="s">
        <v>4877</v>
      </c>
      <c r="R146" s="25" t="s">
        <v>4664</v>
      </c>
      <c r="S146" s="24"/>
      <c r="T146" s="24"/>
      <c r="U146" s="24"/>
    </row>
    <row r="147" spans="2:21">
      <c r="B147" s="24" t="str">
        <f t="shared" si="7"/>
        <v>Y</v>
      </c>
      <c r="C147" s="24" t="s">
        <v>4878</v>
      </c>
      <c r="D147" s="24" t="str">
        <f t="shared" si="8"/>
        <v>ConTab_BOM_KP_Insert_0141</v>
      </c>
      <c r="E147" s="189" t="s">
        <v>326</v>
      </c>
      <c r="F147" s="189" t="s">
        <v>4655</v>
      </c>
      <c r="G147" s="189" t="s">
        <v>332</v>
      </c>
      <c r="H147" s="195" t="s">
        <v>333</v>
      </c>
      <c r="I147" s="24" t="s">
        <v>3961</v>
      </c>
      <c r="J147" s="24" t="s">
        <v>3961</v>
      </c>
      <c r="K147" s="24"/>
      <c r="L147" s="24" t="s">
        <v>4867</v>
      </c>
      <c r="M147" s="24" t="s">
        <v>550</v>
      </c>
      <c r="N147" s="24" t="s">
        <v>549</v>
      </c>
      <c r="O147" s="24" t="s">
        <v>536</v>
      </c>
      <c r="P147" s="25" t="s">
        <v>544</v>
      </c>
      <c r="Q147" s="24" t="s">
        <v>4879</v>
      </c>
      <c r="R147" s="25" t="s">
        <v>552</v>
      </c>
      <c r="S147" s="24"/>
      <c r="T147" s="24"/>
      <c r="U147" s="24"/>
    </row>
    <row r="148" spans="2:21">
      <c r="B148" s="24" t="str">
        <f t="shared" si="7"/>
        <v>Y</v>
      </c>
      <c r="C148" s="24" t="s">
        <v>4880</v>
      </c>
      <c r="D148" s="24" t="str">
        <f t="shared" si="8"/>
        <v>ConTab_BOM_KP_Insert_0142</v>
      </c>
      <c r="E148" s="189" t="s">
        <v>326</v>
      </c>
      <c r="F148" s="189" t="s">
        <v>4655</v>
      </c>
      <c r="G148" s="189" t="s">
        <v>332</v>
      </c>
      <c r="H148" s="195" t="s">
        <v>333</v>
      </c>
      <c r="I148" s="24" t="s">
        <v>3956</v>
      </c>
      <c r="J148" s="24" t="s">
        <v>4656</v>
      </c>
      <c r="K148" s="24" t="s">
        <v>4675</v>
      </c>
      <c r="L148" s="24" t="s">
        <v>4867</v>
      </c>
      <c r="M148" s="24" t="s">
        <v>535</v>
      </c>
      <c r="N148" s="24" t="s">
        <v>4868</v>
      </c>
      <c r="O148" s="24" t="s">
        <v>536</v>
      </c>
      <c r="P148" s="25" t="s">
        <v>544</v>
      </c>
      <c r="Q148" s="24" t="s">
        <v>4881</v>
      </c>
      <c r="R148" s="25" t="s">
        <v>539</v>
      </c>
      <c r="S148" s="24"/>
      <c r="T148" s="24"/>
      <c r="U148" s="24"/>
    </row>
    <row r="149" spans="2:21">
      <c r="B149" s="24" t="str">
        <f t="shared" si="7"/>
        <v>Y</v>
      </c>
      <c r="C149" s="24" t="s">
        <v>4882</v>
      </c>
      <c r="D149" s="24" t="str">
        <f t="shared" si="8"/>
        <v>ConTab_BOM_KP_Insert_0143</v>
      </c>
      <c r="E149" s="189" t="s">
        <v>326</v>
      </c>
      <c r="F149" s="189" t="s">
        <v>4655</v>
      </c>
      <c r="G149" s="189" t="s">
        <v>332</v>
      </c>
      <c r="H149" s="195" t="s">
        <v>333</v>
      </c>
      <c r="I149" s="24" t="s">
        <v>3956</v>
      </c>
      <c r="J149" s="24" t="s">
        <v>4656</v>
      </c>
      <c r="K149" s="24" t="s">
        <v>4675</v>
      </c>
      <c r="L149" s="24" t="s">
        <v>4867</v>
      </c>
      <c r="M149" s="24" t="s">
        <v>543</v>
      </c>
      <c r="N149" s="24" t="s">
        <v>4868</v>
      </c>
      <c r="O149" s="24" t="s">
        <v>536</v>
      </c>
      <c r="P149" s="25" t="s">
        <v>544</v>
      </c>
      <c r="Q149" s="24" t="s">
        <v>4883</v>
      </c>
      <c r="R149" s="25" t="s">
        <v>4664</v>
      </c>
      <c r="S149" s="24"/>
      <c r="T149" s="24"/>
      <c r="U149" s="24"/>
    </row>
    <row r="150" spans="2:21">
      <c r="B150" s="24" t="str">
        <f t="shared" si="7"/>
        <v>Y</v>
      </c>
      <c r="C150" s="24" t="s">
        <v>4884</v>
      </c>
      <c r="D150" s="24" t="str">
        <f t="shared" si="8"/>
        <v>ConTab_BOM_KP_Insert_0144</v>
      </c>
      <c r="E150" s="189" t="s">
        <v>326</v>
      </c>
      <c r="F150" s="189" t="s">
        <v>4655</v>
      </c>
      <c r="G150" s="189" t="s">
        <v>332</v>
      </c>
      <c r="H150" s="195" t="s">
        <v>333</v>
      </c>
      <c r="I150" s="24" t="s">
        <v>3956</v>
      </c>
      <c r="J150" s="24" t="s">
        <v>4656</v>
      </c>
      <c r="K150" s="24" t="s">
        <v>4675</v>
      </c>
      <c r="L150" s="24" t="s">
        <v>4867</v>
      </c>
      <c r="M150" s="24" t="s">
        <v>550</v>
      </c>
      <c r="N150" s="24" t="s">
        <v>549</v>
      </c>
      <c r="O150" s="24" t="s">
        <v>536</v>
      </c>
      <c r="P150" s="25" t="s">
        <v>544</v>
      </c>
      <c r="Q150" s="24" t="s">
        <v>4885</v>
      </c>
      <c r="R150" s="25" t="s">
        <v>552</v>
      </c>
      <c r="S150" s="24"/>
      <c r="T150" s="24"/>
      <c r="U150" s="24"/>
    </row>
    <row r="151" spans="2:21">
      <c r="B151" s="24" t="str">
        <f t="shared" si="7"/>
        <v>Y</v>
      </c>
      <c r="C151" s="24" t="s">
        <v>4886</v>
      </c>
      <c r="D151" s="24" t="str">
        <f t="shared" si="8"/>
        <v>ConTab_BOM_KP_Insert_0145</v>
      </c>
      <c r="E151" s="189" t="s">
        <v>336</v>
      </c>
      <c r="F151" s="189" t="s">
        <v>4655</v>
      </c>
      <c r="G151" s="189" t="s">
        <v>339</v>
      </c>
      <c r="H151" s="195" t="s">
        <v>329</v>
      </c>
      <c r="I151" s="24" t="s">
        <v>3956</v>
      </c>
      <c r="J151" s="24" t="s">
        <v>4656</v>
      </c>
      <c r="K151" s="24" t="s">
        <v>4657</v>
      </c>
      <c r="L151" s="24" t="s">
        <v>4867</v>
      </c>
      <c r="M151" s="24" t="s">
        <v>535</v>
      </c>
      <c r="N151" s="24" t="s">
        <v>4868</v>
      </c>
      <c r="O151" s="24" t="s">
        <v>536</v>
      </c>
      <c r="P151" s="25" t="s">
        <v>544</v>
      </c>
      <c r="Q151" s="24" t="s">
        <v>4869</v>
      </c>
      <c r="R151" s="25" t="s">
        <v>539</v>
      </c>
      <c r="S151" s="24"/>
      <c r="T151" s="24"/>
      <c r="U151" s="24"/>
    </row>
    <row r="152" spans="2:21">
      <c r="B152" s="24" t="str">
        <f t="shared" si="7"/>
        <v>Y</v>
      </c>
      <c r="C152" s="24" t="s">
        <v>4887</v>
      </c>
      <c r="D152" s="24" t="str">
        <f t="shared" si="8"/>
        <v>ConTab_BOM_KP_Insert_0146</v>
      </c>
      <c r="E152" s="189" t="s">
        <v>336</v>
      </c>
      <c r="F152" s="189" t="s">
        <v>4655</v>
      </c>
      <c r="G152" s="189" t="s">
        <v>339</v>
      </c>
      <c r="H152" s="195" t="s">
        <v>329</v>
      </c>
      <c r="I152" s="24" t="s">
        <v>3956</v>
      </c>
      <c r="J152" s="24" t="s">
        <v>4656</v>
      </c>
      <c r="K152" s="24" t="s">
        <v>4657</v>
      </c>
      <c r="L152" s="24" t="s">
        <v>4867</v>
      </c>
      <c r="M152" s="24" t="s">
        <v>543</v>
      </c>
      <c r="N152" s="24" t="s">
        <v>4868</v>
      </c>
      <c r="O152" s="24" t="s">
        <v>536</v>
      </c>
      <c r="P152" s="25" t="s">
        <v>544</v>
      </c>
      <c r="Q152" s="24" t="s">
        <v>4871</v>
      </c>
      <c r="R152" s="25" t="s">
        <v>4664</v>
      </c>
      <c r="S152" s="24"/>
      <c r="T152" s="24"/>
      <c r="U152" s="24"/>
    </row>
    <row r="153" spans="2:21">
      <c r="B153" s="24" t="str">
        <f t="shared" si="7"/>
        <v>Y</v>
      </c>
      <c r="C153" s="24" t="s">
        <v>4888</v>
      </c>
      <c r="D153" s="24" t="str">
        <f t="shared" si="8"/>
        <v>ConTab_BOM_KP_Insert_0147</v>
      </c>
      <c r="E153" s="189" t="s">
        <v>336</v>
      </c>
      <c r="F153" s="189" t="s">
        <v>4655</v>
      </c>
      <c r="G153" s="189" t="s">
        <v>339</v>
      </c>
      <c r="H153" s="195" t="s">
        <v>329</v>
      </c>
      <c r="I153" s="24" t="s">
        <v>3956</v>
      </c>
      <c r="J153" s="24" t="s">
        <v>4656</v>
      </c>
      <c r="K153" s="24" t="s">
        <v>4657</v>
      </c>
      <c r="L153" s="24" t="s">
        <v>4867</v>
      </c>
      <c r="M153" s="24" t="s">
        <v>550</v>
      </c>
      <c r="N153" s="24" t="s">
        <v>549</v>
      </c>
      <c r="O153" s="24" t="s">
        <v>536</v>
      </c>
      <c r="P153" s="25" t="s">
        <v>544</v>
      </c>
      <c r="Q153" s="24" t="s">
        <v>4873</v>
      </c>
      <c r="R153" s="25" t="s">
        <v>552</v>
      </c>
      <c r="S153" s="24"/>
      <c r="T153" s="24"/>
      <c r="U153" s="24"/>
    </row>
    <row r="154" spans="2:21">
      <c r="B154" s="24" t="str">
        <f t="shared" si="7"/>
        <v>Y</v>
      </c>
      <c r="C154" s="24" t="s">
        <v>4889</v>
      </c>
      <c r="D154" s="24" t="str">
        <f t="shared" si="8"/>
        <v>ConTab_BOM_KP_Insert_0148</v>
      </c>
      <c r="E154" s="189" t="s">
        <v>336</v>
      </c>
      <c r="F154" s="189" t="s">
        <v>4655</v>
      </c>
      <c r="G154" s="189" t="s">
        <v>332</v>
      </c>
      <c r="H154" s="195" t="s">
        <v>333</v>
      </c>
      <c r="I154" s="24" t="s">
        <v>3961</v>
      </c>
      <c r="J154" s="24" t="s">
        <v>3961</v>
      </c>
      <c r="K154" s="24"/>
      <c r="L154" s="24" t="s">
        <v>4867</v>
      </c>
      <c r="M154" s="24" t="s">
        <v>535</v>
      </c>
      <c r="N154" s="24" t="s">
        <v>4868</v>
      </c>
      <c r="O154" s="24" t="s">
        <v>536</v>
      </c>
      <c r="P154" s="25" t="s">
        <v>544</v>
      </c>
      <c r="Q154" s="24" t="s">
        <v>4875</v>
      </c>
      <c r="R154" s="25" t="s">
        <v>539</v>
      </c>
      <c r="S154" s="24"/>
      <c r="T154" s="24"/>
      <c r="U154" s="24"/>
    </row>
    <row r="155" spans="2:21">
      <c r="B155" s="24" t="str">
        <f t="shared" si="7"/>
        <v>Y</v>
      </c>
      <c r="C155" s="24" t="s">
        <v>4890</v>
      </c>
      <c r="D155" s="24" t="str">
        <f t="shared" si="8"/>
        <v>ConTab_BOM_KP_Insert_0149</v>
      </c>
      <c r="E155" s="189" t="s">
        <v>336</v>
      </c>
      <c r="F155" s="189" t="s">
        <v>4655</v>
      </c>
      <c r="G155" s="189" t="s">
        <v>332</v>
      </c>
      <c r="H155" s="195" t="s">
        <v>333</v>
      </c>
      <c r="I155" s="24" t="s">
        <v>3961</v>
      </c>
      <c r="J155" s="24" t="s">
        <v>3961</v>
      </c>
      <c r="K155" s="24"/>
      <c r="L155" s="24" t="s">
        <v>4867</v>
      </c>
      <c r="M155" s="24" t="s">
        <v>543</v>
      </c>
      <c r="N155" s="24" t="s">
        <v>4868</v>
      </c>
      <c r="O155" s="24" t="s">
        <v>536</v>
      </c>
      <c r="P155" s="25" t="s">
        <v>544</v>
      </c>
      <c r="Q155" s="24" t="s">
        <v>4877</v>
      </c>
      <c r="R155" s="25" t="s">
        <v>4664</v>
      </c>
      <c r="S155" s="24"/>
      <c r="T155" s="24"/>
      <c r="U155" s="24"/>
    </row>
    <row r="156" spans="2:21">
      <c r="B156" s="24" t="str">
        <f t="shared" si="7"/>
        <v>Y</v>
      </c>
      <c r="C156" s="24" t="s">
        <v>4891</v>
      </c>
      <c r="D156" s="24" t="str">
        <f t="shared" si="8"/>
        <v>ConTab_BOM_KP_Insert_0150</v>
      </c>
      <c r="E156" s="189" t="s">
        <v>336</v>
      </c>
      <c r="F156" s="189" t="s">
        <v>4655</v>
      </c>
      <c r="G156" s="189" t="s">
        <v>332</v>
      </c>
      <c r="H156" s="195" t="s">
        <v>333</v>
      </c>
      <c r="I156" s="24" t="s">
        <v>3961</v>
      </c>
      <c r="J156" s="24" t="s">
        <v>3961</v>
      </c>
      <c r="K156" s="24"/>
      <c r="L156" s="24" t="s">
        <v>4867</v>
      </c>
      <c r="M156" s="24" t="s">
        <v>550</v>
      </c>
      <c r="N156" s="24" t="s">
        <v>549</v>
      </c>
      <c r="O156" s="24" t="s">
        <v>536</v>
      </c>
      <c r="P156" s="25" t="s">
        <v>544</v>
      </c>
      <c r="Q156" s="24" t="s">
        <v>4879</v>
      </c>
      <c r="R156" s="25" t="s">
        <v>552</v>
      </c>
      <c r="S156" s="24"/>
      <c r="T156" s="24"/>
      <c r="U156" s="24"/>
    </row>
    <row r="157" spans="2:21">
      <c r="B157" s="24" t="str">
        <f t="shared" si="7"/>
        <v>Y</v>
      </c>
      <c r="C157" s="24" t="s">
        <v>4892</v>
      </c>
      <c r="D157" s="24" t="str">
        <f t="shared" si="8"/>
        <v>ConTab_BOM_KP_Insert_0151</v>
      </c>
      <c r="E157" s="189" t="s">
        <v>336</v>
      </c>
      <c r="F157" s="189" t="s">
        <v>4655</v>
      </c>
      <c r="G157" s="189" t="s">
        <v>332</v>
      </c>
      <c r="H157" s="195" t="s">
        <v>333</v>
      </c>
      <c r="I157" s="24" t="s">
        <v>3956</v>
      </c>
      <c r="J157" s="24" t="s">
        <v>4656</v>
      </c>
      <c r="K157" s="24" t="s">
        <v>4675</v>
      </c>
      <c r="L157" s="24" t="s">
        <v>4867</v>
      </c>
      <c r="M157" s="24" t="s">
        <v>535</v>
      </c>
      <c r="N157" s="24" t="s">
        <v>4868</v>
      </c>
      <c r="O157" s="24" t="s">
        <v>536</v>
      </c>
      <c r="P157" s="25" t="s">
        <v>544</v>
      </c>
      <c r="Q157" s="24" t="s">
        <v>4881</v>
      </c>
      <c r="R157" s="25" t="s">
        <v>539</v>
      </c>
      <c r="S157" s="24"/>
      <c r="T157" s="24"/>
      <c r="U157" s="24"/>
    </row>
    <row r="158" spans="2:21">
      <c r="B158" s="24" t="str">
        <f t="shared" si="7"/>
        <v>Y</v>
      </c>
      <c r="C158" s="24" t="s">
        <v>4893</v>
      </c>
      <c r="D158" s="24" t="str">
        <f t="shared" si="8"/>
        <v>ConTab_BOM_KP_Insert_0152</v>
      </c>
      <c r="E158" s="189" t="s">
        <v>336</v>
      </c>
      <c r="F158" s="189" t="s">
        <v>4655</v>
      </c>
      <c r="G158" s="189" t="s">
        <v>332</v>
      </c>
      <c r="H158" s="195" t="s">
        <v>333</v>
      </c>
      <c r="I158" s="24" t="s">
        <v>3956</v>
      </c>
      <c r="J158" s="24" t="s">
        <v>4656</v>
      </c>
      <c r="K158" s="24" t="s">
        <v>4675</v>
      </c>
      <c r="L158" s="24" t="s">
        <v>4867</v>
      </c>
      <c r="M158" s="24" t="s">
        <v>543</v>
      </c>
      <c r="N158" s="24" t="s">
        <v>4868</v>
      </c>
      <c r="O158" s="24" t="s">
        <v>536</v>
      </c>
      <c r="P158" s="25" t="s">
        <v>544</v>
      </c>
      <c r="Q158" s="24" t="s">
        <v>4883</v>
      </c>
      <c r="R158" s="25" t="s">
        <v>4664</v>
      </c>
      <c r="S158" s="24"/>
      <c r="T158" s="24"/>
      <c r="U158" s="24"/>
    </row>
    <row r="159" spans="2:21">
      <c r="B159" s="24" t="str">
        <f t="shared" si="7"/>
        <v>Y</v>
      </c>
      <c r="C159" s="24" t="s">
        <v>4894</v>
      </c>
      <c r="D159" s="24" t="str">
        <f t="shared" si="8"/>
        <v>ConTab_BOM_KP_Insert_0153</v>
      </c>
      <c r="E159" s="189" t="s">
        <v>336</v>
      </c>
      <c r="F159" s="189" t="s">
        <v>4655</v>
      </c>
      <c r="G159" s="189" t="s">
        <v>332</v>
      </c>
      <c r="H159" s="195" t="s">
        <v>333</v>
      </c>
      <c r="I159" s="24" t="s">
        <v>3956</v>
      </c>
      <c r="J159" s="24" t="s">
        <v>4656</v>
      </c>
      <c r="K159" s="24" t="s">
        <v>4675</v>
      </c>
      <c r="L159" s="24" t="s">
        <v>4867</v>
      </c>
      <c r="M159" s="24" t="s">
        <v>550</v>
      </c>
      <c r="N159" s="24" t="s">
        <v>549</v>
      </c>
      <c r="O159" s="24" t="s">
        <v>536</v>
      </c>
      <c r="P159" s="25" t="s">
        <v>544</v>
      </c>
      <c r="Q159" s="24" t="s">
        <v>4885</v>
      </c>
      <c r="R159" s="25" t="s">
        <v>552</v>
      </c>
      <c r="S159" s="24"/>
      <c r="T159" s="24"/>
      <c r="U159" s="24"/>
    </row>
    <row r="160" spans="2:21">
      <c r="B160" s="24" t="str">
        <f t="shared" si="7"/>
        <v>Y</v>
      </c>
      <c r="C160" s="24" t="s">
        <v>4895</v>
      </c>
      <c r="D160" s="24" t="str">
        <f t="shared" si="8"/>
        <v>ConTab_BOM_KP_Insert_0154</v>
      </c>
      <c r="E160" s="189" t="s">
        <v>344</v>
      </c>
      <c r="F160" s="189" t="s">
        <v>4655</v>
      </c>
      <c r="G160" s="189" t="s">
        <v>339</v>
      </c>
      <c r="H160" s="195" t="s">
        <v>329</v>
      </c>
      <c r="I160" s="24" t="s">
        <v>3956</v>
      </c>
      <c r="J160" s="24" t="s">
        <v>4656</v>
      </c>
      <c r="K160" s="24" t="s">
        <v>4657</v>
      </c>
      <c r="L160" s="24" t="s">
        <v>4867</v>
      </c>
      <c r="M160" s="24" t="s">
        <v>535</v>
      </c>
      <c r="N160" s="24" t="s">
        <v>4868</v>
      </c>
      <c r="O160" s="24" t="s">
        <v>536</v>
      </c>
      <c r="P160" s="25" t="s">
        <v>544</v>
      </c>
      <c r="Q160" s="24" t="s">
        <v>4869</v>
      </c>
      <c r="R160" s="25" t="s">
        <v>539</v>
      </c>
      <c r="S160" s="24"/>
      <c r="T160" s="24"/>
      <c r="U160" s="24"/>
    </row>
    <row r="161" spans="2:21">
      <c r="B161" s="24" t="str">
        <f t="shared" si="7"/>
        <v>Y</v>
      </c>
      <c r="C161" s="24" t="s">
        <v>4896</v>
      </c>
      <c r="D161" s="24" t="str">
        <f t="shared" si="8"/>
        <v>ConTab_BOM_KP_Insert_0155</v>
      </c>
      <c r="E161" s="189" t="s">
        <v>344</v>
      </c>
      <c r="F161" s="189" t="s">
        <v>4655</v>
      </c>
      <c r="G161" s="189" t="s">
        <v>339</v>
      </c>
      <c r="H161" s="195" t="s">
        <v>329</v>
      </c>
      <c r="I161" s="24" t="s">
        <v>3956</v>
      </c>
      <c r="J161" s="24" t="s">
        <v>4656</v>
      </c>
      <c r="K161" s="24" t="s">
        <v>4657</v>
      </c>
      <c r="L161" s="24" t="s">
        <v>4867</v>
      </c>
      <c r="M161" s="24" t="s">
        <v>543</v>
      </c>
      <c r="N161" s="24" t="s">
        <v>4868</v>
      </c>
      <c r="O161" s="24" t="s">
        <v>536</v>
      </c>
      <c r="P161" s="25" t="s">
        <v>544</v>
      </c>
      <c r="Q161" s="24" t="s">
        <v>4871</v>
      </c>
      <c r="R161" s="25" t="s">
        <v>4664</v>
      </c>
      <c r="S161" s="24"/>
      <c r="T161" s="24"/>
      <c r="U161" s="24"/>
    </row>
    <row r="162" spans="2:21">
      <c r="B162" s="24" t="str">
        <f t="shared" si="7"/>
        <v>Y</v>
      </c>
      <c r="C162" s="24" t="s">
        <v>4897</v>
      </c>
      <c r="D162" s="24" t="str">
        <f t="shared" si="8"/>
        <v>ConTab_BOM_KP_Insert_0156</v>
      </c>
      <c r="E162" s="189" t="s">
        <v>344</v>
      </c>
      <c r="F162" s="189" t="s">
        <v>4655</v>
      </c>
      <c r="G162" s="189" t="s">
        <v>339</v>
      </c>
      <c r="H162" s="195" t="s">
        <v>329</v>
      </c>
      <c r="I162" s="24" t="s">
        <v>3956</v>
      </c>
      <c r="J162" s="24" t="s">
        <v>4656</v>
      </c>
      <c r="K162" s="24" t="s">
        <v>4657</v>
      </c>
      <c r="L162" s="24" t="s">
        <v>4867</v>
      </c>
      <c r="M162" s="24" t="s">
        <v>550</v>
      </c>
      <c r="N162" s="24" t="s">
        <v>549</v>
      </c>
      <c r="O162" s="24" t="s">
        <v>536</v>
      </c>
      <c r="P162" s="25" t="s">
        <v>544</v>
      </c>
      <c r="Q162" s="24" t="s">
        <v>4873</v>
      </c>
      <c r="R162" s="25" t="s">
        <v>552</v>
      </c>
      <c r="S162" s="24"/>
      <c r="T162" s="24"/>
      <c r="U162" s="24"/>
    </row>
    <row r="163" spans="2:21">
      <c r="B163" s="24" t="str">
        <f t="shared" si="7"/>
        <v>Y</v>
      </c>
      <c r="C163" s="24" t="s">
        <v>4898</v>
      </c>
      <c r="D163" s="24" t="str">
        <f t="shared" si="8"/>
        <v>ConTab_BOM_KP_Insert_0157</v>
      </c>
      <c r="E163" s="189" t="s">
        <v>344</v>
      </c>
      <c r="F163" s="189" t="s">
        <v>4655</v>
      </c>
      <c r="G163" s="189" t="s">
        <v>332</v>
      </c>
      <c r="H163" s="195" t="s">
        <v>333</v>
      </c>
      <c r="I163" s="24" t="s">
        <v>3961</v>
      </c>
      <c r="J163" s="24" t="s">
        <v>3961</v>
      </c>
      <c r="K163" s="24"/>
      <c r="L163" s="24" t="s">
        <v>4867</v>
      </c>
      <c r="M163" s="24" t="s">
        <v>535</v>
      </c>
      <c r="N163" s="24" t="s">
        <v>4868</v>
      </c>
      <c r="O163" s="24" t="s">
        <v>536</v>
      </c>
      <c r="P163" s="25" t="s">
        <v>544</v>
      </c>
      <c r="Q163" s="24" t="s">
        <v>4875</v>
      </c>
      <c r="R163" s="25" t="s">
        <v>539</v>
      </c>
      <c r="S163" s="24"/>
      <c r="T163" s="24"/>
      <c r="U163" s="24"/>
    </row>
    <row r="164" spans="2:21">
      <c r="B164" s="24" t="str">
        <f t="shared" si="7"/>
        <v>Y</v>
      </c>
      <c r="C164" s="24" t="s">
        <v>4899</v>
      </c>
      <c r="D164" s="24" t="str">
        <f t="shared" si="8"/>
        <v>ConTab_BOM_KP_Insert_0158</v>
      </c>
      <c r="E164" s="189" t="s">
        <v>344</v>
      </c>
      <c r="F164" s="189" t="s">
        <v>4655</v>
      </c>
      <c r="G164" s="189" t="s">
        <v>332</v>
      </c>
      <c r="H164" s="195" t="s">
        <v>333</v>
      </c>
      <c r="I164" s="24" t="s">
        <v>3961</v>
      </c>
      <c r="J164" s="24" t="s">
        <v>3961</v>
      </c>
      <c r="K164" s="24"/>
      <c r="L164" s="24" t="s">
        <v>4867</v>
      </c>
      <c r="M164" s="24" t="s">
        <v>543</v>
      </c>
      <c r="N164" s="24" t="s">
        <v>4868</v>
      </c>
      <c r="O164" s="24" t="s">
        <v>536</v>
      </c>
      <c r="P164" s="25" t="s">
        <v>544</v>
      </c>
      <c r="Q164" s="24" t="s">
        <v>4877</v>
      </c>
      <c r="R164" s="25" t="s">
        <v>4664</v>
      </c>
      <c r="S164" s="24"/>
      <c r="T164" s="24"/>
      <c r="U164" s="24"/>
    </row>
    <row r="165" spans="2:21">
      <c r="B165" s="24" t="str">
        <f t="shared" si="7"/>
        <v>Y</v>
      </c>
      <c r="C165" s="24" t="s">
        <v>4900</v>
      </c>
      <c r="D165" s="24" t="str">
        <f t="shared" si="8"/>
        <v>ConTab_BOM_KP_Insert_0159</v>
      </c>
      <c r="E165" s="189" t="s">
        <v>344</v>
      </c>
      <c r="F165" s="189" t="s">
        <v>4655</v>
      </c>
      <c r="G165" s="189" t="s">
        <v>332</v>
      </c>
      <c r="H165" s="195" t="s">
        <v>333</v>
      </c>
      <c r="I165" s="24" t="s">
        <v>3961</v>
      </c>
      <c r="J165" s="24" t="s">
        <v>3961</v>
      </c>
      <c r="K165" s="24"/>
      <c r="L165" s="24" t="s">
        <v>4867</v>
      </c>
      <c r="M165" s="24" t="s">
        <v>550</v>
      </c>
      <c r="N165" s="24" t="s">
        <v>549</v>
      </c>
      <c r="O165" s="24" t="s">
        <v>536</v>
      </c>
      <c r="P165" s="25" t="s">
        <v>544</v>
      </c>
      <c r="Q165" s="24" t="s">
        <v>4879</v>
      </c>
      <c r="R165" s="25" t="s">
        <v>552</v>
      </c>
      <c r="S165" s="24"/>
      <c r="T165" s="24"/>
      <c r="U165" s="24"/>
    </row>
    <row r="166" spans="2:21">
      <c r="B166" s="24" t="str">
        <f t="shared" si="7"/>
        <v>Y</v>
      </c>
      <c r="C166" s="24" t="s">
        <v>4901</v>
      </c>
      <c r="D166" s="24" t="str">
        <f t="shared" si="8"/>
        <v>ConTab_BOM_KP_Insert_0160</v>
      </c>
      <c r="E166" s="189" t="s">
        <v>344</v>
      </c>
      <c r="F166" s="189" t="s">
        <v>4655</v>
      </c>
      <c r="G166" s="189" t="s">
        <v>332</v>
      </c>
      <c r="H166" s="195" t="s">
        <v>333</v>
      </c>
      <c r="I166" s="24" t="s">
        <v>3956</v>
      </c>
      <c r="J166" s="24" t="s">
        <v>4656</v>
      </c>
      <c r="K166" s="24" t="s">
        <v>4675</v>
      </c>
      <c r="L166" s="24" t="s">
        <v>4867</v>
      </c>
      <c r="M166" s="24" t="s">
        <v>535</v>
      </c>
      <c r="N166" s="24" t="s">
        <v>4868</v>
      </c>
      <c r="O166" s="24" t="s">
        <v>536</v>
      </c>
      <c r="P166" s="25" t="s">
        <v>544</v>
      </c>
      <c r="Q166" s="24" t="s">
        <v>4881</v>
      </c>
      <c r="R166" s="25" t="s">
        <v>539</v>
      </c>
      <c r="S166" s="24"/>
      <c r="T166" s="24"/>
      <c r="U166" s="24"/>
    </row>
    <row r="167" spans="2:21">
      <c r="B167" s="24" t="str">
        <f t="shared" si="7"/>
        <v>Y</v>
      </c>
      <c r="C167" s="24" t="s">
        <v>4902</v>
      </c>
      <c r="D167" s="24" t="str">
        <f t="shared" si="8"/>
        <v>ConTab_BOM_KP_Insert_0161</v>
      </c>
      <c r="E167" s="189" t="s">
        <v>344</v>
      </c>
      <c r="F167" s="189" t="s">
        <v>4655</v>
      </c>
      <c r="G167" s="189" t="s">
        <v>332</v>
      </c>
      <c r="H167" s="195" t="s">
        <v>333</v>
      </c>
      <c r="I167" s="24" t="s">
        <v>3956</v>
      </c>
      <c r="J167" s="24" t="s">
        <v>4656</v>
      </c>
      <c r="K167" s="24" t="s">
        <v>4675</v>
      </c>
      <c r="L167" s="24" t="s">
        <v>4867</v>
      </c>
      <c r="M167" s="24" t="s">
        <v>543</v>
      </c>
      <c r="N167" s="24" t="s">
        <v>4868</v>
      </c>
      <c r="O167" s="24" t="s">
        <v>536</v>
      </c>
      <c r="P167" s="25" t="s">
        <v>544</v>
      </c>
      <c r="Q167" s="24" t="s">
        <v>4883</v>
      </c>
      <c r="R167" s="25" t="s">
        <v>4664</v>
      </c>
      <c r="S167" s="24"/>
      <c r="T167" s="24"/>
      <c r="U167" s="24"/>
    </row>
    <row r="168" spans="2:21">
      <c r="B168" s="24" t="str">
        <f t="shared" si="7"/>
        <v>Y</v>
      </c>
      <c r="C168" s="24" t="s">
        <v>4903</v>
      </c>
      <c r="D168" s="24" t="str">
        <f t="shared" si="8"/>
        <v>ConTab_BOM_KP_Insert_0162</v>
      </c>
      <c r="E168" s="189" t="s">
        <v>344</v>
      </c>
      <c r="F168" s="189" t="s">
        <v>4655</v>
      </c>
      <c r="G168" s="189" t="s">
        <v>332</v>
      </c>
      <c r="H168" s="195" t="s">
        <v>333</v>
      </c>
      <c r="I168" s="24" t="s">
        <v>3956</v>
      </c>
      <c r="J168" s="24" t="s">
        <v>4656</v>
      </c>
      <c r="K168" s="24" t="s">
        <v>4675</v>
      </c>
      <c r="L168" s="24" t="s">
        <v>4867</v>
      </c>
      <c r="M168" s="24" t="s">
        <v>550</v>
      </c>
      <c r="N168" s="24" t="s">
        <v>549</v>
      </c>
      <c r="O168" s="24" t="s">
        <v>536</v>
      </c>
      <c r="P168" s="25" t="s">
        <v>544</v>
      </c>
      <c r="Q168" s="24" t="s">
        <v>4885</v>
      </c>
      <c r="R168" s="25" t="s">
        <v>552</v>
      </c>
      <c r="S168" s="24"/>
      <c r="T168" s="24"/>
      <c r="U168" s="24"/>
    </row>
    <row r="169" spans="2:21">
      <c r="B169" s="24" t="str">
        <f t="shared" si="7"/>
        <v>Y</v>
      </c>
      <c r="C169" s="24" t="s">
        <v>4904</v>
      </c>
      <c r="D169" s="24" t="str">
        <f t="shared" si="8"/>
        <v>ConTab_BOM_KP_Insert_0163</v>
      </c>
      <c r="E169" s="189" t="s">
        <v>356</v>
      </c>
      <c r="F169" s="189" t="s">
        <v>4655</v>
      </c>
      <c r="G169" s="189" t="s">
        <v>359</v>
      </c>
      <c r="H169" s="195" t="s">
        <v>360</v>
      </c>
      <c r="I169" s="24" t="s">
        <v>3956</v>
      </c>
      <c r="J169" s="24" t="s">
        <v>4656</v>
      </c>
      <c r="K169" s="24"/>
      <c r="L169" s="24" t="s">
        <v>4867</v>
      </c>
      <c r="M169" s="24" t="s">
        <v>535</v>
      </c>
      <c r="N169" s="24" t="s">
        <v>4868</v>
      </c>
      <c r="O169" s="24" t="s">
        <v>536</v>
      </c>
      <c r="P169" s="25" t="s">
        <v>544</v>
      </c>
      <c r="Q169" s="24" t="s">
        <v>4905</v>
      </c>
      <c r="R169" s="25" t="s">
        <v>539</v>
      </c>
      <c r="S169" s="24"/>
      <c r="T169" s="24"/>
      <c r="U169" s="24"/>
    </row>
    <row r="170" spans="2:21">
      <c r="B170" s="24" t="str">
        <f t="shared" si="7"/>
        <v>Y</v>
      </c>
      <c r="C170" s="24" t="s">
        <v>4906</v>
      </c>
      <c r="D170" s="24" t="str">
        <f t="shared" si="8"/>
        <v>ConTab_BOM_KP_Insert_0164</v>
      </c>
      <c r="E170" s="189" t="s">
        <v>356</v>
      </c>
      <c r="F170" s="189" t="s">
        <v>4655</v>
      </c>
      <c r="G170" s="189" t="s">
        <v>359</v>
      </c>
      <c r="H170" s="195" t="s">
        <v>360</v>
      </c>
      <c r="I170" s="24" t="s">
        <v>3956</v>
      </c>
      <c r="J170" s="24" t="s">
        <v>4656</v>
      </c>
      <c r="K170" s="24"/>
      <c r="L170" s="24" t="s">
        <v>4867</v>
      </c>
      <c r="M170" s="24" t="s">
        <v>543</v>
      </c>
      <c r="N170" s="24" t="s">
        <v>4868</v>
      </c>
      <c r="O170" s="24" t="s">
        <v>536</v>
      </c>
      <c r="P170" s="25" t="s">
        <v>544</v>
      </c>
      <c r="Q170" s="24" t="s">
        <v>4907</v>
      </c>
      <c r="R170" s="25" t="s">
        <v>4664</v>
      </c>
      <c r="S170" s="24"/>
      <c r="T170" s="24"/>
      <c r="U170" s="24"/>
    </row>
    <row r="171" spans="2:21">
      <c r="B171" s="24" t="str">
        <f t="shared" si="7"/>
        <v>Y</v>
      </c>
      <c r="C171" s="24" t="s">
        <v>4908</v>
      </c>
      <c r="D171" s="24" t="str">
        <f t="shared" si="8"/>
        <v>ConTab_BOM_KP_Insert_0165</v>
      </c>
      <c r="E171" s="189" t="s">
        <v>356</v>
      </c>
      <c r="F171" s="189" t="s">
        <v>4655</v>
      </c>
      <c r="G171" s="189" t="s">
        <v>359</v>
      </c>
      <c r="H171" s="195" t="s">
        <v>360</v>
      </c>
      <c r="I171" s="24" t="s">
        <v>3956</v>
      </c>
      <c r="J171" s="24" t="s">
        <v>4656</v>
      </c>
      <c r="K171" s="24"/>
      <c r="L171" s="24" t="s">
        <v>4867</v>
      </c>
      <c r="M171" s="24" t="s">
        <v>550</v>
      </c>
      <c r="N171" s="24" t="s">
        <v>549</v>
      </c>
      <c r="O171" s="24" t="s">
        <v>536</v>
      </c>
      <c r="P171" s="25" t="s">
        <v>544</v>
      </c>
      <c r="Q171" s="24" t="s">
        <v>4909</v>
      </c>
      <c r="R171" s="25" t="s">
        <v>552</v>
      </c>
      <c r="S171" s="24"/>
      <c r="T171" s="24"/>
      <c r="U171" s="24"/>
    </row>
    <row r="172" spans="2:21">
      <c r="B172" s="24" t="str">
        <f t="shared" si="7"/>
        <v>Y</v>
      </c>
      <c r="C172" s="24" t="s">
        <v>4910</v>
      </c>
      <c r="D172" s="24" t="str">
        <f t="shared" si="8"/>
        <v>ConTab_BOM_KP_Insert_0166</v>
      </c>
      <c r="E172" s="189" t="s">
        <v>356</v>
      </c>
      <c r="F172" s="189" t="s">
        <v>4655</v>
      </c>
      <c r="G172" s="189" t="s">
        <v>359</v>
      </c>
      <c r="H172" s="195" t="s">
        <v>360</v>
      </c>
      <c r="I172" s="24" t="s">
        <v>3961</v>
      </c>
      <c r="J172" s="24" t="s">
        <v>3961</v>
      </c>
      <c r="K172" s="24"/>
      <c r="L172" s="24" t="s">
        <v>4867</v>
      </c>
      <c r="M172" s="24" t="s">
        <v>535</v>
      </c>
      <c r="N172" s="24" t="s">
        <v>4868</v>
      </c>
      <c r="O172" s="24" t="s">
        <v>536</v>
      </c>
      <c r="P172" s="25" t="s">
        <v>544</v>
      </c>
      <c r="Q172" s="24" t="s">
        <v>4911</v>
      </c>
      <c r="R172" s="25" t="s">
        <v>539</v>
      </c>
      <c r="S172" s="24"/>
      <c r="T172" s="24"/>
      <c r="U172" s="24"/>
    </row>
    <row r="173" spans="2:21">
      <c r="B173" s="24" t="str">
        <f t="shared" si="7"/>
        <v>Y</v>
      </c>
      <c r="C173" s="24" t="s">
        <v>4912</v>
      </c>
      <c r="D173" s="24" t="str">
        <f t="shared" si="8"/>
        <v>ConTab_BOM_KP_Insert_0167</v>
      </c>
      <c r="E173" s="189" t="s">
        <v>356</v>
      </c>
      <c r="F173" s="189" t="s">
        <v>4655</v>
      </c>
      <c r="G173" s="189" t="s">
        <v>359</v>
      </c>
      <c r="H173" s="195" t="s">
        <v>360</v>
      </c>
      <c r="I173" s="24" t="s">
        <v>3961</v>
      </c>
      <c r="J173" s="24" t="s">
        <v>3961</v>
      </c>
      <c r="K173" s="24"/>
      <c r="L173" s="24" t="s">
        <v>4867</v>
      </c>
      <c r="M173" s="24" t="s">
        <v>543</v>
      </c>
      <c r="N173" s="24" t="s">
        <v>4868</v>
      </c>
      <c r="O173" s="24" t="s">
        <v>536</v>
      </c>
      <c r="P173" s="25" t="s">
        <v>544</v>
      </c>
      <c r="Q173" s="24" t="s">
        <v>4913</v>
      </c>
      <c r="R173" s="25" t="s">
        <v>4664</v>
      </c>
      <c r="S173" s="24"/>
      <c r="T173" s="24"/>
      <c r="U173" s="24"/>
    </row>
    <row r="174" spans="2:21">
      <c r="B174" s="24" t="str">
        <f t="shared" si="7"/>
        <v>Y</v>
      </c>
      <c r="C174" s="24" t="s">
        <v>4914</v>
      </c>
      <c r="D174" s="24" t="str">
        <f t="shared" si="8"/>
        <v>ConTab_BOM_KP_Insert_0168</v>
      </c>
      <c r="E174" s="189" t="s">
        <v>356</v>
      </c>
      <c r="F174" s="189" t="s">
        <v>4655</v>
      </c>
      <c r="G174" s="189" t="s">
        <v>359</v>
      </c>
      <c r="H174" s="195" t="s">
        <v>360</v>
      </c>
      <c r="I174" s="24" t="s">
        <v>3961</v>
      </c>
      <c r="J174" s="24" t="s">
        <v>3961</v>
      </c>
      <c r="K174" s="24"/>
      <c r="L174" s="24" t="s">
        <v>4867</v>
      </c>
      <c r="M174" s="24" t="s">
        <v>550</v>
      </c>
      <c r="N174" s="24" t="s">
        <v>549</v>
      </c>
      <c r="O174" s="24" t="s">
        <v>536</v>
      </c>
      <c r="P174" s="25" t="s">
        <v>544</v>
      </c>
      <c r="Q174" s="24" t="s">
        <v>4915</v>
      </c>
      <c r="R174" s="25" t="s">
        <v>552</v>
      </c>
      <c r="S174" s="24"/>
      <c r="T174" s="24"/>
      <c r="U174" s="24"/>
    </row>
    <row r="175" spans="2:21">
      <c r="B175" s="24" t="str">
        <f t="shared" si="7"/>
        <v>Y</v>
      </c>
      <c r="C175" s="24" t="s">
        <v>4916</v>
      </c>
      <c r="D175" s="24" t="str">
        <f t="shared" si="8"/>
        <v>ConTab_BOM_KP_Insert_0169</v>
      </c>
      <c r="E175" s="189" t="s">
        <v>363</v>
      </c>
      <c r="F175" s="189" t="s">
        <v>4655</v>
      </c>
      <c r="G175" s="189" t="s">
        <v>359</v>
      </c>
      <c r="H175" s="195" t="s">
        <v>360</v>
      </c>
      <c r="I175" s="24" t="s">
        <v>3956</v>
      </c>
      <c r="J175" s="24" t="s">
        <v>4656</v>
      </c>
      <c r="K175" s="24"/>
      <c r="L175" s="24" t="s">
        <v>4867</v>
      </c>
      <c r="M175" s="24" t="s">
        <v>535</v>
      </c>
      <c r="N175" s="24" t="s">
        <v>4868</v>
      </c>
      <c r="O175" s="24" t="s">
        <v>536</v>
      </c>
      <c r="P175" s="25" t="s">
        <v>544</v>
      </c>
      <c r="Q175" s="24" t="s">
        <v>4905</v>
      </c>
      <c r="R175" s="25" t="s">
        <v>539</v>
      </c>
      <c r="S175" s="24"/>
      <c r="T175" s="24"/>
      <c r="U175" s="24"/>
    </row>
    <row r="176" spans="2:21">
      <c r="B176" s="24" t="str">
        <f t="shared" si="7"/>
        <v>Y</v>
      </c>
      <c r="C176" s="24" t="s">
        <v>4917</v>
      </c>
      <c r="D176" s="24" t="str">
        <f t="shared" si="8"/>
        <v>ConTab_BOM_KP_Insert_0170</v>
      </c>
      <c r="E176" s="189" t="s">
        <v>363</v>
      </c>
      <c r="F176" s="189" t="s">
        <v>4655</v>
      </c>
      <c r="G176" s="189" t="s">
        <v>359</v>
      </c>
      <c r="H176" s="195" t="s">
        <v>360</v>
      </c>
      <c r="I176" s="24" t="s">
        <v>3956</v>
      </c>
      <c r="J176" s="24" t="s">
        <v>4656</v>
      </c>
      <c r="K176" s="24"/>
      <c r="L176" s="24" t="s">
        <v>4867</v>
      </c>
      <c r="M176" s="24" t="s">
        <v>543</v>
      </c>
      <c r="N176" s="24" t="s">
        <v>4868</v>
      </c>
      <c r="O176" s="24" t="s">
        <v>536</v>
      </c>
      <c r="P176" s="25" t="s">
        <v>544</v>
      </c>
      <c r="Q176" s="24" t="s">
        <v>4907</v>
      </c>
      <c r="R176" s="25" t="s">
        <v>4664</v>
      </c>
      <c r="S176" s="24"/>
      <c r="T176" s="24"/>
      <c r="U176" s="24"/>
    </row>
    <row r="177" spans="2:21">
      <c r="B177" s="24" t="str">
        <f t="shared" si="7"/>
        <v>Y</v>
      </c>
      <c r="C177" s="24" t="s">
        <v>4918</v>
      </c>
      <c r="D177" s="24" t="str">
        <f t="shared" si="8"/>
        <v>ConTab_BOM_KP_Insert_0171</v>
      </c>
      <c r="E177" s="189" t="s">
        <v>363</v>
      </c>
      <c r="F177" s="189" t="s">
        <v>4655</v>
      </c>
      <c r="G177" s="189" t="s">
        <v>359</v>
      </c>
      <c r="H177" s="195" t="s">
        <v>360</v>
      </c>
      <c r="I177" s="24" t="s">
        <v>3956</v>
      </c>
      <c r="J177" s="24" t="s">
        <v>4656</v>
      </c>
      <c r="K177" s="24"/>
      <c r="L177" s="24" t="s">
        <v>4867</v>
      </c>
      <c r="M177" s="24" t="s">
        <v>550</v>
      </c>
      <c r="N177" s="24" t="s">
        <v>549</v>
      </c>
      <c r="O177" s="24" t="s">
        <v>536</v>
      </c>
      <c r="P177" s="25" t="s">
        <v>544</v>
      </c>
      <c r="Q177" s="24" t="s">
        <v>4909</v>
      </c>
      <c r="R177" s="25" t="s">
        <v>552</v>
      </c>
      <c r="S177" s="24"/>
      <c r="T177" s="24"/>
      <c r="U177" s="24"/>
    </row>
    <row r="178" spans="2:21">
      <c r="B178" s="24" t="str">
        <f t="shared" si="7"/>
        <v>Y</v>
      </c>
      <c r="C178" s="24" t="s">
        <v>4919</v>
      </c>
      <c r="D178" s="24" t="str">
        <f t="shared" si="8"/>
        <v>ConTab_BOM_KP_Insert_0172</v>
      </c>
      <c r="E178" s="189" t="s">
        <v>363</v>
      </c>
      <c r="F178" s="189" t="s">
        <v>4655</v>
      </c>
      <c r="G178" s="189" t="s">
        <v>359</v>
      </c>
      <c r="H178" s="195" t="s">
        <v>360</v>
      </c>
      <c r="I178" s="24" t="s">
        <v>3961</v>
      </c>
      <c r="J178" s="24" t="s">
        <v>3961</v>
      </c>
      <c r="K178" s="24"/>
      <c r="L178" s="24" t="s">
        <v>4867</v>
      </c>
      <c r="M178" s="24" t="s">
        <v>535</v>
      </c>
      <c r="N178" s="24" t="s">
        <v>4868</v>
      </c>
      <c r="O178" s="24" t="s">
        <v>536</v>
      </c>
      <c r="P178" s="25" t="s">
        <v>544</v>
      </c>
      <c r="Q178" s="24" t="s">
        <v>4911</v>
      </c>
      <c r="R178" s="25" t="s">
        <v>539</v>
      </c>
      <c r="S178" s="24"/>
      <c r="T178" s="24"/>
      <c r="U178" s="24"/>
    </row>
    <row r="179" spans="2:21">
      <c r="B179" s="24" t="str">
        <f t="shared" si="7"/>
        <v>Y</v>
      </c>
      <c r="C179" s="24" t="s">
        <v>4920</v>
      </c>
      <c r="D179" s="24" t="str">
        <f t="shared" si="8"/>
        <v>ConTab_BOM_KP_Insert_0173</v>
      </c>
      <c r="E179" s="189" t="s">
        <v>363</v>
      </c>
      <c r="F179" s="189" t="s">
        <v>4655</v>
      </c>
      <c r="G179" s="189" t="s">
        <v>359</v>
      </c>
      <c r="H179" s="195" t="s">
        <v>360</v>
      </c>
      <c r="I179" s="24" t="s">
        <v>3961</v>
      </c>
      <c r="J179" s="24" t="s">
        <v>3961</v>
      </c>
      <c r="K179" s="24"/>
      <c r="L179" s="24" t="s">
        <v>4867</v>
      </c>
      <c r="M179" s="24" t="s">
        <v>543</v>
      </c>
      <c r="N179" s="24" t="s">
        <v>4868</v>
      </c>
      <c r="O179" s="24" t="s">
        <v>536</v>
      </c>
      <c r="P179" s="25" t="s">
        <v>544</v>
      </c>
      <c r="Q179" s="24" t="s">
        <v>4913</v>
      </c>
      <c r="R179" s="25" t="s">
        <v>4664</v>
      </c>
      <c r="S179" s="24"/>
      <c r="T179" s="24"/>
      <c r="U179" s="24"/>
    </row>
    <row r="180" spans="2:21">
      <c r="B180" s="24" t="str">
        <f t="shared" si="7"/>
        <v>Y</v>
      </c>
      <c r="C180" s="24" t="s">
        <v>4921</v>
      </c>
      <c r="D180" s="24" t="str">
        <f t="shared" si="8"/>
        <v>ConTab_BOM_KP_Insert_0174</v>
      </c>
      <c r="E180" s="189" t="s">
        <v>363</v>
      </c>
      <c r="F180" s="189" t="s">
        <v>4655</v>
      </c>
      <c r="G180" s="189" t="s">
        <v>359</v>
      </c>
      <c r="H180" s="195" t="s">
        <v>360</v>
      </c>
      <c r="I180" s="24" t="s">
        <v>3961</v>
      </c>
      <c r="J180" s="24" t="s">
        <v>3961</v>
      </c>
      <c r="K180" s="24"/>
      <c r="L180" s="24" t="s">
        <v>4867</v>
      </c>
      <c r="M180" s="24" t="s">
        <v>550</v>
      </c>
      <c r="N180" s="24" t="s">
        <v>549</v>
      </c>
      <c r="O180" s="24" t="s">
        <v>536</v>
      </c>
      <c r="P180" s="25" t="s">
        <v>544</v>
      </c>
      <c r="Q180" s="24" t="s">
        <v>4915</v>
      </c>
      <c r="R180" s="25" t="s">
        <v>552</v>
      </c>
      <c r="S180" s="24"/>
      <c r="T180" s="24"/>
      <c r="U180" s="24"/>
    </row>
    <row r="181" spans="2:21">
      <c r="B181" s="24" t="str">
        <f t="shared" si="7"/>
        <v>Y</v>
      </c>
      <c r="C181" s="24" t="s">
        <v>4922</v>
      </c>
      <c r="D181" s="24" t="str">
        <f t="shared" si="8"/>
        <v>ConTab_BOM_KP_Insert_0175</v>
      </c>
      <c r="E181" s="189" t="s">
        <v>368</v>
      </c>
      <c r="F181" s="189" t="s">
        <v>4655</v>
      </c>
      <c r="G181" s="189" t="s">
        <v>359</v>
      </c>
      <c r="H181" s="195" t="s">
        <v>360</v>
      </c>
      <c r="I181" s="24" t="s">
        <v>3956</v>
      </c>
      <c r="J181" s="24" t="s">
        <v>4656</v>
      </c>
      <c r="K181" s="24"/>
      <c r="L181" s="24" t="s">
        <v>4867</v>
      </c>
      <c r="M181" s="24" t="s">
        <v>535</v>
      </c>
      <c r="N181" s="24" t="s">
        <v>4868</v>
      </c>
      <c r="O181" s="24" t="s">
        <v>536</v>
      </c>
      <c r="P181" s="25" t="s">
        <v>544</v>
      </c>
      <c r="Q181" s="24" t="s">
        <v>4905</v>
      </c>
      <c r="R181" s="25" t="s">
        <v>539</v>
      </c>
      <c r="S181" s="24"/>
      <c r="T181" s="24"/>
      <c r="U181" s="24"/>
    </row>
    <row r="182" spans="2:21">
      <c r="B182" s="24" t="str">
        <f t="shared" si="7"/>
        <v>Y</v>
      </c>
      <c r="C182" s="24" t="s">
        <v>4923</v>
      </c>
      <c r="D182" s="24" t="str">
        <f t="shared" si="8"/>
        <v>ConTab_BOM_KP_Insert_0176</v>
      </c>
      <c r="E182" s="189" t="s">
        <v>368</v>
      </c>
      <c r="F182" s="189" t="s">
        <v>4655</v>
      </c>
      <c r="G182" s="189" t="s">
        <v>359</v>
      </c>
      <c r="H182" s="195" t="s">
        <v>360</v>
      </c>
      <c r="I182" s="24" t="s">
        <v>3956</v>
      </c>
      <c r="J182" s="24" t="s">
        <v>4656</v>
      </c>
      <c r="K182" s="24"/>
      <c r="L182" s="24" t="s">
        <v>4867</v>
      </c>
      <c r="M182" s="24" t="s">
        <v>543</v>
      </c>
      <c r="N182" s="24" t="s">
        <v>4868</v>
      </c>
      <c r="O182" s="24" t="s">
        <v>536</v>
      </c>
      <c r="P182" s="25" t="s">
        <v>544</v>
      </c>
      <c r="Q182" s="24" t="s">
        <v>4907</v>
      </c>
      <c r="R182" s="25" t="s">
        <v>4664</v>
      </c>
      <c r="S182" s="24"/>
      <c r="T182" s="24"/>
      <c r="U182" s="24"/>
    </row>
    <row r="183" spans="2:21">
      <c r="B183" s="24" t="str">
        <f t="shared" si="7"/>
        <v>Y</v>
      </c>
      <c r="C183" s="24" t="s">
        <v>4924</v>
      </c>
      <c r="D183" s="24" t="str">
        <f t="shared" si="8"/>
        <v>ConTab_BOM_KP_Insert_0177</v>
      </c>
      <c r="E183" s="189" t="s">
        <v>368</v>
      </c>
      <c r="F183" s="189" t="s">
        <v>4655</v>
      </c>
      <c r="G183" s="189" t="s">
        <v>359</v>
      </c>
      <c r="H183" s="195" t="s">
        <v>360</v>
      </c>
      <c r="I183" s="24" t="s">
        <v>3956</v>
      </c>
      <c r="J183" s="24" t="s">
        <v>4656</v>
      </c>
      <c r="K183" s="24"/>
      <c r="L183" s="24" t="s">
        <v>4867</v>
      </c>
      <c r="M183" s="24" t="s">
        <v>550</v>
      </c>
      <c r="N183" s="24" t="s">
        <v>549</v>
      </c>
      <c r="O183" s="24" t="s">
        <v>536</v>
      </c>
      <c r="P183" s="25" t="s">
        <v>544</v>
      </c>
      <c r="Q183" s="24" t="s">
        <v>4909</v>
      </c>
      <c r="R183" s="25" t="s">
        <v>552</v>
      </c>
      <c r="S183" s="24"/>
      <c r="T183" s="24"/>
      <c r="U183" s="24"/>
    </row>
    <row r="184" spans="2:21">
      <c r="B184" s="24" t="str">
        <f t="shared" si="7"/>
        <v>Y</v>
      </c>
      <c r="C184" s="24" t="s">
        <v>4925</v>
      </c>
      <c r="D184" s="24" t="str">
        <f t="shared" si="8"/>
        <v>ConTab_BOM_KP_Insert_0178</v>
      </c>
      <c r="E184" s="189" t="s">
        <v>368</v>
      </c>
      <c r="F184" s="189" t="s">
        <v>4655</v>
      </c>
      <c r="G184" s="189" t="s">
        <v>359</v>
      </c>
      <c r="H184" s="195" t="s">
        <v>360</v>
      </c>
      <c r="I184" s="24" t="s">
        <v>3961</v>
      </c>
      <c r="J184" s="24" t="s">
        <v>3961</v>
      </c>
      <c r="K184" s="24"/>
      <c r="L184" s="24" t="s">
        <v>4867</v>
      </c>
      <c r="M184" s="24" t="s">
        <v>535</v>
      </c>
      <c r="N184" s="24" t="s">
        <v>4868</v>
      </c>
      <c r="O184" s="24" t="s">
        <v>536</v>
      </c>
      <c r="P184" s="25" t="s">
        <v>544</v>
      </c>
      <c r="Q184" s="24" t="s">
        <v>4911</v>
      </c>
      <c r="R184" s="25" t="s">
        <v>539</v>
      </c>
      <c r="S184" s="24"/>
      <c r="T184" s="24"/>
      <c r="U184" s="24"/>
    </row>
    <row r="185" spans="2:21">
      <c r="B185" s="24" t="str">
        <f t="shared" si="7"/>
        <v>Y</v>
      </c>
      <c r="C185" s="24" t="s">
        <v>4926</v>
      </c>
      <c r="D185" s="24" t="str">
        <f t="shared" si="8"/>
        <v>ConTab_BOM_KP_Insert_0179</v>
      </c>
      <c r="E185" s="189" t="s">
        <v>368</v>
      </c>
      <c r="F185" s="189" t="s">
        <v>4655</v>
      </c>
      <c r="G185" s="189" t="s">
        <v>359</v>
      </c>
      <c r="H185" s="195" t="s">
        <v>360</v>
      </c>
      <c r="I185" s="24" t="s">
        <v>3961</v>
      </c>
      <c r="J185" s="24" t="s">
        <v>3961</v>
      </c>
      <c r="K185" s="24"/>
      <c r="L185" s="24" t="s">
        <v>4867</v>
      </c>
      <c r="M185" s="24" t="s">
        <v>543</v>
      </c>
      <c r="N185" s="24" t="s">
        <v>4868</v>
      </c>
      <c r="O185" s="24" t="s">
        <v>536</v>
      </c>
      <c r="P185" s="25" t="s">
        <v>544</v>
      </c>
      <c r="Q185" s="24" t="s">
        <v>4913</v>
      </c>
      <c r="R185" s="25" t="s">
        <v>4664</v>
      </c>
      <c r="S185" s="24"/>
      <c r="T185" s="24"/>
      <c r="U185" s="24"/>
    </row>
    <row r="186" spans="2:21">
      <c r="B186" s="24" t="str">
        <f t="shared" si="7"/>
        <v>Y</v>
      </c>
      <c r="C186" s="24" t="s">
        <v>4927</v>
      </c>
      <c r="D186" s="24" t="str">
        <f t="shared" si="8"/>
        <v>ConTab_BOM_KP_Insert_0180</v>
      </c>
      <c r="E186" s="189" t="s">
        <v>368</v>
      </c>
      <c r="F186" s="189" t="s">
        <v>4655</v>
      </c>
      <c r="G186" s="189" t="s">
        <v>359</v>
      </c>
      <c r="H186" s="195" t="s">
        <v>360</v>
      </c>
      <c r="I186" s="24" t="s">
        <v>3961</v>
      </c>
      <c r="J186" s="24" t="s">
        <v>3961</v>
      </c>
      <c r="K186" s="24"/>
      <c r="L186" s="24" t="s">
        <v>4867</v>
      </c>
      <c r="M186" s="24" t="s">
        <v>550</v>
      </c>
      <c r="N186" s="24" t="s">
        <v>549</v>
      </c>
      <c r="O186" s="24" t="s">
        <v>536</v>
      </c>
      <c r="P186" s="25" t="s">
        <v>544</v>
      </c>
      <c r="Q186" s="24" t="s">
        <v>4915</v>
      </c>
      <c r="R186" s="25" t="s">
        <v>552</v>
      </c>
      <c r="S186" s="24"/>
      <c r="T186" s="24"/>
      <c r="U186" s="24"/>
    </row>
    <row r="187" spans="2:21">
      <c r="B187" s="24" t="str">
        <f t="shared" si="7"/>
        <v>Y</v>
      </c>
      <c r="C187" s="24" t="s">
        <v>4928</v>
      </c>
      <c r="D187" s="24" t="str">
        <f t="shared" si="8"/>
        <v>ConTab_BOM_KP_Insert_0181</v>
      </c>
      <c r="E187" s="197" t="s">
        <v>373</v>
      </c>
      <c r="F187" s="189" t="s">
        <v>4655</v>
      </c>
      <c r="G187" s="189" t="s">
        <v>359</v>
      </c>
      <c r="H187" s="195" t="s">
        <v>360</v>
      </c>
      <c r="I187" s="24" t="s">
        <v>3956</v>
      </c>
      <c r="J187" s="24" t="s">
        <v>4656</v>
      </c>
      <c r="K187" s="24"/>
      <c r="L187" s="24" t="s">
        <v>4867</v>
      </c>
      <c r="M187" s="24" t="s">
        <v>535</v>
      </c>
      <c r="N187" s="24" t="s">
        <v>4868</v>
      </c>
      <c r="O187" s="24" t="s">
        <v>536</v>
      </c>
      <c r="P187" s="25" t="s">
        <v>544</v>
      </c>
      <c r="Q187" s="24" t="s">
        <v>4905</v>
      </c>
      <c r="R187" s="25" t="s">
        <v>539</v>
      </c>
      <c r="S187" s="24"/>
      <c r="T187" s="24"/>
      <c r="U187" s="24"/>
    </row>
    <row r="188" spans="2:21">
      <c r="B188" s="24" t="str">
        <f t="shared" si="7"/>
        <v>Y</v>
      </c>
      <c r="C188" s="24" t="s">
        <v>4929</v>
      </c>
      <c r="D188" s="24" t="str">
        <f t="shared" si="8"/>
        <v>ConTab_BOM_KP_Insert_0182</v>
      </c>
      <c r="E188" s="197" t="s">
        <v>373</v>
      </c>
      <c r="F188" s="189" t="s">
        <v>4655</v>
      </c>
      <c r="G188" s="189" t="s">
        <v>359</v>
      </c>
      <c r="H188" s="195" t="s">
        <v>360</v>
      </c>
      <c r="I188" s="24" t="s">
        <v>3956</v>
      </c>
      <c r="J188" s="24" t="s">
        <v>4656</v>
      </c>
      <c r="K188" s="24"/>
      <c r="L188" s="24" t="s">
        <v>4867</v>
      </c>
      <c r="M188" s="24" t="s">
        <v>543</v>
      </c>
      <c r="N188" s="24" t="s">
        <v>4868</v>
      </c>
      <c r="O188" s="24" t="s">
        <v>536</v>
      </c>
      <c r="P188" s="25" t="s">
        <v>544</v>
      </c>
      <c r="Q188" s="24" t="s">
        <v>4907</v>
      </c>
      <c r="R188" s="25" t="s">
        <v>4664</v>
      </c>
      <c r="S188" s="24"/>
      <c r="T188" s="24"/>
      <c r="U188" s="24"/>
    </row>
    <row r="189" spans="2:21">
      <c r="B189" s="24" t="str">
        <f t="shared" si="7"/>
        <v>Y</v>
      </c>
      <c r="C189" s="24" t="s">
        <v>4930</v>
      </c>
      <c r="D189" s="24" t="str">
        <f t="shared" si="8"/>
        <v>ConTab_BOM_KP_Insert_0183</v>
      </c>
      <c r="E189" s="197" t="s">
        <v>373</v>
      </c>
      <c r="F189" s="189" t="s">
        <v>4655</v>
      </c>
      <c r="G189" s="189" t="s">
        <v>359</v>
      </c>
      <c r="H189" s="195" t="s">
        <v>360</v>
      </c>
      <c r="I189" s="24" t="s">
        <v>3956</v>
      </c>
      <c r="J189" s="24" t="s">
        <v>4656</v>
      </c>
      <c r="K189" s="24"/>
      <c r="L189" s="24" t="s">
        <v>4867</v>
      </c>
      <c r="M189" s="24" t="s">
        <v>550</v>
      </c>
      <c r="N189" s="24" t="s">
        <v>549</v>
      </c>
      <c r="O189" s="24" t="s">
        <v>536</v>
      </c>
      <c r="P189" s="25" t="s">
        <v>544</v>
      </c>
      <c r="Q189" s="24" t="s">
        <v>4909</v>
      </c>
      <c r="R189" s="25" t="s">
        <v>552</v>
      </c>
      <c r="S189" s="24"/>
      <c r="T189" s="24"/>
      <c r="U189" s="24"/>
    </row>
    <row r="190" spans="2:21">
      <c r="B190" s="24" t="str">
        <f t="shared" si="7"/>
        <v>Y</v>
      </c>
      <c r="C190" s="24" t="s">
        <v>4931</v>
      </c>
      <c r="D190" s="24" t="str">
        <f t="shared" si="8"/>
        <v>ConTab_BOM_KP_Insert_0184</v>
      </c>
      <c r="E190" s="197" t="s">
        <v>373</v>
      </c>
      <c r="F190" s="189" t="s">
        <v>4655</v>
      </c>
      <c r="G190" s="189" t="s">
        <v>359</v>
      </c>
      <c r="H190" s="195" t="s">
        <v>360</v>
      </c>
      <c r="I190" s="24" t="s">
        <v>3961</v>
      </c>
      <c r="J190" s="24" t="s">
        <v>3961</v>
      </c>
      <c r="K190" s="24"/>
      <c r="L190" s="24" t="s">
        <v>4867</v>
      </c>
      <c r="M190" s="24" t="s">
        <v>535</v>
      </c>
      <c r="N190" s="24" t="s">
        <v>4868</v>
      </c>
      <c r="O190" s="24" t="s">
        <v>536</v>
      </c>
      <c r="P190" s="25" t="s">
        <v>544</v>
      </c>
      <c r="Q190" s="24" t="s">
        <v>4911</v>
      </c>
      <c r="R190" s="25" t="s">
        <v>539</v>
      </c>
      <c r="S190" s="24"/>
      <c r="T190" s="24"/>
      <c r="U190" s="24"/>
    </row>
    <row r="191" spans="2:21">
      <c r="B191" s="24" t="str">
        <f t="shared" si="7"/>
        <v>Y</v>
      </c>
      <c r="C191" s="24" t="s">
        <v>4932</v>
      </c>
      <c r="D191" s="24" t="str">
        <f t="shared" si="8"/>
        <v>ConTab_BOM_KP_Insert_0185</v>
      </c>
      <c r="E191" s="197" t="s">
        <v>373</v>
      </c>
      <c r="F191" s="189" t="s">
        <v>4655</v>
      </c>
      <c r="G191" s="189" t="s">
        <v>359</v>
      </c>
      <c r="H191" s="195" t="s">
        <v>360</v>
      </c>
      <c r="I191" s="24" t="s">
        <v>3961</v>
      </c>
      <c r="J191" s="24" t="s">
        <v>3961</v>
      </c>
      <c r="K191" s="24"/>
      <c r="L191" s="24" t="s">
        <v>4867</v>
      </c>
      <c r="M191" s="24" t="s">
        <v>543</v>
      </c>
      <c r="N191" s="24" t="s">
        <v>4868</v>
      </c>
      <c r="O191" s="24" t="s">
        <v>536</v>
      </c>
      <c r="P191" s="25" t="s">
        <v>544</v>
      </c>
      <c r="Q191" s="24" t="s">
        <v>4913</v>
      </c>
      <c r="R191" s="25" t="s">
        <v>4664</v>
      </c>
      <c r="S191" s="24"/>
      <c r="T191" s="24"/>
      <c r="U191" s="24"/>
    </row>
    <row r="192" spans="2:21">
      <c r="B192" s="24" t="str">
        <f t="shared" si="7"/>
        <v>Y</v>
      </c>
      <c r="C192" s="24" t="s">
        <v>4933</v>
      </c>
      <c r="D192" s="24" t="str">
        <f t="shared" si="8"/>
        <v>ConTab_BOM_KP_Insert_0186</v>
      </c>
      <c r="E192" s="197" t="s">
        <v>373</v>
      </c>
      <c r="F192" s="189" t="s">
        <v>4655</v>
      </c>
      <c r="G192" s="189" t="s">
        <v>359</v>
      </c>
      <c r="H192" s="195" t="s">
        <v>360</v>
      </c>
      <c r="I192" s="24" t="s">
        <v>3961</v>
      </c>
      <c r="J192" s="24" t="s">
        <v>3961</v>
      </c>
      <c r="K192" s="24"/>
      <c r="L192" s="24" t="s">
        <v>4867</v>
      </c>
      <c r="M192" s="24" t="s">
        <v>550</v>
      </c>
      <c r="N192" s="24" t="s">
        <v>549</v>
      </c>
      <c r="O192" s="24" t="s">
        <v>536</v>
      </c>
      <c r="P192" s="25" t="s">
        <v>544</v>
      </c>
      <c r="Q192" s="24" t="s">
        <v>4915</v>
      </c>
      <c r="R192" s="25" t="s">
        <v>552</v>
      </c>
      <c r="S192" s="24"/>
      <c r="T192" s="24"/>
      <c r="U192" s="24"/>
    </row>
    <row r="193" spans="2:21">
      <c r="B193" s="24" t="str">
        <f t="shared" si="7"/>
        <v>Y</v>
      </c>
      <c r="C193" s="24" t="s">
        <v>4934</v>
      </c>
      <c r="D193" s="24" t="str">
        <f t="shared" si="8"/>
        <v>ConTab_BOM_KP_Insert_0187</v>
      </c>
      <c r="E193" s="197" t="s">
        <v>378</v>
      </c>
      <c r="F193" s="189" t="s">
        <v>4655</v>
      </c>
      <c r="G193" s="189" t="s">
        <v>359</v>
      </c>
      <c r="H193" s="195" t="s">
        <v>360</v>
      </c>
      <c r="I193" s="24" t="s">
        <v>3956</v>
      </c>
      <c r="J193" s="24" t="s">
        <v>4656</v>
      </c>
      <c r="K193" s="24"/>
      <c r="L193" s="24" t="s">
        <v>4867</v>
      </c>
      <c r="M193" s="24" t="s">
        <v>535</v>
      </c>
      <c r="N193" s="24" t="s">
        <v>4868</v>
      </c>
      <c r="O193" s="24" t="s">
        <v>536</v>
      </c>
      <c r="P193" s="25" t="s">
        <v>544</v>
      </c>
      <c r="Q193" s="24" t="s">
        <v>4935</v>
      </c>
      <c r="R193" s="25" t="s">
        <v>539</v>
      </c>
      <c r="S193" s="24"/>
      <c r="T193" s="24"/>
      <c r="U193" s="24"/>
    </row>
    <row r="194" spans="2:21">
      <c r="B194" s="24" t="str">
        <f t="shared" si="7"/>
        <v>Y</v>
      </c>
      <c r="C194" s="24" t="s">
        <v>4936</v>
      </c>
      <c r="D194" s="24" t="str">
        <f t="shared" si="8"/>
        <v>ConTab_BOM_KP_Insert_0188</v>
      </c>
      <c r="E194" s="197" t="s">
        <v>378</v>
      </c>
      <c r="F194" s="189" t="s">
        <v>4655</v>
      </c>
      <c r="G194" s="189" t="s">
        <v>359</v>
      </c>
      <c r="H194" s="195" t="s">
        <v>360</v>
      </c>
      <c r="I194" s="24" t="s">
        <v>3956</v>
      </c>
      <c r="J194" s="24" t="s">
        <v>4656</v>
      </c>
      <c r="K194" s="24"/>
      <c r="L194" s="24" t="s">
        <v>4867</v>
      </c>
      <c r="M194" s="24" t="s">
        <v>543</v>
      </c>
      <c r="N194" s="24" t="s">
        <v>4868</v>
      </c>
      <c r="O194" s="24" t="s">
        <v>536</v>
      </c>
      <c r="P194" s="25" t="s">
        <v>544</v>
      </c>
      <c r="Q194" s="24" t="s">
        <v>4937</v>
      </c>
      <c r="R194" s="25" t="s">
        <v>4664</v>
      </c>
      <c r="S194" s="24"/>
      <c r="T194" s="24"/>
      <c r="U194" s="24"/>
    </row>
    <row r="195" spans="2:21">
      <c r="B195" s="24" t="str">
        <f t="shared" si="7"/>
        <v>Y</v>
      </c>
      <c r="C195" s="24" t="s">
        <v>4938</v>
      </c>
      <c r="D195" s="24" t="str">
        <f t="shared" si="8"/>
        <v>ConTab_BOM_KP_Insert_0189</v>
      </c>
      <c r="E195" s="197" t="s">
        <v>378</v>
      </c>
      <c r="F195" s="189" t="s">
        <v>4655</v>
      </c>
      <c r="G195" s="189" t="s">
        <v>359</v>
      </c>
      <c r="H195" s="195" t="s">
        <v>360</v>
      </c>
      <c r="I195" s="24" t="s">
        <v>3956</v>
      </c>
      <c r="J195" s="24" t="s">
        <v>4656</v>
      </c>
      <c r="K195" s="24"/>
      <c r="L195" s="24" t="s">
        <v>4867</v>
      </c>
      <c r="M195" s="24" t="s">
        <v>550</v>
      </c>
      <c r="N195" s="24" t="s">
        <v>549</v>
      </c>
      <c r="O195" s="24" t="s">
        <v>536</v>
      </c>
      <c r="P195" s="25" t="s">
        <v>544</v>
      </c>
      <c r="Q195" s="24" t="s">
        <v>4939</v>
      </c>
      <c r="R195" s="25" t="s">
        <v>552</v>
      </c>
      <c r="S195" s="24"/>
      <c r="T195" s="24"/>
      <c r="U195" s="24"/>
    </row>
    <row r="196" spans="2:21">
      <c r="B196" s="24" t="str">
        <f t="shared" si="7"/>
        <v>Y</v>
      </c>
      <c r="C196" s="24" t="s">
        <v>4940</v>
      </c>
      <c r="D196" s="24" t="str">
        <f t="shared" si="8"/>
        <v>ConTab_BOM_KP_Insert_0190</v>
      </c>
      <c r="E196" s="197" t="s">
        <v>378</v>
      </c>
      <c r="F196" s="189" t="s">
        <v>4655</v>
      </c>
      <c r="G196" s="189" t="s">
        <v>359</v>
      </c>
      <c r="H196" s="195" t="s">
        <v>360</v>
      </c>
      <c r="I196" s="24" t="s">
        <v>3961</v>
      </c>
      <c r="J196" s="24" t="s">
        <v>3961</v>
      </c>
      <c r="K196" s="24"/>
      <c r="L196" s="24" t="s">
        <v>4867</v>
      </c>
      <c r="M196" s="24" t="s">
        <v>535</v>
      </c>
      <c r="N196" s="24" t="s">
        <v>4868</v>
      </c>
      <c r="O196" s="24" t="s">
        <v>536</v>
      </c>
      <c r="P196" s="25" t="s">
        <v>544</v>
      </c>
      <c r="Q196" s="24" t="s">
        <v>4941</v>
      </c>
      <c r="R196" s="25" t="s">
        <v>539</v>
      </c>
      <c r="S196" s="24"/>
      <c r="T196" s="24"/>
      <c r="U196" s="24"/>
    </row>
    <row r="197" spans="2:21">
      <c r="B197" s="24" t="str">
        <f t="shared" si="7"/>
        <v>Y</v>
      </c>
      <c r="C197" s="24" t="s">
        <v>4942</v>
      </c>
      <c r="D197" s="24" t="str">
        <f t="shared" si="8"/>
        <v>ConTab_BOM_KP_Insert_0191</v>
      </c>
      <c r="E197" s="197" t="s">
        <v>378</v>
      </c>
      <c r="F197" s="189" t="s">
        <v>4655</v>
      </c>
      <c r="G197" s="189" t="s">
        <v>359</v>
      </c>
      <c r="H197" s="195" t="s">
        <v>360</v>
      </c>
      <c r="I197" s="24" t="s">
        <v>3961</v>
      </c>
      <c r="J197" s="24" t="s">
        <v>3961</v>
      </c>
      <c r="K197" s="24"/>
      <c r="L197" s="24" t="s">
        <v>4867</v>
      </c>
      <c r="M197" s="24" t="s">
        <v>543</v>
      </c>
      <c r="N197" s="24" t="s">
        <v>4868</v>
      </c>
      <c r="O197" s="24" t="s">
        <v>536</v>
      </c>
      <c r="P197" s="25" t="s">
        <v>544</v>
      </c>
      <c r="Q197" s="24" t="s">
        <v>4943</v>
      </c>
      <c r="R197" s="25" t="s">
        <v>4664</v>
      </c>
      <c r="S197" s="24"/>
      <c r="T197" s="24"/>
      <c r="U197" s="24"/>
    </row>
    <row r="198" spans="2:21">
      <c r="B198" s="24" t="str">
        <f t="shared" si="7"/>
        <v>Y</v>
      </c>
      <c r="C198" s="24" t="s">
        <v>4944</v>
      </c>
      <c r="D198" s="24" t="str">
        <f t="shared" si="8"/>
        <v>ConTab_BOM_KP_Insert_0192</v>
      </c>
      <c r="E198" s="197" t="s">
        <v>378</v>
      </c>
      <c r="F198" s="189" t="s">
        <v>4655</v>
      </c>
      <c r="G198" s="189" t="s">
        <v>359</v>
      </c>
      <c r="H198" s="195" t="s">
        <v>360</v>
      </c>
      <c r="I198" s="24" t="s">
        <v>3961</v>
      </c>
      <c r="J198" s="24" t="s">
        <v>3961</v>
      </c>
      <c r="K198" s="24"/>
      <c r="L198" s="24" t="s">
        <v>4867</v>
      </c>
      <c r="M198" s="24" t="s">
        <v>550</v>
      </c>
      <c r="N198" s="24" t="s">
        <v>549</v>
      </c>
      <c r="O198" s="24" t="s">
        <v>536</v>
      </c>
      <c r="P198" s="25" t="s">
        <v>544</v>
      </c>
      <c r="Q198" s="24" t="s">
        <v>4945</v>
      </c>
      <c r="R198" s="25" t="s">
        <v>552</v>
      </c>
      <c r="S198" s="24"/>
      <c r="T198" s="24"/>
      <c r="U198" s="24"/>
    </row>
    <row r="199" spans="2:21">
      <c r="B199" s="24" t="str">
        <f t="shared" si="7"/>
        <v>Y</v>
      </c>
      <c r="C199" s="24" t="s">
        <v>4946</v>
      </c>
      <c r="D199" s="24" t="str">
        <f t="shared" si="8"/>
        <v>ConTab_BOM_KP_Insert_0193</v>
      </c>
      <c r="E199" s="197" t="s">
        <v>383</v>
      </c>
      <c r="F199" s="189" t="s">
        <v>4655</v>
      </c>
      <c r="G199" s="189" t="s">
        <v>359</v>
      </c>
      <c r="H199" s="195" t="s">
        <v>360</v>
      </c>
      <c r="I199" s="24" t="s">
        <v>3956</v>
      </c>
      <c r="J199" s="24" t="s">
        <v>4656</v>
      </c>
      <c r="K199" s="24"/>
      <c r="L199" s="24" t="s">
        <v>4867</v>
      </c>
      <c r="M199" s="24" t="s">
        <v>535</v>
      </c>
      <c r="N199" s="24" t="s">
        <v>4868</v>
      </c>
      <c r="O199" s="24" t="s">
        <v>536</v>
      </c>
      <c r="P199" s="25" t="s">
        <v>544</v>
      </c>
      <c r="Q199" s="24" t="s">
        <v>4935</v>
      </c>
      <c r="R199" s="25" t="s">
        <v>539</v>
      </c>
      <c r="S199" s="24"/>
      <c r="T199" s="24"/>
      <c r="U199" s="24"/>
    </row>
    <row r="200" spans="2:21">
      <c r="B200" s="24" t="str">
        <f t="shared" ref="B200:B263" si="9">IF(AND(M200&lt;&gt;"B20", O200= "Coating_Standard"),"Y","N")</f>
        <v>Y</v>
      </c>
      <c r="C200" s="24" t="s">
        <v>4947</v>
      </c>
      <c r="D200" s="24" t="str">
        <f t="shared" si="8"/>
        <v>ConTab_BOM_KP_Insert_0194</v>
      </c>
      <c r="E200" s="197" t="s">
        <v>383</v>
      </c>
      <c r="F200" s="189" t="s">
        <v>4655</v>
      </c>
      <c r="G200" s="189" t="s">
        <v>359</v>
      </c>
      <c r="H200" s="195" t="s">
        <v>360</v>
      </c>
      <c r="I200" s="24" t="s">
        <v>3956</v>
      </c>
      <c r="J200" s="24" t="s">
        <v>4656</v>
      </c>
      <c r="K200" s="24"/>
      <c r="L200" s="24" t="s">
        <v>4867</v>
      </c>
      <c r="M200" s="24" t="s">
        <v>543</v>
      </c>
      <c r="N200" s="24" t="s">
        <v>4868</v>
      </c>
      <c r="O200" s="24" t="s">
        <v>536</v>
      </c>
      <c r="P200" s="25" t="s">
        <v>544</v>
      </c>
      <c r="Q200" s="24" t="s">
        <v>4937</v>
      </c>
      <c r="R200" s="25" t="s">
        <v>4664</v>
      </c>
      <c r="S200" s="24"/>
      <c r="T200" s="24"/>
      <c r="U200" s="24"/>
    </row>
    <row r="201" spans="2:21">
      <c r="B201" s="24" t="str">
        <f t="shared" si="9"/>
        <v>Y</v>
      </c>
      <c r="C201" s="24" t="s">
        <v>4948</v>
      </c>
      <c r="D201" s="24" t="str">
        <f t="shared" si="8"/>
        <v>ConTab_BOM_KP_Insert_0195</v>
      </c>
      <c r="E201" s="197" t="s">
        <v>383</v>
      </c>
      <c r="F201" s="189" t="s">
        <v>4655</v>
      </c>
      <c r="G201" s="189" t="s">
        <v>359</v>
      </c>
      <c r="H201" s="195" t="s">
        <v>360</v>
      </c>
      <c r="I201" s="24" t="s">
        <v>3956</v>
      </c>
      <c r="J201" s="24" t="s">
        <v>4656</v>
      </c>
      <c r="K201" s="24"/>
      <c r="L201" s="24" t="s">
        <v>4867</v>
      </c>
      <c r="M201" s="24" t="s">
        <v>550</v>
      </c>
      <c r="N201" s="24" t="s">
        <v>549</v>
      </c>
      <c r="O201" s="24" t="s">
        <v>536</v>
      </c>
      <c r="P201" s="25" t="s">
        <v>544</v>
      </c>
      <c r="Q201" s="24" t="s">
        <v>4939</v>
      </c>
      <c r="R201" s="25" t="s">
        <v>552</v>
      </c>
      <c r="S201" s="24"/>
      <c r="T201" s="24"/>
      <c r="U201" s="24"/>
    </row>
    <row r="202" spans="2:21">
      <c r="B202" s="24" t="str">
        <f t="shared" si="9"/>
        <v>Y</v>
      </c>
      <c r="C202" s="24" t="s">
        <v>4949</v>
      </c>
      <c r="D202" s="24" t="str">
        <f t="shared" si="8"/>
        <v>ConTab_BOM_KP_Insert_0196</v>
      </c>
      <c r="E202" s="197" t="s">
        <v>383</v>
      </c>
      <c r="F202" s="189" t="s">
        <v>4655</v>
      </c>
      <c r="G202" s="189" t="s">
        <v>359</v>
      </c>
      <c r="H202" s="195" t="s">
        <v>360</v>
      </c>
      <c r="I202" s="24" t="s">
        <v>3961</v>
      </c>
      <c r="J202" s="24" t="s">
        <v>3961</v>
      </c>
      <c r="K202" s="24"/>
      <c r="L202" s="24" t="s">
        <v>4867</v>
      </c>
      <c r="M202" s="24" t="s">
        <v>535</v>
      </c>
      <c r="N202" s="24" t="s">
        <v>4868</v>
      </c>
      <c r="O202" s="24" t="s">
        <v>536</v>
      </c>
      <c r="P202" s="25" t="s">
        <v>544</v>
      </c>
      <c r="Q202" s="24" t="s">
        <v>4941</v>
      </c>
      <c r="R202" s="25" t="s">
        <v>539</v>
      </c>
      <c r="S202" s="24"/>
      <c r="T202" s="24"/>
      <c r="U202" s="24"/>
    </row>
    <row r="203" spans="2:21">
      <c r="B203" s="24" t="str">
        <f t="shared" si="9"/>
        <v>Y</v>
      </c>
      <c r="C203" s="24" t="s">
        <v>4950</v>
      </c>
      <c r="D203" s="24" t="str">
        <f t="shared" si="8"/>
        <v>ConTab_BOM_KP_Insert_0197</v>
      </c>
      <c r="E203" s="197" t="s">
        <v>383</v>
      </c>
      <c r="F203" s="189" t="s">
        <v>4655</v>
      </c>
      <c r="G203" s="189" t="s">
        <v>359</v>
      </c>
      <c r="H203" s="195" t="s">
        <v>360</v>
      </c>
      <c r="I203" s="24" t="s">
        <v>3961</v>
      </c>
      <c r="J203" s="24" t="s">
        <v>3961</v>
      </c>
      <c r="K203" s="24"/>
      <c r="L203" s="24" t="s">
        <v>4867</v>
      </c>
      <c r="M203" s="24" t="s">
        <v>543</v>
      </c>
      <c r="N203" s="24" t="s">
        <v>4868</v>
      </c>
      <c r="O203" s="24" t="s">
        <v>536</v>
      </c>
      <c r="P203" s="25" t="s">
        <v>544</v>
      </c>
      <c r="Q203" s="24" t="s">
        <v>4943</v>
      </c>
      <c r="R203" s="25" t="s">
        <v>4664</v>
      </c>
      <c r="S203" s="24"/>
      <c r="T203" s="24"/>
      <c r="U203" s="24"/>
    </row>
    <row r="204" spans="2:21">
      <c r="B204" s="24" t="str">
        <f t="shared" si="9"/>
        <v>Y</v>
      </c>
      <c r="C204" s="24" t="s">
        <v>4951</v>
      </c>
      <c r="D204" s="24" t="str">
        <f t="shared" si="8"/>
        <v>ConTab_BOM_KP_Insert_0198</v>
      </c>
      <c r="E204" s="197" t="s">
        <v>383</v>
      </c>
      <c r="F204" s="189" t="s">
        <v>4655</v>
      </c>
      <c r="G204" s="189" t="s">
        <v>359</v>
      </c>
      <c r="H204" s="195" t="s">
        <v>360</v>
      </c>
      <c r="I204" s="24" t="s">
        <v>3961</v>
      </c>
      <c r="J204" s="24" t="s">
        <v>3961</v>
      </c>
      <c r="K204" s="24"/>
      <c r="L204" s="24" t="s">
        <v>4867</v>
      </c>
      <c r="M204" s="24" t="s">
        <v>550</v>
      </c>
      <c r="N204" s="24" t="s">
        <v>549</v>
      </c>
      <c r="O204" s="24" t="s">
        <v>536</v>
      </c>
      <c r="P204" s="25" t="s">
        <v>544</v>
      </c>
      <c r="Q204" s="24" t="s">
        <v>4945</v>
      </c>
      <c r="R204" s="25" t="s">
        <v>552</v>
      </c>
      <c r="S204" s="24"/>
      <c r="T204" s="24"/>
      <c r="U204" s="24"/>
    </row>
    <row r="205" spans="2:21">
      <c r="B205" s="24" t="str">
        <f t="shared" si="9"/>
        <v>Y</v>
      </c>
      <c r="C205" s="24" t="s">
        <v>4952</v>
      </c>
      <c r="D205" s="24" t="str">
        <f t="shared" ref="D205:D268" si="10">IF(B223="Y",C205,"")</f>
        <v>ConTab_BOM_KP_Insert_0199</v>
      </c>
      <c r="E205" s="197" t="s">
        <v>388</v>
      </c>
      <c r="F205" s="189" t="s">
        <v>4655</v>
      </c>
      <c r="G205" s="189" t="s">
        <v>359</v>
      </c>
      <c r="H205" s="195" t="s">
        <v>360</v>
      </c>
      <c r="I205" s="24" t="s">
        <v>3956</v>
      </c>
      <c r="J205" s="24" t="s">
        <v>4656</v>
      </c>
      <c r="K205" s="24"/>
      <c r="L205" s="24" t="s">
        <v>4867</v>
      </c>
      <c r="M205" s="24" t="s">
        <v>535</v>
      </c>
      <c r="N205" s="24" t="s">
        <v>4868</v>
      </c>
      <c r="O205" s="24" t="s">
        <v>536</v>
      </c>
      <c r="P205" s="25" t="s">
        <v>544</v>
      </c>
      <c r="Q205" s="24" t="s">
        <v>4905</v>
      </c>
      <c r="R205" s="25" t="s">
        <v>539</v>
      </c>
      <c r="S205" s="24"/>
      <c r="T205" s="24"/>
      <c r="U205" s="24"/>
    </row>
    <row r="206" spans="2:21">
      <c r="B206" s="24" t="str">
        <f t="shared" si="9"/>
        <v>Y</v>
      </c>
      <c r="C206" s="24" t="s">
        <v>4953</v>
      </c>
      <c r="D206" s="24" t="str">
        <f t="shared" si="10"/>
        <v>ConTab_BOM_KP_Insert_0200</v>
      </c>
      <c r="E206" s="197" t="s">
        <v>388</v>
      </c>
      <c r="F206" s="189" t="s">
        <v>4655</v>
      </c>
      <c r="G206" s="189" t="s">
        <v>359</v>
      </c>
      <c r="H206" s="195" t="s">
        <v>360</v>
      </c>
      <c r="I206" s="24" t="s">
        <v>3956</v>
      </c>
      <c r="J206" s="24" t="s">
        <v>4656</v>
      </c>
      <c r="K206" s="24"/>
      <c r="L206" s="24" t="s">
        <v>4867</v>
      </c>
      <c r="M206" s="24" t="s">
        <v>543</v>
      </c>
      <c r="N206" s="24" t="s">
        <v>4868</v>
      </c>
      <c r="O206" s="24" t="s">
        <v>536</v>
      </c>
      <c r="P206" s="25" t="s">
        <v>544</v>
      </c>
      <c r="Q206" s="24" t="s">
        <v>4907</v>
      </c>
      <c r="R206" s="25" t="s">
        <v>4664</v>
      </c>
      <c r="S206" s="24"/>
      <c r="T206" s="24"/>
      <c r="U206" s="24"/>
    </row>
    <row r="207" spans="2:21">
      <c r="B207" s="24" t="str">
        <f t="shared" si="9"/>
        <v>Y</v>
      </c>
      <c r="C207" s="24" t="s">
        <v>4954</v>
      </c>
      <c r="D207" s="24" t="str">
        <f t="shared" si="10"/>
        <v>ConTab_BOM_KP_Insert_0201</v>
      </c>
      <c r="E207" s="197" t="s">
        <v>388</v>
      </c>
      <c r="F207" s="189" t="s">
        <v>4655</v>
      </c>
      <c r="G207" s="189" t="s">
        <v>359</v>
      </c>
      <c r="H207" s="195" t="s">
        <v>360</v>
      </c>
      <c r="I207" s="24" t="s">
        <v>3956</v>
      </c>
      <c r="J207" s="24" t="s">
        <v>4656</v>
      </c>
      <c r="K207" s="24"/>
      <c r="L207" s="24" t="s">
        <v>4867</v>
      </c>
      <c r="M207" s="24" t="s">
        <v>550</v>
      </c>
      <c r="N207" s="24" t="s">
        <v>549</v>
      </c>
      <c r="O207" s="24" t="s">
        <v>536</v>
      </c>
      <c r="P207" s="25" t="s">
        <v>544</v>
      </c>
      <c r="Q207" s="24" t="s">
        <v>4909</v>
      </c>
      <c r="R207" s="25" t="s">
        <v>552</v>
      </c>
      <c r="S207" s="24"/>
      <c r="T207" s="24"/>
      <c r="U207" s="24"/>
    </row>
    <row r="208" spans="2:21">
      <c r="B208" s="24" t="str">
        <f t="shared" si="9"/>
        <v>Y</v>
      </c>
      <c r="C208" s="24" t="s">
        <v>4955</v>
      </c>
      <c r="D208" s="24" t="str">
        <f t="shared" si="10"/>
        <v>ConTab_BOM_KP_Insert_0202</v>
      </c>
      <c r="E208" s="197" t="s">
        <v>388</v>
      </c>
      <c r="F208" s="189" t="s">
        <v>4655</v>
      </c>
      <c r="G208" s="189" t="s">
        <v>359</v>
      </c>
      <c r="H208" s="195" t="s">
        <v>360</v>
      </c>
      <c r="I208" s="24" t="s">
        <v>3961</v>
      </c>
      <c r="J208" s="24" t="s">
        <v>3961</v>
      </c>
      <c r="K208" s="24"/>
      <c r="L208" s="24" t="s">
        <v>4867</v>
      </c>
      <c r="M208" s="24" t="s">
        <v>535</v>
      </c>
      <c r="N208" s="24" t="s">
        <v>4868</v>
      </c>
      <c r="O208" s="24" t="s">
        <v>536</v>
      </c>
      <c r="P208" s="25" t="s">
        <v>544</v>
      </c>
      <c r="Q208" s="24" t="s">
        <v>4911</v>
      </c>
      <c r="R208" s="25" t="s">
        <v>539</v>
      </c>
      <c r="S208" s="24"/>
      <c r="T208" s="24"/>
      <c r="U208" s="24"/>
    </row>
    <row r="209" spans="2:21">
      <c r="B209" s="24" t="str">
        <f t="shared" si="9"/>
        <v>Y</v>
      </c>
      <c r="C209" s="24" t="s">
        <v>4956</v>
      </c>
      <c r="D209" s="24" t="str">
        <f t="shared" si="10"/>
        <v>ConTab_BOM_KP_Insert_0203</v>
      </c>
      <c r="E209" s="197" t="s">
        <v>388</v>
      </c>
      <c r="F209" s="189" t="s">
        <v>4655</v>
      </c>
      <c r="G209" s="189" t="s">
        <v>359</v>
      </c>
      <c r="H209" s="195" t="s">
        <v>360</v>
      </c>
      <c r="I209" s="24" t="s">
        <v>3961</v>
      </c>
      <c r="J209" s="24" t="s">
        <v>3961</v>
      </c>
      <c r="K209" s="24"/>
      <c r="L209" s="24" t="s">
        <v>4867</v>
      </c>
      <c r="M209" s="24" t="s">
        <v>543</v>
      </c>
      <c r="N209" s="24" t="s">
        <v>4868</v>
      </c>
      <c r="O209" s="24" t="s">
        <v>536</v>
      </c>
      <c r="P209" s="25" t="s">
        <v>544</v>
      </c>
      <c r="Q209" s="24" t="s">
        <v>4913</v>
      </c>
      <c r="R209" s="25" t="s">
        <v>4664</v>
      </c>
      <c r="S209" s="24"/>
      <c r="T209" s="24"/>
      <c r="U209" s="24"/>
    </row>
    <row r="210" spans="2:21">
      <c r="B210" s="24" t="str">
        <f t="shared" si="9"/>
        <v>Y</v>
      </c>
      <c r="C210" s="24" t="s">
        <v>4957</v>
      </c>
      <c r="D210" s="24" t="str">
        <f t="shared" si="10"/>
        <v>ConTab_BOM_KP_Insert_0204</v>
      </c>
      <c r="E210" s="197" t="s">
        <v>388</v>
      </c>
      <c r="F210" s="189" t="s">
        <v>4655</v>
      </c>
      <c r="G210" s="189" t="s">
        <v>359</v>
      </c>
      <c r="H210" s="195" t="s">
        <v>360</v>
      </c>
      <c r="I210" s="24" t="s">
        <v>3961</v>
      </c>
      <c r="J210" s="24" t="s">
        <v>3961</v>
      </c>
      <c r="K210" s="24"/>
      <c r="L210" s="24" t="s">
        <v>4867</v>
      </c>
      <c r="M210" s="24" t="s">
        <v>550</v>
      </c>
      <c r="N210" s="24" t="s">
        <v>549</v>
      </c>
      <c r="O210" s="24" t="s">
        <v>536</v>
      </c>
      <c r="P210" s="25" t="s">
        <v>544</v>
      </c>
      <c r="Q210" s="24" t="s">
        <v>4915</v>
      </c>
      <c r="R210" s="25" t="s">
        <v>552</v>
      </c>
      <c r="S210" s="24"/>
      <c r="T210" s="24"/>
      <c r="U210" s="24"/>
    </row>
    <row r="211" spans="2:21">
      <c r="B211" s="24" t="str">
        <f t="shared" si="9"/>
        <v>Y</v>
      </c>
      <c r="C211" s="24" t="s">
        <v>4958</v>
      </c>
      <c r="D211" s="24" t="str">
        <f t="shared" si="10"/>
        <v>ConTab_BOM_KP_Insert_0205</v>
      </c>
      <c r="E211" s="197" t="s">
        <v>393</v>
      </c>
      <c r="F211" s="189" t="s">
        <v>4655</v>
      </c>
      <c r="G211" s="189" t="s">
        <v>359</v>
      </c>
      <c r="H211" s="195" t="s">
        <v>360</v>
      </c>
      <c r="I211" s="24" t="s">
        <v>3956</v>
      </c>
      <c r="J211" s="24" t="s">
        <v>4656</v>
      </c>
      <c r="K211" s="24"/>
      <c r="L211" s="24" t="s">
        <v>4867</v>
      </c>
      <c r="M211" s="24" t="s">
        <v>535</v>
      </c>
      <c r="N211" s="24" t="s">
        <v>4868</v>
      </c>
      <c r="O211" s="24" t="s">
        <v>536</v>
      </c>
      <c r="P211" s="25" t="s">
        <v>544</v>
      </c>
      <c r="Q211" s="24" t="s">
        <v>4935</v>
      </c>
      <c r="R211" s="25" t="s">
        <v>539</v>
      </c>
      <c r="S211" s="24"/>
      <c r="T211" s="24"/>
      <c r="U211" s="24"/>
    </row>
    <row r="212" spans="2:21">
      <c r="B212" s="24" t="str">
        <f t="shared" si="9"/>
        <v>Y</v>
      </c>
      <c r="C212" s="24" t="s">
        <v>4959</v>
      </c>
      <c r="D212" s="24" t="str">
        <f t="shared" si="10"/>
        <v>ConTab_BOM_KP_Insert_0206</v>
      </c>
      <c r="E212" s="197" t="s">
        <v>393</v>
      </c>
      <c r="F212" s="189" t="s">
        <v>4655</v>
      </c>
      <c r="G212" s="189" t="s">
        <v>359</v>
      </c>
      <c r="H212" s="195" t="s">
        <v>360</v>
      </c>
      <c r="I212" s="24" t="s">
        <v>3956</v>
      </c>
      <c r="J212" s="24" t="s">
        <v>4656</v>
      </c>
      <c r="K212" s="24"/>
      <c r="L212" s="24" t="s">
        <v>4867</v>
      </c>
      <c r="M212" s="24" t="s">
        <v>543</v>
      </c>
      <c r="N212" s="24" t="s">
        <v>4868</v>
      </c>
      <c r="O212" s="24" t="s">
        <v>536</v>
      </c>
      <c r="P212" s="25" t="s">
        <v>544</v>
      </c>
      <c r="Q212" s="24" t="s">
        <v>4937</v>
      </c>
      <c r="R212" s="25" t="s">
        <v>4664</v>
      </c>
      <c r="S212" s="24"/>
      <c r="T212" s="24"/>
      <c r="U212" s="24"/>
    </row>
    <row r="213" spans="2:21">
      <c r="B213" s="24" t="str">
        <f t="shared" si="9"/>
        <v>Y</v>
      </c>
      <c r="C213" s="24" t="s">
        <v>4960</v>
      </c>
      <c r="D213" s="24" t="str">
        <f t="shared" si="10"/>
        <v>ConTab_BOM_KP_Insert_0207</v>
      </c>
      <c r="E213" s="197" t="s">
        <v>393</v>
      </c>
      <c r="F213" s="189" t="s">
        <v>4655</v>
      </c>
      <c r="G213" s="189" t="s">
        <v>359</v>
      </c>
      <c r="H213" s="195" t="s">
        <v>360</v>
      </c>
      <c r="I213" s="24" t="s">
        <v>3956</v>
      </c>
      <c r="J213" s="24" t="s">
        <v>4656</v>
      </c>
      <c r="K213" s="24"/>
      <c r="L213" s="24" t="s">
        <v>4867</v>
      </c>
      <c r="M213" s="24" t="s">
        <v>550</v>
      </c>
      <c r="N213" s="24" t="s">
        <v>549</v>
      </c>
      <c r="O213" s="24" t="s">
        <v>536</v>
      </c>
      <c r="P213" s="25" t="s">
        <v>544</v>
      </c>
      <c r="Q213" s="24" t="s">
        <v>4939</v>
      </c>
      <c r="R213" s="25" t="s">
        <v>552</v>
      </c>
      <c r="S213" s="24"/>
      <c r="T213" s="24"/>
      <c r="U213" s="24"/>
    </row>
    <row r="214" spans="2:21">
      <c r="B214" s="24" t="str">
        <f t="shared" si="9"/>
        <v>Y</v>
      </c>
      <c r="C214" s="24" t="s">
        <v>4961</v>
      </c>
      <c r="D214" s="24" t="str">
        <f t="shared" si="10"/>
        <v>ConTab_BOM_KP_Insert_0208</v>
      </c>
      <c r="E214" s="197" t="s">
        <v>393</v>
      </c>
      <c r="F214" s="189" t="s">
        <v>4655</v>
      </c>
      <c r="G214" s="189" t="s">
        <v>359</v>
      </c>
      <c r="H214" s="195" t="s">
        <v>360</v>
      </c>
      <c r="I214" s="24" t="s">
        <v>3961</v>
      </c>
      <c r="J214" s="24" t="s">
        <v>3961</v>
      </c>
      <c r="K214" s="24"/>
      <c r="L214" s="24" t="s">
        <v>4867</v>
      </c>
      <c r="M214" s="24" t="s">
        <v>535</v>
      </c>
      <c r="N214" s="24" t="s">
        <v>4868</v>
      </c>
      <c r="O214" s="24" t="s">
        <v>536</v>
      </c>
      <c r="P214" s="25" t="s">
        <v>544</v>
      </c>
      <c r="Q214" s="24" t="s">
        <v>4941</v>
      </c>
      <c r="R214" s="25" t="s">
        <v>539</v>
      </c>
      <c r="S214" s="24"/>
      <c r="T214" s="24"/>
      <c r="U214" s="24"/>
    </row>
    <row r="215" spans="2:21">
      <c r="B215" s="24" t="str">
        <f t="shared" si="9"/>
        <v>Y</v>
      </c>
      <c r="C215" s="24" t="s">
        <v>4962</v>
      </c>
      <c r="D215" s="24" t="str">
        <f t="shared" si="10"/>
        <v>ConTab_BOM_KP_Insert_0209</v>
      </c>
      <c r="E215" s="197" t="s">
        <v>393</v>
      </c>
      <c r="F215" s="189" t="s">
        <v>4655</v>
      </c>
      <c r="G215" s="189" t="s">
        <v>359</v>
      </c>
      <c r="H215" s="195" t="s">
        <v>360</v>
      </c>
      <c r="I215" s="24" t="s">
        <v>3961</v>
      </c>
      <c r="J215" s="24" t="s">
        <v>3961</v>
      </c>
      <c r="K215" s="24"/>
      <c r="L215" s="24" t="s">
        <v>4867</v>
      </c>
      <c r="M215" s="24" t="s">
        <v>543</v>
      </c>
      <c r="N215" s="24" t="s">
        <v>4868</v>
      </c>
      <c r="O215" s="24" t="s">
        <v>536</v>
      </c>
      <c r="P215" s="25" t="s">
        <v>544</v>
      </c>
      <c r="Q215" s="24" t="s">
        <v>4943</v>
      </c>
      <c r="R215" s="25" t="s">
        <v>4664</v>
      </c>
      <c r="S215" s="24"/>
      <c r="T215" s="24"/>
      <c r="U215" s="24"/>
    </row>
    <row r="216" spans="2:21">
      <c r="B216" s="24" t="str">
        <f t="shared" si="9"/>
        <v>Y</v>
      </c>
      <c r="C216" s="24" t="s">
        <v>4963</v>
      </c>
      <c r="D216" s="24" t="str">
        <f t="shared" si="10"/>
        <v>ConTab_BOM_KP_Insert_0210</v>
      </c>
      <c r="E216" s="197" t="s">
        <v>393</v>
      </c>
      <c r="F216" s="189" t="s">
        <v>4655</v>
      </c>
      <c r="G216" s="189" t="s">
        <v>359</v>
      </c>
      <c r="H216" s="195" t="s">
        <v>360</v>
      </c>
      <c r="I216" s="24" t="s">
        <v>3961</v>
      </c>
      <c r="J216" s="24" t="s">
        <v>3961</v>
      </c>
      <c r="K216" s="24"/>
      <c r="L216" s="24" t="s">
        <v>4867</v>
      </c>
      <c r="M216" s="24" t="s">
        <v>550</v>
      </c>
      <c r="N216" s="24" t="s">
        <v>549</v>
      </c>
      <c r="O216" s="24" t="s">
        <v>536</v>
      </c>
      <c r="P216" s="25" t="s">
        <v>544</v>
      </c>
      <c r="Q216" s="24" t="s">
        <v>4945</v>
      </c>
      <c r="R216" s="25" t="s">
        <v>552</v>
      </c>
      <c r="S216" s="24"/>
      <c r="T216" s="24"/>
      <c r="U216" s="24"/>
    </row>
    <row r="217" spans="2:21">
      <c r="B217" s="24" t="str">
        <f t="shared" si="9"/>
        <v>Y</v>
      </c>
      <c r="C217" s="24" t="s">
        <v>4964</v>
      </c>
      <c r="D217" s="24" t="str">
        <f t="shared" si="10"/>
        <v>ConTab_BOM_KP_Insert_0211</v>
      </c>
      <c r="E217" s="197" t="s">
        <v>398</v>
      </c>
      <c r="F217" s="189" t="s">
        <v>4655</v>
      </c>
      <c r="G217" s="189" t="s">
        <v>401</v>
      </c>
      <c r="H217" s="195" t="s">
        <v>402</v>
      </c>
      <c r="I217" s="24" t="s">
        <v>3956</v>
      </c>
      <c r="J217" s="24" t="s">
        <v>4656</v>
      </c>
      <c r="K217" s="24"/>
      <c r="L217" s="24" t="s">
        <v>4867</v>
      </c>
      <c r="M217" s="24" t="s">
        <v>535</v>
      </c>
      <c r="N217" s="24" t="s">
        <v>4868</v>
      </c>
      <c r="O217" s="24" t="s">
        <v>536</v>
      </c>
      <c r="P217" s="25">
        <v>97638289</v>
      </c>
      <c r="Q217" s="24" t="s">
        <v>4965</v>
      </c>
      <c r="R217" s="25" t="s">
        <v>539</v>
      </c>
      <c r="S217" s="24"/>
      <c r="T217" s="24"/>
      <c r="U217" s="24"/>
    </row>
    <row r="218" spans="2:21">
      <c r="B218" s="24" t="str">
        <f t="shared" si="9"/>
        <v>Y</v>
      </c>
      <c r="C218" s="24" t="s">
        <v>4966</v>
      </c>
      <c r="D218" s="24" t="str">
        <f t="shared" si="10"/>
        <v>ConTab_BOM_KP_Insert_0212</v>
      </c>
      <c r="E218" s="197" t="s">
        <v>398</v>
      </c>
      <c r="F218" s="189" t="s">
        <v>4655</v>
      </c>
      <c r="G218" s="189" t="s">
        <v>401</v>
      </c>
      <c r="H218" s="195" t="s">
        <v>402</v>
      </c>
      <c r="I218" s="24" t="s">
        <v>3956</v>
      </c>
      <c r="J218" s="24" t="s">
        <v>4656</v>
      </c>
      <c r="K218" s="24"/>
      <c r="L218" s="24" t="s">
        <v>4867</v>
      </c>
      <c r="M218" s="24" t="s">
        <v>543</v>
      </c>
      <c r="N218" s="24" t="s">
        <v>4868</v>
      </c>
      <c r="O218" s="24" t="s">
        <v>536</v>
      </c>
      <c r="P218" s="25" t="s">
        <v>544</v>
      </c>
      <c r="Q218" s="24" t="s">
        <v>4967</v>
      </c>
      <c r="R218" s="25" t="s">
        <v>4664</v>
      </c>
      <c r="S218" s="24"/>
      <c r="T218" s="24"/>
      <c r="U218" s="24"/>
    </row>
    <row r="219" spans="2:21">
      <c r="B219" s="24" t="str">
        <f t="shared" si="9"/>
        <v>Y</v>
      </c>
      <c r="C219" s="24" t="s">
        <v>4968</v>
      </c>
      <c r="D219" s="24" t="str">
        <f t="shared" si="10"/>
        <v>ConTab_BOM_KP_Insert_0213</v>
      </c>
      <c r="E219" s="197" t="s">
        <v>398</v>
      </c>
      <c r="F219" s="189" t="s">
        <v>4655</v>
      </c>
      <c r="G219" s="189" t="s">
        <v>401</v>
      </c>
      <c r="H219" s="195" t="s">
        <v>402</v>
      </c>
      <c r="I219" s="24" t="s">
        <v>3956</v>
      </c>
      <c r="J219" s="24" t="s">
        <v>4656</v>
      </c>
      <c r="K219" s="24"/>
      <c r="L219" s="24" t="s">
        <v>4867</v>
      </c>
      <c r="M219" s="24" t="s">
        <v>550</v>
      </c>
      <c r="N219" s="24" t="s">
        <v>549</v>
      </c>
      <c r="O219" s="24" t="s">
        <v>536</v>
      </c>
      <c r="P219" s="25" t="s">
        <v>544</v>
      </c>
      <c r="Q219" s="24" t="s">
        <v>4969</v>
      </c>
      <c r="R219" s="25" t="s">
        <v>552</v>
      </c>
      <c r="S219" s="24"/>
      <c r="T219" s="24"/>
      <c r="U219" s="24"/>
    </row>
    <row r="220" spans="2:21">
      <c r="B220" s="24" t="str">
        <f t="shared" si="9"/>
        <v>Y</v>
      </c>
      <c r="C220" s="24" t="s">
        <v>4970</v>
      </c>
      <c r="D220" s="24" t="str">
        <f t="shared" si="10"/>
        <v>ConTab_BOM_KP_Insert_0214</v>
      </c>
      <c r="E220" s="197" t="s">
        <v>398</v>
      </c>
      <c r="F220" s="189" t="s">
        <v>4655</v>
      </c>
      <c r="G220" s="189" t="s">
        <v>401</v>
      </c>
      <c r="H220" s="195" t="s">
        <v>402</v>
      </c>
      <c r="I220" s="24" t="s">
        <v>3961</v>
      </c>
      <c r="J220" s="24" t="s">
        <v>3961</v>
      </c>
      <c r="K220" s="24"/>
      <c r="L220" s="24" t="s">
        <v>4867</v>
      </c>
      <c r="M220" s="24" t="s">
        <v>535</v>
      </c>
      <c r="N220" s="24" t="s">
        <v>4868</v>
      </c>
      <c r="O220" s="24" t="s">
        <v>536</v>
      </c>
      <c r="P220" s="25" t="s">
        <v>544</v>
      </c>
      <c r="Q220" s="24" t="s">
        <v>4965</v>
      </c>
      <c r="R220" s="25" t="s">
        <v>539</v>
      </c>
      <c r="S220" s="24"/>
      <c r="T220" s="24"/>
      <c r="U220" s="24"/>
    </row>
    <row r="221" spans="2:21">
      <c r="B221" s="24" t="str">
        <f t="shared" si="9"/>
        <v>Y</v>
      </c>
      <c r="C221" s="24" t="s">
        <v>4971</v>
      </c>
      <c r="D221" s="24" t="str">
        <f t="shared" si="10"/>
        <v>ConTab_BOM_KP_Insert_0215</v>
      </c>
      <c r="E221" s="197" t="s">
        <v>398</v>
      </c>
      <c r="F221" s="189" t="s">
        <v>4655</v>
      </c>
      <c r="G221" s="189" t="s">
        <v>401</v>
      </c>
      <c r="H221" s="195" t="s">
        <v>402</v>
      </c>
      <c r="I221" s="24" t="s">
        <v>3961</v>
      </c>
      <c r="J221" s="24" t="s">
        <v>3961</v>
      </c>
      <c r="K221" s="24"/>
      <c r="L221" s="24" t="s">
        <v>4867</v>
      </c>
      <c r="M221" s="24" t="s">
        <v>543</v>
      </c>
      <c r="N221" s="24" t="s">
        <v>4868</v>
      </c>
      <c r="O221" s="24" t="s">
        <v>536</v>
      </c>
      <c r="P221" s="25" t="s">
        <v>544</v>
      </c>
      <c r="Q221" s="24" t="s">
        <v>4967</v>
      </c>
      <c r="R221" s="25" t="s">
        <v>4664</v>
      </c>
      <c r="S221" s="24"/>
      <c r="T221" s="24"/>
      <c r="U221" s="24"/>
    </row>
    <row r="222" spans="2:21">
      <c r="B222" s="24" t="str">
        <f t="shared" si="9"/>
        <v>Y</v>
      </c>
      <c r="C222" s="24" t="s">
        <v>4972</v>
      </c>
      <c r="D222" s="24" t="str">
        <f t="shared" si="10"/>
        <v>ConTab_BOM_KP_Insert_0216</v>
      </c>
      <c r="E222" s="197" t="s">
        <v>398</v>
      </c>
      <c r="F222" s="189" t="s">
        <v>4655</v>
      </c>
      <c r="G222" s="189" t="s">
        <v>401</v>
      </c>
      <c r="H222" s="195" t="s">
        <v>402</v>
      </c>
      <c r="I222" s="24" t="s">
        <v>3961</v>
      </c>
      <c r="J222" s="24" t="s">
        <v>3961</v>
      </c>
      <c r="K222" s="24"/>
      <c r="L222" s="24" t="s">
        <v>4867</v>
      </c>
      <c r="M222" s="24" t="s">
        <v>550</v>
      </c>
      <c r="N222" s="24" t="s">
        <v>549</v>
      </c>
      <c r="O222" s="24" t="s">
        <v>536</v>
      </c>
      <c r="P222" s="25" t="s">
        <v>544</v>
      </c>
      <c r="Q222" s="24" t="s">
        <v>4969</v>
      </c>
      <c r="R222" s="25" t="s">
        <v>552</v>
      </c>
      <c r="S222" s="24"/>
      <c r="T222" s="24"/>
      <c r="U222" s="24"/>
    </row>
    <row r="223" spans="2:21">
      <c r="B223" s="24" t="str">
        <f t="shared" si="9"/>
        <v>Y</v>
      </c>
      <c r="C223" s="24" t="s">
        <v>4973</v>
      </c>
      <c r="D223" s="24" t="str">
        <f t="shared" si="10"/>
        <v>ConTab_BOM_KP_Insert_0217</v>
      </c>
      <c r="E223" s="197" t="s">
        <v>405</v>
      </c>
      <c r="F223" s="189" t="s">
        <v>4655</v>
      </c>
      <c r="G223" s="189" t="s">
        <v>401</v>
      </c>
      <c r="H223" s="195" t="s">
        <v>402</v>
      </c>
      <c r="I223" s="24" t="s">
        <v>3956</v>
      </c>
      <c r="J223" s="24" t="s">
        <v>4656</v>
      </c>
      <c r="K223" s="24"/>
      <c r="L223" s="24" t="s">
        <v>4867</v>
      </c>
      <c r="M223" s="24" t="s">
        <v>535</v>
      </c>
      <c r="N223" s="24" t="s">
        <v>4868</v>
      </c>
      <c r="O223" s="24" t="s">
        <v>536</v>
      </c>
      <c r="P223" s="25">
        <v>97638289</v>
      </c>
      <c r="Q223" s="24" t="s">
        <v>4974</v>
      </c>
      <c r="R223" s="25" t="s">
        <v>539</v>
      </c>
      <c r="S223" s="24"/>
      <c r="T223" s="24"/>
      <c r="U223" s="24"/>
    </row>
    <row r="224" spans="2:21">
      <c r="B224" s="24" t="str">
        <f t="shared" si="9"/>
        <v>Y</v>
      </c>
      <c r="C224" s="24" t="s">
        <v>4975</v>
      </c>
      <c r="D224" s="24" t="str">
        <f t="shared" si="10"/>
        <v>ConTab_BOM_KP_Insert_0218</v>
      </c>
      <c r="E224" s="197" t="s">
        <v>405</v>
      </c>
      <c r="F224" s="189" t="s">
        <v>4655</v>
      </c>
      <c r="G224" s="189" t="s">
        <v>401</v>
      </c>
      <c r="H224" s="195" t="s">
        <v>402</v>
      </c>
      <c r="I224" s="24" t="s">
        <v>3956</v>
      </c>
      <c r="J224" s="24" t="s">
        <v>4656</v>
      </c>
      <c r="K224" s="24"/>
      <c r="L224" s="24" t="s">
        <v>4867</v>
      </c>
      <c r="M224" s="24" t="s">
        <v>543</v>
      </c>
      <c r="N224" s="24" t="s">
        <v>4868</v>
      </c>
      <c r="O224" s="24" t="s">
        <v>536</v>
      </c>
      <c r="P224" s="25" t="s">
        <v>544</v>
      </c>
      <c r="Q224" s="24" t="s">
        <v>4976</v>
      </c>
      <c r="R224" s="25" t="s">
        <v>4664</v>
      </c>
      <c r="S224" s="24"/>
      <c r="T224" s="24"/>
      <c r="U224" s="24"/>
    </row>
    <row r="225" spans="2:21">
      <c r="B225" s="24" t="str">
        <f t="shared" si="9"/>
        <v>Y</v>
      </c>
      <c r="C225" s="24" t="s">
        <v>4977</v>
      </c>
      <c r="D225" s="24" t="str">
        <f t="shared" si="10"/>
        <v>ConTab_BOM_KP_Insert_0219</v>
      </c>
      <c r="E225" s="197" t="s">
        <v>405</v>
      </c>
      <c r="F225" s="189" t="s">
        <v>4655</v>
      </c>
      <c r="G225" s="189" t="s">
        <v>401</v>
      </c>
      <c r="H225" s="195" t="s">
        <v>402</v>
      </c>
      <c r="I225" s="24" t="s">
        <v>3956</v>
      </c>
      <c r="J225" s="24" t="s">
        <v>4656</v>
      </c>
      <c r="K225" s="24"/>
      <c r="L225" s="24" t="s">
        <v>4867</v>
      </c>
      <c r="M225" s="24" t="s">
        <v>550</v>
      </c>
      <c r="N225" s="24" t="s">
        <v>549</v>
      </c>
      <c r="O225" s="24" t="s">
        <v>536</v>
      </c>
      <c r="P225" s="25" t="s">
        <v>544</v>
      </c>
      <c r="Q225" s="24" t="s">
        <v>4978</v>
      </c>
      <c r="R225" s="25" t="s">
        <v>552</v>
      </c>
      <c r="S225" s="24"/>
      <c r="T225" s="24"/>
      <c r="U225" s="24"/>
    </row>
    <row r="226" spans="2:21">
      <c r="B226" s="24" t="str">
        <f t="shared" si="9"/>
        <v>Y</v>
      </c>
      <c r="C226" s="24" t="s">
        <v>4979</v>
      </c>
      <c r="D226" s="24" t="str">
        <f t="shared" si="10"/>
        <v>ConTab_BOM_KP_Insert_0220</v>
      </c>
      <c r="E226" s="197" t="s">
        <v>405</v>
      </c>
      <c r="F226" s="189" t="s">
        <v>4655</v>
      </c>
      <c r="G226" s="189" t="s">
        <v>401</v>
      </c>
      <c r="H226" s="195" t="s">
        <v>402</v>
      </c>
      <c r="I226" s="24" t="s">
        <v>3961</v>
      </c>
      <c r="J226" s="24" t="s">
        <v>3961</v>
      </c>
      <c r="K226" s="24"/>
      <c r="L226" s="24" t="s">
        <v>4867</v>
      </c>
      <c r="M226" s="24" t="s">
        <v>535</v>
      </c>
      <c r="N226" s="24" t="s">
        <v>4868</v>
      </c>
      <c r="O226" s="24" t="s">
        <v>536</v>
      </c>
      <c r="P226" s="25" t="s">
        <v>544</v>
      </c>
      <c r="Q226" s="24" t="s">
        <v>4980</v>
      </c>
      <c r="R226" s="25" t="s">
        <v>539</v>
      </c>
      <c r="S226" s="24"/>
      <c r="T226" s="24"/>
      <c r="U226" s="24"/>
    </row>
    <row r="227" spans="2:21">
      <c r="B227" s="24" t="str">
        <f t="shared" si="9"/>
        <v>Y</v>
      </c>
      <c r="C227" s="24" t="s">
        <v>4981</v>
      </c>
      <c r="D227" s="24" t="str">
        <f t="shared" si="10"/>
        <v>ConTab_BOM_KP_Insert_0221</v>
      </c>
      <c r="E227" s="197" t="s">
        <v>405</v>
      </c>
      <c r="F227" s="189" t="s">
        <v>4655</v>
      </c>
      <c r="G227" s="189" t="s">
        <v>401</v>
      </c>
      <c r="H227" s="195" t="s">
        <v>402</v>
      </c>
      <c r="I227" s="24" t="s">
        <v>3961</v>
      </c>
      <c r="J227" s="24" t="s">
        <v>3961</v>
      </c>
      <c r="K227" s="24"/>
      <c r="L227" s="24" t="s">
        <v>4867</v>
      </c>
      <c r="M227" s="24" t="s">
        <v>543</v>
      </c>
      <c r="N227" s="24" t="s">
        <v>4868</v>
      </c>
      <c r="O227" s="24" t="s">
        <v>536</v>
      </c>
      <c r="P227" s="25" t="s">
        <v>544</v>
      </c>
      <c r="Q227" s="24" t="s">
        <v>4982</v>
      </c>
      <c r="R227" s="25" t="s">
        <v>4664</v>
      </c>
      <c r="S227" s="24"/>
      <c r="T227" s="24"/>
      <c r="U227" s="24"/>
    </row>
    <row r="228" spans="2:21">
      <c r="B228" s="24" t="str">
        <f t="shared" si="9"/>
        <v>Y</v>
      </c>
      <c r="C228" s="24" t="s">
        <v>4983</v>
      </c>
      <c r="D228" s="24" t="str">
        <f t="shared" si="10"/>
        <v>ConTab_BOM_KP_Insert_0222</v>
      </c>
      <c r="E228" s="197" t="s">
        <v>405</v>
      </c>
      <c r="F228" s="189" t="s">
        <v>4655</v>
      </c>
      <c r="G228" s="189" t="s">
        <v>401</v>
      </c>
      <c r="H228" s="195" t="s">
        <v>402</v>
      </c>
      <c r="I228" s="24" t="s">
        <v>3961</v>
      </c>
      <c r="J228" s="24" t="s">
        <v>3961</v>
      </c>
      <c r="K228" s="24"/>
      <c r="L228" s="24" t="s">
        <v>4867</v>
      </c>
      <c r="M228" s="24" t="s">
        <v>550</v>
      </c>
      <c r="N228" s="24" t="s">
        <v>549</v>
      </c>
      <c r="O228" s="24" t="s">
        <v>536</v>
      </c>
      <c r="P228" s="25" t="s">
        <v>544</v>
      </c>
      <c r="Q228" s="24" t="s">
        <v>4984</v>
      </c>
      <c r="R228" s="25" t="s">
        <v>552</v>
      </c>
      <c r="S228" s="24"/>
      <c r="T228" s="24"/>
      <c r="U228" s="24"/>
    </row>
    <row r="229" spans="2:21">
      <c r="B229" s="24" t="str">
        <f t="shared" si="9"/>
        <v>Y</v>
      </c>
      <c r="C229" s="24" t="s">
        <v>4985</v>
      </c>
      <c r="D229" s="24" t="str">
        <f t="shared" si="10"/>
        <v>ConTab_BOM_KP_Insert_0223</v>
      </c>
      <c r="E229" s="197" t="s">
        <v>405</v>
      </c>
      <c r="F229" s="189" t="s">
        <v>4655</v>
      </c>
      <c r="G229" s="189" t="s">
        <v>410</v>
      </c>
      <c r="H229" s="195" t="s">
        <v>411</v>
      </c>
      <c r="I229" s="24" t="s">
        <v>3956</v>
      </c>
      <c r="J229" s="24" t="s">
        <v>4656</v>
      </c>
      <c r="K229" s="24"/>
      <c r="L229" s="24" t="s">
        <v>4867</v>
      </c>
      <c r="M229" s="24" t="s">
        <v>535</v>
      </c>
      <c r="N229" s="24" t="s">
        <v>4868</v>
      </c>
      <c r="O229" s="24" t="s">
        <v>536</v>
      </c>
      <c r="P229" s="25" t="s">
        <v>544</v>
      </c>
      <c r="Q229" s="24" t="s">
        <v>4986</v>
      </c>
      <c r="R229" s="25" t="s">
        <v>539</v>
      </c>
      <c r="S229" s="24"/>
      <c r="T229" s="24"/>
      <c r="U229" s="24"/>
    </row>
    <row r="230" spans="2:21">
      <c r="B230" s="24" t="str">
        <f t="shared" si="9"/>
        <v>Y</v>
      </c>
      <c r="C230" s="24" t="s">
        <v>4987</v>
      </c>
      <c r="D230" s="24" t="str">
        <f t="shared" si="10"/>
        <v>ConTab_BOM_KP_Insert_0224</v>
      </c>
      <c r="E230" s="197" t="s">
        <v>405</v>
      </c>
      <c r="F230" s="189" t="s">
        <v>4655</v>
      </c>
      <c r="G230" s="189" t="s">
        <v>410</v>
      </c>
      <c r="H230" s="195" t="s">
        <v>411</v>
      </c>
      <c r="I230" s="24" t="s">
        <v>3956</v>
      </c>
      <c r="J230" s="24" t="s">
        <v>4656</v>
      </c>
      <c r="K230" s="24"/>
      <c r="L230" s="24" t="s">
        <v>4867</v>
      </c>
      <c r="M230" s="24" t="s">
        <v>543</v>
      </c>
      <c r="N230" s="24" t="s">
        <v>4868</v>
      </c>
      <c r="O230" s="24" t="s">
        <v>536</v>
      </c>
      <c r="P230" s="25" t="s">
        <v>544</v>
      </c>
      <c r="Q230" s="24" t="s">
        <v>4988</v>
      </c>
      <c r="R230" s="25" t="s">
        <v>4664</v>
      </c>
      <c r="S230" s="24"/>
      <c r="T230" s="24"/>
      <c r="U230" s="24"/>
    </row>
    <row r="231" spans="2:21">
      <c r="B231" s="24" t="str">
        <f t="shared" si="9"/>
        <v>Y</v>
      </c>
      <c r="C231" s="24" t="s">
        <v>4989</v>
      </c>
      <c r="D231" s="24" t="str">
        <f t="shared" si="10"/>
        <v>ConTab_BOM_KP_Insert_0225</v>
      </c>
      <c r="E231" s="197" t="s">
        <v>405</v>
      </c>
      <c r="F231" s="189" t="s">
        <v>4655</v>
      </c>
      <c r="G231" s="189" t="s">
        <v>410</v>
      </c>
      <c r="H231" s="195" t="s">
        <v>411</v>
      </c>
      <c r="I231" s="24" t="s">
        <v>3956</v>
      </c>
      <c r="J231" s="24" t="s">
        <v>4656</v>
      </c>
      <c r="K231" s="24"/>
      <c r="L231" s="24" t="s">
        <v>4867</v>
      </c>
      <c r="M231" s="24" t="s">
        <v>550</v>
      </c>
      <c r="N231" s="24" t="s">
        <v>549</v>
      </c>
      <c r="O231" s="24" t="s">
        <v>536</v>
      </c>
      <c r="P231" s="25" t="s">
        <v>544</v>
      </c>
      <c r="Q231" s="24" t="s">
        <v>4990</v>
      </c>
      <c r="R231" s="25" t="s">
        <v>552</v>
      </c>
      <c r="S231" s="24"/>
      <c r="T231" s="24"/>
      <c r="U231" s="24"/>
    </row>
    <row r="232" spans="2:21">
      <c r="B232" s="24" t="str">
        <f t="shared" si="9"/>
        <v>Y</v>
      </c>
      <c r="C232" s="24" t="s">
        <v>4991</v>
      </c>
      <c r="D232" s="24" t="str">
        <f t="shared" si="10"/>
        <v>ConTab_BOM_KP_Insert_0226</v>
      </c>
      <c r="E232" s="197" t="s">
        <v>405</v>
      </c>
      <c r="F232" s="189" t="s">
        <v>4655</v>
      </c>
      <c r="G232" s="189" t="s">
        <v>410</v>
      </c>
      <c r="H232" s="195" t="s">
        <v>411</v>
      </c>
      <c r="I232" s="24" t="s">
        <v>3961</v>
      </c>
      <c r="J232" s="24" t="s">
        <v>3961</v>
      </c>
      <c r="K232" s="24"/>
      <c r="L232" s="24" t="s">
        <v>4867</v>
      </c>
      <c r="M232" s="24" t="s">
        <v>535</v>
      </c>
      <c r="N232" s="24" t="s">
        <v>4868</v>
      </c>
      <c r="O232" s="24" t="s">
        <v>536</v>
      </c>
      <c r="P232" s="25" t="s">
        <v>544</v>
      </c>
      <c r="Q232" s="24" t="s">
        <v>4992</v>
      </c>
      <c r="R232" s="25" t="s">
        <v>539</v>
      </c>
      <c r="S232" s="24"/>
      <c r="T232" s="24"/>
      <c r="U232" s="24"/>
    </row>
    <row r="233" spans="2:21">
      <c r="B233" s="24" t="str">
        <f t="shared" si="9"/>
        <v>Y</v>
      </c>
      <c r="C233" s="24" t="s">
        <v>4993</v>
      </c>
      <c r="D233" s="24" t="str">
        <f t="shared" si="10"/>
        <v>ConTab_BOM_KP_Insert_0227</v>
      </c>
      <c r="E233" s="197" t="s">
        <v>405</v>
      </c>
      <c r="F233" s="189" t="s">
        <v>4655</v>
      </c>
      <c r="G233" s="189" t="s">
        <v>410</v>
      </c>
      <c r="H233" s="195" t="s">
        <v>411</v>
      </c>
      <c r="I233" s="24" t="s">
        <v>3961</v>
      </c>
      <c r="J233" s="24" t="s">
        <v>3961</v>
      </c>
      <c r="K233" s="24"/>
      <c r="L233" s="24" t="s">
        <v>4867</v>
      </c>
      <c r="M233" s="24" t="s">
        <v>543</v>
      </c>
      <c r="N233" s="24" t="s">
        <v>4868</v>
      </c>
      <c r="O233" s="24" t="s">
        <v>536</v>
      </c>
      <c r="P233" s="25" t="s">
        <v>544</v>
      </c>
      <c r="Q233" s="24" t="s">
        <v>4994</v>
      </c>
      <c r="R233" s="25" t="s">
        <v>4664</v>
      </c>
      <c r="S233" s="24"/>
      <c r="T233" s="24"/>
      <c r="U233" s="24"/>
    </row>
    <row r="234" spans="2:21">
      <c r="B234" s="24" t="str">
        <f t="shared" si="9"/>
        <v>Y</v>
      </c>
      <c r="C234" s="24" t="s">
        <v>4995</v>
      </c>
      <c r="D234" s="24" t="str">
        <f t="shared" si="10"/>
        <v>ConTab_BOM_KP_Insert_0228</v>
      </c>
      <c r="E234" s="197" t="s">
        <v>405</v>
      </c>
      <c r="F234" s="189" t="s">
        <v>4655</v>
      </c>
      <c r="G234" s="189" t="s">
        <v>410</v>
      </c>
      <c r="H234" s="195" t="s">
        <v>411</v>
      </c>
      <c r="I234" s="24" t="s">
        <v>3961</v>
      </c>
      <c r="J234" s="24" t="s">
        <v>3961</v>
      </c>
      <c r="K234" s="24"/>
      <c r="L234" s="24" t="s">
        <v>4867</v>
      </c>
      <c r="M234" s="24" t="s">
        <v>550</v>
      </c>
      <c r="N234" s="24" t="s">
        <v>549</v>
      </c>
      <c r="O234" s="24" t="s">
        <v>536</v>
      </c>
      <c r="P234" s="25" t="s">
        <v>544</v>
      </c>
      <c r="Q234" s="24" t="s">
        <v>4996</v>
      </c>
      <c r="R234" s="25" t="s">
        <v>552</v>
      </c>
      <c r="S234" s="24"/>
      <c r="T234" s="24"/>
      <c r="U234" s="24"/>
    </row>
    <row r="235" spans="2:21">
      <c r="B235" s="24" t="str">
        <f t="shared" si="9"/>
        <v>Y</v>
      </c>
      <c r="C235" s="24" t="s">
        <v>4997</v>
      </c>
      <c r="D235" s="24" t="str">
        <f t="shared" si="10"/>
        <v>ConTab_BOM_KP_Insert_0229</v>
      </c>
      <c r="E235" s="197" t="s">
        <v>414</v>
      </c>
      <c r="F235" s="189" t="s">
        <v>4655</v>
      </c>
      <c r="G235" s="189" t="s">
        <v>410</v>
      </c>
      <c r="H235" s="195" t="s">
        <v>411</v>
      </c>
      <c r="I235" s="24" t="s">
        <v>3956</v>
      </c>
      <c r="J235" s="24" t="s">
        <v>4656</v>
      </c>
      <c r="K235" s="24"/>
      <c r="L235" s="24" t="s">
        <v>4867</v>
      </c>
      <c r="M235" s="24" t="s">
        <v>535</v>
      </c>
      <c r="N235" s="24" t="s">
        <v>4868</v>
      </c>
      <c r="O235" s="24" t="s">
        <v>536</v>
      </c>
      <c r="P235" s="25" t="s">
        <v>544</v>
      </c>
      <c r="Q235" s="24" t="s">
        <v>4998</v>
      </c>
      <c r="R235" s="25" t="s">
        <v>539</v>
      </c>
      <c r="S235" s="24"/>
      <c r="T235" s="24"/>
      <c r="U235" s="24"/>
    </row>
    <row r="236" spans="2:21">
      <c r="B236" s="24" t="str">
        <f t="shared" si="9"/>
        <v>Y</v>
      </c>
      <c r="C236" s="24" t="s">
        <v>4999</v>
      </c>
      <c r="D236" s="24" t="str">
        <f t="shared" si="10"/>
        <v>ConTab_BOM_KP_Insert_0230</v>
      </c>
      <c r="E236" s="197" t="s">
        <v>414</v>
      </c>
      <c r="F236" s="189" t="s">
        <v>4655</v>
      </c>
      <c r="G236" s="189" t="s">
        <v>410</v>
      </c>
      <c r="H236" s="195" t="s">
        <v>411</v>
      </c>
      <c r="I236" s="24" t="s">
        <v>3956</v>
      </c>
      <c r="J236" s="24" t="s">
        <v>4656</v>
      </c>
      <c r="K236" s="24"/>
      <c r="L236" s="24" t="s">
        <v>4867</v>
      </c>
      <c r="M236" s="24" t="s">
        <v>543</v>
      </c>
      <c r="N236" s="24" t="s">
        <v>4868</v>
      </c>
      <c r="O236" s="24" t="s">
        <v>536</v>
      </c>
      <c r="P236" s="25" t="s">
        <v>544</v>
      </c>
      <c r="Q236" s="24" t="s">
        <v>5000</v>
      </c>
      <c r="R236" s="25" t="s">
        <v>4664</v>
      </c>
      <c r="S236" s="24"/>
      <c r="T236" s="24"/>
      <c r="U236" s="24"/>
    </row>
    <row r="237" spans="2:21">
      <c r="B237" s="24" t="str">
        <f t="shared" si="9"/>
        <v>Y</v>
      </c>
      <c r="C237" s="24" t="s">
        <v>5001</v>
      </c>
      <c r="D237" s="24" t="str">
        <f t="shared" si="10"/>
        <v>ConTab_BOM_KP_Insert_0231</v>
      </c>
      <c r="E237" s="197" t="s">
        <v>414</v>
      </c>
      <c r="F237" s="189" t="s">
        <v>4655</v>
      </c>
      <c r="G237" s="189" t="s">
        <v>410</v>
      </c>
      <c r="H237" s="195" t="s">
        <v>411</v>
      </c>
      <c r="I237" s="24" t="s">
        <v>3956</v>
      </c>
      <c r="J237" s="24" t="s">
        <v>4656</v>
      </c>
      <c r="K237" s="24"/>
      <c r="L237" s="24" t="s">
        <v>4867</v>
      </c>
      <c r="M237" s="24" t="s">
        <v>550</v>
      </c>
      <c r="N237" s="24" t="s">
        <v>549</v>
      </c>
      <c r="O237" s="24" t="s">
        <v>536</v>
      </c>
      <c r="P237" s="25" t="s">
        <v>544</v>
      </c>
      <c r="Q237" s="24" t="s">
        <v>5002</v>
      </c>
      <c r="R237" s="25" t="s">
        <v>552</v>
      </c>
      <c r="S237" s="24"/>
      <c r="T237" s="24"/>
      <c r="U237" s="24"/>
    </row>
    <row r="238" spans="2:21">
      <c r="B238" s="24" t="str">
        <f t="shared" si="9"/>
        <v>Y</v>
      </c>
      <c r="C238" s="24" t="s">
        <v>5003</v>
      </c>
      <c r="D238" s="24" t="str">
        <f t="shared" si="10"/>
        <v>ConTab_BOM_KP_Insert_0232</v>
      </c>
      <c r="E238" s="197" t="s">
        <v>414</v>
      </c>
      <c r="F238" s="189" t="s">
        <v>4655</v>
      </c>
      <c r="G238" s="189" t="s">
        <v>410</v>
      </c>
      <c r="H238" s="195" t="s">
        <v>411</v>
      </c>
      <c r="I238" s="24" t="s">
        <v>3961</v>
      </c>
      <c r="J238" s="24" t="s">
        <v>3961</v>
      </c>
      <c r="K238" s="24"/>
      <c r="L238" s="24" t="s">
        <v>4867</v>
      </c>
      <c r="M238" s="24" t="s">
        <v>535</v>
      </c>
      <c r="N238" s="24" t="s">
        <v>4868</v>
      </c>
      <c r="O238" s="24" t="s">
        <v>536</v>
      </c>
      <c r="P238" s="25" t="s">
        <v>544</v>
      </c>
      <c r="Q238" s="24" t="s">
        <v>5004</v>
      </c>
      <c r="R238" s="25" t="s">
        <v>539</v>
      </c>
      <c r="S238" s="24"/>
      <c r="T238" s="24"/>
      <c r="U238" s="24"/>
    </row>
    <row r="239" spans="2:21">
      <c r="B239" s="24" t="str">
        <f t="shared" si="9"/>
        <v>Y</v>
      </c>
      <c r="C239" s="24" t="s">
        <v>5005</v>
      </c>
      <c r="D239" s="24" t="str">
        <f t="shared" si="10"/>
        <v>ConTab_BOM_KP_Insert_0233</v>
      </c>
      <c r="E239" s="197" t="s">
        <v>414</v>
      </c>
      <c r="F239" s="189" t="s">
        <v>4655</v>
      </c>
      <c r="G239" s="189" t="s">
        <v>410</v>
      </c>
      <c r="H239" s="195" t="s">
        <v>411</v>
      </c>
      <c r="I239" s="24" t="s">
        <v>3961</v>
      </c>
      <c r="J239" s="24" t="s">
        <v>3961</v>
      </c>
      <c r="K239" s="24"/>
      <c r="L239" s="24" t="s">
        <v>4867</v>
      </c>
      <c r="M239" s="24" t="s">
        <v>543</v>
      </c>
      <c r="N239" s="24" t="s">
        <v>4868</v>
      </c>
      <c r="O239" s="24" t="s">
        <v>536</v>
      </c>
      <c r="P239" s="25" t="s">
        <v>544</v>
      </c>
      <c r="Q239" s="24" t="s">
        <v>5006</v>
      </c>
      <c r="R239" s="25" t="s">
        <v>4664</v>
      </c>
      <c r="S239" s="24"/>
      <c r="T239" s="24"/>
      <c r="U239" s="24"/>
    </row>
    <row r="240" spans="2:21">
      <c r="B240" s="24" t="str">
        <f t="shared" si="9"/>
        <v>Y</v>
      </c>
      <c r="C240" s="24" t="s">
        <v>5007</v>
      </c>
      <c r="D240" s="24" t="str">
        <f t="shared" si="10"/>
        <v>ConTab_BOM_KP_Insert_0234</v>
      </c>
      <c r="E240" s="197" t="s">
        <v>414</v>
      </c>
      <c r="F240" s="189" t="s">
        <v>4655</v>
      </c>
      <c r="G240" s="189" t="s">
        <v>410</v>
      </c>
      <c r="H240" s="195" t="s">
        <v>411</v>
      </c>
      <c r="I240" s="24" t="s">
        <v>3961</v>
      </c>
      <c r="J240" s="24" t="s">
        <v>3961</v>
      </c>
      <c r="K240" s="24"/>
      <c r="L240" s="24" t="s">
        <v>4867</v>
      </c>
      <c r="M240" s="24" t="s">
        <v>550</v>
      </c>
      <c r="N240" s="24" t="s">
        <v>549</v>
      </c>
      <c r="O240" s="24" t="s">
        <v>536</v>
      </c>
      <c r="P240" s="25" t="s">
        <v>544</v>
      </c>
      <c r="Q240" s="24" t="s">
        <v>5008</v>
      </c>
      <c r="R240" s="25" t="s">
        <v>552</v>
      </c>
      <c r="S240" s="24"/>
      <c r="T240" s="24"/>
      <c r="U240" s="24"/>
    </row>
    <row r="241" spans="2:21">
      <c r="B241" s="24" t="str">
        <f t="shared" si="9"/>
        <v>Y</v>
      </c>
      <c r="C241" s="24" t="s">
        <v>5009</v>
      </c>
      <c r="D241" s="24" t="str">
        <f t="shared" si="10"/>
        <v>ConTab_BOM_KP_Insert_0235</v>
      </c>
      <c r="E241" s="197" t="s">
        <v>419</v>
      </c>
      <c r="F241" s="189" t="s">
        <v>4655</v>
      </c>
      <c r="G241" s="189" t="s">
        <v>401</v>
      </c>
      <c r="H241" s="195" t="s">
        <v>402</v>
      </c>
      <c r="I241" s="24" t="s">
        <v>3956</v>
      </c>
      <c r="J241" s="24" t="s">
        <v>4656</v>
      </c>
      <c r="K241" s="24"/>
      <c r="L241" s="24" t="s">
        <v>4867</v>
      </c>
      <c r="M241" s="24" t="s">
        <v>535</v>
      </c>
      <c r="N241" s="24" t="s">
        <v>4868</v>
      </c>
      <c r="O241" s="24" t="s">
        <v>536</v>
      </c>
      <c r="P241" s="25">
        <v>97638289</v>
      </c>
      <c r="Q241" s="24" t="s">
        <v>4965</v>
      </c>
      <c r="R241" s="25" t="s">
        <v>539</v>
      </c>
      <c r="S241" s="24"/>
      <c r="T241" s="24"/>
      <c r="U241" s="24"/>
    </row>
    <row r="242" spans="2:21">
      <c r="B242" s="24" t="str">
        <f t="shared" si="9"/>
        <v>Y</v>
      </c>
      <c r="C242" s="24" t="s">
        <v>5010</v>
      </c>
      <c r="D242" s="24" t="str">
        <f t="shared" si="10"/>
        <v>ConTab_BOM_KP_Insert_0236</v>
      </c>
      <c r="E242" s="197" t="s">
        <v>419</v>
      </c>
      <c r="F242" s="189" t="s">
        <v>4655</v>
      </c>
      <c r="G242" s="189" t="s">
        <v>401</v>
      </c>
      <c r="H242" s="195" t="s">
        <v>402</v>
      </c>
      <c r="I242" s="24" t="s">
        <v>3956</v>
      </c>
      <c r="J242" s="24" t="s">
        <v>4656</v>
      </c>
      <c r="K242" s="24"/>
      <c r="L242" s="24" t="s">
        <v>4867</v>
      </c>
      <c r="M242" s="24" t="s">
        <v>543</v>
      </c>
      <c r="N242" s="24" t="s">
        <v>4868</v>
      </c>
      <c r="O242" s="24" t="s">
        <v>536</v>
      </c>
      <c r="P242" s="25" t="s">
        <v>544</v>
      </c>
      <c r="Q242" s="24" t="s">
        <v>4967</v>
      </c>
      <c r="R242" s="25" t="s">
        <v>4664</v>
      </c>
      <c r="S242" s="24"/>
      <c r="T242" s="24"/>
      <c r="U242" s="24"/>
    </row>
    <row r="243" spans="2:21">
      <c r="B243" s="24" t="str">
        <f t="shared" si="9"/>
        <v>Y</v>
      </c>
      <c r="C243" s="24" t="s">
        <v>5011</v>
      </c>
      <c r="D243" s="24" t="str">
        <f t="shared" si="10"/>
        <v>ConTab_BOM_KP_Insert_0237</v>
      </c>
      <c r="E243" s="197" t="s">
        <v>419</v>
      </c>
      <c r="F243" s="189" t="s">
        <v>4655</v>
      </c>
      <c r="G243" s="189" t="s">
        <v>401</v>
      </c>
      <c r="H243" s="195" t="s">
        <v>402</v>
      </c>
      <c r="I243" s="24" t="s">
        <v>3956</v>
      </c>
      <c r="J243" s="24" t="s">
        <v>4656</v>
      </c>
      <c r="K243" s="24"/>
      <c r="L243" s="24" t="s">
        <v>4867</v>
      </c>
      <c r="M243" s="24" t="s">
        <v>550</v>
      </c>
      <c r="N243" s="24" t="s">
        <v>549</v>
      </c>
      <c r="O243" s="24" t="s">
        <v>536</v>
      </c>
      <c r="P243" s="25" t="s">
        <v>544</v>
      </c>
      <c r="Q243" s="24" t="s">
        <v>4969</v>
      </c>
      <c r="R243" s="25" t="s">
        <v>552</v>
      </c>
      <c r="S243" s="24"/>
      <c r="T243" s="24"/>
      <c r="U243" s="24"/>
    </row>
    <row r="244" spans="2:21">
      <c r="B244" s="24" t="str">
        <f t="shared" si="9"/>
        <v>Y</v>
      </c>
      <c r="C244" s="24" t="s">
        <v>5012</v>
      </c>
      <c r="D244" s="24" t="str">
        <f t="shared" si="10"/>
        <v>ConTab_BOM_KP_Insert_0238</v>
      </c>
      <c r="E244" s="197" t="s">
        <v>419</v>
      </c>
      <c r="F244" s="189" t="s">
        <v>4655</v>
      </c>
      <c r="G244" s="189" t="s">
        <v>401</v>
      </c>
      <c r="H244" s="195" t="s">
        <v>402</v>
      </c>
      <c r="I244" s="24" t="s">
        <v>3961</v>
      </c>
      <c r="J244" s="24" t="s">
        <v>3961</v>
      </c>
      <c r="K244" s="24"/>
      <c r="L244" s="24" t="s">
        <v>4867</v>
      </c>
      <c r="M244" s="24" t="s">
        <v>535</v>
      </c>
      <c r="N244" s="24" t="s">
        <v>4868</v>
      </c>
      <c r="O244" s="24" t="s">
        <v>536</v>
      </c>
      <c r="P244" s="25" t="s">
        <v>544</v>
      </c>
      <c r="Q244" s="24" t="s">
        <v>4965</v>
      </c>
      <c r="R244" s="25" t="s">
        <v>539</v>
      </c>
      <c r="S244" s="24"/>
      <c r="T244" s="24"/>
      <c r="U244" s="24"/>
    </row>
    <row r="245" spans="2:21">
      <c r="B245" s="24" t="str">
        <f t="shared" si="9"/>
        <v>Y</v>
      </c>
      <c r="C245" s="24" t="s">
        <v>5013</v>
      </c>
      <c r="D245" s="24" t="str">
        <f t="shared" si="10"/>
        <v>ConTab_BOM_KP_Insert_0239</v>
      </c>
      <c r="E245" s="197" t="s">
        <v>419</v>
      </c>
      <c r="F245" s="189" t="s">
        <v>4655</v>
      </c>
      <c r="G245" s="189" t="s">
        <v>401</v>
      </c>
      <c r="H245" s="195" t="s">
        <v>402</v>
      </c>
      <c r="I245" s="24" t="s">
        <v>3961</v>
      </c>
      <c r="J245" s="24" t="s">
        <v>3961</v>
      </c>
      <c r="K245" s="24"/>
      <c r="L245" s="24" t="s">
        <v>4867</v>
      </c>
      <c r="M245" s="24" t="s">
        <v>543</v>
      </c>
      <c r="N245" s="24" t="s">
        <v>4868</v>
      </c>
      <c r="O245" s="24" t="s">
        <v>536</v>
      </c>
      <c r="P245" s="25" t="s">
        <v>544</v>
      </c>
      <c r="Q245" s="24" t="s">
        <v>4967</v>
      </c>
      <c r="R245" s="25" t="s">
        <v>4664</v>
      </c>
      <c r="S245" s="24"/>
      <c r="T245" s="24"/>
      <c r="U245" s="24"/>
    </row>
    <row r="246" spans="2:21">
      <c r="B246" s="24" t="str">
        <f t="shared" si="9"/>
        <v>Y</v>
      </c>
      <c r="C246" s="24" t="s">
        <v>5014</v>
      </c>
      <c r="D246" s="24" t="str">
        <f t="shared" si="10"/>
        <v>ConTab_BOM_KP_Insert_0240</v>
      </c>
      <c r="E246" s="197" t="s">
        <v>419</v>
      </c>
      <c r="F246" s="189" t="s">
        <v>4655</v>
      </c>
      <c r="G246" s="189" t="s">
        <v>401</v>
      </c>
      <c r="H246" s="195" t="s">
        <v>402</v>
      </c>
      <c r="I246" s="24" t="s">
        <v>3961</v>
      </c>
      <c r="J246" s="24" t="s">
        <v>3961</v>
      </c>
      <c r="K246" s="24"/>
      <c r="L246" s="24" t="s">
        <v>4867</v>
      </c>
      <c r="M246" s="24" t="s">
        <v>550</v>
      </c>
      <c r="N246" s="24" t="s">
        <v>549</v>
      </c>
      <c r="O246" s="24" t="s">
        <v>536</v>
      </c>
      <c r="P246" s="25" t="s">
        <v>544</v>
      </c>
      <c r="Q246" s="24" t="s">
        <v>4969</v>
      </c>
      <c r="R246" s="25" t="s">
        <v>552</v>
      </c>
      <c r="S246" s="24"/>
      <c r="T246" s="24"/>
      <c r="U246" s="24"/>
    </row>
    <row r="247" spans="2:21">
      <c r="B247" s="24" t="str">
        <f t="shared" si="9"/>
        <v>Y</v>
      </c>
      <c r="C247" s="24" t="s">
        <v>5015</v>
      </c>
      <c r="D247" s="24" t="str">
        <f t="shared" si="10"/>
        <v>ConTab_BOM_KP_Insert_0241</v>
      </c>
      <c r="E247" s="197" t="s">
        <v>424</v>
      </c>
      <c r="F247" s="189" t="s">
        <v>4655</v>
      </c>
      <c r="G247" s="189" t="s">
        <v>401</v>
      </c>
      <c r="H247" s="195" t="s">
        <v>402</v>
      </c>
      <c r="I247" s="24" t="s">
        <v>3956</v>
      </c>
      <c r="J247" s="24" t="s">
        <v>4656</v>
      </c>
      <c r="K247" s="24"/>
      <c r="L247" s="24" t="s">
        <v>4867</v>
      </c>
      <c r="M247" s="24" t="s">
        <v>535</v>
      </c>
      <c r="N247" s="24" t="s">
        <v>4868</v>
      </c>
      <c r="O247" s="24" t="s">
        <v>536</v>
      </c>
      <c r="P247" s="25">
        <v>97638289</v>
      </c>
      <c r="Q247" s="24" t="s">
        <v>4965</v>
      </c>
      <c r="R247" s="25" t="s">
        <v>539</v>
      </c>
      <c r="S247" s="24"/>
      <c r="T247" s="24"/>
      <c r="U247" s="24"/>
    </row>
    <row r="248" spans="2:21">
      <c r="B248" s="24" t="str">
        <f t="shared" si="9"/>
        <v>Y</v>
      </c>
      <c r="C248" s="24" t="s">
        <v>5016</v>
      </c>
      <c r="D248" s="24" t="str">
        <f t="shared" si="10"/>
        <v>ConTab_BOM_KP_Insert_0242</v>
      </c>
      <c r="E248" s="197" t="s">
        <v>424</v>
      </c>
      <c r="F248" s="189" t="s">
        <v>4655</v>
      </c>
      <c r="G248" s="189" t="s">
        <v>401</v>
      </c>
      <c r="H248" s="195" t="s">
        <v>402</v>
      </c>
      <c r="I248" s="24" t="s">
        <v>3956</v>
      </c>
      <c r="J248" s="24" t="s">
        <v>4656</v>
      </c>
      <c r="K248" s="24"/>
      <c r="L248" s="24" t="s">
        <v>4867</v>
      </c>
      <c r="M248" s="24" t="s">
        <v>543</v>
      </c>
      <c r="N248" s="24" t="s">
        <v>4868</v>
      </c>
      <c r="O248" s="24" t="s">
        <v>536</v>
      </c>
      <c r="P248" s="25" t="s">
        <v>544</v>
      </c>
      <c r="Q248" s="24" t="s">
        <v>4967</v>
      </c>
      <c r="R248" s="25" t="s">
        <v>4664</v>
      </c>
      <c r="S248" s="24"/>
      <c r="T248" s="24"/>
      <c r="U248" s="24"/>
    </row>
    <row r="249" spans="2:21">
      <c r="B249" s="24" t="str">
        <f t="shared" si="9"/>
        <v>Y</v>
      </c>
      <c r="C249" s="24" t="s">
        <v>5017</v>
      </c>
      <c r="D249" s="24" t="str">
        <f t="shared" si="10"/>
        <v>ConTab_BOM_KP_Insert_0243</v>
      </c>
      <c r="E249" s="197" t="s">
        <v>424</v>
      </c>
      <c r="F249" s="189" t="s">
        <v>4655</v>
      </c>
      <c r="G249" s="189" t="s">
        <v>401</v>
      </c>
      <c r="H249" s="195" t="s">
        <v>402</v>
      </c>
      <c r="I249" s="24" t="s">
        <v>3956</v>
      </c>
      <c r="J249" s="24" t="s">
        <v>4656</v>
      </c>
      <c r="K249" s="24"/>
      <c r="L249" s="24" t="s">
        <v>4867</v>
      </c>
      <c r="M249" s="24" t="s">
        <v>550</v>
      </c>
      <c r="N249" s="24" t="s">
        <v>549</v>
      </c>
      <c r="O249" s="24" t="s">
        <v>536</v>
      </c>
      <c r="P249" s="25" t="s">
        <v>544</v>
      </c>
      <c r="Q249" s="24" t="s">
        <v>4969</v>
      </c>
      <c r="R249" s="25" t="s">
        <v>552</v>
      </c>
      <c r="S249" s="24"/>
      <c r="T249" s="24"/>
      <c r="U249" s="24"/>
    </row>
    <row r="250" spans="2:21">
      <c r="B250" s="24" t="str">
        <f t="shared" si="9"/>
        <v>Y</v>
      </c>
      <c r="C250" s="24" t="s">
        <v>5018</v>
      </c>
      <c r="D250" s="24" t="str">
        <f t="shared" si="10"/>
        <v>ConTab_BOM_KP_Insert_0244</v>
      </c>
      <c r="E250" s="197" t="s">
        <v>424</v>
      </c>
      <c r="F250" s="189" t="s">
        <v>4655</v>
      </c>
      <c r="G250" s="189" t="s">
        <v>401</v>
      </c>
      <c r="H250" s="195" t="s">
        <v>402</v>
      </c>
      <c r="I250" s="24" t="s">
        <v>3961</v>
      </c>
      <c r="J250" s="24" t="s">
        <v>3961</v>
      </c>
      <c r="K250" s="24"/>
      <c r="L250" s="24" t="s">
        <v>4867</v>
      </c>
      <c r="M250" s="24" t="s">
        <v>535</v>
      </c>
      <c r="N250" s="24" t="s">
        <v>4868</v>
      </c>
      <c r="O250" s="24" t="s">
        <v>536</v>
      </c>
      <c r="P250" s="25" t="s">
        <v>544</v>
      </c>
      <c r="Q250" s="24" t="s">
        <v>4965</v>
      </c>
      <c r="R250" s="25" t="s">
        <v>539</v>
      </c>
      <c r="S250" s="24"/>
      <c r="T250" s="24"/>
      <c r="U250" s="24"/>
    </row>
    <row r="251" spans="2:21">
      <c r="B251" s="24" t="str">
        <f t="shared" si="9"/>
        <v>Y</v>
      </c>
      <c r="C251" s="24" t="s">
        <v>5019</v>
      </c>
      <c r="D251" s="24" t="str">
        <f t="shared" si="10"/>
        <v>ConTab_BOM_KP_Insert_0245</v>
      </c>
      <c r="E251" s="197" t="s">
        <v>424</v>
      </c>
      <c r="F251" s="189" t="s">
        <v>4655</v>
      </c>
      <c r="G251" s="189" t="s">
        <v>401</v>
      </c>
      <c r="H251" s="195" t="s">
        <v>402</v>
      </c>
      <c r="I251" s="24" t="s">
        <v>3961</v>
      </c>
      <c r="J251" s="24" t="s">
        <v>3961</v>
      </c>
      <c r="K251" s="24"/>
      <c r="L251" s="24" t="s">
        <v>4867</v>
      </c>
      <c r="M251" s="24" t="s">
        <v>543</v>
      </c>
      <c r="N251" s="24" t="s">
        <v>4868</v>
      </c>
      <c r="O251" s="24" t="s">
        <v>536</v>
      </c>
      <c r="P251" s="25" t="s">
        <v>544</v>
      </c>
      <c r="Q251" s="24" t="s">
        <v>4967</v>
      </c>
      <c r="R251" s="25" t="s">
        <v>4664</v>
      </c>
      <c r="S251" s="24"/>
      <c r="T251" s="24"/>
      <c r="U251" s="24"/>
    </row>
    <row r="252" spans="2:21">
      <c r="B252" s="24" t="str">
        <f t="shared" si="9"/>
        <v>Y</v>
      </c>
      <c r="C252" s="24" t="s">
        <v>5020</v>
      </c>
      <c r="D252" s="24" t="str">
        <f t="shared" si="10"/>
        <v>ConTab_BOM_KP_Insert_0246</v>
      </c>
      <c r="E252" s="197" t="s">
        <v>424</v>
      </c>
      <c r="F252" s="189" t="s">
        <v>4655</v>
      </c>
      <c r="G252" s="189" t="s">
        <v>401</v>
      </c>
      <c r="H252" s="195" t="s">
        <v>402</v>
      </c>
      <c r="I252" s="24" t="s">
        <v>3961</v>
      </c>
      <c r="J252" s="24" t="s">
        <v>3961</v>
      </c>
      <c r="K252" s="24"/>
      <c r="L252" s="24" t="s">
        <v>4867</v>
      </c>
      <c r="M252" s="24" t="s">
        <v>550</v>
      </c>
      <c r="N252" s="24" t="s">
        <v>549</v>
      </c>
      <c r="O252" s="24" t="s">
        <v>536</v>
      </c>
      <c r="P252" s="25" t="s">
        <v>544</v>
      </c>
      <c r="Q252" s="24" t="s">
        <v>4969</v>
      </c>
      <c r="R252" s="25" t="s">
        <v>552</v>
      </c>
      <c r="S252" s="24"/>
      <c r="T252" s="24"/>
      <c r="U252" s="24"/>
    </row>
    <row r="253" spans="2:21">
      <c r="B253" s="24" t="str">
        <f t="shared" si="9"/>
        <v>Y</v>
      </c>
      <c r="C253" s="24" t="s">
        <v>5021</v>
      </c>
      <c r="D253" s="24" t="str">
        <f t="shared" si="10"/>
        <v>ConTab_BOM_KP_Insert_0247</v>
      </c>
      <c r="E253" s="197" t="s">
        <v>429</v>
      </c>
      <c r="F253" s="189" t="s">
        <v>4655</v>
      </c>
      <c r="G253" s="189" t="s">
        <v>432</v>
      </c>
      <c r="H253" s="195" t="s">
        <v>265</v>
      </c>
      <c r="I253" s="24" t="s">
        <v>3956</v>
      </c>
      <c r="J253" s="24" t="s">
        <v>4656</v>
      </c>
      <c r="K253" s="24"/>
      <c r="L253" s="24" t="s">
        <v>4867</v>
      </c>
      <c r="M253" s="24" t="s">
        <v>535</v>
      </c>
      <c r="N253" s="24" t="s">
        <v>4868</v>
      </c>
      <c r="O253" s="24" t="s">
        <v>536</v>
      </c>
      <c r="P253" s="25" t="s">
        <v>544</v>
      </c>
      <c r="Q253" s="24" t="s">
        <v>5022</v>
      </c>
      <c r="R253" s="25" t="s">
        <v>539</v>
      </c>
      <c r="S253" s="24"/>
      <c r="T253" s="24"/>
      <c r="U253" s="24"/>
    </row>
    <row r="254" spans="2:21">
      <c r="B254" s="24" t="str">
        <f t="shared" si="9"/>
        <v>Y</v>
      </c>
      <c r="C254" s="24" t="s">
        <v>5023</v>
      </c>
      <c r="D254" s="24" t="str">
        <f t="shared" si="10"/>
        <v>ConTab_BOM_KP_Insert_0248</v>
      </c>
      <c r="E254" s="197" t="s">
        <v>429</v>
      </c>
      <c r="F254" s="189" t="s">
        <v>4655</v>
      </c>
      <c r="G254" s="189" t="s">
        <v>432</v>
      </c>
      <c r="H254" s="195" t="s">
        <v>265</v>
      </c>
      <c r="I254" s="24" t="s">
        <v>3956</v>
      </c>
      <c r="J254" s="24" t="s">
        <v>4656</v>
      </c>
      <c r="K254" s="24"/>
      <c r="L254" s="24" t="s">
        <v>4867</v>
      </c>
      <c r="M254" s="24" t="s">
        <v>543</v>
      </c>
      <c r="N254" s="24" t="s">
        <v>4868</v>
      </c>
      <c r="O254" s="24" t="s">
        <v>536</v>
      </c>
      <c r="P254" s="25" t="s">
        <v>544</v>
      </c>
      <c r="Q254" s="24" t="s">
        <v>5024</v>
      </c>
      <c r="R254" s="25" t="s">
        <v>4664</v>
      </c>
      <c r="S254" s="24"/>
      <c r="T254" s="24"/>
      <c r="U254" s="24"/>
    </row>
    <row r="255" spans="2:21">
      <c r="B255" s="24" t="str">
        <f t="shared" si="9"/>
        <v>Y</v>
      </c>
      <c r="C255" s="24" t="s">
        <v>5025</v>
      </c>
      <c r="D255" s="24" t="str">
        <f t="shared" si="10"/>
        <v>ConTab_BOM_KP_Insert_0249</v>
      </c>
      <c r="E255" s="197" t="s">
        <v>429</v>
      </c>
      <c r="F255" s="189" t="s">
        <v>4655</v>
      </c>
      <c r="G255" s="189" t="s">
        <v>432</v>
      </c>
      <c r="H255" s="195" t="s">
        <v>265</v>
      </c>
      <c r="I255" s="24" t="s">
        <v>3956</v>
      </c>
      <c r="J255" s="24" t="s">
        <v>4656</v>
      </c>
      <c r="K255" s="24"/>
      <c r="L255" s="24" t="s">
        <v>4867</v>
      </c>
      <c r="M255" s="24" t="s">
        <v>550</v>
      </c>
      <c r="N255" s="24" t="s">
        <v>549</v>
      </c>
      <c r="O255" s="24" t="s">
        <v>536</v>
      </c>
      <c r="P255" s="25" t="s">
        <v>544</v>
      </c>
      <c r="Q255" s="24" t="s">
        <v>5026</v>
      </c>
      <c r="R255" s="25" t="s">
        <v>552</v>
      </c>
      <c r="S255" s="24"/>
      <c r="T255" s="24"/>
      <c r="U255" s="24"/>
    </row>
    <row r="256" spans="2:21">
      <c r="B256" s="24" t="str">
        <f t="shared" si="9"/>
        <v>Y</v>
      </c>
      <c r="C256" s="24" t="s">
        <v>5027</v>
      </c>
      <c r="D256" s="24" t="str">
        <f t="shared" si="10"/>
        <v>ConTab_BOM_KP_Insert_0250</v>
      </c>
      <c r="E256" s="197" t="s">
        <v>429</v>
      </c>
      <c r="F256" s="189" t="s">
        <v>4655</v>
      </c>
      <c r="G256" s="189" t="s">
        <v>432</v>
      </c>
      <c r="H256" s="195" t="s">
        <v>265</v>
      </c>
      <c r="I256" s="24" t="s">
        <v>3961</v>
      </c>
      <c r="J256" s="24" t="s">
        <v>3961</v>
      </c>
      <c r="K256" s="24"/>
      <c r="L256" s="24" t="s">
        <v>4867</v>
      </c>
      <c r="M256" s="24" t="s">
        <v>535</v>
      </c>
      <c r="N256" s="24" t="s">
        <v>4868</v>
      </c>
      <c r="O256" s="24" t="s">
        <v>536</v>
      </c>
      <c r="P256" s="25" t="s">
        <v>544</v>
      </c>
      <c r="Q256" s="24" t="s">
        <v>5028</v>
      </c>
      <c r="R256" s="25" t="s">
        <v>539</v>
      </c>
      <c r="S256" s="24"/>
      <c r="T256" s="24"/>
      <c r="U256" s="24"/>
    </row>
    <row r="257" spans="2:21">
      <c r="B257" s="24" t="str">
        <f t="shared" si="9"/>
        <v>Y</v>
      </c>
      <c r="C257" s="24" t="s">
        <v>5029</v>
      </c>
      <c r="D257" s="24" t="str">
        <f t="shared" si="10"/>
        <v>ConTab_BOM_KP_Insert_0251</v>
      </c>
      <c r="E257" s="197" t="s">
        <v>429</v>
      </c>
      <c r="F257" s="189" t="s">
        <v>4655</v>
      </c>
      <c r="G257" s="189" t="s">
        <v>432</v>
      </c>
      <c r="H257" s="195" t="s">
        <v>265</v>
      </c>
      <c r="I257" s="24" t="s">
        <v>3961</v>
      </c>
      <c r="J257" s="24" t="s">
        <v>3961</v>
      </c>
      <c r="K257" s="24"/>
      <c r="L257" s="24" t="s">
        <v>4867</v>
      </c>
      <c r="M257" s="24" t="s">
        <v>543</v>
      </c>
      <c r="N257" s="24" t="s">
        <v>4868</v>
      </c>
      <c r="O257" s="24" t="s">
        <v>536</v>
      </c>
      <c r="P257" s="25" t="s">
        <v>544</v>
      </c>
      <c r="Q257" s="24" t="s">
        <v>5030</v>
      </c>
      <c r="R257" s="25" t="s">
        <v>4664</v>
      </c>
      <c r="S257" s="24"/>
      <c r="T257" s="24"/>
      <c r="U257" s="24"/>
    </row>
    <row r="258" spans="2:21">
      <c r="B258" s="24" t="str">
        <f t="shared" si="9"/>
        <v>Y</v>
      </c>
      <c r="C258" s="24" t="s">
        <v>5031</v>
      </c>
      <c r="D258" s="24" t="str">
        <f t="shared" si="10"/>
        <v>ConTab_BOM_KP_Insert_0252</v>
      </c>
      <c r="E258" s="197" t="s">
        <v>429</v>
      </c>
      <c r="F258" s="189" t="s">
        <v>4655</v>
      </c>
      <c r="G258" s="189" t="s">
        <v>432</v>
      </c>
      <c r="H258" s="195" t="s">
        <v>265</v>
      </c>
      <c r="I258" s="24" t="s">
        <v>3961</v>
      </c>
      <c r="J258" s="24" t="s">
        <v>3961</v>
      </c>
      <c r="K258" s="24"/>
      <c r="L258" s="24" t="s">
        <v>4867</v>
      </c>
      <c r="M258" s="24" t="s">
        <v>550</v>
      </c>
      <c r="N258" s="24" t="s">
        <v>549</v>
      </c>
      <c r="O258" s="24" t="s">
        <v>536</v>
      </c>
      <c r="P258" s="25" t="s">
        <v>544</v>
      </c>
      <c r="Q258" s="24" t="s">
        <v>5032</v>
      </c>
      <c r="R258" s="25" t="s">
        <v>552</v>
      </c>
      <c r="S258" s="24"/>
      <c r="T258" s="24"/>
      <c r="U258" s="24"/>
    </row>
    <row r="259" spans="2:21">
      <c r="B259" s="24" t="str">
        <f t="shared" si="9"/>
        <v>Y</v>
      </c>
      <c r="C259" s="24" t="s">
        <v>5033</v>
      </c>
      <c r="D259" s="24" t="str">
        <f t="shared" si="10"/>
        <v>ConTab_BOM_KP_Insert_0253</v>
      </c>
      <c r="E259" s="197" t="s">
        <v>435</v>
      </c>
      <c r="F259" s="189" t="s">
        <v>4655</v>
      </c>
      <c r="G259" s="189" t="s">
        <v>401</v>
      </c>
      <c r="H259" s="195" t="s">
        <v>402</v>
      </c>
      <c r="I259" s="24" t="s">
        <v>3956</v>
      </c>
      <c r="J259" s="24" t="s">
        <v>4656</v>
      </c>
      <c r="K259" s="24"/>
      <c r="L259" s="24" t="s">
        <v>4867</v>
      </c>
      <c r="M259" s="24" t="s">
        <v>535</v>
      </c>
      <c r="N259" s="24" t="s">
        <v>4868</v>
      </c>
      <c r="O259" s="24" t="s">
        <v>536</v>
      </c>
      <c r="P259" s="25">
        <v>97638289</v>
      </c>
      <c r="Q259" s="24" t="s">
        <v>4965</v>
      </c>
      <c r="R259" s="25" t="s">
        <v>539</v>
      </c>
      <c r="S259" s="24"/>
      <c r="T259" s="24"/>
      <c r="U259" s="24"/>
    </row>
    <row r="260" spans="2:21">
      <c r="B260" s="24" t="str">
        <f t="shared" si="9"/>
        <v>Y</v>
      </c>
      <c r="C260" s="24" t="s">
        <v>5034</v>
      </c>
      <c r="D260" s="24" t="str">
        <f t="shared" si="10"/>
        <v>ConTab_BOM_KP_Insert_0254</v>
      </c>
      <c r="E260" s="197" t="s">
        <v>435</v>
      </c>
      <c r="F260" s="189" t="s">
        <v>4655</v>
      </c>
      <c r="G260" s="189" t="s">
        <v>401</v>
      </c>
      <c r="H260" s="195" t="s">
        <v>402</v>
      </c>
      <c r="I260" s="24" t="s">
        <v>3956</v>
      </c>
      <c r="J260" s="24" t="s">
        <v>4656</v>
      </c>
      <c r="K260" s="24"/>
      <c r="L260" s="24" t="s">
        <v>4867</v>
      </c>
      <c r="M260" s="24" t="s">
        <v>543</v>
      </c>
      <c r="N260" s="24" t="s">
        <v>4868</v>
      </c>
      <c r="O260" s="24" t="s">
        <v>536</v>
      </c>
      <c r="P260" s="25" t="s">
        <v>544</v>
      </c>
      <c r="Q260" s="24" t="s">
        <v>4967</v>
      </c>
      <c r="R260" s="25" t="s">
        <v>4664</v>
      </c>
      <c r="S260" s="24"/>
      <c r="T260" s="24"/>
      <c r="U260" s="24"/>
    </row>
    <row r="261" spans="2:21">
      <c r="B261" s="24" t="str">
        <f t="shared" si="9"/>
        <v>Y</v>
      </c>
      <c r="C261" s="24" t="s">
        <v>5035</v>
      </c>
      <c r="D261" s="24" t="str">
        <f t="shared" si="10"/>
        <v>ConTab_BOM_KP_Insert_0255</v>
      </c>
      <c r="E261" s="197" t="s">
        <v>435</v>
      </c>
      <c r="F261" s="189" t="s">
        <v>4655</v>
      </c>
      <c r="G261" s="189" t="s">
        <v>401</v>
      </c>
      <c r="H261" s="195" t="s">
        <v>402</v>
      </c>
      <c r="I261" s="24" t="s">
        <v>3956</v>
      </c>
      <c r="J261" s="24" t="s">
        <v>4656</v>
      </c>
      <c r="K261" s="24"/>
      <c r="L261" s="24" t="s">
        <v>4867</v>
      </c>
      <c r="M261" s="24" t="s">
        <v>550</v>
      </c>
      <c r="N261" s="24" t="s">
        <v>549</v>
      </c>
      <c r="O261" s="24" t="s">
        <v>536</v>
      </c>
      <c r="P261" s="25" t="s">
        <v>544</v>
      </c>
      <c r="Q261" s="24" t="s">
        <v>4969</v>
      </c>
      <c r="R261" s="25" t="s">
        <v>552</v>
      </c>
      <c r="S261" s="24"/>
      <c r="T261" s="24"/>
      <c r="U261" s="24"/>
    </row>
    <row r="262" spans="2:21">
      <c r="B262" s="24" t="str">
        <f t="shared" si="9"/>
        <v>Y</v>
      </c>
      <c r="C262" s="24" t="s">
        <v>5036</v>
      </c>
      <c r="D262" s="24" t="str">
        <f t="shared" si="10"/>
        <v>ConTab_BOM_KP_Insert_0256</v>
      </c>
      <c r="E262" s="197" t="s">
        <v>435</v>
      </c>
      <c r="F262" s="189" t="s">
        <v>4655</v>
      </c>
      <c r="G262" s="189" t="s">
        <v>401</v>
      </c>
      <c r="H262" s="195" t="s">
        <v>402</v>
      </c>
      <c r="I262" s="24" t="s">
        <v>3961</v>
      </c>
      <c r="J262" s="24" t="s">
        <v>3961</v>
      </c>
      <c r="K262" s="24"/>
      <c r="L262" s="24" t="s">
        <v>4867</v>
      </c>
      <c r="M262" s="24" t="s">
        <v>535</v>
      </c>
      <c r="N262" s="24" t="s">
        <v>4868</v>
      </c>
      <c r="O262" s="24" t="s">
        <v>536</v>
      </c>
      <c r="P262" s="25" t="s">
        <v>544</v>
      </c>
      <c r="Q262" s="24" t="s">
        <v>4965</v>
      </c>
      <c r="R262" s="25" t="s">
        <v>539</v>
      </c>
      <c r="S262" s="24"/>
      <c r="T262" s="24"/>
      <c r="U262" s="24"/>
    </row>
    <row r="263" spans="2:21">
      <c r="B263" s="24" t="str">
        <f t="shared" si="9"/>
        <v>Y</v>
      </c>
      <c r="C263" s="24" t="s">
        <v>5037</v>
      </c>
      <c r="D263" s="24" t="str">
        <f t="shared" si="10"/>
        <v>ConTab_BOM_KP_Insert_0257</v>
      </c>
      <c r="E263" s="197" t="s">
        <v>435</v>
      </c>
      <c r="F263" s="189" t="s">
        <v>4655</v>
      </c>
      <c r="G263" s="189" t="s">
        <v>401</v>
      </c>
      <c r="H263" s="195" t="s">
        <v>402</v>
      </c>
      <c r="I263" s="24" t="s">
        <v>3961</v>
      </c>
      <c r="J263" s="24" t="s">
        <v>3961</v>
      </c>
      <c r="K263" s="24"/>
      <c r="L263" s="24" t="s">
        <v>4867</v>
      </c>
      <c r="M263" s="24" t="s">
        <v>543</v>
      </c>
      <c r="N263" s="24" t="s">
        <v>4868</v>
      </c>
      <c r="O263" s="24" t="s">
        <v>536</v>
      </c>
      <c r="P263" s="25" t="s">
        <v>544</v>
      </c>
      <c r="Q263" s="24" t="s">
        <v>4967</v>
      </c>
      <c r="R263" s="25" t="s">
        <v>4664</v>
      </c>
      <c r="S263" s="24"/>
      <c r="T263" s="24"/>
      <c r="U263" s="24"/>
    </row>
    <row r="264" spans="2:21">
      <c r="B264" s="24" t="str">
        <f t="shared" ref="B264:B327" si="11">IF(AND(M264&lt;&gt;"B20", O264= "Coating_Standard"),"Y","N")</f>
        <v>Y</v>
      </c>
      <c r="C264" s="24" t="s">
        <v>5038</v>
      </c>
      <c r="D264" s="24" t="str">
        <f t="shared" si="10"/>
        <v>ConTab_BOM_KP_Insert_0258</v>
      </c>
      <c r="E264" s="197" t="s">
        <v>435</v>
      </c>
      <c r="F264" s="189" t="s">
        <v>4655</v>
      </c>
      <c r="G264" s="189" t="s">
        <v>401</v>
      </c>
      <c r="H264" s="195" t="s">
        <v>402</v>
      </c>
      <c r="I264" s="24" t="s">
        <v>3961</v>
      </c>
      <c r="J264" s="24" t="s">
        <v>3961</v>
      </c>
      <c r="K264" s="24"/>
      <c r="L264" s="24" t="s">
        <v>4867</v>
      </c>
      <c r="M264" s="24" t="s">
        <v>550</v>
      </c>
      <c r="N264" s="24" t="s">
        <v>549</v>
      </c>
      <c r="O264" s="24" t="s">
        <v>536</v>
      </c>
      <c r="P264" s="25" t="s">
        <v>544</v>
      </c>
      <c r="Q264" s="24" t="s">
        <v>4969</v>
      </c>
      <c r="R264" s="25" t="s">
        <v>552</v>
      </c>
      <c r="S264" s="24"/>
      <c r="T264" s="24"/>
      <c r="U264" s="24"/>
    </row>
    <row r="265" spans="2:21">
      <c r="B265" s="24" t="str">
        <f t="shared" si="11"/>
        <v>Y</v>
      </c>
      <c r="C265" s="24" t="s">
        <v>5039</v>
      </c>
      <c r="D265" s="24" t="str">
        <f t="shared" si="10"/>
        <v>ConTab_BOM_KP_Insert_0259</v>
      </c>
      <c r="E265" s="197" t="s">
        <v>440</v>
      </c>
      <c r="F265" s="189" t="s">
        <v>4655</v>
      </c>
      <c r="G265" s="189" t="s">
        <v>443</v>
      </c>
      <c r="H265" s="202" t="s">
        <v>444</v>
      </c>
      <c r="I265" s="24" t="s">
        <v>3956</v>
      </c>
      <c r="J265" s="24" t="s">
        <v>4656</v>
      </c>
      <c r="K265" s="24"/>
      <c r="L265" s="24" t="s">
        <v>4867</v>
      </c>
      <c r="M265" s="24" t="s">
        <v>535</v>
      </c>
      <c r="N265" s="24" t="s">
        <v>4868</v>
      </c>
      <c r="O265" s="24" t="s">
        <v>536</v>
      </c>
      <c r="P265" s="25" t="s">
        <v>544</v>
      </c>
      <c r="Q265" s="24" t="s">
        <v>5040</v>
      </c>
      <c r="R265" s="25" t="s">
        <v>539</v>
      </c>
      <c r="S265" s="24"/>
      <c r="T265" s="24"/>
      <c r="U265" s="24"/>
    </row>
    <row r="266" spans="2:21">
      <c r="B266" s="24" t="str">
        <f t="shared" si="11"/>
        <v>Y</v>
      </c>
      <c r="C266" s="24" t="s">
        <v>5041</v>
      </c>
      <c r="D266" s="24" t="str">
        <f t="shared" si="10"/>
        <v>ConTab_BOM_KP_Insert_0260</v>
      </c>
      <c r="E266" s="197" t="s">
        <v>440</v>
      </c>
      <c r="F266" s="189" t="s">
        <v>4655</v>
      </c>
      <c r="G266" s="189" t="s">
        <v>443</v>
      </c>
      <c r="H266" s="202" t="s">
        <v>444</v>
      </c>
      <c r="I266" s="24" t="s">
        <v>3956</v>
      </c>
      <c r="J266" s="24" t="s">
        <v>4656</v>
      </c>
      <c r="K266" s="24"/>
      <c r="L266" s="24" t="s">
        <v>4867</v>
      </c>
      <c r="M266" s="24" t="s">
        <v>543</v>
      </c>
      <c r="N266" s="24" t="s">
        <v>4868</v>
      </c>
      <c r="O266" s="24" t="s">
        <v>536</v>
      </c>
      <c r="P266" s="25" t="s">
        <v>544</v>
      </c>
      <c r="Q266" s="24" t="s">
        <v>5042</v>
      </c>
      <c r="R266" s="25" t="s">
        <v>4664</v>
      </c>
      <c r="S266" s="24"/>
      <c r="T266" s="24"/>
      <c r="U266" s="24"/>
    </row>
    <row r="267" spans="2:21">
      <c r="B267" s="24" t="str">
        <f t="shared" si="11"/>
        <v>Y</v>
      </c>
      <c r="C267" s="24" t="s">
        <v>5043</v>
      </c>
      <c r="D267" s="24" t="str">
        <f t="shared" si="10"/>
        <v>ConTab_BOM_KP_Insert_0261</v>
      </c>
      <c r="E267" s="197" t="s">
        <v>440</v>
      </c>
      <c r="F267" s="189" t="s">
        <v>4655</v>
      </c>
      <c r="G267" s="189" t="s">
        <v>443</v>
      </c>
      <c r="H267" s="202" t="s">
        <v>444</v>
      </c>
      <c r="I267" s="24" t="s">
        <v>3956</v>
      </c>
      <c r="J267" s="24" t="s">
        <v>4656</v>
      </c>
      <c r="K267" s="24"/>
      <c r="L267" s="24" t="s">
        <v>4867</v>
      </c>
      <c r="M267" s="24" t="s">
        <v>550</v>
      </c>
      <c r="N267" s="24" t="s">
        <v>549</v>
      </c>
      <c r="O267" s="24" t="s">
        <v>536</v>
      </c>
      <c r="P267" s="25" t="s">
        <v>544</v>
      </c>
      <c r="Q267" s="24" t="s">
        <v>5044</v>
      </c>
      <c r="R267" s="25" t="s">
        <v>552</v>
      </c>
      <c r="S267" s="24"/>
      <c r="T267" s="24"/>
      <c r="U267" s="24"/>
    </row>
    <row r="268" spans="2:21">
      <c r="B268" s="24" t="str">
        <f t="shared" si="11"/>
        <v>Y</v>
      </c>
      <c r="C268" s="24" t="s">
        <v>5045</v>
      </c>
      <c r="D268" s="24" t="str">
        <f t="shared" si="10"/>
        <v>ConTab_BOM_KP_Insert_0262</v>
      </c>
      <c r="E268" s="197" t="s">
        <v>440</v>
      </c>
      <c r="F268" s="189" t="s">
        <v>4655</v>
      </c>
      <c r="G268" s="189" t="s">
        <v>443</v>
      </c>
      <c r="H268" s="202" t="s">
        <v>444</v>
      </c>
      <c r="I268" s="24" t="s">
        <v>3961</v>
      </c>
      <c r="J268" s="24" t="s">
        <v>3961</v>
      </c>
      <c r="K268" s="24"/>
      <c r="L268" s="24" t="s">
        <v>4867</v>
      </c>
      <c r="M268" s="24" t="s">
        <v>535</v>
      </c>
      <c r="N268" s="24" t="s">
        <v>4868</v>
      </c>
      <c r="O268" s="24" t="s">
        <v>536</v>
      </c>
      <c r="P268" s="25" t="s">
        <v>544</v>
      </c>
      <c r="Q268" s="24" t="s">
        <v>5046</v>
      </c>
      <c r="R268" s="25" t="s">
        <v>539</v>
      </c>
      <c r="S268" s="24"/>
      <c r="T268" s="24"/>
      <c r="U268" s="24"/>
    </row>
    <row r="269" spans="2:21">
      <c r="B269" s="24" t="str">
        <f t="shared" si="11"/>
        <v>Y</v>
      </c>
      <c r="C269" s="24" t="s">
        <v>5047</v>
      </c>
      <c r="D269" s="24" t="str">
        <f t="shared" ref="D269:D332" si="12">IF(B287="Y",C269,"")</f>
        <v>ConTab_BOM_KP_Insert_0263</v>
      </c>
      <c r="E269" s="197" t="s">
        <v>440</v>
      </c>
      <c r="F269" s="189" t="s">
        <v>4655</v>
      </c>
      <c r="G269" s="189" t="s">
        <v>443</v>
      </c>
      <c r="H269" s="202" t="s">
        <v>444</v>
      </c>
      <c r="I269" s="24" t="s">
        <v>3961</v>
      </c>
      <c r="J269" s="24" t="s">
        <v>3961</v>
      </c>
      <c r="K269" s="24"/>
      <c r="L269" s="24" t="s">
        <v>4867</v>
      </c>
      <c r="M269" s="24" t="s">
        <v>543</v>
      </c>
      <c r="N269" s="24" t="s">
        <v>4868</v>
      </c>
      <c r="O269" s="24" t="s">
        <v>536</v>
      </c>
      <c r="P269" s="25" t="s">
        <v>544</v>
      </c>
      <c r="Q269" s="24" t="s">
        <v>5048</v>
      </c>
      <c r="R269" s="25" t="s">
        <v>4664</v>
      </c>
      <c r="S269" s="24"/>
      <c r="T269" s="24"/>
      <c r="U269" s="24"/>
    </row>
    <row r="270" spans="2:21">
      <c r="B270" s="24" t="str">
        <f t="shared" si="11"/>
        <v>Y</v>
      </c>
      <c r="C270" s="24" t="s">
        <v>5049</v>
      </c>
      <c r="D270" s="24" t="str">
        <f t="shared" si="12"/>
        <v>ConTab_BOM_KP_Insert_0264</v>
      </c>
      <c r="E270" s="197" t="s">
        <v>440</v>
      </c>
      <c r="F270" s="189" t="s">
        <v>4655</v>
      </c>
      <c r="G270" s="189" t="s">
        <v>443</v>
      </c>
      <c r="H270" s="202" t="s">
        <v>444</v>
      </c>
      <c r="I270" s="24" t="s">
        <v>3961</v>
      </c>
      <c r="J270" s="24" t="s">
        <v>3961</v>
      </c>
      <c r="K270" s="24"/>
      <c r="L270" s="24" t="s">
        <v>4867</v>
      </c>
      <c r="M270" s="24" t="s">
        <v>550</v>
      </c>
      <c r="N270" s="24" t="s">
        <v>549</v>
      </c>
      <c r="O270" s="24" t="s">
        <v>536</v>
      </c>
      <c r="P270" s="25" t="s">
        <v>544</v>
      </c>
      <c r="Q270" s="24" t="s">
        <v>5050</v>
      </c>
      <c r="R270" s="25" t="s">
        <v>552</v>
      </c>
      <c r="S270" s="24"/>
      <c r="T270" s="24"/>
      <c r="U270" s="24"/>
    </row>
    <row r="271" spans="2:21">
      <c r="B271" s="24" t="str">
        <f t="shared" si="11"/>
        <v>Y</v>
      </c>
      <c r="C271" s="24" t="s">
        <v>5051</v>
      </c>
      <c r="D271" s="24" t="str">
        <f t="shared" si="12"/>
        <v>ConTab_BOM_KP_Insert_0265</v>
      </c>
      <c r="E271" s="197" t="s">
        <v>447</v>
      </c>
      <c r="F271" s="189" t="s">
        <v>4655</v>
      </c>
      <c r="G271" s="189" t="s">
        <v>450</v>
      </c>
      <c r="H271" s="202" t="s">
        <v>269</v>
      </c>
      <c r="I271" s="24" t="s">
        <v>3956</v>
      </c>
      <c r="J271" s="24" t="s">
        <v>4656</v>
      </c>
      <c r="K271" s="24"/>
      <c r="L271" s="24" t="s">
        <v>4867</v>
      </c>
      <c r="M271" s="24" t="s">
        <v>535</v>
      </c>
      <c r="N271" s="24" t="s">
        <v>4868</v>
      </c>
      <c r="O271" s="24" t="s">
        <v>536</v>
      </c>
      <c r="P271" s="25" t="s">
        <v>544</v>
      </c>
      <c r="Q271" s="24" t="s">
        <v>5052</v>
      </c>
      <c r="R271" s="25" t="s">
        <v>539</v>
      </c>
      <c r="S271" s="24"/>
      <c r="T271" s="24"/>
      <c r="U271" s="24"/>
    </row>
    <row r="272" spans="2:21">
      <c r="B272" s="24" t="str">
        <f t="shared" si="11"/>
        <v>Y</v>
      </c>
      <c r="C272" s="24" t="s">
        <v>5053</v>
      </c>
      <c r="D272" s="24" t="str">
        <f t="shared" si="12"/>
        <v>ConTab_BOM_KP_Insert_0266</v>
      </c>
      <c r="E272" s="197" t="s">
        <v>447</v>
      </c>
      <c r="F272" s="189" t="s">
        <v>4655</v>
      </c>
      <c r="G272" s="189" t="s">
        <v>450</v>
      </c>
      <c r="H272" s="202" t="s">
        <v>269</v>
      </c>
      <c r="I272" s="24" t="s">
        <v>3956</v>
      </c>
      <c r="J272" s="24" t="s">
        <v>4656</v>
      </c>
      <c r="K272" s="24"/>
      <c r="L272" s="24" t="s">
        <v>4867</v>
      </c>
      <c r="M272" s="24" t="s">
        <v>543</v>
      </c>
      <c r="N272" s="24" t="s">
        <v>4868</v>
      </c>
      <c r="O272" s="24" t="s">
        <v>536</v>
      </c>
      <c r="P272" s="25" t="s">
        <v>544</v>
      </c>
      <c r="Q272" s="24" t="s">
        <v>5054</v>
      </c>
      <c r="R272" s="25" t="s">
        <v>4664</v>
      </c>
      <c r="S272" s="24"/>
      <c r="T272" s="24"/>
      <c r="U272" s="24"/>
    </row>
    <row r="273" spans="2:21">
      <c r="B273" s="24" t="str">
        <f t="shared" si="11"/>
        <v>Y</v>
      </c>
      <c r="C273" s="24" t="s">
        <v>5055</v>
      </c>
      <c r="D273" s="24" t="str">
        <f t="shared" si="12"/>
        <v>ConTab_BOM_KP_Insert_0267</v>
      </c>
      <c r="E273" s="197" t="s">
        <v>447</v>
      </c>
      <c r="F273" s="189" t="s">
        <v>4655</v>
      </c>
      <c r="G273" s="189" t="s">
        <v>450</v>
      </c>
      <c r="H273" s="202" t="s">
        <v>269</v>
      </c>
      <c r="I273" s="24" t="s">
        <v>3956</v>
      </c>
      <c r="J273" s="24" t="s">
        <v>4656</v>
      </c>
      <c r="K273" s="24"/>
      <c r="L273" s="24" t="s">
        <v>4867</v>
      </c>
      <c r="M273" s="24" t="s">
        <v>550</v>
      </c>
      <c r="N273" s="24" t="s">
        <v>549</v>
      </c>
      <c r="O273" s="24" t="s">
        <v>536</v>
      </c>
      <c r="P273" s="25" t="s">
        <v>544</v>
      </c>
      <c r="Q273" s="24" t="s">
        <v>5056</v>
      </c>
      <c r="R273" s="25" t="s">
        <v>552</v>
      </c>
      <c r="S273" s="24"/>
      <c r="T273" s="24"/>
      <c r="U273" s="24"/>
    </row>
    <row r="274" spans="2:21">
      <c r="B274" s="24" t="str">
        <f t="shared" si="11"/>
        <v>Y</v>
      </c>
      <c r="C274" s="24" t="s">
        <v>5057</v>
      </c>
      <c r="D274" s="24" t="str">
        <f t="shared" si="12"/>
        <v>ConTab_BOM_KP_Insert_0268</v>
      </c>
      <c r="E274" s="197" t="s">
        <v>447</v>
      </c>
      <c r="F274" s="189" t="s">
        <v>4655</v>
      </c>
      <c r="G274" s="189" t="s">
        <v>450</v>
      </c>
      <c r="H274" s="202" t="s">
        <v>269</v>
      </c>
      <c r="I274" s="24" t="s">
        <v>3961</v>
      </c>
      <c r="J274" s="24" t="s">
        <v>3961</v>
      </c>
      <c r="K274" s="24"/>
      <c r="L274" s="24" t="s">
        <v>4867</v>
      </c>
      <c r="M274" s="24" t="s">
        <v>535</v>
      </c>
      <c r="N274" s="24" t="s">
        <v>4868</v>
      </c>
      <c r="O274" s="24" t="s">
        <v>536</v>
      </c>
      <c r="P274" s="25" t="s">
        <v>544</v>
      </c>
      <c r="Q274" s="24" t="s">
        <v>5058</v>
      </c>
      <c r="R274" s="25" t="s">
        <v>539</v>
      </c>
      <c r="S274" s="24"/>
      <c r="T274" s="24"/>
      <c r="U274" s="24"/>
    </row>
    <row r="275" spans="2:21">
      <c r="B275" s="24" t="str">
        <f t="shared" si="11"/>
        <v>Y</v>
      </c>
      <c r="C275" s="24" t="s">
        <v>5059</v>
      </c>
      <c r="D275" s="24" t="str">
        <f t="shared" si="12"/>
        <v>ConTab_BOM_KP_Insert_0269</v>
      </c>
      <c r="E275" s="197" t="s">
        <v>447</v>
      </c>
      <c r="F275" s="189" t="s">
        <v>4655</v>
      </c>
      <c r="G275" s="189" t="s">
        <v>450</v>
      </c>
      <c r="H275" s="202" t="s">
        <v>269</v>
      </c>
      <c r="I275" s="24" t="s">
        <v>3961</v>
      </c>
      <c r="J275" s="24" t="s">
        <v>3961</v>
      </c>
      <c r="K275" s="24"/>
      <c r="L275" s="24" t="s">
        <v>4867</v>
      </c>
      <c r="M275" s="24" t="s">
        <v>543</v>
      </c>
      <c r="N275" s="24" t="s">
        <v>4868</v>
      </c>
      <c r="O275" s="24" t="s">
        <v>536</v>
      </c>
      <c r="P275" s="25" t="s">
        <v>544</v>
      </c>
      <c r="Q275" s="24" t="s">
        <v>5060</v>
      </c>
      <c r="R275" s="25" t="s">
        <v>4664</v>
      </c>
      <c r="S275" s="24"/>
      <c r="T275" s="24"/>
      <c r="U275" s="24"/>
    </row>
    <row r="276" spans="2:21">
      <c r="B276" s="24" t="str">
        <f t="shared" si="11"/>
        <v>Y</v>
      </c>
      <c r="C276" s="24" t="s">
        <v>5061</v>
      </c>
      <c r="D276" s="24" t="str">
        <f t="shared" si="12"/>
        <v>ConTab_BOM_KP_Insert_0270</v>
      </c>
      <c r="E276" s="197" t="s">
        <v>447</v>
      </c>
      <c r="F276" s="189" t="s">
        <v>4655</v>
      </c>
      <c r="G276" s="189" t="s">
        <v>450</v>
      </c>
      <c r="H276" s="202" t="s">
        <v>269</v>
      </c>
      <c r="I276" s="24" t="s">
        <v>3961</v>
      </c>
      <c r="J276" s="24" t="s">
        <v>3961</v>
      </c>
      <c r="K276" s="24"/>
      <c r="L276" s="24" t="s">
        <v>4867</v>
      </c>
      <c r="M276" s="24" t="s">
        <v>550</v>
      </c>
      <c r="N276" s="24" t="s">
        <v>549</v>
      </c>
      <c r="O276" s="24" t="s">
        <v>536</v>
      </c>
      <c r="P276" s="25" t="s">
        <v>544</v>
      </c>
      <c r="Q276" s="24" t="s">
        <v>5062</v>
      </c>
      <c r="R276" s="25" t="s">
        <v>552</v>
      </c>
      <c r="S276" s="24"/>
      <c r="T276" s="24"/>
      <c r="U276" s="24"/>
    </row>
    <row r="277" spans="2:21">
      <c r="B277" s="24" t="str">
        <f t="shared" si="11"/>
        <v>Y</v>
      </c>
      <c r="C277" s="24" t="s">
        <v>5063</v>
      </c>
      <c r="D277" s="24" t="str">
        <f t="shared" si="12"/>
        <v>ConTab_BOM_KP_Insert_0271</v>
      </c>
      <c r="E277" s="197" t="s">
        <v>453</v>
      </c>
      <c r="F277" s="189" t="s">
        <v>4655</v>
      </c>
      <c r="G277" s="189" t="s">
        <v>450</v>
      </c>
      <c r="H277" s="202" t="s">
        <v>269</v>
      </c>
      <c r="I277" s="24" t="s">
        <v>3956</v>
      </c>
      <c r="J277" s="24" t="s">
        <v>4656</v>
      </c>
      <c r="K277" s="24"/>
      <c r="L277" s="24" t="s">
        <v>4867</v>
      </c>
      <c r="M277" s="24" t="s">
        <v>535</v>
      </c>
      <c r="N277" s="24" t="s">
        <v>4868</v>
      </c>
      <c r="O277" s="24" t="s">
        <v>536</v>
      </c>
      <c r="P277" s="25" t="s">
        <v>544</v>
      </c>
      <c r="Q277" s="24" t="s">
        <v>5052</v>
      </c>
      <c r="R277" s="25" t="s">
        <v>539</v>
      </c>
      <c r="S277" s="24"/>
      <c r="T277" s="24"/>
      <c r="U277" s="24"/>
    </row>
    <row r="278" spans="2:21">
      <c r="B278" s="24" t="str">
        <f t="shared" si="11"/>
        <v>Y</v>
      </c>
      <c r="C278" s="24" t="s">
        <v>5064</v>
      </c>
      <c r="D278" s="24" t="str">
        <f t="shared" si="12"/>
        <v>ConTab_BOM_KP_Insert_0272</v>
      </c>
      <c r="E278" s="197" t="s">
        <v>453</v>
      </c>
      <c r="F278" s="189" t="s">
        <v>4655</v>
      </c>
      <c r="G278" s="189" t="s">
        <v>450</v>
      </c>
      <c r="H278" s="202" t="s">
        <v>269</v>
      </c>
      <c r="I278" s="24" t="s">
        <v>3956</v>
      </c>
      <c r="J278" s="24" t="s">
        <v>4656</v>
      </c>
      <c r="K278" s="24"/>
      <c r="L278" s="24" t="s">
        <v>4867</v>
      </c>
      <c r="M278" s="24" t="s">
        <v>543</v>
      </c>
      <c r="N278" s="24" t="s">
        <v>4868</v>
      </c>
      <c r="O278" s="24" t="s">
        <v>536</v>
      </c>
      <c r="P278" s="25" t="s">
        <v>544</v>
      </c>
      <c r="Q278" s="24" t="s">
        <v>5054</v>
      </c>
      <c r="R278" s="25" t="s">
        <v>4664</v>
      </c>
      <c r="S278" s="24"/>
      <c r="T278" s="24"/>
      <c r="U278" s="24"/>
    </row>
    <row r="279" spans="2:21">
      <c r="B279" s="24" t="str">
        <f t="shared" si="11"/>
        <v>Y</v>
      </c>
      <c r="C279" s="24" t="s">
        <v>5065</v>
      </c>
      <c r="D279" s="24" t="str">
        <f t="shared" si="12"/>
        <v>ConTab_BOM_KP_Insert_0273</v>
      </c>
      <c r="E279" s="197" t="s">
        <v>453</v>
      </c>
      <c r="F279" s="189" t="s">
        <v>4655</v>
      </c>
      <c r="G279" s="189" t="s">
        <v>450</v>
      </c>
      <c r="H279" s="202" t="s">
        <v>269</v>
      </c>
      <c r="I279" s="24" t="s">
        <v>3956</v>
      </c>
      <c r="J279" s="24" t="s">
        <v>4656</v>
      </c>
      <c r="K279" s="24"/>
      <c r="L279" s="24" t="s">
        <v>4867</v>
      </c>
      <c r="M279" s="24" t="s">
        <v>550</v>
      </c>
      <c r="N279" s="24" t="s">
        <v>549</v>
      </c>
      <c r="O279" s="24" t="s">
        <v>536</v>
      </c>
      <c r="P279" s="25" t="s">
        <v>544</v>
      </c>
      <c r="Q279" s="24" t="s">
        <v>5056</v>
      </c>
      <c r="R279" s="25" t="s">
        <v>552</v>
      </c>
      <c r="S279" s="24"/>
      <c r="T279" s="24"/>
      <c r="U279" s="24"/>
    </row>
    <row r="280" spans="2:21">
      <c r="B280" s="24" t="str">
        <f t="shared" si="11"/>
        <v>Y</v>
      </c>
      <c r="C280" s="24" t="s">
        <v>5066</v>
      </c>
      <c r="D280" s="24" t="str">
        <f t="shared" si="12"/>
        <v>ConTab_BOM_KP_Insert_0274</v>
      </c>
      <c r="E280" s="197" t="s">
        <v>453</v>
      </c>
      <c r="F280" s="189" t="s">
        <v>4655</v>
      </c>
      <c r="G280" s="189" t="s">
        <v>450</v>
      </c>
      <c r="H280" s="202" t="s">
        <v>269</v>
      </c>
      <c r="I280" s="24" t="s">
        <v>3961</v>
      </c>
      <c r="J280" s="24" t="s">
        <v>3961</v>
      </c>
      <c r="K280" s="24"/>
      <c r="L280" s="24" t="s">
        <v>4867</v>
      </c>
      <c r="M280" s="24" t="s">
        <v>535</v>
      </c>
      <c r="N280" s="24" t="s">
        <v>4868</v>
      </c>
      <c r="O280" s="24" t="s">
        <v>536</v>
      </c>
      <c r="P280" s="25" t="s">
        <v>544</v>
      </c>
      <c r="Q280" s="24" t="s">
        <v>5058</v>
      </c>
      <c r="R280" s="25" t="s">
        <v>539</v>
      </c>
      <c r="S280" s="24"/>
      <c r="T280" s="24"/>
      <c r="U280" s="24"/>
    </row>
    <row r="281" spans="2:21">
      <c r="B281" s="24" t="str">
        <f t="shared" si="11"/>
        <v>Y</v>
      </c>
      <c r="C281" s="24" t="s">
        <v>5067</v>
      </c>
      <c r="D281" s="24" t="str">
        <f t="shared" si="12"/>
        <v>ConTab_BOM_KP_Insert_0275</v>
      </c>
      <c r="E281" s="197" t="s">
        <v>453</v>
      </c>
      <c r="F281" s="189" t="s">
        <v>4655</v>
      </c>
      <c r="G281" s="189" t="s">
        <v>450</v>
      </c>
      <c r="H281" s="202" t="s">
        <v>269</v>
      </c>
      <c r="I281" s="24" t="s">
        <v>3961</v>
      </c>
      <c r="J281" s="24" t="s">
        <v>3961</v>
      </c>
      <c r="K281" s="24"/>
      <c r="L281" s="24" t="s">
        <v>4867</v>
      </c>
      <c r="M281" s="24" t="s">
        <v>543</v>
      </c>
      <c r="N281" s="24" t="s">
        <v>4868</v>
      </c>
      <c r="O281" s="24" t="s">
        <v>536</v>
      </c>
      <c r="P281" s="25" t="s">
        <v>544</v>
      </c>
      <c r="Q281" s="24" t="s">
        <v>5060</v>
      </c>
      <c r="R281" s="25" t="s">
        <v>4664</v>
      </c>
      <c r="S281" s="24"/>
      <c r="T281" s="24"/>
      <c r="U281" s="24"/>
    </row>
    <row r="282" spans="2:21">
      <c r="B282" s="24" t="str">
        <f t="shared" si="11"/>
        <v>Y</v>
      </c>
      <c r="C282" s="24" t="s">
        <v>5068</v>
      </c>
      <c r="D282" s="24" t="str">
        <f t="shared" si="12"/>
        <v>ConTab_BOM_KP_Insert_0276</v>
      </c>
      <c r="E282" s="197" t="s">
        <v>453</v>
      </c>
      <c r="F282" s="189" t="s">
        <v>4655</v>
      </c>
      <c r="G282" s="189" t="s">
        <v>450</v>
      </c>
      <c r="H282" s="202" t="s">
        <v>269</v>
      </c>
      <c r="I282" s="24" t="s">
        <v>3961</v>
      </c>
      <c r="J282" s="24" t="s">
        <v>3961</v>
      </c>
      <c r="K282" s="24"/>
      <c r="L282" s="24" t="s">
        <v>4867</v>
      </c>
      <c r="M282" s="24" t="s">
        <v>550</v>
      </c>
      <c r="N282" s="24" t="s">
        <v>549</v>
      </c>
      <c r="O282" s="24" t="s">
        <v>536</v>
      </c>
      <c r="P282" s="25" t="s">
        <v>544</v>
      </c>
      <c r="Q282" s="24" t="s">
        <v>5062</v>
      </c>
      <c r="R282" s="25" t="s">
        <v>552</v>
      </c>
      <c r="S282" s="24"/>
      <c r="T282" s="24"/>
      <c r="U282" s="24"/>
    </row>
    <row r="283" spans="2:21">
      <c r="B283" s="24" t="str">
        <f t="shared" si="11"/>
        <v>Y</v>
      </c>
      <c r="C283" s="24" t="s">
        <v>5069</v>
      </c>
      <c r="D283" s="24" t="str">
        <f t="shared" si="12"/>
        <v>ConTab_BOM_KP_Insert_0277</v>
      </c>
      <c r="E283" s="197" t="s">
        <v>458</v>
      </c>
      <c r="F283" s="189" t="s">
        <v>4655</v>
      </c>
      <c r="G283" s="189" t="s">
        <v>450</v>
      </c>
      <c r="H283" s="202" t="s">
        <v>269</v>
      </c>
      <c r="I283" s="24" t="s">
        <v>3956</v>
      </c>
      <c r="J283" s="24" t="s">
        <v>4656</v>
      </c>
      <c r="K283" s="24"/>
      <c r="L283" s="24" t="s">
        <v>4867</v>
      </c>
      <c r="M283" s="24" t="s">
        <v>535</v>
      </c>
      <c r="N283" s="24" t="s">
        <v>4868</v>
      </c>
      <c r="O283" s="24" t="s">
        <v>536</v>
      </c>
      <c r="P283" s="25" t="s">
        <v>544</v>
      </c>
      <c r="Q283" s="24" t="s">
        <v>5052</v>
      </c>
      <c r="R283" s="25" t="s">
        <v>539</v>
      </c>
      <c r="S283" s="24"/>
      <c r="T283" s="24"/>
      <c r="U283" s="24"/>
    </row>
    <row r="284" spans="2:21">
      <c r="B284" s="24" t="str">
        <f t="shared" si="11"/>
        <v>Y</v>
      </c>
      <c r="C284" s="24" t="s">
        <v>5070</v>
      </c>
      <c r="D284" s="24" t="str">
        <f t="shared" si="12"/>
        <v>ConTab_BOM_KP_Insert_0278</v>
      </c>
      <c r="E284" s="197" t="s">
        <v>458</v>
      </c>
      <c r="F284" s="189" t="s">
        <v>4655</v>
      </c>
      <c r="G284" s="189" t="s">
        <v>450</v>
      </c>
      <c r="H284" s="202" t="s">
        <v>269</v>
      </c>
      <c r="I284" s="24" t="s">
        <v>3956</v>
      </c>
      <c r="J284" s="24" t="s">
        <v>4656</v>
      </c>
      <c r="K284" s="24"/>
      <c r="L284" s="24" t="s">
        <v>4867</v>
      </c>
      <c r="M284" s="24" t="s">
        <v>543</v>
      </c>
      <c r="N284" s="24" t="s">
        <v>4868</v>
      </c>
      <c r="O284" s="24" t="s">
        <v>536</v>
      </c>
      <c r="P284" s="25" t="s">
        <v>544</v>
      </c>
      <c r="Q284" s="24" t="s">
        <v>5054</v>
      </c>
      <c r="R284" s="25" t="s">
        <v>4664</v>
      </c>
      <c r="S284" s="24"/>
      <c r="T284" s="24"/>
      <c r="U284" s="24"/>
    </row>
    <row r="285" spans="2:21">
      <c r="B285" s="24" t="str">
        <f t="shared" si="11"/>
        <v>Y</v>
      </c>
      <c r="C285" s="24" t="s">
        <v>5071</v>
      </c>
      <c r="D285" s="24" t="str">
        <f t="shared" si="12"/>
        <v>ConTab_BOM_KP_Insert_0279</v>
      </c>
      <c r="E285" s="197" t="s">
        <v>458</v>
      </c>
      <c r="F285" s="189" t="s">
        <v>4655</v>
      </c>
      <c r="G285" s="189" t="s">
        <v>450</v>
      </c>
      <c r="H285" s="202" t="s">
        <v>269</v>
      </c>
      <c r="I285" s="24" t="s">
        <v>3956</v>
      </c>
      <c r="J285" s="24" t="s">
        <v>4656</v>
      </c>
      <c r="K285" s="24"/>
      <c r="L285" s="24" t="s">
        <v>4867</v>
      </c>
      <c r="M285" s="24" t="s">
        <v>550</v>
      </c>
      <c r="N285" s="24" t="s">
        <v>549</v>
      </c>
      <c r="O285" s="24" t="s">
        <v>536</v>
      </c>
      <c r="P285" s="25" t="s">
        <v>544</v>
      </c>
      <c r="Q285" s="24" t="s">
        <v>5056</v>
      </c>
      <c r="R285" s="25" t="s">
        <v>552</v>
      </c>
      <c r="S285" s="24"/>
      <c r="T285" s="24"/>
      <c r="U285" s="24"/>
    </row>
    <row r="286" spans="2:21">
      <c r="B286" s="24" t="str">
        <f t="shared" si="11"/>
        <v>Y</v>
      </c>
      <c r="C286" s="24" t="s">
        <v>5072</v>
      </c>
      <c r="D286" s="24" t="str">
        <f t="shared" si="12"/>
        <v>ConTab_BOM_KP_Insert_0280</v>
      </c>
      <c r="E286" s="197" t="s">
        <v>458</v>
      </c>
      <c r="F286" s="189" t="s">
        <v>4655</v>
      </c>
      <c r="G286" s="189" t="s">
        <v>450</v>
      </c>
      <c r="H286" s="202" t="s">
        <v>269</v>
      </c>
      <c r="I286" s="24" t="s">
        <v>3961</v>
      </c>
      <c r="J286" s="24" t="s">
        <v>3961</v>
      </c>
      <c r="K286" s="24"/>
      <c r="L286" s="24" t="s">
        <v>4867</v>
      </c>
      <c r="M286" s="24" t="s">
        <v>535</v>
      </c>
      <c r="N286" s="24" t="s">
        <v>4868</v>
      </c>
      <c r="O286" s="24" t="s">
        <v>536</v>
      </c>
      <c r="P286" s="25" t="s">
        <v>544</v>
      </c>
      <c r="Q286" s="24" t="s">
        <v>5058</v>
      </c>
      <c r="R286" s="25" t="s">
        <v>539</v>
      </c>
      <c r="S286" s="24"/>
      <c r="T286" s="24"/>
      <c r="U286" s="24"/>
    </row>
    <row r="287" spans="2:21">
      <c r="B287" s="24" t="str">
        <f t="shared" si="11"/>
        <v>Y</v>
      </c>
      <c r="C287" s="24" t="s">
        <v>5073</v>
      </c>
      <c r="D287" s="24" t="str">
        <f t="shared" si="12"/>
        <v>ConTab_BOM_KP_Insert_0281</v>
      </c>
      <c r="E287" s="197" t="s">
        <v>458</v>
      </c>
      <c r="F287" s="189" t="s">
        <v>4655</v>
      </c>
      <c r="G287" s="189" t="s">
        <v>450</v>
      </c>
      <c r="H287" s="202" t="s">
        <v>269</v>
      </c>
      <c r="I287" s="24" t="s">
        <v>3961</v>
      </c>
      <c r="J287" s="24" t="s">
        <v>3961</v>
      </c>
      <c r="K287" s="24"/>
      <c r="L287" s="24" t="s">
        <v>4867</v>
      </c>
      <c r="M287" s="24" t="s">
        <v>543</v>
      </c>
      <c r="N287" s="24" t="s">
        <v>4868</v>
      </c>
      <c r="O287" s="24" t="s">
        <v>536</v>
      </c>
      <c r="P287" s="25" t="s">
        <v>544</v>
      </c>
      <c r="Q287" s="24" t="s">
        <v>5060</v>
      </c>
      <c r="R287" s="25" t="s">
        <v>4664</v>
      </c>
      <c r="S287" s="24"/>
      <c r="T287" s="24"/>
      <c r="U287" s="24"/>
    </row>
    <row r="288" spans="2:21">
      <c r="B288" s="24" t="str">
        <f t="shared" si="11"/>
        <v>Y</v>
      </c>
      <c r="C288" s="24" t="s">
        <v>5074</v>
      </c>
      <c r="D288" s="24" t="str">
        <f t="shared" si="12"/>
        <v>ConTab_BOM_KP_Insert_0282</v>
      </c>
      <c r="E288" s="197" t="s">
        <v>458</v>
      </c>
      <c r="F288" s="189" t="s">
        <v>4655</v>
      </c>
      <c r="G288" s="189" t="s">
        <v>450</v>
      </c>
      <c r="H288" s="202" t="s">
        <v>269</v>
      </c>
      <c r="I288" s="24" t="s">
        <v>3961</v>
      </c>
      <c r="J288" s="24" t="s">
        <v>3961</v>
      </c>
      <c r="K288" s="24"/>
      <c r="L288" s="24" t="s">
        <v>4867</v>
      </c>
      <c r="M288" s="24" t="s">
        <v>550</v>
      </c>
      <c r="N288" s="24" t="s">
        <v>549</v>
      </c>
      <c r="O288" s="24" t="s">
        <v>536</v>
      </c>
      <c r="P288" s="25" t="s">
        <v>544</v>
      </c>
      <c r="Q288" s="24" t="s">
        <v>5062</v>
      </c>
      <c r="R288" s="25" t="s">
        <v>552</v>
      </c>
      <c r="S288" s="24"/>
      <c r="T288" s="24"/>
      <c r="U288" s="24"/>
    </row>
    <row r="289" spans="2:21">
      <c r="B289" s="24" t="str">
        <f t="shared" si="11"/>
        <v>Y</v>
      </c>
      <c r="C289" s="24" t="s">
        <v>5075</v>
      </c>
      <c r="D289" s="24" t="str">
        <f t="shared" si="12"/>
        <v>ConTab_BOM_KP_Insert_0283</v>
      </c>
      <c r="E289" s="197" t="s">
        <v>463</v>
      </c>
      <c r="F289" s="189" t="s">
        <v>4655</v>
      </c>
      <c r="G289" s="189" t="s">
        <v>432</v>
      </c>
      <c r="H289" s="202" t="s">
        <v>265</v>
      </c>
      <c r="I289" s="24" t="s">
        <v>3956</v>
      </c>
      <c r="J289" s="24" t="s">
        <v>4656</v>
      </c>
      <c r="K289" s="24"/>
      <c r="L289" s="24" t="s">
        <v>4867</v>
      </c>
      <c r="M289" s="24" t="s">
        <v>535</v>
      </c>
      <c r="N289" s="24" t="s">
        <v>4868</v>
      </c>
      <c r="O289" s="24" t="s">
        <v>536</v>
      </c>
      <c r="P289" s="25" t="s">
        <v>544</v>
      </c>
      <c r="Q289" s="24" t="s">
        <v>5022</v>
      </c>
      <c r="R289" s="25" t="s">
        <v>539</v>
      </c>
      <c r="S289" s="24"/>
      <c r="T289" s="24"/>
      <c r="U289" s="24"/>
    </row>
    <row r="290" spans="2:21">
      <c r="B290" s="24" t="str">
        <f t="shared" si="11"/>
        <v>Y</v>
      </c>
      <c r="C290" s="24" t="s">
        <v>5076</v>
      </c>
      <c r="D290" s="24" t="str">
        <f t="shared" si="12"/>
        <v>ConTab_BOM_KP_Insert_0284</v>
      </c>
      <c r="E290" s="197" t="s">
        <v>463</v>
      </c>
      <c r="F290" s="189" t="s">
        <v>4655</v>
      </c>
      <c r="G290" s="189" t="s">
        <v>432</v>
      </c>
      <c r="H290" s="202" t="s">
        <v>265</v>
      </c>
      <c r="I290" s="24" t="s">
        <v>3956</v>
      </c>
      <c r="J290" s="24" t="s">
        <v>4656</v>
      </c>
      <c r="K290" s="24"/>
      <c r="L290" s="24" t="s">
        <v>4867</v>
      </c>
      <c r="M290" s="24" t="s">
        <v>543</v>
      </c>
      <c r="N290" s="24" t="s">
        <v>4868</v>
      </c>
      <c r="O290" s="24" t="s">
        <v>536</v>
      </c>
      <c r="P290" s="25" t="s">
        <v>544</v>
      </c>
      <c r="Q290" s="24" t="s">
        <v>5024</v>
      </c>
      <c r="R290" s="25" t="s">
        <v>4664</v>
      </c>
      <c r="S290" s="24"/>
      <c r="T290" s="24"/>
      <c r="U290" s="24"/>
    </row>
    <row r="291" spans="2:21">
      <c r="B291" s="24" t="str">
        <f t="shared" si="11"/>
        <v>Y</v>
      </c>
      <c r="C291" s="24" t="s">
        <v>5077</v>
      </c>
      <c r="D291" s="24" t="str">
        <f t="shared" si="12"/>
        <v>ConTab_BOM_KP_Insert_0285</v>
      </c>
      <c r="E291" s="197" t="s">
        <v>463</v>
      </c>
      <c r="F291" s="189" t="s">
        <v>4655</v>
      </c>
      <c r="G291" s="189" t="s">
        <v>432</v>
      </c>
      <c r="H291" s="202" t="s">
        <v>265</v>
      </c>
      <c r="I291" s="24" t="s">
        <v>3956</v>
      </c>
      <c r="J291" s="24" t="s">
        <v>4656</v>
      </c>
      <c r="K291" s="24"/>
      <c r="L291" s="24" t="s">
        <v>4867</v>
      </c>
      <c r="M291" s="24" t="s">
        <v>550</v>
      </c>
      <c r="N291" s="24" t="s">
        <v>549</v>
      </c>
      <c r="O291" s="24" t="s">
        <v>536</v>
      </c>
      <c r="P291" s="25" t="s">
        <v>544</v>
      </c>
      <c r="Q291" s="24" t="s">
        <v>5026</v>
      </c>
      <c r="R291" s="25" t="s">
        <v>552</v>
      </c>
      <c r="S291" s="24"/>
      <c r="T291" s="24"/>
      <c r="U291" s="24"/>
    </row>
    <row r="292" spans="2:21">
      <c r="B292" s="24" t="str">
        <f t="shared" si="11"/>
        <v>Y</v>
      </c>
      <c r="C292" s="24" t="s">
        <v>5078</v>
      </c>
      <c r="D292" s="24" t="str">
        <f t="shared" si="12"/>
        <v>ConTab_BOM_KP_Insert_0286</v>
      </c>
      <c r="E292" s="197" t="s">
        <v>463</v>
      </c>
      <c r="F292" s="189" t="s">
        <v>4655</v>
      </c>
      <c r="G292" s="189" t="s">
        <v>432</v>
      </c>
      <c r="H292" s="202" t="s">
        <v>265</v>
      </c>
      <c r="I292" s="24" t="s">
        <v>3961</v>
      </c>
      <c r="J292" s="24" t="s">
        <v>3961</v>
      </c>
      <c r="K292" s="24"/>
      <c r="L292" s="24" t="s">
        <v>4867</v>
      </c>
      <c r="M292" s="24" t="s">
        <v>535</v>
      </c>
      <c r="N292" s="24" t="s">
        <v>4868</v>
      </c>
      <c r="O292" s="24" t="s">
        <v>536</v>
      </c>
      <c r="P292" s="25" t="s">
        <v>544</v>
      </c>
      <c r="Q292" s="24" t="s">
        <v>5028</v>
      </c>
      <c r="R292" s="25" t="s">
        <v>539</v>
      </c>
      <c r="S292" s="24"/>
      <c r="T292" s="24"/>
      <c r="U292" s="24"/>
    </row>
    <row r="293" spans="2:21">
      <c r="B293" s="24" t="str">
        <f t="shared" si="11"/>
        <v>Y</v>
      </c>
      <c r="C293" s="24" t="s">
        <v>5079</v>
      </c>
      <c r="D293" s="24" t="str">
        <f t="shared" si="12"/>
        <v>ConTab_BOM_KP_Insert_0287</v>
      </c>
      <c r="E293" s="197" t="s">
        <v>463</v>
      </c>
      <c r="F293" s="189" t="s">
        <v>4655</v>
      </c>
      <c r="G293" s="189" t="s">
        <v>432</v>
      </c>
      <c r="H293" s="202" t="s">
        <v>265</v>
      </c>
      <c r="I293" s="24" t="s">
        <v>3961</v>
      </c>
      <c r="J293" s="24" t="s">
        <v>3961</v>
      </c>
      <c r="K293" s="24"/>
      <c r="L293" s="24" t="s">
        <v>4867</v>
      </c>
      <c r="M293" s="24" t="s">
        <v>543</v>
      </c>
      <c r="N293" s="24" t="s">
        <v>4868</v>
      </c>
      <c r="O293" s="24" t="s">
        <v>536</v>
      </c>
      <c r="P293" s="25" t="s">
        <v>544</v>
      </c>
      <c r="Q293" s="24" t="s">
        <v>5030</v>
      </c>
      <c r="R293" s="25" t="s">
        <v>4664</v>
      </c>
      <c r="S293" s="24"/>
      <c r="T293" s="24"/>
      <c r="U293" s="24"/>
    </row>
    <row r="294" spans="2:21">
      <c r="B294" s="24" t="str">
        <f t="shared" si="11"/>
        <v>Y</v>
      </c>
      <c r="C294" s="24" t="s">
        <v>5080</v>
      </c>
      <c r="D294" s="24" t="str">
        <f t="shared" si="12"/>
        <v>ConTab_BOM_KP_Insert_0288</v>
      </c>
      <c r="E294" s="197" t="s">
        <v>463</v>
      </c>
      <c r="F294" s="189" t="s">
        <v>4655</v>
      </c>
      <c r="G294" s="189" t="s">
        <v>432</v>
      </c>
      <c r="H294" s="202" t="s">
        <v>265</v>
      </c>
      <c r="I294" s="24" t="s">
        <v>3961</v>
      </c>
      <c r="J294" s="24" t="s">
        <v>3961</v>
      </c>
      <c r="K294" s="24"/>
      <c r="L294" s="24" t="s">
        <v>4867</v>
      </c>
      <c r="M294" s="24" t="s">
        <v>550</v>
      </c>
      <c r="N294" s="24" t="s">
        <v>549</v>
      </c>
      <c r="O294" s="24" t="s">
        <v>536</v>
      </c>
      <c r="P294" s="25" t="s">
        <v>544</v>
      </c>
      <c r="Q294" s="24" t="s">
        <v>5032</v>
      </c>
      <c r="R294" s="25" t="s">
        <v>552</v>
      </c>
      <c r="S294" s="24"/>
      <c r="T294" s="24"/>
      <c r="U294" s="24"/>
    </row>
    <row r="295" spans="2:21">
      <c r="B295" s="24" t="str">
        <f t="shared" si="11"/>
        <v>Y</v>
      </c>
      <c r="C295" s="24" t="s">
        <v>5081</v>
      </c>
      <c r="D295" s="24" t="str">
        <f t="shared" si="12"/>
        <v>ConTab_BOM_KP_Insert_0289</v>
      </c>
      <c r="E295" s="197" t="s">
        <v>468</v>
      </c>
      <c r="F295" s="189" t="s">
        <v>4655</v>
      </c>
      <c r="G295" s="189" t="s">
        <v>432</v>
      </c>
      <c r="H295" s="202" t="s">
        <v>265</v>
      </c>
      <c r="I295" s="24" t="s">
        <v>3956</v>
      </c>
      <c r="J295" s="24" t="s">
        <v>4656</v>
      </c>
      <c r="K295" s="24"/>
      <c r="L295" s="24" t="s">
        <v>4867</v>
      </c>
      <c r="M295" s="24" t="s">
        <v>535</v>
      </c>
      <c r="N295" s="24" t="s">
        <v>4868</v>
      </c>
      <c r="O295" s="24" t="s">
        <v>536</v>
      </c>
      <c r="P295" s="25" t="s">
        <v>544</v>
      </c>
      <c r="Q295" s="24" t="s">
        <v>5022</v>
      </c>
      <c r="R295" s="25" t="s">
        <v>539</v>
      </c>
      <c r="S295" s="24"/>
      <c r="T295" s="24"/>
      <c r="U295" s="24"/>
    </row>
    <row r="296" spans="2:21">
      <c r="B296" s="24" t="str">
        <f t="shared" si="11"/>
        <v>Y</v>
      </c>
      <c r="C296" s="24" t="s">
        <v>5082</v>
      </c>
      <c r="D296" s="24" t="str">
        <f t="shared" si="12"/>
        <v>ConTab_BOM_KP_Insert_0290</v>
      </c>
      <c r="E296" s="197" t="s">
        <v>468</v>
      </c>
      <c r="F296" s="189" t="s">
        <v>4655</v>
      </c>
      <c r="G296" s="189" t="s">
        <v>432</v>
      </c>
      <c r="H296" s="202" t="s">
        <v>265</v>
      </c>
      <c r="I296" s="24" t="s">
        <v>3956</v>
      </c>
      <c r="J296" s="24" t="s">
        <v>4656</v>
      </c>
      <c r="K296" s="24"/>
      <c r="L296" s="24" t="s">
        <v>4867</v>
      </c>
      <c r="M296" s="24" t="s">
        <v>543</v>
      </c>
      <c r="N296" s="24" t="s">
        <v>4868</v>
      </c>
      <c r="O296" s="24" t="s">
        <v>536</v>
      </c>
      <c r="P296" s="25" t="s">
        <v>544</v>
      </c>
      <c r="Q296" s="24" t="s">
        <v>5024</v>
      </c>
      <c r="R296" s="25" t="s">
        <v>4664</v>
      </c>
      <c r="S296" s="24"/>
      <c r="T296" s="24"/>
      <c r="U296" s="24"/>
    </row>
    <row r="297" spans="2:21">
      <c r="B297" s="24" t="str">
        <f t="shared" si="11"/>
        <v>Y</v>
      </c>
      <c r="C297" s="24" t="s">
        <v>5083</v>
      </c>
      <c r="D297" s="24" t="str">
        <f t="shared" si="12"/>
        <v>ConTab_BOM_KP_Insert_0291</v>
      </c>
      <c r="E297" s="197" t="s">
        <v>468</v>
      </c>
      <c r="F297" s="189" t="s">
        <v>4655</v>
      </c>
      <c r="G297" s="189" t="s">
        <v>432</v>
      </c>
      <c r="H297" s="202" t="s">
        <v>265</v>
      </c>
      <c r="I297" s="24" t="s">
        <v>3956</v>
      </c>
      <c r="J297" s="24" t="s">
        <v>4656</v>
      </c>
      <c r="K297" s="24"/>
      <c r="L297" s="24" t="s">
        <v>4867</v>
      </c>
      <c r="M297" s="24" t="s">
        <v>550</v>
      </c>
      <c r="N297" s="24" t="s">
        <v>549</v>
      </c>
      <c r="O297" s="24" t="s">
        <v>536</v>
      </c>
      <c r="P297" s="25" t="s">
        <v>544</v>
      </c>
      <c r="Q297" s="24" t="s">
        <v>5026</v>
      </c>
      <c r="R297" s="25" t="s">
        <v>552</v>
      </c>
      <c r="S297" s="24"/>
      <c r="T297" s="24"/>
      <c r="U297" s="24"/>
    </row>
    <row r="298" spans="2:21">
      <c r="B298" s="24" t="str">
        <f t="shared" si="11"/>
        <v>Y</v>
      </c>
      <c r="C298" s="24" t="s">
        <v>5084</v>
      </c>
      <c r="D298" s="24" t="str">
        <f t="shared" si="12"/>
        <v>ConTab_BOM_KP_Insert_0292</v>
      </c>
      <c r="E298" s="197" t="s">
        <v>468</v>
      </c>
      <c r="F298" s="189" t="s">
        <v>4655</v>
      </c>
      <c r="G298" s="189" t="s">
        <v>432</v>
      </c>
      <c r="H298" s="202" t="s">
        <v>265</v>
      </c>
      <c r="I298" s="24" t="s">
        <v>3961</v>
      </c>
      <c r="J298" s="24" t="s">
        <v>3961</v>
      </c>
      <c r="K298" s="24"/>
      <c r="L298" s="24" t="s">
        <v>4867</v>
      </c>
      <c r="M298" s="24" t="s">
        <v>535</v>
      </c>
      <c r="N298" s="24" t="s">
        <v>4868</v>
      </c>
      <c r="O298" s="24" t="s">
        <v>536</v>
      </c>
      <c r="P298" s="25" t="s">
        <v>544</v>
      </c>
      <c r="Q298" s="24" t="s">
        <v>5028</v>
      </c>
      <c r="R298" s="25" t="s">
        <v>539</v>
      </c>
      <c r="S298" s="24"/>
      <c r="T298" s="24"/>
      <c r="U298" s="24"/>
    </row>
    <row r="299" spans="2:21">
      <c r="B299" s="24" t="str">
        <f t="shared" si="11"/>
        <v>Y</v>
      </c>
      <c r="C299" s="24" t="s">
        <v>5085</v>
      </c>
      <c r="D299" s="24" t="str">
        <f t="shared" si="12"/>
        <v>ConTab_BOM_KP_Insert_0293</v>
      </c>
      <c r="E299" s="197" t="s">
        <v>468</v>
      </c>
      <c r="F299" s="189" t="s">
        <v>4655</v>
      </c>
      <c r="G299" s="189" t="s">
        <v>432</v>
      </c>
      <c r="H299" s="202" t="s">
        <v>265</v>
      </c>
      <c r="I299" s="24" t="s">
        <v>3961</v>
      </c>
      <c r="J299" s="24" t="s">
        <v>3961</v>
      </c>
      <c r="K299" s="24"/>
      <c r="L299" s="24" t="s">
        <v>4867</v>
      </c>
      <c r="M299" s="24" t="s">
        <v>543</v>
      </c>
      <c r="N299" s="24" t="s">
        <v>4868</v>
      </c>
      <c r="O299" s="24" t="s">
        <v>536</v>
      </c>
      <c r="P299" s="25" t="s">
        <v>544</v>
      </c>
      <c r="Q299" s="24" t="s">
        <v>5030</v>
      </c>
      <c r="R299" s="25" t="s">
        <v>4664</v>
      </c>
      <c r="S299" s="24"/>
      <c r="T299" s="24"/>
      <c r="U299" s="24"/>
    </row>
    <row r="300" spans="2:21">
      <c r="B300" s="24" t="str">
        <f t="shared" si="11"/>
        <v>Y</v>
      </c>
      <c r="C300" s="24" t="s">
        <v>5086</v>
      </c>
      <c r="D300" s="24" t="str">
        <f t="shared" si="12"/>
        <v>ConTab_BOM_KP_Insert_0294</v>
      </c>
      <c r="E300" s="197" t="s">
        <v>468</v>
      </c>
      <c r="F300" s="189" t="s">
        <v>4655</v>
      </c>
      <c r="G300" s="189" t="s">
        <v>432</v>
      </c>
      <c r="H300" s="202" t="s">
        <v>265</v>
      </c>
      <c r="I300" s="24" t="s">
        <v>3961</v>
      </c>
      <c r="J300" s="24" t="s">
        <v>3961</v>
      </c>
      <c r="K300" s="24"/>
      <c r="L300" s="24" t="s">
        <v>4867</v>
      </c>
      <c r="M300" s="24" t="s">
        <v>550</v>
      </c>
      <c r="N300" s="24" t="s">
        <v>549</v>
      </c>
      <c r="O300" s="24" t="s">
        <v>536</v>
      </c>
      <c r="P300" s="25" t="s">
        <v>544</v>
      </c>
      <c r="Q300" s="24" t="s">
        <v>5032</v>
      </c>
      <c r="R300" s="25" t="s">
        <v>552</v>
      </c>
      <c r="S300" s="24"/>
      <c r="T300" s="24"/>
      <c r="U300" s="24"/>
    </row>
    <row r="301" spans="2:21">
      <c r="B301" s="24" t="str">
        <f t="shared" si="11"/>
        <v>Y</v>
      </c>
      <c r="C301" s="24" t="s">
        <v>5087</v>
      </c>
      <c r="D301" s="24" t="str">
        <f t="shared" si="12"/>
        <v>ConTab_BOM_KP_Insert_0295</v>
      </c>
      <c r="E301" s="189" t="s">
        <v>326</v>
      </c>
      <c r="F301" s="189" t="s">
        <v>4655</v>
      </c>
      <c r="G301" s="189" t="s">
        <v>339</v>
      </c>
      <c r="H301" s="195" t="s">
        <v>329</v>
      </c>
      <c r="I301" s="24" t="s">
        <v>3956</v>
      </c>
      <c r="J301" s="24" t="s">
        <v>4656</v>
      </c>
      <c r="K301" s="24" t="s">
        <v>4657</v>
      </c>
      <c r="L301" s="24" t="s">
        <v>4658</v>
      </c>
      <c r="M301" s="24" t="s">
        <v>535</v>
      </c>
      <c r="N301" s="24" t="s">
        <v>4868</v>
      </c>
      <c r="O301" s="24" t="s">
        <v>536</v>
      </c>
      <c r="P301" s="25" t="s">
        <v>544</v>
      </c>
      <c r="Q301" s="24" t="s">
        <v>5088</v>
      </c>
      <c r="R301" s="25" t="s">
        <v>539</v>
      </c>
      <c r="S301" s="24"/>
      <c r="T301" s="24"/>
      <c r="U301" s="24"/>
    </row>
    <row r="302" spans="2:21">
      <c r="B302" s="24" t="str">
        <f t="shared" si="11"/>
        <v>Y</v>
      </c>
      <c r="C302" s="24" t="s">
        <v>5089</v>
      </c>
      <c r="D302" s="24" t="str">
        <f t="shared" si="12"/>
        <v>ConTab_BOM_KP_Insert_0296</v>
      </c>
      <c r="E302" s="189" t="s">
        <v>326</v>
      </c>
      <c r="F302" s="189" t="s">
        <v>4655</v>
      </c>
      <c r="G302" s="189" t="s">
        <v>339</v>
      </c>
      <c r="H302" s="195" t="s">
        <v>329</v>
      </c>
      <c r="I302" s="24" t="s">
        <v>3956</v>
      </c>
      <c r="J302" s="24" t="s">
        <v>4656</v>
      </c>
      <c r="K302" s="24" t="s">
        <v>4657</v>
      </c>
      <c r="L302" s="24" t="s">
        <v>4658</v>
      </c>
      <c r="M302" s="24" t="s">
        <v>543</v>
      </c>
      <c r="N302" s="24" t="s">
        <v>4868</v>
      </c>
      <c r="O302" s="24" t="s">
        <v>536</v>
      </c>
      <c r="P302" s="25" t="s">
        <v>544</v>
      </c>
      <c r="Q302" s="24" t="s">
        <v>5090</v>
      </c>
      <c r="R302" s="25" t="s">
        <v>4664</v>
      </c>
      <c r="S302" s="24"/>
      <c r="T302" s="24"/>
      <c r="U302" s="24"/>
    </row>
    <row r="303" spans="2:21">
      <c r="B303" s="24" t="str">
        <f t="shared" si="11"/>
        <v>Y</v>
      </c>
      <c r="C303" s="24" t="s">
        <v>5091</v>
      </c>
      <c r="D303" s="24" t="str">
        <f t="shared" si="12"/>
        <v>ConTab_BOM_KP_Insert_0297</v>
      </c>
      <c r="E303" s="189" t="s">
        <v>326</v>
      </c>
      <c r="F303" s="189" t="s">
        <v>4655</v>
      </c>
      <c r="G303" s="189" t="s">
        <v>332</v>
      </c>
      <c r="H303" s="195" t="s">
        <v>333</v>
      </c>
      <c r="I303" s="24" t="s">
        <v>3961</v>
      </c>
      <c r="J303" s="24" t="s">
        <v>3961</v>
      </c>
      <c r="K303" s="24"/>
      <c r="L303" s="24" t="s">
        <v>4658</v>
      </c>
      <c r="M303" s="24" t="s">
        <v>535</v>
      </c>
      <c r="N303" s="24" t="s">
        <v>4868</v>
      </c>
      <c r="O303" s="24" t="s">
        <v>536</v>
      </c>
      <c r="P303" s="25" t="s">
        <v>544</v>
      </c>
      <c r="Q303" s="24" t="s">
        <v>5092</v>
      </c>
      <c r="R303" s="25" t="s">
        <v>539</v>
      </c>
      <c r="S303" s="24"/>
      <c r="T303" s="24"/>
      <c r="U303" s="24"/>
    </row>
    <row r="304" spans="2:21">
      <c r="B304" s="24" t="str">
        <f t="shared" si="11"/>
        <v>Y</v>
      </c>
      <c r="C304" s="24" t="s">
        <v>5093</v>
      </c>
      <c r="D304" s="24" t="str">
        <f t="shared" si="12"/>
        <v>ConTab_BOM_KP_Insert_0298</v>
      </c>
      <c r="E304" s="189" t="s">
        <v>326</v>
      </c>
      <c r="F304" s="189" t="s">
        <v>4655</v>
      </c>
      <c r="G304" s="189" t="s">
        <v>332</v>
      </c>
      <c r="H304" s="195" t="s">
        <v>333</v>
      </c>
      <c r="I304" s="24" t="s">
        <v>3961</v>
      </c>
      <c r="J304" s="24" t="s">
        <v>3961</v>
      </c>
      <c r="K304" s="24"/>
      <c r="L304" s="24" t="s">
        <v>4658</v>
      </c>
      <c r="M304" s="24" t="s">
        <v>543</v>
      </c>
      <c r="N304" s="24" t="s">
        <v>4868</v>
      </c>
      <c r="O304" s="24" t="s">
        <v>536</v>
      </c>
      <c r="P304" s="25" t="s">
        <v>544</v>
      </c>
      <c r="Q304" s="24" t="s">
        <v>5094</v>
      </c>
      <c r="R304" s="25" t="s">
        <v>4664</v>
      </c>
      <c r="S304" s="24"/>
      <c r="T304" s="24"/>
      <c r="U304" s="24"/>
    </row>
    <row r="305" spans="2:21">
      <c r="B305" s="24" t="str">
        <f t="shared" si="11"/>
        <v>Y</v>
      </c>
      <c r="C305" s="24" t="s">
        <v>5095</v>
      </c>
      <c r="D305" s="24" t="str">
        <f t="shared" si="12"/>
        <v>ConTab_BOM_KP_Insert_0299</v>
      </c>
      <c r="E305" s="189" t="s">
        <v>326</v>
      </c>
      <c r="F305" s="189" t="s">
        <v>4655</v>
      </c>
      <c r="G305" s="189" t="s">
        <v>332</v>
      </c>
      <c r="H305" s="195" t="s">
        <v>333</v>
      </c>
      <c r="I305" s="24" t="s">
        <v>3956</v>
      </c>
      <c r="J305" s="24" t="s">
        <v>4656</v>
      </c>
      <c r="K305" s="24" t="s">
        <v>4675</v>
      </c>
      <c r="L305" s="24" t="s">
        <v>4658</v>
      </c>
      <c r="M305" s="24" t="s">
        <v>535</v>
      </c>
      <c r="N305" s="24" t="s">
        <v>4868</v>
      </c>
      <c r="O305" s="24" t="s">
        <v>536</v>
      </c>
      <c r="P305" s="25" t="s">
        <v>544</v>
      </c>
      <c r="Q305" s="24" t="s">
        <v>5096</v>
      </c>
      <c r="R305" s="25" t="s">
        <v>539</v>
      </c>
      <c r="S305" s="24"/>
      <c r="T305" s="24"/>
      <c r="U305" s="24"/>
    </row>
    <row r="306" spans="2:21">
      <c r="B306" s="24" t="str">
        <f t="shared" si="11"/>
        <v>Y</v>
      </c>
      <c r="C306" s="24" t="s">
        <v>5097</v>
      </c>
      <c r="D306" s="24" t="str">
        <f t="shared" si="12"/>
        <v>ConTab_BOM_KP_Insert_0300</v>
      </c>
      <c r="E306" s="189" t="s">
        <v>326</v>
      </c>
      <c r="F306" s="189" t="s">
        <v>4655</v>
      </c>
      <c r="G306" s="189" t="s">
        <v>332</v>
      </c>
      <c r="H306" s="195" t="s">
        <v>333</v>
      </c>
      <c r="I306" s="24" t="s">
        <v>3956</v>
      </c>
      <c r="J306" s="24" t="s">
        <v>4656</v>
      </c>
      <c r="K306" s="24" t="s">
        <v>4675</v>
      </c>
      <c r="L306" s="24" t="s">
        <v>4658</v>
      </c>
      <c r="M306" s="24" t="s">
        <v>543</v>
      </c>
      <c r="N306" s="24" t="s">
        <v>4868</v>
      </c>
      <c r="O306" s="24" t="s">
        <v>536</v>
      </c>
      <c r="P306" s="25" t="s">
        <v>544</v>
      </c>
      <c r="Q306" s="24" t="s">
        <v>5098</v>
      </c>
      <c r="R306" s="25" t="s">
        <v>4664</v>
      </c>
      <c r="S306" s="24"/>
      <c r="T306" s="24"/>
      <c r="U306" s="24"/>
    </row>
    <row r="307" spans="2:21">
      <c r="B307" s="24" t="str">
        <f t="shared" si="11"/>
        <v>Y</v>
      </c>
      <c r="C307" s="24" t="s">
        <v>5099</v>
      </c>
      <c r="D307" s="24" t="str">
        <f t="shared" si="12"/>
        <v>ConTab_BOM_KP_Insert_0301</v>
      </c>
      <c r="E307" s="189" t="s">
        <v>336</v>
      </c>
      <c r="F307" s="189" t="s">
        <v>4655</v>
      </c>
      <c r="G307" s="189" t="s">
        <v>339</v>
      </c>
      <c r="H307" s="195" t="s">
        <v>329</v>
      </c>
      <c r="I307" s="24" t="s">
        <v>3956</v>
      </c>
      <c r="J307" s="24" t="s">
        <v>4656</v>
      </c>
      <c r="K307" s="24" t="s">
        <v>4657</v>
      </c>
      <c r="L307" s="24" t="s">
        <v>4658</v>
      </c>
      <c r="M307" s="24" t="s">
        <v>535</v>
      </c>
      <c r="N307" s="24" t="s">
        <v>4868</v>
      </c>
      <c r="O307" s="24" t="s">
        <v>536</v>
      </c>
      <c r="P307" s="25" t="s">
        <v>544</v>
      </c>
      <c r="Q307" s="24" t="s">
        <v>5088</v>
      </c>
      <c r="R307" s="25" t="s">
        <v>539</v>
      </c>
      <c r="S307" s="24"/>
      <c r="T307" s="24"/>
      <c r="U307" s="24"/>
    </row>
    <row r="308" spans="2:21">
      <c r="B308" s="24" t="str">
        <f t="shared" si="11"/>
        <v>Y</v>
      </c>
      <c r="C308" s="24" t="s">
        <v>5100</v>
      </c>
      <c r="D308" s="24" t="str">
        <f t="shared" si="12"/>
        <v>ConTab_BOM_KP_Insert_0302</v>
      </c>
      <c r="E308" s="189" t="s">
        <v>336</v>
      </c>
      <c r="F308" s="189" t="s">
        <v>4655</v>
      </c>
      <c r="G308" s="189" t="s">
        <v>339</v>
      </c>
      <c r="H308" s="195" t="s">
        <v>329</v>
      </c>
      <c r="I308" s="24" t="s">
        <v>3956</v>
      </c>
      <c r="J308" s="24" t="s">
        <v>4656</v>
      </c>
      <c r="K308" s="24" t="s">
        <v>4657</v>
      </c>
      <c r="L308" s="24" t="s">
        <v>4658</v>
      </c>
      <c r="M308" s="24" t="s">
        <v>543</v>
      </c>
      <c r="N308" s="24" t="s">
        <v>4868</v>
      </c>
      <c r="O308" s="24" t="s">
        <v>536</v>
      </c>
      <c r="P308" s="25" t="s">
        <v>544</v>
      </c>
      <c r="Q308" s="24" t="s">
        <v>5090</v>
      </c>
      <c r="R308" s="25" t="s">
        <v>4664</v>
      </c>
      <c r="S308" s="24"/>
      <c r="T308" s="24"/>
      <c r="U308" s="24"/>
    </row>
    <row r="309" spans="2:21">
      <c r="B309" s="24" t="str">
        <f t="shared" si="11"/>
        <v>Y</v>
      </c>
      <c r="C309" s="24" t="s">
        <v>5101</v>
      </c>
      <c r="D309" s="24" t="str">
        <f t="shared" si="12"/>
        <v>ConTab_BOM_KP_Insert_0303</v>
      </c>
      <c r="E309" s="189" t="s">
        <v>336</v>
      </c>
      <c r="F309" s="189" t="s">
        <v>4655</v>
      </c>
      <c r="G309" s="189" t="s">
        <v>332</v>
      </c>
      <c r="H309" s="195" t="s">
        <v>333</v>
      </c>
      <c r="I309" s="24" t="s">
        <v>3961</v>
      </c>
      <c r="J309" s="24" t="s">
        <v>3961</v>
      </c>
      <c r="K309" s="24"/>
      <c r="L309" s="24" t="s">
        <v>4658</v>
      </c>
      <c r="M309" s="24" t="s">
        <v>535</v>
      </c>
      <c r="N309" s="24" t="s">
        <v>4868</v>
      </c>
      <c r="O309" s="24" t="s">
        <v>536</v>
      </c>
      <c r="P309" s="25" t="s">
        <v>544</v>
      </c>
      <c r="Q309" s="24" t="s">
        <v>5092</v>
      </c>
      <c r="R309" s="25" t="s">
        <v>539</v>
      </c>
      <c r="S309" s="24"/>
      <c r="T309" s="24"/>
      <c r="U309" s="24"/>
    </row>
    <row r="310" spans="2:21">
      <c r="B310" s="24" t="str">
        <f t="shared" si="11"/>
        <v>Y</v>
      </c>
      <c r="C310" s="24" t="s">
        <v>5102</v>
      </c>
      <c r="D310" s="24" t="str">
        <f t="shared" si="12"/>
        <v>ConTab_BOM_KP_Insert_0304</v>
      </c>
      <c r="E310" s="189" t="s">
        <v>336</v>
      </c>
      <c r="F310" s="189" t="s">
        <v>4655</v>
      </c>
      <c r="G310" s="189" t="s">
        <v>332</v>
      </c>
      <c r="H310" s="195" t="s">
        <v>333</v>
      </c>
      <c r="I310" s="24" t="s">
        <v>3961</v>
      </c>
      <c r="J310" s="24" t="s">
        <v>3961</v>
      </c>
      <c r="K310" s="24"/>
      <c r="L310" s="24" t="s">
        <v>4658</v>
      </c>
      <c r="M310" s="24" t="s">
        <v>543</v>
      </c>
      <c r="N310" s="24" t="s">
        <v>4868</v>
      </c>
      <c r="O310" s="24" t="s">
        <v>536</v>
      </c>
      <c r="P310" s="25" t="s">
        <v>544</v>
      </c>
      <c r="Q310" s="24" t="s">
        <v>5094</v>
      </c>
      <c r="R310" s="25" t="s">
        <v>4664</v>
      </c>
      <c r="S310" s="24"/>
      <c r="T310" s="24"/>
      <c r="U310" s="24"/>
    </row>
    <row r="311" spans="2:21">
      <c r="B311" s="24" t="str">
        <f t="shared" si="11"/>
        <v>Y</v>
      </c>
      <c r="C311" s="24" t="s">
        <v>5103</v>
      </c>
      <c r="D311" s="24" t="str">
        <f t="shared" si="12"/>
        <v>ConTab_BOM_KP_Insert_0305</v>
      </c>
      <c r="E311" s="189" t="s">
        <v>336</v>
      </c>
      <c r="F311" s="189" t="s">
        <v>4655</v>
      </c>
      <c r="G311" s="189" t="s">
        <v>332</v>
      </c>
      <c r="H311" s="195" t="s">
        <v>333</v>
      </c>
      <c r="I311" s="24" t="s">
        <v>3956</v>
      </c>
      <c r="J311" s="24" t="s">
        <v>4656</v>
      </c>
      <c r="K311" s="24" t="s">
        <v>4675</v>
      </c>
      <c r="L311" s="24" t="s">
        <v>4658</v>
      </c>
      <c r="M311" s="24" t="s">
        <v>535</v>
      </c>
      <c r="N311" s="24" t="s">
        <v>4868</v>
      </c>
      <c r="O311" s="24" t="s">
        <v>536</v>
      </c>
      <c r="P311" s="25" t="s">
        <v>544</v>
      </c>
      <c r="Q311" s="24" t="s">
        <v>5096</v>
      </c>
      <c r="R311" s="25" t="s">
        <v>539</v>
      </c>
      <c r="S311" s="24"/>
      <c r="T311" s="24"/>
      <c r="U311" s="24"/>
    </row>
    <row r="312" spans="2:21">
      <c r="B312" s="24" t="str">
        <f t="shared" si="11"/>
        <v>Y</v>
      </c>
      <c r="C312" s="24" t="s">
        <v>5104</v>
      </c>
      <c r="D312" s="24" t="str">
        <f t="shared" si="12"/>
        <v>ConTab_BOM_KP_Insert_0306</v>
      </c>
      <c r="E312" s="189" t="s">
        <v>336</v>
      </c>
      <c r="F312" s="189" t="s">
        <v>4655</v>
      </c>
      <c r="G312" s="189" t="s">
        <v>332</v>
      </c>
      <c r="H312" s="195" t="s">
        <v>333</v>
      </c>
      <c r="I312" s="24" t="s">
        <v>3956</v>
      </c>
      <c r="J312" s="24" t="s">
        <v>4656</v>
      </c>
      <c r="K312" s="24" t="s">
        <v>4675</v>
      </c>
      <c r="L312" s="24" t="s">
        <v>4658</v>
      </c>
      <c r="M312" s="24" t="s">
        <v>543</v>
      </c>
      <c r="N312" s="24" t="s">
        <v>4868</v>
      </c>
      <c r="O312" s="24" t="s">
        <v>536</v>
      </c>
      <c r="P312" s="25" t="s">
        <v>544</v>
      </c>
      <c r="Q312" s="24" t="s">
        <v>5098</v>
      </c>
      <c r="R312" s="25" t="s">
        <v>4664</v>
      </c>
      <c r="S312" s="24"/>
      <c r="T312" s="24"/>
      <c r="U312" s="24"/>
    </row>
    <row r="313" spans="2:21">
      <c r="B313" s="24" t="str">
        <f t="shared" si="11"/>
        <v>Y</v>
      </c>
      <c r="C313" s="24" t="s">
        <v>5105</v>
      </c>
      <c r="D313" s="24" t="str">
        <f t="shared" si="12"/>
        <v>ConTab_BOM_KP_Insert_0307</v>
      </c>
      <c r="E313" s="189" t="s">
        <v>344</v>
      </c>
      <c r="F313" s="189" t="s">
        <v>4655</v>
      </c>
      <c r="G313" s="189" t="s">
        <v>339</v>
      </c>
      <c r="H313" s="195" t="s">
        <v>329</v>
      </c>
      <c r="I313" s="24" t="s">
        <v>3956</v>
      </c>
      <c r="J313" s="24" t="s">
        <v>4656</v>
      </c>
      <c r="K313" s="24" t="s">
        <v>4657</v>
      </c>
      <c r="L313" s="24" t="s">
        <v>4658</v>
      </c>
      <c r="M313" s="24" t="s">
        <v>535</v>
      </c>
      <c r="N313" s="24" t="s">
        <v>4868</v>
      </c>
      <c r="O313" s="24" t="s">
        <v>536</v>
      </c>
      <c r="P313" s="25" t="s">
        <v>544</v>
      </c>
      <c r="Q313" s="24" t="s">
        <v>5088</v>
      </c>
      <c r="R313" s="25" t="s">
        <v>539</v>
      </c>
      <c r="S313" s="24"/>
      <c r="T313" s="24"/>
      <c r="U313" s="24"/>
    </row>
    <row r="314" spans="2:21">
      <c r="B314" s="24" t="str">
        <f t="shared" si="11"/>
        <v>Y</v>
      </c>
      <c r="C314" s="24" t="s">
        <v>5106</v>
      </c>
      <c r="D314" s="24" t="str">
        <f t="shared" si="12"/>
        <v>ConTab_BOM_KP_Insert_0308</v>
      </c>
      <c r="E314" s="189" t="s">
        <v>344</v>
      </c>
      <c r="F314" s="189" t="s">
        <v>4655</v>
      </c>
      <c r="G314" s="189" t="s">
        <v>339</v>
      </c>
      <c r="H314" s="195" t="s">
        <v>329</v>
      </c>
      <c r="I314" s="24" t="s">
        <v>3956</v>
      </c>
      <c r="J314" s="24" t="s">
        <v>4656</v>
      </c>
      <c r="K314" s="24" t="s">
        <v>4657</v>
      </c>
      <c r="L314" s="24" t="s">
        <v>4658</v>
      </c>
      <c r="M314" s="24" t="s">
        <v>543</v>
      </c>
      <c r="N314" s="24" t="s">
        <v>4868</v>
      </c>
      <c r="O314" s="24" t="s">
        <v>536</v>
      </c>
      <c r="P314" s="25" t="s">
        <v>544</v>
      </c>
      <c r="Q314" s="24" t="s">
        <v>5090</v>
      </c>
      <c r="R314" s="25" t="s">
        <v>4664</v>
      </c>
      <c r="S314" s="24"/>
      <c r="T314" s="24"/>
      <c r="U314" s="24"/>
    </row>
    <row r="315" spans="2:21">
      <c r="B315" s="24" t="str">
        <f t="shared" si="11"/>
        <v>Y</v>
      </c>
      <c r="C315" s="24" t="s">
        <v>5107</v>
      </c>
      <c r="D315" s="24" t="str">
        <f t="shared" si="12"/>
        <v>ConTab_BOM_KP_Insert_0309</v>
      </c>
      <c r="E315" s="189" t="s">
        <v>344</v>
      </c>
      <c r="F315" s="189" t="s">
        <v>4655</v>
      </c>
      <c r="G315" s="189" t="s">
        <v>332</v>
      </c>
      <c r="H315" s="195" t="s">
        <v>333</v>
      </c>
      <c r="I315" s="24" t="s">
        <v>3961</v>
      </c>
      <c r="J315" s="24" t="s">
        <v>3961</v>
      </c>
      <c r="K315" s="24"/>
      <c r="L315" s="24" t="s">
        <v>4658</v>
      </c>
      <c r="M315" s="24" t="s">
        <v>535</v>
      </c>
      <c r="N315" s="24" t="s">
        <v>4868</v>
      </c>
      <c r="O315" s="24" t="s">
        <v>536</v>
      </c>
      <c r="P315" s="25" t="s">
        <v>544</v>
      </c>
      <c r="Q315" s="24" t="s">
        <v>5092</v>
      </c>
      <c r="R315" s="25" t="s">
        <v>539</v>
      </c>
      <c r="S315" s="24"/>
      <c r="T315" s="24"/>
      <c r="U315" s="24"/>
    </row>
    <row r="316" spans="2:21">
      <c r="B316" s="24" t="str">
        <f t="shared" si="11"/>
        <v>Y</v>
      </c>
      <c r="C316" s="24" t="s">
        <v>5108</v>
      </c>
      <c r="D316" s="24" t="str">
        <f t="shared" si="12"/>
        <v>ConTab_BOM_KP_Insert_0310</v>
      </c>
      <c r="E316" s="189" t="s">
        <v>344</v>
      </c>
      <c r="F316" s="189" t="s">
        <v>4655</v>
      </c>
      <c r="G316" s="189" t="s">
        <v>332</v>
      </c>
      <c r="H316" s="195" t="s">
        <v>333</v>
      </c>
      <c r="I316" s="24" t="s">
        <v>3961</v>
      </c>
      <c r="J316" s="24" t="s">
        <v>3961</v>
      </c>
      <c r="K316" s="24"/>
      <c r="L316" s="24" t="s">
        <v>4658</v>
      </c>
      <c r="M316" s="24" t="s">
        <v>543</v>
      </c>
      <c r="N316" s="24" t="s">
        <v>4868</v>
      </c>
      <c r="O316" s="24" t="s">
        <v>536</v>
      </c>
      <c r="P316" s="25" t="s">
        <v>544</v>
      </c>
      <c r="Q316" s="24" t="s">
        <v>5094</v>
      </c>
      <c r="R316" s="25" t="s">
        <v>4664</v>
      </c>
      <c r="S316" s="24"/>
      <c r="T316" s="24"/>
      <c r="U316" s="24"/>
    </row>
    <row r="317" spans="2:21">
      <c r="B317" s="24" t="str">
        <f t="shared" si="11"/>
        <v>Y</v>
      </c>
      <c r="C317" s="24" t="s">
        <v>5109</v>
      </c>
      <c r="D317" s="24" t="str">
        <f t="shared" si="12"/>
        <v>ConTab_BOM_KP_Insert_0311</v>
      </c>
      <c r="E317" s="189" t="s">
        <v>344</v>
      </c>
      <c r="F317" s="189" t="s">
        <v>4655</v>
      </c>
      <c r="G317" s="189" t="s">
        <v>332</v>
      </c>
      <c r="H317" s="195" t="s">
        <v>333</v>
      </c>
      <c r="I317" s="24" t="s">
        <v>3956</v>
      </c>
      <c r="J317" s="24" t="s">
        <v>4656</v>
      </c>
      <c r="K317" s="24" t="s">
        <v>4675</v>
      </c>
      <c r="L317" s="24" t="s">
        <v>4658</v>
      </c>
      <c r="M317" s="24" t="s">
        <v>535</v>
      </c>
      <c r="N317" s="24" t="s">
        <v>4868</v>
      </c>
      <c r="O317" s="24" t="s">
        <v>536</v>
      </c>
      <c r="P317" s="25" t="s">
        <v>544</v>
      </c>
      <c r="Q317" s="24" t="s">
        <v>5096</v>
      </c>
      <c r="R317" s="25" t="s">
        <v>539</v>
      </c>
      <c r="S317" s="24"/>
      <c r="T317" s="24"/>
      <c r="U317" s="24"/>
    </row>
    <row r="318" spans="2:21">
      <c r="B318" s="24" t="str">
        <f t="shared" si="11"/>
        <v>Y</v>
      </c>
      <c r="C318" s="24" t="s">
        <v>5110</v>
      </c>
      <c r="D318" s="24" t="str">
        <f t="shared" si="12"/>
        <v>ConTab_BOM_KP_Insert_0312</v>
      </c>
      <c r="E318" s="189" t="s">
        <v>344</v>
      </c>
      <c r="F318" s="189" t="s">
        <v>4655</v>
      </c>
      <c r="G318" s="189" t="s">
        <v>332</v>
      </c>
      <c r="H318" s="195" t="s">
        <v>333</v>
      </c>
      <c r="I318" s="24" t="s">
        <v>3956</v>
      </c>
      <c r="J318" s="24" t="s">
        <v>4656</v>
      </c>
      <c r="K318" s="24" t="s">
        <v>4675</v>
      </c>
      <c r="L318" s="24" t="s">
        <v>4658</v>
      </c>
      <c r="M318" s="24" t="s">
        <v>543</v>
      </c>
      <c r="N318" s="24" t="s">
        <v>4868</v>
      </c>
      <c r="O318" s="24" t="s">
        <v>536</v>
      </c>
      <c r="P318" s="25" t="s">
        <v>544</v>
      </c>
      <c r="Q318" s="24" t="s">
        <v>5098</v>
      </c>
      <c r="R318" s="25" t="s">
        <v>4664</v>
      </c>
      <c r="S318" s="24"/>
      <c r="T318" s="24"/>
      <c r="U318" s="24"/>
    </row>
    <row r="319" spans="2:21">
      <c r="B319" s="24" t="str">
        <f t="shared" si="11"/>
        <v>Y</v>
      </c>
      <c r="C319" s="24" t="s">
        <v>5111</v>
      </c>
      <c r="D319" s="24" t="str">
        <f t="shared" si="12"/>
        <v>ConTab_BOM_KP_Insert_0313</v>
      </c>
      <c r="E319" s="189" t="s">
        <v>356</v>
      </c>
      <c r="F319" s="189" t="s">
        <v>4655</v>
      </c>
      <c r="G319" s="189" t="s">
        <v>359</v>
      </c>
      <c r="H319" s="195" t="s">
        <v>360</v>
      </c>
      <c r="I319" s="24" t="s">
        <v>3956</v>
      </c>
      <c r="J319" s="24" t="s">
        <v>4656</v>
      </c>
      <c r="K319" s="24"/>
      <c r="L319" s="24" t="s">
        <v>4658</v>
      </c>
      <c r="M319" s="24" t="s">
        <v>535</v>
      </c>
      <c r="N319" s="24" t="s">
        <v>4868</v>
      </c>
      <c r="O319" s="24" t="s">
        <v>536</v>
      </c>
      <c r="P319" s="25" t="s">
        <v>544</v>
      </c>
      <c r="Q319" s="24" t="s">
        <v>5112</v>
      </c>
      <c r="R319" s="25" t="s">
        <v>539</v>
      </c>
      <c r="S319" s="24"/>
      <c r="T319" s="24"/>
      <c r="U319" s="24"/>
    </row>
    <row r="320" spans="2:21">
      <c r="B320" s="24" t="str">
        <f t="shared" si="11"/>
        <v>Y</v>
      </c>
      <c r="C320" s="24" t="s">
        <v>5113</v>
      </c>
      <c r="D320" s="24" t="str">
        <f t="shared" si="12"/>
        <v>ConTab_BOM_KP_Insert_0314</v>
      </c>
      <c r="E320" s="189" t="s">
        <v>356</v>
      </c>
      <c r="F320" s="189" t="s">
        <v>4655</v>
      </c>
      <c r="G320" s="189" t="s">
        <v>359</v>
      </c>
      <c r="H320" s="195" t="s">
        <v>360</v>
      </c>
      <c r="I320" s="24" t="s">
        <v>3956</v>
      </c>
      <c r="J320" s="24" t="s">
        <v>4656</v>
      </c>
      <c r="K320" s="24"/>
      <c r="L320" s="24" t="s">
        <v>4658</v>
      </c>
      <c r="M320" s="24" t="s">
        <v>543</v>
      </c>
      <c r="N320" s="24" t="s">
        <v>4868</v>
      </c>
      <c r="O320" s="24" t="s">
        <v>536</v>
      </c>
      <c r="P320" s="25" t="s">
        <v>544</v>
      </c>
      <c r="Q320" s="24" t="s">
        <v>5114</v>
      </c>
      <c r="R320" s="25" t="s">
        <v>4664</v>
      </c>
      <c r="S320" s="24"/>
      <c r="T320" s="24"/>
      <c r="U320" s="24"/>
    </row>
    <row r="321" spans="2:21">
      <c r="B321" s="24" t="str">
        <f t="shared" si="11"/>
        <v>Y</v>
      </c>
      <c r="C321" s="24" t="s">
        <v>5115</v>
      </c>
      <c r="D321" s="24" t="str">
        <f t="shared" si="12"/>
        <v>ConTab_BOM_KP_Insert_0315</v>
      </c>
      <c r="E321" s="189" t="s">
        <v>356</v>
      </c>
      <c r="F321" s="189" t="s">
        <v>4655</v>
      </c>
      <c r="G321" s="189" t="s">
        <v>359</v>
      </c>
      <c r="H321" s="195" t="s">
        <v>360</v>
      </c>
      <c r="I321" s="24" t="s">
        <v>3961</v>
      </c>
      <c r="J321" s="24" t="s">
        <v>3961</v>
      </c>
      <c r="K321" s="24"/>
      <c r="L321" s="24" t="s">
        <v>4658</v>
      </c>
      <c r="M321" s="24" t="s">
        <v>535</v>
      </c>
      <c r="N321" s="24" t="s">
        <v>4868</v>
      </c>
      <c r="O321" s="24" t="s">
        <v>536</v>
      </c>
      <c r="P321" s="25" t="s">
        <v>544</v>
      </c>
      <c r="Q321" s="24" t="s">
        <v>5116</v>
      </c>
      <c r="R321" s="25" t="s">
        <v>539</v>
      </c>
      <c r="S321" s="24"/>
      <c r="T321" s="24"/>
      <c r="U321" s="24"/>
    </row>
    <row r="322" spans="2:21">
      <c r="B322" s="24" t="str">
        <f t="shared" si="11"/>
        <v>Y</v>
      </c>
      <c r="C322" s="24" t="s">
        <v>5117</v>
      </c>
      <c r="D322" s="24" t="str">
        <f t="shared" si="12"/>
        <v>ConTab_BOM_KP_Insert_0316</v>
      </c>
      <c r="E322" s="189" t="s">
        <v>356</v>
      </c>
      <c r="F322" s="189" t="s">
        <v>4655</v>
      </c>
      <c r="G322" s="189" t="s">
        <v>359</v>
      </c>
      <c r="H322" s="195" t="s">
        <v>360</v>
      </c>
      <c r="I322" s="24" t="s">
        <v>3961</v>
      </c>
      <c r="J322" s="24" t="s">
        <v>3961</v>
      </c>
      <c r="K322" s="24"/>
      <c r="L322" s="24" t="s">
        <v>4658</v>
      </c>
      <c r="M322" s="24" t="s">
        <v>543</v>
      </c>
      <c r="N322" s="24" t="s">
        <v>4868</v>
      </c>
      <c r="O322" s="24" t="s">
        <v>536</v>
      </c>
      <c r="P322" s="25" t="s">
        <v>544</v>
      </c>
      <c r="Q322" s="24" t="s">
        <v>5116</v>
      </c>
      <c r="R322" s="25" t="s">
        <v>4664</v>
      </c>
      <c r="S322" s="24"/>
      <c r="T322" s="24"/>
      <c r="U322" s="24"/>
    </row>
    <row r="323" spans="2:21">
      <c r="B323" s="24" t="str">
        <f t="shared" si="11"/>
        <v>Y</v>
      </c>
      <c r="C323" s="24" t="s">
        <v>5118</v>
      </c>
      <c r="D323" s="24" t="str">
        <f t="shared" si="12"/>
        <v>ConTab_BOM_KP_Insert_0317</v>
      </c>
      <c r="E323" s="189" t="s">
        <v>363</v>
      </c>
      <c r="F323" s="189" t="s">
        <v>4655</v>
      </c>
      <c r="G323" s="189" t="s">
        <v>359</v>
      </c>
      <c r="H323" s="195" t="s">
        <v>360</v>
      </c>
      <c r="I323" s="24" t="s">
        <v>3956</v>
      </c>
      <c r="J323" s="24" t="s">
        <v>4656</v>
      </c>
      <c r="K323" s="24"/>
      <c r="L323" s="24" t="s">
        <v>4658</v>
      </c>
      <c r="M323" s="24" t="s">
        <v>535</v>
      </c>
      <c r="N323" s="24" t="s">
        <v>4868</v>
      </c>
      <c r="O323" s="24" t="s">
        <v>536</v>
      </c>
      <c r="P323" s="25" t="s">
        <v>544</v>
      </c>
      <c r="Q323" s="24" t="s">
        <v>5112</v>
      </c>
      <c r="R323" s="25" t="s">
        <v>539</v>
      </c>
      <c r="S323" s="24"/>
      <c r="T323" s="24"/>
      <c r="U323" s="24"/>
    </row>
    <row r="324" spans="2:21">
      <c r="B324" s="24" t="str">
        <f t="shared" si="11"/>
        <v>Y</v>
      </c>
      <c r="C324" s="24" t="s">
        <v>5119</v>
      </c>
      <c r="D324" s="24" t="str">
        <f t="shared" si="12"/>
        <v>ConTab_BOM_KP_Insert_0318</v>
      </c>
      <c r="E324" s="189" t="s">
        <v>363</v>
      </c>
      <c r="F324" s="189" t="s">
        <v>4655</v>
      </c>
      <c r="G324" s="189" t="s">
        <v>359</v>
      </c>
      <c r="H324" s="195" t="s">
        <v>360</v>
      </c>
      <c r="I324" s="24" t="s">
        <v>3956</v>
      </c>
      <c r="J324" s="24" t="s">
        <v>4656</v>
      </c>
      <c r="K324" s="24"/>
      <c r="L324" s="24" t="s">
        <v>4658</v>
      </c>
      <c r="M324" s="24" t="s">
        <v>543</v>
      </c>
      <c r="N324" s="24" t="s">
        <v>4868</v>
      </c>
      <c r="O324" s="24" t="s">
        <v>536</v>
      </c>
      <c r="P324" s="25" t="s">
        <v>544</v>
      </c>
      <c r="Q324" s="24" t="s">
        <v>5114</v>
      </c>
      <c r="R324" s="25" t="s">
        <v>4664</v>
      </c>
      <c r="S324" s="24"/>
      <c r="T324" s="24"/>
      <c r="U324" s="24"/>
    </row>
    <row r="325" spans="2:21">
      <c r="B325" s="24" t="str">
        <f t="shared" si="11"/>
        <v>Y</v>
      </c>
      <c r="C325" s="24" t="s">
        <v>5120</v>
      </c>
      <c r="D325" s="24" t="str">
        <f t="shared" si="12"/>
        <v>ConTab_BOM_KP_Insert_0319</v>
      </c>
      <c r="E325" s="189" t="s">
        <v>363</v>
      </c>
      <c r="F325" s="189" t="s">
        <v>4655</v>
      </c>
      <c r="G325" s="189" t="s">
        <v>359</v>
      </c>
      <c r="H325" s="195" t="s">
        <v>360</v>
      </c>
      <c r="I325" s="24" t="s">
        <v>3961</v>
      </c>
      <c r="J325" s="24" t="s">
        <v>3961</v>
      </c>
      <c r="K325" s="24"/>
      <c r="L325" s="24" t="s">
        <v>4658</v>
      </c>
      <c r="M325" s="24" t="s">
        <v>535</v>
      </c>
      <c r="N325" s="24" t="s">
        <v>4868</v>
      </c>
      <c r="O325" s="24" t="s">
        <v>536</v>
      </c>
      <c r="P325" s="25" t="s">
        <v>544</v>
      </c>
      <c r="Q325" s="24" t="s">
        <v>5116</v>
      </c>
      <c r="R325" s="25" t="s">
        <v>539</v>
      </c>
      <c r="S325" s="24"/>
      <c r="T325" s="24"/>
      <c r="U325" s="24"/>
    </row>
    <row r="326" spans="2:21">
      <c r="B326" s="24" t="str">
        <f t="shared" si="11"/>
        <v>Y</v>
      </c>
      <c r="C326" s="24" t="s">
        <v>5121</v>
      </c>
      <c r="D326" s="24" t="str">
        <f t="shared" si="12"/>
        <v>ConTab_BOM_KP_Insert_0320</v>
      </c>
      <c r="E326" s="189" t="s">
        <v>363</v>
      </c>
      <c r="F326" s="189" t="s">
        <v>4655</v>
      </c>
      <c r="G326" s="189" t="s">
        <v>359</v>
      </c>
      <c r="H326" s="195" t="s">
        <v>360</v>
      </c>
      <c r="I326" s="24" t="s">
        <v>3961</v>
      </c>
      <c r="J326" s="24" t="s">
        <v>3961</v>
      </c>
      <c r="K326" s="24"/>
      <c r="L326" s="24" t="s">
        <v>4658</v>
      </c>
      <c r="M326" s="24" t="s">
        <v>543</v>
      </c>
      <c r="N326" s="24" t="s">
        <v>4868</v>
      </c>
      <c r="O326" s="24" t="s">
        <v>536</v>
      </c>
      <c r="P326" s="25" t="s">
        <v>544</v>
      </c>
      <c r="Q326" s="24" t="s">
        <v>5116</v>
      </c>
      <c r="R326" s="25" t="s">
        <v>4664</v>
      </c>
      <c r="S326" s="24"/>
      <c r="T326" s="24"/>
      <c r="U326" s="24"/>
    </row>
    <row r="327" spans="2:21">
      <c r="B327" s="24" t="str">
        <f t="shared" si="11"/>
        <v>Y</v>
      </c>
      <c r="C327" s="24" t="s">
        <v>5122</v>
      </c>
      <c r="D327" s="24" t="str">
        <f t="shared" si="12"/>
        <v>ConTab_BOM_KP_Insert_0321</v>
      </c>
      <c r="E327" s="189" t="s">
        <v>368</v>
      </c>
      <c r="F327" s="189" t="s">
        <v>4655</v>
      </c>
      <c r="G327" s="189" t="s">
        <v>359</v>
      </c>
      <c r="H327" s="195" t="s">
        <v>360</v>
      </c>
      <c r="I327" s="24" t="s">
        <v>3956</v>
      </c>
      <c r="J327" s="24" t="s">
        <v>4656</v>
      </c>
      <c r="K327" s="24"/>
      <c r="L327" s="24" t="s">
        <v>4658</v>
      </c>
      <c r="M327" s="24" t="s">
        <v>535</v>
      </c>
      <c r="N327" s="24" t="s">
        <v>4868</v>
      </c>
      <c r="O327" s="24" t="s">
        <v>536</v>
      </c>
      <c r="P327" s="25" t="s">
        <v>544</v>
      </c>
      <c r="Q327" s="24" t="s">
        <v>5112</v>
      </c>
      <c r="R327" s="25" t="s">
        <v>539</v>
      </c>
      <c r="S327" s="24"/>
      <c r="T327" s="24"/>
      <c r="U327" s="24"/>
    </row>
    <row r="328" spans="2:21">
      <c r="B328" s="24" t="str">
        <f t="shared" ref="B328:B391" si="13">IF(AND(M328&lt;&gt;"B20", O328= "Coating_Standard"),"Y","N")</f>
        <v>Y</v>
      </c>
      <c r="C328" s="24" t="s">
        <v>5123</v>
      </c>
      <c r="D328" s="24" t="str">
        <f t="shared" si="12"/>
        <v>ConTab_BOM_KP_Insert_0322</v>
      </c>
      <c r="E328" s="189" t="s">
        <v>368</v>
      </c>
      <c r="F328" s="189" t="s">
        <v>4655</v>
      </c>
      <c r="G328" s="189" t="s">
        <v>359</v>
      </c>
      <c r="H328" s="195" t="s">
        <v>360</v>
      </c>
      <c r="I328" s="24" t="s">
        <v>3956</v>
      </c>
      <c r="J328" s="24" t="s">
        <v>4656</v>
      </c>
      <c r="K328" s="24"/>
      <c r="L328" s="24" t="s">
        <v>4658</v>
      </c>
      <c r="M328" s="24" t="s">
        <v>543</v>
      </c>
      <c r="N328" s="24" t="s">
        <v>4868</v>
      </c>
      <c r="O328" s="24" t="s">
        <v>536</v>
      </c>
      <c r="P328" s="25" t="s">
        <v>544</v>
      </c>
      <c r="Q328" s="24" t="s">
        <v>5114</v>
      </c>
      <c r="R328" s="25" t="s">
        <v>4664</v>
      </c>
      <c r="S328" s="24"/>
      <c r="T328" s="24"/>
      <c r="U328" s="24"/>
    </row>
    <row r="329" spans="2:21">
      <c r="B329" s="24" t="str">
        <f t="shared" si="13"/>
        <v>Y</v>
      </c>
      <c r="C329" s="24" t="s">
        <v>5124</v>
      </c>
      <c r="D329" s="24" t="str">
        <f t="shared" si="12"/>
        <v>ConTab_BOM_KP_Insert_0323</v>
      </c>
      <c r="E329" s="189" t="s">
        <v>368</v>
      </c>
      <c r="F329" s="189" t="s">
        <v>4655</v>
      </c>
      <c r="G329" s="189" t="s">
        <v>359</v>
      </c>
      <c r="H329" s="195" t="s">
        <v>360</v>
      </c>
      <c r="I329" s="24" t="s">
        <v>3961</v>
      </c>
      <c r="J329" s="24" t="s">
        <v>3961</v>
      </c>
      <c r="K329" s="24"/>
      <c r="L329" s="24" t="s">
        <v>4658</v>
      </c>
      <c r="M329" s="24" t="s">
        <v>535</v>
      </c>
      <c r="N329" s="24" t="s">
        <v>4868</v>
      </c>
      <c r="O329" s="24" t="s">
        <v>536</v>
      </c>
      <c r="P329" s="25" t="s">
        <v>544</v>
      </c>
      <c r="Q329" s="24" t="s">
        <v>5116</v>
      </c>
      <c r="R329" s="25" t="s">
        <v>539</v>
      </c>
      <c r="S329" s="24"/>
      <c r="T329" s="24"/>
      <c r="U329" s="24"/>
    </row>
    <row r="330" spans="2:21">
      <c r="B330" s="24" t="str">
        <f t="shared" si="13"/>
        <v>Y</v>
      </c>
      <c r="C330" s="24" t="s">
        <v>5125</v>
      </c>
      <c r="D330" s="24" t="str">
        <f t="shared" si="12"/>
        <v>ConTab_BOM_KP_Insert_0324</v>
      </c>
      <c r="E330" s="189" t="s">
        <v>368</v>
      </c>
      <c r="F330" s="189" t="s">
        <v>4655</v>
      </c>
      <c r="G330" s="189" t="s">
        <v>359</v>
      </c>
      <c r="H330" s="195" t="s">
        <v>360</v>
      </c>
      <c r="I330" s="24" t="s">
        <v>3961</v>
      </c>
      <c r="J330" s="24" t="s">
        <v>3961</v>
      </c>
      <c r="K330" s="24"/>
      <c r="L330" s="24" t="s">
        <v>4658</v>
      </c>
      <c r="M330" s="24" t="s">
        <v>543</v>
      </c>
      <c r="N330" s="24" t="s">
        <v>4868</v>
      </c>
      <c r="O330" s="24" t="s">
        <v>536</v>
      </c>
      <c r="P330" s="25" t="s">
        <v>544</v>
      </c>
      <c r="Q330" s="24" t="s">
        <v>5116</v>
      </c>
      <c r="R330" s="25" t="s">
        <v>4664</v>
      </c>
      <c r="S330" s="24"/>
      <c r="T330" s="24"/>
      <c r="U330" s="24"/>
    </row>
    <row r="331" spans="2:21">
      <c r="B331" s="24" t="str">
        <f t="shared" si="13"/>
        <v>Y</v>
      </c>
      <c r="C331" s="24" t="s">
        <v>5126</v>
      </c>
      <c r="D331" s="24" t="str">
        <f t="shared" si="12"/>
        <v>ConTab_BOM_KP_Insert_0325</v>
      </c>
      <c r="E331" s="197" t="s">
        <v>373</v>
      </c>
      <c r="F331" s="189" t="s">
        <v>4655</v>
      </c>
      <c r="G331" s="189" t="s">
        <v>359</v>
      </c>
      <c r="H331" s="195" t="s">
        <v>360</v>
      </c>
      <c r="I331" s="24" t="s">
        <v>3956</v>
      </c>
      <c r="J331" s="24" t="s">
        <v>4656</v>
      </c>
      <c r="K331" s="24"/>
      <c r="L331" s="24" t="s">
        <v>4658</v>
      </c>
      <c r="M331" s="24" t="s">
        <v>535</v>
      </c>
      <c r="N331" s="24" t="s">
        <v>4868</v>
      </c>
      <c r="O331" s="24" t="s">
        <v>536</v>
      </c>
      <c r="P331" s="25" t="s">
        <v>544</v>
      </c>
      <c r="Q331" s="24" t="s">
        <v>5112</v>
      </c>
      <c r="R331" s="25" t="s">
        <v>539</v>
      </c>
      <c r="S331" s="24"/>
      <c r="T331" s="24"/>
      <c r="U331" s="24"/>
    </row>
    <row r="332" spans="2:21">
      <c r="B332" s="24" t="str">
        <f t="shared" si="13"/>
        <v>Y</v>
      </c>
      <c r="C332" s="24" t="s">
        <v>5127</v>
      </c>
      <c r="D332" s="24" t="str">
        <f t="shared" si="12"/>
        <v>ConTab_BOM_KP_Insert_0326</v>
      </c>
      <c r="E332" s="197" t="s">
        <v>373</v>
      </c>
      <c r="F332" s="189" t="s">
        <v>4655</v>
      </c>
      <c r="G332" s="189" t="s">
        <v>359</v>
      </c>
      <c r="H332" s="195" t="s">
        <v>360</v>
      </c>
      <c r="I332" s="24" t="s">
        <v>3956</v>
      </c>
      <c r="J332" s="24" t="s">
        <v>4656</v>
      </c>
      <c r="K332" s="24"/>
      <c r="L332" s="24" t="s">
        <v>4658</v>
      </c>
      <c r="M332" s="24" t="s">
        <v>543</v>
      </c>
      <c r="N332" s="24" t="s">
        <v>4868</v>
      </c>
      <c r="O332" s="24" t="s">
        <v>536</v>
      </c>
      <c r="P332" s="25" t="s">
        <v>544</v>
      </c>
      <c r="Q332" s="24" t="s">
        <v>5114</v>
      </c>
      <c r="R332" s="25" t="s">
        <v>4664</v>
      </c>
      <c r="S332" s="24"/>
      <c r="T332" s="24"/>
      <c r="U332" s="24"/>
    </row>
    <row r="333" spans="2:21">
      <c r="B333" s="24" t="str">
        <f t="shared" si="13"/>
        <v>Y</v>
      </c>
      <c r="C333" s="24" t="s">
        <v>5128</v>
      </c>
      <c r="D333" s="24" t="str">
        <f t="shared" ref="D333:D388" si="14">IF(B351="Y",C333,"")</f>
        <v>ConTab_BOM_KP_Insert_0327</v>
      </c>
      <c r="E333" s="197" t="s">
        <v>373</v>
      </c>
      <c r="F333" s="189" t="s">
        <v>4655</v>
      </c>
      <c r="G333" s="189" t="s">
        <v>359</v>
      </c>
      <c r="H333" s="195" t="s">
        <v>360</v>
      </c>
      <c r="I333" s="24" t="s">
        <v>3961</v>
      </c>
      <c r="J333" s="24" t="s">
        <v>3961</v>
      </c>
      <c r="K333" s="24"/>
      <c r="L333" s="24" t="s">
        <v>4658</v>
      </c>
      <c r="M333" s="24" t="s">
        <v>535</v>
      </c>
      <c r="N333" s="24" t="s">
        <v>4868</v>
      </c>
      <c r="O333" s="24" t="s">
        <v>536</v>
      </c>
      <c r="P333" s="25" t="s">
        <v>544</v>
      </c>
      <c r="Q333" s="24" t="s">
        <v>5116</v>
      </c>
      <c r="R333" s="25" t="s">
        <v>539</v>
      </c>
      <c r="S333" s="24"/>
      <c r="T333" s="24"/>
      <c r="U333" s="24"/>
    </row>
    <row r="334" spans="2:21">
      <c r="B334" s="24" t="str">
        <f t="shared" si="13"/>
        <v>Y</v>
      </c>
      <c r="C334" s="24" t="s">
        <v>5129</v>
      </c>
      <c r="D334" s="24" t="str">
        <f t="shared" si="14"/>
        <v>ConTab_BOM_KP_Insert_0328</v>
      </c>
      <c r="E334" s="197" t="s">
        <v>373</v>
      </c>
      <c r="F334" s="189" t="s">
        <v>4655</v>
      </c>
      <c r="G334" s="189" t="s">
        <v>359</v>
      </c>
      <c r="H334" s="195" t="s">
        <v>360</v>
      </c>
      <c r="I334" s="24" t="s">
        <v>3961</v>
      </c>
      <c r="J334" s="24" t="s">
        <v>3961</v>
      </c>
      <c r="K334" s="24"/>
      <c r="L334" s="24" t="s">
        <v>4658</v>
      </c>
      <c r="M334" s="24" t="s">
        <v>543</v>
      </c>
      <c r="N334" s="24" t="s">
        <v>4868</v>
      </c>
      <c r="O334" s="24" t="s">
        <v>536</v>
      </c>
      <c r="P334" s="25" t="s">
        <v>544</v>
      </c>
      <c r="Q334" s="24" t="s">
        <v>5116</v>
      </c>
      <c r="R334" s="25" t="s">
        <v>4664</v>
      </c>
      <c r="S334" s="24"/>
      <c r="T334" s="24"/>
      <c r="U334" s="24"/>
    </row>
    <row r="335" spans="2:21">
      <c r="B335" s="24" t="str">
        <f t="shared" si="13"/>
        <v>Y</v>
      </c>
      <c r="C335" s="24" t="s">
        <v>5130</v>
      </c>
      <c r="D335" s="24" t="str">
        <f t="shared" si="14"/>
        <v>ConTab_BOM_KP_Insert_0329</v>
      </c>
      <c r="E335" s="197" t="s">
        <v>378</v>
      </c>
      <c r="F335" s="189" t="s">
        <v>4655</v>
      </c>
      <c r="G335" s="189" t="s">
        <v>359</v>
      </c>
      <c r="H335" s="195" t="s">
        <v>360</v>
      </c>
      <c r="I335" s="24" t="s">
        <v>3956</v>
      </c>
      <c r="J335" s="24" t="s">
        <v>4656</v>
      </c>
      <c r="K335" s="24"/>
      <c r="L335" s="24" t="s">
        <v>4658</v>
      </c>
      <c r="M335" s="24" t="s">
        <v>535</v>
      </c>
      <c r="N335" s="24" t="s">
        <v>4868</v>
      </c>
      <c r="O335" s="24" t="s">
        <v>536</v>
      </c>
      <c r="P335" s="25" t="s">
        <v>544</v>
      </c>
      <c r="Q335" s="24" t="s">
        <v>5112</v>
      </c>
      <c r="R335" s="25" t="s">
        <v>539</v>
      </c>
      <c r="S335" s="24"/>
      <c r="T335" s="24"/>
      <c r="U335" s="24"/>
    </row>
    <row r="336" spans="2:21">
      <c r="B336" s="24" t="str">
        <f t="shared" si="13"/>
        <v>Y</v>
      </c>
      <c r="C336" s="24" t="s">
        <v>5131</v>
      </c>
      <c r="D336" s="24" t="str">
        <f t="shared" si="14"/>
        <v>ConTab_BOM_KP_Insert_0330</v>
      </c>
      <c r="E336" s="197" t="s">
        <v>378</v>
      </c>
      <c r="F336" s="189" t="s">
        <v>4655</v>
      </c>
      <c r="G336" s="189" t="s">
        <v>359</v>
      </c>
      <c r="H336" s="195" t="s">
        <v>360</v>
      </c>
      <c r="I336" s="24" t="s">
        <v>3956</v>
      </c>
      <c r="J336" s="24" t="s">
        <v>4656</v>
      </c>
      <c r="K336" s="24"/>
      <c r="L336" s="24" t="s">
        <v>4658</v>
      </c>
      <c r="M336" s="24" t="s">
        <v>543</v>
      </c>
      <c r="N336" s="24" t="s">
        <v>4868</v>
      </c>
      <c r="O336" s="24" t="s">
        <v>536</v>
      </c>
      <c r="P336" s="25" t="s">
        <v>544</v>
      </c>
      <c r="Q336" s="24" t="s">
        <v>5114</v>
      </c>
      <c r="R336" s="25" t="s">
        <v>4664</v>
      </c>
      <c r="S336" s="24"/>
      <c r="T336" s="24"/>
      <c r="U336" s="24"/>
    </row>
    <row r="337" spans="2:21">
      <c r="B337" s="24" t="str">
        <f t="shared" si="13"/>
        <v>Y</v>
      </c>
      <c r="C337" s="24" t="s">
        <v>5132</v>
      </c>
      <c r="D337" s="24" t="str">
        <f t="shared" si="14"/>
        <v>ConTab_BOM_KP_Insert_0331</v>
      </c>
      <c r="E337" s="197" t="s">
        <v>378</v>
      </c>
      <c r="F337" s="189" t="s">
        <v>4655</v>
      </c>
      <c r="G337" s="189" t="s">
        <v>359</v>
      </c>
      <c r="H337" s="195" t="s">
        <v>360</v>
      </c>
      <c r="I337" s="24" t="s">
        <v>3961</v>
      </c>
      <c r="J337" s="24" t="s">
        <v>3961</v>
      </c>
      <c r="K337" s="24"/>
      <c r="L337" s="24" t="s">
        <v>4658</v>
      </c>
      <c r="M337" s="24" t="s">
        <v>535</v>
      </c>
      <c r="N337" s="24" t="s">
        <v>4868</v>
      </c>
      <c r="O337" s="24" t="s">
        <v>536</v>
      </c>
      <c r="P337" s="25" t="s">
        <v>544</v>
      </c>
      <c r="Q337" s="24" t="s">
        <v>5116</v>
      </c>
      <c r="R337" s="25" t="s">
        <v>539</v>
      </c>
      <c r="S337" s="24"/>
      <c r="T337" s="24"/>
      <c r="U337" s="24"/>
    </row>
    <row r="338" spans="2:21">
      <c r="B338" s="24" t="str">
        <f t="shared" si="13"/>
        <v>Y</v>
      </c>
      <c r="C338" s="24" t="s">
        <v>5133</v>
      </c>
      <c r="D338" s="24" t="str">
        <f t="shared" si="14"/>
        <v>ConTab_BOM_KP_Insert_0332</v>
      </c>
      <c r="E338" s="197" t="s">
        <v>378</v>
      </c>
      <c r="F338" s="189" t="s">
        <v>4655</v>
      </c>
      <c r="G338" s="189" t="s">
        <v>359</v>
      </c>
      <c r="H338" s="195" t="s">
        <v>360</v>
      </c>
      <c r="I338" s="24" t="s">
        <v>3961</v>
      </c>
      <c r="J338" s="24" t="s">
        <v>3961</v>
      </c>
      <c r="K338" s="24"/>
      <c r="L338" s="24" t="s">
        <v>4658</v>
      </c>
      <c r="M338" s="24" t="s">
        <v>543</v>
      </c>
      <c r="N338" s="24" t="s">
        <v>4868</v>
      </c>
      <c r="O338" s="24" t="s">
        <v>536</v>
      </c>
      <c r="P338" s="25" t="s">
        <v>544</v>
      </c>
      <c r="Q338" s="24" t="s">
        <v>5116</v>
      </c>
      <c r="R338" s="25" t="s">
        <v>4664</v>
      </c>
      <c r="S338" s="24"/>
      <c r="T338" s="24"/>
      <c r="U338" s="24"/>
    </row>
    <row r="339" spans="2:21">
      <c r="B339" s="24" t="str">
        <f t="shared" si="13"/>
        <v>Y</v>
      </c>
      <c r="C339" s="24" t="s">
        <v>5134</v>
      </c>
      <c r="D339" s="24" t="str">
        <f t="shared" si="14"/>
        <v>ConTab_BOM_KP_Insert_0333</v>
      </c>
      <c r="E339" s="197" t="s">
        <v>383</v>
      </c>
      <c r="F339" s="189" t="s">
        <v>4655</v>
      </c>
      <c r="G339" s="189" t="s">
        <v>359</v>
      </c>
      <c r="H339" s="195" t="s">
        <v>360</v>
      </c>
      <c r="I339" s="24" t="s">
        <v>3956</v>
      </c>
      <c r="J339" s="24" t="s">
        <v>4656</v>
      </c>
      <c r="K339" s="24"/>
      <c r="L339" s="24" t="s">
        <v>4658</v>
      </c>
      <c r="M339" s="24" t="s">
        <v>535</v>
      </c>
      <c r="N339" s="24" t="s">
        <v>4868</v>
      </c>
      <c r="O339" s="24" t="s">
        <v>536</v>
      </c>
      <c r="P339" s="25" t="s">
        <v>544</v>
      </c>
      <c r="Q339" s="24" t="s">
        <v>5112</v>
      </c>
      <c r="R339" s="25" t="s">
        <v>539</v>
      </c>
      <c r="S339" s="24"/>
      <c r="T339" s="24"/>
      <c r="U339" s="24"/>
    </row>
    <row r="340" spans="2:21">
      <c r="B340" s="24" t="str">
        <f t="shared" si="13"/>
        <v>Y</v>
      </c>
      <c r="C340" s="24" t="s">
        <v>5135</v>
      </c>
      <c r="D340" s="24" t="str">
        <f t="shared" si="14"/>
        <v>ConTab_BOM_KP_Insert_0334</v>
      </c>
      <c r="E340" s="197" t="s">
        <v>383</v>
      </c>
      <c r="F340" s="189" t="s">
        <v>4655</v>
      </c>
      <c r="G340" s="189" t="s">
        <v>359</v>
      </c>
      <c r="H340" s="195" t="s">
        <v>360</v>
      </c>
      <c r="I340" s="24" t="s">
        <v>3956</v>
      </c>
      <c r="J340" s="24" t="s">
        <v>4656</v>
      </c>
      <c r="K340" s="24"/>
      <c r="L340" s="24" t="s">
        <v>4658</v>
      </c>
      <c r="M340" s="24" t="s">
        <v>543</v>
      </c>
      <c r="N340" s="24" t="s">
        <v>4868</v>
      </c>
      <c r="O340" s="24" t="s">
        <v>536</v>
      </c>
      <c r="P340" s="25" t="s">
        <v>544</v>
      </c>
      <c r="Q340" s="24" t="s">
        <v>5114</v>
      </c>
      <c r="R340" s="25" t="s">
        <v>4664</v>
      </c>
      <c r="S340" s="24"/>
      <c r="T340" s="24"/>
      <c r="U340" s="24"/>
    </row>
    <row r="341" spans="2:21">
      <c r="B341" s="24" t="str">
        <f t="shared" si="13"/>
        <v>Y</v>
      </c>
      <c r="C341" s="24" t="s">
        <v>5136</v>
      </c>
      <c r="D341" s="24" t="str">
        <f t="shared" si="14"/>
        <v>ConTab_BOM_KP_Insert_0335</v>
      </c>
      <c r="E341" s="197" t="s">
        <v>383</v>
      </c>
      <c r="F341" s="189" t="s">
        <v>4655</v>
      </c>
      <c r="G341" s="189" t="s">
        <v>359</v>
      </c>
      <c r="H341" s="195" t="s">
        <v>360</v>
      </c>
      <c r="I341" s="24" t="s">
        <v>3961</v>
      </c>
      <c r="J341" s="24" t="s">
        <v>3961</v>
      </c>
      <c r="K341" s="24"/>
      <c r="L341" s="24" t="s">
        <v>4658</v>
      </c>
      <c r="M341" s="24" t="s">
        <v>535</v>
      </c>
      <c r="N341" s="24" t="s">
        <v>4868</v>
      </c>
      <c r="O341" s="24" t="s">
        <v>536</v>
      </c>
      <c r="P341" s="25" t="s">
        <v>544</v>
      </c>
      <c r="Q341" s="24" t="s">
        <v>5116</v>
      </c>
      <c r="R341" s="25" t="s">
        <v>539</v>
      </c>
      <c r="S341" s="24"/>
      <c r="T341" s="24"/>
      <c r="U341" s="24"/>
    </row>
    <row r="342" spans="2:21">
      <c r="B342" s="24" t="str">
        <f t="shared" si="13"/>
        <v>Y</v>
      </c>
      <c r="C342" s="24" t="s">
        <v>5137</v>
      </c>
      <c r="D342" s="24" t="str">
        <f t="shared" si="14"/>
        <v>ConTab_BOM_KP_Insert_0336</v>
      </c>
      <c r="E342" s="197" t="s">
        <v>383</v>
      </c>
      <c r="F342" s="189" t="s">
        <v>4655</v>
      </c>
      <c r="G342" s="189" t="s">
        <v>359</v>
      </c>
      <c r="H342" s="195" t="s">
        <v>360</v>
      </c>
      <c r="I342" s="24" t="s">
        <v>3961</v>
      </c>
      <c r="J342" s="24" t="s">
        <v>3961</v>
      </c>
      <c r="K342" s="24"/>
      <c r="L342" s="24" t="s">
        <v>4658</v>
      </c>
      <c r="M342" s="24" t="s">
        <v>543</v>
      </c>
      <c r="N342" s="24" t="s">
        <v>4868</v>
      </c>
      <c r="O342" s="24" t="s">
        <v>536</v>
      </c>
      <c r="P342" s="25" t="s">
        <v>544</v>
      </c>
      <c r="Q342" s="24" t="s">
        <v>5116</v>
      </c>
      <c r="R342" s="25" t="s">
        <v>4664</v>
      </c>
      <c r="S342" s="24"/>
      <c r="T342" s="24"/>
      <c r="U342" s="24"/>
    </row>
    <row r="343" spans="2:21">
      <c r="B343" s="24" t="str">
        <f t="shared" si="13"/>
        <v>Y</v>
      </c>
      <c r="C343" s="24" t="s">
        <v>5138</v>
      </c>
      <c r="D343" s="24" t="str">
        <f t="shared" si="14"/>
        <v>ConTab_BOM_KP_Insert_0337</v>
      </c>
      <c r="E343" s="197" t="s">
        <v>388</v>
      </c>
      <c r="F343" s="189" t="s">
        <v>4655</v>
      </c>
      <c r="G343" s="189" t="s">
        <v>359</v>
      </c>
      <c r="H343" s="195" t="s">
        <v>360</v>
      </c>
      <c r="I343" s="24" t="s">
        <v>3956</v>
      </c>
      <c r="J343" s="24" t="s">
        <v>4656</v>
      </c>
      <c r="K343" s="24"/>
      <c r="L343" s="24" t="s">
        <v>4658</v>
      </c>
      <c r="M343" s="24" t="s">
        <v>535</v>
      </c>
      <c r="N343" s="24" t="s">
        <v>4868</v>
      </c>
      <c r="O343" s="24" t="s">
        <v>536</v>
      </c>
      <c r="P343" s="25" t="s">
        <v>544</v>
      </c>
      <c r="Q343" s="24" t="s">
        <v>5112</v>
      </c>
      <c r="R343" s="25" t="s">
        <v>539</v>
      </c>
      <c r="S343" s="24"/>
      <c r="T343" s="24"/>
      <c r="U343" s="24"/>
    </row>
    <row r="344" spans="2:21">
      <c r="B344" s="24" t="str">
        <f t="shared" si="13"/>
        <v>Y</v>
      </c>
      <c r="C344" s="24" t="s">
        <v>5139</v>
      </c>
      <c r="D344" s="24" t="str">
        <f t="shared" si="14"/>
        <v>ConTab_BOM_KP_Insert_0338</v>
      </c>
      <c r="E344" s="197" t="s">
        <v>388</v>
      </c>
      <c r="F344" s="189" t="s">
        <v>4655</v>
      </c>
      <c r="G344" s="189" t="s">
        <v>359</v>
      </c>
      <c r="H344" s="195" t="s">
        <v>360</v>
      </c>
      <c r="I344" s="24" t="s">
        <v>3956</v>
      </c>
      <c r="J344" s="24" t="s">
        <v>4656</v>
      </c>
      <c r="K344" s="24"/>
      <c r="L344" s="24" t="s">
        <v>4658</v>
      </c>
      <c r="M344" s="24" t="s">
        <v>543</v>
      </c>
      <c r="N344" s="24" t="s">
        <v>4868</v>
      </c>
      <c r="O344" s="24" t="s">
        <v>536</v>
      </c>
      <c r="P344" s="25" t="s">
        <v>544</v>
      </c>
      <c r="Q344" s="24" t="s">
        <v>5114</v>
      </c>
      <c r="R344" s="25" t="s">
        <v>4664</v>
      </c>
      <c r="S344" s="24"/>
      <c r="T344" s="24"/>
      <c r="U344" s="24"/>
    </row>
    <row r="345" spans="2:21">
      <c r="B345" s="24" t="str">
        <f t="shared" si="13"/>
        <v>Y</v>
      </c>
      <c r="C345" s="24" t="s">
        <v>5140</v>
      </c>
      <c r="D345" s="24" t="str">
        <f t="shared" si="14"/>
        <v>ConTab_BOM_KP_Insert_0339</v>
      </c>
      <c r="E345" s="197" t="s">
        <v>388</v>
      </c>
      <c r="F345" s="189" t="s">
        <v>4655</v>
      </c>
      <c r="G345" s="189" t="s">
        <v>359</v>
      </c>
      <c r="H345" s="195" t="s">
        <v>360</v>
      </c>
      <c r="I345" s="24" t="s">
        <v>3961</v>
      </c>
      <c r="J345" s="24" t="s">
        <v>3961</v>
      </c>
      <c r="K345" s="24"/>
      <c r="L345" s="24" t="s">
        <v>4658</v>
      </c>
      <c r="M345" s="24" t="s">
        <v>535</v>
      </c>
      <c r="N345" s="24" t="s">
        <v>4868</v>
      </c>
      <c r="O345" s="24" t="s">
        <v>536</v>
      </c>
      <c r="P345" s="25" t="s">
        <v>544</v>
      </c>
      <c r="Q345" s="24" t="s">
        <v>5116</v>
      </c>
      <c r="R345" s="25" t="s">
        <v>539</v>
      </c>
      <c r="S345" s="24"/>
      <c r="T345" s="24"/>
      <c r="U345" s="24"/>
    </row>
    <row r="346" spans="2:21">
      <c r="B346" s="24" t="str">
        <f t="shared" si="13"/>
        <v>Y</v>
      </c>
      <c r="C346" s="24" t="s">
        <v>5141</v>
      </c>
      <c r="D346" s="24" t="str">
        <f t="shared" si="14"/>
        <v>ConTab_BOM_KP_Insert_0340</v>
      </c>
      <c r="E346" s="197" t="s">
        <v>388</v>
      </c>
      <c r="F346" s="189" t="s">
        <v>4655</v>
      </c>
      <c r="G346" s="189" t="s">
        <v>359</v>
      </c>
      <c r="H346" s="195" t="s">
        <v>360</v>
      </c>
      <c r="I346" s="24" t="s">
        <v>3961</v>
      </c>
      <c r="J346" s="24" t="s">
        <v>3961</v>
      </c>
      <c r="K346" s="24"/>
      <c r="L346" s="24" t="s">
        <v>4658</v>
      </c>
      <c r="M346" s="24" t="s">
        <v>543</v>
      </c>
      <c r="N346" s="24" t="s">
        <v>4868</v>
      </c>
      <c r="O346" s="24" t="s">
        <v>536</v>
      </c>
      <c r="P346" s="25" t="s">
        <v>544</v>
      </c>
      <c r="Q346" s="24" t="s">
        <v>5116</v>
      </c>
      <c r="R346" s="25" t="s">
        <v>4664</v>
      </c>
      <c r="S346" s="24"/>
      <c r="T346" s="24"/>
      <c r="U346" s="24"/>
    </row>
    <row r="347" spans="2:21">
      <c r="B347" s="24" t="str">
        <f t="shared" si="13"/>
        <v>Y</v>
      </c>
      <c r="C347" s="24" t="s">
        <v>5142</v>
      </c>
      <c r="D347" s="24" t="str">
        <f t="shared" si="14"/>
        <v>ConTab_BOM_KP_Insert_0341</v>
      </c>
      <c r="E347" s="197" t="s">
        <v>393</v>
      </c>
      <c r="F347" s="189" t="s">
        <v>4655</v>
      </c>
      <c r="G347" s="189" t="s">
        <v>359</v>
      </c>
      <c r="H347" s="195" t="s">
        <v>360</v>
      </c>
      <c r="I347" s="24" t="s">
        <v>3956</v>
      </c>
      <c r="J347" s="24" t="s">
        <v>4656</v>
      </c>
      <c r="K347" s="24"/>
      <c r="L347" s="24" t="s">
        <v>4658</v>
      </c>
      <c r="M347" s="24" t="s">
        <v>535</v>
      </c>
      <c r="N347" s="24" t="s">
        <v>4868</v>
      </c>
      <c r="O347" s="24" t="s">
        <v>536</v>
      </c>
      <c r="P347" s="25" t="s">
        <v>544</v>
      </c>
      <c r="Q347" s="24" t="s">
        <v>5112</v>
      </c>
      <c r="R347" s="25" t="s">
        <v>539</v>
      </c>
      <c r="S347" s="24"/>
      <c r="T347" s="24"/>
      <c r="U347" s="24"/>
    </row>
    <row r="348" spans="2:21">
      <c r="B348" s="24" t="str">
        <f t="shared" si="13"/>
        <v>Y</v>
      </c>
      <c r="C348" s="24" t="s">
        <v>5143</v>
      </c>
      <c r="D348" s="24" t="str">
        <f t="shared" si="14"/>
        <v>ConTab_BOM_KP_Insert_0342</v>
      </c>
      <c r="E348" s="197" t="s">
        <v>393</v>
      </c>
      <c r="F348" s="189" t="s">
        <v>4655</v>
      </c>
      <c r="G348" s="189" t="s">
        <v>359</v>
      </c>
      <c r="H348" s="195" t="s">
        <v>360</v>
      </c>
      <c r="I348" s="24" t="s">
        <v>3956</v>
      </c>
      <c r="J348" s="24" t="s">
        <v>4656</v>
      </c>
      <c r="K348" s="24"/>
      <c r="L348" s="24" t="s">
        <v>4658</v>
      </c>
      <c r="M348" s="24" t="s">
        <v>543</v>
      </c>
      <c r="N348" s="24" t="s">
        <v>4868</v>
      </c>
      <c r="O348" s="24" t="s">
        <v>536</v>
      </c>
      <c r="P348" s="25" t="s">
        <v>544</v>
      </c>
      <c r="Q348" s="24" t="s">
        <v>5114</v>
      </c>
      <c r="R348" s="25" t="s">
        <v>4664</v>
      </c>
      <c r="S348" s="24"/>
      <c r="T348" s="24"/>
      <c r="U348" s="24"/>
    </row>
    <row r="349" spans="2:21">
      <c r="B349" s="24" t="str">
        <f t="shared" si="13"/>
        <v>Y</v>
      </c>
      <c r="C349" s="24" t="s">
        <v>5144</v>
      </c>
      <c r="D349" s="24" t="str">
        <f t="shared" si="14"/>
        <v>ConTab_BOM_KP_Insert_0343</v>
      </c>
      <c r="E349" s="197" t="s">
        <v>393</v>
      </c>
      <c r="F349" s="189" t="s">
        <v>4655</v>
      </c>
      <c r="G349" s="189" t="s">
        <v>359</v>
      </c>
      <c r="H349" s="195" t="s">
        <v>360</v>
      </c>
      <c r="I349" s="24" t="s">
        <v>3961</v>
      </c>
      <c r="J349" s="24" t="s">
        <v>3961</v>
      </c>
      <c r="K349" s="24"/>
      <c r="L349" s="24" t="s">
        <v>4658</v>
      </c>
      <c r="M349" s="24" t="s">
        <v>535</v>
      </c>
      <c r="N349" s="24" t="s">
        <v>4868</v>
      </c>
      <c r="O349" s="24" t="s">
        <v>536</v>
      </c>
      <c r="P349" s="25" t="s">
        <v>544</v>
      </c>
      <c r="Q349" s="24" t="s">
        <v>5116</v>
      </c>
      <c r="R349" s="25" t="s">
        <v>539</v>
      </c>
      <c r="S349" s="24"/>
      <c r="T349" s="24"/>
      <c r="U349" s="24"/>
    </row>
    <row r="350" spans="2:21">
      <c r="B350" s="24" t="str">
        <f t="shared" si="13"/>
        <v>Y</v>
      </c>
      <c r="C350" s="24" t="s">
        <v>5145</v>
      </c>
      <c r="D350" s="24" t="str">
        <f t="shared" si="14"/>
        <v>ConTab_BOM_KP_Insert_0344</v>
      </c>
      <c r="E350" s="197" t="s">
        <v>393</v>
      </c>
      <c r="F350" s="189" t="s">
        <v>4655</v>
      </c>
      <c r="G350" s="189" t="s">
        <v>359</v>
      </c>
      <c r="H350" s="195" t="s">
        <v>360</v>
      </c>
      <c r="I350" s="24" t="s">
        <v>3961</v>
      </c>
      <c r="J350" s="24" t="s">
        <v>3961</v>
      </c>
      <c r="K350" s="24"/>
      <c r="L350" s="24" t="s">
        <v>4658</v>
      </c>
      <c r="M350" s="24" t="s">
        <v>543</v>
      </c>
      <c r="N350" s="24" t="s">
        <v>4868</v>
      </c>
      <c r="O350" s="24" t="s">
        <v>536</v>
      </c>
      <c r="P350" s="25" t="s">
        <v>544</v>
      </c>
      <c r="Q350" s="24" t="s">
        <v>5116</v>
      </c>
      <c r="R350" s="25" t="s">
        <v>4664</v>
      </c>
      <c r="S350" s="24"/>
      <c r="T350" s="24"/>
      <c r="U350" s="24"/>
    </row>
    <row r="351" spans="2:21">
      <c r="B351" s="24" t="str">
        <f t="shared" si="13"/>
        <v>Y</v>
      </c>
      <c r="C351" s="24" t="s">
        <v>5146</v>
      </c>
      <c r="D351" s="24" t="str">
        <f t="shared" si="14"/>
        <v>ConTab_BOM_KP_Insert_0345</v>
      </c>
      <c r="E351" s="197" t="s">
        <v>398</v>
      </c>
      <c r="F351" s="189" t="s">
        <v>4655</v>
      </c>
      <c r="G351" s="189" t="s">
        <v>401</v>
      </c>
      <c r="H351" s="195" t="s">
        <v>402</v>
      </c>
      <c r="I351" s="24" t="s">
        <v>3956</v>
      </c>
      <c r="J351" s="24" t="s">
        <v>4656</v>
      </c>
      <c r="K351" s="24"/>
      <c r="L351" s="24" t="s">
        <v>4658</v>
      </c>
      <c r="M351" s="24" t="s">
        <v>535</v>
      </c>
      <c r="N351" s="24" t="s">
        <v>4868</v>
      </c>
      <c r="O351" s="24" t="s">
        <v>536</v>
      </c>
      <c r="P351" s="25" t="s">
        <v>544</v>
      </c>
      <c r="Q351" s="24" t="s">
        <v>5147</v>
      </c>
      <c r="R351" s="25" t="s">
        <v>539</v>
      </c>
      <c r="S351" s="24"/>
      <c r="T351" s="24"/>
      <c r="U351" s="24"/>
    </row>
    <row r="352" spans="2:21">
      <c r="B352" s="24" t="str">
        <f t="shared" si="13"/>
        <v>Y</v>
      </c>
      <c r="C352" s="24" t="s">
        <v>5148</v>
      </c>
      <c r="D352" s="24" t="str">
        <f t="shared" si="14"/>
        <v>ConTab_BOM_KP_Insert_0346</v>
      </c>
      <c r="E352" s="197" t="s">
        <v>398</v>
      </c>
      <c r="F352" s="189" t="s">
        <v>4655</v>
      </c>
      <c r="G352" s="189" t="s">
        <v>401</v>
      </c>
      <c r="H352" s="195" t="s">
        <v>402</v>
      </c>
      <c r="I352" s="24" t="s">
        <v>3956</v>
      </c>
      <c r="J352" s="24" t="s">
        <v>4656</v>
      </c>
      <c r="K352" s="24"/>
      <c r="L352" s="24" t="s">
        <v>4658</v>
      </c>
      <c r="M352" s="24" t="s">
        <v>543</v>
      </c>
      <c r="N352" s="24" t="s">
        <v>4868</v>
      </c>
      <c r="O352" s="24" t="s">
        <v>536</v>
      </c>
      <c r="P352" s="25" t="s">
        <v>544</v>
      </c>
      <c r="Q352" s="24" t="s">
        <v>5149</v>
      </c>
      <c r="R352" s="25" t="s">
        <v>4664</v>
      </c>
      <c r="S352" s="24"/>
      <c r="T352" s="24"/>
      <c r="U352" s="24"/>
    </row>
    <row r="353" spans="2:21">
      <c r="B353" s="24" t="str">
        <f t="shared" si="13"/>
        <v>Y</v>
      </c>
      <c r="C353" s="24" t="s">
        <v>5150</v>
      </c>
      <c r="D353" s="24" t="str">
        <f t="shared" si="14"/>
        <v>ConTab_BOM_KP_Insert_0347</v>
      </c>
      <c r="E353" s="197" t="s">
        <v>398</v>
      </c>
      <c r="F353" s="189" t="s">
        <v>4655</v>
      </c>
      <c r="G353" s="189" t="s">
        <v>401</v>
      </c>
      <c r="H353" s="195" t="s">
        <v>402</v>
      </c>
      <c r="I353" s="24" t="s">
        <v>3961</v>
      </c>
      <c r="J353" s="24" t="s">
        <v>3961</v>
      </c>
      <c r="K353" s="24"/>
      <c r="L353" s="24" t="s">
        <v>4658</v>
      </c>
      <c r="M353" s="24" t="s">
        <v>535</v>
      </c>
      <c r="N353" s="24" t="s">
        <v>4868</v>
      </c>
      <c r="O353" s="24" t="s">
        <v>536</v>
      </c>
      <c r="P353" s="25" t="s">
        <v>544</v>
      </c>
      <c r="Q353" s="24" t="s">
        <v>5116</v>
      </c>
      <c r="R353" s="25" t="s">
        <v>539</v>
      </c>
      <c r="S353" s="24"/>
      <c r="T353" s="24"/>
      <c r="U353" s="24"/>
    </row>
    <row r="354" spans="2:21">
      <c r="B354" s="24" t="str">
        <f t="shared" si="13"/>
        <v>Y</v>
      </c>
      <c r="C354" s="24" t="s">
        <v>5151</v>
      </c>
      <c r="D354" s="24" t="str">
        <f t="shared" si="14"/>
        <v>ConTab_BOM_KP_Insert_0348</v>
      </c>
      <c r="E354" s="197" t="s">
        <v>398</v>
      </c>
      <c r="F354" s="189" t="s">
        <v>4655</v>
      </c>
      <c r="G354" s="189" t="s">
        <v>401</v>
      </c>
      <c r="H354" s="195" t="s">
        <v>402</v>
      </c>
      <c r="I354" s="24" t="s">
        <v>3961</v>
      </c>
      <c r="J354" s="24" t="s">
        <v>3961</v>
      </c>
      <c r="K354" s="24"/>
      <c r="L354" s="24" t="s">
        <v>4658</v>
      </c>
      <c r="M354" s="24" t="s">
        <v>543</v>
      </c>
      <c r="N354" s="24" t="s">
        <v>4868</v>
      </c>
      <c r="O354" s="24" t="s">
        <v>536</v>
      </c>
      <c r="P354" s="25" t="s">
        <v>544</v>
      </c>
      <c r="Q354" s="24" t="s">
        <v>5116</v>
      </c>
      <c r="R354" s="25" t="s">
        <v>4664</v>
      </c>
      <c r="S354" s="24"/>
      <c r="T354" s="24"/>
      <c r="U354" s="24"/>
    </row>
    <row r="355" spans="2:21">
      <c r="B355" s="24" t="str">
        <f t="shared" si="13"/>
        <v>Y</v>
      </c>
      <c r="C355" s="24" t="s">
        <v>5152</v>
      </c>
      <c r="D355" s="24" t="str">
        <f t="shared" si="14"/>
        <v>ConTab_BOM_KP_Insert_0349</v>
      </c>
      <c r="E355" s="197" t="s">
        <v>405</v>
      </c>
      <c r="F355" s="189" t="s">
        <v>4655</v>
      </c>
      <c r="G355" s="189" t="s">
        <v>401</v>
      </c>
      <c r="H355" s="195" t="s">
        <v>402</v>
      </c>
      <c r="I355" s="24" t="s">
        <v>3956</v>
      </c>
      <c r="J355" s="24" t="s">
        <v>4656</v>
      </c>
      <c r="K355" s="24"/>
      <c r="L355" s="24" t="s">
        <v>4658</v>
      </c>
      <c r="M355" s="24" t="s">
        <v>535</v>
      </c>
      <c r="N355" s="24" t="s">
        <v>4868</v>
      </c>
      <c r="O355" s="24" t="s">
        <v>536</v>
      </c>
      <c r="P355" s="25" t="s">
        <v>544</v>
      </c>
      <c r="Q355" s="24" t="s">
        <v>5147</v>
      </c>
      <c r="R355" s="25" t="s">
        <v>539</v>
      </c>
      <c r="S355" s="24"/>
      <c r="T355" s="24"/>
      <c r="U355" s="24"/>
    </row>
    <row r="356" spans="2:21">
      <c r="B356" s="24" t="str">
        <f t="shared" si="13"/>
        <v>Y</v>
      </c>
      <c r="C356" s="24" t="s">
        <v>5153</v>
      </c>
      <c r="D356" s="24" t="str">
        <f t="shared" si="14"/>
        <v>ConTab_BOM_KP_Insert_0350</v>
      </c>
      <c r="E356" s="197" t="s">
        <v>405</v>
      </c>
      <c r="F356" s="189" t="s">
        <v>4655</v>
      </c>
      <c r="G356" s="189" t="s">
        <v>401</v>
      </c>
      <c r="H356" s="195" t="s">
        <v>402</v>
      </c>
      <c r="I356" s="24" t="s">
        <v>3956</v>
      </c>
      <c r="J356" s="24" t="s">
        <v>4656</v>
      </c>
      <c r="K356" s="24"/>
      <c r="L356" s="24" t="s">
        <v>4658</v>
      </c>
      <c r="M356" s="24" t="s">
        <v>543</v>
      </c>
      <c r="N356" s="24" t="s">
        <v>4868</v>
      </c>
      <c r="O356" s="24" t="s">
        <v>536</v>
      </c>
      <c r="P356" s="25" t="s">
        <v>544</v>
      </c>
      <c r="Q356" s="24" t="s">
        <v>5149</v>
      </c>
      <c r="R356" s="25" t="s">
        <v>4664</v>
      </c>
      <c r="S356" s="24"/>
      <c r="T356" s="24"/>
      <c r="U356" s="24"/>
    </row>
    <row r="357" spans="2:21">
      <c r="B357" s="24" t="str">
        <f t="shared" si="13"/>
        <v>Y</v>
      </c>
      <c r="C357" s="24" t="s">
        <v>5154</v>
      </c>
      <c r="D357" s="24" t="str">
        <f t="shared" si="14"/>
        <v>ConTab_BOM_KP_Insert_0351</v>
      </c>
      <c r="E357" s="197" t="s">
        <v>405</v>
      </c>
      <c r="F357" s="189" t="s">
        <v>4655</v>
      </c>
      <c r="G357" s="189" t="s">
        <v>401</v>
      </c>
      <c r="H357" s="195" t="s">
        <v>402</v>
      </c>
      <c r="I357" s="24" t="s">
        <v>3961</v>
      </c>
      <c r="J357" s="24" t="s">
        <v>3961</v>
      </c>
      <c r="K357" s="24"/>
      <c r="L357" s="24" t="s">
        <v>4658</v>
      </c>
      <c r="M357" s="24" t="s">
        <v>535</v>
      </c>
      <c r="N357" s="24" t="s">
        <v>4868</v>
      </c>
      <c r="O357" s="24" t="s">
        <v>536</v>
      </c>
      <c r="P357" s="25" t="s">
        <v>544</v>
      </c>
      <c r="Q357" s="24" t="s">
        <v>5116</v>
      </c>
      <c r="R357" s="25" t="s">
        <v>539</v>
      </c>
      <c r="S357" s="24"/>
      <c r="T357" s="24"/>
      <c r="U357" s="24"/>
    </row>
    <row r="358" spans="2:21">
      <c r="B358" s="24" t="str">
        <f t="shared" si="13"/>
        <v>Y</v>
      </c>
      <c r="C358" s="24" t="s">
        <v>5155</v>
      </c>
      <c r="D358" s="24" t="str">
        <f t="shared" si="14"/>
        <v>ConTab_BOM_KP_Insert_0352</v>
      </c>
      <c r="E358" s="197" t="s">
        <v>405</v>
      </c>
      <c r="F358" s="189" t="s">
        <v>4655</v>
      </c>
      <c r="G358" s="189" t="s">
        <v>401</v>
      </c>
      <c r="H358" s="195" t="s">
        <v>402</v>
      </c>
      <c r="I358" s="24" t="s">
        <v>3961</v>
      </c>
      <c r="J358" s="24" t="s">
        <v>3961</v>
      </c>
      <c r="K358" s="24"/>
      <c r="L358" s="24" t="s">
        <v>4658</v>
      </c>
      <c r="M358" s="24" t="s">
        <v>543</v>
      </c>
      <c r="N358" s="24" t="s">
        <v>4868</v>
      </c>
      <c r="O358" s="24" t="s">
        <v>536</v>
      </c>
      <c r="P358" s="25" t="s">
        <v>544</v>
      </c>
      <c r="Q358" s="24" t="s">
        <v>5116</v>
      </c>
      <c r="R358" s="25" t="s">
        <v>4664</v>
      </c>
      <c r="S358" s="24"/>
      <c r="T358" s="24"/>
      <c r="U358" s="24"/>
    </row>
    <row r="359" spans="2:21">
      <c r="B359" s="24" t="str">
        <f t="shared" si="13"/>
        <v>Y</v>
      </c>
      <c r="C359" s="24" t="s">
        <v>5156</v>
      </c>
      <c r="D359" s="24" t="str">
        <f t="shared" si="14"/>
        <v>ConTab_BOM_KP_Insert_0353</v>
      </c>
      <c r="E359" s="197" t="s">
        <v>405</v>
      </c>
      <c r="F359" s="189" t="s">
        <v>4655</v>
      </c>
      <c r="G359" s="189" t="s">
        <v>410</v>
      </c>
      <c r="H359" s="195" t="s">
        <v>411</v>
      </c>
      <c r="I359" s="24" t="s">
        <v>3956</v>
      </c>
      <c r="J359" s="24" t="s">
        <v>4656</v>
      </c>
      <c r="K359" s="24"/>
      <c r="L359" s="24" t="s">
        <v>4658</v>
      </c>
      <c r="M359" s="24" t="s">
        <v>535</v>
      </c>
      <c r="N359" s="24" t="s">
        <v>4868</v>
      </c>
      <c r="O359" s="24" t="s">
        <v>536</v>
      </c>
      <c r="P359" s="25" t="s">
        <v>544</v>
      </c>
      <c r="Q359" s="24" t="s">
        <v>5157</v>
      </c>
      <c r="R359" s="25" t="s">
        <v>539</v>
      </c>
      <c r="S359" s="24"/>
      <c r="T359" s="24"/>
      <c r="U359" s="24"/>
    </row>
    <row r="360" spans="2:21">
      <c r="B360" s="24" t="str">
        <f t="shared" si="13"/>
        <v>Y</v>
      </c>
      <c r="C360" s="24" t="s">
        <v>5158</v>
      </c>
      <c r="D360" s="24" t="str">
        <f t="shared" si="14"/>
        <v>ConTab_BOM_KP_Insert_0354</v>
      </c>
      <c r="E360" s="197" t="s">
        <v>405</v>
      </c>
      <c r="F360" s="189" t="s">
        <v>4655</v>
      </c>
      <c r="G360" s="189" t="s">
        <v>410</v>
      </c>
      <c r="H360" s="195" t="s">
        <v>411</v>
      </c>
      <c r="I360" s="24" t="s">
        <v>3956</v>
      </c>
      <c r="J360" s="24" t="s">
        <v>4656</v>
      </c>
      <c r="K360" s="24"/>
      <c r="L360" s="24" t="s">
        <v>4658</v>
      </c>
      <c r="M360" s="24" t="s">
        <v>543</v>
      </c>
      <c r="N360" s="24" t="s">
        <v>4868</v>
      </c>
      <c r="O360" s="24" t="s">
        <v>536</v>
      </c>
      <c r="P360" s="25" t="s">
        <v>544</v>
      </c>
      <c r="Q360" s="24" t="s">
        <v>5159</v>
      </c>
      <c r="R360" s="25" t="s">
        <v>4664</v>
      </c>
      <c r="S360" s="24"/>
      <c r="T360" s="24"/>
      <c r="U360" s="24"/>
    </row>
    <row r="361" spans="2:21">
      <c r="B361" s="24" t="str">
        <f t="shared" si="13"/>
        <v>Y</v>
      </c>
      <c r="C361" s="24" t="s">
        <v>5160</v>
      </c>
      <c r="D361" s="24" t="str">
        <f t="shared" si="14"/>
        <v>ConTab_BOM_KP_Insert_0355</v>
      </c>
      <c r="E361" s="197" t="s">
        <v>405</v>
      </c>
      <c r="F361" s="189" t="s">
        <v>4655</v>
      </c>
      <c r="G361" s="189" t="s">
        <v>410</v>
      </c>
      <c r="H361" s="195" t="s">
        <v>411</v>
      </c>
      <c r="I361" s="24" t="s">
        <v>3961</v>
      </c>
      <c r="J361" s="24" t="s">
        <v>3961</v>
      </c>
      <c r="K361" s="24"/>
      <c r="L361" s="24" t="s">
        <v>4658</v>
      </c>
      <c r="M361" s="24" t="s">
        <v>535</v>
      </c>
      <c r="N361" s="24" t="s">
        <v>4868</v>
      </c>
      <c r="O361" s="24" t="s">
        <v>536</v>
      </c>
      <c r="P361" s="25" t="s">
        <v>544</v>
      </c>
      <c r="Q361" s="24" t="s">
        <v>5116</v>
      </c>
      <c r="R361" s="25" t="s">
        <v>539</v>
      </c>
      <c r="S361" s="24"/>
      <c r="T361" s="24"/>
      <c r="U361" s="24"/>
    </row>
    <row r="362" spans="2:21">
      <c r="B362" s="24" t="str">
        <f t="shared" si="13"/>
        <v>Y</v>
      </c>
      <c r="C362" s="24" t="s">
        <v>5161</v>
      </c>
      <c r="D362" s="24" t="str">
        <f t="shared" si="14"/>
        <v>ConTab_BOM_KP_Insert_0356</v>
      </c>
      <c r="E362" s="197" t="s">
        <v>405</v>
      </c>
      <c r="F362" s="189" t="s">
        <v>4655</v>
      </c>
      <c r="G362" s="189" t="s">
        <v>410</v>
      </c>
      <c r="H362" s="195" t="s">
        <v>411</v>
      </c>
      <c r="I362" s="24" t="s">
        <v>3961</v>
      </c>
      <c r="J362" s="24" t="s">
        <v>3961</v>
      </c>
      <c r="K362" s="24"/>
      <c r="L362" s="24" t="s">
        <v>4658</v>
      </c>
      <c r="M362" s="24" t="s">
        <v>543</v>
      </c>
      <c r="N362" s="24" t="s">
        <v>4868</v>
      </c>
      <c r="O362" s="24" t="s">
        <v>536</v>
      </c>
      <c r="P362" s="25" t="s">
        <v>544</v>
      </c>
      <c r="Q362" s="24" t="s">
        <v>5116</v>
      </c>
      <c r="R362" s="25" t="s">
        <v>4664</v>
      </c>
      <c r="S362" s="24"/>
      <c r="T362" s="24"/>
      <c r="U362" s="24"/>
    </row>
    <row r="363" spans="2:21">
      <c r="B363" s="24" t="str">
        <f t="shared" si="13"/>
        <v>Y</v>
      </c>
      <c r="C363" s="24" t="s">
        <v>5162</v>
      </c>
      <c r="D363" s="24" t="str">
        <f t="shared" si="14"/>
        <v>ConTab_BOM_KP_Insert_0357</v>
      </c>
      <c r="E363" s="197" t="s">
        <v>414</v>
      </c>
      <c r="F363" s="189" t="s">
        <v>4655</v>
      </c>
      <c r="G363" s="189" t="s">
        <v>410</v>
      </c>
      <c r="H363" s="195" t="s">
        <v>411</v>
      </c>
      <c r="I363" s="24" t="s">
        <v>3956</v>
      </c>
      <c r="J363" s="24" t="s">
        <v>4656</v>
      </c>
      <c r="K363" s="24"/>
      <c r="L363" s="24" t="s">
        <v>4658</v>
      </c>
      <c r="M363" s="24" t="s">
        <v>535</v>
      </c>
      <c r="N363" s="24" t="s">
        <v>4868</v>
      </c>
      <c r="O363" s="24" t="s">
        <v>536</v>
      </c>
      <c r="P363" s="25" t="s">
        <v>544</v>
      </c>
      <c r="Q363" s="24" t="s">
        <v>5157</v>
      </c>
      <c r="R363" s="25" t="s">
        <v>539</v>
      </c>
      <c r="S363" s="24"/>
      <c r="T363" s="24"/>
      <c r="U363" s="24"/>
    </row>
    <row r="364" spans="2:21">
      <c r="B364" s="24" t="str">
        <f t="shared" si="13"/>
        <v>Y</v>
      </c>
      <c r="C364" s="24" t="s">
        <v>5163</v>
      </c>
      <c r="D364" s="24" t="str">
        <f t="shared" si="14"/>
        <v>ConTab_BOM_KP_Insert_0358</v>
      </c>
      <c r="E364" s="197" t="s">
        <v>414</v>
      </c>
      <c r="F364" s="189" t="s">
        <v>4655</v>
      </c>
      <c r="G364" s="189" t="s">
        <v>410</v>
      </c>
      <c r="H364" s="195" t="s">
        <v>411</v>
      </c>
      <c r="I364" s="24" t="s">
        <v>3956</v>
      </c>
      <c r="J364" s="24" t="s">
        <v>4656</v>
      </c>
      <c r="K364" s="24"/>
      <c r="L364" s="24" t="s">
        <v>4658</v>
      </c>
      <c r="M364" s="24" t="s">
        <v>543</v>
      </c>
      <c r="N364" s="24" t="s">
        <v>4868</v>
      </c>
      <c r="O364" s="24" t="s">
        <v>536</v>
      </c>
      <c r="P364" s="25" t="s">
        <v>544</v>
      </c>
      <c r="Q364" s="24" t="s">
        <v>5159</v>
      </c>
      <c r="R364" s="25" t="s">
        <v>4664</v>
      </c>
      <c r="S364" s="24"/>
      <c r="T364" s="24"/>
      <c r="U364" s="24"/>
    </row>
    <row r="365" spans="2:21">
      <c r="B365" s="24" t="str">
        <f t="shared" si="13"/>
        <v>Y</v>
      </c>
      <c r="C365" s="24" t="s">
        <v>5164</v>
      </c>
      <c r="D365" s="24" t="str">
        <f t="shared" si="14"/>
        <v>ConTab_BOM_KP_Insert_0359</v>
      </c>
      <c r="E365" s="197" t="s">
        <v>414</v>
      </c>
      <c r="F365" s="189" t="s">
        <v>4655</v>
      </c>
      <c r="G365" s="189" t="s">
        <v>410</v>
      </c>
      <c r="H365" s="195" t="s">
        <v>411</v>
      </c>
      <c r="I365" s="24" t="s">
        <v>3961</v>
      </c>
      <c r="J365" s="24" t="s">
        <v>3961</v>
      </c>
      <c r="K365" s="24"/>
      <c r="L365" s="24" t="s">
        <v>4658</v>
      </c>
      <c r="M365" s="24" t="s">
        <v>535</v>
      </c>
      <c r="N365" s="24" t="s">
        <v>4868</v>
      </c>
      <c r="O365" s="24" t="s">
        <v>536</v>
      </c>
      <c r="P365" s="25" t="s">
        <v>544</v>
      </c>
      <c r="Q365" s="24" t="s">
        <v>5116</v>
      </c>
      <c r="R365" s="25" t="s">
        <v>539</v>
      </c>
      <c r="S365" s="24"/>
      <c r="T365" s="24"/>
      <c r="U365" s="24"/>
    </row>
    <row r="366" spans="2:21">
      <c r="B366" s="24" t="str">
        <f t="shared" si="13"/>
        <v>Y</v>
      </c>
      <c r="C366" s="24" t="s">
        <v>5165</v>
      </c>
      <c r="D366" s="24" t="str">
        <f t="shared" si="14"/>
        <v>ConTab_BOM_KP_Insert_0360</v>
      </c>
      <c r="E366" s="197" t="s">
        <v>414</v>
      </c>
      <c r="F366" s="189" t="s">
        <v>4655</v>
      </c>
      <c r="G366" s="189" t="s">
        <v>410</v>
      </c>
      <c r="H366" s="195" t="s">
        <v>411</v>
      </c>
      <c r="I366" s="24" t="s">
        <v>3961</v>
      </c>
      <c r="J366" s="24" t="s">
        <v>3961</v>
      </c>
      <c r="K366" s="24"/>
      <c r="L366" s="24" t="s">
        <v>4658</v>
      </c>
      <c r="M366" s="24" t="s">
        <v>543</v>
      </c>
      <c r="N366" s="24" t="s">
        <v>4868</v>
      </c>
      <c r="O366" s="24" t="s">
        <v>536</v>
      </c>
      <c r="P366" s="25" t="s">
        <v>544</v>
      </c>
      <c r="Q366" s="24" t="s">
        <v>5116</v>
      </c>
      <c r="R366" s="25" t="s">
        <v>4664</v>
      </c>
      <c r="S366" s="24"/>
      <c r="T366" s="24"/>
      <c r="U366" s="24"/>
    </row>
    <row r="367" spans="2:21">
      <c r="B367" s="24" t="str">
        <f t="shared" si="13"/>
        <v>Y</v>
      </c>
      <c r="C367" s="24" t="s">
        <v>5166</v>
      </c>
      <c r="D367" s="24" t="str">
        <f t="shared" si="14"/>
        <v>ConTab_BOM_KP_Insert_0361</v>
      </c>
      <c r="E367" s="197" t="s">
        <v>419</v>
      </c>
      <c r="F367" s="189" t="s">
        <v>4655</v>
      </c>
      <c r="G367" s="189" t="s">
        <v>401</v>
      </c>
      <c r="H367" s="195" t="s">
        <v>402</v>
      </c>
      <c r="I367" s="24" t="s">
        <v>3956</v>
      </c>
      <c r="J367" s="24" t="s">
        <v>4656</v>
      </c>
      <c r="K367" s="24"/>
      <c r="L367" s="24" t="s">
        <v>4658</v>
      </c>
      <c r="M367" s="24" t="s">
        <v>535</v>
      </c>
      <c r="N367" s="24" t="s">
        <v>4868</v>
      </c>
      <c r="O367" s="24" t="s">
        <v>536</v>
      </c>
      <c r="P367" s="25" t="s">
        <v>544</v>
      </c>
      <c r="Q367" s="24" t="s">
        <v>5147</v>
      </c>
      <c r="R367" s="25" t="s">
        <v>539</v>
      </c>
      <c r="S367" s="24"/>
      <c r="T367" s="24"/>
      <c r="U367" s="24"/>
    </row>
    <row r="368" spans="2:21">
      <c r="B368" s="24" t="str">
        <f t="shared" si="13"/>
        <v>Y</v>
      </c>
      <c r="C368" s="24" t="s">
        <v>5167</v>
      </c>
      <c r="D368" s="24" t="str">
        <f t="shared" si="14"/>
        <v>ConTab_BOM_KP_Insert_0362</v>
      </c>
      <c r="E368" s="197" t="s">
        <v>419</v>
      </c>
      <c r="F368" s="189" t="s">
        <v>4655</v>
      </c>
      <c r="G368" s="189" t="s">
        <v>401</v>
      </c>
      <c r="H368" s="195" t="s">
        <v>402</v>
      </c>
      <c r="I368" s="24" t="s">
        <v>3956</v>
      </c>
      <c r="J368" s="24" t="s">
        <v>4656</v>
      </c>
      <c r="K368" s="24"/>
      <c r="L368" s="24" t="s">
        <v>4658</v>
      </c>
      <c r="M368" s="24" t="s">
        <v>543</v>
      </c>
      <c r="N368" s="24" t="s">
        <v>4868</v>
      </c>
      <c r="O368" s="24" t="s">
        <v>536</v>
      </c>
      <c r="P368" s="25" t="s">
        <v>544</v>
      </c>
      <c r="Q368" s="24" t="s">
        <v>5149</v>
      </c>
      <c r="R368" s="25" t="s">
        <v>4664</v>
      </c>
      <c r="S368" s="24"/>
      <c r="T368" s="24"/>
      <c r="U368" s="24"/>
    </row>
    <row r="369" spans="2:21">
      <c r="B369" s="24" t="str">
        <f t="shared" si="13"/>
        <v>Y</v>
      </c>
      <c r="C369" s="24" t="s">
        <v>5168</v>
      </c>
      <c r="D369" s="24" t="str">
        <f t="shared" si="14"/>
        <v>ConTab_BOM_KP_Insert_0363</v>
      </c>
      <c r="E369" s="197" t="s">
        <v>419</v>
      </c>
      <c r="F369" s="189" t="s">
        <v>4655</v>
      </c>
      <c r="G369" s="189" t="s">
        <v>401</v>
      </c>
      <c r="H369" s="195" t="s">
        <v>402</v>
      </c>
      <c r="I369" s="24" t="s">
        <v>3961</v>
      </c>
      <c r="J369" s="24" t="s">
        <v>3961</v>
      </c>
      <c r="K369" s="24"/>
      <c r="L369" s="24" t="s">
        <v>4658</v>
      </c>
      <c r="M369" s="24" t="s">
        <v>535</v>
      </c>
      <c r="N369" s="24" t="s">
        <v>4868</v>
      </c>
      <c r="O369" s="24" t="s">
        <v>536</v>
      </c>
      <c r="P369" s="25" t="s">
        <v>544</v>
      </c>
      <c r="Q369" s="24" t="s">
        <v>5116</v>
      </c>
      <c r="R369" s="25" t="s">
        <v>539</v>
      </c>
      <c r="S369" s="24"/>
      <c r="T369" s="24"/>
      <c r="U369" s="24"/>
    </row>
    <row r="370" spans="2:21">
      <c r="B370" s="24" t="str">
        <f t="shared" si="13"/>
        <v>Y</v>
      </c>
      <c r="C370" s="24" t="s">
        <v>5169</v>
      </c>
      <c r="D370" s="24" t="str">
        <f t="shared" si="14"/>
        <v>ConTab_BOM_KP_Insert_0364</v>
      </c>
      <c r="E370" s="197" t="s">
        <v>419</v>
      </c>
      <c r="F370" s="189" t="s">
        <v>4655</v>
      </c>
      <c r="G370" s="189" t="s">
        <v>401</v>
      </c>
      <c r="H370" s="195" t="s">
        <v>402</v>
      </c>
      <c r="I370" s="24" t="s">
        <v>3961</v>
      </c>
      <c r="J370" s="24" t="s">
        <v>3961</v>
      </c>
      <c r="K370" s="24"/>
      <c r="L370" s="24" t="s">
        <v>4658</v>
      </c>
      <c r="M370" s="24" t="s">
        <v>543</v>
      </c>
      <c r="N370" s="24" t="s">
        <v>4868</v>
      </c>
      <c r="O370" s="24" t="s">
        <v>536</v>
      </c>
      <c r="P370" s="25" t="s">
        <v>544</v>
      </c>
      <c r="Q370" s="24" t="s">
        <v>5116</v>
      </c>
      <c r="R370" s="25" t="s">
        <v>4664</v>
      </c>
      <c r="S370" s="24"/>
      <c r="T370" s="24"/>
      <c r="U370" s="24"/>
    </row>
    <row r="371" spans="2:21">
      <c r="B371" s="24" t="str">
        <f t="shared" si="13"/>
        <v>Y</v>
      </c>
      <c r="C371" s="24" t="s">
        <v>5170</v>
      </c>
      <c r="D371" s="24" t="str">
        <f t="shared" si="14"/>
        <v>ConTab_BOM_KP_Insert_0365</v>
      </c>
      <c r="E371" s="197" t="s">
        <v>424</v>
      </c>
      <c r="F371" s="189" t="s">
        <v>4655</v>
      </c>
      <c r="G371" s="189" t="s">
        <v>401</v>
      </c>
      <c r="H371" s="195" t="s">
        <v>402</v>
      </c>
      <c r="I371" s="24" t="s">
        <v>3956</v>
      </c>
      <c r="J371" s="24" t="s">
        <v>4656</v>
      </c>
      <c r="K371" s="24"/>
      <c r="L371" s="24" t="s">
        <v>4658</v>
      </c>
      <c r="M371" s="24" t="s">
        <v>535</v>
      </c>
      <c r="N371" s="24" t="s">
        <v>4868</v>
      </c>
      <c r="O371" s="24" t="s">
        <v>536</v>
      </c>
      <c r="P371" s="25" t="s">
        <v>544</v>
      </c>
      <c r="Q371" s="24" t="s">
        <v>5147</v>
      </c>
      <c r="R371" s="25" t="s">
        <v>539</v>
      </c>
      <c r="S371" s="24"/>
      <c r="T371" s="24"/>
      <c r="U371" s="24"/>
    </row>
    <row r="372" spans="2:21">
      <c r="B372" s="24" t="str">
        <f t="shared" si="13"/>
        <v>Y</v>
      </c>
      <c r="C372" s="24" t="s">
        <v>5171</v>
      </c>
      <c r="D372" s="24" t="str">
        <f t="shared" si="14"/>
        <v>ConTab_BOM_KP_Insert_0366</v>
      </c>
      <c r="E372" s="197" t="s">
        <v>424</v>
      </c>
      <c r="F372" s="189" t="s">
        <v>4655</v>
      </c>
      <c r="G372" s="189" t="s">
        <v>401</v>
      </c>
      <c r="H372" s="195" t="s">
        <v>402</v>
      </c>
      <c r="I372" s="24" t="s">
        <v>3956</v>
      </c>
      <c r="J372" s="24" t="s">
        <v>4656</v>
      </c>
      <c r="K372" s="24"/>
      <c r="L372" s="24" t="s">
        <v>4658</v>
      </c>
      <c r="M372" s="24" t="s">
        <v>543</v>
      </c>
      <c r="N372" s="24" t="s">
        <v>4868</v>
      </c>
      <c r="O372" s="24" t="s">
        <v>536</v>
      </c>
      <c r="P372" s="25" t="s">
        <v>544</v>
      </c>
      <c r="Q372" s="24" t="s">
        <v>5149</v>
      </c>
      <c r="R372" s="25" t="s">
        <v>4664</v>
      </c>
      <c r="S372" s="24"/>
      <c r="T372" s="24"/>
      <c r="U372" s="24"/>
    </row>
    <row r="373" spans="2:21">
      <c r="B373" s="24" t="str">
        <f t="shared" si="13"/>
        <v>Y</v>
      </c>
      <c r="C373" s="24" t="s">
        <v>5172</v>
      </c>
      <c r="D373" s="24" t="str">
        <f t="shared" si="14"/>
        <v>ConTab_BOM_KP_Insert_0367</v>
      </c>
      <c r="E373" s="197" t="s">
        <v>424</v>
      </c>
      <c r="F373" s="189" t="s">
        <v>4655</v>
      </c>
      <c r="G373" s="189" t="s">
        <v>401</v>
      </c>
      <c r="H373" s="195" t="s">
        <v>402</v>
      </c>
      <c r="I373" s="24" t="s">
        <v>3961</v>
      </c>
      <c r="J373" s="24" t="s">
        <v>3961</v>
      </c>
      <c r="K373" s="24"/>
      <c r="L373" s="24" t="s">
        <v>4658</v>
      </c>
      <c r="M373" s="24" t="s">
        <v>535</v>
      </c>
      <c r="N373" s="24" t="s">
        <v>4868</v>
      </c>
      <c r="O373" s="24" t="s">
        <v>536</v>
      </c>
      <c r="P373" s="25" t="s">
        <v>544</v>
      </c>
      <c r="Q373" s="24" t="s">
        <v>5116</v>
      </c>
      <c r="R373" s="25" t="s">
        <v>539</v>
      </c>
      <c r="S373" s="24"/>
      <c r="T373" s="24"/>
      <c r="U373" s="24"/>
    </row>
    <row r="374" spans="2:21">
      <c r="B374" s="24" t="str">
        <f t="shared" si="13"/>
        <v>Y</v>
      </c>
      <c r="C374" s="24" t="s">
        <v>5173</v>
      </c>
      <c r="D374" s="24" t="str">
        <f t="shared" si="14"/>
        <v>ConTab_BOM_KP_Insert_0368</v>
      </c>
      <c r="E374" s="197" t="s">
        <v>424</v>
      </c>
      <c r="F374" s="189" t="s">
        <v>4655</v>
      </c>
      <c r="G374" s="189" t="s">
        <v>401</v>
      </c>
      <c r="H374" s="195" t="s">
        <v>402</v>
      </c>
      <c r="I374" s="24" t="s">
        <v>3961</v>
      </c>
      <c r="J374" s="24" t="s">
        <v>3961</v>
      </c>
      <c r="K374" s="24"/>
      <c r="L374" s="24" t="s">
        <v>4658</v>
      </c>
      <c r="M374" s="24" t="s">
        <v>543</v>
      </c>
      <c r="N374" s="24" t="s">
        <v>4868</v>
      </c>
      <c r="O374" s="24" t="s">
        <v>536</v>
      </c>
      <c r="P374" s="25" t="s">
        <v>544</v>
      </c>
      <c r="Q374" s="24" t="s">
        <v>5116</v>
      </c>
      <c r="R374" s="25" t="s">
        <v>4664</v>
      </c>
      <c r="S374" s="24"/>
      <c r="T374" s="24"/>
      <c r="U374" s="24"/>
    </row>
    <row r="375" spans="2:21">
      <c r="B375" s="24" t="str">
        <f t="shared" si="13"/>
        <v>Y</v>
      </c>
      <c r="C375" s="24" t="s">
        <v>5174</v>
      </c>
      <c r="D375" s="24" t="str">
        <f t="shared" si="14"/>
        <v>ConTab_BOM_KP_Insert_0369</v>
      </c>
      <c r="E375" s="197" t="s">
        <v>429</v>
      </c>
      <c r="F375" s="189" t="s">
        <v>4655</v>
      </c>
      <c r="G375" s="189" t="s">
        <v>432</v>
      </c>
      <c r="H375" s="195" t="s">
        <v>265</v>
      </c>
      <c r="I375" s="24" t="s">
        <v>3956</v>
      </c>
      <c r="J375" s="24" t="s">
        <v>4656</v>
      </c>
      <c r="K375" s="24"/>
      <c r="L375" s="24" t="s">
        <v>4658</v>
      </c>
      <c r="M375" s="24" t="s">
        <v>535</v>
      </c>
      <c r="N375" s="24" t="s">
        <v>4868</v>
      </c>
      <c r="O375" s="24" t="s">
        <v>536</v>
      </c>
      <c r="P375" s="25" t="s">
        <v>5175</v>
      </c>
      <c r="Q375" s="24" t="s">
        <v>5176</v>
      </c>
      <c r="R375" s="25" t="s">
        <v>539</v>
      </c>
      <c r="S375" s="24"/>
      <c r="T375" s="24"/>
      <c r="U375" s="24"/>
    </row>
    <row r="376" spans="2:21">
      <c r="B376" s="24" t="str">
        <f t="shared" si="13"/>
        <v>Y</v>
      </c>
      <c r="C376" s="24" t="s">
        <v>5177</v>
      </c>
      <c r="D376" s="24" t="str">
        <f t="shared" si="14"/>
        <v>ConTab_BOM_KP_Insert_0370</v>
      </c>
      <c r="E376" s="197" t="s">
        <v>429</v>
      </c>
      <c r="F376" s="189" t="s">
        <v>4655</v>
      </c>
      <c r="G376" s="189" t="s">
        <v>432</v>
      </c>
      <c r="H376" s="195" t="s">
        <v>265</v>
      </c>
      <c r="I376" s="24" t="s">
        <v>3956</v>
      </c>
      <c r="J376" s="24" t="s">
        <v>4656</v>
      </c>
      <c r="K376" s="24"/>
      <c r="L376" s="24" t="s">
        <v>4658</v>
      </c>
      <c r="M376" s="24" t="s">
        <v>543</v>
      </c>
      <c r="N376" s="24" t="s">
        <v>4868</v>
      </c>
      <c r="O376" s="24" t="s">
        <v>536</v>
      </c>
      <c r="P376" s="25" t="s">
        <v>544</v>
      </c>
      <c r="Q376" s="24" t="s">
        <v>5178</v>
      </c>
      <c r="R376" s="25" t="s">
        <v>4664</v>
      </c>
      <c r="S376" s="24"/>
      <c r="T376" s="24"/>
      <c r="U376" s="24"/>
    </row>
    <row r="377" spans="2:21">
      <c r="B377" s="24" t="str">
        <f t="shared" si="13"/>
        <v>Y</v>
      </c>
      <c r="C377" s="24" t="s">
        <v>5179</v>
      </c>
      <c r="D377" s="24" t="str">
        <f t="shared" si="14"/>
        <v>ConTab_BOM_KP_Insert_0371</v>
      </c>
      <c r="E377" s="197" t="s">
        <v>429</v>
      </c>
      <c r="F377" s="189" t="s">
        <v>4655</v>
      </c>
      <c r="G377" s="189" t="s">
        <v>432</v>
      </c>
      <c r="H377" s="195" t="s">
        <v>265</v>
      </c>
      <c r="I377" s="24" t="s">
        <v>3961</v>
      </c>
      <c r="J377" s="24" t="s">
        <v>3961</v>
      </c>
      <c r="K377" s="24"/>
      <c r="L377" s="24" t="s">
        <v>4658</v>
      </c>
      <c r="M377" s="24" t="s">
        <v>535</v>
      </c>
      <c r="N377" s="24" t="s">
        <v>4868</v>
      </c>
      <c r="O377" s="24" t="s">
        <v>536</v>
      </c>
      <c r="P377" s="25" t="s">
        <v>5180</v>
      </c>
      <c r="Q377" s="24" t="s">
        <v>5116</v>
      </c>
      <c r="R377" s="25" t="s">
        <v>539</v>
      </c>
      <c r="S377" s="24"/>
      <c r="T377" s="24"/>
      <c r="U377" s="24"/>
    </row>
    <row r="378" spans="2:21">
      <c r="B378" s="24" t="str">
        <f t="shared" si="13"/>
        <v>Y</v>
      </c>
      <c r="C378" s="24" t="s">
        <v>5181</v>
      </c>
      <c r="D378" s="24" t="str">
        <f t="shared" si="14"/>
        <v>ConTab_BOM_KP_Insert_0372</v>
      </c>
      <c r="E378" s="197" t="s">
        <v>429</v>
      </c>
      <c r="F378" s="189" t="s">
        <v>4655</v>
      </c>
      <c r="G378" s="189" t="s">
        <v>432</v>
      </c>
      <c r="H378" s="195" t="s">
        <v>265</v>
      </c>
      <c r="I378" s="24" t="s">
        <v>3961</v>
      </c>
      <c r="J378" s="24" t="s">
        <v>3961</v>
      </c>
      <c r="K378" s="24"/>
      <c r="L378" s="24" t="s">
        <v>4658</v>
      </c>
      <c r="M378" s="24" t="s">
        <v>543</v>
      </c>
      <c r="N378" s="24" t="s">
        <v>4868</v>
      </c>
      <c r="O378" s="24" t="s">
        <v>536</v>
      </c>
      <c r="P378" s="25" t="s">
        <v>544</v>
      </c>
      <c r="Q378" s="24" t="s">
        <v>5116</v>
      </c>
      <c r="R378" s="25" t="s">
        <v>4664</v>
      </c>
      <c r="S378" s="24"/>
      <c r="T378" s="24"/>
      <c r="U378" s="24"/>
    </row>
    <row r="379" spans="2:21">
      <c r="B379" s="24" t="str">
        <f t="shared" si="13"/>
        <v>Y</v>
      </c>
      <c r="C379" s="24" t="s">
        <v>5182</v>
      </c>
      <c r="D379" s="24" t="str">
        <f t="shared" si="14"/>
        <v>ConTab_BOM_KP_Insert_0373</v>
      </c>
      <c r="E379" s="197" t="s">
        <v>435</v>
      </c>
      <c r="F379" s="189" t="s">
        <v>4655</v>
      </c>
      <c r="G379" s="189" t="s">
        <v>401</v>
      </c>
      <c r="H379" s="195" t="s">
        <v>402</v>
      </c>
      <c r="I379" s="24" t="s">
        <v>3956</v>
      </c>
      <c r="J379" s="24" t="s">
        <v>4656</v>
      </c>
      <c r="K379" s="24"/>
      <c r="L379" s="24" t="s">
        <v>4658</v>
      </c>
      <c r="M379" s="24" t="s">
        <v>535</v>
      </c>
      <c r="N379" s="24" t="s">
        <v>4868</v>
      </c>
      <c r="O379" s="24" t="s">
        <v>536</v>
      </c>
      <c r="P379" s="25" t="s">
        <v>544</v>
      </c>
      <c r="Q379" s="24" t="s">
        <v>5147</v>
      </c>
      <c r="R379" s="25" t="s">
        <v>539</v>
      </c>
      <c r="S379" s="24"/>
      <c r="T379" s="24"/>
      <c r="U379" s="24"/>
    </row>
    <row r="380" spans="2:21">
      <c r="B380" s="24" t="str">
        <f t="shared" si="13"/>
        <v>Y</v>
      </c>
      <c r="C380" s="24" t="s">
        <v>5183</v>
      </c>
      <c r="D380" s="24" t="str">
        <f t="shared" si="14"/>
        <v>ConTab_BOM_KP_Insert_0374</v>
      </c>
      <c r="E380" s="197" t="s">
        <v>435</v>
      </c>
      <c r="F380" s="189" t="s">
        <v>4655</v>
      </c>
      <c r="G380" s="189" t="s">
        <v>401</v>
      </c>
      <c r="H380" s="195" t="s">
        <v>402</v>
      </c>
      <c r="I380" s="24" t="s">
        <v>3956</v>
      </c>
      <c r="J380" s="24" t="s">
        <v>4656</v>
      </c>
      <c r="K380" s="24"/>
      <c r="L380" s="24" t="s">
        <v>4658</v>
      </c>
      <c r="M380" s="24" t="s">
        <v>543</v>
      </c>
      <c r="N380" s="24" t="s">
        <v>4868</v>
      </c>
      <c r="O380" s="24" t="s">
        <v>536</v>
      </c>
      <c r="P380" s="25" t="s">
        <v>544</v>
      </c>
      <c r="Q380" s="24" t="s">
        <v>5149</v>
      </c>
      <c r="R380" s="25" t="s">
        <v>4664</v>
      </c>
      <c r="S380" s="24"/>
      <c r="T380" s="24"/>
      <c r="U380" s="24"/>
    </row>
    <row r="381" spans="2:21">
      <c r="B381" s="24" t="str">
        <f t="shared" si="13"/>
        <v>Y</v>
      </c>
      <c r="C381" s="24" t="s">
        <v>5184</v>
      </c>
      <c r="D381" s="24" t="str">
        <f t="shared" si="14"/>
        <v>ConTab_BOM_KP_Insert_0375</v>
      </c>
      <c r="E381" s="197" t="s">
        <v>435</v>
      </c>
      <c r="F381" s="189" t="s">
        <v>4655</v>
      </c>
      <c r="G381" s="189" t="s">
        <v>401</v>
      </c>
      <c r="H381" s="195" t="s">
        <v>402</v>
      </c>
      <c r="I381" s="24" t="s">
        <v>3961</v>
      </c>
      <c r="J381" s="24" t="s">
        <v>3961</v>
      </c>
      <c r="K381" s="24"/>
      <c r="L381" s="24" t="s">
        <v>4658</v>
      </c>
      <c r="M381" s="24" t="s">
        <v>535</v>
      </c>
      <c r="N381" s="24" t="s">
        <v>4868</v>
      </c>
      <c r="O381" s="24" t="s">
        <v>536</v>
      </c>
      <c r="P381" s="25" t="s">
        <v>544</v>
      </c>
      <c r="Q381" s="24" t="s">
        <v>5116</v>
      </c>
      <c r="R381" s="25" t="s">
        <v>539</v>
      </c>
      <c r="S381" s="24"/>
      <c r="T381" s="24"/>
      <c r="U381" s="24"/>
    </row>
    <row r="382" spans="2:21">
      <c r="B382" s="24" t="str">
        <f t="shared" si="13"/>
        <v>Y</v>
      </c>
      <c r="C382" s="24" t="s">
        <v>5185</v>
      </c>
      <c r="D382" s="24" t="str">
        <f t="shared" si="14"/>
        <v>ConTab_BOM_KP_Insert_0376</v>
      </c>
      <c r="E382" s="197" t="s">
        <v>435</v>
      </c>
      <c r="F382" s="189" t="s">
        <v>4655</v>
      </c>
      <c r="G382" s="189" t="s">
        <v>401</v>
      </c>
      <c r="H382" s="195" t="s">
        <v>402</v>
      </c>
      <c r="I382" s="24" t="s">
        <v>3961</v>
      </c>
      <c r="J382" s="24" t="s">
        <v>3961</v>
      </c>
      <c r="K382" s="24"/>
      <c r="L382" s="24" t="s">
        <v>4658</v>
      </c>
      <c r="M382" s="24" t="s">
        <v>543</v>
      </c>
      <c r="N382" s="24" t="s">
        <v>4868</v>
      </c>
      <c r="O382" s="24" t="s">
        <v>536</v>
      </c>
      <c r="P382" s="25" t="s">
        <v>544</v>
      </c>
      <c r="Q382" s="24" t="s">
        <v>5116</v>
      </c>
      <c r="R382" s="25" t="s">
        <v>4664</v>
      </c>
      <c r="S382" s="24"/>
      <c r="T382" s="24"/>
      <c r="U382" s="24"/>
    </row>
    <row r="383" spans="2:21">
      <c r="B383" s="24" t="str">
        <f t="shared" si="13"/>
        <v>Y</v>
      </c>
      <c r="C383" s="24" t="s">
        <v>5186</v>
      </c>
      <c r="D383" s="24" t="str">
        <f t="shared" si="14"/>
        <v>ConTab_BOM_KP_Insert_0377</v>
      </c>
      <c r="E383" s="197" t="s">
        <v>440</v>
      </c>
      <c r="F383" s="189" t="s">
        <v>4655</v>
      </c>
      <c r="G383" s="189" t="s">
        <v>443</v>
      </c>
      <c r="H383" s="202" t="s">
        <v>444</v>
      </c>
      <c r="I383" s="24" t="s">
        <v>3956</v>
      </c>
      <c r="J383" s="24" t="s">
        <v>4656</v>
      </c>
      <c r="K383" s="24"/>
      <c r="L383" s="24" t="s">
        <v>4658</v>
      </c>
      <c r="M383" s="24" t="s">
        <v>535</v>
      </c>
      <c r="N383" s="24" t="s">
        <v>4868</v>
      </c>
      <c r="O383" s="24" t="s">
        <v>536</v>
      </c>
      <c r="P383" s="25" t="s">
        <v>544</v>
      </c>
      <c r="Q383" s="24" t="s">
        <v>5187</v>
      </c>
      <c r="R383" s="25" t="s">
        <v>539</v>
      </c>
      <c r="S383" s="24"/>
      <c r="T383" s="24"/>
      <c r="U383" s="24"/>
    </row>
    <row r="384" spans="2:21">
      <c r="B384" s="24" t="str">
        <f t="shared" si="13"/>
        <v>Y</v>
      </c>
      <c r="C384" s="24" t="s">
        <v>5188</v>
      </c>
      <c r="D384" s="24" t="str">
        <f t="shared" si="14"/>
        <v>ConTab_BOM_KP_Insert_0378</v>
      </c>
      <c r="E384" s="197" t="s">
        <v>440</v>
      </c>
      <c r="F384" s="189" t="s">
        <v>4655</v>
      </c>
      <c r="G384" s="189" t="s">
        <v>443</v>
      </c>
      <c r="H384" s="202" t="s">
        <v>444</v>
      </c>
      <c r="I384" s="24" t="s">
        <v>3956</v>
      </c>
      <c r="J384" s="24" t="s">
        <v>4656</v>
      </c>
      <c r="K384" s="24"/>
      <c r="L384" s="24" t="s">
        <v>4658</v>
      </c>
      <c r="M384" s="24" t="s">
        <v>543</v>
      </c>
      <c r="N384" s="24" t="s">
        <v>4868</v>
      </c>
      <c r="O384" s="24" t="s">
        <v>536</v>
      </c>
      <c r="P384" s="25" t="s">
        <v>544</v>
      </c>
      <c r="Q384" s="24" t="s">
        <v>5189</v>
      </c>
      <c r="R384" s="25" t="s">
        <v>4664</v>
      </c>
      <c r="S384" s="24"/>
      <c r="T384" s="24"/>
      <c r="U384" s="24"/>
    </row>
    <row r="385" spans="2:21">
      <c r="B385" s="24" t="str">
        <f t="shared" si="13"/>
        <v>Y</v>
      </c>
      <c r="C385" s="24" t="s">
        <v>5190</v>
      </c>
      <c r="D385" s="24" t="str">
        <f t="shared" si="14"/>
        <v>ConTab_BOM_KP_Insert_0379</v>
      </c>
      <c r="E385" s="197" t="s">
        <v>440</v>
      </c>
      <c r="F385" s="189" t="s">
        <v>4655</v>
      </c>
      <c r="G385" s="189" t="s">
        <v>443</v>
      </c>
      <c r="H385" s="202" t="s">
        <v>444</v>
      </c>
      <c r="I385" s="24" t="s">
        <v>3961</v>
      </c>
      <c r="J385" s="24" t="s">
        <v>3961</v>
      </c>
      <c r="K385" s="24"/>
      <c r="L385" s="24" t="s">
        <v>4658</v>
      </c>
      <c r="M385" s="24" t="s">
        <v>535</v>
      </c>
      <c r="N385" s="24" t="s">
        <v>4868</v>
      </c>
      <c r="O385" s="24" t="s">
        <v>536</v>
      </c>
      <c r="P385" s="25" t="s">
        <v>544</v>
      </c>
      <c r="Q385" s="24" t="s">
        <v>5116</v>
      </c>
      <c r="R385" s="25" t="s">
        <v>539</v>
      </c>
      <c r="S385" s="24"/>
      <c r="T385" s="24"/>
      <c r="U385" s="24"/>
    </row>
    <row r="386" spans="2:21">
      <c r="B386" s="24" t="str">
        <f t="shared" si="13"/>
        <v>Y</v>
      </c>
      <c r="C386" s="24" t="s">
        <v>5191</v>
      </c>
      <c r="D386" s="24" t="str">
        <f t="shared" si="14"/>
        <v>ConTab_BOM_KP_Insert_0380</v>
      </c>
      <c r="E386" s="197" t="s">
        <v>440</v>
      </c>
      <c r="F386" s="189" t="s">
        <v>4655</v>
      </c>
      <c r="G386" s="189" t="s">
        <v>443</v>
      </c>
      <c r="H386" s="202" t="s">
        <v>444</v>
      </c>
      <c r="I386" s="24" t="s">
        <v>3961</v>
      </c>
      <c r="J386" s="24" t="s">
        <v>3961</v>
      </c>
      <c r="K386" s="24"/>
      <c r="L386" s="24" t="s">
        <v>4658</v>
      </c>
      <c r="M386" s="24" t="s">
        <v>543</v>
      </c>
      <c r="N386" s="24" t="s">
        <v>4868</v>
      </c>
      <c r="O386" s="24" t="s">
        <v>536</v>
      </c>
      <c r="P386" s="25" t="s">
        <v>544</v>
      </c>
      <c r="Q386" s="24" t="s">
        <v>5116</v>
      </c>
      <c r="R386" s="25" t="s">
        <v>4664</v>
      </c>
      <c r="S386" s="24"/>
      <c r="T386" s="24"/>
      <c r="U386" s="24"/>
    </row>
    <row r="387" spans="2:21">
      <c r="B387" s="24" t="str">
        <f t="shared" si="13"/>
        <v>Y</v>
      </c>
      <c r="C387" s="24" t="s">
        <v>5192</v>
      </c>
      <c r="D387" s="24" t="str">
        <f t="shared" si="14"/>
        <v>ConTab_BOM_KP_Insert_0381</v>
      </c>
      <c r="E387" s="197" t="s">
        <v>447</v>
      </c>
      <c r="F387" s="189" t="s">
        <v>4655</v>
      </c>
      <c r="G387" s="189" t="s">
        <v>450</v>
      </c>
      <c r="H387" s="202" t="s">
        <v>269</v>
      </c>
      <c r="I387" s="24" t="s">
        <v>3956</v>
      </c>
      <c r="J387" s="24" t="s">
        <v>4656</v>
      </c>
      <c r="K387" s="24"/>
      <c r="L387" s="24" t="s">
        <v>4658</v>
      </c>
      <c r="M387" s="24" t="s">
        <v>535</v>
      </c>
      <c r="N387" s="24" t="s">
        <v>4868</v>
      </c>
      <c r="O387" s="24" t="s">
        <v>536</v>
      </c>
      <c r="P387" s="25" t="s">
        <v>5193</v>
      </c>
      <c r="Q387" s="24" t="s">
        <v>5194</v>
      </c>
      <c r="R387" s="25" t="s">
        <v>539</v>
      </c>
      <c r="S387" s="24"/>
      <c r="T387" s="24"/>
      <c r="U387" s="24"/>
    </row>
    <row r="388" spans="2:21">
      <c r="B388" s="24" t="str">
        <f t="shared" si="13"/>
        <v>Y</v>
      </c>
      <c r="C388" s="24" t="s">
        <v>5195</v>
      </c>
      <c r="D388" s="24" t="str">
        <f t="shared" si="14"/>
        <v>ConTab_BOM_KP_Insert_0382</v>
      </c>
      <c r="E388" s="197" t="s">
        <v>447</v>
      </c>
      <c r="F388" s="189" t="s">
        <v>4655</v>
      </c>
      <c r="G388" s="189" t="s">
        <v>450</v>
      </c>
      <c r="H388" s="202" t="s">
        <v>269</v>
      </c>
      <c r="I388" s="24" t="s">
        <v>3956</v>
      </c>
      <c r="J388" s="24" t="s">
        <v>4656</v>
      </c>
      <c r="K388" s="24"/>
      <c r="L388" s="24" t="s">
        <v>4658</v>
      </c>
      <c r="M388" s="24" t="s">
        <v>543</v>
      </c>
      <c r="N388" s="24" t="s">
        <v>4868</v>
      </c>
      <c r="O388" s="24" t="s">
        <v>536</v>
      </c>
      <c r="P388" s="25" t="s">
        <v>544</v>
      </c>
      <c r="Q388" s="24" t="s">
        <v>5196</v>
      </c>
      <c r="R388" s="25" t="s">
        <v>4664</v>
      </c>
      <c r="S388" s="24"/>
      <c r="T388" s="24"/>
      <c r="U388" s="24"/>
    </row>
    <row r="389" spans="2:21">
      <c r="B389" s="24" t="str">
        <f t="shared" si="13"/>
        <v>Y</v>
      </c>
      <c r="C389" s="24" t="s">
        <v>5197</v>
      </c>
      <c r="D389" s="24" t="e">
        <f>IF(#REF!="Y",C389,"")</f>
        <v>#REF!</v>
      </c>
      <c r="E389" s="197" t="s">
        <v>447</v>
      </c>
      <c r="F389" s="189" t="s">
        <v>4655</v>
      </c>
      <c r="G389" s="189" t="s">
        <v>450</v>
      </c>
      <c r="H389" s="202" t="s">
        <v>269</v>
      </c>
      <c r="I389" s="24" t="s">
        <v>3961</v>
      </c>
      <c r="J389" s="24" t="s">
        <v>3961</v>
      </c>
      <c r="K389" s="24"/>
      <c r="L389" s="24" t="s">
        <v>4658</v>
      </c>
      <c r="M389" s="24" t="s">
        <v>535</v>
      </c>
      <c r="N389" s="24" t="s">
        <v>4868</v>
      </c>
      <c r="O389" s="24" t="s">
        <v>536</v>
      </c>
      <c r="P389" s="25" t="s">
        <v>5198</v>
      </c>
      <c r="Q389" s="24" t="s">
        <v>5199</v>
      </c>
      <c r="R389" s="25" t="s">
        <v>539</v>
      </c>
      <c r="S389" s="24"/>
      <c r="T389" s="24"/>
      <c r="U389" s="24"/>
    </row>
    <row r="390" spans="2:21">
      <c r="B390" s="24" t="str">
        <f t="shared" si="13"/>
        <v>Y</v>
      </c>
      <c r="C390" s="24" t="s">
        <v>5200</v>
      </c>
      <c r="D390" s="24" t="e">
        <f>IF(#REF!="Y",C390,"")</f>
        <v>#REF!</v>
      </c>
      <c r="E390" s="197" t="s">
        <v>447</v>
      </c>
      <c r="F390" s="189" t="s">
        <v>4655</v>
      </c>
      <c r="G390" s="189" t="s">
        <v>450</v>
      </c>
      <c r="H390" s="202" t="s">
        <v>269</v>
      </c>
      <c r="I390" s="24" t="s">
        <v>3961</v>
      </c>
      <c r="J390" s="24" t="s">
        <v>3961</v>
      </c>
      <c r="K390" s="24"/>
      <c r="L390" s="24" t="s">
        <v>4658</v>
      </c>
      <c r="M390" s="24" t="s">
        <v>543</v>
      </c>
      <c r="N390" s="24" t="s">
        <v>4868</v>
      </c>
      <c r="O390" s="24" t="s">
        <v>536</v>
      </c>
      <c r="P390" s="25" t="s">
        <v>544</v>
      </c>
      <c r="Q390" s="24" t="s">
        <v>5116</v>
      </c>
      <c r="R390" s="25" t="s">
        <v>4664</v>
      </c>
      <c r="S390" s="24"/>
      <c r="T390" s="24"/>
      <c r="U390" s="24"/>
    </row>
    <row r="391" spans="2:21">
      <c r="B391" s="24" t="str">
        <f t="shared" si="13"/>
        <v>Y</v>
      </c>
      <c r="C391" s="24" t="s">
        <v>5201</v>
      </c>
      <c r="D391" s="24" t="str">
        <f>IF(B407="Y",C391,"")</f>
        <v>ConTab_BOM_KP_Insert_0385</v>
      </c>
      <c r="E391" s="197" t="s">
        <v>453</v>
      </c>
      <c r="F391" s="189" t="s">
        <v>4655</v>
      </c>
      <c r="G391" s="189" t="s">
        <v>450</v>
      </c>
      <c r="H391" s="202" t="s">
        <v>269</v>
      </c>
      <c r="I391" s="24" t="s">
        <v>3956</v>
      </c>
      <c r="J391" s="24" t="s">
        <v>4656</v>
      </c>
      <c r="K391" s="24"/>
      <c r="L391" s="24" t="s">
        <v>4658</v>
      </c>
      <c r="M391" s="24" t="s">
        <v>535</v>
      </c>
      <c r="N391" s="24" t="s">
        <v>4868</v>
      </c>
      <c r="O391" s="24" t="s">
        <v>536</v>
      </c>
      <c r="P391" s="25" t="s">
        <v>5193</v>
      </c>
      <c r="Q391" s="24" t="s">
        <v>5194</v>
      </c>
      <c r="R391" s="25" t="s">
        <v>539</v>
      </c>
      <c r="S391" s="24"/>
      <c r="T391" s="24"/>
      <c r="U391" s="24"/>
    </row>
    <row r="392" spans="2:21">
      <c r="B392" s="24" t="str">
        <f t="shared" ref="B392:B406" si="15">IF(AND(M392&lt;&gt;"B20", O392= "Coating_Standard"),"Y","N")</f>
        <v>Y</v>
      </c>
      <c r="C392" s="24" t="s">
        <v>5202</v>
      </c>
      <c r="D392" s="24" t="str">
        <f>IF(B408="Y",C392,"")</f>
        <v>ConTab_BOM_KP_Insert_0386</v>
      </c>
      <c r="E392" s="197" t="s">
        <v>453</v>
      </c>
      <c r="F392" s="189" t="s">
        <v>4655</v>
      </c>
      <c r="G392" s="189" t="s">
        <v>450</v>
      </c>
      <c r="H392" s="202" t="s">
        <v>269</v>
      </c>
      <c r="I392" s="24" t="s">
        <v>3956</v>
      </c>
      <c r="J392" s="24" t="s">
        <v>4656</v>
      </c>
      <c r="K392" s="24"/>
      <c r="L392" s="24" t="s">
        <v>4658</v>
      </c>
      <c r="M392" s="24" t="s">
        <v>543</v>
      </c>
      <c r="N392" s="24" t="s">
        <v>4868</v>
      </c>
      <c r="O392" s="24" t="s">
        <v>536</v>
      </c>
      <c r="P392" s="25" t="s">
        <v>544</v>
      </c>
      <c r="Q392" s="24" t="s">
        <v>5196</v>
      </c>
      <c r="R392" s="25" t="s">
        <v>4664</v>
      </c>
      <c r="S392" s="24"/>
      <c r="T392" s="24"/>
      <c r="U392" s="24"/>
    </row>
    <row r="393" spans="2:21">
      <c r="B393" s="24" t="str">
        <f t="shared" si="15"/>
        <v>Y</v>
      </c>
      <c r="C393" s="24" t="s">
        <v>5203</v>
      </c>
      <c r="D393" s="24" t="str">
        <f>IF(B409="Y",C393,"")</f>
        <v>ConTab_BOM_KP_Insert_0387</v>
      </c>
      <c r="E393" s="197" t="s">
        <v>453</v>
      </c>
      <c r="F393" s="189" t="s">
        <v>4655</v>
      </c>
      <c r="G393" s="189" t="s">
        <v>450</v>
      </c>
      <c r="H393" s="202" t="s">
        <v>269</v>
      </c>
      <c r="I393" s="24" t="s">
        <v>3961</v>
      </c>
      <c r="J393" s="24" t="s">
        <v>3961</v>
      </c>
      <c r="K393" s="24"/>
      <c r="L393" s="24" t="s">
        <v>4658</v>
      </c>
      <c r="M393" s="24" t="s">
        <v>535</v>
      </c>
      <c r="N393" s="24" t="s">
        <v>4868</v>
      </c>
      <c r="O393" s="24" t="s">
        <v>536</v>
      </c>
      <c r="P393" s="25" t="s">
        <v>5198</v>
      </c>
      <c r="Q393" s="24" t="s">
        <v>5199</v>
      </c>
      <c r="R393" s="25" t="s">
        <v>539</v>
      </c>
      <c r="S393" s="24"/>
      <c r="T393" s="24"/>
      <c r="U393" s="24"/>
    </row>
    <row r="394" spans="2:21">
      <c r="B394" s="24" t="str">
        <f t="shared" si="15"/>
        <v>Y</v>
      </c>
      <c r="C394" s="24" t="s">
        <v>5204</v>
      </c>
      <c r="D394" s="24" t="str">
        <f>IF(B410="Y",C394,"")</f>
        <v>ConTab_BOM_KP_Insert_0388</v>
      </c>
      <c r="E394" s="197" t="s">
        <v>453</v>
      </c>
      <c r="F394" s="189" t="s">
        <v>4655</v>
      </c>
      <c r="G394" s="189" t="s">
        <v>450</v>
      </c>
      <c r="H394" s="202" t="s">
        <v>269</v>
      </c>
      <c r="I394" s="24" t="s">
        <v>3961</v>
      </c>
      <c r="J394" s="24" t="s">
        <v>3961</v>
      </c>
      <c r="K394" s="24"/>
      <c r="L394" s="24" t="s">
        <v>4658</v>
      </c>
      <c r="M394" s="24" t="s">
        <v>543</v>
      </c>
      <c r="N394" s="24" t="s">
        <v>4868</v>
      </c>
      <c r="O394" s="24" t="s">
        <v>536</v>
      </c>
      <c r="P394" s="25" t="s">
        <v>544</v>
      </c>
      <c r="Q394" s="24" t="s">
        <v>5116</v>
      </c>
      <c r="R394" s="25" t="s">
        <v>4664</v>
      </c>
      <c r="S394" s="24"/>
      <c r="T394" s="24"/>
      <c r="U394" s="24"/>
    </row>
    <row r="395" spans="2:21">
      <c r="B395" s="24" t="str">
        <f t="shared" si="15"/>
        <v>Y</v>
      </c>
      <c r="C395" s="24" t="s">
        <v>5205</v>
      </c>
      <c r="D395" s="24" t="e">
        <f>IF(#REF!="Y",C395,"")</f>
        <v>#REF!</v>
      </c>
      <c r="E395" s="197" t="s">
        <v>458</v>
      </c>
      <c r="F395" s="189" t="s">
        <v>4655</v>
      </c>
      <c r="G395" s="189" t="s">
        <v>450</v>
      </c>
      <c r="H395" s="202" t="s">
        <v>269</v>
      </c>
      <c r="I395" s="24" t="s">
        <v>3956</v>
      </c>
      <c r="J395" s="24" t="s">
        <v>4656</v>
      </c>
      <c r="K395" s="24"/>
      <c r="L395" s="24" t="s">
        <v>4658</v>
      </c>
      <c r="M395" s="24" t="s">
        <v>535</v>
      </c>
      <c r="N395" s="24" t="s">
        <v>4868</v>
      </c>
      <c r="O395" s="24" t="s">
        <v>536</v>
      </c>
      <c r="P395" s="25" t="s">
        <v>5193</v>
      </c>
      <c r="Q395" s="24" t="s">
        <v>5194</v>
      </c>
      <c r="R395" s="25" t="s">
        <v>539</v>
      </c>
      <c r="S395" s="24"/>
      <c r="T395" s="24"/>
      <c r="U395" s="24"/>
    </row>
    <row r="396" spans="2:21">
      <c r="B396" s="24" t="str">
        <f t="shared" si="15"/>
        <v>Y</v>
      </c>
      <c r="C396" s="24" t="s">
        <v>5206</v>
      </c>
      <c r="D396" s="24" t="e">
        <f>IF(#REF!="Y",C396,"")</f>
        <v>#REF!</v>
      </c>
      <c r="E396" s="197" t="s">
        <v>458</v>
      </c>
      <c r="F396" s="189" t="s">
        <v>4655</v>
      </c>
      <c r="G396" s="189" t="s">
        <v>450</v>
      </c>
      <c r="H396" s="202" t="s">
        <v>269</v>
      </c>
      <c r="I396" s="24" t="s">
        <v>3956</v>
      </c>
      <c r="J396" s="24" t="s">
        <v>4656</v>
      </c>
      <c r="K396" s="24"/>
      <c r="L396" s="24" t="s">
        <v>4658</v>
      </c>
      <c r="M396" s="24" t="s">
        <v>543</v>
      </c>
      <c r="N396" s="24" t="s">
        <v>4868</v>
      </c>
      <c r="O396" s="24" t="s">
        <v>536</v>
      </c>
      <c r="P396" s="25" t="s">
        <v>544</v>
      </c>
      <c r="Q396" s="24" t="s">
        <v>5196</v>
      </c>
      <c r="R396" s="25" t="s">
        <v>4664</v>
      </c>
      <c r="S396" s="24"/>
      <c r="T396" s="24"/>
      <c r="U396" s="24"/>
    </row>
    <row r="397" spans="2:21">
      <c r="B397" s="24" t="str">
        <f t="shared" si="15"/>
        <v>Y</v>
      </c>
      <c r="C397" s="24" t="s">
        <v>5207</v>
      </c>
      <c r="D397" s="24" t="str">
        <f>IF(B411="Y",C397,"")</f>
        <v>ConTab_BOM_KP_Insert_0391</v>
      </c>
      <c r="E397" s="197" t="s">
        <v>458</v>
      </c>
      <c r="F397" s="189" t="s">
        <v>4655</v>
      </c>
      <c r="G397" s="189" t="s">
        <v>450</v>
      </c>
      <c r="H397" s="202" t="s">
        <v>269</v>
      </c>
      <c r="I397" s="24" t="s">
        <v>3961</v>
      </c>
      <c r="J397" s="24" t="s">
        <v>3961</v>
      </c>
      <c r="K397" s="24"/>
      <c r="L397" s="24" t="s">
        <v>4658</v>
      </c>
      <c r="M397" s="24" t="s">
        <v>535</v>
      </c>
      <c r="N397" s="24" t="s">
        <v>4868</v>
      </c>
      <c r="O397" s="24" t="s">
        <v>536</v>
      </c>
      <c r="P397" s="25" t="s">
        <v>5198</v>
      </c>
      <c r="Q397" s="24" t="s">
        <v>5199</v>
      </c>
      <c r="R397" s="25" t="s">
        <v>539</v>
      </c>
      <c r="S397" s="24"/>
      <c r="T397" s="24"/>
      <c r="U397" s="24"/>
    </row>
    <row r="398" spans="2:21">
      <c r="B398" s="24" t="str">
        <f t="shared" si="15"/>
        <v>Y</v>
      </c>
      <c r="C398" s="24" t="s">
        <v>5208</v>
      </c>
      <c r="D398" s="24" t="str">
        <f>IF(B412="Y",C398,"")</f>
        <v>ConTab_BOM_KP_Insert_0392</v>
      </c>
      <c r="E398" s="197" t="s">
        <v>458</v>
      </c>
      <c r="F398" s="189" t="s">
        <v>4655</v>
      </c>
      <c r="G398" s="189" t="s">
        <v>450</v>
      </c>
      <c r="H398" s="202" t="s">
        <v>269</v>
      </c>
      <c r="I398" s="24" t="s">
        <v>3961</v>
      </c>
      <c r="J398" s="24" t="s">
        <v>3961</v>
      </c>
      <c r="K398" s="24"/>
      <c r="L398" s="24" t="s">
        <v>4658</v>
      </c>
      <c r="M398" s="24" t="s">
        <v>543</v>
      </c>
      <c r="N398" s="24" t="s">
        <v>4868</v>
      </c>
      <c r="O398" s="24" t="s">
        <v>536</v>
      </c>
      <c r="P398" s="25" t="s">
        <v>544</v>
      </c>
      <c r="Q398" s="24" t="s">
        <v>5116</v>
      </c>
      <c r="R398" s="25" t="s">
        <v>4664</v>
      </c>
      <c r="S398" s="24"/>
      <c r="T398" s="24"/>
      <c r="U398" s="24"/>
    </row>
    <row r="399" spans="2:21">
      <c r="B399" s="24" t="str">
        <f t="shared" si="15"/>
        <v>Y</v>
      </c>
      <c r="C399" s="24" t="s">
        <v>5209</v>
      </c>
      <c r="D399" s="24" t="str">
        <f>IF(B413="Y",C399,"")</f>
        <v>ConTab_BOM_KP_Insert_0393</v>
      </c>
      <c r="E399" s="197" t="s">
        <v>463</v>
      </c>
      <c r="F399" s="189" t="s">
        <v>4655</v>
      </c>
      <c r="G399" s="189" t="s">
        <v>432</v>
      </c>
      <c r="H399" s="202" t="s">
        <v>265</v>
      </c>
      <c r="I399" s="24" t="s">
        <v>3956</v>
      </c>
      <c r="J399" s="24" t="s">
        <v>4656</v>
      </c>
      <c r="K399" s="24"/>
      <c r="L399" s="24" t="s">
        <v>4658</v>
      </c>
      <c r="M399" s="24" t="s">
        <v>535</v>
      </c>
      <c r="N399" s="24" t="s">
        <v>4868</v>
      </c>
      <c r="O399" s="24" t="s">
        <v>536</v>
      </c>
      <c r="P399" s="25" t="s">
        <v>5175</v>
      </c>
      <c r="Q399" s="24" t="s">
        <v>5176</v>
      </c>
      <c r="R399" s="25" t="s">
        <v>539</v>
      </c>
      <c r="S399" s="24"/>
      <c r="T399" s="24"/>
      <c r="U399" s="24"/>
    </row>
    <row r="400" spans="2:21">
      <c r="B400" s="24" t="str">
        <f t="shared" si="15"/>
        <v>Y</v>
      </c>
      <c r="C400" s="24" t="s">
        <v>5210</v>
      </c>
      <c r="D400" s="24" t="str">
        <f>IF(B414="Y",C400,"")</f>
        <v>ConTab_BOM_KP_Insert_0394</v>
      </c>
      <c r="E400" s="197" t="s">
        <v>463</v>
      </c>
      <c r="F400" s="189" t="s">
        <v>4655</v>
      </c>
      <c r="G400" s="189" t="s">
        <v>432</v>
      </c>
      <c r="H400" s="202" t="s">
        <v>265</v>
      </c>
      <c r="I400" s="24" t="s">
        <v>3956</v>
      </c>
      <c r="J400" s="24" t="s">
        <v>4656</v>
      </c>
      <c r="K400" s="24"/>
      <c r="L400" s="24" t="s">
        <v>4658</v>
      </c>
      <c r="M400" s="24" t="s">
        <v>543</v>
      </c>
      <c r="N400" s="24" t="s">
        <v>4868</v>
      </c>
      <c r="O400" s="24" t="s">
        <v>536</v>
      </c>
      <c r="P400" s="25" t="s">
        <v>544</v>
      </c>
      <c r="Q400" s="24" t="s">
        <v>5178</v>
      </c>
      <c r="R400" s="25" t="s">
        <v>4664</v>
      </c>
      <c r="S400" s="24"/>
      <c r="T400" s="24"/>
      <c r="U400" s="24"/>
    </row>
    <row r="401" spans="2:21">
      <c r="B401" s="24" t="str">
        <f t="shared" si="15"/>
        <v>Y</v>
      </c>
      <c r="C401" s="24" t="s">
        <v>5211</v>
      </c>
      <c r="D401" s="24" t="e">
        <f>IF(#REF!="Y",C401,"")</f>
        <v>#REF!</v>
      </c>
      <c r="E401" s="197" t="s">
        <v>463</v>
      </c>
      <c r="F401" s="189" t="s">
        <v>4655</v>
      </c>
      <c r="G401" s="189" t="s">
        <v>432</v>
      </c>
      <c r="H401" s="202" t="s">
        <v>265</v>
      </c>
      <c r="I401" s="24" t="s">
        <v>3961</v>
      </c>
      <c r="J401" s="24" t="s">
        <v>3961</v>
      </c>
      <c r="K401" s="24"/>
      <c r="L401" s="24" t="s">
        <v>4658</v>
      </c>
      <c r="M401" s="24" t="s">
        <v>535</v>
      </c>
      <c r="N401" s="24" t="s">
        <v>4868</v>
      </c>
      <c r="O401" s="24" t="s">
        <v>536</v>
      </c>
      <c r="P401" s="25" t="s">
        <v>5180</v>
      </c>
      <c r="Q401" s="24" t="s">
        <v>5116</v>
      </c>
      <c r="R401" s="25" t="s">
        <v>539</v>
      </c>
      <c r="S401" s="24"/>
      <c r="T401" s="24"/>
      <c r="U401" s="24"/>
    </row>
    <row r="402" spans="2:21">
      <c r="B402" s="24" t="str">
        <f t="shared" si="15"/>
        <v>Y</v>
      </c>
      <c r="C402" s="24" t="s">
        <v>5212</v>
      </c>
      <c r="D402" s="24" t="e">
        <f>IF(#REF!="Y",C402,"")</f>
        <v>#REF!</v>
      </c>
      <c r="E402" s="197" t="s">
        <v>463</v>
      </c>
      <c r="F402" s="189" t="s">
        <v>4655</v>
      </c>
      <c r="G402" s="189" t="s">
        <v>432</v>
      </c>
      <c r="H402" s="202" t="s">
        <v>265</v>
      </c>
      <c r="I402" s="24" t="s">
        <v>3961</v>
      </c>
      <c r="J402" s="24" t="s">
        <v>3961</v>
      </c>
      <c r="K402" s="24"/>
      <c r="L402" s="24" t="s">
        <v>4658</v>
      </c>
      <c r="M402" s="24" t="s">
        <v>543</v>
      </c>
      <c r="N402" s="24" t="s">
        <v>4868</v>
      </c>
      <c r="O402" s="24" t="s">
        <v>536</v>
      </c>
      <c r="P402" s="25" t="s">
        <v>544</v>
      </c>
      <c r="Q402" s="24" t="s">
        <v>5116</v>
      </c>
      <c r="R402" s="25" t="s">
        <v>4664</v>
      </c>
      <c r="S402" s="24"/>
      <c r="T402" s="24"/>
      <c r="U402" s="24"/>
    </row>
    <row r="403" spans="2:21">
      <c r="B403" s="24" t="str">
        <f t="shared" si="15"/>
        <v>Y</v>
      </c>
      <c r="C403" s="24" t="s">
        <v>5213</v>
      </c>
      <c r="D403" s="24" t="str">
        <f>IF(B415="Y",C403,"")</f>
        <v>ConTab_BOM_KP_Insert_0397</v>
      </c>
      <c r="E403" s="197" t="s">
        <v>468</v>
      </c>
      <c r="F403" s="189" t="s">
        <v>4655</v>
      </c>
      <c r="G403" s="189" t="s">
        <v>432</v>
      </c>
      <c r="H403" s="202" t="s">
        <v>265</v>
      </c>
      <c r="I403" s="24" t="s">
        <v>3956</v>
      </c>
      <c r="J403" s="24" t="s">
        <v>4656</v>
      </c>
      <c r="K403" s="24"/>
      <c r="L403" s="24" t="s">
        <v>4658</v>
      </c>
      <c r="M403" s="24" t="s">
        <v>535</v>
      </c>
      <c r="N403" s="24" t="s">
        <v>4868</v>
      </c>
      <c r="O403" s="24" t="s">
        <v>536</v>
      </c>
      <c r="P403" s="25" t="s">
        <v>5175</v>
      </c>
      <c r="Q403" s="24" t="s">
        <v>5176</v>
      </c>
      <c r="R403" s="25" t="s">
        <v>539</v>
      </c>
      <c r="S403" s="24"/>
      <c r="T403" s="24"/>
      <c r="U403" s="24"/>
    </row>
    <row r="404" spans="2:21">
      <c r="B404" s="24" t="str">
        <f t="shared" si="15"/>
        <v>Y</v>
      </c>
      <c r="C404" s="24" t="s">
        <v>5214</v>
      </c>
      <c r="D404" s="24" t="str">
        <f>IF(B416="Y",C404,"")</f>
        <v>ConTab_BOM_KP_Insert_0398</v>
      </c>
      <c r="E404" s="197" t="s">
        <v>468</v>
      </c>
      <c r="F404" s="189" t="s">
        <v>4655</v>
      </c>
      <c r="G404" s="189" t="s">
        <v>432</v>
      </c>
      <c r="H404" s="202" t="s">
        <v>265</v>
      </c>
      <c r="I404" s="24" t="s">
        <v>3956</v>
      </c>
      <c r="J404" s="24" t="s">
        <v>4656</v>
      </c>
      <c r="K404" s="24"/>
      <c r="L404" s="24" t="s">
        <v>4658</v>
      </c>
      <c r="M404" s="24" t="s">
        <v>543</v>
      </c>
      <c r="N404" s="24" t="s">
        <v>4868</v>
      </c>
      <c r="O404" s="24" t="s">
        <v>536</v>
      </c>
      <c r="P404" s="25" t="s">
        <v>544</v>
      </c>
      <c r="Q404" s="24" t="s">
        <v>5178</v>
      </c>
      <c r="R404" s="25" t="s">
        <v>4664</v>
      </c>
      <c r="S404" s="24"/>
      <c r="T404" s="24"/>
      <c r="U404" s="24"/>
    </row>
    <row r="405" spans="2:21">
      <c r="B405" s="24" t="str">
        <f t="shared" si="15"/>
        <v>Y</v>
      </c>
      <c r="C405" s="24" t="s">
        <v>5215</v>
      </c>
      <c r="D405" s="24" t="str">
        <f>IF(B417="Y",C405,"")</f>
        <v>ConTab_BOM_KP_Insert_0399</v>
      </c>
      <c r="E405" s="197" t="s">
        <v>468</v>
      </c>
      <c r="F405" s="189" t="s">
        <v>4655</v>
      </c>
      <c r="G405" s="189" t="s">
        <v>432</v>
      </c>
      <c r="H405" s="202" t="s">
        <v>265</v>
      </c>
      <c r="I405" s="24" t="s">
        <v>3961</v>
      </c>
      <c r="J405" s="24" t="s">
        <v>3961</v>
      </c>
      <c r="K405" s="24"/>
      <c r="L405" s="24" t="s">
        <v>4658</v>
      </c>
      <c r="M405" s="24" t="s">
        <v>535</v>
      </c>
      <c r="N405" s="24" t="s">
        <v>4868</v>
      </c>
      <c r="O405" s="24" t="s">
        <v>536</v>
      </c>
      <c r="P405" s="25" t="s">
        <v>5180</v>
      </c>
      <c r="Q405" s="24" t="s">
        <v>5116</v>
      </c>
      <c r="R405" s="25" t="s">
        <v>539</v>
      </c>
      <c r="S405" s="24"/>
      <c r="T405" s="24"/>
      <c r="U405" s="24"/>
    </row>
    <row r="406" spans="2:21">
      <c r="B406" s="24" t="str">
        <f t="shared" si="15"/>
        <v>Y</v>
      </c>
      <c r="C406" s="24" t="s">
        <v>5216</v>
      </c>
      <c r="D406" s="24" t="str">
        <f>IF(B418="Y",C406,"")</f>
        <v>ConTab_BOM_KP_Insert_0400</v>
      </c>
      <c r="E406" s="197" t="s">
        <v>468</v>
      </c>
      <c r="F406" s="189" t="s">
        <v>4655</v>
      </c>
      <c r="G406" s="189" t="s">
        <v>432</v>
      </c>
      <c r="H406" s="202" t="s">
        <v>265</v>
      </c>
      <c r="I406" s="24" t="s">
        <v>3961</v>
      </c>
      <c r="J406" s="24" t="s">
        <v>3961</v>
      </c>
      <c r="K406" s="24"/>
      <c r="L406" s="24" t="s">
        <v>4658</v>
      </c>
      <c r="M406" s="24" t="s">
        <v>543</v>
      </c>
      <c r="N406" s="24" t="s">
        <v>4868</v>
      </c>
      <c r="O406" s="24" t="s">
        <v>536</v>
      </c>
      <c r="P406" s="25" t="s">
        <v>544</v>
      </c>
      <c r="Q406" s="24" t="s">
        <v>5116</v>
      </c>
      <c r="R406" s="25" t="s">
        <v>4664</v>
      </c>
      <c r="S406" s="24"/>
      <c r="T406" s="24"/>
      <c r="U406" s="24"/>
    </row>
    <row r="407" spans="2:21">
      <c r="B407" s="24" t="str">
        <f t="shared" ref="B407:B449" si="16">IF(AND(M407&lt;&gt;"B20", O407= "Coating_Standard"),"Y","N")</f>
        <v>Y</v>
      </c>
      <c r="C407" s="24" t="s">
        <v>5217</v>
      </c>
      <c r="D407" s="24" t="str">
        <f>IF(B421="Y",C407,"")</f>
        <v>ConTab_BOM_KP_Insert_0403</v>
      </c>
      <c r="E407" s="189" t="s">
        <v>326</v>
      </c>
      <c r="F407" s="189" t="s">
        <v>4655</v>
      </c>
      <c r="G407" s="189" t="s">
        <v>332</v>
      </c>
      <c r="H407" s="195" t="s">
        <v>333</v>
      </c>
      <c r="I407" s="24" t="s">
        <v>3961</v>
      </c>
      <c r="J407" s="24" t="s">
        <v>3961</v>
      </c>
      <c r="K407" s="24"/>
      <c r="L407" s="24" t="s">
        <v>4658</v>
      </c>
      <c r="M407" s="24" t="s">
        <v>535</v>
      </c>
      <c r="N407" s="24" t="s">
        <v>5218</v>
      </c>
      <c r="O407" s="24" t="s">
        <v>536</v>
      </c>
      <c r="P407" s="25" t="s">
        <v>544</v>
      </c>
      <c r="Q407" s="24" t="s">
        <v>5219</v>
      </c>
      <c r="R407" s="25" t="s">
        <v>539</v>
      </c>
      <c r="S407" s="24"/>
      <c r="T407" s="24"/>
      <c r="U407" s="24"/>
    </row>
    <row r="408" spans="2:21">
      <c r="B408" s="24" t="str">
        <f t="shared" si="16"/>
        <v>Y</v>
      </c>
      <c r="C408" s="24" t="s">
        <v>5220</v>
      </c>
      <c r="D408" s="24" t="str">
        <f>IF(B422="Y",C408,"")</f>
        <v>ConTab_BOM_KP_Insert_0404</v>
      </c>
      <c r="E408" s="189" t="s">
        <v>326</v>
      </c>
      <c r="F408" s="189" t="s">
        <v>4655</v>
      </c>
      <c r="G408" s="189" t="s">
        <v>332</v>
      </c>
      <c r="H408" s="195" t="s">
        <v>333</v>
      </c>
      <c r="I408" s="24" t="s">
        <v>3961</v>
      </c>
      <c r="J408" s="24" t="s">
        <v>3961</v>
      </c>
      <c r="K408" s="24"/>
      <c r="L408" s="24" t="s">
        <v>4658</v>
      </c>
      <c r="M408" s="24" t="s">
        <v>543</v>
      </c>
      <c r="N408" s="24" t="s">
        <v>5218</v>
      </c>
      <c r="O408" s="24" t="s">
        <v>536</v>
      </c>
      <c r="P408" s="25" t="s">
        <v>544</v>
      </c>
      <c r="Q408" s="24" t="s">
        <v>5221</v>
      </c>
      <c r="R408" s="25" t="s">
        <v>4664</v>
      </c>
      <c r="S408" s="24"/>
      <c r="T408" s="24"/>
      <c r="U408" s="24"/>
    </row>
    <row r="409" spans="2:21">
      <c r="B409" s="24" t="str">
        <f t="shared" si="16"/>
        <v>Y</v>
      </c>
      <c r="C409" s="24" t="s">
        <v>5222</v>
      </c>
      <c r="D409" s="24" t="str">
        <f>IF(B423="Y",C409,"")</f>
        <v>ConTab_BOM_KP_Insert_0405</v>
      </c>
      <c r="E409" s="189" t="s">
        <v>326</v>
      </c>
      <c r="F409" s="189" t="s">
        <v>4655</v>
      </c>
      <c r="G409" s="189" t="s">
        <v>332</v>
      </c>
      <c r="H409" s="195" t="s">
        <v>333</v>
      </c>
      <c r="I409" s="24" t="s">
        <v>3956</v>
      </c>
      <c r="J409" s="24" t="s">
        <v>4656</v>
      </c>
      <c r="K409" s="24" t="s">
        <v>4675</v>
      </c>
      <c r="L409" s="24" t="s">
        <v>4658</v>
      </c>
      <c r="M409" s="24" t="s">
        <v>535</v>
      </c>
      <c r="N409" s="24" t="s">
        <v>5218</v>
      </c>
      <c r="O409" s="24" t="s">
        <v>536</v>
      </c>
      <c r="P409" s="25" t="s">
        <v>544</v>
      </c>
      <c r="Q409" s="24" t="s">
        <v>5223</v>
      </c>
      <c r="R409" s="25" t="s">
        <v>539</v>
      </c>
      <c r="S409" s="24"/>
      <c r="T409" s="24"/>
      <c r="U409" s="24"/>
    </row>
    <row r="410" spans="2:21">
      <c r="B410" s="24" t="str">
        <f t="shared" si="16"/>
        <v>Y</v>
      </c>
      <c r="C410" s="24" t="s">
        <v>5224</v>
      </c>
      <c r="D410" s="24" t="str">
        <f>IF(B424="Y",C410,"")</f>
        <v>ConTab_BOM_KP_Insert_0406</v>
      </c>
      <c r="E410" s="189" t="s">
        <v>326</v>
      </c>
      <c r="F410" s="189" t="s">
        <v>4655</v>
      </c>
      <c r="G410" s="189" t="s">
        <v>332</v>
      </c>
      <c r="H410" s="195" t="s">
        <v>333</v>
      </c>
      <c r="I410" s="24" t="s">
        <v>3956</v>
      </c>
      <c r="J410" s="24" t="s">
        <v>4656</v>
      </c>
      <c r="K410" s="24" t="s">
        <v>4675</v>
      </c>
      <c r="L410" s="24" t="s">
        <v>4658</v>
      </c>
      <c r="M410" s="24" t="s">
        <v>543</v>
      </c>
      <c r="N410" s="24" t="s">
        <v>5218</v>
      </c>
      <c r="O410" s="24" t="s">
        <v>536</v>
      </c>
      <c r="P410" s="25" t="s">
        <v>544</v>
      </c>
      <c r="Q410" s="24" t="s">
        <v>5225</v>
      </c>
      <c r="R410" s="25" t="s">
        <v>4664</v>
      </c>
      <c r="S410" s="24"/>
      <c r="T410" s="24"/>
      <c r="U410" s="24"/>
    </row>
    <row r="411" spans="2:21">
      <c r="B411" s="24" t="str">
        <f t="shared" si="16"/>
        <v>Y</v>
      </c>
      <c r="C411" s="24" t="s">
        <v>5226</v>
      </c>
      <c r="D411" s="24" t="str">
        <f>IF(B427="Y",C411,"")</f>
        <v>ConTab_BOM_KP_Insert_0409</v>
      </c>
      <c r="E411" s="189" t="s">
        <v>336</v>
      </c>
      <c r="F411" s="189" t="s">
        <v>4655</v>
      </c>
      <c r="G411" s="189" t="s">
        <v>332</v>
      </c>
      <c r="H411" s="195" t="s">
        <v>333</v>
      </c>
      <c r="I411" s="24" t="s">
        <v>3961</v>
      </c>
      <c r="J411" s="24" t="s">
        <v>3961</v>
      </c>
      <c r="K411" s="24"/>
      <c r="L411" s="24" t="s">
        <v>4658</v>
      </c>
      <c r="M411" s="24" t="s">
        <v>535</v>
      </c>
      <c r="N411" s="24" t="s">
        <v>5218</v>
      </c>
      <c r="O411" s="24" t="s">
        <v>536</v>
      </c>
      <c r="P411" s="25" t="s">
        <v>544</v>
      </c>
      <c r="Q411" s="24" t="s">
        <v>5227</v>
      </c>
      <c r="R411" s="25" t="s">
        <v>539</v>
      </c>
      <c r="S411" s="24"/>
      <c r="T411" s="24"/>
      <c r="U411" s="24"/>
    </row>
    <row r="412" spans="2:21">
      <c r="B412" s="24" t="str">
        <f t="shared" si="16"/>
        <v>Y</v>
      </c>
      <c r="C412" s="24" t="s">
        <v>5228</v>
      </c>
      <c r="D412" s="24" t="str">
        <f>IF(B428="Y",C412,"")</f>
        <v>ConTab_BOM_KP_Insert_0410</v>
      </c>
      <c r="E412" s="189" t="s">
        <v>336</v>
      </c>
      <c r="F412" s="189" t="s">
        <v>4655</v>
      </c>
      <c r="G412" s="189" t="s">
        <v>332</v>
      </c>
      <c r="H412" s="195" t="s">
        <v>333</v>
      </c>
      <c r="I412" s="24" t="s">
        <v>3961</v>
      </c>
      <c r="J412" s="24" t="s">
        <v>3961</v>
      </c>
      <c r="K412" s="24"/>
      <c r="L412" s="24" t="s">
        <v>4658</v>
      </c>
      <c r="M412" s="24" t="s">
        <v>543</v>
      </c>
      <c r="N412" s="24" t="s">
        <v>5218</v>
      </c>
      <c r="O412" s="24" t="s">
        <v>536</v>
      </c>
      <c r="P412" s="25" t="s">
        <v>544</v>
      </c>
      <c r="Q412" s="24" t="s">
        <v>5229</v>
      </c>
      <c r="R412" s="25" t="s">
        <v>4664</v>
      </c>
      <c r="S412" s="24"/>
      <c r="T412" s="24"/>
      <c r="U412" s="24"/>
    </row>
    <row r="413" spans="2:21">
      <c r="B413" s="24" t="str">
        <f t="shared" si="16"/>
        <v>Y</v>
      </c>
      <c r="C413" s="24" t="s">
        <v>5230</v>
      </c>
      <c r="D413" s="24" t="str">
        <f>IF(B429="Y",C413,"")</f>
        <v>ConTab_BOM_KP_Insert_0411</v>
      </c>
      <c r="E413" s="189" t="s">
        <v>336</v>
      </c>
      <c r="F413" s="189" t="s">
        <v>4655</v>
      </c>
      <c r="G413" s="189" t="s">
        <v>332</v>
      </c>
      <c r="H413" s="195" t="s">
        <v>333</v>
      </c>
      <c r="I413" s="24" t="s">
        <v>3956</v>
      </c>
      <c r="J413" s="24" t="s">
        <v>4656</v>
      </c>
      <c r="K413" s="24" t="s">
        <v>4675</v>
      </c>
      <c r="L413" s="24" t="s">
        <v>4658</v>
      </c>
      <c r="M413" s="24" t="s">
        <v>535</v>
      </c>
      <c r="N413" s="24" t="s">
        <v>5218</v>
      </c>
      <c r="O413" s="24" t="s">
        <v>536</v>
      </c>
      <c r="P413" s="25" t="s">
        <v>544</v>
      </c>
      <c r="Q413" s="24" t="s">
        <v>5231</v>
      </c>
      <c r="R413" s="25" t="s">
        <v>539</v>
      </c>
      <c r="S413" s="24"/>
      <c r="T413" s="24"/>
      <c r="U413" s="24"/>
    </row>
    <row r="414" spans="2:21">
      <c r="B414" s="24" t="str">
        <f t="shared" si="16"/>
        <v>Y</v>
      </c>
      <c r="C414" s="24" t="s">
        <v>5232</v>
      </c>
      <c r="D414" s="24" t="str">
        <f>IF(B430="Y",C414,"")</f>
        <v>ConTab_BOM_KP_Insert_0412</v>
      </c>
      <c r="E414" s="189" t="s">
        <v>336</v>
      </c>
      <c r="F414" s="189" t="s">
        <v>4655</v>
      </c>
      <c r="G414" s="189" t="s">
        <v>332</v>
      </c>
      <c r="H414" s="195" t="s">
        <v>333</v>
      </c>
      <c r="I414" s="24" t="s">
        <v>3956</v>
      </c>
      <c r="J414" s="24" t="s">
        <v>4656</v>
      </c>
      <c r="K414" s="24" t="s">
        <v>4675</v>
      </c>
      <c r="L414" s="24" t="s">
        <v>4658</v>
      </c>
      <c r="M414" s="24" t="s">
        <v>543</v>
      </c>
      <c r="N414" s="24" t="s">
        <v>5218</v>
      </c>
      <c r="O414" s="24" t="s">
        <v>536</v>
      </c>
      <c r="P414" s="25" t="s">
        <v>544</v>
      </c>
      <c r="Q414" s="24" t="s">
        <v>5233</v>
      </c>
      <c r="R414" s="25" t="s">
        <v>4664</v>
      </c>
      <c r="S414" s="24"/>
      <c r="T414" s="24"/>
      <c r="U414" s="24"/>
    </row>
    <row r="415" spans="2:21">
      <c r="B415" s="24" t="str">
        <f t="shared" si="16"/>
        <v>Y</v>
      </c>
      <c r="C415" s="24" t="s">
        <v>5234</v>
      </c>
      <c r="D415" s="24" t="str">
        <f t="shared" ref="D415:D454" si="17">IF(B433="Y",C415,"")</f>
        <v>ConTab_BOM_KP_Insert_0415</v>
      </c>
      <c r="E415" s="189" t="s">
        <v>344</v>
      </c>
      <c r="F415" s="189" t="s">
        <v>4655</v>
      </c>
      <c r="G415" s="189" t="s">
        <v>332</v>
      </c>
      <c r="H415" s="195" t="s">
        <v>333</v>
      </c>
      <c r="I415" s="24" t="s">
        <v>3961</v>
      </c>
      <c r="J415" s="24" t="s">
        <v>3961</v>
      </c>
      <c r="K415" s="24"/>
      <c r="L415" s="24" t="s">
        <v>4658</v>
      </c>
      <c r="M415" s="24" t="s">
        <v>535</v>
      </c>
      <c r="N415" s="24" t="s">
        <v>5218</v>
      </c>
      <c r="O415" s="24" t="s">
        <v>536</v>
      </c>
      <c r="P415" s="25" t="s">
        <v>544</v>
      </c>
      <c r="Q415" s="24" t="s">
        <v>5235</v>
      </c>
      <c r="R415" s="25" t="s">
        <v>539</v>
      </c>
      <c r="S415" s="24"/>
      <c r="T415" s="24"/>
      <c r="U415" s="24"/>
    </row>
    <row r="416" spans="2:21">
      <c r="B416" s="24" t="str">
        <f t="shared" si="16"/>
        <v>Y</v>
      </c>
      <c r="C416" s="24" t="s">
        <v>5236</v>
      </c>
      <c r="D416" s="24" t="str">
        <f t="shared" si="17"/>
        <v>ConTab_BOM_KP_Insert_0416</v>
      </c>
      <c r="E416" s="189" t="s">
        <v>344</v>
      </c>
      <c r="F416" s="189" t="s">
        <v>4655</v>
      </c>
      <c r="G416" s="189" t="s">
        <v>332</v>
      </c>
      <c r="H416" s="195" t="s">
        <v>333</v>
      </c>
      <c r="I416" s="24" t="s">
        <v>3961</v>
      </c>
      <c r="J416" s="24" t="s">
        <v>3961</v>
      </c>
      <c r="K416" s="24"/>
      <c r="L416" s="24" t="s">
        <v>4658</v>
      </c>
      <c r="M416" s="24" t="s">
        <v>543</v>
      </c>
      <c r="N416" s="24" t="s">
        <v>5218</v>
      </c>
      <c r="O416" s="24" t="s">
        <v>536</v>
      </c>
      <c r="P416" s="25" t="s">
        <v>544</v>
      </c>
      <c r="Q416" s="24" t="s">
        <v>5237</v>
      </c>
      <c r="R416" s="25" t="s">
        <v>4664</v>
      </c>
      <c r="S416" s="24"/>
      <c r="T416" s="24"/>
      <c r="U416" s="24"/>
    </row>
    <row r="417" spans="2:21">
      <c r="B417" s="24" t="str">
        <f t="shared" si="16"/>
        <v>Y</v>
      </c>
      <c r="C417" s="24" t="s">
        <v>5238</v>
      </c>
      <c r="D417" s="24" t="str">
        <f t="shared" si="17"/>
        <v>ConTab_BOM_KP_Insert_0417</v>
      </c>
      <c r="E417" s="189" t="s">
        <v>344</v>
      </c>
      <c r="F417" s="189" t="s">
        <v>4655</v>
      </c>
      <c r="G417" s="189" t="s">
        <v>332</v>
      </c>
      <c r="H417" s="195" t="s">
        <v>333</v>
      </c>
      <c r="I417" s="24" t="s">
        <v>3956</v>
      </c>
      <c r="J417" s="24" t="s">
        <v>4656</v>
      </c>
      <c r="K417" s="24" t="s">
        <v>4675</v>
      </c>
      <c r="L417" s="24" t="s">
        <v>4658</v>
      </c>
      <c r="M417" s="24" t="s">
        <v>535</v>
      </c>
      <c r="N417" s="24" t="s">
        <v>5218</v>
      </c>
      <c r="O417" s="24" t="s">
        <v>536</v>
      </c>
      <c r="P417" s="25" t="s">
        <v>544</v>
      </c>
      <c r="Q417" s="24" t="s">
        <v>5239</v>
      </c>
      <c r="R417" s="25" t="s">
        <v>539</v>
      </c>
      <c r="S417" s="24"/>
      <c r="T417" s="24"/>
      <c r="U417" s="24"/>
    </row>
    <row r="418" spans="2:21">
      <c r="B418" s="24" t="str">
        <f t="shared" si="16"/>
        <v>Y</v>
      </c>
      <c r="C418" s="24" t="s">
        <v>5240</v>
      </c>
      <c r="D418" s="24" t="str">
        <f t="shared" si="17"/>
        <v>ConTab_BOM_KP_Insert_0418</v>
      </c>
      <c r="E418" s="189" t="s">
        <v>344</v>
      </c>
      <c r="F418" s="189" t="s">
        <v>4655</v>
      </c>
      <c r="G418" s="189" t="s">
        <v>332</v>
      </c>
      <c r="H418" s="195" t="s">
        <v>333</v>
      </c>
      <c r="I418" s="24" t="s">
        <v>3956</v>
      </c>
      <c r="J418" s="24" t="s">
        <v>4656</v>
      </c>
      <c r="K418" s="24" t="s">
        <v>4675</v>
      </c>
      <c r="L418" s="24" t="s">
        <v>4658</v>
      </c>
      <c r="M418" s="24" t="s">
        <v>543</v>
      </c>
      <c r="N418" s="24" t="s">
        <v>5218</v>
      </c>
      <c r="O418" s="24" t="s">
        <v>536</v>
      </c>
      <c r="P418" s="25" t="s">
        <v>544</v>
      </c>
      <c r="Q418" s="24" t="s">
        <v>5241</v>
      </c>
      <c r="R418" s="25" t="s">
        <v>4664</v>
      </c>
      <c r="S418" s="24"/>
      <c r="T418" s="24"/>
      <c r="U418" s="24"/>
    </row>
    <row r="419" spans="2:21">
      <c r="B419" s="24" t="str">
        <f t="shared" si="16"/>
        <v>Y</v>
      </c>
      <c r="C419" s="24" t="s">
        <v>5242</v>
      </c>
      <c r="D419" s="24" t="str">
        <f t="shared" si="17"/>
        <v>ConTab_BOM_KP_Insert_0419</v>
      </c>
      <c r="E419" s="189" t="s">
        <v>356</v>
      </c>
      <c r="F419" s="189" t="s">
        <v>4655</v>
      </c>
      <c r="G419" s="189" t="s">
        <v>359</v>
      </c>
      <c r="H419" s="195" t="s">
        <v>360</v>
      </c>
      <c r="I419" s="24" t="s">
        <v>3956</v>
      </c>
      <c r="J419" s="24" t="s">
        <v>4656</v>
      </c>
      <c r="K419" s="24"/>
      <c r="L419" s="24" t="s">
        <v>4658</v>
      </c>
      <c r="M419" s="24" t="s">
        <v>535</v>
      </c>
      <c r="N419" s="24" t="s">
        <v>5218</v>
      </c>
      <c r="O419" s="24" t="s">
        <v>536</v>
      </c>
      <c r="P419" s="25" t="s">
        <v>544</v>
      </c>
      <c r="Q419" s="24" t="s">
        <v>5243</v>
      </c>
      <c r="R419" s="25" t="s">
        <v>539</v>
      </c>
      <c r="S419" s="24"/>
      <c r="T419" s="24"/>
      <c r="U419" s="24"/>
    </row>
    <row r="420" spans="2:21">
      <c r="B420" s="24" t="str">
        <f t="shared" si="16"/>
        <v>Y</v>
      </c>
      <c r="C420" s="24" t="s">
        <v>5244</v>
      </c>
      <c r="D420" s="24" t="str">
        <f t="shared" si="17"/>
        <v>ConTab_BOM_KP_Insert_0420</v>
      </c>
      <c r="E420" s="189" t="s">
        <v>356</v>
      </c>
      <c r="F420" s="189" t="s">
        <v>4655</v>
      </c>
      <c r="G420" s="189" t="s">
        <v>359</v>
      </c>
      <c r="H420" s="195" t="s">
        <v>360</v>
      </c>
      <c r="I420" s="24" t="s">
        <v>3956</v>
      </c>
      <c r="J420" s="24" t="s">
        <v>4656</v>
      </c>
      <c r="K420" s="24"/>
      <c r="L420" s="24" t="s">
        <v>4658</v>
      </c>
      <c r="M420" s="24" t="s">
        <v>543</v>
      </c>
      <c r="N420" s="24" t="s">
        <v>5218</v>
      </c>
      <c r="O420" s="24" t="s">
        <v>536</v>
      </c>
      <c r="P420" s="25" t="s">
        <v>544</v>
      </c>
      <c r="Q420" s="24" t="s">
        <v>5245</v>
      </c>
      <c r="R420" s="25" t="s">
        <v>4664</v>
      </c>
      <c r="S420" s="24"/>
      <c r="T420" s="24"/>
      <c r="U420" s="24"/>
    </row>
    <row r="421" spans="2:21">
      <c r="B421" s="24" t="str">
        <f t="shared" si="16"/>
        <v>Y</v>
      </c>
      <c r="C421" s="24" t="s">
        <v>5246</v>
      </c>
      <c r="D421" s="24" t="str">
        <f t="shared" si="17"/>
        <v>ConTab_BOM_KP_Insert_0421</v>
      </c>
      <c r="E421" s="189" t="s">
        <v>356</v>
      </c>
      <c r="F421" s="189" t="s">
        <v>4655</v>
      </c>
      <c r="G421" s="189" t="s">
        <v>359</v>
      </c>
      <c r="H421" s="195" t="s">
        <v>360</v>
      </c>
      <c r="I421" s="24" t="s">
        <v>3961</v>
      </c>
      <c r="J421" s="24" t="s">
        <v>3961</v>
      </c>
      <c r="K421" s="24"/>
      <c r="L421" s="24" t="s">
        <v>4658</v>
      </c>
      <c r="M421" s="24" t="s">
        <v>535</v>
      </c>
      <c r="N421" s="24" t="s">
        <v>5218</v>
      </c>
      <c r="O421" s="24" t="s">
        <v>536</v>
      </c>
      <c r="P421" s="25" t="s">
        <v>544</v>
      </c>
      <c r="Q421" s="24" t="s">
        <v>5247</v>
      </c>
      <c r="R421" s="25" t="s">
        <v>539</v>
      </c>
      <c r="S421" s="24"/>
      <c r="T421" s="24"/>
      <c r="U421" s="24"/>
    </row>
    <row r="422" spans="2:21">
      <c r="B422" s="24" t="str">
        <f t="shared" si="16"/>
        <v>Y</v>
      </c>
      <c r="C422" s="24" t="s">
        <v>5248</v>
      </c>
      <c r="D422" s="24" t="str">
        <f t="shared" si="17"/>
        <v>ConTab_BOM_KP_Insert_0422</v>
      </c>
      <c r="E422" s="189" t="s">
        <v>356</v>
      </c>
      <c r="F422" s="189" t="s">
        <v>4655</v>
      </c>
      <c r="G422" s="189" t="s">
        <v>359</v>
      </c>
      <c r="H422" s="195" t="s">
        <v>360</v>
      </c>
      <c r="I422" s="24" t="s">
        <v>3961</v>
      </c>
      <c r="J422" s="24" t="s">
        <v>3961</v>
      </c>
      <c r="K422" s="24"/>
      <c r="L422" s="24" t="s">
        <v>4658</v>
      </c>
      <c r="M422" s="24" t="s">
        <v>543</v>
      </c>
      <c r="N422" s="24" t="s">
        <v>5218</v>
      </c>
      <c r="O422" s="24" t="s">
        <v>536</v>
      </c>
      <c r="P422" s="25" t="s">
        <v>544</v>
      </c>
      <c r="Q422" s="24" t="s">
        <v>5249</v>
      </c>
      <c r="R422" s="25" t="s">
        <v>4664</v>
      </c>
      <c r="S422" s="24"/>
      <c r="T422" s="24"/>
      <c r="U422" s="24"/>
    </row>
    <row r="423" spans="2:21">
      <c r="B423" s="24" t="str">
        <f t="shared" si="16"/>
        <v>Y</v>
      </c>
      <c r="C423" s="24" t="s">
        <v>5250</v>
      </c>
      <c r="D423" s="24" t="str">
        <f t="shared" si="17"/>
        <v>ConTab_BOM_KP_Insert_0423</v>
      </c>
      <c r="E423" s="189" t="s">
        <v>363</v>
      </c>
      <c r="F423" s="189" t="s">
        <v>4655</v>
      </c>
      <c r="G423" s="189" t="s">
        <v>359</v>
      </c>
      <c r="H423" s="195" t="s">
        <v>360</v>
      </c>
      <c r="I423" s="24" t="s">
        <v>3956</v>
      </c>
      <c r="J423" s="24" t="s">
        <v>4656</v>
      </c>
      <c r="K423" s="24"/>
      <c r="L423" s="24" t="s">
        <v>4658</v>
      </c>
      <c r="M423" s="24" t="s">
        <v>535</v>
      </c>
      <c r="N423" s="24" t="s">
        <v>5218</v>
      </c>
      <c r="O423" s="24" t="s">
        <v>536</v>
      </c>
      <c r="P423" s="25" t="s">
        <v>544</v>
      </c>
      <c r="Q423" s="24" t="s">
        <v>5251</v>
      </c>
      <c r="R423" s="25" t="s">
        <v>539</v>
      </c>
      <c r="S423" s="24"/>
      <c r="T423" s="24"/>
      <c r="U423" s="24"/>
    </row>
    <row r="424" spans="2:21">
      <c r="B424" s="24" t="str">
        <f t="shared" si="16"/>
        <v>Y</v>
      </c>
      <c r="C424" s="24" t="s">
        <v>5252</v>
      </c>
      <c r="D424" s="24" t="str">
        <f t="shared" si="17"/>
        <v>ConTab_BOM_KP_Insert_0424</v>
      </c>
      <c r="E424" s="189" t="s">
        <v>363</v>
      </c>
      <c r="F424" s="189" t="s">
        <v>4655</v>
      </c>
      <c r="G424" s="189" t="s">
        <v>359</v>
      </c>
      <c r="H424" s="195" t="s">
        <v>360</v>
      </c>
      <c r="I424" s="24" t="s">
        <v>3956</v>
      </c>
      <c r="J424" s="24" t="s">
        <v>4656</v>
      </c>
      <c r="K424" s="24"/>
      <c r="L424" s="24" t="s">
        <v>4658</v>
      </c>
      <c r="M424" s="24" t="s">
        <v>543</v>
      </c>
      <c r="N424" s="24" t="s">
        <v>5218</v>
      </c>
      <c r="O424" s="24" t="s">
        <v>536</v>
      </c>
      <c r="P424" s="25" t="s">
        <v>544</v>
      </c>
      <c r="Q424" s="24" t="s">
        <v>5253</v>
      </c>
      <c r="R424" s="25" t="s">
        <v>4664</v>
      </c>
      <c r="S424" s="24"/>
      <c r="T424" s="24"/>
      <c r="U424" s="24"/>
    </row>
    <row r="425" spans="2:21">
      <c r="B425" s="24" t="str">
        <f t="shared" si="16"/>
        <v>Y</v>
      </c>
      <c r="C425" s="24" t="s">
        <v>5254</v>
      </c>
      <c r="D425" s="24" t="str">
        <f t="shared" si="17"/>
        <v>ConTab_BOM_KP_Insert_0425</v>
      </c>
      <c r="E425" s="189" t="s">
        <v>363</v>
      </c>
      <c r="F425" s="189" t="s">
        <v>4655</v>
      </c>
      <c r="G425" s="189" t="s">
        <v>359</v>
      </c>
      <c r="H425" s="195" t="s">
        <v>360</v>
      </c>
      <c r="I425" s="24" t="s">
        <v>3961</v>
      </c>
      <c r="J425" s="24" t="s">
        <v>3961</v>
      </c>
      <c r="K425" s="24"/>
      <c r="L425" s="24" t="s">
        <v>4658</v>
      </c>
      <c r="M425" s="24" t="s">
        <v>535</v>
      </c>
      <c r="N425" s="24" t="s">
        <v>5218</v>
      </c>
      <c r="O425" s="24" t="s">
        <v>536</v>
      </c>
      <c r="P425" s="25" t="s">
        <v>544</v>
      </c>
      <c r="Q425" s="24" t="s">
        <v>5255</v>
      </c>
      <c r="R425" s="25" t="s">
        <v>539</v>
      </c>
      <c r="S425" s="24"/>
      <c r="T425" s="24"/>
      <c r="U425" s="24"/>
    </row>
    <row r="426" spans="2:21">
      <c r="B426" s="24" t="str">
        <f t="shared" si="16"/>
        <v>Y</v>
      </c>
      <c r="C426" s="24" t="s">
        <v>5256</v>
      </c>
      <c r="D426" s="24" t="str">
        <f t="shared" si="17"/>
        <v>ConTab_BOM_KP_Insert_0426</v>
      </c>
      <c r="E426" s="189" t="s">
        <v>363</v>
      </c>
      <c r="F426" s="189" t="s">
        <v>4655</v>
      </c>
      <c r="G426" s="189" t="s">
        <v>359</v>
      </c>
      <c r="H426" s="195" t="s">
        <v>360</v>
      </c>
      <c r="I426" s="24" t="s">
        <v>3961</v>
      </c>
      <c r="J426" s="24" t="s">
        <v>3961</v>
      </c>
      <c r="K426" s="24"/>
      <c r="L426" s="24" t="s">
        <v>4658</v>
      </c>
      <c r="M426" s="24" t="s">
        <v>543</v>
      </c>
      <c r="N426" s="24" t="s">
        <v>5218</v>
      </c>
      <c r="O426" s="24" t="s">
        <v>536</v>
      </c>
      <c r="P426" s="25" t="s">
        <v>544</v>
      </c>
      <c r="Q426" s="24" t="s">
        <v>5257</v>
      </c>
      <c r="R426" s="25" t="s">
        <v>4664</v>
      </c>
      <c r="S426" s="24"/>
      <c r="T426" s="24"/>
      <c r="U426" s="24"/>
    </row>
    <row r="427" spans="2:21">
      <c r="B427" s="24" t="str">
        <f t="shared" si="16"/>
        <v>Y</v>
      </c>
      <c r="C427" s="24" t="s">
        <v>5258</v>
      </c>
      <c r="D427" s="24" t="str">
        <f t="shared" si="17"/>
        <v>ConTab_BOM_KP_Insert_0427</v>
      </c>
      <c r="E427" s="189" t="s">
        <v>368</v>
      </c>
      <c r="F427" s="189" t="s">
        <v>4655</v>
      </c>
      <c r="G427" s="189" t="s">
        <v>359</v>
      </c>
      <c r="H427" s="195" t="s">
        <v>360</v>
      </c>
      <c r="I427" s="24" t="s">
        <v>3956</v>
      </c>
      <c r="J427" s="24" t="s">
        <v>4656</v>
      </c>
      <c r="K427" s="24"/>
      <c r="L427" s="24" t="s">
        <v>4658</v>
      </c>
      <c r="M427" s="24" t="s">
        <v>535</v>
      </c>
      <c r="N427" s="24" t="s">
        <v>5218</v>
      </c>
      <c r="O427" s="24" t="s">
        <v>536</v>
      </c>
      <c r="P427" s="25" t="s">
        <v>544</v>
      </c>
      <c r="Q427" s="24" t="s">
        <v>5259</v>
      </c>
      <c r="R427" s="25" t="s">
        <v>539</v>
      </c>
      <c r="S427" s="24"/>
      <c r="T427" s="24"/>
      <c r="U427" s="24"/>
    </row>
    <row r="428" spans="2:21">
      <c r="B428" s="24" t="str">
        <f t="shared" si="16"/>
        <v>Y</v>
      </c>
      <c r="C428" s="24" t="s">
        <v>5260</v>
      </c>
      <c r="D428" s="24" t="str">
        <f t="shared" si="17"/>
        <v>ConTab_BOM_KP_Insert_0428</v>
      </c>
      <c r="E428" s="189" t="s">
        <v>368</v>
      </c>
      <c r="F428" s="189" t="s">
        <v>4655</v>
      </c>
      <c r="G428" s="189" t="s">
        <v>359</v>
      </c>
      <c r="H428" s="195" t="s">
        <v>360</v>
      </c>
      <c r="I428" s="24" t="s">
        <v>3956</v>
      </c>
      <c r="J428" s="24" t="s">
        <v>4656</v>
      </c>
      <c r="K428" s="24"/>
      <c r="L428" s="24" t="s">
        <v>4658</v>
      </c>
      <c r="M428" s="24" t="s">
        <v>543</v>
      </c>
      <c r="N428" s="24" t="s">
        <v>5218</v>
      </c>
      <c r="O428" s="24" t="s">
        <v>536</v>
      </c>
      <c r="P428" s="25" t="s">
        <v>544</v>
      </c>
      <c r="Q428" s="24" t="s">
        <v>5261</v>
      </c>
      <c r="R428" s="25" t="s">
        <v>4664</v>
      </c>
      <c r="S428" s="24"/>
      <c r="T428" s="24"/>
      <c r="U428" s="24"/>
    </row>
    <row r="429" spans="2:21">
      <c r="B429" s="24" t="str">
        <f t="shared" si="16"/>
        <v>Y</v>
      </c>
      <c r="C429" s="24" t="s">
        <v>5262</v>
      </c>
      <c r="D429" s="24" t="str">
        <f t="shared" si="17"/>
        <v>ConTab_BOM_KP_Insert_0429</v>
      </c>
      <c r="E429" s="189" t="s">
        <v>368</v>
      </c>
      <c r="F429" s="189" t="s">
        <v>4655</v>
      </c>
      <c r="G429" s="189" t="s">
        <v>359</v>
      </c>
      <c r="H429" s="195" t="s">
        <v>360</v>
      </c>
      <c r="I429" s="24" t="s">
        <v>3961</v>
      </c>
      <c r="J429" s="24" t="s">
        <v>3961</v>
      </c>
      <c r="K429" s="24"/>
      <c r="L429" s="24" t="s">
        <v>4658</v>
      </c>
      <c r="M429" s="24" t="s">
        <v>535</v>
      </c>
      <c r="N429" s="24" t="s">
        <v>5218</v>
      </c>
      <c r="O429" s="24" t="s">
        <v>536</v>
      </c>
      <c r="P429" s="25" t="s">
        <v>544</v>
      </c>
      <c r="Q429" s="24" t="s">
        <v>5263</v>
      </c>
      <c r="R429" s="25" t="s">
        <v>539</v>
      </c>
      <c r="S429" s="24"/>
      <c r="T429" s="24"/>
      <c r="U429" s="24"/>
    </row>
    <row r="430" spans="2:21">
      <c r="B430" s="24" t="str">
        <f t="shared" si="16"/>
        <v>Y</v>
      </c>
      <c r="C430" s="24" t="s">
        <v>5264</v>
      </c>
      <c r="D430" s="24" t="str">
        <f t="shared" si="17"/>
        <v>ConTab_BOM_KP_Insert_0430</v>
      </c>
      <c r="E430" s="189" t="s">
        <v>368</v>
      </c>
      <c r="F430" s="189" t="s">
        <v>4655</v>
      </c>
      <c r="G430" s="189" t="s">
        <v>359</v>
      </c>
      <c r="H430" s="195" t="s">
        <v>360</v>
      </c>
      <c r="I430" s="24" t="s">
        <v>3961</v>
      </c>
      <c r="J430" s="24" t="s">
        <v>3961</v>
      </c>
      <c r="K430" s="24"/>
      <c r="L430" s="24" t="s">
        <v>4658</v>
      </c>
      <c r="M430" s="24" t="s">
        <v>543</v>
      </c>
      <c r="N430" s="24" t="s">
        <v>5218</v>
      </c>
      <c r="O430" s="24" t="s">
        <v>536</v>
      </c>
      <c r="P430" s="25" t="s">
        <v>544</v>
      </c>
      <c r="Q430" s="24" t="s">
        <v>5265</v>
      </c>
      <c r="R430" s="25" t="s">
        <v>4664</v>
      </c>
      <c r="S430" s="24"/>
      <c r="T430" s="24"/>
      <c r="U430" s="24"/>
    </row>
    <row r="431" spans="2:21">
      <c r="B431" s="24" t="str">
        <f t="shared" si="16"/>
        <v>Y</v>
      </c>
      <c r="C431" s="24" t="s">
        <v>5266</v>
      </c>
      <c r="D431" s="24" t="str">
        <f t="shared" si="17"/>
        <v>ConTab_BOM_KP_Insert_0431</v>
      </c>
      <c r="E431" s="197" t="s">
        <v>373</v>
      </c>
      <c r="F431" s="189" t="s">
        <v>4655</v>
      </c>
      <c r="G431" s="189" t="s">
        <v>359</v>
      </c>
      <c r="H431" s="195" t="s">
        <v>360</v>
      </c>
      <c r="I431" s="24" t="s">
        <v>3956</v>
      </c>
      <c r="J431" s="24" t="s">
        <v>4656</v>
      </c>
      <c r="K431" s="24"/>
      <c r="L431" s="24" t="s">
        <v>4658</v>
      </c>
      <c r="M431" s="24" t="s">
        <v>535</v>
      </c>
      <c r="N431" s="24" t="s">
        <v>5218</v>
      </c>
      <c r="O431" s="24" t="s">
        <v>536</v>
      </c>
      <c r="P431" s="25" t="s">
        <v>544</v>
      </c>
      <c r="Q431" s="24" t="s">
        <v>5267</v>
      </c>
      <c r="R431" s="25" t="s">
        <v>539</v>
      </c>
      <c r="S431" s="24"/>
      <c r="T431" s="24"/>
      <c r="U431" s="24"/>
    </row>
    <row r="432" spans="2:21">
      <c r="B432" s="24" t="str">
        <f t="shared" si="16"/>
        <v>Y</v>
      </c>
      <c r="C432" s="24" t="s">
        <v>5268</v>
      </c>
      <c r="D432" s="24" t="str">
        <f t="shared" si="17"/>
        <v>ConTab_BOM_KP_Insert_0432</v>
      </c>
      <c r="E432" s="197" t="s">
        <v>373</v>
      </c>
      <c r="F432" s="189" t="s">
        <v>4655</v>
      </c>
      <c r="G432" s="189" t="s">
        <v>359</v>
      </c>
      <c r="H432" s="195" t="s">
        <v>360</v>
      </c>
      <c r="I432" s="24" t="s">
        <v>3956</v>
      </c>
      <c r="J432" s="24" t="s">
        <v>4656</v>
      </c>
      <c r="K432" s="24"/>
      <c r="L432" s="24" t="s">
        <v>4658</v>
      </c>
      <c r="M432" s="24" t="s">
        <v>543</v>
      </c>
      <c r="N432" s="24" t="s">
        <v>5218</v>
      </c>
      <c r="O432" s="24" t="s">
        <v>536</v>
      </c>
      <c r="P432" s="25" t="s">
        <v>544</v>
      </c>
      <c r="Q432" s="24" t="s">
        <v>5269</v>
      </c>
      <c r="R432" s="25" t="s">
        <v>4664</v>
      </c>
      <c r="S432" s="24"/>
      <c r="T432" s="24"/>
      <c r="U432" s="24"/>
    </row>
    <row r="433" spans="2:21">
      <c r="B433" s="24" t="str">
        <f t="shared" si="16"/>
        <v>Y</v>
      </c>
      <c r="C433" s="24" t="s">
        <v>5270</v>
      </c>
      <c r="D433" s="24" t="str">
        <f t="shared" si="17"/>
        <v>ConTab_BOM_KP_Insert_0433</v>
      </c>
      <c r="E433" s="197" t="s">
        <v>373</v>
      </c>
      <c r="F433" s="189" t="s">
        <v>4655</v>
      </c>
      <c r="G433" s="189" t="s">
        <v>359</v>
      </c>
      <c r="H433" s="195" t="s">
        <v>360</v>
      </c>
      <c r="I433" s="24" t="s">
        <v>3961</v>
      </c>
      <c r="J433" s="24" t="s">
        <v>3961</v>
      </c>
      <c r="K433" s="24"/>
      <c r="L433" s="24" t="s">
        <v>4658</v>
      </c>
      <c r="M433" s="24" t="s">
        <v>535</v>
      </c>
      <c r="N433" s="24" t="s">
        <v>5218</v>
      </c>
      <c r="O433" s="24" t="s">
        <v>536</v>
      </c>
      <c r="P433" s="25" t="s">
        <v>544</v>
      </c>
      <c r="Q433" s="24" t="s">
        <v>5271</v>
      </c>
      <c r="R433" s="25" t="s">
        <v>539</v>
      </c>
      <c r="S433" s="24"/>
      <c r="T433" s="24"/>
      <c r="U433" s="24"/>
    </row>
    <row r="434" spans="2:21">
      <c r="B434" s="24" t="str">
        <f t="shared" si="16"/>
        <v>Y</v>
      </c>
      <c r="C434" s="24" t="s">
        <v>5272</v>
      </c>
      <c r="D434" s="24" t="str">
        <f t="shared" si="17"/>
        <v>ConTab_BOM_KP_Insert_0434</v>
      </c>
      <c r="E434" s="197" t="s">
        <v>373</v>
      </c>
      <c r="F434" s="189" t="s">
        <v>4655</v>
      </c>
      <c r="G434" s="189" t="s">
        <v>359</v>
      </c>
      <c r="H434" s="195" t="s">
        <v>360</v>
      </c>
      <c r="I434" s="24" t="s">
        <v>3961</v>
      </c>
      <c r="J434" s="24" t="s">
        <v>3961</v>
      </c>
      <c r="K434" s="24"/>
      <c r="L434" s="24" t="s">
        <v>4658</v>
      </c>
      <c r="M434" s="24" t="s">
        <v>543</v>
      </c>
      <c r="N434" s="24" t="s">
        <v>5218</v>
      </c>
      <c r="O434" s="24" t="s">
        <v>536</v>
      </c>
      <c r="P434" s="25" t="s">
        <v>544</v>
      </c>
      <c r="Q434" s="24" t="s">
        <v>5273</v>
      </c>
      <c r="R434" s="25" t="s">
        <v>4664</v>
      </c>
      <c r="S434" s="24"/>
      <c r="T434" s="24"/>
      <c r="U434" s="24"/>
    </row>
    <row r="435" spans="2:21">
      <c r="B435" s="24" t="str">
        <f t="shared" si="16"/>
        <v>Y</v>
      </c>
      <c r="C435" s="24" t="s">
        <v>5274</v>
      </c>
      <c r="D435" s="24" t="str">
        <f t="shared" si="17"/>
        <v>ConTab_BOM_KP_Insert_0435</v>
      </c>
      <c r="E435" s="197" t="s">
        <v>378</v>
      </c>
      <c r="F435" s="189" t="s">
        <v>4655</v>
      </c>
      <c r="G435" s="189" t="s">
        <v>359</v>
      </c>
      <c r="H435" s="195" t="s">
        <v>360</v>
      </c>
      <c r="I435" s="24" t="s">
        <v>3956</v>
      </c>
      <c r="J435" s="24" t="s">
        <v>4656</v>
      </c>
      <c r="K435" s="24"/>
      <c r="L435" s="24" t="s">
        <v>4658</v>
      </c>
      <c r="M435" s="24" t="s">
        <v>535</v>
      </c>
      <c r="N435" s="24" t="s">
        <v>5218</v>
      </c>
      <c r="O435" s="24" t="s">
        <v>536</v>
      </c>
      <c r="P435" s="25" t="s">
        <v>544</v>
      </c>
      <c r="Q435" s="24" t="s">
        <v>5275</v>
      </c>
      <c r="R435" s="25" t="s">
        <v>539</v>
      </c>
      <c r="S435" s="24"/>
      <c r="T435" s="24"/>
      <c r="U435" s="24"/>
    </row>
    <row r="436" spans="2:21">
      <c r="B436" s="24" t="str">
        <f t="shared" si="16"/>
        <v>Y</v>
      </c>
      <c r="C436" s="24" t="s">
        <v>5276</v>
      </c>
      <c r="D436" s="24" t="str">
        <f t="shared" si="17"/>
        <v>ConTab_BOM_KP_Insert_0436</v>
      </c>
      <c r="E436" s="197" t="s">
        <v>378</v>
      </c>
      <c r="F436" s="189" t="s">
        <v>4655</v>
      </c>
      <c r="G436" s="189" t="s">
        <v>359</v>
      </c>
      <c r="H436" s="195" t="s">
        <v>360</v>
      </c>
      <c r="I436" s="24" t="s">
        <v>3956</v>
      </c>
      <c r="J436" s="24" t="s">
        <v>4656</v>
      </c>
      <c r="K436" s="24"/>
      <c r="L436" s="24" t="s">
        <v>4658</v>
      </c>
      <c r="M436" s="24" t="s">
        <v>543</v>
      </c>
      <c r="N436" s="24" t="s">
        <v>5218</v>
      </c>
      <c r="O436" s="24" t="s">
        <v>536</v>
      </c>
      <c r="P436" s="25" t="s">
        <v>544</v>
      </c>
      <c r="Q436" s="24" t="s">
        <v>5277</v>
      </c>
      <c r="R436" s="25" t="s">
        <v>4664</v>
      </c>
      <c r="S436" s="24"/>
      <c r="T436" s="24"/>
      <c r="U436" s="24"/>
    </row>
    <row r="437" spans="2:21">
      <c r="B437" s="24" t="str">
        <f t="shared" si="16"/>
        <v>Y</v>
      </c>
      <c r="C437" s="24" t="s">
        <v>5278</v>
      </c>
      <c r="D437" s="24" t="str">
        <f t="shared" si="17"/>
        <v>ConTab_BOM_KP_Insert_0437</v>
      </c>
      <c r="E437" s="197" t="s">
        <v>378</v>
      </c>
      <c r="F437" s="189" t="s">
        <v>4655</v>
      </c>
      <c r="G437" s="189" t="s">
        <v>359</v>
      </c>
      <c r="H437" s="195" t="s">
        <v>360</v>
      </c>
      <c r="I437" s="24" t="s">
        <v>3961</v>
      </c>
      <c r="J437" s="24" t="s">
        <v>3961</v>
      </c>
      <c r="K437" s="24"/>
      <c r="L437" s="24" t="s">
        <v>4658</v>
      </c>
      <c r="M437" s="24" t="s">
        <v>535</v>
      </c>
      <c r="N437" s="24" t="s">
        <v>5218</v>
      </c>
      <c r="O437" s="24" t="s">
        <v>536</v>
      </c>
      <c r="P437" s="25" t="s">
        <v>544</v>
      </c>
      <c r="Q437" s="24" t="s">
        <v>5279</v>
      </c>
      <c r="R437" s="25" t="s">
        <v>539</v>
      </c>
      <c r="S437" s="24"/>
      <c r="T437" s="24"/>
      <c r="U437" s="24"/>
    </row>
    <row r="438" spans="2:21">
      <c r="B438" s="24" t="str">
        <f t="shared" si="16"/>
        <v>Y</v>
      </c>
      <c r="C438" s="24" t="s">
        <v>5280</v>
      </c>
      <c r="D438" s="24" t="str">
        <f t="shared" si="17"/>
        <v>ConTab_BOM_KP_Insert_0438</v>
      </c>
      <c r="E438" s="197" t="s">
        <v>378</v>
      </c>
      <c r="F438" s="189" t="s">
        <v>4655</v>
      </c>
      <c r="G438" s="189" t="s">
        <v>359</v>
      </c>
      <c r="H438" s="195" t="s">
        <v>360</v>
      </c>
      <c r="I438" s="24" t="s">
        <v>3961</v>
      </c>
      <c r="J438" s="24" t="s">
        <v>3961</v>
      </c>
      <c r="K438" s="24"/>
      <c r="L438" s="24" t="s">
        <v>4658</v>
      </c>
      <c r="M438" s="24" t="s">
        <v>543</v>
      </c>
      <c r="N438" s="24" t="s">
        <v>5218</v>
      </c>
      <c r="O438" s="24" t="s">
        <v>536</v>
      </c>
      <c r="P438" s="25" t="s">
        <v>544</v>
      </c>
      <c r="Q438" s="24" t="s">
        <v>5281</v>
      </c>
      <c r="R438" s="25" t="s">
        <v>4664</v>
      </c>
      <c r="S438" s="24"/>
      <c r="T438" s="24"/>
      <c r="U438" s="24"/>
    </row>
    <row r="439" spans="2:21">
      <c r="B439" s="24" t="str">
        <f t="shared" si="16"/>
        <v>Y</v>
      </c>
      <c r="C439" s="24" t="s">
        <v>5282</v>
      </c>
      <c r="D439" s="24" t="str">
        <f t="shared" si="17"/>
        <v>ConTab_BOM_KP_Insert_0439</v>
      </c>
      <c r="E439" s="197" t="s">
        <v>383</v>
      </c>
      <c r="F439" s="189" t="s">
        <v>4655</v>
      </c>
      <c r="G439" s="189" t="s">
        <v>359</v>
      </c>
      <c r="H439" s="195" t="s">
        <v>360</v>
      </c>
      <c r="I439" s="24" t="s">
        <v>3956</v>
      </c>
      <c r="J439" s="24" t="s">
        <v>4656</v>
      </c>
      <c r="K439" s="24"/>
      <c r="L439" s="24" t="s">
        <v>4658</v>
      </c>
      <c r="M439" s="24" t="s">
        <v>535</v>
      </c>
      <c r="N439" s="24" t="s">
        <v>5218</v>
      </c>
      <c r="O439" s="24" t="s">
        <v>536</v>
      </c>
      <c r="P439" s="25" t="s">
        <v>544</v>
      </c>
      <c r="Q439" s="24" t="s">
        <v>5283</v>
      </c>
      <c r="R439" s="25" t="s">
        <v>539</v>
      </c>
      <c r="S439" s="24"/>
      <c r="T439" s="24"/>
      <c r="U439" s="24"/>
    </row>
    <row r="440" spans="2:21">
      <c r="B440" s="24" t="str">
        <f t="shared" si="16"/>
        <v>Y</v>
      </c>
      <c r="C440" s="24" t="s">
        <v>5284</v>
      </c>
      <c r="D440" s="24" t="str">
        <f t="shared" si="17"/>
        <v>ConTab_BOM_KP_Insert_0440</v>
      </c>
      <c r="E440" s="197" t="s">
        <v>383</v>
      </c>
      <c r="F440" s="189" t="s">
        <v>4655</v>
      </c>
      <c r="G440" s="189" t="s">
        <v>359</v>
      </c>
      <c r="H440" s="195" t="s">
        <v>360</v>
      </c>
      <c r="I440" s="24" t="s">
        <v>3956</v>
      </c>
      <c r="J440" s="24" t="s">
        <v>4656</v>
      </c>
      <c r="K440" s="24"/>
      <c r="L440" s="24" t="s">
        <v>4658</v>
      </c>
      <c r="M440" s="24" t="s">
        <v>543</v>
      </c>
      <c r="N440" s="24" t="s">
        <v>5218</v>
      </c>
      <c r="O440" s="24" t="s">
        <v>536</v>
      </c>
      <c r="P440" s="25" t="s">
        <v>544</v>
      </c>
      <c r="Q440" s="24" t="s">
        <v>5285</v>
      </c>
      <c r="R440" s="25" t="s">
        <v>4664</v>
      </c>
      <c r="S440" s="24"/>
      <c r="T440" s="24"/>
      <c r="U440" s="24"/>
    </row>
    <row r="441" spans="2:21">
      <c r="B441" s="24" t="str">
        <f t="shared" si="16"/>
        <v>Y</v>
      </c>
      <c r="C441" s="24" t="s">
        <v>5286</v>
      </c>
      <c r="D441" s="24" t="str">
        <f t="shared" si="17"/>
        <v>ConTab_BOM_KP_Insert_0441</v>
      </c>
      <c r="E441" s="197" t="s">
        <v>383</v>
      </c>
      <c r="F441" s="189" t="s">
        <v>4655</v>
      </c>
      <c r="G441" s="189" t="s">
        <v>359</v>
      </c>
      <c r="H441" s="195" t="s">
        <v>360</v>
      </c>
      <c r="I441" s="24" t="s">
        <v>3961</v>
      </c>
      <c r="J441" s="24" t="s">
        <v>3961</v>
      </c>
      <c r="K441" s="24"/>
      <c r="L441" s="24" t="s">
        <v>4658</v>
      </c>
      <c r="M441" s="24" t="s">
        <v>535</v>
      </c>
      <c r="N441" s="24" t="s">
        <v>5218</v>
      </c>
      <c r="O441" s="24" t="s">
        <v>536</v>
      </c>
      <c r="P441" s="25" t="s">
        <v>544</v>
      </c>
      <c r="Q441" s="24" t="s">
        <v>5287</v>
      </c>
      <c r="R441" s="25" t="s">
        <v>539</v>
      </c>
      <c r="S441" s="24"/>
      <c r="T441" s="24"/>
      <c r="U441" s="24"/>
    </row>
    <row r="442" spans="2:21">
      <c r="B442" s="24" t="str">
        <f t="shared" si="16"/>
        <v>Y</v>
      </c>
      <c r="C442" s="24" t="s">
        <v>5288</v>
      </c>
      <c r="D442" s="24" t="str">
        <f t="shared" si="17"/>
        <v>ConTab_BOM_KP_Insert_0442</v>
      </c>
      <c r="E442" s="197" t="s">
        <v>383</v>
      </c>
      <c r="F442" s="189" t="s">
        <v>4655</v>
      </c>
      <c r="G442" s="189" t="s">
        <v>359</v>
      </c>
      <c r="H442" s="195" t="s">
        <v>360</v>
      </c>
      <c r="I442" s="24" t="s">
        <v>3961</v>
      </c>
      <c r="J442" s="24" t="s">
        <v>3961</v>
      </c>
      <c r="K442" s="24"/>
      <c r="L442" s="24" t="s">
        <v>4658</v>
      </c>
      <c r="M442" s="24" t="s">
        <v>543</v>
      </c>
      <c r="N442" s="24" t="s">
        <v>5218</v>
      </c>
      <c r="O442" s="24" t="s">
        <v>536</v>
      </c>
      <c r="P442" s="25" t="s">
        <v>544</v>
      </c>
      <c r="Q442" s="24" t="s">
        <v>5289</v>
      </c>
      <c r="R442" s="25" t="s">
        <v>4664</v>
      </c>
      <c r="S442" s="24"/>
      <c r="T442" s="24"/>
      <c r="U442" s="24"/>
    </row>
    <row r="443" spans="2:21">
      <c r="B443" s="24" t="str">
        <f t="shared" si="16"/>
        <v>Y</v>
      </c>
      <c r="C443" s="24" t="s">
        <v>5290</v>
      </c>
      <c r="D443" s="24" t="str">
        <f t="shared" si="17"/>
        <v>ConTab_BOM_KP_Insert_0443</v>
      </c>
      <c r="E443" s="197" t="s">
        <v>388</v>
      </c>
      <c r="F443" s="189" t="s">
        <v>4655</v>
      </c>
      <c r="G443" s="189" t="s">
        <v>359</v>
      </c>
      <c r="H443" s="195" t="s">
        <v>360</v>
      </c>
      <c r="I443" s="24" t="s">
        <v>3956</v>
      </c>
      <c r="J443" s="24" t="s">
        <v>4656</v>
      </c>
      <c r="K443" s="24"/>
      <c r="L443" s="24" t="s">
        <v>4658</v>
      </c>
      <c r="M443" s="24" t="s">
        <v>535</v>
      </c>
      <c r="N443" s="24" t="s">
        <v>5218</v>
      </c>
      <c r="O443" s="24" t="s">
        <v>536</v>
      </c>
      <c r="P443" s="25" t="s">
        <v>544</v>
      </c>
      <c r="Q443" s="24" t="s">
        <v>5291</v>
      </c>
      <c r="R443" s="25" t="s">
        <v>539</v>
      </c>
      <c r="S443" s="24"/>
      <c r="T443" s="24"/>
      <c r="U443" s="24"/>
    </row>
    <row r="444" spans="2:21">
      <c r="B444" s="24" t="str">
        <f t="shared" si="16"/>
        <v>Y</v>
      </c>
      <c r="C444" s="24" t="s">
        <v>5292</v>
      </c>
      <c r="D444" s="24" t="str">
        <f t="shared" si="17"/>
        <v>ConTab_BOM_KP_Insert_0444</v>
      </c>
      <c r="E444" s="197" t="s">
        <v>388</v>
      </c>
      <c r="F444" s="189" t="s">
        <v>4655</v>
      </c>
      <c r="G444" s="189" t="s">
        <v>359</v>
      </c>
      <c r="H444" s="195" t="s">
        <v>360</v>
      </c>
      <c r="I444" s="24" t="s">
        <v>3956</v>
      </c>
      <c r="J444" s="24" t="s">
        <v>4656</v>
      </c>
      <c r="K444" s="24"/>
      <c r="L444" s="24" t="s">
        <v>4658</v>
      </c>
      <c r="M444" s="24" t="s">
        <v>543</v>
      </c>
      <c r="N444" s="24" t="s">
        <v>5218</v>
      </c>
      <c r="O444" s="24" t="s">
        <v>536</v>
      </c>
      <c r="P444" s="25" t="s">
        <v>544</v>
      </c>
      <c r="Q444" s="24" t="s">
        <v>5293</v>
      </c>
      <c r="R444" s="25" t="s">
        <v>4664</v>
      </c>
      <c r="S444" s="24"/>
      <c r="T444" s="24"/>
      <c r="U444" s="24"/>
    </row>
    <row r="445" spans="2:21">
      <c r="B445" s="24" t="str">
        <f t="shared" si="16"/>
        <v>Y</v>
      </c>
      <c r="C445" s="24" t="s">
        <v>5294</v>
      </c>
      <c r="D445" s="24" t="str">
        <f t="shared" si="17"/>
        <v>ConTab_BOM_KP_Insert_0445</v>
      </c>
      <c r="E445" s="197" t="s">
        <v>388</v>
      </c>
      <c r="F445" s="189" t="s">
        <v>4655</v>
      </c>
      <c r="G445" s="189" t="s">
        <v>359</v>
      </c>
      <c r="H445" s="195" t="s">
        <v>360</v>
      </c>
      <c r="I445" s="24" t="s">
        <v>3961</v>
      </c>
      <c r="J445" s="24" t="s">
        <v>3961</v>
      </c>
      <c r="K445" s="24"/>
      <c r="L445" s="24" t="s">
        <v>4658</v>
      </c>
      <c r="M445" s="24" t="s">
        <v>535</v>
      </c>
      <c r="N445" s="24" t="s">
        <v>5218</v>
      </c>
      <c r="O445" s="24" t="s">
        <v>536</v>
      </c>
      <c r="P445" s="25" t="s">
        <v>544</v>
      </c>
      <c r="Q445" s="24" t="s">
        <v>5295</v>
      </c>
      <c r="R445" s="25" t="s">
        <v>539</v>
      </c>
      <c r="S445" s="24"/>
      <c r="T445" s="24"/>
      <c r="U445" s="24"/>
    </row>
    <row r="446" spans="2:21">
      <c r="B446" s="24" t="str">
        <f t="shared" si="16"/>
        <v>Y</v>
      </c>
      <c r="C446" s="24" t="s">
        <v>5296</v>
      </c>
      <c r="D446" s="24" t="str">
        <f t="shared" si="17"/>
        <v>ConTab_BOM_KP_Insert_0446</v>
      </c>
      <c r="E446" s="197" t="s">
        <v>388</v>
      </c>
      <c r="F446" s="189" t="s">
        <v>4655</v>
      </c>
      <c r="G446" s="189" t="s">
        <v>359</v>
      </c>
      <c r="H446" s="195" t="s">
        <v>360</v>
      </c>
      <c r="I446" s="24" t="s">
        <v>3961</v>
      </c>
      <c r="J446" s="24" t="s">
        <v>3961</v>
      </c>
      <c r="K446" s="24"/>
      <c r="L446" s="24" t="s">
        <v>4658</v>
      </c>
      <c r="M446" s="24" t="s">
        <v>543</v>
      </c>
      <c r="N446" s="24" t="s">
        <v>5218</v>
      </c>
      <c r="O446" s="24" t="s">
        <v>536</v>
      </c>
      <c r="P446" s="25" t="s">
        <v>544</v>
      </c>
      <c r="Q446" s="24" t="s">
        <v>5297</v>
      </c>
      <c r="R446" s="25" t="s">
        <v>4664</v>
      </c>
      <c r="S446" s="24"/>
      <c r="T446" s="24"/>
      <c r="U446" s="24"/>
    </row>
    <row r="447" spans="2:21">
      <c r="B447" s="24" t="str">
        <f t="shared" si="16"/>
        <v>Y</v>
      </c>
      <c r="C447" s="24" t="s">
        <v>5298</v>
      </c>
      <c r="D447" s="24" t="str">
        <f t="shared" si="17"/>
        <v>ConTab_BOM_KP_Insert_0447</v>
      </c>
      <c r="E447" s="197" t="s">
        <v>393</v>
      </c>
      <c r="F447" s="189" t="s">
        <v>4655</v>
      </c>
      <c r="G447" s="189" t="s">
        <v>359</v>
      </c>
      <c r="H447" s="195" t="s">
        <v>360</v>
      </c>
      <c r="I447" s="24" t="s">
        <v>3956</v>
      </c>
      <c r="J447" s="24" t="s">
        <v>4656</v>
      </c>
      <c r="K447" s="24"/>
      <c r="L447" s="24" t="s">
        <v>4658</v>
      </c>
      <c r="M447" s="24" t="s">
        <v>535</v>
      </c>
      <c r="N447" s="24" t="s">
        <v>5218</v>
      </c>
      <c r="O447" s="24" t="s">
        <v>536</v>
      </c>
      <c r="P447" s="25" t="s">
        <v>544</v>
      </c>
      <c r="Q447" s="24" t="s">
        <v>5299</v>
      </c>
      <c r="R447" s="25" t="s">
        <v>539</v>
      </c>
      <c r="S447" s="24"/>
      <c r="T447" s="24"/>
      <c r="U447" s="24"/>
    </row>
    <row r="448" spans="2:21">
      <c r="B448" s="24" t="str">
        <f t="shared" si="16"/>
        <v>Y</v>
      </c>
      <c r="C448" s="24" t="s">
        <v>5300</v>
      </c>
      <c r="D448" s="24" t="str">
        <f t="shared" si="17"/>
        <v>ConTab_BOM_KP_Insert_0448</v>
      </c>
      <c r="E448" s="197" t="s">
        <v>393</v>
      </c>
      <c r="F448" s="189" t="s">
        <v>4655</v>
      </c>
      <c r="G448" s="189" t="s">
        <v>359</v>
      </c>
      <c r="H448" s="195" t="s">
        <v>360</v>
      </c>
      <c r="I448" s="24" t="s">
        <v>3956</v>
      </c>
      <c r="J448" s="24" t="s">
        <v>4656</v>
      </c>
      <c r="K448" s="24"/>
      <c r="L448" s="24" t="s">
        <v>4658</v>
      </c>
      <c r="M448" s="24" t="s">
        <v>543</v>
      </c>
      <c r="N448" s="24" t="s">
        <v>5218</v>
      </c>
      <c r="O448" s="24" t="s">
        <v>536</v>
      </c>
      <c r="P448" s="25" t="s">
        <v>544</v>
      </c>
      <c r="Q448" s="24" t="s">
        <v>5301</v>
      </c>
      <c r="R448" s="25" t="s">
        <v>4664</v>
      </c>
      <c r="S448" s="24"/>
      <c r="T448" s="24"/>
      <c r="U448" s="24"/>
    </row>
    <row r="449" spans="2:21">
      <c r="B449" s="24" t="str">
        <f t="shared" si="16"/>
        <v>Y</v>
      </c>
      <c r="C449" s="24" t="s">
        <v>5302</v>
      </c>
      <c r="D449" s="24" t="str">
        <f t="shared" si="17"/>
        <v>ConTab_BOM_KP_Insert_0449</v>
      </c>
      <c r="E449" s="197" t="s">
        <v>393</v>
      </c>
      <c r="F449" s="189" t="s">
        <v>4655</v>
      </c>
      <c r="G449" s="189" t="s">
        <v>359</v>
      </c>
      <c r="H449" s="195" t="s">
        <v>360</v>
      </c>
      <c r="I449" s="24" t="s">
        <v>3961</v>
      </c>
      <c r="J449" s="24" t="s">
        <v>3961</v>
      </c>
      <c r="K449" s="24"/>
      <c r="L449" s="24" t="s">
        <v>4658</v>
      </c>
      <c r="M449" s="24" t="s">
        <v>535</v>
      </c>
      <c r="N449" s="24" t="s">
        <v>5218</v>
      </c>
      <c r="O449" s="24" t="s">
        <v>536</v>
      </c>
      <c r="P449" s="25" t="s">
        <v>544</v>
      </c>
      <c r="Q449" s="24" t="s">
        <v>5303</v>
      </c>
      <c r="R449" s="25" t="s">
        <v>539</v>
      </c>
      <c r="S449" s="24"/>
      <c r="T449" s="24"/>
      <c r="U449" s="24"/>
    </row>
    <row r="450" spans="2:21">
      <c r="B450" s="24" t="str">
        <f t="shared" ref="B450:B510" si="18">IF(AND(M450&lt;&gt;"B20", O450= "Coating_Standard"),"Y","N")</f>
        <v>Y</v>
      </c>
      <c r="C450" s="24" t="s">
        <v>5304</v>
      </c>
      <c r="D450" s="24" t="str">
        <f t="shared" si="17"/>
        <v>ConTab_BOM_KP_Insert_0450</v>
      </c>
      <c r="E450" s="197" t="s">
        <v>393</v>
      </c>
      <c r="F450" s="189" t="s">
        <v>4655</v>
      </c>
      <c r="G450" s="189" t="s">
        <v>359</v>
      </c>
      <c r="H450" s="195" t="s">
        <v>360</v>
      </c>
      <c r="I450" s="24" t="s">
        <v>3961</v>
      </c>
      <c r="J450" s="24" t="s">
        <v>3961</v>
      </c>
      <c r="K450" s="24"/>
      <c r="L450" s="24" t="s">
        <v>4658</v>
      </c>
      <c r="M450" s="24" t="s">
        <v>543</v>
      </c>
      <c r="N450" s="24" t="s">
        <v>5218</v>
      </c>
      <c r="O450" s="24" t="s">
        <v>536</v>
      </c>
      <c r="P450" s="25" t="s">
        <v>544</v>
      </c>
      <c r="Q450" s="24" t="s">
        <v>5305</v>
      </c>
      <c r="R450" s="25" t="s">
        <v>4664</v>
      </c>
      <c r="S450" s="24"/>
      <c r="T450" s="24"/>
      <c r="U450" s="24"/>
    </row>
    <row r="451" spans="2:21">
      <c r="B451" s="24" t="str">
        <f t="shared" si="18"/>
        <v>Y</v>
      </c>
      <c r="C451" s="24" t="s">
        <v>5306</v>
      </c>
      <c r="D451" s="24" t="str">
        <f t="shared" si="17"/>
        <v>ConTab_BOM_KP_Insert_0451</v>
      </c>
      <c r="E451" s="197" t="s">
        <v>398</v>
      </c>
      <c r="F451" s="189" t="s">
        <v>4655</v>
      </c>
      <c r="G451" s="189" t="s">
        <v>401</v>
      </c>
      <c r="H451" s="195" t="s">
        <v>402</v>
      </c>
      <c r="I451" s="24" t="s">
        <v>3956</v>
      </c>
      <c r="J451" s="24" t="s">
        <v>4656</v>
      </c>
      <c r="K451" s="24"/>
      <c r="L451" s="24" t="s">
        <v>4658</v>
      </c>
      <c r="M451" s="24" t="s">
        <v>535</v>
      </c>
      <c r="N451" s="24" t="s">
        <v>5218</v>
      </c>
      <c r="O451" s="24" t="s">
        <v>536</v>
      </c>
      <c r="P451" s="25" t="s">
        <v>544</v>
      </c>
      <c r="Q451" s="24" t="s">
        <v>5307</v>
      </c>
      <c r="R451" s="25" t="s">
        <v>539</v>
      </c>
      <c r="S451" s="24"/>
      <c r="T451" s="24"/>
      <c r="U451" s="24"/>
    </row>
    <row r="452" spans="2:21">
      <c r="B452" s="24" t="str">
        <f t="shared" si="18"/>
        <v>Y</v>
      </c>
      <c r="C452" s="24" t="s">
        <v>5308</v>
      </c>
      <c r="D452" s="24" t="str">
        <f t="shared" si="17"/>
        <v>ConTab_BOM_KP_Insert_0452</v>
      </c>
      <c r="E452" s="197" t="s">
        <v>398</v>
      </c>
      <c r="F452" s="189" t="s">
        <v>4655</v>
      </c>
      <c r="G452" s="189" t="s">
        <v>401</v>
      </c>
      <c r="H452" s="195" t="s">
        <v>402</v>
      </c>
      <c r="I452" s="24" t="s">
        <v>3956</v>
      </c>
      <c r="J452" s="24" t="s">
        <v>4656</v>
      </c>
      <c r="K452" s="24"/>
      <c r="L452" s="24" t="s">
        <v>4658</v>
      </c>
      <c r="M452" s="24" t="s">
        <v>543</v>
      </c>
      <c r="N452" s="24" t="s">
        <v>5218</v>
      </c>
      <c r="O452" s="24" t="s">
        <v>536</v>
      </c>
      <c r="P452" s="25" t="s">
        <v>544</v>
      </c>
      <c r="Q452" s="24" t="s">
        <v>5309</v>
      </c>
      <c r="R452" s="25" t="s">
        <v>4664</v>
      </c>
      <c r="S452" s="24"/>
      <c r="T452" s="24"/>
      <c r="U452" s="24"/>
    </row>
    <row r="453" spans="2:21">
      <c r="B453" s="24" t="str">
        <f t="shared" si="18"/>
        <v>Y</v>
      </c>
      <c r="C453" s="24" t="s">
        <v>5310</v>
      </c>
      <c r="D453" s="24" t="str">
        <f t="shared" si="17"/>
        <v>ConTab_BOM_KP_Insert_0453</v>
      </c>
      <c r="E453" s="197" t="s">
        <v>398</v>
      </c>
      <c r="F453" s="189" t="s">
        <v>4655</v>
      </c>
      <c r="G453" s="189" t="s">
        <v>401</v>
      </c>
      <c r="H453" s="195" t="s">
        <v>402</v>
      </c>
      <c r="I453" s="24" t="s">
        <v>3961</v>
      </c>
      <c r="J453" s="24" t="s">
        <v>3961</v>
      </c>
      <c r="K453" s="24"/>
      <c r="L453" s="24" t="s">
        <v>4658</v>
      </c>
      <c r="M453" s="24" t="s">
        <v>535</v>
      </c>
      <c r="N453" s="24" t="s">
        <v>5218</v>
      </c>
      <c r="O453" s="24" t="s">
        <v>536</v>
      </c>
      <c r="P453" s="25" t="s">
        <v>544</v>
      </c>
      <c r="Q453" s="24" t="s">
        <v>5311</v>
      </c>
      <c r="R453" s="25" t="s">
        <v>539</v>
      </c>
      <c r="S453" s="24"/>
      <c r="T453" s="24"/>
      <c r="U453" s="24"/>
    </row>
    <row r="454" spans="2:21">
      <c r="B454" s="24" t="str">
        <f t="shared" si="18"/>
        <v>Y</v>
      </c>
      <c r="C454" s="24" t="s">
        <v>5312</v>
      </c>
      <c r="D454" s="24" t="str">
        <f t="shared" si="17"/>
        <v>ConTab_BOM_KP_Insert_0454</v>
      </c>
      <c r="E454" s="197" t="s">
        <v>398</v>
      </c>
      <c r="F454" s="189" t="s">
        <v>4655</v>
      </c>
      <c r="G454" s="189" t="s">
        <v>401</v>
      </c>
      <c r="H454" s="195" t="s">
        <v>402</v>
      </c>
      <c r="I454" s="24" t="s">
        <v>3961</v>
      </c>
      <c r="J454" s="24" t="s">
        <v>3961</v>
      </c>
      <c r="K454" s="24"/>
      <c r="L454" s="24" t="s">
        <v>4658</v>
      </c>
      <c r="M454" s="24" t="s">
        <v>543</v>
      </c>
      <c r="N454" s="24" t="s">
        <v>5218</v>
      </c>
      <c r="O454" s="24" t="s">
        <v>536</v>
      </c>
      <c r="P454" s="25" t="s">
        <v>544</v>
      </c>
      <c r="Q454" s="24" t="s">
        <v>5313</v>
      </c>
      <c r="R454" s="25" t="s">
        <v>4664</v>
      </c>
      <c r="S454" s="24"/>
      <c r="T454" s="24"/>
      <c r="U454" s="24"/>
    </row>
    <row r="455" spans="2:21">
      <c r="B455" s="24" t="str">
        <f t="shared" si="18"/>
        <v>Y</v>
      </c>
      <c r="C455" s="24" t="s">
        <v>5314</v>
      </c>
      <c r="D455" s="24" t="str">
        <f t="shared" ref="D455:D488" si="19">IF(B473="Y",C455,"")</f>
        <v>ConTab_BOM_KP_Insert_0455</v>
      </c>
      <c r="E455" s="197" t="s">
        <v>405</v>
      </c>
      <c r="F455" s="189" t="s">
        <v>4655</v>
      </c>
      <c r="G455" s="189" t="s">
        <v>401</v>
      </c>
      <c r="H455" s="195" t="s">
        <v>402</v>
      </c>
      <c r="I455" s="24" t="s">
        <v>3956</v>
      </c>
      <c r="J455" s="24" t="s">
        <v>4656</v>
      </c>
      <c r="K455" s="24"/>
      <c r="L455" s="24" t="s">
        <v>4658</v>
      </c>
      <c r="M455" s="24" t="s">
        <v>535</v>
      </c>
      <c r="N455" s="24" t="s">
        <v>5218</v>
      </c>
      <c r="O455" s="24" t="s">
        <v>536</v>
      </c>
      <c r="P455" s="25" t="s">
        <v>544</v>
      </c>
      <c r="Q455" s="24" t="s">
        <v>5315</v>
      </c>
      <c r="R455" s="25" t="s">
        <v>539</v>
      </c>
      <c r="S455" s="24"/>
      <c r="T455" s="24"/>
      <c r="U455" s="24"/>
    </row>
    <row r="456" spans="2:21">
      <c r="B456" s="24" t="str">
        <f t="shared" si="18"/>
        <v>Y</v>
      </c>
      <c r="C456" s="24" t="s">
        <v>5316</v>
      </c>
      <c r="D456" s="24" t="str">
        <f t="shared" si="19"/>
        <v>ConTab_BOM_KP_Insert_0456</v>
      </c>
      <c r="E456" s="197" t="s">
        <v>405</v>
      </c>
      <c r="F456" s="189" t="s">
        <v>4655</v>
      </c>
      <c r="G456" s="189" t="s">
        <v>401</v>
      </c>
      <c r="H456" s="195" t="s">
        <v>402</v>
      </c>
      <c r="I456" s="24" t="s">
        <v>3956</v>
      </c>
      <c r="J456" s="24" t="s">
        <v>4656</v>
      </c>
      <c r="K456" s="24"/>
      <c r="L456" s="24" t="s">
        <v>4658</v>
      </c>
      <c r="M456" s="24" t="s">
        <v>543</v>
      </c>
      <c r="N456" s="24" t="s">
        <v>5218</v>
      </c>
      <c r="O456" s="24" t="s">
        <v>536</v>
      </c>
      <c r="P456" s="25" t="s">
        <v>544</v>
      </c>
      <c r="Q456" s="24" t="s">
        <v>5317</v>
      </c>
      <c r="R456" s="25" t="s">
        <v>4664</v>
      </c>
      <c r="S456" s="24"/>
      <c r="T456" s="24"/>
      <c r="U456" s="24"/>
    </row>
    <row r="457" spans="2:21">
      <c r="B457" s="24" t="str">
        <f t="shared" si="18"/>
        <v>Y</v>
      </c>
      <c r="C457" s="24" t="s">
        <v>5318</v>
      </c>
      <c r="D457" s="24" t="str">
        <f t="shared" si="19"/>
        <v>ConTab_BOM_KP_Insert_0457</v>
      </c>
      <c r="E457" s="197" t="s">
        <v>405</v>
      </c>
      <c r="F457" s="189" t="s">
        <v>4655</v>
      </c>
      <c r="G457" s="189" t="s">
        <v>401</v>
      </c>
      <c r="H457" s="195" t="s">
        <v>402</v>
      </c>
      <c r="I457" s="24" t="s">
        <v>3961</v>
      </c>
      <c r="J457" s="24" t="s">
        <v>3961</v>
      </c>
      <c r="K457" s="24"/>
      <c r="L457" s="24" t="s">
        <v>4658</v>
      </c>
      <c r="M457" s="24" t="s">
        <v>535</v>
      </c>
      <c r="N457" s="24" t="s">
        <v>5218</v>
      </c>
      <c r="O457" s="24" t="s">
        <v>536</v>
      </c>
      <c r="P457" s="25" t="s">
        <v>544</v>
      </c>
      <c r="Q457" s="24" t="s">
        <v>5319</v>
      </c>
      <c r="R457" s="25" t="s">
        <v>539</v>
      </c>
      <c r="S457" s="24"/>
      <c r="T457" s="24"/>
      <c r="U457" s="24"/>
    </row>
    <row r="458" spans="2:21">
      <c r="B458" s="24" t="str">
        <f t="shared" si="18"/>
        <v>Y</v>
      </c>
      <c r="C458" s="24" t="s">
        <v>5320</v>
      </c>
      <c r="D458" s="24" t="str">
        <f t="shared" si="19"/>
        <v>ConTab_BOM_KP_Insert_0458</v>
      </c>
      <c r="E458" s="197" t="s">
        <v>405</v>
      </c>
      <c r="F458" s="189" t="s">
        <v>4655</v>
      </c>
      <c r="G458" s="189" t="s">
        <v>401</v>
      </c>
      <c r="H458" s="195" t="s">
        <v>402</v>
      </c>
      <c r="I458" s="24" t="s">
        <v>3961</v>
      </c>
      <c r="J458" s="24" t="s">
        <v>3961</v>
      </c>
      <c r="K458" s="24"/>
      <c r="L458" s="24" t="s">
        <v>4658</v>
      </c>
      <c r="M458" s="24" t="s">
        <v>543</v>
      </c>
      <c r="N458" s="24" t="s">
        <v>5218</v>
      </c>
      <c r="O458" s="24" t="s">
        <v>536</v>
      </c>
      <c r="P458" s="25" t="s">
        <v>544</v>
      </c>
      <c r="Q458" s="24" t="s">
        <v>5321</v>
      </c>
      <c r="R458" s="25" t="s">
        <v>4664</v>
      </c>
      <c r="S458" s="24"/>
      <c r="T458" s="24"/>
      <c r="U458" s="24"/>
    </row>
    <row r="459" spans="2:21">
      <c r="B459" s="24" t="str">
        <f t="shared" si="18"/>
        <v>Y</v>
      </c>
      <c r="C459" s="24" t="s">
        <v>5322</v>
      </c>
      <c r="D459" s="24" t="str">
        <f t="shared" si="19"/>
        <v>ConTab_BOM_KP_Insert_0459</v>
      </c>
      <c r="E459" s="197" t="s">
        <v>405</v>
      </c>
      <c r="F459" s="189" t="s">
        <v>4655</v>
      </c>
      <c r="G459" s="189" t="s">
        <v>410</v>
      </c>
      <c r="H459" s="195" t="s">
        <v>411</v>
      </c>
      <c r="I459" s="24" t="s">
        <v>3956</v>
      </c>
      <c r="J459" s="24" t="s">
        <v>4656</v>
      </c>
      <c r="K459" s="24"/>
      <c r="L459" s="24" t="s">
        <v>4658</v>
      </c>
      <c r="M459" s="24" t="s">
        <v>535</v>
      </c>
      <c r="N459" s="24" t="s">
        <v>5218</v>
      </c>
      <c r="O459" s="24" t="s">
        <v>536</v>
      </c>
      <c r="P459" s="25" t="s">
        <v>544</v>
      </c>
      <c r="Q459" s="24" t="s">
        <v>5323</v>
      </c>
      <c r="R459" s="25" t="s">
        <v>539</v>
      </c>
      <c r="S459" s="24"/>
      <c r="T459" s="24"/>
      <c r="U459" s="24"/>
    </row>
    <row r="460" spans="2:21">
      <c r="B460" s="24" t="str">
        <f t="shared" si="18"/>
        <v>Y</v>
      </c>
      <c r="C460" s="24" t="s">
        <v>5324</v>
      </c>
      <c r="D460" s="24" t="str">
        <f t="shared" si="19"/>
        <v>ConTab_BOM_KP_Insert_0460</v>
      </c>
      <c r="E460" s="197" t="s">
        <v>405</v>
      </c>
      <c r="F460" s="189" t="s">
        <v>4655</v>
      </c>
      <c r="G460" s="189" t="s">
        <v>410</v>
      </c>
      <c r="H460" s="195" t="s">
        <v>411</v>
      </c>
      <c r="I460" s="24" t="s">
        <v>3956</v>
      </c>
      <c r="J460" s="24" t="s">
        <v>4656</v>
      </c>
      <c r="K460" s="24"/>
      <c r="L460" s="24" t="s">
        <v>4658</v>
      </c>
      <c r="M460" s="24" t="s">
        <v>543</v>
      </c>
      <c r="N460" s="24" t="s">
        <v>5218</v>
      </c>
      <c r="O460" s="24" t="s">
        <v>536</v>
      </c>
      <c r="P460" s="25" t="s">
        <v>544</v>
      </c>
      <c r="Q460" s="24" t="s">
        <v>5325</v>
      </c>
      <c r="R460" s="25" t="s">
        <v>4664</v>
      </c>
      <c r="S460" s="24"/>
      <c r="T460" s="24"/>
      <c r="U460" s="24"/>
    </row>
    <row r="461" spans="2:21">
      <c r="B461" s="24" t="str">
        <f t="shared" si="18"/>
        <v>Y</v>
      </c>
      <c r="C461" s="24" t="s">
        <v>5326</v>
      </c>
      <c r="D461" s="24" t="str">
        <f t="shared" si="19"/>
        <v>ConTab_BOM_KP_Insert_0461</v>
      </c>
      <c r="E461" s="197" t="s">
        <v>405</v>
      </c>
      <c r="F461" s="189" t="s">
        <v>4655</v>
      </c>
      <c r="G461" s="189" t="s">
        <v>410</v>
      </c>
      <c r="H461" s="195" t="s">
        <v>411</v>
      </c>
      <c r="I461" s="24" t="s">
        <v>3961</v>
      </c>
      <c r="J461" s="24" t="s">
        <v>3961</v>
      </c>
      <c r="K461" s="24"/>
      <c r="L461" s="24" t="s">
        <v>4658</v>
      </c>
      <c r="M461" s="24" t="s">
        <v>535</v>
      </c>
      <c r="N461" s="24" t="s">
        <v>5218</v>
      </c>
      <c r="O461" s="24" t="s">
        <v>536</v>
      </c>
      <c r="P461" s="25" t="s">
        <v>544</v>
      </c>
      <c r="Q461" s="24" t="s">
        <v>5327</v>
      </c>
      <c r="R461" s="25" t="s">
        <v>539</v>
      </c>
      <c r="S461" s="24"/>
      <c r="T461" s="24"/>
      <c r="U461" s="24"/>
    </row>
    <row r="462" spans="2:21">
      <c r="B462" s="24" t="str">
        <f t="shared" si="18"/>
        <v>Y</v>
      </c>
      <c r="C462" s="24" t="s">
        <v>5328</v>
      </c>
      <c r="D462" s="24" t="str">
        <f t="shared" si="19"/>
        <v>ConTab_BOM_KP_Insert_0462</v>
      </c>
      <c r="E462" s="197" t="s">
        <v>405</v>
      </c>
      <c r="F462" s="189" t="s">
        <v>4655</v>
      </c>
      <c r="G462" s="189" t="s">
        <v>410</v>
      </c>
      <c r="H462" s="195" t="s">
        <v>411</v>
      </c>
      <c r="I462" s="24" t="s">
        <v>3961</v>
      </c>
      <c r="J462" s="24" t="s">
        <v>3961</v>
      </c>
      <c r="K462" s="24"/>
      <c r="L462" s="24" t="s">
        <v>4658</v>
      </c>
      <c r="M462" s="24" t="s">
        <v>543</v>
      </c>
      <c r="N462" s="24" t="s">
        <v>5218</v>
      </c>
      <c r="O462" s="24" t="s">
        <v>536</v>
      </c>
      <c r="P462" s="25" t="s">
        <v>544</v>
      </c>
      <c r="Q462" s="24" t="s">
        <v>5329</v>
      </c>
      <c r="R462" s="25" t="s">
        <v>4664</v>
      </c>
      <c r="S462" s="24"/>
      <c r="T462" s="24"/>
      <c r="U462" s="24"/>
    </row>
    <row r="463" spans="2:21">
      <c r="B463" s="24" t="str">
        <f t="shared" si="18"/>
        <v>Y</v>
      </c>
      <c r="C463" s="24" t="s">
        <v>5330</v>
      </c>
      <c r="D463" s="24" t="str">
        <f t="shared" si="19"/>
        <v>ConTab_BOM_KP_Insert_0463</v>
      </c>
      <c r="E463" s="197" t="s">
        <v>414</v>
      </c>
      <c r="F463" s="189" t="s">
        <v>4655</v>
      </c>
      <c r="G463" s="189" t="s">
        <v>410</v>
      </c>
      <c r="H463" s="195" t="s">
        <v>411</v>
      </c>
      <c r="I463" s="24" t="s">
        <v>3956</v>
      </c>
      <c r="J463" s="24" t="s">
        <v>4656</v>
      </c>
      <c r="K463" s="24"/>
      <c r="L463" s="24" t="s">
        <v>4658</v>
      </c>
      <c r="M463" s="24" t="s">
        <v>535</v>
      </c>
      <c r="N463" s="24" t="s">
        <v>5218</v>
      </c>
      <c r="O463" s="24" t="s">
        <v>536</v>
      </c>
      <c r="P463" s="25" t="s">
        <v>544</v>
      </c>
      <c r="Q463" s="24" t="s">
        <v>5331</v>
      </c>
      <c r="R463" s="25" t="s">
        <v>539</v>
      </c>
      <c r="S463" s="24"/>
      <c r="T463" s="24"/>
      <c r="U463" s="24"/>
    </row>
    <row r="464" spans="2:21">
      <c r="B464" s="24" t="str">
        <f t="shared" si="18"/>
        <v>Y</v>
      </c>
      <c r="C464" s="24" t="s">
        <v>5332</v>
      </c>
      <c r="D464" s="24" t="str">
        <f t="shared" si="19"/>
        <v>ConTab_BOM_KP_Insert_0464</v>
      </c>
      <c r="E464" s="197" t="s">
        <v>414</v>
      </c>
      <c r="F464" s="189" t="s">
        <v>4655</v>
      </c>
      <c r="G464" s="189" t="s">
        <v>410</v>
      </c>
      <c r="H464" s="195" t="s">
        <v>411</v>
      </c>
      <c r="I464" s="24" t="s">
        <v>3956</v>
      </c>
      <c r="J464" s="24" t="s">
        <v>4656</v>
      </c>
      <c r="K464" s="24"/>
      <c r="L464" s="24" t="s">
        <v>4658</v>
      </c>
      <c r="M464" s="24" t="s">
        <v>543</v>
      </c>
      <c r="N464" s="24" t="s">
        <v>5218</v>
      </c>
      <c r="O464" s="24" t="s">
        <v>536</v>
      </c>
      <c r="P464" s="25" t="s">
        <v>544</v>
      </c>
      <c r="Q464" s="24" t="s">
        <v>5333</v>
      </c>
      <c r="R464" s="25" t="s">
        <v>4664</v>
      </c>
      <c r="S464" s="24"/>
      <c r="T464" s="24"/>
      <c r="U464" s="24"/>
    </row>
    <row r="465" spans="2:21">
      <c r="B465" s="24" t="str">
        <f t="shared" si="18"/>
        <v>Y</v>
      </c>
      <c r="C465" s="24" t="s">
        <v>5334</v>
      </c>
      <c r="D465" s="24" t="str">
        <f t="shared" si="19"/>
        <v>ConTab_BOM_KP_Insert_0465</v>
      </c>
      <c r="E465" s="197" t="s">
        <v>414</v>
      </c>
      <c r="F465" s="189" t="s">
        <v>4655</v>
      </c>
      <c r="G465" s="189" t="s">
        <v>410</v>
      </c>
      <c r="H465" s="195" t="s">
        <v>411</v>
      </c>
      <c r="I465" s="24" t="s">
        <v>3961</v>
      </c>
      <c r="J465" s="24" t="s">
        <v>3961</v>
      </c>
      <c r="K465" s="24"/>
      <c r="L465" s="24" t="s">
        <v>4658</v>
      </c>
      <c r="M465" s="24" t="s">
        <v>535</v>
      </c>
      <c r="N465" s="24" t="s">
        <v>5218</v>
      </c>
      <c r="O465" s="24" t="s">
        <v>536</v>
      </c>
      <c r="P465" s="25" t="s">
        <v>544</v>
      </c>
      <c r="Q465" s="24" t="s">
        <v>5335</v>
      </c>
      <c r="R465" s="25" t="s">
        <v>539</v>
      </c>
      <c r="S465" s="24"/>
      <c r="T465" s="24"/>
      <c r="U465" s="24"/>
    </row>
    <row r="466" spans="2:21">
      <c r="B466" s="24" t="str">
        <f t="shared" si="18"/>
        <v>Y</v>
      </c>
      <c r="C466" s="24" t="s">
        <v>5336</v>
      </c>
      <c r="D466" s="24" t="str">
        <f t="shared" si="19"/>
        <v>ConTab_BOM_KP_Insert_0466</v>
      </c>
      <c r="E466" s="197" t="s">
        <v>414</v>
      </c>
      <c r="F466" s="189" t="s">
        <v>4655</v>
      </c>
      <c r="G466" s="189" t="s">
        <v>410</v>
      </c>
      <c r="H466" s="195" t="s">
        <v>411</v>
      </c>
      <c r="I466" s="24" t="s">
        <v>3961</v>
      </c>
      <c r="J466" s="24" t="s">
        <v>3961</v>
      </c>
      <c r="K466" s="24"/>
      <c r="L466" s="24" t="s">
        <v>4658</v>
      </c>
      <c r="M466" s="24" t="s">
        <v>543</v>
      </c>
      <c r="N466" s="24" t="s">
        <v>5218</v>
      </c>
      <c r="O466" s="24" t="s">
        <v>536</v>
      </c>
      <c r="P466" s="25" t="s">
        <v>544</v>
      </c>
      <c r="Q466" s="24" t="s">
        <v>5337</v>
      </c>
      <c r="R466" s="25" t="s">
        <v>4664</v>
      </c>
      <c r="S466" s="24"/>
      <c r="T466" s="24"/>
      <c r="U466" s="24"/>
    </row>
    <row r="467" spans="2:21">
      <c r="B467" s="24" t="str">
        <f t="shared" si="18"/>
        <v>Y</v>
      </c>
      <c r="C467" s="24" t="s">
        <v>5338</v>
      </c>
      <c r="D467" s="24" t="str">
        <f t="shared" si="19"/>
        <v>ConTab_BOM_KP_Insert_0467</v>
      </c>
      <c r="E467" s="197" t="s">
        <v>419</v>
      </c>
      <c r="F467" s="189" t="s">
        <v>4655</v>
      </c>
      <c r="G467" s="189" t="s">
        <v>401</v>
      </c>
      <c r="H467" s="195" t="s">
        <v>402</v>
      </c>
      <c r="I467" s="24" t="s">
        <v>3956</v>
      </c>
      <c r="J467" s="24" t="s">
        <v>4656</v>
      </c>
      <c r="K467" s="24"/>
      <c r="L467" s="24" t="s">
        <v>4658</v>
      </c>
      <c r="M467" s="24" t="s">
        <v>535</v>
      </c>
      <c r="N467" s="24" t="s">
        <v>5218</v>
      </c>
      <c r="O467" s="24" t="s">
        <v>536</v>
      </c>
      <c r="P467" s="25" t="s">
        <v>544</v>
      </c>
      <c r="Q467" s="24" t="s">
        <v>5339</v>
      </c>
      <c r="R467" s="25" t="s">
        <v>539</v>
      </c>
      <c r="S467" s="24"/>
      <c r="T467" s="24"/>
      <c r="U467" s="24"/>
    </row>
    <row r="468" spans="2:21">
      <c r="B468" s="24" t="str">
        <f t="shared" si="18"/>
        <v>Y</v>
      </c>
      <c r="C468" s="24" t="s">
        <v>5340</v>
      </c>
      <c r="D468" s="24" t="str">
        <f t="shared" si="19"/>
        <v>ConTab_BOM_KP_Insert_0468</v>
      </c>
      <c r="E468" s="197" t="s">
        <v>419</v>
      </c>
      <c r="F468" s="189" t="s">
        <v>4655</v>
      </c>
      <c r="G468" s="189" t="s">
        <v>401</v>
      </c>
      <c r="H468" s="195" t="s">
        <v>402</v>
      </c>
      <c r="I468" s="24" t="s">
        <v>3956</v>
      </c>
      <c r="J468" s="24" t="s">
        <v>4656</v>
      </c>
      <c r="K468" s="24"/>
      <c r="L468" s="24" t="s">
        <v>4658</v>
      </c>
      <c r="M468" s="24" t="s">
        <v>543</v>
      </c>
      <c r="N468" s="24" t="s">
        <v>5218</v>
      </c>
      <c r="O468" s="24" t="s">
        <v>536</v>
      </c>
      <c r="P468" s="25" t="s">
        <v>544</v>
      </c>
      <c r="Q468" s="24" t="s">
        <v>5341</v>
      </c>
      <c r="R468" s="25" t="s">
        <v>4664</v>
      </c>
      <c r="S468" s="24"/>
      <c r="T468" s="24"/>
      <c r="U468" s="24"/>
    </row>
    <row r="469" spans="2:21">
      <c r="B469" s="24" t="str">
        <f t="shared" si="18"/>
        <v>Y</v>
      </c>
      <c r="C469" s="24" t="s">
        <v>5342</v>
      </c>
      <c r="D469" s="24" t="str">
        <f t="shared" si="19"/>
        <v>ConTab_BOM_KP_Insert_0469</v>
      </c>
      <c r="E469" s="197" t="s">
        <v>419</v>
      </c>
      <c r="F469" s="189" t="s">
        <v>4655</v>
      </c>
      <c r="G469" s="189" t="s">
        <v>401</v>
      </c>
      <c r="H469" s="195" t="s">
        <v>402</v>
      </c>
      <c r="I469" s="24" t="s">
        <v>3961</v>
      </c>
      <c r="J469" s="24" t="s">
        <v>3961</v>
      </c>
      <c r="K469" s="24"/>
      <c r="L469" s="24" t="s">
        <v>4658</v>
      </c>
      <c r="M469" s="24" t="s">
        <v>535</v>
      </c>
      <c r="N469" s="24" t="s">
        <v>5218</v>
      </c>
      <c r="O469" s="24" t="s">
        <v>536</v>
      </c>
      <c r="P469" s="25" t="s">
        <v>544</v>
      </c>
      <c r="Q469" s="24" t="s">
        <v>5343</v>
      </c>
      <c r="R469" s="25" t="s">
        <v>539</v>
      </c>
      <c r="S469" s="24"/>
      <c r="T469" s="24"/>
      <c r="U469" s="24"/>
    </row>
    <row r="470" spans="2:21">
      <c r="B470" s="24" t="str">
        <f t="shared" si="18"/>
        <v>Y</v>
      </c>
      <c r="C470" s="24" t="s">
        <v>5344</v>
      </c>
      <c r="D470" s="24" t="str">
        <f t="shared" si="19"/>
        <v>ConTab_BOM_KP_Insert_0470</v>
      </c>
      <c r="E470" s="197" t="s">
        <v>419</v>
      </c>
      <c r="F470" s="189" t="s">
        <v>4655</v>
      </c>
      <c r="G470" s="189" t="s">
        <v>401</v>
      </c>
      <c r="H470" s="195" t="s">
        <v>402</v>
      </c>
      <c r="I470" s="24" t="s">
        <v>3961</v>
      </c>
      <c r="J470" s="24" t="s">
        <v>3961</v>
      </c>
      <c r="K470" s="24"/>
      <c r="L470" s="24" t="s">
        <v>4658</v>
      </c>
      <c r="M470" s="24" t="s">
        <v>543</v>
      </c>
      <c r="N470" s="24" t="s">
        <v>5218</v>
      </c>
      <c r="O470" s="24" t="s">
        <v>536</v>
      </c>
      <c r="P470" s="25" t="s">
        <v>544</v>
      </c>
      <c r="Q470" s="24" t="s">
        <v>5345</v>
      </c>
      <c r="R470" s="25" t="s">
        <v>4664</v>
      </c>
      <c r="S470" s="24"/>
      <c r="T470" s="24"/>
      <c r="U470" s="24"/>
    </row>
    <row r="471" spans="2:21">
      <c r="B471" s="24" t="str">
        <f t="shared" si="18"/>
        <v>Y</v>
      </c>
      <c r="C471" s="24" t="s">
        <v>5346</v>
      </c>
      <c r="D471" s="24" t="str">
        <f t="shared" si="19"/>
        <v>ConTab_BOM_KP_Insert_0471</v>
      </c>
      <c r="E471" s="197" t="s">
        <v>424</v>
      </c>
      <c r="F471" s="189" t="s">
        <v>4655</v>
      </c>
      <c r="G471" s="189" t="s">
        <v>401</v>
      </c>
      <c r="H471" s="195" t="s">
        <v>402</v>
      </c>
      <c r="I471" s="24" t="s">
        <v>3956</v>
      </c>
      <c r="J471" s="24" t="s">
        <v>4656</v>
      </c>
      <c r="K471" s="24"/>
      <c r="L471" s="24" t="s">
        <v>4658</v>
      </c>
      <c r="M471" s="24" t="s">
        <v>535</v>
      </c>
      <c r="N471" s="24" t="s">
        <v>5218</v>
      </c>
      <c r="O471" s="24" t="s">
        <v>536</v>
      </c>
      <c r="P471" s="25" t="s">
        <v>544</v>
      </c>
      <c r="Q471" s="24" t="s">
        <v>5347</v>
      </c>
      <c r="R471" s="25" t="s">
        <v>539</v>
      </c>
      <c r="S471" s="24"/>
      <c r="T471" s="24"/>
      <c r="U471" s="24"/>
    </row>
    <row r="472" spans="2:21">
      <c r="B472" s="24" t="str">
        <f t="shared" si="18"/>
        <v>Y</v>
      </c>
      <c r="C472" s="24" t="s">
        <v>5348</v>
      </c>
      <c r="D472" s="24" t="str">
        <f t="shared" si="19"/>
        <v>ConTab_BOM_KP_Insert_0472</v>
      </c>
      <c r="E472" s="197" t="s">
        <v>424</v>
      </c>
      <c r="F472" s="189" t="s">
        <v>4655</v>
      </c>
      <c r="G472" s="189" t="s">
        <v>401</v>
      </c>
      <c r="H472" s="195" t="s">
        <v>402</v>
      </c>
      <c r="I472" s="24" t="s">
        <v>3956</v>
      </c>
      <c r="J472" s="24" t="s">
        <v>4656</v>
      </c>
      <c r="K472" s="24"/>
      <c r="L472" s="24" t="s">
        <v>4658</v>
      </c>
      <c r="M472" s="24" t="s">
        <v>543</v>
      </c>
      <c r="N472" s="24" t="s">
        <v>5218</v>
      </c>
      <c r="O472" s="24" t="s">
        <v>536</v>
      </c>
      <c r="P472" s="25" t="s">
        <v>544</v>
      </c>
      <c r="Q472" s="24" t="s">
        <v>5349</v>
      </c>
      <c r="R472" s="25" t="s">
        <v>4664</v>
      </c>
      <c r="S472" s="24"/>
      <c r="T472" s="24"/>
      <c r="U472" s="24"/>
    </row>
    <row r="473" spans="2:21">
      <c r="B473" s="24" t="str">
        <f t="shared" si="18"/>
        <v>Y</v>
      </c>
      <c r="C473" s="24" t="s">
        <v>5350</v>
      </c>
      <c r="D473" s="24" t="str">
        <f t="shared" si="19"/>
        <v>ConTab_BOM_KP_Insert_0473</v>
      </c>
      <c r="E473" s="197" t="s">
        <v>424</v>
      </c>
      <c r="F473" s="189" t="s">
        <v>4655</v>
      </c>
      <c r="G473" s="189" t="s">
        <v>401</v>
      </c>
      <c r="H473" s="195" t="s">
        <v>402</v>
      </c>
      <c r="I473" s="24" t="s">
        <v>3961</v>
      </c>
      <c r="J473" s="24" t="s">
        <v>3961</v>
      </c>
      <c r="K473" s="24"/>
      <c r="L473" s="24" t="s">
        <v>4658</v>
      </c>
      <c r="M473" s="24" t="s">
        <v>535</v>
      </c>
      <c r="N473" s="24" t="s">
        <v>5218</v>
      </c>
      <c r="O473" s="24" t="s">
        <v>536</v>
      </c>
      <c r="P473" s="25" t="s">
        <v>544</v>
      </c>
      <c r="Q473" s="24" t="s">
        <v>5351</v>
      </c>
      <c r="R473" s="25" t="s">
        <v>539</v>
      </c>
      <c r="S473" s="24"/>
      <c r="T473" s="24"/>
      <c r="U473" s="24"/>
    </row>
    <row r="474" spans="2:21">
      <c r="B474" s="24" t="str">
        <f t="shared" si="18"/>
        <v>Y</v>
      </c>
      <c r="C474" s="24" t="s">
        <v>5352</v>
      </c>
      <c r="D474" s="24" t="str">
        <f t="shared" si="19"/>
        <v>ConTab_BOM_KP_Insert_0474</v>
      </c>
      <c r="E474" s="197" t="s">
        <v>424</v>
      </c>
      <c r="F474" s="189" t="s">
        <v>4655</v>
      </c>
      <c r="G474" s="189" t="s">
        <v>401</v>
      </c>
      <c r="H474" s="195" t="s">
        <v>402</v>
      </c>
      <c r="I474" s="24" t="s">
        <v>3961</v>
      </c>
      <c r="J474" s="24" t="s">
        <v>3961</v>
      </c>
      <c r="K474" s="24"/>
      <c r="L474" s="24" t="s">
        <v>4658</v>
      </c>
      <c r="M474" s="24" t="s">
        <v>543</v>
      </c>
      <c r="N474" s="24" t="s">
        <v>5218</v>
      </c>
      <c r="O474" s="24" t="s">
        <v>536</v>
      </c>
      <c r="P474" s="25" t="s">
        <v>544</v>
      </c>
      <c r="Q474" s="24" t="s">
        <v>5353</v>
      </c>
      <c r="R474" s="25" t="s">
        <v>4664</v>
      </c>
      <c r="S474" s="24"/>
      <c r="T474" s="24"/>
      <c r="U474" s="24"/>
    </row>
    <row r="475" spans="2:21">
      <c r="B475" s="24" t="str">
        <f t="shared" si="18"/>
        <v>Y</v>
      </c>
      <c r="C475" s="24" t="s">
        <v>5354</v>
      </c>
      <c r="D475" s="24" t="str">
        <f t="shared" si="19"/>
        <v>ConTab_BOM_KP_Insert_0475</v>
      </c>
      <c r="E475" s="197" t="s">
        <v>429</v>
      </c>
      <c r="F475" s="189" t="s">
        <v>4655</v>
      </c>
      <c r="G475" s="189" t="s">
        <v>432</v>
      </c>
      <c r="H475" s="195" t="s">
        <v>265</v>
      </c>
      <c r="I475" s="24" t="s">
        <v>3956</v>
      </c>
      <c r="J475" s="24" t="s">
        <v>4656</v>
      </c>
      <c r="K475" s="24"/>
      <c r="L475" s="24" t="s">
        <v>4658</v>
      </c>
      <c r="M475" s="24" t="s">
        <v>535</v>
      </c>
      <c r="N475" s="24" t="s">
        <v>5218</v>
      </c>
      <c r="O475" s="24" t="s">
        <v>536</v>
      </c>
      <c r="P475" s="25" t="s">
        <v>544</v>
      </c>
      <c r="Q475" s="24" t="s">
        <v>5355</v>
      </c>
      <c r="R475" s="25" t="s">
        <v>539</v>
      </c>
      <c r="S475" s="24"/>
      <c r="T475" s="24"/>
      <c r="U475" s="24"/>
    </row>
    <row r="476" spans="2:21">
      <c r="B476" s="24" t="str">
        <f t="shared" si="18"/>
        <v>Y</v>
      </c>
      <c r="C476" s="24" t="s">
        <v>5356</v>
      </c>
      <c r="D476" s="24" t="str">
        <f t="shared" si="19"/>
        <v>ConTab_BOM_KP_Insert_0476</v>
      </c>
      <c r="E476" s="197" t="s">
        <v>429</v>
      </c>
      <c r="F476" s="189" t="s">
        <v>4655</v>
      </c>
      <c r="G476" s="189" t="s">
        <v>432</v>
      </c>
      <c r="H476" s="195" t="s">
        <v>265</v>
      </c>
      <c r="I476" s="24" t="s">
        <v>3956</v>
      </c>
      <c r="J476" s="24" t="s">
        <v>4656</v>
      </c>
      <c r="K476" s="24"/>
      <c r="L476" s="24" t="s">
        <v>4658</v>
      </c>
      <c r="M476" s="24" t="s">
        <v>543</v>
      </c>
      <c r="N476" s="24" t="s">
        <v>5218</v>
      </c>
      <c r="O476" s="24" t="s">
        <v>536</v>
      </c>
      <c r="P476" s="25" t="s">
        <v>544</v>
      </c>
      <c r="Q476" s="24" t="s">
        <v>5357</v>
      </c>
      <c r="R476" s="25" t="s">
        <v>4664</v>
      </c>
      <c r="S476" s="24"/>
      <c r="T476" s="24"/>
      <c r="U476" s="24"/>
    </row>
    <row r="477" spans="2:21">
      <c r="B477" s="24" t="str">
        <f t="shared" si="18"/>
        <v>Y</v>
      </c>
      <c r="C477" s="24" t="s">
        <v>5358</v>
      </c>
      <c r="D477" s="24" t="str">
        <f t="shared" si="19"/>
        <v>ConTab_BOM_KP_Insert_0477</v>
      </c>
      <c r="E477" s="197" t="s">
        <v>429</v>
      </c>
      <c r="F477" s="189" t="s">
        <v>4655</v>
      </c>
      <c r="G477" s="189" t="s">
        <v>432</v>
      </c>
      <c r="H477" s="195" t="s">
        <v>265</v>
      </c>
      <c r="I477" s="24" t="s">
        <v>3961</v>
      </c>
      <c r="J477" s="24" t="s">
        <v>3961</v>
      </c>
      <c r="K477" s="24"/>
      <c r="L477" s="24" t="s">
        <v>4658</v>
      </c>
      <c r="M477" s="24" t="s">
        <v>535</v>
      </c>
      <c r="N477" s="24" t="s">
        <v>5218</v>
      </c>
      <c r="O477" s="24" t="s">
        <v>536</v>
      </c>
      <c r="P477" s="25" t="s">
        <v>544</v>
      </c>
      <c r="Q477" s="24" t="s">
        <v>5359</v>
      </c>
      <c r="R477" s="25" t="s">
        <v>539</v>
      </c>
      <c r="S477" s="24"/>
      <c r="T477" s="24"/>
      <c r="U477" s="24"/>
    </row>
    <row r="478" spans="2:21">
      <c r="B478" s="24" t="str">
        <f t="shared" si="18"/>
        <v>Y</v>
      </c>
      <c r="C478" s="24" t="s">
        <v>5360</v>
      </c>
      <c r="D478" s="24" t="str">
        <f t="shared" si="19"/>
        <v>ConTab_BOM_KP_Insert_0478</v>
      </c>
      <c r="E478" s="197" t="s">
        <v>429</v>
      </c>
      <c r="F478" s="189" t="s">
        <v>4655</v>
      </c>
      <c r="G478" s="189" t="s">
        <v>432</v>
      </c>
      <c r="H478" s="195" t="s">
        <v>265</v>
      </c>
      <c r="I478" s="24" t="s">
        <v>3961</v>
      </c>
      <c r="J478" s="24" t="s">
        <v>3961</v>
      </c>
      <c r="K478" s="24"/>
      <c r="L478" s="24" t="s">
        <v>4658</v>
      </c>
      <c r="M478" s="24" t="s">
        <v>543</v>
      </c>
      <c r="N478" s="24" t="s">
        <v>5218</v>
      </c>
      <c r="O478" s="24" t="s">
        <v>536</v>
      </c>
      <c r="P478" s="25" t="s">
        <v>544</v>
      </c>
      <c r="Q478" s="24" t="s">
        <v>5361</v>
      </c>
      <c r="R478" s="25" t="s">
        <v>4664</v>
      </c>
      <c r="S478" s="24"/>
      <c r="T478" s="24"/>
      <c r="U478" s="24"/>
    </row>
    <row r="479" spans="2:21">
      <c r="B479" s="24" t="str">
        <f t="shared" si="18"/>
        <v>Y</v>
      </c>
      <c r="C479" s="24" t="s">
        <v>5362</v>
      </c>
      <c r="D479" s="24" t="str">
        <f t="shared" si="19"/>
        <v>ConTab_BOM_KP_Insert_0479</v>
      </c>
      <c r="E479" s="197" t="s">
        <v>435</v>
      </c>
      <c r="F479" s="189" t="s">
        <v>4655</v>
      </c>
      <c r="G479" s="189" t="s">
        <v>401</v>
      </c>
      <c r="H479" s="195" t="s">
        <v>402</v>
      </c>
      <c r="I479" s="24" t="s">
        <v>3956</v>
      </c>
      <c r="J479" s="24" t="s">
        <v>4656</v>
      </c>
      <c r="K479" s="24"/>
      <c r="L479" s="24" t="s">
        <v>4658</v>
      </c>
      <c r="M479" s="24" t="s">
        <v>535</v>
      </c>
      <c r="N479" s="24" t="s">
        <v>5218</v>
      </c>
      <c r="O479" s="24" t="s">
        <v>536</v>
      </c>
      <c r="P479" s="25" t="s">
        <v>544</v>
      </c>
      <c r="Q479" s="24" t="s">
        <v>5363</v>
      </c>
      <c r="R479" s="25" t="s">
        <v>539</v>
      </c>
      <c r="S479" s="24"/>
      <c r="T479" s="24"/>
      <c r="U479" s="24"/>
    </row>
    <row r="480" spans="2:21">
      <c r="B480" s="24" t="str">
        <f t="shared" si="18"/>
        <v>Y</v>
      </c>
      <c r="C480" s="24" t="s">
        <v>5364</v>
      </c>
      <c r="D480" s="24" t="str">
        <f t="shared" si="19"/>
        <v>ConTab_BOM_KP_Insert_0480</v>
      </c>
      <c r="E480" s="197" t="s">
        <v>435</v>
      </c>
      <c r="F480" s="189" t="s">
        <v>4655</v>
      </c>
      <c r="G480" s="189" t="s">
        <v>401</v>
      </c>
      <c r="H480" s="195" t="s">
        <v>402</v>
      </c>
      <c r="I480" s="24" t="s">
        <v>3956</v>
      </c>
      <c r="J480" s="24" t="s">
        <v>4656</v>
      </c>
      <c r="K480" s="24"/>
      <c r="L480" s="24" t="s">
        <v>4658</v>
      </c>
      <c r="M480" s="24" t="s">
        <v>543</v>
      </c>
      <c r="N480" s="24" t="s">
        <v>5218</v>
      </c>
      <c r="O480" s="24" t="s">
        <v>536</v>
      </c>
      <c r="P480" s="25" t="s">
        <v>544</v>
      </c>
      <c r="Q480" s="24" t="s">
        <v>5365</v>
      </c>
      <c r="R480" s="25" t="s">
        <v>4664</v>
      </c>
      <c r="S480" s="24"/>
      <c r="T480" s="24"/>
      <c r="U480" s="24"/>
    </row>
    <row r="481" spans="2:21">
      <c r="B481" s="24" t="str">
        <f t="shared" si="18"/>
        <v>Y</v>
      </c>
      <c r="C481" s="24" t="s">
        <v>5366</v>
      </c>
      <c r="D481" s="24" t="str">
        <f t="shared" si="19"/>
        <v>ConTab_BOM_KP_Insert_0481</v>
      </c>
      <c r="E481" s="197" t="s">
        <v>435</v>
      </c>
      <c r="F481" s="189" t="s">
        <v>4655</v>
      </c>
      <c r="G481" s="189" t="s">
        <v>401</v>
      </c>
      <c r="H481" s="195" t="s">
        <v>402</v>
      </c>
      <c r="I481" s="24" t="s">
        <v>3961</v>
      </c>
      <c r="J481" s="24" t="s">
        <v>3961</v>
      </c>
      <c r="K481" s="24"/>
      <c r="L481" s="24" t="s">
        <v>4658</v>
      </c>
      <c r="M481" s="24" t="s">
        <v>535</v>
      </c>
      <c r="N481" s="24" t="s">
        <v>5218</v>
      </c>
      <c r="O481" s="24" t="s">
        <v>536</v>
      </c>
      <c r="P481" s="25" t="s">
        <v>544</v>
      </c>
      <c r="Q481" s="24" t="s">
        <v>5367</v>
      </c>
      <c r="R481" s="25" t="s">
        <v>539</v>
      </c>
      <c r="S481" s="24"/>
      <c r="T481" s="24"/>
      <c r="U481" s="24"/>
    </row>
    <row r="482" spans="2:21">
      <c r="B482" s="24" t="str">
        <f t="shared" si="18"/>
        <v>Y</v>
      </c>
      <c r="C482" s="24" t="s">
        <v>5368</v>
      </c>
      <c r="D482" s="24" t="str">
        <f t="shared" si="19"/>
        <v>ConTab_BOM_KP_Insert_0482</v>
      </c>
      <c r="E482" s="197" t="s">
        <v>435</v>
      </c>
      <c r="F482" s="189" t="s">
        <v>4655</v>
      </c>
      <c r="G482" s="189" t="s">
        <v>401</v>
      </c>
      <c r="H482" s="195" t="s">
        <v>402</v>
      </c>
      <c r="I482" s="24" t="s">
        <v>3961</v>
      </c>
      <c r="J482" s="24" t="s">
        <v>3961</v>
      </c>
      <c r="K482" s="24"/>
      <c r="L482" s="24" t="s">
        <v>4658</v>
      </c>
      <c r="M482" s="24" t="s">
        <v>543</v>
      </c>
      <c r="N482" s="24" t="s">
        <v>5218</v>
      </c>
      <c r="O482" s="24" t="s">
        <v>536</v>
      </c>
      <c r="P482" s="25" t="s">
        <v>544</v>
      </c>
      <c r="Q482" s="24" t="s">
        <v>5369</v>
      </c>
      <c r="R482" s="25" t="s">
        <v>4664</v>
      </c>
      <c r="S482" s="24"/>
      <c r="T482" s="24"/>
      <c r="U482" s="24"/>
    </row>
    <row r="483" spans="2:21">
      <c r="B483" s="24" t="str">
        <f t="shared" si="18"/>
        <v>Y</v>
      </c>
      <c r="C483" s="24" t="s">
        <v>5370</v>
      </c>
      <c r="D483" s="24" t="str">
        <f t="shared" si="19"/>
        <v>ConTab_BOM_KP_Insert_0483</v>
      </c>
      <c r="E483" s="197" t="s">
        <v>440</v>
      </c>
      <c r="F483" s="189" t="s">
        <v>4655</v>
      </c>
      <c r="G483" s="189" t="s">
        <v>443</v>
      </c>
      <c r="H483" s="202" t="s">
        <v>444</v>
      </c>
      <c r="I483" s="24" t="s">
        <v>3956</v>
      </c>
      <c r="J483" s="24" t="s">
        <v>4656</v>
      </c>
      <c r="K483" s="24"/>
      <c r="L483" s="24" t="s">
        <v>4658</v>
      </c>
      <c r="M483" s="24" t="s">
        <v>535</v>
      </c>
      <c r="N483" s="24" t="s">
        <v>5218</v>
      </c>
      <c r="O483" s="24" t="s">
        <v>536</v>
      </c>
      <c r="P483" s="25" t="s">
        <v>544</v>
      </c>
      <c r="Q483" s="24" t="s">
        <v>5371</v>
      </c>
      <c r="R483" s="25" t="s">
        <v>539</v>
      </c>
      <c r="S483" s="24"/>
      <c r="T483" s="24"/>
      <c r="U483" s="24"/>
    </row>
    <row r="484" spans="2:21">
      <c r="B484" s="24" t="str">
        <f t="shared" si="18"/>
        <v>Y</v>
      </c>
      <c r="C484" s="24" t="s">
        <v>5372</v>
      </c>
      <c r="D484" s="24" t="str">
        <f t="shared" si="19"/>
        <v>ConTab_BOM_KP_Insert_0484</v>
      </c>
      <c r="E484" s="197" t="s">
        <v>440</v>
      </c>
      <c r="F484" s="189" t="s">
        <v>4655</v>
      </c>
      <c r="G484" s="189" t="s">
        <v>443</v>
      </c>
      <c r="H484" s="202" t="s">
        <v>444</v>
      </c>
      <c r="I484" s="24" t="s">
        <v>3956</v>
      </c>
      <c r="J484" s="24" t="s">
        <v>4656</v>
      </c>
      <c r="K484" s="24"/>
      <c r="L484" s="24" t="s">
        <v>4658</v>
      </c>
      <c r="M484" s="24" t="s">
        <v>543</v>
      </c>
      <c r="N484" s="24" t="s">
        <v>5218</v>
      </c>
      <c r="O484" s="24" t="s">
        <v>536</v>
      </c>
      <c r="P484" s="25" t="s">
        <v>544</v>
      </c>
      <c r="Q484" s="24" t="s">
        <v>5373</v>
      </c>
      <c r="R484" s="25" t="s">
        <v>4664</v>
      </c>
      <c r="S484" s="24"/>
      <c r="T484" s="24"/>
      <c r="U484" s="24"/>
    </row>
    <row r="485" spans="2:21">
      <c r="B485" s="24" t="str">
        <f t="shared" si="18"/>
        <v>Y</v>
      </c>
      <c r="C485" s="24" t="s">
        <v>5374</v>
      </c>
      <c r="D485" s="24" t="str">
        <f t="shared" si="19"/>
        <v>ConTab_BOM_KP_Insert_0485</v>
      </c>
      <c r="E485" s="197" t="s">
        <v>440</v>
      </c>
      <c r="F485" s="189" t="s">
        <v>4655</v>
      </c>
      <c r="G485" s="189" t="s">
        <v>443</v>
      </c>
      <c r="H485" s="202" t="s">
        <v>444</v>
      </c>
      <c r="I485" s="24" t="s">
        <v>3961</v>
      </c>
      <c r="J485" s="24" t="s">
        <v>3961</v>
      </c>
      <c r="K485" s="24"/>
      <c r="L485" s="24" t="s">
        <v>4658</v>
      </c>
      <c r="M485" s="24" t="s">
        <v>535</v>
      </c>
      <c r="N485" s="24" t="s">
        <v>5218</v>
      </c>
      <c r="O485" s="24" t="s">
        <v>536</v>
      </c>
      <c r="P485" s="25" t="s">
        <v>544</v>
      </c>
      <c r="Q485" s="24" t="s">
        <v>5375</v>
      </c>
      <c r="R485" s="25" t="s">
        <v>539</v>
      </c>
      <c r="S485" s="24"/>
      <c r="T485" s="24"/>
      <c r="U485" s="24"/>
    </row>
    <row r="486" spans="2:21">
      <c r="B486" s="24" t="str">
        <f t="shared" si="18"/>
        <v>Y</v>
      </c>
      <c r="C486" s="24" t="s">
        <v>5376</v>
      </c>
      <c r="D486" s="24" t="str">
        <f t="shared" si="19"/>
        <v>ConTab_BOM_KP_Insert_0486</v>
      </c>
      <c r="E486" s="197" t="s">
        <v>440</v>
      </c>
      <c r="F486" s="189" t="s">
        <v>4655</v>
      </c>
      <c r="G486" s="189" t="s">
        <v>443</v>
      </c>
      <c r="H486" s="202" t="s">
        <v>444</v>
      </c>
      <c r="I486" s="24" t="s">
        <v>3961</v>
      </c>
      <c r="J486" s="24" t="s">
        <v>3961</v>
      </c>
      <c r="K486" s="24"/>
      <c r="L486" s="24" t="s">
        <v>4658</v>
      </c>
      <c r="M486" s="24" t="s">
        <v>543</v>
      </c>
      <c r="N486" s="24" t="s">
        <v>5218</v>
      </c>
      <c r="O486" s="24" t="s">
        <v>536</v>
      </c>
      <c r="P486" s="25" t="s">
        <v>544</v>
      </c>
      <c r="Q486" s="24" t="s">
        <v>5377</v>
      </c>
      <c r="R486" s="25" t="s">
        <v>4664</v>
      </c>
      <c r="S486" s="24"/>
      <c r="T486" s="24"/>
      <c r="U486" s="24"/>
    </row>
    <row r="487" spans="2:21">
      <c r="B487" s="24" t="str">
        <f t="shared" si="18"/>
        <v>Y</v>
      </c>
      <c r="C487" s="24" t="s">
        <v>5378</v>
      </c>
      <c r="D487" s="24" t="str">
        <f t="shared" si="19"/>
        <v>ConTab_BOM_KP_Insert_0487</v>
      </c>
      <c r="E487" s="197" t="s">
        <v>447</v>
      </c>
      <c r="F487" s="189" t="s">
        <v>4655</v>
      </c>
      <c r="G487" s="189" t="s">
        <v>450</v>
      </c>
      <c r="H487" s="202" t="s">
        <v>269</v>
      </c>
      <c r="I487" s="24" t="s">
        <v>3956</v>
      </c>
      <c r="J487" s="24" t="s">
        <v>4656</v>
      </c>
      <c r="K487" s="24"/>
      <c r="L487" s="24" t="s">
        <v>4658</v>
      </c>
      <c r="M487" s="24" t="s">
        <v>535</v>
      </c>
      <c r="N487" s="24" t="s">
        <v>5218</v>
      </c>
      <c r="O487" s="24" t="s">
        <v>536</v>
      </c>
      <c r="P487" s="25" t="s">
        <v>544</v>
      </c>
      <c r="Q487" s="24" t="s">
        <v>5379</v>
      </c>
      <c r="R487" s="25" t="s">
        <v>539</v>
      </c>
      <c r="S487" s="24"/>
      <c r="T487" s="24"/>
      <c r="U487" s="24"/>
    </row>
    <row r="488" spans="2:21">
      <c r="B488" s="24" t="str">
        <f t="shared" si="18"/>
        <v>Y</v>
      </c>
      <c r="C488" s="24" t="s">
        <v>5380</v>
      </c>
      <c r="D488" s="24" t="str">
        <f t="shared" si="19"/>
        <v>ConTab_BOM_KP_Insert_0488</v>
      </c>
      <c r="E488" s="197" t="s">
        <v>447</v>
      </c>
      <c r="F488" s="189" t="s">
        <v>4655</v>
      </c>
      <c r="G488" s="189" t="s">
        <v>450</v>
      </c>
      <c r="H488" s="202" t="s">
        <v>269</v>
      </c>
      <c r="I488" s="24" t="s">
        <v>3956</v>
      </c>
      <c r="J488" s="24" t="s">
        <v>4656</v>
      </c>
      <c r="K488" s="24"/>
      <c r="L488" s="24" t="s">
        <v>4658</v>
      </c>
      <c r="M488" s="24" t="s">
        <v>543</v>
      </c>
      <c r="N488" s="24" t="s">
        <v>5218</v>
      </c>
      <c r="O488" s="24" t="s">
        <v>536</v>
      </c>
      <c r="P488" s="25" t="s">
        <v>544</v>
      </c>
      <c r="Q488" s="24" t="s">
        <v>5381</v>
      </c>
      <c r="R488" s="25" t="s">
        <v>4664</v>
      </c>
      <c r="S488" s="24"/>
      <c r="T488" s="24"/>
      <c r="U488" s="24"/>
    </row>
    <row r="489" spans="2:21">
      <c r="B489" s="24" t="str">
        <f t="shared" si="18"/>
        <v>Y</v>
      </c>
      <c r="C489" s="24" t="s">
        <v>5382</v>
      </c>
      <c r="D489" s="24" t="e">
        <f>IF(#REF!="Y",C489,"")</f>
        <v>#REF!</v>
      </c>
      <c r="E489" s="197" t="s">
        <v>447</v>
      </c>
      <c r="F489" s="189" t="s">
        <v>4655</v>
      </c>
      <c r="G489" s="189" t="s">
        <v>450</v>
      </c>
      <c r="H489" s="202" t="s">
        <v>269</v>
      </c>
      <c r="I489" s="24" t="s">
        <v>3961</v>
      </c>
      <c r="J489" s="24" t="s">
        <v>3961</v>
      </c>
      <c r="K489" s="24"/>
      <c r="L489" s="24" t="s">
        <v>4658</v>
      </c>
      <c r="M489" s="24" t="s">
        <v>535</v>
      </c>
      <c r="N489" s="24" t="s">
        <v>5218</v>
      </c>
      <c r="O489" s="24" t="s">
        <v>536</v>
      </c>
      <c r="P489" s="25" t="s">
        <v>544</v>
      </c>
      <c r="Q489" s="24" t="s">
        <v>5383</v>
      </c>
      <c r="R489" s="25" t="s">
        <v>539</v>
      </c>
      <c r="S489" s="24"/>
      <c r="T489" s="24"/>
      <c r="U489" s="24"/>
    </row>
    <row r="490" spans="2:21">
      <c r="B490" s="24" t="str">
        <f t="shared" si="18"/>
        <v>Y</v>
      </c>
      <c r="C490" s="24" t="s">
        <v>5384</v>
      </c>
      <c r="D490" s="24" t="e">
        <f>IF(#REF!="Y",C490,"")</f>
        <v>#REF!</v>
      </c>
      <c r="E490" s="197" t="s">
        <v>447</v>
      </c>
      <c r="F490" s="189" t="s">
        <v>4655</v>
      </c>
      <c r="G490" s="189" t="s">
        <v>450</v>
      </c>
      <c r="H490" s="202" t="s">
        <v>269</v>
      </c>
      <c r="I490" s="24" t="s">
        <v>3961</v>
      </c>
      <c r="J490" s="24" t="s">
        <v>3961</v>
      </c>
      <c r="K490" s="24"/>
      <c r="L490" s="24" t="s">
        <v>4658</v>
      </c>
      <c r="M490" s="24" t="s">
        <v>543</v>
      </c>
      <c r="N490" s="24" t="s">
        <v>5218</v>
      </c>
      <c r="O490" s="24" t="s">
        <v>536</v>
      </c>
      <c r="P490" s="25" t="s">
        <v>544</v>
      </c>
      <c r="Q490" s="24" t="s">
        <v>5385</v>
      </c>
      <c r="R490" s="25" t="s">
        <v>4664</v>
      </c>
      <c r="S490" s="24"/>
      <c r="T490" s="24"/>
      <c r="U490" s="24"/>
    </row>
    <row r="491" spans="2:21">
      <c r="B491" s="24" t="str">
        <f t="shared" si="18"/>
        <v>Y</v>
      </c>
      <c r="C491" s="24" t="s">
        <v>5386</v>
      </c>
      <c r="D491" s="24" t="str">
        <f>IF(B507="Y",C491,"")</f>
        <v>ConTab_BOM_KP_Insert_0491</v>
      </c>
      <c r="E491" s="197" t="s">
        <v>453</v>
      </c>
      <c r="F491" s="189" t="s">
        <v>4655</v>
      </c>
      <c r="G491" s="189" t="s">
        <v>450</v>
      </c>
      <c r="H491" s="202" t="s">
        <v>269</v>
      </c>
      <c r="I491" s="24" t="s">
        <v>3956</v>
      </c>
      <c r="J491" s="24" t="s">
        <v>4656</v>
      </c>
      <c r="K491" s="24"/>
      <c r="L491" s="24" t="s">
        <v>4658</v>
      </c>
      <c r="M491" s="24" t="s">
        <v>535</v>
      </c>
      <c r="N491" s="24" t="s">
        <v>5218</v>
      </c>
      <c r="O491" s="24" t="s">
        <v>536</v>
      </c>
      <c r="P491" s="25" t="s">
        <v>544</v>
      </c>
      <c r="Q491" s="24" t="s">
        <v>5387</v>
      </c>
      <c r="R491" s="25" t="s">
        <v>539</v>
      </c>
      <c r="S491" s="24"/>
      <c r="T491" s="24"/>
      <c r="U491" s="24"/>
    </row>
    <row r="492" spans="2:21">
      <c r="B492" s="24" t="str">
        <f t="shared" si="18"/>
        <v>Y</v>
      </c>
      <c r="C492" s="24" t="s">
        <v>5388</v>
      </c>
      <c r="D492" s="24" t="str">
        <f>IF(B508="Y",C492,"")</f>
        <v>ConTab_BOM_KP_Insert_0492</v>
      </c>
      <c r="E492" s="197" t="s">
        <v>453</v>
      </c>
      <c r="F492" s="189" t="s">
        <v>4655</v>
      </c>
      <c r="G492" s="189" t="s">
        <v>450</v>
      </c>
      <c r="H492" s="202" t="s">
        <v>269</v>
      </c>
      <c r="I492" s="24" t="s">
        <v>3956</v>
      </c>
      <c r="J492" s="24" t="s">
        <v>4656</v>
      </c>
      <c r="K492" s="24"/>
      <c r="L492" s="24" t="s">
        <v>4658</v>
      </c>
      <c r="M492" s="24" t="s">
        <v>543</v>
      </c>
      <c r="N492" s="24" t="s">
        <v>5218</v>
      </c>
      <c r="O492" s="24" t="s">
        <v>536</v>
      </c>
      <c r="P492" s="25" t="s">
        <v>544</v>
      </c>
      <c r="Q492" s="24" t="s">
        <v>5389</v>
      </c>
      <c r="R492" s="25" t="s">
        <v>4664</v>
      </c>
      <c r="S492" s="24"/>
      <c r="T492" s="24"/>
      <c r="U492" s="24"/>
    </row>
    <row r="493" spans="2:21">
      <c r="B493" s="24" t="str">
        <f t="shared" si="18"/>
        <v>Y</v>
      </c>
      <c r="C493" s="24" t="s">
        <v>5390</v>
      </c>
      <c r="D493" s="24" t="str">
        <f>IF(B509="Y",C493,"")</f>
        <v>ConTab_BOM_KP_Insert_0493</v>
      </c>
      <c r="E493" s="197" t="s">
        <v>453</v>
      </c>
      <c r="F493" s="189" t="s">
        <v>4655</v>
      </c>
      <c r="G493" s="189" t="s">
        <v>450</v>
      </c>
      <c r="H493" s="202" t="s">
        <v>269</v>
      </c>
      <c r="I493" s="24" t="s">
        <v>3961</v>
      </c>
      <c r="J493" s="24" t="s">
        <v>3961</v>
      </c>
      <c r="K493" s="24"/>
      <c r="L493" s="24" t="s">
        <v>4658</v>
      </c>
      <c r="M493" s="24" t="s">
        <v>535</v>
      </c>
      <c r="N493" s="24" t="s">
        <v>5218</v>
      </c>
      <c r="O493" s="24" t="s">
        <v>536</v>
      </c>
      <c r="P493" s="25" t="s">
        <v>544</v>
      </c>
      <c r="Q493" s="24" t="s">
        <v>5391</v>
      </c>
      <c r="R493" s="25" t="s">
        <v>539</v>
      </c>
      <c r="S493" s="24"/>
      <c r="T493" s="24"/>
      <c r="U493" s="24"/>
    </row>
    <row r="494" spans="2:21">
      <c r="B494" s="24" t="str">
        <f t="shared" si="18"/>
        <v>Y</v>
      </c>
      <c r="C494" s="24" t="s">
        <v>5392</v>
      </c>
      <c r="D494" s="24" t="str">
        <f>IF(B510="Y",C494,"")</f>
        <v>ConTab_BOM_KP_Insert_0494</v>
      </c>
      <c r="E494" s="197" t="s">
        <v>453</v>
      </c>
      <c r="F494" s="189" t="s">
        <v>4655</v>
      </c>
      <c r="G494" s="189" t="s">
        <v>450</v>
      </c>
      <c r="H494" s="202" t="s">
        <v>269</v>
      </c>
      <c r="I494" s="24" t="s">
        <v>3961</v>
      </c>
      <c r="J494" s="24" t="s">
        <v>3961</v>
      </c>
      <c r="K494" s="24"/>
      <c r="L494" s="24" t="s">
        <v>4658</v>
      </c>
      <c r="M494" s="24" t="s">
        <v>543</v>
      </c>
      <c r="N494" s="24" t="s">
        <v>5218</v>
      </c>
      <c r="O494" s="24" t="s">
        <v>536</v>
      </c>
      <c r="P494" s="25" t="s">
        <v>544</v>
      </c>
      <c r="Q494" s="24" t="s">
        <v>5393</v>
      </c>
      <c r="R494" s="25" t="s">
        <v>4664</v>
      </c>
      <c r="S494" s="24"/>
      <c r="T494" s="24"/>
      <c r="U494" s="24"/>
    </row>
    <row r="495" spans="2:21">
      <c r="B495" s="24" t="str">
        <f t="shared" si="18"/>
        <v>Y</v>
      </c>
      <c r="C495" s="24" t="s">
        <v>5394</v>
      </c>
      <c r="D495" s="24" t="e">
        <f>IF(#REF!="Y",C495,"")</f>
        <v>#REF!</v>
      </c>
      <c r="E495" s="197" t="s">
        <v>458</v>
      </c>
      <c r="F495" s="189" t="s">
        <v>4655</v>
      </c>
      <c r="G495" s="189" t="s">
        <v>450</v>
      </c>
      <c r="H495" s="202" t="s">
        <v>269</v>
      </c>
      <c r="I495" s="24" t="s">
        <v>3956</v>
      </c>
      <c r="J495" s="24" t="s">
        <v>4656</v>
      </c>
      <c r="K495" s="24"/>
      <c r="L495" s="24" t="s">
        <v>4658</v>
      </c>
      <c r="M495" s="24" t="s">
        <v>535</v>
      </c>
      <c r="N495" s="24" t="s">
        <v>5218</v>
      </c>
      <c r="O495" s="24" t="s">
        <v>536</v>
      </c>
      <c r="P495" s="25" t="s">
        <v>544</v>
      </c>
      <c r="Q495" s="24" t="s">
        <v>5395</v>
      </c>
      <c r="R495" s="25" t="s">
        <v>539</v>
      </c>
      <c r="S495" s="24"/>
      <c r="T495" s="24"/>
      <c r="U495" s="24"/>
    </row>
    <row r="496" spans="2:21">
      <c r="B496" s="24" t="str">
        <f t="shared" si="18"/>
        <v>Y</v>
      </c>
      <c r="C496" s="24" t="s">
        <v>5396</v>
      </c>
      <c r="D496" s="24" t="e">
        <f>IF(#REF!="Y",C496,"")</f>
        <v>#REF!</v>
      </c>
      <c r="E496" s="197" t="s">
        <v>458</v>
      </c>
      <c r="F496" s="189" t="s">
        <v>4655</v>
      </c>
      <c r="G496" s="189" t="s">
        <v>450</v>
      </c>
      <c r="H496" s="202" t="s">
        <v>269</v>
      </c>
      <c r="I496" s="24" t="s">
        <v>3956</v>
      </c>
      <c r="J496" s="24" t="s">
        <v>4656</v>
      </c>
      <c r="K496" s="24"/>
      <c r="L496" s="24" t="s">
        <v>4658</v>
      </c>
      <c r="M496" s="24" t="s">
        <v>543</v>
      </c>
      <c r="N496" s="24" t="s">
        <v>5218</v>
      </c>
      <c r="O496" s="24" t="s">
        <v>536</v>
      </c>
      <c r="P496" s="25" t="s">
        <v>544</v>
      </c>
      <c r="Q496" s="24" t="s">
        <v>5397</v>
      </c>
      <c r="R496" s="25" t="s">
        <v>4664</v>
      </c>
      <c r="S496" s="24"/>
      <c r="T496" s="24"/>
      <c r="U496" s="24"/>
    </row>
    <row r="497" spans="2:21">
      <c r="B497" s="24" t="str">
        <f t="shared" si="18"/>
        <v>Y</v>
      </c>
      <c r="C497" s="24" t="s">
        <v>5398</v>
      </c>
      <c r="D497" s="24" t="str">
        <f>IF(B511="Y",C497,"")</f>
        <v>ConTab_BOM_KP_Insert_0497</v>
      </c>
      <c r="E497" s="197" t="s">
        <v>458</v>
      </c>
      <c r="F497" s="189" t="s">
        <v>4655</v>
      </c>
      <c r="G497" s="189" t="s">
        <v>450</v>
      </c>
      <c r="H497" s="202" t="s">
        <v>269</v>
      </c>
      <c r="I497" s="24" t="s">
        <v>3961</v>
      </c>
      <c r="J497" s="24" t="s">
        <v>3961</v>
      </c>
      <c r="K497" s="24"/>
      <c r="L497" s="24" t="s">
        <v>4658</v>
      </c>
      <c r="M497" s="24" t="s">
        <v>535</v>
      </c>
      <c r="N497" s="24" t="s">
        <v>5218</v>
      </c>
      <c r="O497" s="24" t="s">
        <v>536</v>
      </c>
      <c r="P497" s="25" t="s">
        <v>544</v>
      </c>
      <c r="Q497" s="24" t="s">
        <v>5399</v>
      </c>
      <c r="R497" s="25" t="s">
        <v>539</v>
      </c>
      <c r="S497" s="24"/>
      <c r="T497" s="24"/>
      <c r="U497" s="24"/>
    </row>
    <row r="498" spans="2:21">
      <c r="B498" s="24" t="str">
        <f t="shared" si="18"/>
        <v>Y</v>
      </c>
      <c r="C498" s="24" t="s">
        <v>5400</v>
      </c>
      <c r="D498" s="24" t="str">
        <f>IF(B512="Y",C498,"")</f>
        <v>ConTab_BOM_KP_Insert_0498</v>
      </c>
      <c r="E498" s="197" t="s">
        <v>458</v>
      </c>
      <c r="F498" s="189" t="s">
        <v>4655</v>
      </c>
      <c r="G498" s="189" t="s">
        <v>450</v>
      </c>
      <c r="H498" s="202" t="s">
        <v>269</v>
      </c>
      <c r="I498" s="24" t="s">
        <v>3961</v>
      </c>
      <c r="J498" s="24" t="s">
        <v>3961</v>
      </c>
      <c r="K498" s="24"/>
      <c r="L498" s="24" t="s">
        <v>4658</v>
      </c>
      <c r="M498" s="24" t="s">
        <v>543</v>
      </c>
      <c r="N498" s="24" t="s">
        <v>5218</v>
      </c>
      <c r="O498" s="24" t="s">
        <v>536</v>
      </c>
      <c r="P498" s="25" t="s">
        <v>544</v>
      </c>
      <c r="Q498" s="24" t="s">
        <v>5401</v>
      </c>
      <c r="R498" s="25" t="s">
        <v>4664</v>
      </c>
      <c r="S498" s="24"/>
      <c r="T498" s="24"/>
      <c r="U498" s="24"/>
    </row>
    <row r="499" spans="2:21">
      <c r="B499" s="24" t="str">
        <f t="shared" si="18"/>
        <v>Y</v>
      </c>
      <c r="C499" s="24" t="s">
        <v>5402</v>
      </c>
      <c r="D499" s="24" t="str">
        <f>IF(B513="Y",C499,"")</f>
        <v>ConTab_BOM_KP_Insert_0499</v>
      </c>
      <c r="E499" s="197" t="s">
        <v>463</v>
      </c>
      <c r="F499" s="189" t="s">
        <v>4655</v>
      </c>
      <c r="G499" s="189" t="s">
        <v>432</v>
      </c>
      <c r="H499" s="202" t="s">
        <v>265</v>
      </c>
      <c r="I499" s="24" t="s">
        <v>3956</v>
      </c>
      <c r="J499" s="24" t="s">
        <v>4656</v>
      </c>
      <c r="K499" s="24"/>
      <c r="L499" s="24" t="s">
        <v>4658</v>
      </c>
      <c r="M499" s="24" t="s">
        <v>535</v>
      </c>
      <c r="N499" s="24" t="s">
        <v>5218</v>
      </c>
      <c r="O499" s="24" t="s">
        <v>536</v>
      </c>
      <c r="P499" s="25" t="s">
        <v>544</v>
      </c>
      <c r="Q499" s="24" t="s">
        <v>5403</v>
      </c>
      <c r="R499" s="25" t="s">
        <v>539</v>
      </c>
      <c r="S499" s="24"/>
      <c r="T499" s="24"/>
      <c r="U499" s="24"/>
    </row>
    <row r="500" spans="2:21">
      <c r="B500" s="24" t="str">
        <f t="shared" si="18"/>
        <v>Y</v>
      </c>
      <c r="C500" s="24" t="s">
        <v>5404</v>
      </c>
      <c r="D500" s="24" t="str">
        <f>IF(B514="Y",C500,"")</f>
        <v>ConTab_BOM_KP_Insert_0500</v>
      </c>
      <c r="E500" s="197" t="s">
        <v>463</v>
      </c>
      <c r="F500" s="189" t="s">
        <v>4655</v>
      </c>
      <c r="G500" s="189" t="s">
        <v>432</v>
      </c>
      <c r="H500" s="202" t="s">
        <v>265</v>
      </c>
      <c r="I500" s="24" t="s">
        <v>3956</v>
      </c>
      <c r="J500" s="24" t="s">
        <v>4656</v>
      </c>
      <c r="K500" s="24"/>
      <c r="L500" s="24" t="s">
        <v>4658</v>
      </c>
      <c r="M500" s="24" t="s">
        <v>543</v>
      </c>
      <c r="N500" s="24" t="s">
        <v>5218</v>
      </c>
      <c r="O500" s="24" t="s">
        <v>536</v>
      </c>
      <c r="P500" s="25" t="s">
        <v>544</v>
      </c>
      <c r="Q500" s="24" t="s">
        <v>5405</v>
      </c>
      <c r="R500" s="25" t="s">
        <v>4664</v>
      </c>
      <c r="S500" s="24"/>
      <c r="T500" s="24"/>
      <c r="U500" s="24"/>
    </row>
    <row r="501" spans="2:21">
      <c r="B501" s="24" t="str">
        <f t="shared" si="18"/>
        <v>Y</v>
      </c>
      <c r="C501" s="24" t="s">
        <v>5406</v>
      </c>
      <c r="D501" s="24" t="e">
        <f>IF(#REF!="Y",C501,"")</f>
        <v>#REF!</v>
      </c>
      <c r="E501" s="197" t="s">
        <v>463</v>
      </c>
      <c r="F501" s="189" t="s">
        <v>4655</v>
      </c>
      <c r="G501" s="189" t="s">
        <v>432</v>
      </c>
      <c r="H501" s="202" t="s">
        <v>265</v>
      </c>
      <c r="I501" s="24" t="s">
        <v>3961</v>
      </c>
      <c r="J501" s="24" t="s">
        <v>3961</v>
      </c>
      <c r="K501" s="24"/>
      <c r="L501" s="24" t="s">
        <v>4658</v>
      </c>
      <c r="M501" s="24" t="s">
        <v>535</v>
      </c>
      <c r="N501" s="24" t="s">
        <v>5218</v>
      </c>
      <c r="O501" s="24" t="s">
        <v>536</v>
      </c>
      <c r="P501" s="25" t="s">
        <v>544</v>
      </c>
      <c r="Q501" s="24" t="s">
        <v>5407</v>
      </c>
      <c r="R501" s="25" t="s">
        <v>539</v>
      </c>
      <c r="S501" s="24"/>
      <c r="T501" s="24"/>
      <c r="U501" s="24"/>
    </row>
    <row r="502" spans="2:21">
      <c r="B502" s="24" t="str">
        <f t="shared" si="18"/>
        <v>Y</v>
      </c>
      <c r="C502" s="24" t="s">
        <v>5408</v>
      </c>
      <c r="D502" s="24" t="e">
        <f>IF(#REF!="Y",C502,"")</f>
        <v>#REF!</v>
      </c>
      <c r="E502" s="197" t="s">
        <v>463</v>
      </c>
      <c r="F502" s="189" t="s">
        <v>4655</v>
      </c>
      <c r="G502" s="189" t="s">
        <v>432</v>
      </c>
      <c r="H502" s="202" t="s">
        <v>265</v>
      </c>
      <c r="I502" s="24" t="s">
        <v>3961</v>
      </c>
      <c r="J502" s="24" t="s">
        <v>3961</v>
      </c>
      <c r="K502" s="24"/>
      <c r="L502" s="24" t="s">
        <v>4658</v>
      </c>
      <c r="M502" s="24" t="s">
        <v>543</v>
      </c>
      <c r="N502" s="24" t="s">
        <v>5218</v>
      </c>
      <c r="O502" s="24" t="s">
        <v>536</v>
      </c>
      <c r="P502" s="25" t="s">
        <v>544</v>
      </c>
      <c r="Q502" s="24" t="s">
        <v>5409</v>
      </c>
      <c r="R502" s="25" t="s">
        <v>4664</v>
      </c>
      <c r="S502" s="24"/>
      <c r="T502" s="24"/>
      <c r="U502" s="24"/>
    </row>
    <row r="503" spans="2:21">
      <c r="B503" s="24" t="str">
        <f t="shared" si="18"/>
        <v>Y</v>
      </c>
      <c r="C503" s="24" t="s">
        <v>5410</v>
      </c>
      <c r="D503" s="24" t="str">
        <f>IF(B515="Y",C503,"")</f>
        <v>ConTab_BOM_KP_Insert_0503</v>
      </c>
      <c r="E503" s="197" t="s">
        <v>468</v>
      </c>
      <c r="F503" s="189" t="s">
        <v>4655</v>
      </c>
      <c r="G503" s="189" t="s">
        <v>432</v>
      </c>
      <c r="H503" s="202" t="s">
        <v>265</v>
      </c>
      <c r="I503" s="24" t="s">
        <v>3956</v>
      </c>
      <c r="J503" s="24" t="s">
        <v>4656</v>
      </c>
      <c r="K503" s="24"/>
      <c r="L503" s="24" t="s">
        <v>4658</v>
      </c>
      <c r="M503" s="24" t="s">
        <v>535</v>
      </c>
      <c r="N503" s="24" t="s">
        <v>5218</v>
      </c>
      <c r="O503" s="24" t="s">
        <v>536</v>
      </c>
      <c r="P503" s="25" t="s">
        <v>544</v>
      </c>
      <c r="Q503" s="24" t="s">
        <v>5411</v>
      </c>
      <c r="R503" s="25" t="s">
        <v>539</v>
      </c>
      <c r="S503" s="24"/>
      <c r="T503" s="24"/>
      <c r="U503" s="24"/>
    </row>
    <row r="504" spans="2:21">
      <c r="B504" s="24" t="str">
        <f t="shared" si="18"/>
        <v>Y</v>
      </c>
      <c r="C504" s="24" t="s">
        <v>5412</v>
      </c>
      <c r="D504" s="24" t="str">
        <f>IF(B516="Y",C504,"")</f>
        <v>ConTab_BOM_KP_Insert_0504</v>
      </c>
      <c r="E504" s="197" t="s">
        <v>468</v>
      </c>
      <c r="F504" s="189" t="s">
        <v>4655</v>
      </c>
      <c r="G504" s="189" t="s">
        <v>432</v>
      </c>
      <c r="H504" s="202" t="s">
        <v>265</v>
      </c>
      <c r="I504" s="24" t="s">
        <v>3956</v>
      </c>
      <c r="J504" s="24" t="s">
        <v>4656</v>
      </c>
      <c r="K504" s="24"/>
      <c r="L504" s="24" t="s">
        <v>4658</v>
      </c>
      <c r="M504" s="24" t="s">
        <v>543</v>
      </c>
      <c r="N504" s="24" t="s">
        <v>5218</v>
      </c>
      <c r="O504" s="24" t="s">
        <v>536</v>
      </c>
      <c r="P504" s="25" t="s">
        <v>544</v>
      </c>
      <c r="Q504" s="24" t="s">
        <v>5413</v>
      </c>
      <c r="R504" s="25" t="s">
        <v>4664</v>
      </c>
      <c r="S504" s="24"/>
      <c r="T504" s="24"/>
      <c r="U504" s="24"/>
    </row>
    <row r="505" spans="2:21">
      <c r="B505" s="24" t="str">
        <f t="shared" si="18"/>
        <v>Y</v>
      </c>
      <c r="C505" s="24" t="s">
        <v>5414</v>
      </c>
      <c r="D505" s="24" t="str">
        <f>IF(B517="Y",C505,"")</f>
        <v>ConTab_BOM_KP_Insert_0505</v>
      </c>
      <c r="E505" s="197" t="s">
        <v>468</v>
      </c>
      <c r="F505" s="189" t="s">
        <v>4655</v>
      </c>
      <c r="G505" s="189" t="s">
        <v>432</v>
      </c>
      <c r="H505" s="202" t="s">
        <v>265</v>
      </c>
      <c r="I505" s="24" t="s">
        <v>3961</v>
      </c>
      <c r="J505" s="24" t="s">
        <v>3961</v>
      </c>
      <c r="K505" s="24"/>
      <c r="L505" s="24" t="s">
        <v>4658</v>
      </c>
      <c r="M505" s="24" t="s">
        <v>535</v>
      </c>
      <c r="N505" s="24" t="s">
        <v>5218</v>
      </c>
      <c r="O505" s="24" t="s">
        <v>536</v>
      </c>
      <c r="P505" s="25" t="s">
        <v>544</v>
      </c>
      <c r="Q505" s="24" t="s">
        <v>5415</v>
      </c>
      <c r="R505" s="25" t="s">
        <v>539</v>
      </c>
      <c r="S505" s="24"/>
      <c r="T505" s="24"/>
      <c r="U505" s="24"/>
    </row>
    <row r="506" spans="2:21">
      <c r="B506" s="24" t="str">
        <f t="shared" si="18"/>
        <v>Y</v>
      </c>
      <c r="C506" s="24" t="s">
        <v>5416</v>
      </c>
      <c r="D506" s="24" t="str">
        <f>IF(B518="Y",C506,"")</f>
        <v>ConTab_BOM_KP_Insert_0506</v>
      </c>
      <c r="E506" s="197" t="s">
        <v>468</v>
      </c>
      <c r="F506" s="189" t="s">
        <v>4655</v>
      </c>
      <c r="G506" s="189" t="s">
        <v>432</v>
      </c>
      <c r="H506" s="202" t="s">
        <v>265</v>
      </c>
      <c r="I506" s="24" t="s">
        <v>3961</v>
      </c>
      <c r="J506" s="24" t="s">
        <v>3961</v>
      </c>
      <c r="K506" s="24"/>
      <c r="L506" s="24" t="s">
        <v>4658</v>
      </c>
      <c r="M506" s="24" t="s">
        <v>543</v>
      </c>
      <c r="N506" s="24" t="s">
        <v>5218</v>
      </c>
      <c r="O506" s="24" t="s">
        <v>536</v>
      </c>
      <c r="P506" s="25" t="s">
        <v>544</v>
      </c>
      <c r="Q506" s="24" t="s">
        <v>5417</v>
      </c>
      <c r="R506" s="25" t="s">
        <v>4664</v>
      </c>
      <c r="S506" s="24"/>
      <c r="T506" s="24"/>
      <c r="U506" s="24"/>
    </row>
    <row r="507" spans="2:21">
      <c r="B507" s="24" t="str">
        <f t="shared" si="18"/>
        <v>Y</v>
      </c>
      <c r="C507" s="24" t="s">
        <v>5418</v>
      </c>
      <c r="D507" s="24" t="str">
        <f>IF(B521="Y",C507,"")</f>
        <v>ConTab_BOM_KP_Insert_0509</v>
      </c>
      <c r="E507" s="189" t="s">
        <v>326</v>
      </c>
      <c r="F507" s="189" t="s">
        <v>4655</v>
      </c>
      <c r="G507" s="189" t="s">
        <v>332</v>
      </c>
      <c r="H507" s="195" t="s">
        <v>333</v>
      </c>
      <c r="I507" s="24" t="s">
        <v>3961</v>
      </c>
      <c r="J507" s="24" t="s">
        <v>3961</v>
      </c>
      <c r="K507" s="24"/>
      <c r="L507" s="24" t="s">
        <v>4867</v>
      </c>
      <c r="M507" s="24" t="s">
        <v>535</v>
      </c>
      <c r="N507" s="24" t="s">
        <v>5218</v>
      </c>
      <c r="O507" s="24" t="s">
        <v>536</v>
      </c>
      <c r="P507" s="25" t="s">
        <v>544</v>
      </c>
      <c r="Q507" s="24" t="s">
        <v>5419</v>
      </c>
      <c r="R507" s="25" t="s">
        <v>539</v>
      </c>
      <c r="S507" s="24"/>
      <c r="T507" s="24"/>
      <c r="U507" s="24"/>
    </row>
    <row r="508" spans="2:21">
      <c r="B508" s="24" t="str">
        <f t="shared" si="18"/>
        <v>Y</v>
      </c>
      <c r="C508" s="24" t="s">
        <v>5420</v>
      </c>
      <c r="D508" s="24" t="str">
        <f>IF(B522="Y",C508,"")</f>
        <v>ConTab_BOM_KP_Insert_0510</v>
      </c>
      <c r="E508" s="189" t="s">
        <v>326</v>
      </c>
      <c r="F508" s="189" t="s">
        <v>4655</v>
      </c>
      <c r="G508" s="189" t="s">
        <v>332</v>
      </c>
      <c r="H508" s="195" t="s">
        <v>333</v>
      </c>
      <c r="I508" s="24" t="s">
        <v>3961</v>
      </c>
      <c r="J508" s="24" t="s">
        <v>3961</v>
      </c>
      <c r="K508" s="24"/>
      <c r="L508" s="24" t="s">
        <v>4867</v>
      </c>
      <c r="M508" s="24" t="s">
        <v>543</v>
      </c>
      <c r="N508" s="24" t="s">
        <v>5218</v>
      </c>
      <c r="O508" s="24" t="s">
        <v>536</v>
      </c>
      <c r="P508" s="25" t="s">
        <v>544</v>
      </c>
      <c r="Q508" s="24" t="s">
        <v>5421</v>
      </c>
      <c r="R508" s="25" t="s">
        <v>4664</v>
      </c>
      <c r="S508" s="24"/>
      <c r="T508" s="24"/>
      <c r="U508" s="24"/>
    </row>
    <row r="509" spans="2:21">
      <c r="B509" s="24" t="str">
        <f t="shared" si="18"/>
        <v>Y</v>
      </c>
      <c r="C509" s="24" t="s">
        <v>5422</v>
      </c>
      <c r="D509" s="24" t="str">
        <f>IF(B523="Y",C509,"")</f>
        <v>ConTab_BOM_KP_Insert_0511</v>
      </c>
      <c r="E509" s="189" t="s">
        <v>326</v>
      </c>
      <c r="F509" s="189" t="s">
        <v>4655</v>
      </c>
      <c r="G509" s="189" t="s">
        <v>332</v>
      </c>
      <c r="H509" s="195" t="s">
        <v>333</v>
      </c>
      <c r="I509" s="24" t="s">
        <v>3956</v>
      </c>
      <c r="J509" s="24" t="s">
        <v>4656</v>
      </c>
      <c r="K509" s="24" t="s">
        <v>4675</v>
      </c>
      <c r="L509" s="24" t="s">
        <v>4867</v>
      </c>
      <c r="M509" s="24" t="s">
        <v>535</v>
      </c>
      <c r="N509" s="24" t="s">
        <v>5218</v>
      </c>
      <c r="O509" s="24" t="s">
        <v>536</v>
      </c>
      <c r="P509" s="25" t="s">
        <v>544</v>
      </c>
      <c r="Q509" s="24" t="s">
        <v>5423</v>
      </c>
      <c r="R509" s="25" t="s">
        <v>539</v>
      </c>
      <c r="S509" s="24"/>
      <c r="T509" s="24"/>
      <c r="U509" s="24"/>
    </row>
    <row r="510" spans="2:21">
      <c r="B510" s="24" t="str">
        <f t="shared" si="18"/>
        <v>Y</v>
      </c>
      <c r="C510" s="24" t="s">
        <v>5424</v>
      </c>
      <c r="D510" s="24" t="str">
        <f>IF(B524="Y",C510,"")</f>
        <v>ConTab_BOM_KP_Insert_0512</v>
      </c>
      <c r="E510" s="189" t="s">
        <v>326</v>
      </c>
      <c r="F510" s="189" t="s">
        <v>4655</v>
      </c>
      <c r="G510" s="189" t="s">
        <v>332</v>
      </c>
      <c r="H510" s="195" t="s">
        <v>333</v>
      </c>
      <c r="I510" s="24" t="s">
        <v>3956</v>
      </c>
      <c r="J510" s="24" t="s">
        <v>4656</v>
      </c>
      <c r="K510" s="24" t="s">
        <v>4675</v>
      </c>
      <c r="L510" s="24" t="s">
        <v>4867</v>
      </c>
      <c r="M510" s="24" t="s">
        <v>543</v>
      </c>
      <c r="N510" s="24" t="s">
        <v>5218</v>
      </c>
      <c r="O510" s="24" t="s">
        <v>536</v>
      </c>
      <c r="P510" s="25" t="s">
        <v>544</v>
      </c>
      <c r="Q510" s="24" t="s">
        <v>5425</v>
      </c>
      <c r="R510" s="25" t="s">
        <v>4664</v>
      </c>
      <c r="S510" s="24"/>
      <c r="T510" s="24"/>
      <c r="U510" s="24"/>
    </row>
    <row r="511" spans="2:21">
      <c r="B511" s="24" t="str">
        <f t="shared" ref="B511:B571" si="20">IF(AND(M511&lt;&gt;"B20", O511= "Coating_Standard"),"Y","N")</f>
        <v>Y</v>
      </c>
      <c r="C511" s="24" t="s">
        <v>5426</v>
      </c>
      <c r="D511" s="24" t="str">
        <f>IF(B527="Y",C511,"")</f>
        <v>ConTab_BOM_KP_Insert_0515</v>
      </c>
      <c r="E511" s="189" t="s">
        <v>336</v>
      </c>
      <c r="F511" s="189" t="s">
        <v>4655</v>
      </c>
      <c r="G511" s="189" t="s">
        <v>332</v>
      </c>
      <c r="H511" s="195" t="s">
        <v>333</v>
      </c>
      <c r="I511" s="24" t="s">
        <v>3961</v>
      </c>
      <c r="J511" s="24" t="s">
        <v>3961</v>
      </c>
      <c r="K511" s="24"/>
      <c r="L511" s="24" t="s">
        <v>4867</v>
      </c>
      <c r="M511" s="24" t="s">
        <v>535</v>
      </c>
      <c r="N511" s="24" t="s">
        <v>5218</v>
      </c>
      <c r="O511" s="24" t="s">
        <v>536</v>
      </c>
      <c r="P511" s="25" t="s">
        <v>544</v>
      </c>
      <c r="Q511" s="24" t="s">
        <v>5427</v>
      </c>
      <c r="R511" s="25" t="s">
        <v>539</v>
      </c>
      <c r="S511" s="24"/>
      <c r="T511" s="24"/>
      <c r="U511" s="24"/>
    </row>
    <row r="512" spans="2:21">
      <c r="B512" s="24" t="str">
        <f t="shared" si="20"/>
        <v>Y</v>
      </c>
      <c r="C512" s="24" t="s">
        <v>5428</v>
      </c>
      <c r="D512" s="24" t="str">
        <f>IF(B528="Y",C512,"")</f>
        <v>ConTab_BOM_KP_Insert_0516</v>
      </c>
      <c r="E512" s="189" t="s">
        <v>336</v>
      </c>
      <c r="F512" s="189" t="s">
        <v>4655</v>
      </c>
      <c r="G512" s="189" t="s">
        <v>332</v>
      </c>
      <c r="H512" s="195" t="s">
        <v>333</v>
      </c>
      <c r="I512" s="24" t="s">
        <v>3961</v>
      </c>
      <c r="J512" s="24" t="s">
        <v>3961</v>
      </c>
      <c r="K512" s="24"/>
      <c r="L512" s="24" t="s">
        <v>4867</v>
      </c>
      <c r="M512" s="24" t="s">
        <v>543</v>
      </c>
      <c r="N512" s="24" t="s">
        <v>5218</v>
      </c>
      <c r="O512" s="24" t="s">
        <v>536</v>
      </c>
      <c r="P512" s="25" t="s">
        <v>544</v>
      </c>
      <c r="Q512" s="24" t="s">
        <v>5429</v>
      </c>
      <c r="R512" s="25" t="s">
        <v>4664</v>
      </c>
      <c r="S512" s="24"/>
      <c r="T512" s="24"/>
      <c r="U512" s="24"/>
    </row>
    <row r="513" spans="2:21">
      <c r="B513" s="24" t="str">
        <f t="shared" si="20"/>
        <v>Y</v>
      </c>
      <c r="C513" s="24" t="s">
        <v>5430</v>
      </c>
      <c r="D513" s="24" t="str">
        <f>IF(B529="Y",C513,"")</f>
        <v>ConTab_BOM_KP_Insert_0517</v>
      </c>
      <c r="E513" s="189" t="s">
        <v>336</v>
      </c>
      <c r="F513" s="189" t="s">
        <v>4655</v>
      </c>
      <c r="G513" s="189" t="s">
        <v>332</v>
      </c>
      <c r="H513" s="195" t="s">
        <v>333</v>
      </c>
      <c r="I513" s="24" t="s">
        <v>3956</v>
      </c>
      <c r="J513" s="24" t="s">
        <v>4656</v>
      </c>
      <c r="K513" s="24" t="s">
        <v>4675</v>
      </c>
      <c r="L513" s="24" t="s">
        <v>4867</v>
      </c>
      <c r="M513" s="24" t="s">
        <v>535</v>
      </c>
      <c r="N513" s="24" t="s">
        <v>5218</v>
      </c>
      <c r="O513" s="24" t="s">
        <v>536</v>
      </c>
      <c r="P513" s="25" t="s">
        <v>544</v>
      </c>
      <c r="Q513" s="24" t="s">
        <v>5431</v>
      </c>
      <c r="R513" s="25" t="s">
        <v>539</v>
      </c>
      <c r="S513" s="24"/>
      <c r="T513" s="24"/>
      <c r="U513" s="24"/>
    </row>
    <row r="514" spans="2:21">
      <c r="B514" s="24" t="str">
        <f t="shared" si="20"/>
        <v>Y</v>
      </c>
      <c r="C514" s="24" t="s">
        <v>5432</v>
      </c>
      <c r="D514" s="24" t="str">
        <f>IF(B530="Y",C514,"")</f>
        <v>ConTab_BOM_KP_Insert_0518</v>
      </c>
      <c r="E514" s="189" t="s">
        <v>336</v>
      </c>
      <c r="F514" s="189" t="s">
        <v>4655</v>
      </c>
      <c r="G514" s="189" t="s">
        <v>332</v>
      </c>
      <c r="H514" s="195" t="s">
        <v>333</v>
      </c>
      <c r="I514" s="24" t="s">
        <v>3956</v>
      </c>
      <c r="J514" s="24" t="s">
        <v>4656</v>
      </c>
      <c r="K514" s="24" t="s">
        <v>4675</v>
      </c>
      <c r="L514" s="24" t="s">
        <v>4867</v>
      </c>
      <c r="M514" s="24" t="s">
        <v>543</v>
      </c>
      <c r="N514" s="24" t="s">
        <v>5218</v>
      </c>
      <c r="O514" s="24" t="s">
        <v>536</v>
      </c>
      <c r="P514" s="25" t="s">
        <v>544</v>
      </c>
      <c r="Q514" s="24" t="s">
        <v>5433</v>
      </c>
      <c r="R514" s="25" t="s">
        <v>4664</v>
      </c>
      <c r="S514" s="24"/>
      <c r="T514" s="24"/>
      <c r="U514" s="24"/>
    </row>
    <row r="515" spans="2:21">
      <c r="B515" s="24" t="str">
        <f t="shared" si="20"/>
        <v>Y</v>
      </c>
      <c r="C515" s="24" t="s">
        <v>5434</v>
      </c>
      <c r="D515" s="24" t="str">
        <f t="shared" ref="D515:D576" si="21">IF(B533="Y",C515,"")</f>
        <v>ConTab_BOM_KP_Insert_0521</v>
      </c>
      <c r="E515" s="189" t="s">
        <v>344</v>
      </c>
      <c r="F515" s="189" t="s">
        <v>4655</v>
      </c>
      <c r="G515" s="189" t="s">
        <v>332</v>
      </c>
      <c r="H515" s="195" t="s">
        <v>333</v>
      </c>
      <c r="I515" s="24" t="s">
        <v>3961</v>
      </c>
      <c r="J515" s="24" t="s">
        <v>3961</v>
      </c>
      <c r="K515" s="24"/>
      <c r="L515" s="24" t="s">
        <v>4867</v>
      </c>
      <c r="M515" s="24" t="s">
        <v>535</v>
      </c>
      <c r="N515" s="24" t="s">
        <v>5218</v>
      </c>
      <c r="O515" s="24" t="s">
        <v>536</v>
      </c>
      <c r="P515" s="25" t="s">
        <v>544</v>
      </c>
      <c r="Q515" s="24" t="s">
        <v>5435</v>
      </c>
      <c r="R515" s="25" t="s">
        <v>539</v>
      </c>
      <c r="S515" s="24"/>
      <c r="T515" s="24"/>
      <c r="U515" s="24"/>
    </row>
    <row r="516" spans="2:21">
      <c r="B516" s="24" t="str">
        <f t="shared" si="20"/>
        <v>Y</v>
      </c>
      <c r="C516" s="24" t="s">
        <v>5436</v>
      </c>
      <c r="D516" s="24" t="str">
        <f t="shared" si="21"/>
        <v>ConTab_BOM_KP_Insert_0522</v>
      </c>
      <c r="E516" s="189" t="s">
        <v>344</v>
      </c>
      <c r="F516" s="189" t="s">
        <v>4655</v>
      </c>
      <c r="G516" s="189" t="s">
        <v>332</v>
      </c>
      <c r="H516" s="195" t="s">
        <v>333</v>
      </c>
      <c r="I516" s="24" t="s">
        <v>3961</v>
      </c>
      <c r="J516" s="24" t="s">
        <v>3961</v>
      </c>
      <c r="K516" s="24"/>
      <c r="L516" s="24" t="s">
        <v>4867</v>
      </c>
      <c r="M516" s="24" t="s">
        <v>543</v>
      </c>
      <c r="N516" s="24" t="s">
        <v>5218</v>
      </c>
      <c r="O516" s="24" t="s">
        <v>536</v>
      </c>
      <c r="P516" s="25" t="s">
        <v>544</v>
      </c>
      <c r="Q516" s="24" t="s">
        <v>5437</v>
      </c>
      <c r="R516" s="25" t="s">
        <v>4664</v>
      </c>
      <c r="S516" s="24"/>
      <c r="T516" s="24"/>
      <c r="U516" s="24"/>
    </row>
    <row r="517" spans="2:21">
      <c r="B517" s="24" t="str">
        <f t="shared" si="20"/>
        <v>Y</v>
      </c>
      <c r="C517" s="24" t="s">
        <v>5438</v>
      </c>
      <c r="D517" s="24" t="str">
        <f t="shared" si="21"/>
        <v>ConTab_BOM_KP_Insert_0523</v>
      </c>
      <c r="E517" s="189" t="s">
        <v>344</v>
      </c>
      <c r="F517" s="189" t="s">
        <v>4655</v>
      </c>
      <c r="G517" s="189" t="s">
        <v>332</v>
      </c>
      <c r="H517" s="195" t="s">
        <v>333</v>
      </c>
      <c r="I517" s="24" t="s">
        <v>3956</v>
      </c>
      <c r="J517" s="24" t="s">
        <v>4656</v>
      </c>
      <c r="K517" s="24" t="s">
        <v>4675</v>
      </c>
      <c r="L517" s="24" t="s">
        <v>4867</v>
      </c>
      <c r="M517" s="24" t="s">
        <v>535</v>
      </c>
      <c r="N517" s="24" t="s">
        <v>5218</v>
      </c>
      <c r="O517" s="24" t="s">
        <v>536</v>
      </c>
      <c r="P517" s="25" t="s">
        <v>544</v>
      </c>
      <c r="Q517" s="24" t="s">
        <v>5439</v>
      </c>
      <c r="R517" s="25" t="s">
        <v>539</v>
      </c>
      <c r="S517" s="24"/>
      <c r="T517" s="24"/>
      <c r="U517" s="24"/>
    </row>
    <row r="518" spans="2:21">
      <c r="B518" s="24" t="str">
        <f t="shared" si="20"/>
        <v>Y</v>
      </c>
      <c r="C518" s="24" t="s">
        <v>5440</v>
      </c>
      <c r="D518" s="24" t="str">
        <f t="shared" si="21"/>
        <v>ConTab_BOM_KP_Insert_0524</v>
      </c>
      <c r="E518" s="189" t="s">
        <v>344</v>
      </c>
      <c r="F518" s="189" t="s">
        <v>4655</v>
      </c>
      <c r="G518" s="189" t="s">
        <v>332</v>
      </c>
      <c r="H518" s="195" t="s">
        <v>333</v>
      </c>
      <c r="I518" s="24" t="s">
        <v>3956</v>
      </c>
      <c r="J518" s="24" t="s">
        <v>4656</v>
      </c>
      <c r="K518" s="24" t="s">
        <v>4675</v>
      </c>
      <c r="L518" s="24" t="s">
        <v>4867</v>
      </c>
      <c r="M518" s="24" t="s">
        <v>543</v>
      </c>
      <c r="N518" s="24" t="s">
        <v>5218</v>
      </c>
      <c r="O518" s="24" t="s">
        <v>536</v>
      </c>
      <c r="P518" s="25" t="s">
        <v>544</v>
      </c>
      <c r="Q518" s="24" t="s">
        <v>5441</v>
      </c>
      <c r="R518" s="25" t="s">
        <v>4664</v>
      </c>
      <c r="S518" s="24"/>
      <c r="T518" s="24"/>
      <c r="U518" s="24"/>
    </row>
    <row r="519" spans="2:21">
      <c r="B519" s="24" t="str">
        <f t="shared" si="20"/>
        <v>Y</v>
      </c>
      <c r="C519" s="24" t="s">
        <v>5442</v>
      </c>
      <c r="D519" s="24" t="str">
        <f t="shared" si="21"/>
        <v>ConTab_BOM_KP_Insert_0525</v>
      </c>
      <c r="E519" s="189" t="s">
        <v>356</v>
      </c>
      <c r="F519" s="189" t="s">
        <v>4655</v>
      </c>
      <c r="G519" s="189" t="s">
        <v>359</v>
      </c>
      <c r="H519" s="195" t="s">
        <v>360</v>
      </c>
      <c r="I519" s="24" t="s">
        <v>3956</v>
      </c>
      <c r="J519" s="24" t="s">
        <v>4656</v>
      </c>
      <c r="K519" s="24"/>
      <c r="L519" s="24" t="s">
        <v>4867</v>
      </c>
      <c r="M519" s="24" t="s">
        <v>535</v>
      </c>
      <c r="N519" s="24" t="s">
        <v>5218</v>
      </c>
      <c r="O519" s="24" t="s">
        <v>536</v>
      </c>
      <c r="P519" s="25" t="s">
        <v>544</v>
      </c>
      <c r="Q519" s="24" t="s">
        <v>5443</v>
      </c>
      <c r="R519" s="25" t="s">
        <v>539</v>
      </c>
      <c r="S519" s="24"/>
      <c r="T519" s="24"/>
      <c r="U519" s="24"/>
    </row>
    <row r="520" spans="2:21">
      <c r="B520" s="24" t="str">
        <f t="shared" si="20"/>
        <v>Y</v>
      </c>
      <c r="C520" s="24" t="s">
        <v>5444</v>
      </c>
      <c r="D520" s="24" t="str">
        <f t="shared" si="21"/>
        <v>ConTab_BOM_KP_Insert_0526</v>
      </c>
      <c r="E520" s="189" t="s">
        <v>356</v>
      </c>
      <c r="F520" s="189" t="s">
        <v>4655</v>
      </c>
      <c r="G520" s="189" t="s">
        <v>359</v>
      </c>
      <c r="H520" s="195" t="s">
        <v>360</v>
      </c>
      <c r="I520" s="24" t="s">
        <v>3956</v>
      </c>
      <c r="J520" s="24" t="s">
        <v>4656</v>
      </c>
      <c r="K520" s="24"/>
      <c r="L520" s="24" t="s">
        <v>4867</v>
      </c>
      <c r="M520" s="24" t="s">
        <v>543</v>
      </c>
      <c r="N520" s="24" t="s">
        <v>5218</v>
      </c>
      <c r="O520" s="24" t="s">
        <v>536</v>
      </c>
      <c r="P520" s="25" t="s">
        <v>544</v>
      </c>
      <c r="Q520" s="24" t="s">
        <v>5445</v>
      </c>
      <c r="R520" s="25" t="s">
        <v>4664</v>
      </c>
      <c r="S520" s="24"/>
      <c r="T520" s="24"/>
      <c r="U520" s="24"/>
    </row>
    <row r="521" spans="2:21">
      <c r="B521" s="24" t="str">
        <f t="shared" si="20"/>
        <v>Y</v>
      </c>
      <c r="C521" s="24" t="s">
        <v>5446</v>
      </c>
      <c r="D521" s="24" t="str">
        <f t="shared" si="21"/>
        <v>ConTab_BOM_KP_Insert_0527</v>
      </c>
      <c r="E521" s="189" t="s">
        <v>356</v>
      </c>
      <c r="F521" s="189" t="s">
        <v>4655</v>
      </c>
      <c r="G521" s="189" t="s">
        <v>359</v>
      </c>
      <c r="H521" s="195" t="s">
        <v>360</v>
      </c>
      <c r="I521" s="24" t="s">
        <v>3961</v>
      </c>
      <c r="J521" s="24" t="s">
        <v>3961</v>
      </c>
      <c r="K521" s="24"/>
      <c r="L521" s="24" t="s">
        <v>4867</v>
      </c>
      <c r="M521" s="24" t="s">
        <v>535</v>
      </c>
      <c r="N521" s="24" t="s">
        <v>5218</v>
      </c>
      <c r="O521" s="24" t="s">
        <v>536</v>
      </c>
      <c r="P521" s="25" t="s">
        <v>544</v>
      </c>
      <c r="Q521" s="24" t="s">
        <v>5447</v>
      </c>
      <c r="R521" s="25" t="s">
        <v>539</v>
      </c>
      <c r="S521" s="24"/>
      <c r="T521" s="24"/>
      <c r="U521" s="24"/>
    </row>
    <row r="522" spans="2:21">
      <c r="B522" s="24" t="str">
        <f t="shared" si="20"/>
        <v>Y</v>
      </c>
      <c r="C522" s="24" t="s">
        <v>5448</v>
      </c>
      <c r="D522" s="24" t="str">
        <f t="shared" si="21"/>
        <v>ConTab_BOM_KP_Insert_0528</v>
      </c>
      <c r="E522" s="189" t="s">
        <v>356</v>
      </c>
      <c r="F522" s="189" t="s">
        <v>4655</v>
      </c>
      <c r="G522" s="189" t="s">
        <v>359</v>
      </c>
      <c r="H522" s="195" t="s">
        <v>360</v>
      </c>
      <c r="I522" s="24" t="s">
        <v>3961</v>
      </c>
      <c r="J522" s="24" t="s">
        <v>3961</v>
      </c>
      <c r="K522" s="24"/>
      <c r="L522" s="24" t="s">
        <v>4867</v>
      </c>
      <c r="M522" s="24" t="s">
        <v>543</v>
      </c>
      <c r="N522" s="24" t="s">
        <v>5218</v>
      </c>
      <c r="O522" s="24" t="s">
        <v>536</v>
      </c>
      <c r="P522" s="25" t="s">
        <v>544</v>
      </c>
      <c r="Q522" s="24" t="s">
        <v>5449</v>
      </c>
      <c r="R522" s="25" t="s">
        <v>4664</v>
      </c>
      <c r="S522" s="24"/>
      <c r="T522" s="24"/>
      <c r="U522" s="24"/>
    </row>
    <row r="523" spans="2:21">
      <c r="B523" s="24" t="str">
        <f t="shared" si="20"/>
        <v>Y</v>
      </c>
      <c r="C523" s="24" t="s">
        <v>5450</v>
      </c>
      <c r="D523" s="24" t="str">
        <f t="shared" si="21"/>
        <v>ConTab_BOM_KP_Insert_0529</v>
      </c>
      <c r="E523" s="189" t="s">
        <v>363</v>
      </c>
      <c r="F523" s="189" t="s">
        <v>4655</v>
      </c>
      <c r="G523" s="189" t="s">
        <v>359</v>
      </c>
      <c r="H523" s="195" t="s">
        <v>360</v>
      </c>
      <c r="I523" s="24" t="s">
        <v>3956</v>
      </c>
      <c r="J523" s="24" t="s">
        <v>4656</v>
      </c>
      <c r="K523" s="24"/>
      <c r="L523" s="24" t="s">
        <v>4867</v>
      </c>
      <c r="M523" s="24" t="s">
        <v>535</v>
      </c>
      <c r="N523" s="24" t="s">
        <v>5218</v>
      </c>
      <c r="O523" s="24" t="s">
        <v>536</v>
      </c>
      <c r="P523" s="25" t="s">
        <v>544</v>
      </c>
      <c r="Q523" s="24" t="s">
        <v>5451</v>
      </c>
      <c r="R523" s="25" t="s">
        <v>539</v>
      </c>
      <c r="S523" s="24"/>
      <c r="T523" s="24"/>
      <c r="U523" s="24"/>
    </row>
    <row r="524" spans="2:21">
      <c r="B524" s="24" t="str">
        <f t="shared" si="20"/>
        <v>Y</v>
      </c>
      <c r="C524" s="24" t="s">
        <v>5452</v>
      </c>
      <c r="D524" s="24" t="str">
        <f t="shared" si="21"/>
        <v>ConTab_BOM_KP_Insert_0530</v>
      </c>
      <c r="E524" s="189" t="s">
        <v>363</v>
      </c>
      <c r="F524" s="189" t="s">
        <v>4655</v>
      </c>
      <c r="G524" s="189" t="s">
        <v>359</v>
      </c>
      <c r="H524" s="195" t="s">
        <v>360</v>
      </c>
      <c r="I524" s="24" t="s">
        <v>3956</v>
      </c>
      <c r="J524" s="24" t="s">
        <v>4656</v>
      </c>
      <c r="K524" s="24"/>
      <c r="L524" s="24" t="s">
        <v>4867</v>
      </c>
      <c r="M524" s="24" t="s">
        <v>543</v>
      </c>
      <c r="N524" s="24" t="s">
        <v>5218</v>
      </c>
      <c r="O524" s="24" t="s">
        <v>536</v>
      </c>
      <c r="P524" s="25" t="s">
        <v>544</v>
      </c>
      <c r="Q524" s="24" t="s">
        <v>5453</v>
      </c>
      <c r="R524" s="25" t="s">
        <v>4664</v>
      </c>
      <c r="S524" s="24"/>
      <c r="T524" s="24"/>
      <c r="U524" s="24"/>
    </row>
    <row r="525" spans="2:21">
      <c r="B525" s="24" t="str">
        <f t="shared" si="20"/>
        <v>Y</v>
      </c>
      <c r="C525" s="24" t="s">
        <v>5454</v>
      </c>
      <c r="D525" s="24" t="str">
        <f t="shared" si="21"/>
        <v>ConTab_BOM_KP_Insert_0531</v>
      </c>
      <c r="E525" s="189" t="s">
        <v>363</v>
      </c>
      <c r="F525" s="189" t="s">
        <v>4655</v>
      </c>
      <c r="G525" s="189" t="s">
        <v>359</v>
      </c>
      <c r="H525" s="195" t="s">
        <v>360</v>
      </c>
      <c r="I525" s="24" t="s">
        <v>3961</v>
      </c>
      <c r="J525" s="24" t="s">
        <v>3961</v>
      </c>
      <c r="K525" s="24"/>
      <c r="L525" s="24" t="s">
        <v>4867</v>
      </c>
      <c r="M525" s="24" t="s">
        <v>535</v>
      </c>
      <c r="N525" s="24" t="s">
        <v>5218</v>
      </c>
      <c r="O525" s="24" t="s">
        <v>536</v>
      </c>
      <c r="P525" s="25" t="s">
        <v>544</v>
      </c>
      <c r="Q525" s="24" t="s">
        <v>5455</v>
      </c>
      <c r="R525" s="25" t="s">
        <v>539</v>
      </c>
      <c r="S525" s="24"/>
      <c r="T525" s="24"/>
      <c r="U525" s="24"/>
    </row>
    <row r="526" spans="2:21">
      <c r="B526" s="24" t="str">
        <f t="shared" si="20"/>
        <v>Y</v>
      </c>
      <c r="C526" s="24" t="s">
        <v>5456</v>
      </c>
      <c r="D526" s="24" t="str">
        <f t="shared" si="21"/>
        <v>ConTab_BOM_KP_Insert_0532</v>
      </c>
      <c r="E526" s="189" t="s">
        <v>363</v>
      </c>
      <c r="F526" s="189" t="s">
        <v>4655</v>
      </c>
      <c r="G526" s="189" t="s">
        <v>359</v>
      </c>
      <c r="H526" s="195" t="s">
        <v>360</v>
      </c>
      <c r="I526" s="24" t="s">
        <v>3961</v>
      </c>
      <c r="J526" s="24" t="s">
        <v>3961</v>
      </c>
      <c r="K526" s="24"/>
      <c r="L526" s="24" t="s">
        <v>4867</v>
      </c>
      <c r="M526" s="24" t="s">
        <v>543</v>
      </c>
      <c r="N526" s="24" t="s">
        <v>5218</v>
      </c>
      <c r="O526" s="24" t="s">
        <v>536</v>
      </c>
      <c r="P526" s="25" t="s">
        <v>544</v>
      </c>
      <c r="Q526" s="24" t="s">
        <v>5457</v>
      </c>
      <c r="R526" s="25" t="s">
        <v>4664</v>
      </c>
      <c r="S526" s="24"/>
      <c r="T526" s="24"/>
      <c r="U526" s="24"/>
    </row>
    <row r="527" spans="2:21">
      <c r="B527" s="24" t="str">
        <f t="shared" si="20"/>
        <v>Y</v>
      </c>
      <c r="C527" s="24" t="s">
        <v>5458</v>
      </c>
      <c r="D527" s="24" t="str">
        <f t="shared" si="21"/>
        <v>ConTab_BOM_KP_Insert_0533</v>
      </c>
      <c r="E527" s="189" t="s">
        <v>368</v>
      </c>
      <c r="F527" s="189" t="s">
        <v>4655</v>
      </c>
      <c r="G527" s="189" t="s">
        <v>359</v>
      </c>
      <c r="H527" s="195" t="s">
        <v>360</v>
      </c>
      <c r="I527" s="24" t="s">
        <v>3956</v>
      </c>
      <c r="J527" s="24" t="s">
        <v>4656</v>
      </c>
      <c r="K527" s="24"/>
      <c r="L527" s="24" t="s">
        <v>4867</v>
      </c>
      <c r="M527" s="24" t="s">
        <v>535</v>
      </c>
      <c r="N527" s="24" t="s">
        <v>5218</v>
      </c>
      <c r="O527" s="24" t="s">
        <v>536</v>
      </c>
      <c r="P527" s="25" t="s">
        <v>544</v>
      </c>
      <c r="Q527" s="24" t="s">
        <v>5459</v>
      </c>
      <c r="R527" s="25" t="s">
        <v>539</v>
      </c>
      <c r="S527" s="24"/>
      <c r="T527" s="24"/>
      <c r="U527" s="24"/>
    </row>
    <row r="528" spans="2:21">
      <c r="B528" s="24" t="str">
        <f t="shared" si="20"/>
        <v>Y</v>
      </c>
      <c r="C528" s="24" t="s">
        <v>5460</v>
      </c>
      <c r="D528" s="24" t="str">
        <f t="shared" si="21"/>
        <v>ConTab_BOM_KP_Insert_0534</v>
      </c>
      <c r="E528" s="189" t="s">
        <v>368</v>
      </c>
      <c r="F528" s="189" t="s">
        <v>4655</v>
      </c>
      <c r="G528" s="189" t="s">
        <v>359</v>
      </c>
      <c r="H528" s="195" t="s">
        <v>360</v>
      </c>
      <c r="I528" s="24" t="s">
        <v>3956</v>
      </c>
      <c r="J528" s="24" t="s">
        <v>4656</v>
      </c>
      <c r="K528" s="24"/>
      <c r="L528" s="24" t="s">
        <v>4867</v>
      </c>
      <c r="M528" s="24" t="s">
        <v>543</v>
      </c>
      <c r="N528" s="24" t="s">
        <v>5218</v>
      </c>
      <c r="O528" s="24" t="s">
        <v>536</v>
      </c>
      <c r="P528" s="25" t="s">
        <v>544</v>
      </c>
      <c r="Q528" s="24" t="s">
        <v>5461</v>
      </c>
      <c r="R528" s="25" t="s">
        <v>4664</v>
      </c>
      <c r="S528" s="24"/>
      <c r="T528" s="24"/>
      <c r="U528" s="24"/>
    </row>
    <row r="529" spans="2:21">
      <c r="B529" s="24" t="str">
        <f t="shared" si="20"/>
        <v>Y</v>
      </c>
      <c r="C529" s="24" t="s">
        <v>5462</v>
      </c>
      <c r="D529" s="24" t="str">
        <f t="shared" si="21"/>
        <v>ConTab_BOM_KP_Insert_0535</v>
      </c>
      <c r="E529" s="189" t="s">
        <v>368</v>
      </c>
      <c r="F529" s="189" t="s">
        <v>4655</v>
      </c>
      <c r="G529" s="189" t="s">
        <v>359</v>
      </c>
      <c r="H529" s="195" t="s">
        <v>360</v>
      </c>
      <c r="I529" s="24" t="s">
        <v>3961</v>
      </c>
      <c r="J529" s="24" t="s">
        <v>3961</v>
      </c>
      <c r="K529" s="24"/>
      <c r="L529" s="24" t="s">
        <v>4867</v>
      </c>
      <c r="M529" s="24" t="s">
        <v>535</v>
      </c>
      <c r="N529" s="24" t="s">
        <v>5218</v>
      </c>
      <c r="O529" s="24" t="s">
        <v>536</v>
      </c>
      <c r="P529" s="25" t="s">
        <v>544</v>
      </c>
      <c r="Q529" s="24" t="s">
        <v>5463</v>
      </c>
      <c r="R529" s="25" t="s">
        <v>539</v>
      </c>
      <c r="S529" s="24"/>
      <c r="T529" s="24"/>
      <c r="U529" s="24"/>
    </row>
    <row r="530" spans="2:21">
      <c r="B530" s="24" t="str">
        <f t="shared" si="20"/>
        <v>Y</v>
      </c>
      <c r="C530" s="24" t="s">
        <v>5464</v>
      </c>
      <c r="D530" s="24" t="str">
        <f t="shared" si="21"/>
        <v>ConTab_BOM_KP_Insert_0536</v>
      </c>
      <c r="E530" s="189" t="s">
        <v>368</v>
      </c>
      <c r="F530" s="189" t="s">
        <v>4655</v>
      </c>
      <c r="G530" s="189" t="s">
        <v>359</v>
      </c>
      <c r="H530" s="195" t="s">
        <v>360</v>
      </c>
      <c r="I530" s="24" t="s">
        <v>3961</v>
      </c>
      <c r="J530" s="24" t="s">
        <v>3961</v>
      </c>
      <c r="K530" s="24"/>
      <c r="L530" s="24" t="s">
        <v>4867</v>
      </c>
      <c r="M530" s="24" t="s">
        <v>543</v>
      </c>
      <c r="N530" s="24" t="s">
        <v>5218</v>
      </c>
      <c r="O530" s="24" t="s">
        <v>536</v>
      </c>
      <c r="P530" s="25" t="s">
        <v>544</v>
      </c>
      <c r="Q530" s="24" t="s">
        <v>5465</v>
      </c>
      <c r="R530" s="25" t="s">
        <v>4664</v>
      </c>
      <c r="S530" s="24"/>
      <c r="T530" s="24"/>
      <c r="U530" s="24"/>
    </row>
    <row r="531" spans="2:21">
      <c r="B531" s="24" t="str">
        <f t="shared" si="20"/>
        <v>Y</v>
      </c>
      <c r="C531" s="24" t="s">
        <v>5466</v>
      </c>
      <c r="D531" s="24" t="str">
        <f t="shared" si="21"/>
        <v>ConTab_BOM_KP_Insert_0537</v>
      </c>
      <c r="E531" s="197" t="s">
        <v>373</v>
      </c>
      <c r="F531" s="189" t="s">
        <v>4655</v>
      </c>
      <c r="G531" s="189" t="s">
        <v>359</v>
      </c>
      <c r="H531" s="195" t="s">
        <v>360</v>
      </c>
      <c r="I531" s="24" t="s">
        <v>3956</v>
      </c>
      <c r="J531" s="24" t="s">
        <v>4656</v>
      </c>
      <c r="K531" s="24"/>
      <c r="L531" s="24" t="s">
        <v>4867</v>
      </c>
      <c r="M531" s="24" t="s">
        <v>535</v>
      </c>
      <c r="N531" s="24" t="s">
        <v>5218</v>
      </c>
      <c r="O531" s="24" t="s">
        <v>536</v>
      </c>
      <c r="P531" s="25" t="s">
        <v>544</v>
      </c>
      <c r="Q531" s="24" t="s">
        <v>5467</v>
      </c>
      <c r="R531" s="25" t="s">
        <v>539</v>
      </c>
      <c r="S531" s="24"/>
      <c r="T531" s="24"/>
      <c r="U531" s="24"/>
    </row>
    <row r="532" spans="2:21">
      <c r="B532" s="24" t="str">
        <f t="shared" si="20"/>
        <v>Y</v>
      </c>
      <c r="C532" s="24" t="s">
        <v>5468</v>
      </c>
      <c r="D532" s="24" t="str">
        <f t="shared" si="21"/>
        <v>ConTab_BOM_KP_Insert_0538</v>
      </c>
      <c r="E532" s="197" t="s">
        <v>373</v>
      </c>
      <c r="F532" s="189" t="s">
        <v>4655</v>
      </c>
      <c r="G532" s="189" t="s">
        <v>359</v>
      </c>
      <c r="H532" s="195" t="s">
        <v>360</v>
      </c>
      <c r="I532" s="24" t="s">
        <v>3956</v>
      </c>
      <c r="J532" s="24" t="s">
        <v>4656</v>
      </c>
      <c r="K532" s="24"/>
      <c r="L532" s="24" t="s">
        <v>4867</v>
      </c>
      <c r="M532" s="24" t="s">
        <v>543</v>
      </c>
      <c r="N532" s="24" t="s">
        <v>5218</v>
      </c>
      <c r="O532" s="24" t="s">
        <v>536</v>
      </c>
      <c r="P532" s="25" t="s">
        <v>544</v>
      </c>
      <c r="Q532" s="24" t="s">
        <v>5469</v>
      </c>
      <c r="R532" s="25" t="s">
        <v>4664</v>
      </c>
      <c r="S532" s="24"/>
      <c r="T532" s="24"/>
      <c r="U532" s="24"/>
    </row>
    <row r="533" spans="2:21">
      <c r="B533" s="24" t="str">
        <f t="shared" si="20"/>
        <v>Y</v>
      </c>
      <c r="C533" s="24" t="s">
        <v>5470</v>
      </c>
      <c r="D533" s="24" t="str">
        <f t="shared" si="21"/>
        <v>ConTab_BOM_KP_Insert_0539</v>
      </c>
      <c r="E533" s="197" t="s">
        <v>373</v>
      </c>
      <c r="F533" s="189" t="s">
        <v>4655</v>
      </c>
      <c r="G533" s="189" t="s">
        <v>359</v>
      </c>
      <c r="H533" s="195" t="s">
        <v>360</v>
      </c>
      <c r="I533" s="24" t="s">
        <v>3961</v>
      </c>
      <c r="J533" s="24" t="s">
        <v>3961</v>
      </c>
      <c r="K533" s="24"/>
      <c r="L533" s="24" t="s">
        <v>4867</v>
      </c>
      <c r="M533" s="24" t="s">
        <v>535</v>
      </c>
      <c r="N533" s="24" t="s">
        <v>5218</v>
      </c>
      <c r="O533" s="24" t="s">
        <v>536</v>
      </c>
      <c r="P533" s="25" t="s">
        <v>544</v>
      </c>
      <c r="Q533" s="24" t="s">
        <v>5471</v>
      </c>
      <c r="R533" s="25" t="s">
        <v>539</v>
      </c>
      <c r="S533" s="24"/>
      <c r="T533" s="24"/>
      <c r="U533" s="24"/>
    </row>
    <row r="534" spans="2:21">
      <c r="B534" s="24" t="str">
        <f t="shared" si="20"/>
        <v>Y</v>
      </c>
      <c r="C534" s="24" t="s">
        <v>5472</v>
      </c>
      <c r="D534" s="24" t="str">
        <f t="shared" si="21"/>
        <v>ConTab_BOM_KP_Insert_0540</v>
      </c>
      <c r="E534" s="197" t="s">
        <v>373</v>
      </c>
      <c r="F534" s="189" t="s">
        <v>4655</v>
      </c>
      <c r="G534" s="189" t="s">
        <v>359</v>
      </c>
      <c r="H534" s="195" t="s">
        <v>360</v>
      </c>
      <c r="I534" s="24" t="s">
        <v>3961</v>
      </c>
      <c r="J534" s="24" t="s">
        <v>3961</v>
      </c>
      <c r="K534" s="24"/>
      <c r="L534" s="24" t="s">
        <v>4867</v>
      </c>
      <c r="M534" s="24" t="s">
        <v>543</v>
      </c>
      <c r="N534" s="24" t="s">
        <v>5218</v>
      </c>
      <c r="O534" s="24" t="s">
        <v>536</v>
      </c>
      <c r="P534" s="25" t="s">
        <v>544</v>
      </c>
      <c r="Q534" s="24" t="s">
        <v>5473</v>
      </c>
      <c r="R534" s="25" t="s">
        <v>4664</v>
      </c>
      <c r="S534" s="24"/>
      <c r="T534" s="24"/>
      <c r="U534" s="24"/>
    </row>
    <row r="535" spans="2:21">
      <c r="B535" s="24" t="str">
        <f t="shared" si="20"/>
        <v>Y</v>
      </c>
      <c r="C535" s="24" t="s">
        <v>5474</v>
      </c>
      <c r="D535" s="24" t="str">
        <f t="shared" si="21"/>
        <v>ConTab_BOM_KP_Insert_0541</v>
      </c>
      <c r="E535" s="197" t="s">
        <v>378</v>
      </c>
      <c r="F535" s="189" t="s">
        <v>4655</v>
      </c>
      <c r="G535" s="189" t="s">
        <v>359</v>
      </c>
      <c r="H535" s="195" t="s">
        <v>360</v>
      </c>
      <c r="I535" s="24" t="s">
        <v>3956</v>
      </c>
      <c r="J535" s="24" t="s">
        <v>4656</v>
      </c>
      <c r="K535" s="24"/>
      <c r="L535" s="24" t="s">
        <v>4867</v>
      </c>
      <c r="M535" s="24" t="s">
        <v>535</v>
      </c>
      <c r="N535" s="24" t="s">
        <v>5218</v>
      </c>
      <c r="O535" s="24" t="s">
        <v>536</v>
      </c>
      <c r="P535" s="25" t="s">
        <v>544</v>
      </c>
      <c r="Q535" s="24" t="s">
        <v>5475</v>
      </c>
      <c r="R535" s="25" t="s">
        <v>539</v>
      </c>
      <c r="S535" s="24"/>
      <c r="T535" s="24"/>
      <c r="U535" s="24"/>
    </row>
    <row r="536" spans="2:21">
      <c r="B536" s="24" t="str">
        <f t="shared" si="20"/>
        <v>Y</v>
      </c>
      <c r="C536" s="24" t="s">
        <v>5476</v>
      </c>
      <c r="D536" s="24" t="str">
        <f t="shared" si="21"/>
        <v>ConTab_BOM_KP_Insert_0542</v>
      </c>
      <c r="E536" s="197" t="s">
        <v>378</v>
      </c>
      <c r="F536" s="189" t="s">
        <v>4655</v>
      </c>
      <c r="G536" s="189" t="s">
        <v>359</v>
      </c>
      <c r="H536" s="195" t="s">
        <v>360</v>
      </c>
      <c r="I536" s="24" t="s">
        <v>3956</v>
      </c>
      <c r="J536" s="24" t="s">
        <v>4656</v>
      </c>
      <c r="K536" s="24"/>
      <c r="L536" s="24" t="s">
        <v>4867</v>
      </c>
      <c r="M536" s="24" t="s">
        <v>543</v>
      </c>
      <c r="N536" s="24" t="s">
        <v>5218</v>
      </c>
      <c r="O536" s="24" t="s">
        <v>536</v>
      </c>
      <c r="P536" s="25" t="s">
        <v>544</v>
      </c>
      <c r="Q536" s="24" t="s">
        <v>5477</v>
      </c>
      <c r="R536" s="25" t="s">
        <v>4664</v>
      </c>
      <c r="S536" s="24"/>
      <c r="T536" s="24"/>
      <c r="U536" s="24"/>
    </row>
    <row r="537" spans="2:21">
      <c r="B537" s="24" t="str">
        <f t="shared" si="20"/>
        <v>Y</v>
      </c>
      <c r="C537" s="24" t="s">
        <v>5478</v>
      </c>
      <c r="D537" s="24" t="str">
        <f t="shared" si="21"/>
        <v>ConTab_BOM_KP_Insert_0543</v>
      </c>
      <c r="E537" s="197" t="s">
        <v>378</v>
      </c>
      <c r="F537" s="189" t="s">
        <v>4655</v>
      </c>
      <c r="G537" s="189" t="s">
        <v>359</v>
      </c>
      <c r="H537" s="195" t="s">
        <v>360</v>
      </c>
      <c r="I537" s="24" t="s">
        <v>3961</v>
      </c>
      <c r="J537" s="24" t="s">
        <v>3961</v>
      </c>
      <c r="K537" s="24"/>
      <c r="L537" s="24" t="s">
        <v>4867</v>
      </c>
      <c r="M537" s="24" t="s">
        <v>535</v>
      </c>
      <c r="N537" s="24" t="s">
        <v>5218</v>
      </c>
      <c r="O537" s="24" t="s">
        <v>536</v>
      </c>
      <c r="P537" s="25" t="s">
        <v>544</v>
      </c>
      <c r="Q537" s="24" t="s">
        <v>5479</v>
      </c>
      <c r="R537" s="25" t="s">
        <v>539</v>
      </c>
      <c r="S537" s="24"/>
      <c r="T537" s="24"/>
      <c r="U537" s="24"/>
    </row>
    <row r="538" spans="2:21">
      <c r="B538" s="24" t="str">
        <f t="shared" si="20"/>
        <v>Y</v>
      </c>
      <c r="C538" s="24" t="s">
        <v>5480</v>
      </c>
      <c r="D538" s="24" t="str">
        <f t="shared" si="21"/>
        <v>ConTab_BOM_KP_Insert_0544</v>
      </c>
      <c r="E538" s="197" t="s">
        <v>378</v>
      </c>
      <c r="F538" s="189" t="s">
        <v>4655</v>
      </c>
      <c r="G538" s="189" t="s">
        <v>359</v>
      </c>
      <c r="H538" s="195" t="s">
        <v>360</v>
      </c>
      <c r="I538" s="24" t="s">
        <v>3961</v>
      </c>
      <c r="J538" s="24" t="s">
        <v>3961</v>
      </c>
      <c r="K538" s="24"/>
      <c r="L538" s="24" t="s">
        <v>4867</v>
      </c>
      <c r="M538" s="24" t="s">
        <v>543</v>
      </c>
      <c r="N538" s="24" t="s">
        <v>5218</v>
      </c>
      <c r="O538" s="24" t="s">
        <v>536</v>
      </c>
      <c r="P538" s="25" t="s">
        <v>544</v>
      </c>
      <c r="Q538" s="24" t="s">
        <v>5481</v>
      </c>
      <c r="R538" s="25" t="s">
        <v>4664</v>
      </c>
      <c r="S538" s="24"/>
      <c r="T538" s="24"/>
      <c r="U538" s="24"/>
    </row>
    <row r="539" spans="2:21">
      <c r="B539" s="24" t="str">
        <f t="shared" si="20"/>
        <v>Y</v>
      </c>
      <c r="C539" s="24" t="s">
        <v>5482</v>
      </c>
      <c r="D539" s="24" t="str">
        <f t="shared" si="21"/>
        <v>ConTab_BOM_KP_Insert_0545</v>
      </c>
      <c r="E539" s="197" t="s">
        <v>383</v>
      </c>
      <c r="F539" s="189" t="s">
        <v>4655</v>
      </c>
      <c r="G539" s="189" t="s">
        <v>359</v>
      </c>
      <c r="H539" s="195" t="s">
        <v>360</v>
      </c>
      <c r="I539" s="24" t="s">
        <v>3956</v>
      </c>
      <c r="J539" s="24" t="s">
        <v>4656</v>
      </c>
      <c r="K539" s="24"/>
      <c r="L539" s="24" t="s">
        <v>4867</v>
      </c>
      <c r="M539" s="24" t="s">
        <v>535</v>
      </c>
      <c r="N539" s="24" t="s">
        <v>5218</v>
      </c>
      <c r="O539" s="24" t="s">
        <v>536</v>
      </c>
      <c r="P539" s="25" t="s">
        <v>544</v>
      </c>
      <c r="Q539" s="24" t="s">
        <v>5483</v>
      </c>
      <c r="R539" s="25" t="s">
        <v>539</v>
      </c>
      <c r="S539" s="24"/>
      <c r="T539" s="24"/>
      <c r="U539" s="24"/>
    </row>
    <row r="540" spans="2:21">
      <c r="B540" s="24" t="str">
        <f t="shared" si="20"/>
        <v>Y</v>
      </c>
      <c r="C540" s="24" t="s">
        <v>5484</v>
      </c>
      <c r="D540" s="24" t="str">
        <f t="shared" si="21"/>
        <v>ConTab_BOM_KP_Insert_0546</v>
      </c>
      <c r="E540" s="197" t="s">
        <v>383</v>
      </c>
      <c r="F540" s="189" t="s">
        <v>4655</v>
      </c>
      <c r="G540" s="189" t="s">
        <v>359</v>
      </c>
      <c r="H540" s="195" t="s">
        <v>360</v>
      </c>
      <c r="I540" s="24" t="s">
        <v>3956</v>
      </c>
      <c r="J540" s="24" t="s">
        <v>4656</v>
      </c>
      <c r="K540" s="24"/>
      <c r="L540" s="24" t="s">
        <v>4867</v>
      </c>
      <c r="M540" s="24" t="s">
        <v>543</v>
      </c>
      <c r="N540" s="24" t="s">
        <v>5218</v>
      </c>
      <c r="O540" s="24" t="s">
        <v>536</v>
      </c>
      <c r="P540" s="25" t="s">
        <v>544</v>
      </c>
      <c r="Q540" s="24" t="s">
        <v>5485</v>
      </c>
      <c r="R540" s="25" t="s">
        <v>4664</v>
      </c>
      <c r="S540" s="24"/>
      <c r="T540" s="24"/>
      <c r="U540" s="24"/>
    </row>
    <row r="541" spans="2:21">
      <c r="B541" s="24" t="str">
        <f t="shared" si="20"/>
        <v>Y</v>
      </c>
      <c r="C541" s="24" t="s">
        <v>5486</v>
      </c>
      <c r="D541" s="24" t="str">
        <f t="shared" si="21"/>
        <v>ConTab_BOM_KP_Insert_0547</v>
      </c>
      <c r="E541" s="197" t="s">
        <v>383</v>
      </c>
      <c r="F541" s="189" t="s">
        <v>4655</v>
      </c>
      <c r="G541" s="189" t="s">
        <v>359</v>
      </c>
      <c r="H541" s="195" t="s">
        <v>360</v>
      </c>
      <c r="I541" s="24" t="s">
        <v>3961</v>
      </c>
      <c r="J541" s="24" t="s">
        <v>3961</v>
      </c>
      <c r="K541" s="24"/>
      <c r="L541" s="24" t="s">
        <v>4867</v>
      </c>
      <c r="M541" s="24" t="s">
        <v>535</v>
      </c>
      <c r="N541" s="24" t="s">
        <v>5218</v>
      </c>
      <c r="O541" s="24" t="s">
        <v>536</v>
      </c>
      <c r="P541" s="25" t="s">
        <v>544</v>
      </c>
      <c r="Q541" s="24" t="s">
        <v>5487</v>
      </c>
      <c r="R541" s="25" t="s">
        <v>539</v>
      </c>
      <c r="S541" s="24"/>
      <c r="T541" s="24"/>
      <c r="U541" s="24"/>
    </row>
    <row r="542" spans="2:21">
      <c r="B542" s="24" t="str">
        <f t="shared" si="20"/>
        <v>Y</v>
      </c>
      <c r="C542" s="24" t="s">
        <v>5488</v>
      </c>
      <c r="D542" s="24" t="str">
        <f t="shared" si="21"/>
        <v>ConTab_BOM_KP_Insert_0548</v>
      </c>
      <c r="E542" s="197" t="s">
        <v>383</v>
      </c>
      <c r="F542" s="189" t="s">
        <v>4655</v>
      </c>
      <c r="G542" s="189" t="s">
        <v>359</v>
      </c>
      <c r="H542" s="195" t="s">
        <v>360</v>
      </c>
      <c r="I542" s="24" t="s">
        <v>3961</v>
      </c>
      <c r="J542" s="24" t="s">
        <v>3961</v>
      </c>
      <c r="K542" s="24"/>
      <c r="L542" s="24" t="s">
        <v>4867</v>
      </c>
      <c r="M542" s="24" t="s">
        <v>543</v>
      </c>
      <c r="N542" s="24" t="s">
        <v>5218</v>
      </c>
      <c r="O542" s="24" t="s">
        <v>536</v>
      </c>
      <c r="P542" s="25" t="s">
        <v>544</v>
      </c>
      <c r="Q542" s="24" t="s">
        <v>5489</v>
      </c>
      <c r="R542" s="25" t="s">
        <v>4664</v>
      </c>
      <c r="S542" s="24"/>
      <c r="T542" s="24"/>
      <c r="U542" s="24"/>
    </row>
    <row r="543" spans="2:21">
      <c r="B543" s="24" t="str">
        <f t="shared" si="20"/>
        <v>Y</v>
      </c>
      <c r="C543" s="24" t="s">
        <v>5490</v>
      </c>
      <c r="D543" s="24" t="str">
        <f t="shared" si="21"/>
        <v>ConTab_BOM_KP_Insert_0549</v>
      </c>
      <c r="E543" s="197" t="s">
        <v>388</v>
      </c>
      <c r="F543" s="189" t="s">
        <v>4655</v>
      </c>
      <c r="G543" s="189" t="s">
        <v>359</v>
      </c>
      <c r="H543" s="195" t="s">
        <v>360</v>
      </c>
      <c r="I543" s="24" t="s">
        <v>3956</v>
      </c>
      <c r="J543" s="24" t="s">
        <v>4656</v>
      </c>
      <c r="K543" s="24"/>
      <c r="L543" s="24" t="s">
        <v>4867</v>
      </c>
      <c r="M543" s="24" t="s">
        <v>535</v>
      </c>
      <c r="N543" s="24" t="s">
        <v>5218</v>
      </c>
      <c r="O543" s="24" t="s">
        <v>536</v>
      </c>
      <c r="P543" s="25" t="s">
        <v>544</v>
      </c>
      <c r="Q543" s="24" t="s">
        <v>5491</v>
      </c>
      <c r="R543" s="25" t="s">
        <v>539</v>
      </c>
      <c r="S543" s="24"/>
      <c r="T543" s="24"/>
      <c r="U543" s="24"/>
    </row>
    <row r="544" spans="2:21">
      <c r="B544" s="24" t="str">
        <f t="shared" si="20"/>
        <v>Y</v>
      </c>
      <c r="C544" s="24" t="s">
        <v>5492</v>
      </c>
      <c r="D544" s="24" t="str">
        <f t="shared" si="21"/>
        <v>ConTab_BOM_KP_Insert_0550</v>
      </c>
      <c r="E544" s="197" t="s">
        <v>388</v>
      </c>
      <c r="F544" s="189" t="s">
        <v>4655</v>
      </c>
      <c r="G544" s="189" t="s">
        <v>359</v>
      </c>
      <c r="H544" s="195" t="s">
        <v>360</v>
      </c>
      <c r="I544" s="24" t="s">
        <v>3956</v>
      </c>
      <c r="J544" s="24" t="s">
        <v>4656</v>
      </c>
      <c r="K544" s="24"/>
      <c r="L544" s="24" t="s">
        <v>4867</v>
      </c>
      <c r="M544" s="24" t="s">
        <v>543</v>
      </c>
      <c r="N544" s="24" t="s">
        <v>5218</v>
      </c>
      <c r="O544" s="24" t="s">
        <v>536</v>
      </c>
      <c r="P544" s="25" t="s">
        <v>544</v>
      </c>
      <c r="Q544" s="24" t="s">
        <v>5493</v>
      </c>
      <c r="R544" s="25" t="s">
        <v>4664</v>
      </c>
      <c r="S544" s="24"/>
      <c r="T544" s="24"/>
      <c r="U544" s="24"/>
    </row>
    <row r="545" spans="2:21">
      <c r="B545" s="24" t="str">
        <f t="shared" si="20"/>
        <v>Y</v>
      </c>
      <c r="C545" s="24" t="s">
        <v>5494</v>
      </c>
      <c r="D545" s="24" t="str">
        <f t="shared" si="21"/>
        <v>ConTab_BOM_KP_Insert_0551</v>
      </c>
      <c r="E545" s="197" t="s">
        <v>388</v>
      </c>
      <c r="F545" s="189" t="s">
        <v>4655</v>
      </c>
      <c r="G545" s="189" t="s">
        <v>359</v>
      </c>
      <c r="H545" s="195" t="s">
        <v>360</v>
      </c>
      <c r="I545" s="24" t="s">
        <v>3961</v>
      </c>
      <c r="J545" s="24" t="s">
        <v>3961</v>
      </c>
      <c r="K545" s="24"/>
      <c r="L545" s="24" t="s">
        <v>4867</v>
      </c>
      <c r="M545" s="24" t="s">
        <v>535</v>
      </c>
      <c r="N545" s="24" t="s">
        <v>5218</v>
      </c>
      <c r="O545" s="24" t="s">
        <v>536</v>
      </c>
      <c r="P545" s="25" t="s">
        <v>544</v>
      </c>
      <c r="Q545" s="24" t="s">
        <v>5495</v>
      </c>
      <c r="R545" s="25" t="s">
        <v>539</v>
      </c>
      <c r="S545" s="24"/>
      <c r="T545" s="24"/>
      <c r="U545" s="24"/>
    </row>
    <row r="546" spans="2:21">
      <c r="B546" s="24" t="str">
        <f t="shared" si="20"/>
        <v>Y</v>
      </c>
      <c r="C546" s="24" t="s">
        <v>5496</v>
      </c>
      <c r="D546" s="24" t="str">
        <f t="shared" si="21"/>
        <v>ConTab_BOM_KP_Insert_0552</v>
      </c>
      <c r="E546" s="197" t="s">
        <v>388</v>
      </c>
      <c r="F546" s="189" t="s">
        <v>4655</v>
      </c>
      <c r="G546" s="189" t="s">
        <v>359</v>
      </c>
      <c r="H546" s="195" t="s">
        <v>360</v>
      </c>
      <c r="I546" s="24" t="s">
        <v>3961</v>
      </c>
      <c r="J546" s="24" t="s">
        <v>3961</v>
      </c>
      <c r="K546" s="24"/>
      <c r="L546" s="24" t="s">
        <v>4867</v>
      </c>
      <c r="M546" s="24" t="s">
        <v>543</v>
      </c>
      <c r="N546" s="24" t="s">
        <v>5218</v>
      </c>
      <c r="O546" s="24" t="s">
        <v>536</v>
      </c>
      <c r="P546" s="25" t="s">
        <v>544</v>
      </c>
      <c r="Q546" s="24" t="s">
        <v>5497</v>
      </c>
      <c r="R546" s="25" t="s">
        <v>4664</v>
      </c>
      <c r="S546" s="24"/>
      <c r="T546" s="24"/>
      <c r="U546" s="24"/>
    </row>
    <row r="547" spans="2:21">
      <c r="B547" s="24" t="str">
        <f t="shared" si="20"/>
        <v>Y</v>
      </c>
      <c r="C547" s="24" t="s">
        <v>5498</v>
      </c>
      <c r="D547" s="24" t="str">
        <f t="shared" si="21"/>
        <v>ConTab_BOM_KP_Insert_0553</v>
      </c>
      <c r="E547" s="197" t="s">
        <v>393</v>
      </c>
      <c r="F547" s="189" t="s">
        <v>4655</v>
      </c>
      <c r="G547" s="189" t="s">
        <v>359</v>
      </c>
      <c r="H547" s="195" t="s">
        <v>360</v>
      </c>
      <c r="I547" s="24" t="s">
        <v>3956</v>
      </c>
      <c r="J547" s="24" t="s">
        <v>4656</v>
      </c>
      <c r="K547" s="24"/>
      <c r="L547" s="24" t="s">
        <v>4867</v>
      </c>
      <c r="M547" s="24" t="s">
        <v>535</v>
      </c>
      <c r="N547" s="24" t="s">
        <v>5218</v>
      </c>
      <c r="O547" s="24" t="s">
        <v>536</v>
      </c>
      <c r="P547" s="25" t="s">
        <v>544</v>
      </c>
      <c r="Q547" s="24" t="s">
        <v>5499</v>
      </c>
      <c r="R547" s="25" t="s">
        <v>539</v>
      </c>
      <c r="S547" s="24"/>
      <c r="T547" s="24"/>
      <c r="U547" s="24"/>
    </row>
    <row r="548" spans="2:21">
      <c r="B548" s="24" t="str">
        <f t="shared" si="20"/>
        <v>Y</v>
      </c>
      <c r="C548" s="24" t="s">
        <v>5500</v>
      </c>
      <c r="D548" s="24" t="str">
        <f t="shared" si="21"/>
        <v>ConTab_BOM_KP_Insert_0554</v>
      </c>
      <c r="E548" s="197" t="s">
        <v>393</v>
      </c>
      <c r="F548" s="189" t="s">
        <v>4655</v>
      </c>
      <c r="G548" s="189" t="s">
        <v>359</v>
      </c>
      <c r="H548" s="195" t="s">
        <v>360</v>
      </c>
      <c r="I548" s="24" t="s">
        <v>3956</v>
      </c>
      <c r="J548" s="24" t="s">
        <v>4656</v>
      </c>
      <c r="K548" s="24"/>
      <c r="L548" s="24" t="s">
        <v>4867</v>
      </c>
      <c r="M548" s="24" t="s">
        <v>543</v>
      </c>
      <c r="N548" s="24" t="s">
        <v>5218</v>
      </c>
      <c r="O548" s="24" t="s">
        <v>536</v>
      </c>
      <c r="P548" s="25" t="s">
        <v>544</v>
      </c>
      <c r="Q548" s="24" t="s">
        <v>5501</v>
      </c>
      <c r="R548" s="25" t="s">
        <v>4664</v>
      </c>
      <c r="S548" s="24"/>
      <c r="T548" s="24"/>
      <c r="U548" s="24"/>
    </row>
    <row r="549" spans="2:21">
      <c r="B549" s="24" t="str">
        <f t="shared" si="20"/>
        <v>Y</v>
      </c>
      <c r="C549" s="24" t="s">
        <v>5502</v>
      </c>
      <c r="D549" s="24" t="str">
        <f t="shared" si="21"/>
        <v>ConTab_BOM_KP_Insert_0555</v>
      </c>
      <c r="E549" s="197" t="s">
        <v>393</v>
      </c>
      <c r="F549" s="189" t="s">
        <v>4655</v>
      </c>
      <c r="G549" s="189" t="s">
        <v>359</v>
      </c>
      <c r="H549" s="195" t="s">
        <v>360</v>
      </c>
      <c r="I549" s="24" t="s">
        <v>3961</v>
      </c>
      <c r="J549" s="24" t="s">
        <v>3961</v>
      </c>
      <c r="K549" s="24"/>
      <c r="L549" s="24" t="s">
        <v>4867</v>
      </c>
      <c r="M549" s="24" t="s">
        <v>535</v>
      </c>
      <c r="N549" s="24" t="s">
        <v>5218</v>
      </c>
      <c r="O549" s="24" t="s">
        <v>536</v>
      </c>
      <c r="P549" s="25" t="s">
        <v>544</v>
      </c>
      <c r="Q549" s="24" t="s">
        <v>5503</v>
      </c>
      <c r="R549" s="25" t="s">
        <v>539</v>
      </c>
      <c r="S549" s="24"/>
      <c r="T549" s="24"/>
      <c r="U549" s="24"/>
    </row>
    <row r="550" spans="2:21">
      <c r="B550" s="24" t="str">
        <f t="shared" si="20"/>
        <v>Y</v>
      </c>
      <c r="C550" s="24" t="s">
        <v>5504</v>
      </c>
      <c r="D550" s="24" t="str">
        <f t="shared" si="21"/>
        <v>ConTab_BOM_KP_Insert_0556</v>
      </c>
      <c r="E550" s="197" t="s">
        <v>393</v>
      </c>
      <c r="F550" s="189" t="s">
        <v>4655</v>
      </c>
      <c r="G550" s="189" t="s">
        <v>359</v>
      </c>
      <c r="H550" s="195" t="s">
        <v>360</v>
      </c>
      <c r="I550" s="24" t="s">
        <v>3961</v>
      </c>
      <c r="J550" s="24" t="s">
        <v>3961</v>
      </c>
      <c r="K550" s="24"/>
      <c r="L550" s="24" t="s">
        <v>4867</v>
      </c>
      <c r="M550" s="24" t="s">
        <v>543</v>
      </c>
      <c r="N550" s="24" t="s">
        <v>5218</v>
      </c>
      <c r="O550" s="24" t="s">
        <v>536</v>
      </c>
      <c r="P550" s="25" t="s">
        <v>544</v>
      </c>
      <c r="Q550" s="24" t="s">
        <v>5505</v>
      </c>
      <c r="R550" s="25" t="s">
        <v>4664</v>
      </c>
      <c r="S550" s="24"/>
      <c r="T550" s="24"/>
      <c r="U550" s="24"/>
    </row>
    <row r="551" spans="2:21">
      <c r="B551" s="24" t="str">
        <f t="shared" si="20"/>
        <v>Y</v>
      </c>
      <c r="C551" s="24" t="s">
        <v>5506</v>
      </c>
      <c r="D551" s="24" t="str">
        <f t="shared" si="21"/>
        <v>ConTab_BOM_KP_Insert_0557</v>
      </c>
      <c r="E551" s="197" t="s">
        <v>398</v>
      </c>
      <c r="F551" s="189" t="s">
        <v>4655</v>
      </c>
      <c r="G551" s="189" t="s">
        <v>401</v>
      </c>
      <c r="H551" s="195" t="s">
        <v>402</v>
      </c>
      <c r="I551" s="24" t="s">
        <v>3956</v>
      </c>
      <c r="J551" s="24" t="s">
        <v>4656</v>
      </c>
      <c r="K551" s="24"/>
      <c r="L551" s="24" t="s">
        <v>4867</v>
      </c>
      <c r="M551" s="24" t="s">
        <v>535</v>
      </c>
      <c r="N551" s="24" t="s">
        <v>5218</v>
      </c>
      <c r="O551" s="24" t="s">
        <v>536</v>
      </c>
      <c r="P551" s="25" t="s">
        <v>544</v>
      </c>
      <c r="Q551" s="24" t="s">
        <v>5507</v>
      </c>
      <c r="R551" s="25" t="s">
        <v>539</v>
      </c>
      <c r="S551" s="24"/>
      <c r="T551" s="24"/>
      <c r="U551" s="24"/>
    </row>
    <row r="552" spans="2:21">
      <c r="B552" s="24" t="str">
        <f t="shared" si="20"/>
        <v>Y</v>
      </c>
      <c r="C552" s="24" t="s">
        <v>5508</v>
      </c>
      <c r="D552" s="24" t="str">
        <f t="shared" si="21"/>
        <v>ConTab_BOM_KP_Insert_0558</v>
      </c>
      <c r="E552" s="197" t="s">
        <v>398</v>
      </c>
      <c r="F552" s="189" t="s">
        <v>4655</v>
      </c>
      <c r="G552" s="189" t="s">
        <v>401</v>
      </c>
      <c r="H552" s="195" t="s">
        <v>402</v>
      </c>
      <c r="I552" s="24" t="s">
        <v>3956</v>
      </c>
      <c r="J552" s="24" t="s">
        <v>4656</v>
      </c>
      <c r="K552" s="24"/>
      <c r="L552" s="24" t="s">
        <v>4867</v>
      </c>
      <c r="M552" s="24" t="s">
        <v>543</v>
      </c>
      <c r="N552" s="24" t="s">
        <v>5218</v>
      </c>
      <c r="O552" s="24" t="s">
        <v>536</v>
      </c>
      <c r="P552" s="25" t="s">
        <v>544</v>
      </c>
      <c r="Q552" s="24" t="s">
        <v>5509</v>
      </c>
      <c r="R552" s="25" t="s">
        <v>4664</v>
      </c>
      <c r="S552" s="24"/>
      <c r="T552" s="24"/>
      <c r="U552" s="24"/>
    </row>
    <row r="553" spans="2:21">
      <c r="B553" s="24" t="str">
        <f t="shared" si="20"/>
        <v>Y</v>
      </c>
      <c r="C553" s="24" t="s">
        <v>5510</v>
      </c>
      <c r="D553" s="24" t="str">
        <f t="shared" si="21"/>
        <v>ConTab_BOM_KP_Insert_0559</v>
      </c>
      <c r="E553" s="197" t="s">
        <v>398</v>
      </c>
      <c r="F553" s="189" t="s">
        <v>4655</v>
      </c>
      <c r="G553" s="189" t="s">
        <v>401</v>
      </c>
      <c r="H553" s="195" t="s">
        <v>402</v>
      </c>
      <c r="I553" s="24" t="s">
        <v>3961</v>
      </c>
      <c r="J553" s="24" t="s">
        <v>3961</v>
      </c>
      <c r="K553" s="24"/>
      <c r="L553" s="24" t="s">
        <v>4867</v>
      </c>
      <c r="M553" s="24" t="s">
        <v>535</v>
      </c>
      <c r="N553" s="24" t="s">
        <v>5218</v>
      </c>
      <c r="O553" s="24" t="s">
        <v>536</v>
      </c>
      <c r="P553" s="25" t="s">
        <v>544</v>
      </c>
      <c r="Q553" s="24" t="s">
        <v>5511</v>
      </c>
      <c r="R553" s="25" t="s">
        <v>539</v>
      </c>
      <c r="S553" s="24"/>
      <c r="T553" s="24"/>
      <c r="U553" s="24"/>
    </row>
    <row r="554" spans="2:21">
      <c r="B554" s="24" t="str">
        <f t="shared" si="20"/>
        <v>Y</v>
      </c>
      <c r="C554" s="24" t="s">
        <v>5512</v>
      </c>
      <c r="D554" s="24" t="str">
        <f t="shared" si="21"/>
        <v>ConTab_BOM_KP_Insert_0560</v>
      </c>
      <c r="E554" s="197" t="s">
        <v>398</v>
      </c>
      <c r="F554" s="189" t="s">
        <v>4655</v>
      </c>
      <c r="G554" s="189" t="s">
        <v>401</v>
      </c>
      <c r="H554" s="195" t="s">
        <v>402</v>
      </c>
      <c r="I554" s="24" t="s">
        <v>3961</v>
      </c>
      <c r="J554" s="24" t="s">
        <v>3961</v>
      </c>
      <c r="K554" s="24"/>
      <c r="L554" s="24" t="s">
        <v>4867</v>
      </c>
      <c r="M554" s="24" t="s">
        <v>543</v>
      </c>
      <c r="N554" s="24" t="s">
        <v>5218</v>
      </c>
      <c r="O554" s="24" t="s">
        <v>536</v>
      </c>
      <c r="P554" s="25" t="s">
        <v>544</v>
      </c>
      <c r="Q554" s="24" t="s">
        <v>5513</v>
      </c>
      <c r="R554" s="25" t="s">
        <v>4664</v>
      </c>
      <c r="S554" s="24"/>
      <c r="T554" s="24"/>
      <c r="U554" s="24"/>
    </row>
    <row r="555" spans="2:21">
      <c r="B555" s="24" t="str">
        <f t="shared" si="20"/>
        <v>Y</v>
      </c>
      <c r="C555" s="24" t="s">
        <v>5514</v>
      </c>
      <c r="D555" s="24" t="str">
        <f t="shared" si="21"/>
        <v>ConTab_BOM_KP_Insert_0561</v>
      </c>
      <c r="E555" s="197" t="s">
        <v>405</v>
      </c>
      <c r="F555" s="189" t="s">
        <v>4655</v>
      </c>
      <c r="G555" s="189" t="s">
        <v>401</v>
      </c>
      <c r="H555" s="195" t="s">
        <v>402</v>
      </c>
      <c r="I555" s="24" t="s">
        <v>3956</v>
      </c>
      <c r="J555" s="24" t="s">
        <v>4656</v>
      </c>
      <c r="K555" s="24"/>
      <c r="L555" s="24" t="s">
        <v>4867</v>
      </c>
      <c r="M555" s="24" t="s">
        <v>535</v>
      </c>
      <c r="N555" s="24" t="s">
        <v>5218</v>
      </c>
      <c r="O555" s="24" t="s">
        <v>536</v>
      </c>
      <c r="P555" s="25" t="s">
        <v>544</v>
      </c>
      <c r="Q555" s="24" t="s">
        <v>5515</v>
      </c>
      <c r="R555" s="25" t="s">
        <v>539</v>
      </c>
      <c r="S555" s="24"/>
      <c r="T555" s="24"/>
      <c r="U555" s="24"/>
    </row>
    <row r="556" spans="2:21">
      <c r="B556" s="24" t="str">
        <f t="shared" si="20"/>
        <v>Y</v>
      </c>
      <c r="C556" s="24" t="s">
        <v>5516</v>
      </c>
      <c r="D556" s="24" t="str">
        <f t="shared" si="21"/>
        <v>ConTab_BOM_KP_Insert_0562</v>
      </c>
      <c r="E556" s="197" t="s">
        <v>405</v>
      </c>
      <c r="F556" s="189" t="s">
        <v>4655</v>
      </c>
      <c r="G556" s="189" t="s">
        <v>401</v>
      </c>
      <c r="H556" s="195" t="s">
        <v>402</v>
      </c>
      <c r="I556" s="24" t="s">
        <v>3956</v>
      </c>
      <c r="J556" s="24" t="s">
        <v>4656</v>
      </c>
      <c r="K556" s="24"/>
      <c r="L556" s="24" t="s">
        <v>4867</v>
      </c>
      <c r="M556" s="24" t="s">
        <v>543</v>
      </c>
      <c r="N556" s="24" t="s">
        <v>5218</v>
      </c>
      <c r="O556" s="24" t="s">
        <v>536</v>
      </c>
      <c r="P556" s="25" t="s">
        <v>544</v>
      </c>
      <c r="Q556" s="24" t="s">
        <v>5517</v>
      </c>
      <c r="R556" s="25" t="s">
        <v>4664</v>
      </c>
      <c r="S556" s="24"/>
      <c r="T556" s="24"/>
      <c r="U556" s="24"/>
    </row>
    <row r="557" spans="2:21">
      <c r="B557" s="24" t="str">
        <f t="shared" si="20"/>
        <v>Y</v>
      </c>
      <c r="C557" s="24" t="s">
        <v>5518</v>
      </c>
      <c r="D557" s="24" t="str">
        <f t="shared" si="21"/>
        <v>ConTab_BOM_KP_Insert_0563</v>
      </c>
      <c r="E557" s="197" t="s">
        <v>405</v>
      </c>
      <c r="F557" s="189" t="s">
        <v>4655</v>
      </c>
      <c r="G557" s="189" t="s">
        <v>401</v>
      </c>
      <c r="H557" s="195" t="s">
        <v>402</v>
      </c>
      <c r="I557" s="24" t="s">
        <v>3961</v>
      </c>
      <c r="J557" s="24" t="s">
        <v>3961</v>
      </c>
      <c r="K557" s="24"/>
      <c r="L557" s="24" t="s">
        <v>4867</v>
      </c>
      <c r="M557" s="24" t="s">
        <v>535</v>
      </c>
      <c r="N557" s="24" t="s">
        <v>5218</v>
      </c>
      <c r="O557" s="24" t="s">
        <v>536</v>
      </c>
      <c r="P557" s="25" t="s">
        <v>544</v>
      </c>
      <c r="Q557" s="24" t="s">
        <v>5519</v>
      </c>
      <c r="R557" s="25" t="s">
        <v>539</v>
      </c>
      <c r="S557" s="24"/>
      <c r="T557" s="24"/>
      <c r="U557" s="24"/>
    </row>
    <row r="558" spans="2:21">
      <c r="B558" s="24" t="str">
        <f t="shared" si="20"/>
        <v>Y</v>
      </c>
      <c r="C558" s="24" t="s">
        <v>5520</v>
      </c>
      <c r="D558" s="24" t="str">
        <f t="shared" si="21"/>
        <v>ConTab_BOM_KP_Insert_0564</v>
      </c>
      <c r="E558" s="197" t="s">
        <v>405</v>
      </c>
      <c r="F558" s="189" t="s">
        <v>4655</v>
      </c>
      <c r="G558" s="189" t="s">
        <v>401</v>
      </c>
      <c r="H558" s="195" t="s">
        <v>402</v>
      </c>
      <c r="I558" s="24" t="s">
        <v>3961</v>
      </c>
      <c r="J558" s="24" t="s">
        <v>3961</v>
      </c>
      <c r="K558" s="24"/>
      <c r="L558" s="24" t="s">
        <v>4867</v>
      </c>
      <c r="M558" s="24" t="s">
        <v>543</v>
      </c>
      <c r="N558" s="24" t="s">
        <v>5218</v>
      </c>
      <c r="O558" s="24" t="s">
        <v>536</v>
      </c>
      <c r="P558" s="25" t="s">
        <v>544</v>
      </c>
      <c r="Q558" s="24" t="s">
        <v>5521</v>
      </c>
      <c r="R558" s="25" t="s">
        <v>4664</v>
      </c>
      <c r="S558" s="24"/>
      <c r="T558" s="24"/>
      <c r="U558" s="24"/>
    </row>
    <row r="559" spans="2:21">
      <c r="B559" s="24" t="str">
        <f t="shared" si="20"/>
        <v>Y</v>
      </c>
      <c r="C559" s="24" t="s">
        <v>5522</v>
      </c>
      <c r="D559" s="24" t="str">
        <f t="shared" si="21"/>
        <v>ConTab_BOM_KP_Insert_0565</v>
      </c>
      <c r="E559" s="197" t="s">
        <v>405</v>
      </c>
      <c r="F559" s="189" t="s">
        <v>4655</v>
      </c>
      <c r="G559" s="189" t="s">
        <v>410</v>
      </c>
      <c r="H559" s="195" t="s">
        <v>411</v>
      </c>
      <c r="I559" s="24" t="s">
        <v>3956</v>
      </c>
      <c r="J559" s="24" t="s">
        <v>4656</v>
      </c>
      <c r="K559" s="24"/>
      <c r="L559" s="24" t="s">
        <v>4867</v>
      </c>
      <c r="M559" s="24" t="s">
        <v>535</v>
      </c>
      <c r="N559" s="24" t="s">
        <v>5218</v>
      </c>
      <c r="O559" s="24" t="s">
        <v>536</v>
      </c>
      <c r="P559" s="25" t="s">
        <v>544</v>
      </c>
      <c r="Q559" s="24" t="s">
        <v>5523</v>
      </c>
      <c r="R559" s="25" t="s">
        <v>539</v>
      </c>
      <c r="S559" s="24"/>
      <c r="T559" s="24"/>
      <c r="U559" s="24"/>
    </row>
    <row r="560" spans="2:21">
      <c r="B560" s="24" t="str">
        <f t="shared" si="20"/>
        <v>Y</v>
      </c>
      <c r="C560" s="24" t="s">
        <v>5524</v>
      </c>
      <c r="D560" s="24" t="str">
        <f t="shared" si="21"/>
        <v>ConTab_BOM_KP_Insert_0566</v>
      </c>
      <c r="E560" s="197" t="s">
        <v>405</v>
      </c>
      <c r="F560" s="189" t="s">
        <v>4655</v>
      </c>
      <c r="G560" s="189" t="s">
        <v>410</v>
      </c>
      <c r="H560" s="195" t="s">
        <v>411</v>
      </c>
      <c r="I560" s="24" t="s">
        <v>3956</v>
      </c>
      <c r="J560" s="24" t="s">
        <v>4656</v>
      </c>
      <c r="K560" s="24"/>
      <c r="L560" s="24" t="s">
        <v>4867</v>
      </c>
      <c r="M560" s="24" t="s">
        <v>543</v>
      </c>
      <c r="N560" s="24" t="s">
        <v>5218</v>
      </c>
      <c r="O560" s="24" t="s">
        <v>536</v>
      </c>
      <c r="P560" s="25" t="s">
        <v>544</v>
      </c>
      <c r="Q560" s="24" t="s">
        <v>5525</v>
      </c>
      <c r="R560" s="25" t="s">
        <v>4664</v>
      </c>
      <c r="S560" s="24"/>
      <c r="T560" s="24"/>
      <c r="U560" s="24"/>
    </row>
    <row r="561" spans="2:21">
      <c r="B561" s="24" t="str">
        <f t="shared" si="20"/>
        <v>Y</v>
      </c>
      <c r="C561" s="24" t="s">
        <v>5526</v>
      </c>
      <c r="D561" s="24" t="str">
        <f t="shared" si="21"/>
        <v>ConTab_BOM_KP_Insert_0567</v>
      </c>
      <c r="E561" s="197" t="s">
        <v>405</v>
      </c>
      <c r="F561" s="189" t="s">
        <v>4655</v>
      </c>
      <c r="G561" s="189" t="s">
        <v>410</v>
      </c>
      <c r="H561" s="195" t="s">
        <v>411</v>
      </c>
      <c r="I561" s="24" t="s">
        <v>3961</v>
      </c>
      <c r="J561" s="24" t="s">
        <v>3961</v>
      </c>
      <c r="K561" s="24"/>
      <c r="L561" s="24" t="s">
        <v>4867</v>
      </c>
      <c r="M561" s="24" t="s">
        <v>535</v>
      </c>
      <c r="N561" s="24" t="s">
        <v>5218</v>
      </c>
      <c r="O561" s="24" t="s">
        <v>536</v>
      </c>
      <c r="P561" s="25" t="s">
        <v>544</v>
      </c>
      <c r="Q561" s="24" t="s">
        <v>5527</v>
      </c>
      <c r="R561" s="25" t="s">
        <v>539</v>
      </c>
      <c r="S561" s="24"/>
      <c r="T561" s="24"/>
      <c r="U561" s="24"/>
    </row>
    <row r="562" spans="2:21">
      <c r="B562" s="24" t="str">
        <f t="shared" si="20"/>
        <v>Y</v>
      </c>
      <c r="C562" s="24" t="s">
        <v>5528</v>
      </c>
      <c r="D562" s="24" t="str">
        <f t="shared" si="21"/>
        <v>ConTab_BOM_KP_Insert_0568</v>
      </c>
      <c r="E562" s="197" t="s">
        <v>405</v>
      </c>
      <c r="F562" s="189" t="s">
        <v>4655</v>
      </c>
      <c r="G562" s="189" t="s">
        <v>410</v>
      </c>
      <c r="H562" s="195" t="s">
        <v>411</v>
      </c>
      <c r="I562" s="24" t="s">
        <v>3961</v>
      </c>
      <c r="J562" s="24" t="s">
        <v>3961</v>
      </c>
      <c r="K562" s="24"/>
      <c r="L562" s="24" t="s">
        <v>4867</v>
      </c>
      <c r="M562" s="24" t="s">
        <v>543</v>
      </c>
      <c r="N562" s="24" t="s">
        <v>5218</v>
      </c>
      <c r="O562" s="24" t="s">
        <v>536</v>
      </c>
      <c r="P562" s="25" t="s">
        <v>544</v>
      </c>
      <c r="Q562" s="24" t="s">
        <v>5529</v>
      </c>
      <c r="R562" s="25" t="s">
        <v>4664</v>
      </c>
      <c r="S562" s="24"/>
      <c r="T562" s="24"/>
      <c r="U562" s="24"/>
    </row>
    <row r="563" spans="2:21">
      <c r="B563" s="24" t="str">
        <f t="shared" si="20"/>
        <v>Y</v>
      </c>
      <c r="C563" s="24" t="s">
        <v>5530</v>
      </c>
      <c r="D563" s="24" t="str">
        <f t="shared" si="21"/>
        <v>ConTab_BOM_KP_Insert_0569</v>
      </c>
      <c r="E563" s="197" t="s">
        <v>414</v>
      </c>
      <c r="F563" s="189" t="s">
        <v>4655</v>
      </c>
      <c r="G563" s="189" t="s">
        <v>410</v>
      </c>
      <c r="H563" s="195" t="s">
        <v>411</v>
      </c>
      <c r="I563" s="24" t="s">
        <v>3956</v>
      </c>
      <c r="J563" s="24" t="s">
        <v>4656</v>
      </c>
      <c r="K563" s="24"/>
      <c r="L563" s="24" t="s">
        <v>4867</v>
      </c>
      <c r="M563" s="24" t="s">
        <v>535</v>
      </c>
      <c r="N563" s="24" t="s">
        <v>5218</v>
      </c>
      <c r="O563" s="24" t="s">
        <v>536</v>
      </c>
      <c r="P563" s="25" t="s">
        <v>544</v>
      </c>
      <c r="Q563" s="24" t="s">
        <v>5531</v>
      </c>
      <c r="R563" s="25" t="s">
        <v>539</v>
      </c>
      <c r="S563" s="24"/>
      <c r="T563" s="24"/>
      <c r="U563" s="24"/>
    </row>
    <row r="564" spans="2:21">
      <c r="B564" s="24" t="str">
        <f t="shared" si="20"/>
        <v>Y</v>
      </c>
      <c r="C564" s="24" t="s">
        <v>5532</v>
      </c>
      <c r="D564" s="24" t="str">
        <f t="shared" si="21"/>
        <v>ConTab_BOM_KP_Insert_0570</v>
      </c>
      <c r="E564" s="197" t="s">
        <v>414</v>
      </c>
      <c r="F564" s="189" t="s">
        <v>4655</v>
      </c>
      <c r="G564" s="189" t="s">
        <v>410</v>
      </c>
      <c r="H564" s="195" t="s">
        <v>411</v>
      </c>
      <c r="I564" s="24" t="s">
        <v>3956</v>
      </c>
      <c r="J564" s="24" t="s">
        <v>4656</v>
      </c>
      <c r="K564" s="24"/>
      <c r="L564" s="24" t="s">
        <v>4867</v>
      </c>
      <c r="M564" s="24" t="s">
        <v>543</v>
      </c>
      <c r="N564" s="24" t="s">
        <v>5218</v>
      </c>
      <c r="O564" s="24" t="s">
        <v>536</v>
      </c>
      <c r="P564" s="25" t="s">
        <v>544</v>
      </c>
      <c r="Q564" s="24" t="s">
        <v>5533</v>
      </c>
      <c r="R564" s="25" t="s">
        <v>4664</v>
      </c>
      <c r="S564" s="24"/>
      <c r="T564" s="24"/>
      <c r="U564" s="24"/>
    </row>
    <row r="565" spans="2:21">
      <c r="B565" s="24" t="str">
        <f t="shared" si="20"/>
        <v>Y</v>
      </c>
      <c r="C565" s="24" t="s">
        <v>5534</v>
      </c>
      <c r="D565" s="24" t="str">
        <f t="shared" si="21"/>
        <v>ConTab_BOM_KP_Insert_0571</v>
      </c>
      <c r="E565" s="197" t="s">
        <v>414</v>
      </c>
      <c r="F565" s="189" t="s">
        <v>4655</v>
      </c>
      <c r="G565" s="189" t="s">
        <v>410</v>
      </c>
      <c r="H565" s="195" t="s">
        <v>411</v>
      </c>
      <c r="I565" s="24" t="s">
        <v>3961</v>
      </c>
      <c r="J565" s="24" t="s">
        <v>3961</v>
      </c>
      <c r="K565" s="24"/>
      <c r="L565" s="24" t="s">
        <v>4867</v>
      </c>
      <c r="M565" s="24" t="s">
        <v>535</v>
      </c>
      <c r="N565" s="24" t="s">
        <v>5218</v>
      </c>
      <c r="O565" s="24" t="s">
        <v>536</v>
      </c>
      <c r="P565" s="25" t="s">
        <v>544</v>
      </c>
      <c r="Q565" s="24" t="s">
        <v>5535</v>
      </c>
      <c r="R565" s="25" t="s">
        <v>539</v>
      </c>
      <c r="S565" s="24"/>
      <c r="T565" s="24"/>
      <c r="U565" s="24"/>
    </row>
    <row r="566" spans="2:21">
      <c r="B566" s="24" t="str">
        <f t="shared" si="20"/>
        <v>Y</v>
      </c>
      <c r="C566" s="24" t="s">
        <v>5536</v>
      </c>
      <c r="D566" s="24" t="str">
        <f t="shared" si="21"/>
        <v>ConTab_BOM_KP_Insert_0572</v>
      </c>
      <c r="E566" s="197" t="s">
        <v>414</v>
      </c>
      <c r="F566" s="189" t="s">
        <v>4655</v>
      </c>
      <c r="G566" s="189" t="s">
        <v>410</v>
      </c>
      <c r="H566" s="195" t="s">
        <v>411</v>
      </c>
      <c r="I566" s="24" t="s">
        <v>3961</v>
      </c>
      <c r="J566" s="24" t="s">
        <v>3961</v>
      </c>
      <c r="K566" s="24"/>
      <c r="L566" s="24" t="s">
        <v>4867</v>
      </c>
      <c r="M566" s="24" t="s">
        <v>543</v>
      </c>
      <c r="N566" s="24" t="s">
        <v>5218</v>
      </c>
      <c r="O566" s="24" t="s">
        <v>536</v>
      </c>
      <c r="P566" s="25" t="s">
        <v>544</v>
      </c>
      <c r="Q566" s="24" t="s">
        <v>5537</v>
      </c>
      <c r="R566" s="25" t="s">
        <v>4664</v>
      </c>
      <c r="S566" s="24"/>
      <c r="T566" s="24"/>
      <c r="U566" s="24"/>
    </row>
    <row r="567" spans="2:21">
      <c r="B567" s="24" t="str">
        <f t="shared" si="20"/>
        <v>Y</v>
      </c>
      <c r="C567" s="24" t="s">
        <v>5538</v>
      </c>
      <c r="D567" s="24" t="str">
        <f t="shared" si="21"/>
        <v>ConTab_BOM_KP_Insert_0573</v>
      </c>
      <c r="E567" s="197" t="s">
        <v>419</v>
      </c>
      <c r="F567" s="189" t="s">
        <v>4655</v>
      </c>
      <c r="G567" s="189" t="s">
        <v>401</v>
      </c>
      <c r="H567" s="195" t="s">
        <v>402</v>
      </c>
      <c r="I567" s="24" t="s">
        <v>3956</v>
      </c>
      <c r="J567" s="24" t="s">
        <v>4656</v>
      </c>
      <c r="K567" s="24"/>
      <c r="L567" s="24" t="s">
        <v>4867</v>
      </c>
      <c r="M567" s="24" t="s">
        <v>535</v>
      </c>
      <c r="N567" s="24" t="s">
        <v>5218</v>
      </c>
      <c r="O567" s="24" t="s">
        <v>536</v>
      </c>
      <c r="P567" s="25" t="s">
        <v>544</v>
      </c>
      <c r="Q567" s="24" t="s">
        <v>5539</v>
      </c>
      <c r="R567" s="25" t="s">
        <v>539</v>
      </c>
      <c r="S567" s="24"/>
      <c r="T567" s="24"/>
      <c r="U567" s="24"/>
    </row>
    <row r="568" spans="2:21">
      <c r="B568" s="24" t="str">
        <f t="shared" si="20"/>
        <v>Y</v>
      </c>
      <c r="C568" s="24" t="s">
        <v>5540</v>
      </c>
      <c r="D568" s="24" t="str">
        <f t="shared" si="21"/>
        <v>ConTab_BOM_KP_Insert_0574</v>
      </c>
      <c r="E568" s="197" t="s">
        <v>419</v>
      </c>
      <c r="F568" s="189" t="s">
        <v>4655</v>
      </c>
      <c r="G568" s="189" t="s">
        <v>401</v>
      </c>
      <c r="H568" s="195" t="s">
        <v>402</v>
      </c>
      <c r="I568" s="24" t="s">
        <v>3956</v>
      </c>
      <c r="J568" s="24" t="s">
        <v>4656</v>
      </c>
      <c r="K568" s="24"/>
      <c r="L568" s="24" t="s">
        <v>4867</v>
      </c>
      <c r="M568" s="24" t="s">
        <v>543</v>
      </c>
      <c r="N568" s="24" t="s">
        <v>5218</v>
      </c>
      <c r="O568" s="24" t="s">
        <v>536</v>
      </c>
      <c r="P568" s="25" t="s">
        <v>544</v>
      </c>
      <c r="Q568" s="24" t="s">
        <v>5541</v>
      </c>
      <c r="R568" s="25" t="s">
        <v>4664</v>
      </c>
      <c r="S568" s="24"/>
      <c r="T568" s="24"/>
      <c r="U568" s="24"/>
    </row>
    <row r="569" spans="2:21">
      <c r="B569" s="24" t="str">
        <f t="shared" si="20"/>
        <v>Y</v>
      </c>
      <c r="C569" s="24" t="s">
        <v>5542</v>
      </c>
      <c r="D569" s="24" t="str">
        <f t="shared" si="21"/>
        <v>ConTab_BOM_KP_Insert_0575</v>
      </c>
      <c r="E569" s="197" t="s">
        <v>419</v>
      </c>
      <c r="F569" s="189" t="s">
        <v>4655</v>
      </c>
      <c r="G569" s="189" t="s">
        <v>401</v>
      </c>
      <c r="H569" s="195" t="s">
        <v>402</v>
      </c>
      <c r="I569" s="24" t="s">
        <v>3961</v>
      </c>
      <c r="J569" s="24" t="s">
        <v>3961</v>
      </c>
      <c r="K569" s="24"/>
      <c r="L569" s="24" t="s">
        <v>4867</v>
      </c>
      <c r="M569" s="24" t="s">
        <v>535</v>
      </c>
      <c r="N569" s="24" t="s">
        <v>5218</v>
      </c>
      <c r="O569" s="24" t="s">
        <v>536</v>
      </c>
      <c r="P569" s="25" t="s">
        <v>544</v>
      </c>
      <c r="Q569" s="24" t="s">
        <v>5543</v>
      </c>
      <c r="R569" s="25" t="s">
        <v>539</v>
      </c>
      <c r="S569" s="24"/>
      <c r="T569" s="24"/>
      <c r="U569" s="24"/>
    </row>
    <row r="570" spans="2:21">
      <c r="B570" s="24" t="str">
        <f t="shared" si="20"/>
        <v>Y</v>
      </c>
      <c r="C570" s="24" t="s">
        <v>5544</v>
      </c>
      <c r="D570" s="24" t="str">
        <f t="shared" si="21"/>
        <v>ConTab_BOM_KP_Insert_0576</v>
      </c>
      <c r="E570" s="197" t="s">
        <v>419</v>
      </c>
      <c r="F570" s="189" t="s">
        <v>4655</v>
      </c>
      <c r="G570" s="189" t="s">
        <v>401</v>
      </c>
      <c r="H570" s="195" t="s">
        <v>402</v>
      </c>
      <c r="I570" s="24" t="s">
        <v>3961</v>
      </c>
      <c r="J570" s="24" t="s">
        <v>3961</v>
      </c>
      <c r="K570" s="24"/>
      <c r="L570" s="24" t="s">
        <v>4867</v>
      </c>
      <c r="M570" s="24" t="s">
        <v>543</v>
      </c>
      <c r="N570" s="24" t="s">
        <v>5218</v>
      </c>
      <c r="O570" s="24" t="s">
        <v>536</v>
      </c>
      <c r="P570" s="25" t="s">
        <v>544</v>
      </c>
      <c r="Q570" s="24" t="s">
        <v>5545</v>
      </c>
      <c r="R570" s="25" t="s">
        <v>4664</v>
      </c>
      <c r="S570" s="24"/>
      <c r="T570" s="24"/>
      <c r="U570" s="24"/>
    </row>
    <row r="571" spans="2:21">
      <c r="B571" s="24" t="str">
        <f t="shared" si="20"/>
        <v>Y</v>
      </c>
      <c r="C571" s="24" t="s">
        <v>5546</v>
      </c>
      <c r="D571" s="24" t="str">
        <f t="shared" si="21"/>
        <v>ConTab_BOM_KP_Insert_0577</v>
      </c>
      <c r="E571" s="197" t="s">
        <v>424</v>
      </c>
      <c r="F571" s="189" t="s">
        <v>4655</v>
      </c>
      <c r="G571" s="189" t="s">
        <v>401</v>
      </c>
      <c r="H571" s="195" t="s">
        <v>402</v>
      </c>
      <c r="I571" s="24" t="s">
        <v>3956</v>
      </c>
      <c r="J571" s="24" t="s">
        <v>4656</v>
      </c>
      <c r="K571" s="24"/>
      <c r="L571" s="24" t="s">
        <v>4867</v>
      </c>
      <c r="M571" s="24" t="s">
        <v>535</v>
      </c>
      <c r="N571" s="24" t="s">
        <v>5218</v>
      </c>
      <c r="O571" s="24" t="s">
        <v>536</v>
      </c>
      <c r="P571" s="25" t="s">
        <v>544</v>
      </c>
      <c r="Q571" s="24" t="s">
        <v>5547</v>
      </c>
      <c r="R571" s="25" t="s">
        <v>539</v>
      </c>
      <c r="S571" s="24"/>
      <c r="T571" s="24"/>
      <c r="U571" s="24"/>
    </row>
    <row r="572" spans="2:21">
      <c r="B572" s="24" t="str">
        <f t="shared" ref="B572:B635" si="22">IF(AND(M572&lt;&gt;"B20", O572= "Coating_Standard"),"Y","N")</f>
        <v>Y</v>
      </c>
      <c r="C572" s="24" t="s">
        <v>5548</v>
      </c>
      <c r="D572" s="24" t="str">
        <f t="shared" si="21"/>
        <v>ConTab_BOM_KP_Insert_0578</v>
      </c>
      <c r="E572" s="197" t="s">
        <v>424</v>
      </c>
      <c r="F572" s="189" t="s">
        <v>4655</v>
      </c>
      <c r="G572" s="189" t="s">
        <v>401</v>
      </c>
      <c r="H572" s="195" t="s">
        <v>402</v>
      </c>
      <c r="I572" s="24" t="s">
        <v>3956</v>
      </c>
      <c r="J572" s="24" t="s">
        <v>4656</v>
      </c>
      <c r="K572" s="24"/>
      <c r="L572" s="24" t="s">
        <v>4867</v>
      </c>
      <c r="M572" s="24" t="s">
        <v>543</v>
      </c>
      <c r="N572" s="24" t="s">
        <v>5218</v>
      </c>
      <c r="O572" s="24" t="s">
        <v>536</v>
      </c>
      <c r="P572" s="25" t="s">
        <v>544</v>
      </c>
      <c r="Q572" s="24" t="s">
        <v>5549</v>
      </c>
      <c r="R572" s="25" t="s">
        <v>4664</v>
      </c>
      <c r="S572" s="24"/>
      <c r="T572" s="24"/>
      <c r="U572" s="24"/>
    </row>
    <row r="573" spans="2:21">
      <c r="B573" s="24" t="str">
        <f t="shared" si="22"/>
        <v>Y</v>
      </c>
      <c r="C573" s="24" t="s">
        <v>5550</v>
      </c>
      <c r="D573" s="24" t="str">
        <f t="shared" si="21"/>
        <v>ConTab_BOM_KP_Insert_0579</v>
      </c>
      <c r="E573" s="197" t="s">
        <v>424</v>
      </c>
      <c r="F573" s="189" t="s">
        <v>4655</v>
      </c>
      <c r="G573" s="189" t="s">
        <v>401</v>
      </c>
      <c r="H573" s="195" t="s">
        <v>402</v>
      </c>
      <c r="I573" s="24" t="s">
        <v>3961</v>
      </c>
      <c r="J573" s="24" t="s">
        <v>3961</v>
      </c>
      <c r="K573" s="24"/>
      <c r="L573" s="24" t="s">
        <v>4867</v>
      </c>
      <c r="M573" s="24" t="s">
        <v>535</v>
      </c>
      <c r="N573" s="24" t="s">
        <v>5218</v>
      </c>
      <c r="O573" s="24" t="s">
        <v>536</v>
      </c>
      <c r="P573" s="25" t="s">
        <v>544</v>
      </c>
      <c r="Q573" s="24" t="s">
        <v>5551</v>
      </c>
      <c r="R573" s="25" t="s">
        <v>539</v>
      </c>
      <c r="S573" s="24"/>
      <c r="T573" s="24"/>
      <c r="U573" s="24"/>
    </row>
    <row r="574" spans="2:21">
      <c r="B574" s="24" t="str">
        <f t="shared" si="22"/>
        <v>Y</v>
      </c>
      <c r="C574" s="24" t="s">
        <v>5552</v>
      </c>
      <c r="D574" s="24" t="str">
        <f t="shared" si="21"/>
        <v>ConTab_BOM_KP_Insert_0580</v>
      </c>
      <c r="E574" s="197" t="s">
        <v>424</v>
      </c>
      <c r="F574" s="189" t="s">
        <v>4655</v>
      </c>
      <c r="G574" s="189" t="s">
        <v>401</v>
      </c>
      <c r="H574" s="195" t="s">
        <v>402</v>
      </c>
      <c r="I574" s="24" t="s">
        <v>3961</v>
      </c>
      <c r="J574" s="24" t="s">
        <v>3961</v>
      </c>
      <c r="K574" s="24"/>
      <c r="L574" s="24" t="s">
        <v>4867</v>
      </c>
      <c r="M574" s="24" t="s">
        <v>543</v>
      </c>
      <c r="N574" s="24" t="s">
        <v>5218</v>
      </c>
      <c r="O574" s="24" t="s">
        <v>536</v>
      </c>
      <c r="P574" s="25" t="s">
        <v>544</v>
      </c>
      <c r="Q574" s="24" t="s">
        <v>5553</v>
      </c>
      <c r="R574" s="25" t="s">
        <v>4664</v>
      </c>
      <c r="S574" s="24"/>
      <c r="T574" s="24"/>
      <c r="U574" s="24"/>
    </row>
    <row r="575" spans="2:21">
      <c r="B575" s="24" t="str">
        <f t="shared" si="22"/>
        <v>Y</v>
      </c>
      <c r="C575" s="24" t="s">
        <v>5554</v>
      </c>
      <c r="D575" s="24" t="str">
        <f t="shared" si="21"/>
        <v>ConTab_BOM_KP_Insert_0581</v>
      </c>
      <c r="E575" s="197" t="s">
        <v>429</v>
      </c>
      <c r="F575" s="189" t="s">
        <v>4655</v>
      </c>
      <c r="G575" s="189" t="s">
        <v>432</v>
      </c>
      <c r="H575" s="195" t="s">
        <v>265</v>
      </c>
      <c r="I575" s="24" t="s">
        <v>3956</v>
      </c>
      <c r="J575" s="24" t="s">
        <v>4656</v>
      </c>
      <c r="K575" s="24"/>
      <c r="L575" s="24" t="s">
        <v>4867</v>
      </c>
      <c r="M575" s="24" t="s">
        <v>535</v>
      </c>
      <c r="N575" s="24" t="s">
        <v>5218</v>
      </c>
      <c r="O575" s="24" t="s">
        <v>536</v>
      </c>
      <c r="P575" s="25" t="s">
        <v>544</v>
      </c>
      <c r="Q575" s="24" t="s">
        <v>5555</v>
      </c>
      <c r="R575" s="25" t="s">
        <v>539</v>
      </c>
      <c r="S575" s="24"/>
      <c r="T575" s="24"/>
      <c r="U575" s="24"/>
    </row>
    <row r="576" spans="2:21">
      <c r="B576" s="24" t="str">
        <f t="shared" si="22"/>
        <v>Y</v>
      </c>
      <c r="C576" s="24" t="s">
        <v>5556</v>
      </c>
      <c r="D576" s="24" t="str">
        <f t="shared" si="21"/>
        <v>ConTab_BOM_KP_Insert_0582</v>
      </c>
      <c r="E576" s="197" t="s">
        <v>429</v>
      </c>
      <c r="F576" s="189" t="s">
        <v>4655</v>
      </c>
      <c r="G576" s="189" t="s">
        <v>432</v>
      </c>
      <c r="H576" s="195" t="s">
        <v>265</v>
      </c>
      <c r="I576" s="24" t="s">
        <v>3956</v>
      </c>
      <c r="J576" s="24" t="s">
        <v>4656</v>
      </c>
      <c r="K576" s="24"/>
      <c r="L576" s="24" t="s">
        <v>4867</v>
      </c>
      <c r="M576" s="24" t="s">
        <v>543</v>
      </c>
      <c r="N576" s="24" t="s">
        <v>5218</v>
      </c>
      <c r="O576" s="24" t="s">
        <v>536</v>
      </c>
      <c r="P576" s="25" t="s">
        <v>544</v>
      </c>
      <c r="Q576" s="24" t="s">
        <v>5557</v>
      </c>
      <c r="R576" s="25" t="s">
        <v>4664</v>
      </c>
      <c r="S576" s="24"/>
      <c r="T576" s="24"/>
      <c r="U576" s="24"/>
    </row>
    <row r="577" spans="2:21">
      <c r="B577" s="24" t="str">
        <f t="shared" si="22"/>
        <v>Y</v>
      </c>
      <c r="C577" s="24" t="s">
        <v>5558</v>
      </c>
      <c r="D577" s="24" t="str">
        <f t="shared" ref="D577:D640" si="23">IF(B595="Y",C577,"")</f>
        <v>ConTab_BOM_KP_Insert_0583</v>
      </c>
      <c r="E577" s="197" t="s">
        <v>429</v>
      </c>
      <c r="F577" s="189" t="s">
        <v>4655</v>
      </c>
      <c r="G577" s="189" t="s">
        <v>432</v>
      </c>
      <c r="H577" s="195" t="s">
        <v>265</v>
      </c>
      <c r="I577" s="24" t="s">
        <v>3961</v>
      </c>
      <c r="J577" s="24" t="s">
        <v>3961</v>
      </c>
      <c r="K577" s="24"/>
      <c r="L577" s="24" t="s">
        <v>4867</v>
      </c>
      <c r="M577" s="24" t="s">
        <v>535</v>
      </c>
      <c r="N577" s="24" t="s">
        <v>5218</v>
      </c>
      <c r="O577" s="24" t="s">
        <v>536</v>
      </c>
      <c r="P577" s="25" t="s">
        <v>544</v>
      </c>
      <c r="Q577" s="24" t="s">
        <v>5559</v>
      </c>
      <c r="R577" s="25" t="s">
        <v>539</v>
      </c>
      <c r="S577" s="24"/>
      <c r="T577" s="24"/>
      <c r="U577" s="24"/>
    </row>
    <row r="578" spans="2:21">
      <c r="B578" s="24" t="str">
        <f t="shared" si="22"/>
        <v>Y</v>
      </c>
      <c r="C578" s="24" t="s">
        <v>5560</v>
      </c>
      <c r="D578" s="24" t="str">
        <f t="shared" si="23"/>
        <v>ConTab_BOM_KP_Insert_0584</v>
      </c>
      <c r="E578" s="197" t="s">
        <v>429</v>
      </c>
      <c r="F578" s="189" t="s">
        <v>4655</v>
      </c>
      <c r="G578" s="189" t="s">
        <v>432</v>
      </c>
      <c r="H578" s="195" t="s">
        <v>265</v>
      </c>
      <c r="I578" s="24" t="s">
        <v>3961</v>
      </c>
      <c r="J578" s="24" t="s">
        <v>3961</v>
      </c>
      <c r="K578" s="24"/>
      <c r="L578" s="24" t="s">
        <v>4867</v>
      </c>
      <c r="M578" s="24" t="s">
        <v>543</v>
      </c>
      <c r="N578" s="24" t="s">
        <v>5218</v>
      </c>
      <c r="O578" s="24" t="s">
        <v>536</v>
      </c>
      <c r="P578" s="25" t="s">
        <v>544</v>
      </c>
      <c r="Q578" s="24" t="s">
        <v>5561</v>
      </c>
      <c r="R578" s="25" t="s">
        <v>4664</v>
      </c>
      <c r="S578" s="24"/>
      <c r="T578" s="24"/>
      <c r="U578" s="24"/>
    </row>
    <row r="579" spans="2:21">
      <c r="B579" s="24" t="str">
        <f t="shared" si="22"/>
        <v>Y</v>
      </c>
      <c r="C579" s="24" t="s">
        <v>5562</v>
      </c>
      <c r="D579" s="24" t="str">
        <f t="shared" si="23"/>
        <v>ConTab_BOM_KP_Insert_0585</v>
      </c>
      <c r="E579" s="197" t="s">
        <v>435</v>
      </c>
      <c r="F579" s="189" t="s">
        <v>4655</v>
      </c>
      <c r="G579" s="189" t="s">
        <v>401</v>
      </c>
      <c r="H579" s="195" t="s">
        <v>402</v>
      </c>
      <c r="I579" s="24" t="s">
        <v>3956</v>
      </c>
      <c r="J579" s="24" t="s">
        <v>4656</v>
      </c>
      <c r="K579" s="24"/>
      <c r="L579" s="24" t="s">
        <v>4867</v>
      </c>
      <c r="M579" s="24" t="s">
        <v>535</v>
      </c>
      <c r="N579" s="24" t="s">
        <v>5218</v>
      </c>
      <c r="O579" s="24" t="s">
        <v>536</v>
      </c>
      <c r="P579" s="25" t="s">
        <v>544</v>
      </c>
      <c r="Q579" s="24" t="s">
        <v>5563</v>
      </c>
      <c r="R579" s="25" t="s">
        <v>539</v>
      </c>
      <c r="S579" s="24"/>
      <c r="T579" s="24"/>
      <c r="U579" s="24"/>
    </row>
    <row r="580" spans="2:21">
      <c r="B580" s="24" t="str">
        <f t="shared" si="22"/>
        <v>Y</v>
      </c>
      <c r="C580" s="24" t="s">
        <v>5564</v>
      </c>
      <c r="D580" s="24" t="str">
        <f t="shared" si="23"/>
        <v>ConTab_BOM_KP_Insert_0586</v>
      </c>
      <c r="E580" s="197" t="s">
        <v>435</v>
      </c>
      <c r="F580" s="189" t="s">
        <v>4655</v>
      </c>
      <c r="G580" s="189" t="s">
        <v>401</v>
      </c>
      <c r="H580" s="195" t="s">
        <v>402</v>
      </c>
      <c r="I580" s="24" t="s">
        <v>3956</v>
      </c>
      <c r="J580" s="24" t="s">
        <v>4656</v>
      </c>
      <c r="K580" s="24"/>
      <c r="L580" s="24" t="s">
        <v>4867</v>
      </c>
      <c r="M580" s="24" t="s">
        <v>543</v>
      </c>
      <c r="N580" s="24" t="s">
        <v>5218</v>
      </c>
      <c r="O580" s="24" t="s">
        <v>536</v>
      </c>
      <c r="P580" s="25" t="s">
        <v>544</v>
      </c>
      <c r="Q580" s="24" t="s">
        <v>5565</v>
      </c>
      <c r="R580" s="25" t="s">
        <v>4664</v>
      </c>
      <c r="S580" s="24"/>
      <c r="T580" s="24"/>
      <c r="U580" s="24"/>
    </row>
    <row r="581" spans="2:21">
      <c r="B581" s="24" t="str">
        <f t="shared" si="22"/>
        <v>Y</v>
      </c>
      <c r="C581" s="24" t="s">
        <v>5566</v>
      </c>
      <c r="D581" s="24" t="str">
        <f t="shared" si="23"/>
        <v>ConTab_BOM_KP_Insert_0587</v>
      </c>
      <c r="E581" s="197" t="s">
        <v>435</v>
      </c>
      <c r="F581" s="189" t="s">
        <v>4655</v>
      </c>
      <c r="G581" s="189" t="s">
        <v>401</v>
      </c>
      <c r="H581" s="195" t="s">
        <v>402</v>
      </c>
      <c r="I581" s="24" t="s">
        <v>3961</v>
      </c>
      <c r="J581" s="24" t="s">
        <v>3961</v>
      </c>
      <c r="K581" s="24"/>
      <c r="L581" s="24" t="s">
        <v>4867</v>
      </c>
      <c r="M581" s="24" t="s">
        <v>535</v>
      </c>
      <c r="N581" s="24" t="s">
        <v>5218</v>
      </c>
      <c r="O581" s="24" t="s">
        <v>536</v>
      </c>
      <c r="P581" s="25" t="s">
        <v>544</v>
      </c>
      <c r="Q581" s="24" t="s">
        <v>5567</v>
      </c>
      <c r="R581" s="25" t="s">
        <v>539</v>
      </c>
      <c r="S581" s="24"/>
      <c r="T581" s="24"/>
      <c r="U581" s="24"/>
    </row>
    <row r="582" spans="2:21">
      <c r="B582" s="24" t="str">
        <f t="shared" si="22"/>
        <v>Y</v>
      </c>
      <c r="C582" s="24" t="s">
        <v>5568</v>
      </c>
      <c r="D582" s="24" t="str">
        <f t="shared" si="23"/>
        <v>ConTab_BOM_KP_Insert_0588</v>
      </c>
      <c r="E582" s="197" t="s">
        <v>435</v>
      </c>
      <c r="F582" s="189" t="s">
        <v>4655</v>
      </c>
      <c r="G582" s="189" t="s">
        <v>401</v>
      </c>
      <c r="H582" s="195" t="s">
        <v>402</v>
      </c>
      <c r="I582" s="24" t="s">
        <v>3961</v>
      </c>
      <c r="J582" s="24" t="s">
        <v>3961</v>
      </c>
      <c r="K582" s="24"/>
      <c r="L582" s="24" t="s">
        <v>4867</v>
      </c>
      <c r="M582" s="24" t="s">
        <v>543</v>
      </c>
      <c r="N582" s="24" t="s">
        <v>5218</v>
      </c>
      <c r="O582" s="24" t="s">
        <v>536</v>
      </c>
      <c r="P582" s="25" t="s">
        <v>544</v>
      </c>
      <c r="Q582" s="24" t="s">
        <v>5569</v>
      </c>
      <c r="R582" s="25" t="s">
        <v>4664</v>
      </c>
      <c r="S582" s="24"/>
      <c r="T582" s="24"/>
      <c r="U582" s="24"/>
    </row>
    <row r="583" spans="2:21">
      <c r="B583" s="24" t="str">
        <f t="shared" si="22"/>
        <v>Y</v>
      </c>
      <c r="C583" s="24" t="s">
        <v>5570</v>
      </c>
      <c r="D583" s="24" t="str">
        <f t="shared" si="23"/>
        <v>ConTab_BOM_KP_Insert_0589</v>
      </c>
      <c r="E583" s="197" t="s">
        <v>440</v>
      </c>
      <c r="F583" s="189" t="s">
        <v>4655</v>
      </c>
      <c r="G583" s="189" t="s">
        <v>443</v>
      </c>
      <c r="H583" s="202" t="s">
        <v>444</v>
      </c>
      <c r="I583" s="24" t="s">
        <v>3956</v>
      </c>
      <c r="J583" s="24" t="s">
        <v>4656</v>
      </c>
      <c r="K583" s="24"/>
      <c r="L583" s="24" t="s">
        <v>4867</v>
      </c>
      <c r="M583" s="24" t="s">
        <v>535</v>
      </c>
      <c r="N583" s="24" t="s">
        <v>5218</v>
      </c>
      <c r="O583" s="24" t="s">
        <v>536</v>
      </c>
      <c r="P583" s="25" t="s">
        <v>544</v>
      </c>
      <c r="Q583" s="24" t="s">
        <v>5571</v>
      </c>
      <c r="R583" s="25" t="s">
        <v>539</v>
      </c>
      <c r="S583" s="24"/>
      <c r="T583" s="24"/>
      <c r="U583" s="24"/>
    </row>
    <row r="584" spans="2:21">
      <c r="B584" s="24" t="str">
        <f t="shared" si="22"/>
        <v>Y</v>
      </c>
      <c r="C584" s="24" t="s">
        <v>5572</v>
      </c>
      <c r="D584" s="24" t="str">
        <f t="shared" si="23"/>
        <v>ConTab_BOM_KP_Insert_0590</v>
      </c>
      <c r="E584" s="197" t="s">
        <v>440</v>
      </c>
      <c r="F584" s="189" t="s">
        <v>4655</v>
      </c>
      <c r="G584" s="189" t="s">
        <v>443</v>
      </c>
      <c r="H584" s="202" t="s">
        <v>444</v>
      </c>
      <c r="I584" s="24" t="s">
        <v>3956</v>
      </c>
      <c r="J584" s="24" t="s">
        <v>4656</v>
      </c>
      <c r="K584" s="24"/>
      <c r="L584" s="24" t="s">
        <v>4867</v>
      </c>
      <c r="M584" s="24" t="s">
        <v>543</v>
      </c>
      <c r="N584" s="24" t="s">
        <v>5218</v>
      </c>
      <c r="O584" s="24" t="s">
        <v>536</v>
      </c>
      <c r="P584" s="25" t="s">
        <v>544</v>
      </c>
      <c r="Q584" s="24" t="s">
        <v>5573</v>
      </c>
      <c r="R584" s="25" t="s">
        <v>4664</v>
      </c>
      <c r="S584" s="24"/>
      <c r="T584" s="24"/>
      <c r="U584" s="24"/>
    </row>
    <row r="585" spans="2:21">
      <c r="B585" s="24" t="str">
        <f t="shared" si="22"/>
        <v>Y</v>
      </c>
      <c r="C585" s="24" t="s">
        <v>5574</v>
      </c>
      <c r="D585" s="24" t="str">
        <f t="shared" si="23"/>
        <v>ConTab_BOM_KP_Insert_0591</v>
      </c>
      <c r="E585" s="197" t="s">
        <v>440</v>
      </c>
      <c r="F585" s="189" t="s">
        <v>4655</v>
      </c>
      <c r="G585" s="189" t="s">
        <v>443</v>
      </c>
      <c r="H585" s="202" t="s">
        <v>444</v>
      </c>
      <c r="I585" s="24" t="s">
        <v>3961</v>
      </c>
      <c r="J585" s="24" t="s">
        <v>3961</v>
      </c>
      <c r="K585" s="24"/>
      <c r="L585" s="24" t="s">
        <v>4867</v>
      </c>
      <c r="M585" s="24" t="s">
        <v>535</v>
      </c>
      <c r="N585" s="24" t="s">
        <v>5218</v>
      </c>
      <c r="O585" s="24" t="s">
        <v>536</v>
      </c>
      <c r="P585" s="25" t="s">
        <v>544</v>
      </c>
      <c r="Q585" s="24" t="s">
        <v>5575</v>
      </c>
      <c r="R585" s="25" t="s">
        <v>539</v>
      </c>
      <c r="S585" s="24"/>
      <c r="T585" s="24"/>
      <c r="U585" s="24"/>
    </row>
    <row r="586" spans="2:21">
      <c r="B586" s="24" t="str">
        <f t="shared" si="22"/>
        <v>Y</v>
      </c>
      <c r="C586" s="24" t="s">
        <v>5576</v>
      </c>
      <c r="D586" s="24" t="str">
        <f t="shared" si="23"/>
        <v>ConTab_BOM_KP_Insert_0592</v>
      </c>
      <c r="E586" s="197" t="s">
        <v>440</v>
      </c>
      <c r="F586" s="189" t="s">
        <v>4655</v>
      </c>
      <c r="G586" s="189" t="s">
        <v>443</v>
      </c>
      <c r="H586" s="202" t="s">
        <v>444</v>
      </c>
      <c r="I586" s="24" t="s">
        <v>3961</v>
      </c>
      <c r="J586" s="24" t="s">
        <v>3961</v>
      </c>
      <c r="K586" s="24"/>
      <c r="L586" s="24" t="s">
        <v>4867</v>
      </c>
      <c r="M586" s="24" t="s">
        <v>543</v>
      </c>
      <c r="N586" s="24" t="s">
        <v>5218</v>
      </c>
      <c r="O586" s="24" t="s">
        <v>536</v>
      </c>
      <c r="P586" s="25" t="s">
        <v>544</v>
      </c>
      <c r="Q586" s="24" t="s">
        <v>5577</v>
      </c>
      <c r="R586" s="25" t="s">
        <v>4664</v>
      </c>
      <c r="S586" s="24"/>
      <c r="T586" s="24"/>
      <c r="U586" s="24"/>
    </row>
    <row r="587" spans="2:21">
      <c r="B587" s="24" t="str">
        <f t="shared" si="22"/>
        <v>Y</v>
      </c>
      <c r="C587" s="24" t="s">
        <v>5578</v>
      </c>
      <c r="D587" s="24" t="str">
        <f t="shared" si="23"/>
        <v>ConTab_BOM_KP_Insert_0593</v>
      </c>
      <c r="E587" s="197" t="s">
        <v>447</v>
      </c>
      <c r="F587" s="189" t="s">
        <v>4655</v>
      </c>
      <c r="G587" s="189" t="s">
        <v>450</v>
      </c>
      <c r="H587" s="202" t="s">
        <v>269</v>
      </c>
      <c r="I587" s="24" t="s">
        <v>3956</v>
      </c>
      <c r="J587" s="24" t="s">
        <v>4656</v>
      </c>
      <c r="K587" s="24"/>
      <c r="L587" s="24" t="s">
        <v>4867</v>
      </c>
      <c r="M587" s="24" t="s">
        <v>535</v>
      </c>
      <c r="N587" s="24" t="s">
        <v>5218</v>
      </c>
      <c r="O587" s="24" t="s">
        <v>536</v>
      </c>
      <c r="P587" s="25" t="s">
        <v>544</v>
      </c>
      <c r="Q587" s="24" t="s">
        <v>5579</v>
      </c>
      <c r="R587" s="25" t="s">
        <v>539</v>
      </c>
      <c r="S587" s="24"/>
      <c r="T587" s="24"/>
      <c r="U587" s="24"/>
    </row>
    <row r="588" spans="2:21">
      <c r="B588" s="24" t="str">
        <f t="shared" si="22"/>
        <v>Y</v>
      </c>
      <c r="C588" s="24" t="s">
        <v>5580</v>
      </c>
      <c r="D588" s="24" t="str">
        <f t="shared" si="23"/>
        <v>ConTab_BOM_KP_Insert_0594</v>
      </c>
      <c r="E588" s="197" t="s">
        <v>447</v>
      </c>
      <c r="F588" s="189" t="s">
        <v>4655</v>
      </c>
      <c r="G588" s="189" t="s">
        <v>450</v>
      </c>
      <c r="H588" s="202" t="s">
        <v>269</v>
      </c>
      <c r="I588" s="24" t="s">
        <v>3956</v>
      </c>
      <c r="J588" s="24" t="s">
        <v>4656</v>
      </c>
      <c r="K588" s="24"/>
      <c r="L588" s="24" t="s">
        <v>4867</v>
      </c>
      <c r="M588" s="24" t="s">
        <v>543</v>
      </c>
      <c r="N588" s="24" t="s">
        <v>5218</v>
      </c>
      <c r="O588" s="24" t="s">
        <v>536</v>
      </c>
      <c r="P588" s="25" t="s">
        <v>544</v>
      </c>
      <c r="Q588" s="24" t="s">
        <v>5581</v>
      </c>
      <c r="R588" s="25" t="s">
        <v>4664</v>
      </c>
      <c r="S588" s="24"/>
      <c r="T588" s="24"/>
      <c r="U588" s="24"/>
    </row>
    <row r="589" spans="2:21">
      <c r="B589" s="24" t="str">
        <f t="shared" si="22"/>
        <v>Y</v>
      </c>
      <c r="C589" s="24" t="s">
        <v>5582</v>
      </c>
      <c r="D589" s="24" t="str">
        <f t="shared" si="23"/>
        <v>ConTab_BOM_KP_Insert_0595</v>
      </c>
      <c r="E589" s="197" t="s">
        <v>447</v>
      </c>
      <c r="F589" s="189" t="s">
        <v>4655</v>
      </c>
      <c r="G589" s="189" t="s">
        <v>450</v>
      </c>
      <c r="H589" s="202" t="s">
        <v>269</v>
      </c>
      <c r="I589" s="24" t="s">
        <v>3961</v>
      </c>
      <c r="J589" s="24" t="s">
        <v>3961</v>
      </c>
      <c r="K589" s="24"/>
      <c r="L589" s="24" t="s">
        <v>4867</v>
      </c>
      <c r="M589" s="24" t="s">
        <v>535</v>
      </c>
      <c r="N589" s="24" t="s">
        <v>5218</v>
      </c>
      <c r="O589" s="24" t="s">
        <v>536</v>
      </c>
      <c r="P589" s="25" t="s">
        <v>544</v>
      </c>
      <c r="Q589" s="24" t="s">
        <v>5583</v>
      </c>
      <c r="R589" s="25" t="s">
        <v>539</v>
      </c>
      <c r="S589" s="24"/>
      <c r="T589" s="24"/>
      <c r="U589" s="24"/>
    </row>
    <row r="590" spans="2:21">
      <c r="B590" s="24" t="str">
        <f t="shared" si="22"/>
        <v>Y</v>
      </c>
      <c r="C590" s="24" t="s">
        <v>5584</v>
      </c>
      <c r="D590" s="24" t="str">
        <f t="shared" si="23"/>
        <v>ConTab_BOM_KP_Insert_0596</v>
      </c>
      <c r="E590" s="197" t="s">
        <v>447</v>
      </c>
      <c r="F590" s="189" t="s">
        <v>4655</v>
      </c>
      <c r="G590" s="189" t="s">
        <v>450</v>
      </c>
      <c r="H590" s="202" t="s">
        <v>269</v>
      </c>
      <c r="I590" s="24" t="s">
        <v>3961</v>
      </c>
      <c r="J590" s="24" t="s">
        <v>3961</v>
      </c>
      <c r="K590" s="24"/>
      <c r="L590" s="24" t="s">
        <v>4867</v>
      </c>
      <c r="M590" s="24" t="s">
        <v>543</v>
      </c>
      <c r="N590" s="24" t="s">
        <v>5218</v>
      </c>
      <c r="O590" s="24" t="s">
        <v>536</v>
      </c>
      <c r="P590" s="25" t="s">
        <v>544</v>
      </c>
      <c r="Q590" s="24" t="s">
        <v>5585</v>
      </c>
      <c r="R590" s="25" t="s">
        <v>4664</v>
      </c>
      <c r="S590" s="24"/>
      <c r="T590" s="24"/>
      <c r="U590" s="24"/>
    </row>
    <row r="591" spans="2:21">
      <c r="B591" s="24" t="str">
        <f t="shared" si="22"/>
        <v>Y</v>
      </c>
      <c r="C591" s="24" t="s">
        <v>5586</v>
      </c>
      <c r="D591" s="24" t="str">
        <f t="shared" si="23"/>
        <v>ConTab_BOM_KP_Insert_0597</v>
      </c>
      <c r="E591" s="197" t="s">
        <v>453</v>
      </c>
      <c r="F591" s="189" t="s">
        <v>4655</v>
      </c>
      <c r="G591" s="189" t="s">
        <v>450</v>
      </c>
      <c r="H591" s="202" t="s">
        <v>269</v>
      </c>
      <c r="I591" s="24" t="s">
        <v>3956</v>
      </c>
      <c r="J591" s="24" t="s">
        <v>4656</v>
      </c>
      <c r="K591" s="24"/>
      <c r="L591" s="24" t="s">
        <v>4867</v>
      </c>
      <c r="M591" s="24" t="s">
        <v>535</v>
      </c>
      <c r="N591" s="24" t="s">
        <v>5218</v>
      </c>
      <c r="O591" s="24" t="s">
        <v>536</v>
      </c>
      <c r="P591" s="25" t="s">
        <v>544</v>
      </c>
      <c r="Q591" s="24" t="s">
        <v>5587</v>
      </c>
      <c r="R591" s="25" t="s">
        <v>539</v>
      </c>
      <c r="S591" s="24"/>
      <c r="T591" s="24"/>
      <c r="U591" s="24"/>
    </row>
    <row r="592" spans="2:21">
      <c r="B592" s="24" t="str">
        <f t="shared" si="22"/>
        <v>Y</v>
      </c>
      <c r="C592" s="24" t="s">
        <v>5588</v>
      </c>
      <c r="D592" s="24" t="str">
        <f t="shared" si="23"/>
        <v>ConTab_BOM_KP_Insert_0598</v>
      </c>
      <c r="E592" s="197" t="s">
        <v>453</v>
      </c>
      <c r="F592" s="189" t="s">
        <v>4655</v>
      </c>
      <c r="G592" s="189" t="s">
        <v>450</v>
      </c>
      <c r="H592" s="202" t="s">
        <v>269</v>
      </c>
      <c r="I592" s="24" t="s">
        <v>3956</v>
      </c>
      <c r="J592" s="24" t="s">
        <v>4656</v>
      </c>
      <c r="K592" s="24"/>
      <c r="L592" s="24" t="s">
        <v>4867</v>
      </c>
      <c r="M592" s="24" t="s">
        <v>543</v>
      </c>
      <c r="N592" s="24" t="s">
        <v>5218</v>
      </c>
      <c r="O592" s="24" t="s">
        <v>536</v>
      </c>
      <c r="P592" s="25" t="s">
        <v>544</v>
      </c>
      <c r="Q592" s="24" t="s">
        <v>5589</v>
      </c>
      <c r="R592" s="25" t="s">
        <v>4664</v>
      </c>
      <c r="S592" s="24"/>
      <c r="T592" s="24"/>
      <c r="U592" s="24"/>
    </row>
    <row r="593" spans="2:21">
      <c r="B593" s="24" t="str">
        <f t="shared" si="22"/>
        <v>Y</v>
      </c>
      <c r="C593" s="24" t="s">
        <v>5590</v>
      </c>
      <c r="D593" s="24" t="str">
        <f t="shared" si="23"/>
        <v>ConTab_BOM_KP_Insert_0599</v>
      </c>
      <c r="E593" s="197" t="s">
        <v>453</v>
      </c>
      <c r="F593" s="189" t="s">
        <v>4655</v>
      </c>
      <c r="G593" s="189" t="s">
        <v>450</v>
      </c>
      <c r="H593" s="202" t="s">
        <v>269</v>
      </c>
      <c r="I593" s="24" t="s">
        <v>3961</v>
      </c>
      <c r="J593" s="24" t="s">
        <v>3961</v>
      </c>
      <c r="K593" s="24"/>
      <c r="L593" s="24" t="s">
        <v>4867</v>
      </c>
      <c r="M593" s="24" t="s">
        <v>535</v>
      </c>
      <c r="N593" s="24" t="s">
        <v>5218</v>
      </c>
      <c r="O593" s="24" t="s">
        <v>536</v>
      </c>
      <c r="P593" s="25" t="s">
        <v>544</v>
      </c>
      <c r="Q593" s="24" t="s">
        <v>5591</v>
      </c>
      <c r="R593" s="25" t="s">
        <v>539</v>
      </c>
      <c r="S593" s="24"/>
      <c r="T593" s="24"/>
      <c r="U593" s="24"/>
    </row>
    <row r="594" spans="2:21">
      <c r="B594" s="24" t="str">
        <f t="shared" si="22"/>
        <v>Y</v>
      </c>
      <c r="C594" s="24" t="s">
        <v>5592</v>
      </c>
      <c r="D594" s="24" t="str">
        <f t="shared" si="23"/>
        <v>ConTab_BOM_KP_Insert_0600</v>
      </c>
      <c r="E594" s="197" t="s">
        <v>453</v>
      </c>
      <c r="F594" s="189" t="s">
        <v>4655</v>
      </c>
      <c r="G594" s="189" t="s">
        <v>450</v>
      </c>
      <c r="H594" s="202" t="s">
        <v>269</v>
      </c>
      <c r="I594" s="24" t="s">
        <v>3961</v>
      </c>
      <c r="J594" s="24" t="s">
        <v>3961</v>
      </c>
      <c r="K594" s="24"/>
      <c r="L594" s="24" t="s">
        <v>4867</v>
      </c>
      <c r="M594" s="24" t="s">
        <v>543</v>
      </c>
      <c r="N594" s="24" t="s">
        <v>5218</v>
      </c>
      <c r="O594" s="24" t="s">
        <v>536</v>
      </c>
      <c r="P594" s="25" t="s">
        <v>544</v>
      </c>
      <c r="Q594" s="24" t="s">
        <v>5593</v>
      </c>
      <c r="R594" s="25" t="s">
        <v>4664</v>
      </c>
      <c r="S594" s="24"/>
      <c r="T594" s="24"/>
      <c r="U594" s="24"/>
    </row>
    <row r="595" spans="2:21">
      <c r="B595" s="24" t="str">
        <f t="shared" si="22"/>
        <v>Y</v>
      </c>
      <c r="C595" s="24" t="s">
        <v>5594</v>
      </c>
      <c r="D595" s="24" t="str">
        <f t="shared" si="23"/>
        <v>ConTab_BOM_KP_Insert_0601</v>
      </c>
      <c r="E595" s="197" t="s">
        <v>458</v>
      </c>
      <c r="F595" s="189" t="s">
        <v>4655</v>
      </c>
      <c r="G595" s="189" t="s">
        <v>450</v>
      </c>
      <c r="H595" s="202" t="s">
        <v>269</v>
      </c>
      <c r="I595" s="24" t="s">
        <v>3956</v>
      </c>
      <c r="J595" s="24" t="s">
        <v>4656</v>
      </c>
      <c r="K595" s="24"/>
      <c r="L595" s="24" t="s">
        <v>4867</v>
      </c>
      <c r="M595" s="24" t="s">
        <v>535</v>
      </c>
      <c r="N595" s="24" t="s">
        <v>5218</v>
      </c>
      <c r="O595" s="24" t="s">
        <v>536</v>
      </c>
      <c r="P595" s="25" t="s">
        <v>544</v>
      </c>
      <c r="Q595" s="24" t="s">
        <v>5595</v>
      </c>
      <c r="R595" s="25" t="s">
        <v>539</v>
      </c>
      <c r="S595" s="24"/>
      <c r="T595" s="24"/>
      <c r="U595" s="24"/>
    </row>
    <row r="596" spans="2:21">
      <c r="B596" s="24" t="str">
        <f t="shared" si="22"/>
        <v>Y</v>
      </c>
      <c r="C596" s="24" t="s">
        <v>5596</v>
      </c>
      <c r="D596" s="24" t="str">
        <f t="shared" si="23"/>
        <v>ConTab_BOM_KP_Insert_0602</v>
      </c>
      <c r="E596" s="197" t="s">
        <v>458</v>
      </c>
      <c r="F596" s="189" t="s">
        <v>4655</v>
      </c>
      <c r="G596" s="189" t="s">
        <v>450</v>
      </c>
      <c r="H596" s="202" t="s">
        <v>269</v>
      </c>
      <c r="I596" s="24" t="s">
        <v>3956</v>
      </c>
      <c r="J596" s="24" t="s">
        <v>4656</v>
      </c>
      <c r="K596" s="24"/>
      <c r="L596" s="24" t="s">
        <v>4867</v>
      </c>
      <c r="M596" s="24" t="s">
        <v>543</v>
      </c>
      <c r="N596" s="24" t="s">
        <v>5218</v>
      </c>
      <c r="O596" s="24" t="s">
        <v>536</v>
      </c>
      <c r="P596" s="25" t="s">
        <v>544</v>
      </c>
      <c r="Q596" s="24" t="s">
        <v>5597</v>
      </c>
      <c r="R596" s="25" t="s">
        <v>4664</v>
      </c>
      <c r="S596" s="24"/>
      <c r="T596" s="24"/>
      <c r="U596" s="24"/>
    </row>
    <row r="597" spans="2:21">
      <c r="B597" s="24" t="str">
        <f t="shared" si="22"/>
        <v>Y</v>
      </c>
      <c r="C597" s="24" t="s">
        <v>5598</v>
      </c>
      <c r="D597" s="24" t="str">
        <f t="shared" si="23"/>
        <v>ConTab_BOM_KP_Insert_0603</v>
      </c>
      <c r="E597" s="197" t="s">
        <v>458</v>
      </c>
      <c r="F597" s="189" t="s">
        <v>4655</v>
      </c>
      <c r="G597" s="189" t="s">
        <v>450</v>
      </c>
      <c r="H597" s="202" t="s">
        <v>269</v>
      </c>
      <c r="I597" s="24" t="s">
        <v>3961</v>
      </c>
      <c r="J597" s="24" t="s">
        <v>3961</v>
      </c>
      <c r="K597" s="24"/>
      <c r="L597" s="24" t="s">
        <v>4867</v>
      </c>
      <c r="M597" s="24" t="s">
        <v>535</v>
      </c>
      <c r="N597" s="24" t="s">
        <v>5218</v>
      </c>
      <c r="O597" s="24" t="s">
        <v>536</v>
      </c>
      <c r="P597" s="25" t="s">
        <v>544</v>
      </c>
      <c r="Q597" s="24" t="s">
        <v>5599</v>
      </c>
      <c r="R597" s="25" t="s">
        <v>539</v>
      </c>
      <c r="S597" s="24"/>
      <c r="T597" s="24"/>
      <c r="U597" s="24"/>
    </row>
    <row r="598" spans="2:21">
      <c r="B598" s="24" t="str">
        <f t="shared" si="22"/>
        <v>Y</v>
      </c>
      <c r="C598" s="24" t="s">
        <v>5600</v>
      </c>
      <c r="D598" s="24" t="str">
        <f t="shared" si="23"/>
        <v>ConTab_BOM_KP_Insert_0604</v>
      </c>
      <c r="E598" s="197" t="s">
        <v>458</v>
      </c>
      <c r="F598" s="189" t="s">
        <v>4655</v>
      </c>
      <c r="G598" s="189" t="s">
        <v>450</v>
      </c>
      <c r="H598" s="202" t="s">
        <v>269</v>
      </c>
      <c r="I598" s="24" t="s">
        <v>3961</v>
      </c>
      <c r="J598" s="24" t="s">
        <v>3961</v>
      </c>
      <c r="K598" s="24"/>
      <c r="L598" s="24" t="s">
        <v>4867</v>
      </c>
      <c r="M598" s="24" t="s">
        <v>543</v>
      </c>
      <c r="N598" s="24" t="s">
        <v>5218</v>
      </c>
      <c r="O598" s="24" t="s">
        <v>536</v>
      </c>
      <c r="P598" s="25" t="s">
        <v>544</v>
      </c>
      <c r="Q598" s="24" t="s">
        <v>5601</v>
      </c>
      <c r="R598" s="25" t="s">
        <v>4664</v>
      </c>
      <c r="S598" s="24"/>
      <c r="T598" s="24"/>
      <c r="U598" s="24"/>
    </row>
    <row r="599" spans="2:21">
      <c r="B599" s="24" t="str">
        <f t="shared" si="22"/>
        <v>Y</v>
      </c>
      <c r="C599" s="24" t="s">
        <v>5602</v>
      </c>
      <c r="D599" s="24" t="str">
        <f t="shared" si="23"/>
        <v>ConTab_BOM_KP_Insert_0605</v>
      </c>
      <c r="E599" s="197" t="s">
        <v>463</v>
      </c>
      <c r="F599" s="189" t="s">
        <v>4655</v>
      </c>
      <c r="G599" s="189" t="s">
        <v>432</v>
      </c>
      <c r="H599" s="202" t="s">
        <v>265</v>
      </c>
      <c r="I599" s="24" t="s">
        <v>3956</v>
      </c>
      <c r="J599" s="24" t="s">
        <v>4656</v>
      </c>
      <c r="K599" s="24"/>
      <c r="L599" s="24" t="s">
        <v>4867</v>
      </c>
      <c r="M599" s="24" t="s">
        <v>535</v>
      </c>
      <c r="N599" s="24" t="s">
        <v>5218</v>
      </c>
      <c r="O599" s="24" t="s">
        <v>536</v>
      </c>
      <c r="P599" s="25" t="s">
        <v>544</v>
      </c>
      <c r="Q599" s="24" t="s">
        <v>5603</v>
      </c>
      <c r="R599" s="25" t="s">
        <v>4664</v>
      </c>
      <c r="S599" s="24"/>
      <c r="T599" s="24"/>
      <c r="U599" s="24"/>
    </row>
    <row r="600" spans="2:21">
      <c r="B600" s="24" t="str">
        <f t="shared" si="22"/>
        <v>Y</v>
      </c>
      <c r="C600" s="24" t="s">
        <v>5604</v>
      </c>
      <c r="D600" s="24" t="str">
        <f t="shared" si="23"/>
        <v>ConTab_BOM_KP_Insert_0606</v>
      </c>
      <c r="E600" s="197" t="s">
        <v>463</v>
      </c>
      <c r="F600" s="189" t="s">
        <v>4655</v>
      </c>
      <c r="G600" s="189" t="s">
        <v>432</v>
      </c>
      <c r="H600" s="202" t="s">
        <v>265</v>
      </c>
      <c r="I600" s="24" t="s">
        <v>3956</v>
      </c>
      <c r="J600" s="24" t="s">
        <v>4656</v>
      </c>
      <c r="K600" s="24"/>
      <c r="L600" s="24" t="s">
        <v>4867</v>
      </c>
      <c r="M600" s="24" t="s">
        <v>543</v>
      </c>
      <c r="N600" s="24" t="s">
        <v>5218</v>
      </c>
      <c r="O600" s="24" t="s">
        <v>536</v>
      </c>
      <c r="P600" s="25" t="s">
        <v>544</v>
      </c>
      <c r="Q600" s="24" t="s">
        <v>5605</v>
      </c>
      <c r="R600" s="25" t="s">
        <v>539</v>
      </c>
      <c r="S600" s="24"/>
      <c r="T600" s="24"/>
      <c r="U600" s="24"/>
    </row>
    <row r="601" spans="2:21">
      <c r="B601" s="24" t="str">
        <f t="shared" si="22"/>
        <v>Y</v>
      </c>
      <c r="C601" s="24" t="s">
        <v>5606</v>
      </c>
      <c r="D601" s="24" t="str">
        <f t="shared" si="23"/>
        <v>ConTab_BOM_KP_Insert_0607</v>
      </c>
      <c r="E601" s="197" t="s">
        <v>463</v>
      </c>
      <c r="F601" s="189" t="s">
        <v>4655</v>
      </c>
      <c r="G601" s="189" t="s">
        <v>432</v>
      </c>
      <c r="H601" s="202" t="s">
        <v>265</v>
      </c>
      <c r="I601" s="24" t="s">
        <v>3961</v>
      </c>
      <c r="J601" s="24" t="s">
        <v>3961</v>
      </c>
      <c r="K601" s="24"/>
      <c r="L601" s="24" t="s">
        <v>4867</v>
      </c>
      <c r="M601" s="24" t="s">
        <v>535</v>
      </c>
      <c r="N601" s="24" t="s">
        <v>5218</v>
      </c>
      <c r="O601" s="24" t="s">
        <v>536</v>
      </c>
      <c r="P601" s="25" t="s">
        <v>544</v>
      </c>
      <c r="Q601" s="24" t="s">
        <v>5607</v>
      </c>
      <c r="R601" s="25" t="s">
        <v>4664</v>
      </c>
      <c r="S601" s="24"/>
      <c r="T601" s="24"/>
      <c r="U601" s="24"/>
    </row>
    <row r="602" spans="2:21">
      <c r="B602" s="24" t="str">
        <f t="shared" si="22"/>
        <v>Y</v>
      </c>
      <c r="C602" s="24" t="s">
        <v>5608</v>
      </c>
      <c r="D602" s="24" t="str">
        <f t="shared" si="23"/>
        <v>ConTab_BOM_KP_Insert_0608</v>
      </c>
      <c r="E602" s="197" t="s">
        <v>463</v>
      </c>
      <c r="F602" s="189" t="s">
        <v>4655</v>
      </c>
      <c r="G602" s="189" t="s">
        <v>432</v>
      </c>
      <c r="H602" s="202" t="s">
        <v>265</v>
      </c>
      <c r="I602" s="24" t="s">
        <v>3961</v>
      </c>
      <c r="J602" s="24" t="s">
        <v>3961</v>
      </c>
      <c r="K602" s="24"/>
      <c r="L602" s="24" t="s">
        <v>4867</v>
      </c>
      <c r="M602" s="24" t="s">
        <v>543</v>
      </c>
      <c r="N602" s="24" t="s">
        <v>5218</v>
      </c>
      <c r="O602" s="24" t="s">
        <v>536</v>
      </c>
      <c r="P602" s="25" t="s">
        <v>544</v>
      </c>
      <c r="Q602" s="24" t="s">
        <v>5609</v>
      </c>
      <c r="R602" s="25" t="s">
        <v>4664</v>
      </c>
      <c r="S602" s="24"/>
      <c r="T602" s="24"/>
      <c r="U602" s="24"/>
    </row>
    <row r="603" spans="2:21">
      <c r="B603" s="24" t="str">
        <f t="shared" si="22"/>
        <v>Y</v>
      </c>
      <c r="C603" s="24" t="s">
        <v>5610</v>
      </c>
      <c r="D603" s="24" t="str">
        <f t="shared" si="23"/>
        <v>ConTab_BOM_KP_Insert_0609</v>
      </c>
      <c r="E603" s="197" t="s">
        <v>468</v>
      </c>
      <c r="F603" s="189" t="s">
        <v>4655</v>
      </c>
      <c r="G603" s="189" t="s">
        <v>432</v>
      </c>
      <c r="H603" s="202" t="s">
        <v>265</v>
      </c>
      <c r="I603" s="24" t="s">
        <v>3956</v>
      </c>
      <c r="J603" s="24" t="s">
        <v>4656</v>
      </c>
      <c r="K603" s="24"/>
      <c r="L603" s="24" t="s">
        <v>4867</v>
      </c>
      <c r="M603" s="24" t="s">
        <v>535</v>
      </c>
      <c r="N603" s="24" t="s">
        <v>5218</v>
      </c>
      <c r="O603" s="24" t="s">
        <v>536</v>
      </c>
      <c r="P603" s="25" t="s">
        <v>544</v>
      </c>
      <c r="Q603" s="24" t="s">
        <v>5611</v>
      </c>
      <c r="R603" s="25" t="s">
        <v>4664</v>
      </c>
      <c r="S603" s="24"/>
      <c r="T603" s="24"/>
      <c r="U603" s="24"/>
    </row>
    <row r="604" spans="2:21">
      <c r="B604" s="24" t="str">
        <f t="shared" si="22"/>
        <v>Y</v>
      </c>
      <c r="C604" s="24" t="s">
        <v>5612</v>
      </c>
      <c r="D604" s="24" t="str">
        <f t="shared" si="23"/>
        <v>ConTab_BOM_KP_Insert_0610</v>
      </c>
      <c r="E604" s="197" t="s">
        <v>468</v>
      </c>
      <c r="F604" s="189" t="s">
        <v>4655</v>
      </c>
      <c r="G604" s="189" t="s">
        <v>432</v>
      </c>
      <c r="H604" s="202" t="s">
        <v>265</v>
      </c>
      <c r="I604" s="24" t="s">
        <v>3956</v>
      </c>
      <c r="J604" s="24" t="s">
        <v>4656</v>
      </c>
      <c r="K604" s="24"/>
      <c r="L604" s="24" t="s">
        <v>4867</v>
      </c>
      <c r="M604" s="24" t="s">
        <v>543</v>
      </c>
      <c r="N604" s="24" t="s">
        <v>5218</v>
      </c>
      <c r="O604" s="24" t="s">
        <v>536</v>
      </c>
      <c r="P604" s="25" t="s">
        <v>544</v>
      </c>
      <c r="Q604" s="24" t="s">
        <v>5613</v>
      </c>
      <c r="R604" s="25" t="s">
        <v>4664</v>
      </c>
      <c r="S604" s="24"/>
      <c r="T604" s="24"/>
      <c r="U604" s="24"/>
    </row>
    <row r="605" spans="2:21">
      <c r="B605" s="24" t="str">
        <f t="shared" si="22"/>
        <v>Y</v>
      </c>
      <c r="C605" s="24" t="s">
        <v>5614</v>
      </c>
      <c r="D605" s="24" t="str">
        <f t="shared" si="23"/>
        <v>ConTab_BOM_KP_Insert_0611</v>
      </c>
      <c r="E605" s="197" t="s">
        <v>468</v>
      </c>
      <c r="F605" s="189" t="s">
        <v>4655</v>
      </c>
      <c r="G605" s="189" t="s">
        <v>432</v>
      </c>
      <c r="H605" s="202" t="s">
        <v>265</v>
      </c>
      <c r="I605" s="24" t="s">
        <v>3961</v>
      </c>
      <c r="J605" s="24" t="s">
        <v>3961</v>
      </c>
      <c r="K605" s="24"/>
      <c r="L605" s="24" t="s">
        <v>4867</v>
      </c>
      <c r="M605" s="24" t="s">
        <v>535</v>
      </c>
      <c r="N605" s="24" t="s">
        <v>5218</v>
      </c>
      <c r="O605" s="24" t="s">
        <v>536</v>
      </c>
      <c r="P605" s="25" t="s">
        <v>544</v>
      </c>
      <c r="Q605" s="24" t="s">
        <v>5615</v>
      </c>
      <c r="R605" s="25" t="s">
        <v>539</v>
      </c>
      <c r="S605" s="24"/>
      <c r="T605" s="24"/>
      <c r="U605" s="24"/>
    </row>
    <row r="606" spans="2:21">
      <c r="B606" s="24" t="str">
        <f t="shared" si="22"/>
        <v>Y</v>
      </c>
      <c r="C606" s="24" t="s">
        <v>5616</v>
      </c>
      <c r="D606" s="24" t="str">
        <f t="shared" si="23"/>
        <v>ConTab_BOM_KP_Insert_0612</v>
      </c>
      <c r="E606" s="197" t="s">
        <v>468</v>
      </c>
      <c r="F606" s="189" t="s">
        <v>4655</v>
      </c>
      <c r="G606" s="189" t="s">
        <v>432</v>
      </c>
      <c r="H606" s="202" t="s">
        <v>265</v>
      </c>
      <c r="I606" s="24" t="s">
        <v>3961</v>
      </c>
      <c r="J606" s="24" t="s">
        <v>3961</v>
      </c>
      <c r="K606" s="24"/>
      <c r="L606" s="24" t="s">
        <v>4867</v>
      </c>
      <c r="M606" s="24" t="s">
        <v>543</v>
      </c>
      <c r="N606" s="24" t="s">
        <v>5218</v>
      </c>
      <c r="O606" s="24" t="s">
        <v>536</v>
      </c>
      <c r="P606" s="25" t="s">
        <v>544</v>
      </c>
      <c r="Q606" s="24" t="s">
        <v>5617</v>
      </c>
      <c r="R606" s="25" t="s">
        <v>4664</v>
      </c>
      <c r="S606" s="24"/>
      <c r="T606" s="24"/>
      <c r="U606" s="24"/>
    </row>
    <row r="607" spans="2:21">
      <c r="B607" s="24" t="str">
        <f t="shared" si="22"/>
        <v>Y</v>
      </c>
      <c r="C607" s="24" t="s">
        <v>5618</v>
      </c>
      <c r="D607" s="24" t="str">
        <f t="shared" si="23"/>
        <v>ConTab_BOM_KP_Insert_0613</v>
      </c>
      <c r="E607" s="189" t="s">
        <v>344</v>
      </c>
      <c r="F607" s="189" t="s">
        <v>4655</v>
      </c>
      <c r="G607" s="189" t="s">
        <v>351</v>
      </c>
      <c r="H607" s="195" t="s">
        <v>352</v>
      </c>
      <c r="I607" s="24" t="s">
        <v>3956</v>
      </c>
      <c r="J607" s="24" t="s">
        <v>4656</v>
      </c>
      <c r="K607" s="24" t="s">
        <v>4657</v>
      </c>
      <c r="L607" s="24" t="s">
        <v>4658</v>
      </c>
      <c r="M607" s="24" t="s">
        <v>535</v>
      </c>
      <c r="N607" s="24" t="s">
        <v>4659</v>
      </c>
      <c r="O607" s="24" t="s">
        <v>536</v>
      </c>
      <c r="P607" s="25">
        <v>98126154</v>
      </c>
      <c r="Q607" s="24" t="s">
        <v>5619</v>
      </c>
      <c r="R607" s="25" t="s">
        <v>539</v>
      </c>
      <c r="S607" s="24"/>
      <c r="T607" s="24"/>
      <c r="U607" s="24"/>
    </row>
    <row r="608" spans="2:21">
      <c r="B608" s="24" t="str">
        <f t="shared" si="22"/>
        <v>Y</v>
      </c>
      <c r="C608" s="24" t="s">
        <v>5620</v>
      </c>
      <c r="D608" s="24" t="str">
        <f t="shared" si="23"/>
        <v>ConTab_BOM_KP_Insert_0614</v>
      </c>
      <c r="E608" s="189" t="s">
        <v>344</v>
      </c>
      <c r="F608" s="189" t="s">
        <v>4655</v>
      </c>
      <c r="G608" s="189" t="s">
        <v>351</v>
      </c>
      <c r="H608" s="195" t="s">
        <v>352</v>
      </c>
      <c r="I608" s="24" t="s">
        <v>3956</v>
      </c>
      <c r="J608" s="24" t="s">
        <v>4656</v>
      </c>
      <c r="K608" s="24" t="s">
        <v>4657</v>
      </c>
      <c r="L608" s="24" t="s">
        <v>4658</v>
      </c>
      <c r="M608" s="24" t="s">
        <v>543</v>
      </c>
      <c r="N608" s="24" t="s">
        <v>4659</v>
      </c>
      <c r="O608" s="24" t="s">
        <v>536</v>
      </c>
      <c r="P608" s="25" t="s">
        <v>544</v>
      </c>
      <c r="Q608" s="24" t="s">
        <v>5621</v>
      </c>
      <c r="R608" s="25" t="s">
        <v>4664</v>
      </c>
      <c r="S608" s="24"/>
      <c r="T608" s="24"/>
      <c r="U608" s="24"/>
    </row>
    <row r="609" spans="2:21">
      <c r="B609" s="24" t="str">
        <f t="shared" si="22"/>
        <v>Y</v>
      </c>
      <c r="C609" s="24" t="s">
        <v>5622</v>
      </c>
      <c r="D609" s="24" t="str">
        <f t="shared" si="23"/>
        <v>ConTab_BOM_KP_Insert_0615</v>
      </c>
      <c r="E609" s="189" t="s">
        <v>344</v>
      </c>
      <c r="F609" s="189" t="s">
        <v>4655</v>
      </c>
      <c r="G609" s="189" t="s">
        <v>351</v>
      </c>
      <c r="H609" s="195" t="s">
        <v>352</v>
      </c>
      <c r="I609" s="24" t="s">
        <v>3956</v>
      </c>
      <c r="J609" s="24" t="s">
        <v>4656</v>
      </c>
      <c r="K609" s="24" t="s">
        <v>4657</v>
      </c>
      <c r="L609" s="24" t="s">
        <v>4658</v>
      </c>
      <c r="M609" s="24" t="s">
        <v>550</v>
      </c>
      <c r="N609" s="24" t="s">
        <v>549</v>
      </c>
      <c r="O609" s="24" t="s">
        <v>536</v>
      </c>
      <c r="P609" s="25" t="s">
        <v>544</v>
      </c>
      <c r="Q609" s="24" t="s">
        <v>5623</v>
      </c>
      <c r="R609" s="25" t="s">
        <v>552</v>
      </c>
      <c r="S609" s="24"/>
      <c r="T609" s="24"/>
      <c r="U609" s="24"/>
    </row>
    <row r="610" spans="2:21">
      <c r="B610" s="24" t="str">
        <f t="shared" si="22"/>
        <v>Y</v>
      </c>
      <c r="C610" s="24" t="s">
        <v>5624</v>
      </c>
      <c r="D610" s="24" t="str">
        <f t="shared" si="23"/>
        <v>ConTab_BOM_KP_Insert_0616</v>
      </c>
      <c r="E610" s="189" t="s">
        <v>344</v>
      </c>
      <c r="F610" s="189" t="s">
        <v>4655</v>
      </c>
      <c r="G610" s="189" t="s">
        <v>351</v>
      </c>
      <c r="H610" s="195" t="s">
        <v>352</v>
      </c>
      <c r="I610" s="24" t="s">
        <v>3961</v>
      </c>
      <c r="J610" s="24" t="s">
        <v>3961</v>
      </c>
      <c r="K610" s="24"/>
      <c r="L610" s="24" t="s">
        <v>4658</v>
      </c>
      <c r="M610" s="24" t="s">
        <v>535</v>
      </c>
      <c r="N610" s="24" t="s">
        <v>4659</v>
      </c>
      <c r="O610" s="24" t="s">
        <v>536</v>
      </c>
      <c r="P610" s="25">
        <v>98450701</v>
      </c>
      <c r="Q610" s="24" t="s">
        <v>5625</v>
      </c>
      <c r="R610" s="25" t="s">
        <v>539</v>
      </c>
      <c r="S610" s="24"/>
      <c r="T610" s="24"/>
      <c r="U610" s="24"/>
    </row>
    <row r="611" spans="2:21">
      <c r="B611" s="24" t="str">
        <f t="shared" si="22"/>
        <v>Y</v>
      </c>
      <c r="C611" s="24" t="s">
        <v>5626</v>
      </c>
      <c r="D611" s="24" t="str">
        <f t="shared" si="23"/>
        <v>ConTab_BOM_KP_Insert_0617</v>
      </c>
      <c r="E611" s="189" t="s">
        <v>344</v>
      </c>
      <c r="F611" s="189" t="s">
        <v>4655</v>
      </c>
      <c r="G611" s="189" t="s">
        <v>351</v>
      </c>
      <c r="H611" s="195" t="s">
        <v>352</v>
      </c>
      <c r="I611" s="24" t="s">
        <v>3961</v>
      </c>
      <c r="J611" s="24" t="s">
        <v>3961</v>
      </c>
      <c r="K611" s="24"/>
      <c r="L611" s="24" t="s">
        <v>4658</v>
      </c>
      <c r="M611" s="24" t="s">
        <v>543</v>
      </c>
      <c r="N611" s="24" t="s">
        <v>4659</v>
      </c>
      <c r="O611" s="24" t="s">
        <v>536</v>
      </c>
      <c r="P611" s="25" t="s">
        <v>544</v>
      </c>
      <c r="Q611" s="24" t="s">
        <v>5627</v>
      </c>
      <c r="R611" s="25" t="s">
        <v>4664</v>
      </c>
      <c r="S611" s="24"/>
      <c r="T611" s="24"/>
      <c r="U611" s="24"/>
    </row>
    <row r="612" spans="2:21">
      <c r="B612" s="24" t="str">
        <f t="shared" si="22"/>
        <v>Y</v>
      </c>
      <c r="C612" s="24" t="s">
        <v>5628</v>
      </c>
      <c r="D612" s="24" t="str">
        <f t="shared" si="23"/>
        <v>ConTab_BOM_KP_Insert_0618</v>
      </c>
      <c r="E612" s="189" t="s">
        <v>344</v>
      </c>
      <c r="F612" s="189" t="s">
        <v>4655</v>
      </c>
      <c r="G612" s="189" t="s">
        <v>351</v>
      </c>
      <c r="H612" s="195" t="s">
        <v>352</v>
      </c>
      <c r="I612" s="24" t="s">
        <v>3961</v>
      </c>
      <c r="J612" s="24" t="s">
        <v>3961</v>
      </c>
      <c r="K612" s="24"/>
      <c r="L612" s="24" t="s">
        <v>4658</v>
      </c>
      <c r="M612" s="24" t="s">
        <v>550</v>
      </c>
      <c r="N612" s="24" t="s">
        <v>549</v>
      </c>
      <c r="O612" s="24" t="s">
        <v>536</v>
      </c>
      <c r="P612" s="25" t="s">
        <v>544</v>
      </c>
      <c r="Q612" s="24" t="s">
        <v>5629</v>
      </c>
      <c r="R612" s="25" t="s">
        <v>552</v>
      </c>
      <c r="S612" s="24"/>
      <c r="T612" s="24"/>
      <c r="U612" s="24"/>
    </row>
    <row r="613" spans="2:21">
      <c r="B613" s="24" t="str">
        <f t="shared" si="22"/>
        <v>Y</v>
      </c>
      <c r="C613" s="24" t="s">
        <v>5630</v>
      </c>
      <c r="D613" s="24" t="str">
        <f t="shared" si="23"/>
        <v>ConTab_BOM_KP_Insert_0619</v>
      </c>
      <c r="E613" s="189" t="s">
        <v>344</v>
      </c>
      <c r="F613" s="189" t="s">
        <v>4655</v>
      </c>
      <c r="G613" s="189" t="s">
        <v>351</v>
      </c>
      <c r="H613" s="195" t="s">
        <v>352</v>
      </c>
      <c r="I613" s="24" t="s">
        <v>3956</v>
      </c>
      <c r="J613" s="24" t="s">
        <v>4656</v>
      </c>
      <c r="K613" s="24" t="s">
        <v>4675</v>
      </c>
      <c r="L613" s="24" t="s">
        <v>4658</v>
      </c>
      <c r="M613" s="24" t="s">
        <v>535</v>
      </c>
      <c r="N613" s="24" t="s">
        <v>4659</v>
      </c>
      <c r="O613" s="24" t="s">
        <v>536</v>
      </c>
      <c r="P613" s="25" t="s">
        <v>544</v>
      </c>
      <c r="Q613" s="24" t="s">
        <v>5631</v>
      </c>
      <c r="R613" s="25" t="s">
        <v>539</v>
      </c>
      <c r="S613" s="24"/>
      <c r="T613" s="24"/>
      <c r="U613" s="24"/>
    </row>
    <row r="614" spans="2:21">
      <c r="B614" s="24" t="str">
        <f t="shared" si="22"/>
        <v>Y</v>
      </c>
      <c r="C614" s="24" t="s">
        <v>5632</v>
      </c>
      <c r="D614" s="24" t="str">
        <f t="shared" si="23"/>
        <v>ConTab_BOM_KP_Insert_0620</v>
      </c>
      <c r="E614" s="189" t="s">
        <v>344</v>
      </c>
      <c r="F614" s="189" t="s">
        <v>4655</v>
      </c>
      <c r="G614" s="189" t="s">
        <v>351</v>
      </c>
      <c r="H614" s="195" t="s">
        <v>352</v>
      </c>
      <c r="I614" s="24" t="s">
        <v>3956</v>
      </c>
      <c r="J614" s="24" t="s">
        <v>4656</v>
      </c>
      <c r="K614" s="24" t="s">
        <v>4675</v>
      </c>
      <c r="L614" s="24" t="s">
        <v>4658</v>
      </c>
      <c r="M614" s="24" t="s">
        <v>543</v>
      </c>
      <c r="N614" s="24" t="s">
        <v>4659</v>
      </c>
      <c r="O614" s="24" t="s">
        <v>536</v>
      </c>
      <c r="P614" s="25" t="s">
        <v>544</v>
      </c>
      <c r="Q614" s="24" t="s">
        <v>5633</v>
      </c>
      <c r="R614" s="25" t="s">
        <v>4664</v>
      </c>
      <c r="S614" s="24"/>
      <c r="T614" s="24"/>
      <c r="U614" s="24"/>
    </row>
    <row r="615" spans="2:21">
      <c r="B615" s="24" t="str">
        <f t="shared" si="22"/>
        <v>Y</v>
      </c>
      <c r="C615" s="24" t="s">
        <v>5634</v>
      </c>
      <c r="D615" s="24" t="str">
        <f t="shared" si="23"/>
        <v>ConTab_BOM_KP_Insert_0621</v>
      </c>
      <c r="E615" s="189" t="s">
        <v>344</v>
      </c>
      <c r="F615" s="189" t="s">
        <v>4655</v>
      </c>
      <c r="G615" s="189" t="s">
        <v>351</v>
      </c>
      <c r="H615" s="195" t="s">
        <v>352</v>
      </c>
      <c r="I615" s="24" t="s">
        <v>3956</v>
      </c>
      <c r="J615" s="24" t="s">
        <v>4656</v>
      </c>
      <c r="K615" s="24" t="s">
        <v>4675</v>
      </c>
      <c r="L615" s="24" t="s">
        <v>4658</v>
      </c>
      <c r="M615" s="24" t="s">
        <v>550</v>
      </c>
      <c r="N615" s="24" t="s">
        <v>549</v>
      </c>
      <c r="O615" s="24" t="s">
        <v>536</v>
      </c>
      <c r="P615" s="25" t="s">
        <v>544</v>
      </c>
      <c r="Q615" s="24" t="s">
        <v>5635</v>
      </c>
      <c r="R615" s="25" t="s">
        <v>552</v>
      </c>
      <c r="S615" s="24"/>
      <c r="T615" s="24"/>
      <c r="U615" s="24"/>
    </row>
    <row r="616" spans="2:21">
      <c r="B616" s="24" t="str">
        <f t="shared" si="22"/>
        <v>Y</v>
      </c>
      <c r="C616" s="24" t="s">
        <v>5636</v>
      </c>
      <c r="D616" s="24" t="str">
        <f t="shared" si="23"/>
        <v>ConTab_BOM_KP_Insert_0622</v>
      </c>
      <c r="E616" s="189" t="s">
        <v>473</v>
      </c>
      <c r="F616" s="189" t="s">
        <v>4655</v>
      </c>
      <c r="G616" s="189" t="s">
        <v>359</v>
      </c>
      <c r="H616" s="195" t="s">
        <v>360</v>
      </c>
      <c r="I616" s="24" t="s">
        <v>3956</v>
      </c>
      <c r="J616" s="24" t="s">
        <v>4656</v>
      </c>
      <c r="K616" s="24"/>
      <c r="L616" s="24" t="s">
        <v>4658</v>
      </c>
      <c r="M616" s="24" t="s">
        <v>535</v>
      </c>
      <c r="N616" s="24" t="s">
        <v>4659</v>
      </c>
      <c r="O616" s="24" t="s">
        <v>536</v>
      </c>
      <c r="P616" s="25" t="s">
        <v>4701</v>
      </c>
      <c r="Q616" s="24" t="s">
        <v>4702</v>
      </c>
      <c r="R616" s="25" t="s">
        <v>539</v>
      </c>
      <c r="S616" s="24"/>
      <c r="T616" s="24"/>
      <c r="U616" s="24"/>
    </row>
    <row r="617" spans="2:21">
      <c r="B617" s="24" t="str">
        <f t="shared" si="22"/>
        <v>Y</v>
      </c>
      <c r="C617" s="24" t="s">
        <v>5637</v>
      </c>
      <c r="D617" s="24" t="str">
        <f t="shared" si="23"/>
        <v>ConTab_BOM_KP_Insert_0623</v>
      </c>
      <c r="E617" s="189" t="s">
        <v>473</v>
      </c>
      <c r="F617" s="189" t="s">
        <v>4655</v>
      </c>
      <c r="G617" s="189" t="s">
        <v>359</v>
      </c>
      <c r="H617" s="195" t="s">
        <v>360</v>
      </c>
      <c r="I617" s="24" t="s">
        <v>3956</v>
      </c>
      <c r="J617" s="24" t="s">
        <v>4656</v>
      </c>
      <c r="K617" s="24"/>
      <c r="L617" s="24" t="s">
        <v>4658</v>
      </c>
      <c r="M617" s="24" t="s">
        <v>543</v>
      </c>
      <c r="N617" s="24" t="s">
        <v>4659</v>
      </c>
      <c r="O617" s="24" t="s">
        <v>536</v>
      </c>
      <c r="P617" s="25" t="s">
        <v>544</v>
      </c>
      <c r="Q617" s="24" t="s">
        <v>4704</v>
      </c>
      <c r="R617" s="25" t="s">
        <v>4664</v>
      </c>
      <c r="S617" s="24"/>
      <c r="T617" s="24"/>
      <c r="U617" s="24"/>
    </row>
    <row r="618" spans="2:21">
      <c r="B618" s="24" t="str">
        <f t="shared" si="22"/>
        <v>Y</v>
      </c>
      <c r="C618" s="24" t="s">
        <v>5638</v>
      </c>
      <c r="D618" s="24" t="str">
        <f t="shared" si="23"/>
        <v>ConTab_BOM_KP_Insert_0624</v>
      </c>
      <c r="E618" s="189" t="s">
        <v>473</v>
      </c>
      <c r="F618" s="189" t="s">
        <v>4655</v>
      </c>
      <c r="G618" s="189" t="s">
        <v>359</v>
      </c>
      <c r="H618" s="195" t="s">
        <v>360</v>
      </c>
      <c r="I618" s="24" t="s">
        <v>3956</v>
      </c>
      <c r="J618" s="24" t="s">
        <v>4656</v>
      </c>
      <c r="K618" s="24"/>
      <c r="L618" s="24" t="s">
        <v>4658</v>
      </c>
      <c r="M618" s="24" t="s">
        <v>550</v>
      </c>
      <c r="N618" s="24" t="s">
        <v>549</v>
      </c>
      <c r="O618" s="24" t="s">
        <v>536</v>
      </c>
      <c r="P618" s="25" t="s">
        <v>544</v>
      </c>
      <c r="Q618" s="24" t="s">
        <v>4706</v>
      </c>
      <c r="R618" s="25" t="s">
        <v>552</v>
      </c>
      <c r="S618" s="24"/>
      <c r="T618" s="24"/>
      <c r="U618" s="24"/>
    </row>
    <row r="619" spans="2:21">
      <c r="B619" s="24" t="str">
        <f t="shared" si="22"/>
        <v>Y</v>
      </c>
      <c r="C619" s="24" t="s">
        <v>5639</v>
      </c>
      <c r="D619" s="24" t="str">
        <f t="shared" si="23"/>
        <v>ConTab_BOM_KP_Insert_0625</v>
      </c>
      <c r="E619" s="189" t="s">
        <v>473</v>
      </c>
      <c r="F619" s="189" t="s">
        <v>4655</v>
      </c>
      <c r="G619" s="189" t="s">
        <v>359</v>
      </c>
      <c r="H619" s="195" t="s">
        <v>360</v>
      </c>
      <c r="I619" s="24" t="s">
        <v>3961</v>
      </c>
      <c r="J619" s="24" t="s">
        <v>3961</v>
      </c>
      <c r="K619" s="24"/>
      <c r="L619" s="24" t="s">
        <v>4658</v>
      </c>
      <c r="M619" s="24" t="s">
        <v>535</v>
      </c>
      <c r="N619" s="24" t="s">
        <v>4659</v>
      </c>
      <c r="O619" s="24" t="s">
        <v>536</v>
      </c>
      <c r="P619" s="25" t="s">
        <v>4708</v>
      </c>
      <c r="Q619" s="24" t="s">
        <v>4709</v>
      </c>
      <c r="R619" s="25" t="s">
        <v>539</v>
      </c>
      <c r="S619" s="24"/>
      <c r="T619" s="24"/>
      <c r="U619" s="24"/>
    </row>
    <row r="620" spans="2:21">
      <c r="B620" s="24" t="str">
        <f t="shared" si="22"/>
        <v>Y</v>
      </c>
      <c r="C620" s="24" t="s">
        <v>5640</v>
      </c>
      <c r="D620" s="24" t="str">
        <f t="shared" si="23"/>
        <v>ConTab_BOM_KP_Insert_0626</v>
      </c>
      <c r="E620" s="189" t="s">
        <v>473</v>
      </c>
      <c r="F620" s="189" t="s">
        <v>4655</v>
      </c>
      <c r="G620" s="189" t="s">
        <v>359</v>
      </c>
      <c r="H620" s="195" t="s">
        <v>360</v>
      </c>
      <c r="I620" s="24" t="s">
        <v>3961</v>
      </c>
      <c r="J620" s="24" t="s">
        <v>3961</v>
      </c>
      <c r="K620" s="24"/>
      <c r="L620" s="24" t="s">
        <v>4658</v>
      </c>
      <c r="M620" s="24" t="s">
        <v>543</v>
      </c>
      <c r="N620" s="24" t="s">
        <v>4659</v>
      </c>
      <c r="O620" s="24" t="s">
        <v>536</v>
      </c>
      <c r="P620" s="25" t="s">
        <v>544</v>
      </c>
      <c r="Q620" s="24" t="s">
        <v>4711</v>
      </c>
      <c r="R620" s="25" t="s">
        <v>4664</v>
      </c>
      <c r="S620" s="24"/>
      <c r="T620" s="24"/>
      <c r="U620" s="24"/>
    </row>
    <row r="621" spans="2:21">
      <c r="B621" s="24" t="str">
        <f t="shared" si="22"/>
        <v>Y</v>
      </c>
      <c r="C621" s="24" t="s">
        <v>5641</v>
      </c>
      <c r="D621" s="24" t="str">
        <f t="shared" si="23"/>
        <v>ConTab_BOM_KP_Insert_0627</v>
      </c>
      <c r="E621" s="189" t="s">
        <v>473</v>
      </c>
      <c r="F621" s="189" t="s">
        <v>4655</v>
      </c>
      <c r="G621" s="189" t="s">
        <v>359</v>
      </c>
      <c r="H621" s="195" t="s">
        <v>360</v>
      </c>
      <c r="I621" s="24" t="s">
        <v>3961</v>
      </c>
      <c r="J621" s="24" t="s">
        <v>3961</v>
      </c>
      <c r="K621" s="24"/>
      <c r="L621" s="24" t="s">
        <v>4658</v>
      </c>
      <c r="M621" s="24" t="s">
        <v>550</v>
      </c>
      <c r="N621" s="24" t="s">
        <v>549</v>
      </c>
      <c r="O621" s="24" t="s">
        <v>536</v>
      </c>
      <c r="P621" s="25" t="s">
        <v>544</v>
      </c>
      <c r="Q621" s="24" t="s">
        <v>4713</v>
      </c>
      <c r="R621" s="25" t="s">
        <v>552</v>
      </c>
      <c r="S621" s="24"/>
      <c r="T621" s="24"/>
      <c r="U621" s="24"/>
    </row>
    <row r="622" spans="2:21">
      <c r="B622" s="24" t="str">
        <f t="shared" si="22"/>
        <v>Y</v>
      </c>
      <c r="C622" s="24" t="s">
        <v>5642</v>
      </c>
      <c r="D622" s="24" t="str">
        <f t="shared" si="23"/>
        <v>ConTab_BOM_KP_Insert_0628</v>
      </c>
      <c r="E622" s="197" t="s">
        <v>477</v>
      </c>
      <c r="F622" s="189" t="s">
        <v>4655</v>
      </c>
      <c r="G622" s="189" t="s">
        <v>359</v>
      </c>
      <c r="H622" s="195" t="s">
        <v>360</v>
      </c>
      <c r="I622" s="24" t="s">
        <v>3956</v>
      </c>
      <c r="J622" s="24" t="s">
        <v>4656</v>
      </c>
      <c r="K622" s="24"/>
      <c r="L622" s="24" t="s">
        <v>4658</v>
      </c>
      <c r="M622" s="24" t="s">
        <v>535</v>
      </c>
      <c r="N622" s="24" t="s">
        <v>4659</v>
      </c>
      <c r="O622" s="24" t="s">
        <v>536</v>
      </c>
      <c r="P622" s="25" t="s">
        <v>4701</v>
      </c>
      <c r="Q622" s="24" t="s">
        <v>4702</v>
      </c>
      <c r="R622" s="25" t="s">
        <v>539</v>
      </c>
      <c r="S622" s="24"/>
      <c r="T622" s="24"/>
      <c r="U622" s="24"/>
    </row>
    <row r="623" spans="2:21">
      <c r="B623" s="24" t="str">
        <f t="shared" si="22"/>
        <v>Y</v>
      </c>
      <c r="C623" s="24" t="s">
        <v>5643</v>
      </c>
      <c r="D623" s="24" t="str">
        <f t="shared" si="23"/>
        <v>ConTab_BOM_KP_Insert_0629</v>
      </c>
      <c r="E623" s="197" t="s">
        <v>477</v>
      </c>
      <c r="F623" s="189" t="s">
        <v>4655</v>
      </c>
      <c r="G623" s="189" t="s">
        <v>359</v>
      </c>
      <c r="H623" s="195" t="s">
        <v>360</v>
      </c>
      <c r="I623" s="24" t="s">
        <v>3956</v>
      </c>
      <c r="J623" s="24" t="s">
        <v>4656</v>
      </c>
      <c r="K623" s="24"/>
      <c r="L623" s="24" t="s">
        <v>4658</v>
      </c>
      <c r="M623" s="24" t="s">
        <v>543</v>
      </c>
      <c r="N623" s="24" t="s">
        <v>4659</v>
      </c>
      <c r="O623" s="24" t="s">
        <v>536</v>
      </c>
      <c r="P623" s="25" t="s">
        <v>544</v>
      </c>
      <c r="Q623" s="24" t="s">
        <v>4704</v>
      </c>
      <c r="R623" s="25" t="s">
        <v>4664</v>
      </c>
      <c r="S623" s="24"/>
      <c r="T623" s="24"/>
      <c r="U623" s="24"/>
    </row>
    <row r="624" spans="2:21">
      <c r="B624" s="24" t="str">
        <f t="shared" si="22"/>
        <v>Y</v>
      </c>
      <c r="C624" s="24" t="s">
        <v>5644</v>
      </c>
      <c r="D624" s="24" t="str">
        <f t="shared" si="23"/>
        <v>ConTab_BOM_KP_Insert_0630</v>
      </c>
      <c r="E624" s="197" t="s">
        <v>477</v>
      </c>
      <c r="F624" s="189" t="s">
        <v>4655</v>
      </c>
      <c r="G624" s="189" t="s">
        <v>359</v>
      </c>
      <c r="H624" s="195" t="s">
        <v>360</v>
      </c>
      <c r="I624" s="24" t="s">
        <v>3956</v>
      </c>
      <c r="J624" s="24" t="s">
        <v>4656</v>
      </c>
      <c r="K624" s="24"/>
      <c r="L624" s="24" t="s">
        <v>4658</v>
      </c>
      <c r="M624" s="24" t="s">
        <v>550</v>
      </c>
      <c r="N624" s="24" t="s">
        <v>549</v>
      </c>
      <c r="O624" s="24" t="s">
        <v>536</v>
      </c>
      <c r="P624" s="25" t="s">
        <v>544</v>
      </c>
      <c r="Q624" s="24" t="s">
        <v>4706</v>
      </c>
      <c r="R624" s="25" t="s">
        <v>552</v>
      </c>
      <c r="S624" s="24"/>
      <c r="T624" s="24"/>
      <c r="U624" s="24"/>
    </row>
    <row r="625" spans="2:21">
      <c r="B625" s="24" t="str">
        <f t="shared" si="22"/>
        <v>Y</v>
      </c>
      <c r="C625" s="24" t="s">
        <v>5645</v>
      </c>
      <c r="D625" s="24" t="str">
        <f t="shared" si="23"/>
        <v>ConTab_BOM_KP_Insert_0631</v>
      </c>
      <c r="E625" s="197" t="s">
        <v>477</v>
      </c>
      <c r="F625" s="189" t="s">
        <v>4655</v>
      </c>
      <c r="G625" s="189" t="s">
        <v>359</v>
      </c>
      <c r="H625" s="195" t="s">
        <v>360</v>
      </c>
      <c r="I625" s="24" t="s">
        <v>3961</v>
      </c>
      <c r="J625" s="24" t="s">
        <v>3961</v>
      </c>
      <c r="K625" s="24"/>
      <c r="L625" s="24" t="s">
        <v>4658</v>
      </c>
      <c r="M625" s="24" t="s">
        <v>535</v>
      </c>
      <c r="N625" s="24" t="s">
        <v>4659</v>
      </c>
      <c r="O625" s="24" t="s">
        <v>536</v>
      </c>
      <c r="P625" s="25" t="s">
        <v>4708</v>
      </c>
      <c r="Q625" s="24" t="s">
        <v>4709</v>
      </c>
      <c r="R625" s="25" t="s">
        <v>539</v>
      </c>
      <c r="S625" s="24"/>
      <c r="T625" s="24"/>
      <c r="U625" s="24"/>
    </row>
    <row r="626" spans="2:21">
      <c r="B626" s="24" t="str">
        <f t="shared" si="22"/>
        <v>Y</v>
      </c>
      <c r="C626" s="24" t="s">
        <v>5646</v>
      </c>
      <c r="D626" s="24" t="str">
        <f t="shared" si="23"/>
        <v>ConTab_BOM_KP_Insert_0632</v>
      </c>
      <c r="E626" s="197" t="s">
        <v>477</v>
      </c>
      <c r="F626" s="189" t="s">
        <v>4655</v>
      </c>
      <c r="G626" s="189" t="s">
        <v>359</v>
      </c>
      <c r="H626" s="195" t="s">
        <v>360</v>
      </c>
      <c r="I626" s="24" t="s">
        <v>3961</v>
      </c>
      <c r="J626" s="24" t="s">
        <v>3961</v>
      </c>
      <c r="K626" s="24"/>
      <c r="L626" s="24" t="s">
        <v>4658</v>
      </c>
      <c r="M626" s="24" t="s">
        <v>543</v>
      </c>
      <c r="N626" s="24" t="s">
        <v>4659</v>
      </c>
      <c r="O626" s="24" t="s">
        <v>536</v>
      </c>
      <c r="P626" s="25" t="s">
        <v>544</v>
      </c>
      <c r="Q626" s="24" t="s">
        <v>4711</v>
      </c>
      <c r="R626" s="25" t="s">
        <v>4664</v>
      </c>
      <c r="S626" s="24"/>
      <c r="T626" s="24"/>
      <c r="U626" s="24"/>
    </row>
    <row r="627" spans="2:21">
      <c r="B627" s="24" t="str">
        <f t="shared" si="22"/>
        <v>Y</v>
      </c>
      <c r="C627" s="24" t="s">
        <v>5647</v>
      </c>
      <c r="D627" s="24" t="str">
        <f t="shared" si="23"/>
        <v>ConTab_BOM_KP_Insert_0633</v>
      </c>
      <c r="E627" s="197" t="s">
        <v>477</v>
      </c>
      <c r="F627" s="189" t="s">
        <v>4655</v>
      </c>
      <c r="G627" s="189" t="s">
        <v>359</v>
      </c>
      <c r="H627" s="195" t="s">
        <v>360</v>
      </c>
      <c r="I627" s="24" t="s">
        <v>3961</v>
      </c>
      <c r="J627" s="24" t="s">
        <v>3961</v>
      </c>
      <c r="K627" s="24"/>
      <c r="L627" s="24" t="s">
        <v>4658</v>
      </c>
      <c r="M627" s="24" t="s">
        <v>550</v>
      </c>
      <c r="N627" s="24" t="s">
        <v>549</v>
      </c>
      <c r="O627" s="24" t="s">
        <v>536</v>
      </c>
      <c r="P627" s="25" t="s">
        <v>544</v>
      </c>
      <c r="Q627" s="24" t="s">
        <v>4713</v>
      </c>
      <c r="R627" s="25" t="s">
        <v>552</v>
      </c>
      <c r="S627" s="24"/>
      <c r="T627" s="24"/>
      <c r="U627" s="24"/>
    </row>
    <row r="628" spans="2:21">
      <c r="B628" s="24" t="str">
        <f t="shared" si="22"/>
        <v>Y</v>
      </c>
      <c r="C628" s="24" t="s">
        <v>5648</v>
      </c>
      <c r="D628" s="24" t="str">
        <f t="shared" si="23"/>
        <v>ConTab_BOM_KP_Insert_0634</v>
      </c>
      <c r="E628" s="189" t="s">
        <v>473</v>
      </c>
      <c r="F628" s="189" t="s">
        <v>4655</v>
      </c>
      <c r="G628" s="189" t="s">
        <v>359</v>
      </c>
      <c r="H628" s="195" t="s">
        <v>360</v>
      </c>
      <c r="I628" s="24" t="s">
        <v>3956</v>
      </c>
      <c r="J628" s="24" t="s">
        <v>4656</v>
      </c>
      <c r="K628" s="24"/>
      <c r="L628" s="24" t="s">
        <v>4867</v>
      </c>
      <c r="M628" s="24" t="s">
        <v>535</v>
      </c>
      <c r="N628" s="24" t="s">
        <v>4868</v>
      </c>
      <c r="O628" s="24" t="s">
        <v>536</v>
      </c>
      <c r="P628" s="25" t="s">
        <v>544</v>
      </c>
      <c r="Q628" s="24" t="s">
        <v>4905</v>
      </c>
      <c r="R628" s="25" t="s">
        <v>539</v>
      </c>
      <c r="S628" s="24"/>
      <c r="T628" s="24"/>
      <c r="U628" s="24"/>
    </row>
    <row r="629" spans="2:21">
      <c r="B629" s="24" t="str">
        <f t="shared" si="22"/>
        <v>Y</v>
      </c>
      <c r="C629" s="24" t="s">
        <v>5649</v>
      </c>
      <c r="D629" s="24" t="str">
        <f t="shared" si="23"/>
        <v>ConTab_BOM_KP_Insert_0635</v>
      </c>
      <c r="E629" s="189" t="s">
        <v>473</v>
      </c>
      <c r="F629" s="189" t="s">
        <v>4655</v>
      </c>
      <c r="G629" s="189" t="s">
        <v>359</v>
      </c>
      <c r="H629" s="195" t="s">
        <v>360</v>
      </c>
      <c r="I629" s="24" t="s">
        <v>3956</v>
      </c>
      <c r="J629" s="24" t="s">
        <v>4656</v>
      </c>
      <c r="K629" s="24"/>
      <c r="L629" s="24" t="s">
        <v>4867</v>
      </c>
      <c r="M629" s="24" t="s">
        <v>543</v>
      </c>
      <c r="N629" s="24" t="s">
        <v>4868</v>
      </c>
      <c r="O629" s="24" t="s">
        <v>536</v>
      </c>
      <c r="P629" s="25" t="s">
        <v>544</v>
      </c>
      <c r="Q629" s="24" t="s">
        <v>4907</v>
      </c>
      <c r="R629" s="25" t="s">
        <v>4664</v>
      </c>
      <c r="S629" s="24"/>
      <c r="T629" s="24"/>
      <c r="U629" s="24"/>
    </row>
    <row r="630" spans="2:21">
      <c r="B630" s="24" t="str">
        <f t="shared" si="22"/>
        <v>Y</v>
      </c>
      <c r="C630" s="24" t="s">
        <v>5650</v>
      </c>
      <c r="D630" s="24" t="str">
        <f t="shared" si="23"/>
        <v>ConTab_BOM_KP_Insert_0636</v>
      </c>
      <c r="E630" s="189" t="s">
        <v>473</v>
      </c>
      <c r="F630" s="189" t="s">
        <v>4655</v>
      </c>
      <c r="G630" s="189" t="s">
        <v>359</v>
      </c>
      <c r="H630" s="195" t="s">
        <v>360</v>
      </c>
      <c r="I630" s="24" t="s">
        <v>3956</v>
      </c>
      <c r="J630" s="24" t="s">
        <v>4656</v>
      </c>
      <c r="K630" s="24"/>
      <c r="L630" s="24" t="s">
        <v>4867</v>
      </c>
      <c r="M630" s="24" t="s">
        <v>550</v>
      </c>
      <c r="N630" s="24" t="s">
        <v>549</v>
      </c>
      <c r="O630" s="24" t="s">
        <v>536</v>
      </c>
      <c r="P630" s="25" t="s">
        <v>544</v>
      </c>
      <c r="Q630" s="24" t="s">
        <v>4909</v>
      </c>
      <c r="R630" s="25" t="s">
        <v>552</v>
      </c>
      <c r="S630" s="24"/>
      <c r="T630" s="24"/>
      <c r="U630" s="24"/>
    </row>
    <row r="631" spans="2:21">
      <c r="B631" s="24" t="str">
        <f t="shared" si="22"/>
        <v>Y</v>
      </c>
      <c r="C631" s="24" t="s">
        <v>5651</v>
      </c>
      <c r="D631" s="24" t="str">
        <f t="shared" si="23"/>
        <v>ConTab_BOM_KP_Insert_0637</v>
      </c>
      <c r="E631" s="189" t="s">
        <v>473</v>
      </c>
      <c r="F631" s="189" t="s">
        <v>4655</v>
      </c>
      <c r="G631" s="189" t="s">
        <v>359</v>
      </c>
      <c r="H631" s="195" t="s">
        <v>360</v>
      </c>
      <c r="I631" s="24" t="s">
        <v>3961</v>
      </c>
      <c r="J631" s="24" t="s">
        <v>3961</v>
      </c>
      <c r="K631" s="24"/>
      <c r="L631" s="24" t="s">
        <v>4867</v>
      </c>
      <c r="M631" s="24" t="s">
        <v>535</v>
      </c>
      <c r="N631" s="24" t="s">
        <v>4868</v>
      </c>
      <c r="O631" s="24" t="s">
        <v>536</v>
      </c>
      <c r="P631" s="25" t="s">
        <v>544</v>
      </c>
      <c r="Q631" s="24" t="s">
        <v>4911</v>
      </c>
      <c r="R631" s="25" t="s">
        <v>539</v>
      </c>
      <c r="S631" s="24"/>
      <c r="T631" s="24"/>
      <c r="U631" s="24"/>
    </row>
    <row r="632" spans="2:21">
      <c r="B632" s="24" t="str">
        <f t="shared" si="22"/>
        <v>Y</v>
      </c>
      <c r="C632" s="24" t="s">
        <v>5652</v>
      </c>
      <c r="D632" s="24" t="str">
        <f t="shared" si="23"/>
        <v>ConTab_BOM_KP_Insert_0638</v>
      </c>
      <c r="E632" s="189" t="s">
        <v>473</v>
      </c>
      <c r="F632" s="189" t="s">
        <v>4655</v>
      </c>
      <c r="G632" s="189" t="s">
        <v>359</v>
      </c>
      <c r="H632" s="195" t="s">
        <v>360</v>
      </c>
      <c r="I632" s="24" t="s">
        <v>3961</v>
      </c>
      <c r="J632" s="24" t="s">
        <v>3961</v>
      </c>
      <c r="K632" s="24"/>
      <c r="L632" s="24" t="s">
        <v>4867</v>
      </c>
      <c r="M632" s="24" t="s">
        <v>543</v>
      </c>
      <c r="N632" s="24" t="s">
        <v>4868</v>
      </c>
      <c r="O632" s="24" t="s">
        <v>536</v>
      </c>
      <c r="P632" s="25" t="s">
        <v>544</v>
      </c>
      <c r="Q632" s="24" t="s">
        <v>4913</v>
      </c>
      <c r="R632" s="25" t="s">
        <v>4664</v>
      </c>
      <c r="S632" s="24"/>
      <c r="T632" s="24"/>
      <c r="U632" s="24"/>
    </row>
    <row r="633" spans="2:21">
      <c r="B633" s="24" t="str">
        <f t="shared" si="22"/>
        <v>Y</v>
      </c>
      <c r="C633" s="24" t="s">
        <v>5653</v>
      </c>
      <c r="D633" s="24" t="str">
        <f t="shared" si="23"/>
        <v>ConTab_BOM_KP_Insert_0639</v>
      </c>
      <c r="E633" s="189" t="s">
        <v>473</v>
      </c>
      <c r="F633" s="189" t="s">
        <v>4655</v>
      </c>
      <c r="G633" s="189" t="s">
        <v>359</v>
      </c>
      <c r="H633" s="195" t="s">
        <v>360</v>
      </c>
      <c r="I633" s="24" t="s">
        <v>3961</v>
      </c>
      <c r="J633" s="24" t="s">
        <v>3961</v>
      </c>
      <c r="K633" s="24"/>
      <c r="L633" s="24" t="s">
        <v>4867</v>
      </c>
      <c r="M633" s="24" t="s">
        <v>550</v>
      </c>
      <c r="N633" s="24" t="s">
        <v>549</v>
      </c>
      <c r="O633" s="24" t="s">
        <v>536</v>
      </c>
      <c r="P633" s="25" t="s">
        <v>544</v>
      </c>
      <c r="Q633" s="24" t="s">
        <v>4915</v>
      </c>
      <c r="R633" s="25" t="s">
        <v>552</v>
      </c>
      <c r="S633" s="24"/>
      <c r="T633" s="24"/>
      <c r="U633" s="24"/>
    </row>
    <row r="634" spans="2:21">
      <c r="B634" s="24" t="str">
        <f t="shared" si="22"/>
        <v>Y</v>
      </c>
      <c r="C634" s="24" t="s">
        <v>5654</v>
      </c>
      <c r="D634" s="24" t="str">
        <f t="shared" si="23"/>
        <v>ConTab_BOM_KP_Insert_0640</v>
      </c>
      <c r="E634" s="197" t="s">
        <v>477</v>
      </c>
      <c r="F634" s="189" t="s">
        <v>4655</v>
      </c>
      <c r="G634" s="189" t="s">
        <v>359</v>
      </c>
      <c r="H634" s="195" t="s">
        <v>360</v>
      </c>
      <c r="I634" s="24" t="s">
        <v>3956</v>
      </c>
      <c r="J634" s="24" t="s">
        <v>4656</v>
      </c>
      <c r="K634" s="24"/>
      <c r="L634" s="24" t="s">
        <v>4867</v>
      </c>
      <c r="M634" s="24" t="s">
        <v>535</v>
      </c>
      <c r="N634" s="24" t="s">
        <v>4868</v>
      </c>
      <c r="O634" s="24" t="s">
        <v>536</v>
      </c>
      <c r="P634" s="25" t="s">
        <v>544</v>
      </c>
      <c r="Q634" s="24" t="s">
        <v>4905</v>
      </c>
      <c r="R634" s="25" t="s">
        <v>539</v>
      </c>
      <c r="S634" s="24"/>
      <c r="T634" s="24"/>
      <c r="U634" s="24"/>
    </row>
    <row r="635" spans="2:21">
      <c r="B635" s="24" t="str">
        <f t="shared" si="22"/>
        <v>Y</v>
      </c>
      <c r="C635" s="24" t="s">
        <v>5655</v>
      </c>
      <c r="D635" s="24" t="str">
        <f t="shared" si="23"/>
        <v>ConTab_BOM_KP_Insert_0641</v>
      </c>
      <c r="E635" s="197" t="s">
        <v>477</v>
      </c>
      <c r="F635" s="189" t="s">
        <v>4655</v>
      </c>
      <c r="G635" s="189" t="s">
        <v>359</v>
      </c>
      <c r="H635" s="195" t="s">
        <v>360</v>
      </c>
      <c r="I635" s="24" t="s">
        <v>3956</v>
      </c>
      <c r="J635" s="24" t="s">
        <v>4656</v>
      </c>
      <c r="K635" s="24"/>
      <c r="L635" s="24" t="s">
        <v>4867</v>
      </c>
      <c r="M635" s="24" t="s">
        <v>543</v>
      </c>
      <c r="N635" s="24" t="s">
        <v>4868</v>
      </c>
      <c r="O635" s="24" t="s">
        <v>536</v>
      </c>
      <c r="P635" s="25" t="s">
        <v>544</v>
      </c>
      <c r="Q635" s="24" t="s">
        <v>4907</v>
      </c>
      <c r="R635" s="25" t="s">
        <v>4664</v>
      </c>
      <c r="S635" s="24"/>
      <c r="T635" s="24"/>
      <c r="U635" s="24"/>
    </row>
    <row r="636" spans="2:21">
      <c r="B636" s="24" t="str">
        <f t="shared" ref="B636:B687" si="24">IF(AND(M636&lt;&gt;"B20", O636= "Coating_Standard"),"Y","N")</f>
        <v>Y</v>
      </c>
      <c r="C636" s="24" t="s">
        <v>5656</v>
      </c>
      <c r="D636" s="24" t="str">
        <f t="shared" si="23"/>
        <v>ConTab_BOM_KP_Insert_0642</v>
      </c>
      <c r="E636" s="197" t="s">
        <v>477</v>
      </c>
      <c r="F636" s="189" t="s">
        <v>4655</v>
      </c>
      <c r="G636" s="189" t="s">
        <v>359</v>
      </c>
      <c r="H636" s="195" t="s">
        <v>360</v>
      </c>
      <c r="I636" s="24" t="s">
        <v>3956</v>
      </c>
      <c r="J636" s="24" t="s">
        <v>4656</v>
      </c>
      <c r="K636" s="24"/>
      <c r="L636" s="24" t="s">
        <v>4867</v>
      </c>
      <c r="M636" s="24" t="s">
        <v>550</v>
      </c>
      <c r="N636" s="24" t="s">
        <v>549</v>
      </c>
      <c r="O636" s="24" t="s">
        <v>536</v>
      </c>
      <c r="P636" s="25" t="s">
        <v>544</v>
      </c>
      <c r="Q636" s="24" t="s">
        <v>4909</v>
      </c>
      <c r="R636" s="25" t="s">
        <v>552</v>
      </c>
      <c r="S636" s="24"/>
      <c r="T636" s="24"/>
      <c r="U636" s="24"/>
    </row>
    <row r="637" spans="2:21">
      <c r="B637" s="24" t="str">
        <f t="shared" si="24"/>
        <v>Y</v>
      </c>
      <c r="C637" s="24" t="s">
        <v>5657</v>
      </c>
      <c r="D637" s="24" t="str">
        <f t="shared" si="23"/>
        <v>ConTab_BOM_KP_Insert_0643</v>
      </c>
      <c r="E637" s="197" t="s">
        <v>477</v>
      </c>
      <c r="F637" s="189" t="s">
        <v>4655</v>
      </c>
      <c r="G637" s="189" t="s">
        <v>359</v>
      </c>
      <c r="H637" s="195" t="s">
        <v>360</v>
      </c>
      <c r="I637" s="24" t="s">
        <v>3961</v>
      </c>
      <c r="J637" s="24" t="s">
        <v>3961</v>
      </c>
      <c r="K637" s="24"/>
      <c r="L637" s="24" t="s">
        <v>4867</v>
      </c>
      <c r="M637" s="24" t="s">
        <v>535</v>
      </c>
      <c r="N637" s="24" t="s">
        <v>4868</v>
      </c>
      <c r="O637" s="24" t="s">
        <v>536</v>
      </c>
      <c r="P637" s="25" t="s">
        <v>544</v>
      </c>
      <c r="Q637" s="24" t="s">
        <v>4911</v>
      </c>
      <c r="R637" s="25" t="s">
        <v>539</v>
      </c>
      <c r="S637" s="24"/>
      <c r="T637" s="24"/>
      <c r="U637" s="24"/>
    </row>
    <row r="638" spans="2:21">
      <c r="B638" s="24" t="str">
        <f t="shared" si="24"/>
        <v>Y</v>
      </c>
      <c r="C638" s="24" t="s">
        <v>5658</v>
      </c>
      <c r="D638" s="24" t="str">
        <f t="shared" si="23"/>
        <v>ConTab_BOM_KP_Insert_0644</v>
      </c>
      <c r="E638" s="197" t="s">
        <v>477</v>
      </c>
      <c r="F638" s="189" t="s">
        <v>4655</v>
      </c>
      <c r="G638" s="189" t="s">
        <v>359</v>
      </c>
      <c r="H638" s="195" t="s">
        <v>360</v>
      </c>
      <c r="I638" s="24" t="s">
        <v>3961</v>
      </c>
      <c r="J638" s="24" t="s">
        <v>3961</v>
      </c>
      <c r="K638" s="24"/>
      <c r="L638" s="24" t="s">
        <v>4867</v>
      </c>
      <c r="M638" s="24" t="s">
        <v>543</v>
      </c>
      <c r="N638" s="24" t="s">
        <v>4868</v>
      </c>
      <c r="O638" s="24" t="s">
        <v>536</v>
      </c>
      <c r="P638" s="25" t="s">
        <v>544</v>
      </c>
      <c r="Q638" s="24" t="s">
        <v>4913</v>
      </c>
      <c r="R638" s="25" t="s">
        <v>4664</v>
      </c>
      <c r="S638" s="24"/>
      <c r="T638" s="24"/>
      <c r="U638" s="24"/>
    </row>
    <row r="639" spans="2:21">
      <c r="B639" s="24" t="str">
        <f t="shared" si="24"/>
        <v>Y</v>
      </c>
      <c r="C639" s="24" t="s">
        <v>5659</v>
      </c>
      <c r="D639" s="24" t="str">
        <f t="shared" si="23"/>
        <v>ConTab_BOM_KP_Insert_0645</v>
      </c>
      <c r="E639" s="197" t="s">
        <v>477</v>
      </c>
      <c r="F639" s="189" t="s">
        <v>4655</v>
      </c>
      <c r="G639" s="189" t="s">
        <v>359</v>
      </c>
      <c r="H639" s="195" t="s">
        <v>360</v>
      </c>
      <c r="I639" s="24" t="s">
        <v>3961</v>
      </c>
      <c r="J639" s="24" t="s">
        <v>3961</v>
      </c>
      <c r="K639" s="24"/>
      <c r="L639" s="24" t="s">
        <v>4867</v>
      </c>
      <c r="M639" s="24" t="s">
        <v>550</v>
      </c>
      <c r="N639" s="24" t="s">
        <v>549</v>
      </c>
      <c r="O639" s="24" t="s">
        <v>536</v>
      </c>
      <c r="P639" s="25" t="s">
        <v>544</v>
      </c>
      <c r="Q639" s="24" t="s">
        <v>4915</v>
      </c>
      <c r="R639" s="25" t="s">
        <v>552</v>
      </c>
      <c r="S639" s="24"/>
      <c r="T639" s="24"/>
      <c r="U639" s="24"/>
    </row>
    <row r="640" spans="2:21">
      <c r="B640" s="24" t="str">
        <f t="shared" si="24"/>
        <v>Y</v>
      </c>
      <c r="C640" s="24" t="s">
        <v>5660</v>
      </c>
      <c r="D640" s="24" t="str">
        <f t="shared" si="23"/>
        <v>ConTab_BOM_KP_Insert_0646</v>
      </c>
      <c r="E640" s="189" t="s">
        <v>473</v>
      </c>
      <c r="F640" s="189" t="s">
        <v>4655</v>
      </c>
      <c r="G640" s="189" t="s">
        <v>359</v>
      </c>
      <c r="H640" s="195" t="s">
        <v>360</v>
      </c>
      <c r="I640" s="24" t="s">
        <v>3956</v>
      </c>
      <c r="J640" s="24" t="s">
        <v>4656</v>
      </c>
      <c r="K640" s="24"/>
      <c r="L640" s="24" t="s">
        <v>4658</v>
      </c>
      <c r="M640" s="24" t="s">
        <v>535</v>
      </c>
      <c r="N640" s="24" t="s">
        <v>4868</v>
      </c>
      <c r="O640" s="24" t="s">
        <v>536</v>
      </c>
      <c r="P640" s="25" t="s">
        <v>544</v>
      </c>
      <c r="Q640" s="24" t="s">
        <v>5112</v>
      </c>
      <c r="R640" s="25" t="s">
        <v>539</v>
      </c>
      <c r="S640" s="24"/>
      <c r="T640" s="24"/>
      <c r="U640" s="24"/>
    </row>
    <row r="641" spans="2:21">
      <c r="B641" s="24" t="str">
        <f t="shared" si="24"/>
        <v>Y</v>
      </c>
      <c r="C641" s="24" t="s">
        <v>5661</v>
      </c>
      <c r="D641" s="24" t="str">
        <f t="shared" ref="D641:D669" si="25">IF(B659="Y",C641,"")</f>
        <v>ConTab_BOM_KP_Insert_0647</v>
      </c>
      <c r="E641" s="189" t="s">
        <v>473</v>
      </c>
      <c r="F641" s="189" t="s">
        <v>4655</v>
      </c>
      <c r="G641" s="189" t="s">
        <v>359</v>
      </c>
      <c r="H641" s="195" t="s">
        <v>360</v>
      </c>
      <c r="I641" s="24" t="s">
        <v>3956</v>
      </c>
      <c r="J641" s="24" t="s">
        <v>4656</v>
      </c>
      <c r="K641" s="24"/>
      <c r="L641" s="24" t="s">
        <v>4658</v>
      </c>
      <c r="M641" s="24" t="s">
        <v>543</v>
      </c>
      <c r="N641" s="24" t="s">
        <v>4868</v>
      </c>
      <c r="O641" s="24" t="s">
        <v>536</v>
      </c>
      <c r="P641" s="25" t="s">
        <v>544</v>
      </c>
      <c r="Q641" s="24" t="s">
        <v>5114</v>
      </c>
      <c r="R641" s="25" t="s">
        <v>4664</v>
      </c>
      <c r="S641" s="24"/>
      <c r="T641" s="24"/>
      <c r="U641" s="24"/>
    </row>
    <row r="642" spans="2:21">
      <c r="B642" s="24" t="str">
        <f t="shared" si="24"/>
        <v>Y</v>
      </c>
      <c r="C642" s="24" t="s">
        <v>5662</v>
      </c>
      <c r="D642" s="24" t="str">
        <f t="shared" si="25"/>
        <v>ConTab_BOM_KP_Insert_0648</v>
      </c>
      <c r="E642" s="189" t="s">
        <v>473</v>
      </c>
      <c r="F642" s="189" t="s">
        <v>4655</v>
      </c>
      <c r="G642" s="189" t="s">
        <v>359</v>
      </c>
      <c r="H642" s="195" t="s">
        <v>360</v>
      </c>
      <c r="I642" s="24" t="s">
        <v>3961</v>
      </c>
      <c r="J642" s="24" t="s">
        <v>3961</v>
      </c>
      <c r="K642" s="24"/>
      <c r="L642" s="24" t="s">
        <v>4658</v>
      </c>
      <c r="M642" s="24" t="s">
        <v>535</v>
      </c>
      <c r="N642" s="24" t="s">
        <v>4868</v>
      </c>
      <c r="O642" s="24" t="s">
        <v>536</v>
      </c>
      <c r="P642" s="25" t="s">
        <v>544</v>
      </c>
      <c r="Q642" s="24" t="s">
        <v>5116</v>
      </c>
      <c r="R642" s="25" t="s">
        <v>539</v>
      </c>
      <c r="S642" s="24"/>
      <c r="T642" s="24"/>
      <c r="U642" s="24"/>
    </row>
    <row r="643" spans="2:21">
      <c r="B643" s="24" t="str">
        <f t="shared" si="24"/>
        <v>Y</v>
      </c>
      <c r="C643" s="24" t="s">
        <v>5663</v>
      </c>
      <c r="D643" s="24" t="str">
        <f t="shared" si="25"/>
        <v>ConTab_BOM_KP_Insert_0649</v>
      </c>
      <c r="E643" s="189" t="s">
        <v>473</v>
      </c>
      <c r="F643" s="189" t="s">
        <v>4655</v>
      </c>
      <c r="G643" s="189" t="s">
        <v>359</v>
      </c>
      <c r="H643" s="195" t="s">
        <v>360</v>
      </c>
      <c r="I643" s="24" t="s">
        <v>3961</v>
      </c>
      <c r="J643" s="24" t="s">
        <v>3961</v>
      </c>
      <c r="K643" s="24"/>
      <c r="L643" s="24" t="s">
        <v>4658</v>
      </c>
      <c r="M643" s="24" t="s">
        <v>543</v>
      </c>
      <c r="N643" s="24" t="s">
        <v>4868</v>
      </c>
      <c r="O643" s="24" t="s">
        <v>536</v>
      </c>
      <c r="P643" s="25" t="s">
        <v>544</v>
      </c>
      <c r="Q643" s="24" t="s">
        <v>5116</v>
      </c>
      <c r="R643" s="25" t="s">
        <v>4664</v>
      </c>
      <c r="S643" s="24"/>
      <c r="T643" s="24"/>
      <c r="U643" s="24"/>
    </row>
    <row r="644" spans="2:21">
      <c r="B644" s="24" t="str">
        <f t="shared" si="24"/>
        <v>Y</v>
      </c>
      <c r="C644" s="24" t="s">
        <v>5664</v>
      </c>
      <c r="D644" s="24" t="str">
        <f t="shared" si="25"/>
        <v>ConTab_BOM_KP_Insert_0650</v>
      </c>
      <c r="E644" s="197" t="s">
        <v>477</v>
      </c>
      <c r="F644" s="189" t="s">
        <v>4655</v>
      </c>
      <c r="G644" s="189" t="s">
        <v>359</v>
      </c>
      <c r="H644" s="195" t="s">
        <v>360</v>
      </c>
      <c r="I644" s="24" t="s">
        <v>3956</v>
      </c>
      <c r="J644" s="24" t="s">
        <v>4656</v>
      </c>
      <c r="K644" s="24"/>
      <c r="L644" s="24" t="s">
        <v>4658</v>
      </c>
      <c r="M644" s="24" t="s">
        <v>535</v>
      </c>
      <c r="N644" s="24" t="s">
        <v>4868</v>
      </c>
      <c r="O644" s="24" t="s">
        <v>536</v>
      </c>
      <c r="P644" s="25" t="s">
        <v>544</v>
      </c>
      <c r="Q644" s="24" t="s">
        <v>5112</v>
      </c>
      <c r="R644" s="25" t="s">
        <v>539</v>
      </c>
      <c r="S644" s="24"/>
      <c r="T644" s="24"/>
      <c r="U644" s="24"/>
    </row>
    <row r="645" spans="2:21">
      <c r="B645" s="24" t="str">
        <f t="shared" si="24"/>
        <v>Y</v>
      </c>
      <c r="C645" s="24" t="s">
        <v>5665</v>
      </c>
      <c r="D645" s="24" t="str">
        <f t="shared" si="25"/>
        <v>ConTab_BOM_KP_Insert_0651</v>
      </c>
      <c r="E645" s="197" t="s">
        <v>477</v>
      </c>
      <c r="F645" s="189" t="s">
        <v>4655</v>
      </c>
      <c r="G645" s="189" t="s">
        <v>359</v>
      </c>
      <c r="H645" s="195" t="s">
        <v>360</v>
      </c>
      <c r="I645" s="24" t="s">
        <v>3956</v>
      </c>
      <c r="J645" s="24" t="s">
        <v>4656</v>
      </c>
      <c r="K645" s="24"/>
      <c r="L645" s="24" t="s">
        <v>4658</v>
      </c>
      <c r="M645" s="24" t="s">
        <v>543</v>
      </c>
      <c r="N645" s="24" t="s">
        <v>4868</v>
      </c>
      <c r="O645" s="24" t="s">
        <v>536</v>
      </c>
      <c r="P645" s="25" t="s">
        <v>544</v>
      </c>
      <c r="Q645" s="24" t="s">
        <v>5114</v>
      </c>
      <c r="R645" s="25" t="s">
        <v>4664</v>
      </c>
      <c r="S645" s="24"/>
      <c r="T645" s="24"/>
      <c r="U645" s="24"/>
    </row>
    <row r="646" spans="2:21">
      <c r="B646" s="24" t="str">
        <f t="shared" si="24"/>
        <v>Y</v>
      </c>
      <c r="C646" s="24" t="s">
        <v>5666</v>
      </c>
      <c r="D646" s="24" t="str">
        <f t="shared" si="25"/>
        <v>ConTab_BOM_KP_Insert_0652</v>
      </c>
      <c r="E646" s="197" t="s">
        <v>477</v>
      </c>
      <c r="F646" s="189" t="s">
        <v>4655</v>
      </c>
      <c r="G646" s="189" t="s">
        <v>359</v>
      </c>
      <c r="H646" s="195" t="s">
        <v>360</v>
      </c>
      <c r="I646" s="24" t="s">
        <v>3961</v>
      </c>
      <c r="J646" s="24" t="s">
        <v>3961</v>
      </c>
      <c r="K646" s="24"/>
      <c r="L646" s="24" t="s">
        <v>4658</v>
      </c>
      <c r="M646" s="24" t="s">
        <v>535</v>
      </c>
      <c r="N646" s="24" t="s">
        <v>4868</v>
      </c>
      <c r="O646" s="24" t="s">
        <v>536</v>
      </c>
      <c r="P646" s="25" t="s">
        <v>544</v>
      </c>
      <c r="Q646" s="24" t="s">
        <v>5116</v>
      </c>
      <c r="R646" s="25" t="s">
        <v>539</v>
      </c>
      <c r="S646" s="24"/>
      <c r="T646" s="24"/>
      <c r="U646" s="24"/>
    </row>
    <row r="647" spans="2:21">
      <c r="B647" s="24" t="str">
        <f t="shared" si="24"/>
        <v>Y</v>
      </c>
      <c r="C647" s="24" t="s">
        <v>5667</v>
      </c>
      <c r="D647" s="24" t="str">
        <f t="shared" si="25"/>
        <v>ConTab_BOM_KP_Insert_0653</v>
      </c>
      <c r="E647" s="197" t="s">
        <v>477</v>
      </c>
      <c r="F647" s="189" t="s">
        <v>4655</v>
      </c>
      <c r="G647" s="189" t="s">
        <v>359</v>
      </c>
      <c r="H647" s="195" t="s">
        <v>360</v>
      </c>
      <c r="I647" s="24" t="s">
        <v>3961</v>
      </c>
      <c r="J647" s="24" t="s">
        <v>3961</v>
      </c>
      <c r="K647" s="24"/>
      <c r="L647" s="24" t="s">
        <v>4658</v>
      </c>
      <c r="M647" s="24" t="s">
        <v>543</v>
      </c>
      <c r="N647" s="24" t="s">
        <v>4868</v>
      </c>
      <c r="O647" s="24" t="s">
        <v>536</v>
      </c>
      <c r="P647" s="25" t="s">
        <v>544</v>
      </c>
      <c r="Q647" s="24" t="s">
        <v>5116</v>
      </c>
      <c r="R647" s="25" t="s">
        <v>4664</v>
      </c>
      <c r="S647" s="24"/>
      <c r="T647" s="24"/>
      <c r="U647" s="24"/>
    </row>
    <row r="648" spans="2:21">
      <c r="B648" s="24" t="str">
        <f t="shared" si="24"/>
        <v>Y</v>
      </c>
      <c r="C648" s="24" t="s">
        <v>5668</v>
      </c>
      <c r="D648" s="24" t="str">
        <f t="shared" si="25"/>
        <v>ConTab_BOM_KP_Insert_0654</v>
      </c>
      <c r="E648" s="189" t="s">
        <v>473</v>
      </c>
      <c r="F648" s="189" t="s">
        <v>4655</v>
      </c>
      <c r="G648" s="189" t="s">
        <v>359</v>
      </c>
      <c r="H648" s="195" t="s">
        <v>360</v>
      </c>
      <c r="I648" s="24" t="s">
        <v>3956</v>
      </c>
      <c r="J648" s="24" t="s">
        <v>4656</v>
      </c>
      <c r="K648" s="24"/>
      <c r="L648" s="24" t="s">
        <v>4658</v>
      </c>
      <c r="M648" s="24" t="s">
        <v>535</v>
      </c>
      <c r="N648" s="24" t="s">
        <v>5218</v>
      </c>
      <c r="O648" s="24" t="s">
        <v>536</v>
      </c>
      <c r="P648" s="25" t="s">
        <v>544</v>
      </c>
      <c r="Q648" s="24" t="s">
        <v>5243</v>
      </c>
      <c r="R648" s="25" t="s">
        <v>539</v>
      </c>
      <c r="S648" s="24"/>
      <c r="T648" s="24"/>
      <c r="U648" s="24"/>
    </row>
    <row r="649" spans="2:21">
      <c r="B649" s="24" t="str">
        <f t="shared" si="24"/>
        <v>Y</v>
      </c>
      <c r="C649" s="24" t="s">
        <v>5669</v>
      </c>
      <c r="D649" s="24" t="str">
        <f t="shared" si="25"/>
        <v>ConTab_BOM_KP_Insert_0655</v>
      </c>
      <c r="E649" s="189" t="s">
        <v>473</v>
      </c>
      <c r="F649" s="189" t="s">
        <v>4655</v>
      </c>
      <c r="G649" s="189" t="s">
        <v>359</v>
      </c>
      <c r="H649" s="195" t="s">
        <v>360</v>
      </c>
      <c r="I649" s="24" t="s">
        <v>3956</v>
      </c>
      <c r="J649" s="24" t="s">
        <v>4656</v>
      </c>
      <c r="K649" s="24"/>
      <c r="L649" s="24" t="s">
        <v>4658</v>
      </c>
      <c r="M649" s="24" t="s">
        <v>543</v>
      </c>
      <c r="N649" s="24" t="s">
        <v>5218</v>
      </c>
      <c r="O649" s="24" t="s">
        <v>536</v>
      </c>
      <c r="P649" s="25" t="s">
        <v>544</v>
      </c>
      <c r="Q649" s="24" t="s">
        <v>5245</v>
      </c>
      <c r="R649" s="25" t="s">
        <v>4664</v>
      </c>
      <c r="S649" s="24"/>
      <c r="T649" s="24"/>
      <c r="U649" s="24"/>
    </row>
    <row r="650" spans="2:21">
      <c r="B650" s="24" t="str">
        <f t="shared" si="24"/>
        <v>Y</v>
      </c>
      <c r="C650" s="24" t="s">
        <v>5670</v>
      </c>
      <c r="D650" s="24" t="str">
        <f t="shared" si="25"/>
        <v>ConTab_BOM_KP_Insert_0656</v>
      </c>
      <c r="E650" s="189" t="s">
        <v>473</v>
      </c>
      <c r="F650" s="189" t="s">
        <v>4655</v>
      </c>
      <c r="G650" s="189" t="s">
        <v>359</v>
      </c>
      <c r="H650" s="195" t="s">
        <v>360</v>
      </c>
      <c r="I650" s="24" t="s">
        <v>3961</v>
      </c>
      <c r="J650" s="24" t="s">
        <v>3961</v>
      </c>
      <c r="K650" s="24"/>
      <c r="L650" s="24" t="s">
        <v>4658</v>
      </c>
      <c r="M650" s="24" t="s">
        <v>535</v>
      </c>
      <c r="N650" s="24" t="s">
        <v>5218</v>
      </c>
      <c r="O650" s="24" t="s">
        <v>536</v>
      </c>
      <c r="P650" s="25" t="s">
        <v>544</v>
      </c>
      <c r="Q650" s="24" t="s">
        <v>5247</v>
      </c>
      <c r="R650" s="25" t="s">
        <v>539</v>
      </c>
      <c r="S650" s="24"/>
      <c r="T650" s="24"/>
      <c r="U650" s="24"/>
    </row>
    <row r="651" spans="2:21">
      <c r="B651" s="24" t="str">
        <f t="shared" si="24"/>
        <v>Y</v>
      </c>
      <c r="C651" s="24" t="s">
        <v>5671</v>
      </c>
      <c r="D651" s="24" t="str">
        <f t="shared" si="25"/>
        <v>ConTab_BOM_KP_Insert_0657</v>
      </c>
      <c r="E651" s="189" t="s">
        <v>473</v>
      </c>
      <c r="F651" s="189" t="s">
        <v>4655</v>
      </c>
      <c r="G651" s="189" t="s">
        <v>359</v>
      </c>
      <c r="H651" s="195" t="s">
        <v>360</v>
      </c>
      <c r="I651" s="24" t="s">
        <v>3961</v>
      </c>
      <c r="J651" s="24" t="s">
        <v>3961</v>
      </c>
      <c r="K651" s="24"/>
      <c r="L651" s="24" t="s">
        <v>4658</v>
      </c>
      <c r="M651" s="24" t="s">
        <v>543</v>
      </c>
      <c r="N651" s="24" t="s">
        <v>5218</v>
      </c>
      <c r="O651" s="24" t="s">
        <v>536</v>
      </c>
      <c r="P651" s="25" t="s">
        <v>544</v>
      </c>
      <c r="Q651" s="24" t="s">
        <v>5249</v>
      </c>
      <c r="R651" s="25" t="s">
        <v>4664</v>
      </c>
      <c r="S651" s="24"/>
      <c r="T651" s="24"/>
      <c r="U651" s="24"/>
    </row>
    <row r="652" spans="2:21">
      <c r="B652" s="24" t="str">
        <f t="shared" si="24"/>
        <v>Y</v>
      </c>
      <c r="C652" s="24" t="s">
        <v>5672</v>
      </c>
      <c r="D652" s="24" t="str">
        <f t="shared" si="25"/>
        <v>ConTab_BOM_KP_Insert_0658</v>
      </c>
      <c r="E652" s="197" t="s">
        <v>477</v>
      </c>
      <c r="F652" s="189" t="s">
        <v>4655</v>
      </c>
      <c r="G652" s="189" t="s">
        <v>359</v>
      </c>
      <c r="H652" s="195" t="s">
        <v>360</v>
      </c>
      <c r="I652" s="24" t="s">
        <v>3956</v>
      </c>
      <c r="J652" s="24" t="s">
        <v>4656</v>
      </c>
      <c r="K652" s="24"/>
      <c r="L652" s="24" t="s">
        <v>4658</v>
      </c>
      <c r="M652" s="24" t="s">
        <v>535</v>
      </c>
      <c r="N652" s="24" t="s">
        <v>5218</v>
      </c>
      <c r="O652" s="24" t="s">
        <v>536</v>
      </c>
      <c r="P652" s="25" t="s">
        <v>544</v>
      </c>
      <c r="Q652" s="24" t="s">
        <v>5267</v>
      </c>
      <c r="R652" s="25" t="s">
        <v>539</v>
      </c>
      <c r="S652" s="24"/>
      <c r="T652" s="24"/>
      <c r="U652" s="24"/>
    </row>
    <row r="653" spans="2:21">
      <c r="B653" s="24" t="str">
        <f t="shared" si="24"/>
        <v>Y</v>
      </c>
      <c r="C653" s="24" t="s">
        <v>5673</v>
      </c>
      <c r="D653" s="24" t="str">
        <f t="shared" si="25"/>
        <v>ConTab_BOM_KP_Insert_0659</v>
      </c>
      <c r="E653" s="197" t="s">
        <v>477</v>
      </c>
      <c r="F653" s="189" t="s">
        <v>4655</v>
      </c>
      <c r="G653" s="189" t="s">
        <v>359</v>
      </c>
      <c r="H653" s="195" t="s">
        <v>360</v>
      </c>
      <c r="I653" s="24" t="s">
        <v>3956</v>
      </c>
      <c r="J653" s="24" t="s">
        <v>4656</v>
      </c>
      <c r="K653" s="24"/>
      <c r="L653" s="24" t="s">
        <v>4658</v>
      </c>
      <c r="M653" s="24" t="s">
        <v>543</v>
      </c>
      <c r="N653" s="24" t="s">
        <v>5218</v>
      </c>
      <c r="O653" s="24" t="s">
        <v>536</v>
      </c>
      <c r="P653" s="25" t="s">
        <v>544</v>
      </c>
      <c r="Q653" s="24" t="s">
        <v>5269</v>
      </c>
      <c r="R653" s="25" t="s">
        <v>4664</v>
      </c>
      <c r="S653" s="24"/>
      <c r="T653" s="24"/>
      <c r="U653" s="24"/>
    </row>
    <row r="654" spans="2:21">
      <c r="B654" s="24" t="str">
        <f t="shared" si="24"/>
        <v>Y</v>
      </c>
      <c r="C654" s="24" t="s">
        <v>5674</v>
      </c>
      <c r="D654" s="24" t="str">
        <f t="shared" si="25"/>
        <v>ConTab_BOM_KP_Insert_0660</v>
      </c>
      <c r="E654" s="197" t="s">
        <v>477</v>
      </c>
      <c r="F654" s="189" t="s">
        <v>4655</v>
      </c>
      <c r="G654" s="189" t="s">
        <v>359</v>
      </c>
      <c r="H654" s="195" t="s">
        <v>360</v>
      </c>
      <c r="I654" s="24" t="s">
        <v>3961</v>
      </c>
      <c r="J654" s="24" t="s">
        <v>3961</v>
      </c>
      <c r="K654" s="24"/>
      <c r="L654" s="24" t="s">
        <v>4658</v>
      </c>
      <c r="M654" s="24" t="s">
        <v>535</v>
      </c>
      <c r="N654" s="24" t="s">
        <v>5218</v>
      </c>
      <c r="O654" s="24" t="s">
        <v>536</v>
      </c>
      <c r="P654" s="25" t="s">
        <v>544</v>
      </c>
      <c r="Q654" s="24" t="s">
        <v>5271</v>
      </c>
      <c r="R654" s="25" t="s">
        <v>539</v>
      </c>
      <c r="S654" s="24"/>
      <c r="T654" s="24"/>
      <c r="U654" s="24"/>
    </row>
    <row r="655" spans="2:21">
      <c r="B655" s="24" t="str">
        <f t="shared" si="24"/>
        <v>Y</v>
      </c>
      <c r="C655" s="24" t="s">
        <v>5675</v>
      </c>
      <c r="D655" s="24" t="str">
        <f t="shared" si="25"/>
        <v>ConTab_BOM_KP_Insert_0661</v>
      </c>
      <c r="E655" s="197" t="s">
        <v>477</v>
      </c>
      <c r="F655" s="189" t="s">
        <v>4655</v>
      </c>
      <c r="G655" s="189" t="s">
        <v>359</v>
      </c>
      <c r="H655" s="195" t="s">
        <v>360</v>
      </c>
      <c r="I655" s="24" t="s">
        <v>3961</v>
      </c>
      <c r="J655" s="24" t="s">
        <v>3961</v>
      </c>
      <c r="K655" s="24"/>
      <c r="L655" s="24" t="s">
        <v>4658</v>
      </c>
      <c r="M655" s="24" t="s">
        <v>543</v>
      </c>
      <c r="N655" s="24" t="s">
        <v>5218</v>
      </c>
      <c r="O655" s="24" t="s">
        <v>536</v>
      </c>
      <c r="P655" s="25" t="s">
        <v>544</v>
      </c>
      <c r="Q655" s="24" t="s">
        <v>5273</v>
      </c>
      <c r="R655" s="25" t="s">
        <v>4664</v>
      </c>
      <c r="S655" s="24"/>
      <c r="T655" s="24"/>
      <c r="U655" s="24"/>
    </row>
    <row r="656" spans="2:21">
      <c r="B656" s="24" t="str">
        <f t="shared" si="24"/>
        <v>Y</v>
      </c>
      <c r="C656" s="24" t="s">
        <v>5676</v>
      </c>
      <c r="D656" s="24" t="str">
        <f t="shared" si="25"/>
        <v>ConTab_BOM_KP_Insert_0662</v>
      </c>
      <c r="E656" s="189" t="s">
        <v>473</v>
      </c>
      <c r="F656" s="189" t="s">
        <v>4655</v>
      </c>
      <c r="G656" s="189" t="s">
        <v>359</v>
      </c>
      <c r="H656" s="195" t="s">
        <v>360</v>
      </c>
      <c r="I656" s="24" t="s">
        <v>3956</v>
      </c>
      <c r="J656" s="24" t="s">
        <v>4656</v>
      </c>
      <c r="K656" s="24"/>
      <c r="L656" s="24" t="s">
        <v>4867</v>
      </c>
      <c r="M656" s="24" t="s">
        <v>535</v>
      </c>
      <c r="N656" s="24" t="s">
        <v>5218</v>
      </c>
      <c r="O656" s="24" t="s">
        <v>536</v>
      </c>
      <c r="P656" s="25" t="s">
        <v>544</v>
      </c>
      <c r="Q656" s="24" t="s">
        <v>5443</v>
      </c>
      <c r="R656" s="25" t="s">
        <v>539</v>
      </c>
      <c r="S656" s="24"/>
      <c r="T656" s="24"/>
      <c r="U656" s="24"/>
    </row>
    <row r="657" spans="2:21">
      <c r="B657" s="24" t="str">
        <f t="shared" si="24"/>
        <v>Y</v>
      </c>
      <c r="C657" s="24" t="s">
        <v>5677</v>
      </c>
      <c r="D657" s="24" t="str">
        <f t="shared" si="25"/>
        <v>ConTab_BOM_KP_Insert_0663</v>
      </c>
      <c r="E657" s="189" t="s">
        <v>473</v>
      </c>
      <c r="F657" s="189" t="s">
        <v>4655</v>
      </c>
      <c r="G657" s="189" t="s">
        <v>359</v>
      </c>
      <c r="H657" s="195" t="s">
        <v>360</v>
      </c>
      <c r="I657" s="24" t="s">
        <v>3956</v>
      </c>
      <c r="J657" s="24" t="s">
        <v>4656</v>
      </c>
      <c r="K657" s="24"/>
      <c r="L657" s="24" t="s">
        <v>4867</v>
      </c>
      <c r="M657" s="24" t="s">
        <v>543</v>
      </c>
      <c r="N657" s="24" t="s">
        <v>5218</v>
      </c>
      <c r="O657" s="24" t="s">
        <v>536</v>
      </c>
      <c r="P657" s="25" t="s">
        <v>544</v>
      </c>
      <c r="Q657" s="24" t="s">
        <v>5445</v>
      </c>
      <c r="R657" s="25" t="s">
        <v>4664</v>
      </c>
      <c r="S657" s="24"/>
      <c r="T657" s="24"/>
      <c r="U657" s="24"/>
    </row>
    <row r="658" spans="2:21">
      <c r="B658" s="24" t="str">
        <f t="shared" si="24"/>
        <v>Y</v>
      </c>
      <c r="C658" s="24" t="s">
        <v>5678</v>
      </c>
      <c r="D658" s="24" t="str">
        <f t="shared" si="25"/>
        <v>ConTab_BOM_KP_Insert_0664</v>
      </c>
      <c r="E658" s="189" t="s">
        <v>473</v>
      </c>
      <c r="F658" s="189" t="s">
        <v>4655</v>
      </c>
      <c r="G658" s="189" t="s">
        <v>359</v>
      </c>
      <c r="H658" s="195" t="s">
        <v>360</v>
      </c>
      <c r="I658" s="24" t="s">
        <v>3961</v>
      </c>
      <c r="J658" s="24" t="s">
        <v>3961</v>
      </c>
      <c r="K658" s="24"/>
      <c r="L658" s="24" t="s">
        <v>4867</v>
      </c>
      <c r="M658" s="24" t="s">
        <v>535</v>
      </c>
      <c r="N658" s="24" t="s">
        <v>5218</v>
      </c>
      <c r="O658" s="24" t="s">
        <v>536</v>
      </c>
      <c r="P658" s="25" t="s">
        <v>544</v>
      </c>
      <c r="Q658" s="24" t="s">
        <v>5447</v>
      </c>
      <c r="R658" s="25" t="s">
        <v>539</v>
      </c>
      <c r="S658" s="24"/>
      <c r="T658" s="24"/>
      <c r="U658" s="24"/>
    </row>
    <row r="659" spans="2:21">
      <c r="B659" s="24" t="str">
        <f t="shared" si="24"/>
        <v>Y</v>
      </c>
      <c r="C659" s="24" t="s">
        <v>5679</v>
      </c>
      <c r="D659" s="24" t="str">
        <f t="shared" si="25"/>
        <v>ConTab_BOM_KP_Insert_0665</v>
      </c>
      <c r="E659" s="189" t="s">
        <v>473</v>
      </c>
      <c r="F659" s="189" t="s">
        <v>4655</v>
      </c>
      <c r="G659" s="189" t="s">
        <v>359</v>
      </c>
      <c r="H659" s="195" t="s">
        <v>360</v>
      </c>
      <c r="I659" s="24" t="s">
        <v>3961</v>
      </c>
      <c r="J659" s="24" t="s">
        <v>3961</v>
      </c>
      <c r="K659" s="24"/>
      <c r="L659" s="24" t="s">
        <v>4867</v>
      </c>
      <c r="M659" s="24" t="s">
        <v>543</v>
      </c>
      <c r="N659" s="24" t="s">
        <v>5218</v>
      </c>
      <c r="O659" s="24" t="s">
        <v>536</v>
      </c>
      <c r="P659" s="25" t="s">
        <v>544</v>
      </c>
      <c r="Q659" s="24" t="s">
        <v>5449</v>
      </c>
      <c r="R659" s="25" t="s">
        <v>4664</v>
      </c>
      <c r="S659" s="24"/>
      <c r="T659" s="24"/>
      <c r="U659" s="24"/>
    </row>
    <row r="660" spans="2:21">
      <c r="B660" s="24" t="str">
        <f t="shared" si="24"/>
        <v>Y</v>
      </c>
      <c r="C660" s="24" t="s">
        <v>5680</v>
      </c>
      <c r="D660" s="24" t="str">
        <f t="shared" si="25"/>
        <v>ConTab_BOM_KP_Insert_0666</v>
      </c>
      <c r="E660" s="197" t="s">
        <v>477</v>
      </c>
      <c r="F660" s="189" t="s">
        <v>4655</v>
      </c>
      <c r="G660" s="189" t="s">
        <v>359</v>
      </c>
      <c r="H660" s="195" t="s">
        <v>360</v>
      </c>
      <c r="I660" s="24" t="s">
        <v>3956</v>
      </c>
      <c r="J660" s="24" t="s">
        <v>4656</v>
      </c>
      <c r="K660" s="24"/>
      <c r="L660" s="24" t="s">
        <v>4867</v>
      </c>
      <c r="M660" s="24" t="s">
        <v>535</v>
      </c>
      <c r="N660" s="24" t="s">
        <v>5218</v>
      </c>
      <c r="O660" s="24" t="s">
        <v>536</v>
      </c>
      <c r="P660" s="25" t="s">
        <v>544</v>
      </c>
      <c r="Q660" s="24" t="s">
        <v>5467</v>
      </c>
      <c r="R660" s="25" t="s">
        <v>539</v>
      </c>
      <c r="S660" s="24"/>
      <c r="T660" s="24"/>
      <c r="U660" s="24"/>
    </row>
    <row r="661" spans="2:21">
      <c r="B661" s="24" t="str">
        <f t="shared" si="24"/>
        <v>Y</v>
      </c>
      <c r="C661" s="24" t="s">
        <v>5681</v>
      </c>
      <c r="D661" s="24" t="str">
        <f t="shared" si="25"/>
        <v>ConTab_BOM_KP_Insert_0667</v>
      </c>
      <c r="E661" s="197" t="s">
        <v>477</v>
      </c>
      <c r="F661" s="189" t="s">
        <v>4655</v>
      </c>
      <c r="G661" s="189" t="s">
        <v>359</v>
      </c>
      <c r="H661" s="195" t="s">
        <v>360</v>
      </c>
      <c r="I661" s="24" t="s">
        <v>3956</v>
      </c>
      <c r="J661" s="24" t="s">
        <v>4656</v>
      </c>
      <c r="K661" s="24"/>
      <c r="L661" s="24" t="s">
        <v>4867</v>
      </c>
      <c r="M661" s="24" t="s">
        <v>543</v>
      </c>
      <c r="N661" s="24" t="s">
        <v>5218</v>
      </c>
      <c r="O661" s="24" t="s">
        <v>536</v>
      </c>
      <c r="P661" s="25" t="s">
        <v>544</v>
      </c>
      <c r="Q661" s="24" t="s">
        <v>5469</v>
      </c>
      <c r="R661" s="25" t="s">
        <v>4664</v>
      </c>
      <c r="S661" s="24"/>
      <c r="T661" s="24"/>
      <c r="U661" s="24"/>
    </row>
    <row r="662" spans="2:21">
      <c r="B662" s="24" t="str">
        <f t="shared" si="24"/>
        <v>Y</v>
      </c>
      <c r="C662" s="24" t="s">
        <v>5682</v>
      </c>
      <c r="D662" s="24" t="str">
        <f t="shared" si="25"/>
        <v>ConTab_BOM_KP_Insert_0668</v>
      </c>
      <c r="E662" s="197" t="s">
        <v>477</v>
      </c>
      <c r="F662" s="189" t="s">
        <v>4655</v>
      </c>
      <c r="G662" s="189" t="s">
        <v>359</v>
      </c>
      <c r="H662" s="195" t="s">
        <v>360</v>
      </c>
      <c r="I662" s="24" t="s">
        <v>3961</v>
      </c>
      <c r="J662" s="24" t="s">
        <v>3961</v>
      </c>
      <c r="K662" s="24"/>
      <c r="L662" s="24" t="s">
        <v>4867</v>
      </c>
      <c r="M662" s="24" t="s">
        <v>535</v>
      </c>
      <c r="N662" s="24" t="s">
        <v>5218</v>
      </c>
      <c r="O662" s="24" t="s">
        <v>536</v>
      </c>
      <c r="P662" s="25" t="s">
        <v>544</v>
      </c>
      <c r="Q662" s="24" t="s">
        <v>5471</v>
      </c>
      <c r="R662" s="25" t="s">
        <v>539</v>
      </c>
      <c r="S662" s="24"/>
      <c r="T662" s="24"/>
      <c r="U662" s="24"/>
    </row>
    <row r="663" spans="2:21">
      <c r="B663" s="24" t="str">
        <f t="shared" si="24"/>
        <v>Y</v>
      </c>
      <c r="C663" s="24" t="s">
        <v>5683</v>
      </c>
      <c r="D663" s="24" t="str">
        <f t="shared" si="25"/>
        <v>ConTab_BOM_KP_Insert_0669</v>
      </c>
      <c r="E663" s="197" t="s">
        <v>477</v>
      </c>
      <c r="F663" s="189" t="s">
        <v>4655</v>
      </c>
      <c r="G663" s="189" t="s">
        <v>359</v>
      </c>
      <c r="H663" s="195" t="s">
        <v>360</v>
      </c>
      <c r="I663" s="24" t="s">
        <v>3961</v>
      </c>
      <c r="J663" s="24" t="s">
        <v>3961</v>
      </c>
      <c r="K663" s="24"/>
      <c r="L663" s="24" t="s">
        <v>4867</v>
      </c>
      <c r="M663" s="24" t="s">
        <v>543</v>
      </c>
      <c r="N663" s="24" t="s">
        <v>5218</v>
      </c>
      <c r="O663" s="24" t="s">
        <v>536</v>
      </c>
      <c r="P663" s="25" t="s">
        <v>544</v>
      </c>
      <c r="Q663" s="24" t="s">
        <v>5473</v>
      </c>
      <c r="R663" s="25" t="s">
        <v>4664</v>
      </c>
      <c r="S663" s="24"/>
      <c r="T663" s="24"/>
      <c r="U663" s="24"/>
    </row>
    <row r="664" spans="2:21">
      <c r="B664" s="24" t="str">
        <f t="shared" si="24"/>
        <v>Y</v>
      </c>
      <c r="C664" s="24" t="s">
        <v>5684</v>
      </c>
      <c r="D664" s="24" t="str">
        <f t="shared" si="25"/>
        <v>ConTab_BOM_KP_Insert_0670</v>
      </c>
      <c r="E664" s="197" t="s">
        <v>481</v>
      </c>
      <c r="F664" s="189" t="s">
        <v>4655</v>
      </c>
      <c r="G664" s="189" t="s">
        <v>401</v>
      </c>
      <c r="H664" s="195" t="s">
        <v>402</v>
      </c>
      <c r="I664" s="24" t="s">
        <v>3956</v>
      </c>
      <c r="J664" s="24" t="s">
        <v>4656</v>
      </c>
      <c r="K664" s="24"/>
      <c r="L664" s="24" t="s">
        <v>4658</v>
      </c>
      <c r="M664" s="24" t="s">
        <v>535</v>
      </c>
      <c r="N664" s="24" t="s">
        <v>4659</v>
      </c>
      <c r="O664" s="24" t="s">
        <v>536</v>
      </c>
      <c r="P664" s="25" t="s">
        <v>4765</v>
      </c>
      <c r="Q664" s="24" t="s">
        <v>4766</v>
      </c>
      <c r="R664" s="25" t="s">
        <v>539</v>
      </c>
      <c r="S664" s="24"/>
      <c r="T664" s="24"/>
      <c r="U664" s="24"/>
    </row>
    <row r="665" spans="2:21">
      <c r="B665" s="24" t="str">
        <f t="shared" si="24"/>
        <v>Y</v>
      </c>
      <c r="C665" s="24" t="s">
        <v>5685</v>
      </c>
      <c r="D665" s="24" t="str">
        <f t="shared" si="25"/>
        <v>ConTab_BOM_KP_Insert_0671</v>
      </c>
      <c r="E665" s="197" t="s">
        <v>481</v>
      </c>
      <c r="F665" s="189" t="s">
        <v>4655</v>
      </c>
      <c r="G665" s="189" t="s">
        <v>401</v>
      </c>
      <c r="H665" s="195" t="s">
        <v>402</v>
      </c>
      <c r="I665" s="24" t="s">
        <v>3956</v>
      </c>
      <c r="J665" s="24" t="s">
        <v>4656</v>
      </c>
      <c r="K665" s="24"/>
      <c r="L665" s="24" t="s">
        <v>4658</v>
      </c>
      <c r="M665" s="24" t="s">
        <v>543</v>
      </c>
      <c r="N665" s="24" t="s">
        <v>4659</v>
      </c>
      <c r="O665" s="24" t="s">
        <v>536</v>
      </c>
      <c r="P665" s="25">
        <v>98140102</v>
      </c>
      <c r="Q665" s="24" t="s">
        <v>4768</v>
      </c>
      <c r="R665" s="25" t="s">
        <v>4664</v>
      </c>
      <c r="S665" s="24"/>
      <c r="T665" s="24"/>
      <c r="U665" s="24"/>
    </row>
    <row r="666" spans="2:21">
      <c r="B666" s="24" t="str">
        <f t="shared" si="24"/>
        <v>Y</v>
      </c>
      <c r="C666" s="24" t="s">
        <v>5686</v>
      </c>
      <c r="D666" s="24" t="str">
        <f t="shared" si="25"/>
        <v>ConTab_BOM_KP_Insert_0672</v>
      </c>
      <c r="E666" s="197" t="s">
        <v>481</v>
      </c>
      <c r="F666" s="189" t="s">
        <v>4655</v>
      </c>
      <c r="G666" s="189" t="s">
        <v>401</v>
      </c>
      <c r="H666" s="195" t="s">
        <v>402</v>
      </c>
      <c r="I666" s="24" t="s">
        <v>3956</v>
      </c>
      <c r="J666" s="24" t="s">
        <v>4656</v>
      </c>
      <c r="K666" s="24"/>
      <c r="L666" s="24" t="s">
        <v>4658</v>
      </c>
      <c r="M666" s="24" t="s">
        <v>550</v>
      </c>
      <c r="N666" s="24" t="s">
        <v>549</v>
      </c>
      <c r="O666" s="24" t="s">
        <v>536</v>
      </c>
      <c r="P666" s="25" t="s">
        <v>544</v>
      </c>
      <c r="Q666" s="24" t="s">
        <v>4770</v>
      </c>
      <c r="R666" s="25" t="s">
        <v>552</v>
      </c>
      <c r="S666" s="24"/>
      <c r="T666" s="24"/>
      <c r="U666" s="24"/>
    </row>
    <row r="667" spans="2:21">
      <c r="B667" s="24" t="str">
        <f t="shared" si="24"/>
        <v>Y</v>
      </c>
      <c r="C667" s="24" t="s">
        <v>5687</v>
      </c>
      <c r="D667" s="24" t="str">
        <f t="shared" si="25"/>
        <v>ConTab_BOM_KP_Insert_0673</v>
      </c>
      <c r="E667" s="197" t="s">
        <v>481</v>
      </c>
      <c r="F667" s="189" t="s">
        <v>4655</v>
      </c>
      <c r="G667" s="189" t="s">
        <v>401</v>
      </c>
      <c r="H667" s="195" t="s">
        <v>402</v>
      </c>
      <c r="I667" s="24" t="s">
        <v>3961</v>
      </c>
      <c r="J667" s="24" t="s">
        <v>3961</v>
      </c>
      <c r="K667" s="24"/>
      <c r="L667" s="24" t="s">
        <v>4658</v>
      </c>
      <c r="M667" s="24" t="s">
        <v>535</v>
      </c>
      <c r="N667" s="24" t="s">
        <v>4659</v>
      </c>
      <c r="O667" s="24" t="s">
        <v>536</v>
      </c>
      <c r="P667" s="25" t="s">
        <v>4772</v>
      </c>
      <c r="Q667" s="24" t="s">
        <v>4773</v>
      </c>
      <c r="R667" s="25" t="s">
        <v>539</v>
      </c>
      <c r="S667" s="24"/>
      <c r="T667" s="24"/>
      <c r="U667" s="24"/>
    </row>
    <row r="668" spans="2:21">
      <c r="B668" s="24" t="str">
        <f t="shared" si="24"/>
        <v>Y</v>
      </c>
      <c r="C668" s="24" t="s">
        <v>5688</v>
      </c>
      <c r="D668" s="24" t="str">
        <f t="shared" si="25"/>
        <v>ConTab_BOM_KP_Insert_0674</v>
      </c>
      <c r="E668" s="197" t="s">
        <v>481</v>
      </c>
      <c r="F668" s="189" t="s">
        <v>4655</v>
      </c>
      <c r="G668" s="189" t="s">
        <v>401</v>
      </c>
      <c r="H668" s="195" t="s">
        <v>402</v>
      </c>
      <c r="I668" s="24" t="s">
        <v>3961</v>
      </c>
      <c r="J668" s="24" t="s">
        <v>3961</v>
      </c>
      <c r="K668" s="24"/>
      <c r="L668" s="24" t="s">
        <v>4658</v>
      </c>
      <c r="M668" s="24" t="s">
        <v>543</v>
      </c>
      <c r="N668" s="24" t="s">
        <v>4659</v>
      </c>
      <c r="O668" s="24" t="s">
        <v>536</v>
      </c>
      <c r="P668" s="25" t="s">
        <v>544</v>
      </c>
      <c r="Q668" s="24" t="s">
        <v>4775</v>
      </c>
      <c r="R668" s="25" t="s">
        <v>4664</v>
      </c>
      <c r="S668" s="24"/>
      <c r="T668" s="24"/>
      <c r="U668" s="24"/>
    </row>
    <row r="669" spans="2:21">
      <c r="B669" s="24" t="str">
        <f t="shared" si="24"/>
        <v>Y</v>
      </c>
      <c r="C669" s="24" t="s">
        <v>5689</v>
      </c>
      <c r="D669" s="24" t="str">
        <f t="shared" si="25"/>
        <v>ConTab_BOM_KP_Insert_0675</v>
      </c>
      <c r="E669" s="197" t="s">
        <v>481</v>
      </c>
      <c r="F669" s="189" t="s">
        <v>4655</v>
      </c>
      <c r="G669" s="189" t="s">
        <v>401</v>
      </c>
      <c r="H669" s="195" t="s">
        <v>402</v>
      </c>
      <c r="I669" s="24" t="s">
        <v>3961</v>
      </c>
      <c r="J669" s="24" t="s">
        <v>3961</v>
      </c>
      <c r="K669" s="24"/>
      <c r="L669" s="24" t="s">
        <v>4658</v>
      </c>
      <c r="M669" s="24" t="s">
        <v>550</v>
      </c>
      <c r="N669" s="24" t="s">
        <v>549</v>
      </c>
      <c r="O669" s="24" t="s">
        <v>536</v>
      </c>
      <c r="P669" s="25" t="s">
        <v>544</v>
      </c>
      <c r="Q669" s="24" t="s">
        <v>4777</v>
      </c>
      <c r="R669" s="25" t="s">
        <v>552</v>
      </c>
      <c r="S669" s="24"/>
      <c r="T669" s="24"/>
      <c r="U669" s="24"/>
    </row>
    <row r="670" spans="2:21">
      <c r="B670" s="24" t="str">
        <f t="shared" si="24"/>
        <v>Y</v>
      </c>
      <c r="C670" s="24" t="s">
        <v>5690</v>
      </c>
      <c r="D670" s="24" t="e">
        <f>IF(#REF!="Y",C670,"")</f>
        <v>#REF!</v>
      </c>
      <c r="E670" s="197" t="s">
        <v>481</v>
      </c>
      <c r="F670" s="189" t="s">
        <v>4655</v>
      </c>
      <c r="G670" s="189" t="s">
        <v>401</v>
      </c>
      <c r="H670" s="195" t="s">
        <v>402</v>
      </c>
      <c r="I670" s="24" t="s">
        <v>3956</v>
      </c>
      <c r="J670" s="24" t="s">
        <v>4656</v>
      </c>
      <c r="K670" s="24"/>
      <c r="L670" s="24" t="s">
        <v>4867</v>
      </c>
      <c r="M670" s="24" t="s">
        <v>535</v>
      </c>
      <c r="N670" s="24" t="s">
        <v>4868</v>
      </c>
      <c r="O670" s="24" t="s">
        <v>536</v>
      </c>
      <c r="P670" s="25">
        <v>97638289</v>
      </c>
      <c r="Q670" s="24" t="s">
        <v>4965</v>
      </c>
      <c r="R670" s="25" t="s">
        <v>539</v>
      </c>
      <c r="S670" s="24"/>
      <c r="T670" s="24"/>
      <c r="U670" s="24"/>
    </row>
    <row r="671" spans="2:21">
      <c r="B671" s="24" t="str">
        <f t="shared" si="24"/>
        <v>Y</v>
      </c>
      <c r="C671" s="24" t="s">
        <v>5691</v>
      </c>
      <c r="D671" s="24" t="e">
        <f>IF(#REF!="Y",C671,"")</f>
        <v>#REF!</v>
      </c>
      <c r="E671" s="197" t="s">
        <v>481</v>
      </c>
      <c r="F671" s="189" t="s">
        <v>4655</v>
      </c>
      <c r="G671" s="189" t="s">
        <v>401</v>
      </c>
      <c r="H671" s="195" t="s">
        <v>402</v>
      </c>
      <c r="I671" s="24" t="s">
        <v>3956</v>
      </c>
      <c r="J671" s="24" t="s">
        <v>4656</v>
      </c>
      <c r="K671" s="24"/>
      <c r="L671" s="24" t="s">
        <v>4867</v>
      </c>
      <c r="M671" s="24" t="s">
        <v>543</v>
      </c>
      <c r="N671" s="24" t="s">
        <v>4868</v>
      </c>
      <c r="O671" s="24" t="s">
        <v>536</v>
      </c>
      <c r="P671" s="25" t="s">
        <v>544</v>
      </c>
      <c r="Q671" s="24" t="s">
        <v>4967</v>
      </c>
      <c r="R671" s="25" t="s">
        <v>4664</v>
      </c>
      <c r="S671" s="24"/>
      <c r="T671" s="24"/>
      <c r="U671" s="24"/>
    </row>
    <row r="672" spans="2:21">
      <c r="B672" s="24" t="str">
        <f t="shared" si="24"/>
        <v>Y</v>
      </c>
      <c r="C672" s="24" t="s">
        <v>5692</v>
      </c>
      <c r="D672" s="24" t="e">
        <f>IF(#REF!="Y",C672,"")</f>
        <v>#REF!</v>
      </c>
      <c r="E672" s="197" t="s">
        <v>481</v>
      </c>
      <c r="F672" s="189" t="s">
        <v>4655</v>
      </c>
      <c r="G672" s="189" t="s">
        <v>401</v>
      </c>
      <c r="H672" s="195" t="s">
        <v>402</v>
      </c>
      <c r="I672" s="24" t="s">
        <v>3956</v>
      </c>
      <c r="J672" s="24" t="s">
        <v>4656</v>
      </c>
      <c r="K672" s="24"/>
      <c r="L672" s="24" t="s">
        <v>4867</v>
      </c>
      <c r="M672" s="24" t="s">
        <v>550</v>
      </c>
      <c r="N672" s="24" t="s">
        <v>549</v>
      </c>
      <c r="O672" s="24" t="s">
        <v>536</v>
      </c>
      <c r="P672" s="25" t="s">
        <v>544</v>
      </c>
      <c r="Q672" s="24" t="s">
        <v>4969</v>
      </c>
      <c r="R672" s="25" t="s">
        <v>552</v>
      </c>
      <c r="S672" s="24"/>
      <c r="T672" s="24"/>
      <c r="U672" s="24"/>
    </row>
    <row r="673" spans="2:21">
      <c r="B673" s="24" t="str">
        <f t="shared" si="24"/>
        <v>Y</v>
      </c>
      <c r="C673" s="24" t="s">
        <v>5693</v>
      </c>
      <c r="D673" s="24" t="e">
        <f>IF(#REF!="Y",C673,"")</f>
        <v>#REF!</v>
      </c>
      <c r="E673" s="197" t="s">
        <v>481</v>
      </c>
      <c r="F673" s="189" t="s">
        <v>4655</v>
      </c>
      <c r="G673" s="189" t="s">
        <v>401</v>
      </c>
      <c r="H673" s="195" t="s">
        <v>402</v>
      </c>
      <c r="I673" s="24" t="s">
        <v>3961</v>
      </c>
      <c r="J673" s="24" t="s">
        <v>3961</v>
      </c>
      <c r="K673" s="24"/>
      <c r="L673" s="24" t="s">
        <v>4867</v>
      </c>
      <c r="M673" s="24" t="s">
        <v>535</v>
      </c>
      <c r="N673" s="24" t="s">
        <v>4868</v>
      </c>
      <c r="O673" s="24" t="s">
        <v>536</v>
      </c>
      <c r="P673" s="25" t="s">
        <v>544</v>
      </c>
      <c r="Q673" s="24" t="s">
        <v>4965</v>
      </c>
      <c r="R673" s="25" t="s">
        <v>539</v>
      </c>
      <c r="S673" s="24"/>
      <c r="T673" s="24"/>
      <c r="U673" s="24"/>
    </row>
    <row r="674" spans="2:21">
      <c r="B674" s="24" t="str">
        <f t="shared" si="24"/>
        <v>Y</v>
      </c>
      <c r="C674" s="24" t="s">
        <v>5694</v>
      </c>
      <c r="D674" s="24" t="e">
        <f>IF(#REF!="Y",C674,"")</f>
        <v>#REF!</v>
      </c>
      <c r="E674" s="197" t="s">
        <v>481</v>
      </c>
      <c r="F674" s="189" t="s">
        <v>4655</v>
      </c>
      <c r="G674" s="189" t="s">
        <v>401</v>
      </c>
      <c r="H674" s="195" t="s">
        <v>402</v>
      </c>
      <c r="I674" s="24" t="s">
        <v>3961</v>
      </c>
      <c r="J674" s="24" t="s">
        <v>3961</v>
      </c>
      <c r="K674" s="24"/>
      <c r="L674" s="24" t="s">
        <v>4867</v>
      </c>
      <c r="M674" s="24" t="s">
        <v>543</v>
      </c>
      <c r="N674" s="24" t="s">
        <v>4868</v>
      </c>
      <c r="O674" s="24" t="s">
        <v>536</v>
      </c>
      <c r="P674" s="25" t="s">
        <v>544</v>
      </c>
      <c r="Q674" s="24" t="s">
        <v>4967</v>
      </c>
      <c r="R674" s="25" t="s">
        <v>4664</v>
      </c>
      <c r="S674" s="24"/>
      <c r="T674" s="24"/>
      <c r="U674" s="24"/>
    </row>
    <row r="675" spans="2:21">
      <c r="B675" s="24" t="str">
        <f t="shared" si="24"/>
        <v>Y</v>
      </c>
      <c r="C675" s="24" t="s">
        <v>5695</v>
      </c>
      <c r="D675" s="24" t="e">
        <f>IF(#REF!="Y",C675,"")</f>
        <v>#REF!</v>
      </c>
      <c r="E675" s="197" t="s">
        <v>481</v>
      </c>
      <c r="F675" s="189" t="s">
        <v>4655</v>
      </c>
      <c r="G675" s="189" t="s">
        <v>401</v>
      </c>
      <c r="H675" s="195" t="s">
        <v>402</v>
      </c>
      <c r="I675" s="24" t="s">
        <v>3961</v>
      </c>
      <c r="J675" s="24" t="s">
        <v>3961</v>
      </c>
      <c r="K675" s="24"/>
      <c r="L675" s="24" t="s">
        <v>4867</v>
      </c>
      <c r="M675" s="24" t="s">
        <v>550</v>
      </c>
      <c r="N675" s="24" t="s">
        <v>549</v>
      </c>
      <c r="O675" s="24" t="s">
        <v>536</v>
      </c>
      <c r="P675" s="25" t="s">
        <v>544</v>
      </c>
      <c r="Q675" s="24" t="s">
        <v>4969</v>
      </c>
      <c r="R675" s="25" t="s">
        <v>552</v>
      </c>
      <c r="S675" s="24"/>
      <c r="T675" s="24"/>
      <c r="U675" s="24"/>
    </row>
    <row r="676" spans="2:21">
      <c r="B676" s="24" t="str">
        <f t="shared" si="24"/>
        <v>Y</v>
      </c>
      <c r="C676" s="24" t="s">
        <v>5696</v>
      </c>
      <c r="D676" s="24" t="e">
        <f>IF(#REF!="Y",C676,"")</f>
        <v>#REF!</v>
      </c>
      <c r="E676" s="197" t="s">
        <v>481</v>
      </c>
      <c r="F676" s="189" t="s">
        <v>4655</v>
      </c>
      <c r="G676" s="189" t="s">
        <v>401</v>
      </c>
      <c r="H676" s="195" t="s">
        <v>402</v>
      </c>
      <c r="I676" s="24" t="s">
        <v>3956</v>
      </c>
      <c r="J676" s="24" t="s">
        <v>4656</v>
      </c>
      <c r="K676" s="24"/>
      <c r="L676" s="24" t="s">
        <v>4658</v>
      </c>
      <c r="M676" s="24" t="s">
        <v>535</v>
      </c>
      <c r="N676" s="24" t="s">
        <v>4868</v>
      </c>
      <c r="O676" s="24" t="s">
        <v>536</v>
      </c>
      <c r="P676" s="25" t="s">
        <v>544</v>
      </c>
      <c r="Q676" s="24" t="s">
        <v>5147</v>
      </c>
      <c r="R676" s="25" t="s">
        <v>539</v>
      </c>
      <c r="S676" s="24"/>
      <c r="T676" s="24"/>
      <c r="U676" s="24"/>
    </row>
    <row r="677" spans="2:21">
      <c r="B677" s="24" t="str">
        <f t="shared" si="24"/>
        <v>Y</v>
      </c>
      <c r="C677" s="24" t="s">
        <v>5697</v>
      </c>
      <c r="D677" s="24" t="e">
        <f>IF(#REF!="Y",C677,"")</f>
        <v>#REF!</v>
      </c>
      <c r="E677" s="197" t="s">
        <v>481</v>
      </c>
      <c r="F677" s="189" t="s">
        <v>4655</v>
      </c>
      <c r="G677" s="189" t="s">
        <v>401</v>
      </c>
      <c r="H677" s="195" t="s">
        <v>402</v>
      </c>
      <c r="I677" s="24" t="s">
        <v>3956</v>
      </c>
      <c r="J677" s="24" t="s">
        <v>4656</v>
      </c>
      <c r="K677" s="24"/>
      <c r="L677" s="24" t="s">
        <v>4658</v>
      </c>
      <c r="M677" s="24" t="s">
        <v>543</v>
      </c>
      <c r="N677" s="24" t="s">
        <v>4868</v>
      </c>
      <c r="O677" s="24" t="s">
        <v>536</v>
      </c>
      <c r="P677" s="25" t="s">
        <v>544</v>
      </c>
      <c r="Q677" s="24" t="s">
        <v>5149</v>
      </c>
      <c r="R677" s="25" t="s">
        <v>4664</v>
      </c>
      <c r="S677" s="24"/>
      <c r="T677" s="24"/>
      <c r="U677" s="24"/>
    </row>
    <row r="678" spans="2:21">
      <c r="B678" s="24" t="str">
        <f t="shared" si="24"/>
        <v>Y</v>
      </c>
      <c r="C678" s="24" t="s">
        <v>5698</v>
      </c>
      <c r="D678" s="24" t="e">
        <f>IF(#REF!="Y",C678,"")</f>
        <v>#REF!</v>
      </c>
      <c r="E678" s="197" t="s">
        <v>481</v>
      </c>
      <c r="F678" s="189" t="s">
        <v>4655</v>
      </c>
      <c r="G678" s="189" t="s">
        <v>401</v>
      </c>
      <c r="H678" s="195" t="s">
        <v>402</v>
      </c>
      <c r="I678" s="24" t="s">
        <v>3961</v>
      </c>
      <c r="J678" s="24" t="s">
        <v>3961</v>
      </c>
      <c r="K678" s="24"/>
      <c r="L678" s="24" t="s">
        <v>4658</v>
      </c>
      <c r="M678" s="24" t="s">
        <v>535</v>
      </c>
      <c r="N678" s="24" t="s">
        <v>4868</v>
      </c>
      <c r="O678" s="24" t="s">
        <v>536</v>
      </c>
      <c r="P678" s="25" t="s">
        <v>544</v>
      </c>
      <c r="Q678" s="24" t="s">
        <v>5116</v>
      </c>
      <c r="R678" s="25" t="s">
        <v>539</v>
      </c>
      <c r="S678" s="24"/>
      <c r="T678" s="24"/>
      <c r="U678" s="24"/>
    </row>
    <row r="679" spans="2:21">
      <c r="B679" s="24" t="str">
        <f t="shared" si="24"/>
        <v>Y</v>
      </c>
      <c r="C679" s="24" t="s">
        <v>5699</v>
      </c>
      <c r="D679" s="24" t="e">
        <f>IF(#REF!="Y",C679,"")</f>
        <v>#REF!</v>
      </c>
      <c r="E679" s="197" t="s">
        <v>481</v>
      </c>
      <c r="F679" s="189" t="s">
        <v>4655</v>
      </c>
      <c r="G679" s="189" t="s">
        <v>401</v>
      </c>
      <c r="H679" s="195" t="s">
        <v>402</v>
      </c>
      <c r="I679" s="24" t="s">
        <v>3961</v>
      </c>
      <c r="J679" s="24" t="s">
        <v>3961</v>
      </c>
      <c r="K679" s="24"/>
      <c r="L679" s="24" t="s">
        <v>4658</v>
      </c>
      <c r="M679" s="24" t="s">
        <v>543</v>
      </c>
      <c r="N679" s="24" t="s">
        <v>4868</v>
      </c>
      <c r="O679" s="24" t="s">
        <v>536</v>
      </c>
      <c r="P679" s="25" t="s">
        <v>544</v>
      </c>
      <c r="Q679" s="24" t="s">
        <v>5116</v>
      </c>
      <c r="R679" s="25" t="s">
        <v>4664</v>
      </c>
      <c r="S679" s="24"/>
      <c r="T679" s="24"/>
      <c r="U679" s="24"/>
    </row>
    <row r="680" spans="2:21">
      <c r="B680" s="24" t="str">
        <f t="shared" si="24"/>
        <v>Y</v>
      </c>
      <c r="C680" s="24" t="s">
        <v>5700</v>
      </c>
      <c r="D680" s="24" t="e">
        <f>IF(#REF!="Y",C680,"")</f>
        <v>#REF!</v>
      </c>
      <c r="E680" s="197" t="s">
        <v>481</v>
      </c>
      <c r="F680" s="189" t="s">
        <v>4655</v>
      </c>
      <c r="G680" s="189" t="s">
        <v>401</v>
      </c>
      <c r="H680" s="195" t="s">
        <v>402</v>
      </c>
      <c r="I680" s="24" t="s">
        <v>3956</v>
      </c>
      <c r="J680" s="24" t="s">
        <v>4656</v>
      </c>
      <c r="K680" s="24"/>
      <c r="L680" s="24" t="s">
        <v>4658</v>
      </c>
      <c r="M680" s="24" t="s">
        <v>535</v>
      </c>
      <c r="N680" s="24" t="s">
        <v>5218</v>
      </c>
      <c r="O680" s="24" t="s">
        <v>536</v>
      </c>
      <c r="P680" s="25" t="s">
        <v>544</v>
      </c>
      <c r="Q680" s="24" t="s">
        <v>5307</v>
      </c>
      <c r="R680" s="25" t="s">
        <v>539</v>
      </c>
      <c r="S680" s="24"/>
      <c r="T680" s="24"/>
      <c r="U680" s="24"/>
    </row>
    <row r="681" spans="2:21">
      <c r="B681" s="24" t="str">
        <f t="shared" si="24"/>
        <v>Y</v>
      </c>
      <c r="C681" s="24" t="s">
        <v>5701</v>
      </c>
      <c r="D681" s="24" t="e">
        <f>IF(#REF!="Y",C681,"")</f>
        <v>#REF!</v>
      </c>
      <c r="E681" s="197" t="s">
        <v>481</v>
      </c>
      <c r="F681" s="189" t="s">
        <v>4655</v>
      </c>
      <c r="G681" s="189" t="s">
        <v>401</v>
      </c>
      <c r="H681" s="195" t="s">
        <v>402</v>
      </c>
      <c r="I681" s="24" t="s">
        <v>3956</v>
      </c>
      <c r="J681" s="24" t="s">
        <v>4656</v>
      </c>
      <c r="K681" s="24"/>
      <c r="L681" s="24" t="s">
        <v>4658</v>
      </c>
      <c r="M681" s="24" t="s">
        <v>543</v>
      </c>
      <c r="N681" s="24" t="s">
        <v>5218</v>
      </c>
      <c r="O681" s="24" t="s">
        <v>536</v>
      </c>
      <c r="P681" s="25" t="s">
        <v>544</v>
      </c>
      <c r="Q681" s="24" t="s">
        <v>5309</v>
      </c>
      <c r="R681" s="25" t="s">
        <v>4664</v>
      </c>
      <c r="S681" s="24"/>
      <c r="T681" s="24"/>
      <c r="U681" s="24"/>
    </row>
    <row r="682" spans="2:21">
      <c r="B682" s="24" t="str">
        <f t="shared" si="24"/>
        <v>Y</v>
      </c>
      <c r="C682" s="24" t="s">
        <v>5702</v>
      </c>
      <c r="D682" s="24" t="e">
        <f>IF(#REF!="Y",C682,"")</f>
        <v>#REF!</v>
      </c>
      <c r="E682" s="197" t="s">
        <v>481</v>
      </c>
      <c r="F682" s="189" t="s">
        <v>4655</v>
      </c>
      <c r="G682" s="189" t="s">
        <v>401</v>
      </c>
      <c r="H682" s="195" t="s">
        <v>402</v>
      </c>
      <c r="I682" s="24" t="s">
        <v>3961</v>
      </c>
      <c r="J682" s="24" t="s">
        <v>3961</v>
      </c>
      <c r="K682" s="24"/>
      <c r="L682" s="24" t="s">
        <v>4658</v>
      </c>
      <c r="M682" s="24" t="s">
        <v>535</v>
      </c>
      <c r="N682" s="24" t="s">
        <v>5218</v>
      </c>
      <c r="O682" s="24" t="s">
        <v>536</v>
      </c>
      <c r="P682" s="25" t="s">
        <v>544</v>
      </c>
      <c r="Q682" s="24" t="s">
        <v>5311</v>
      </c>
      <c r="R682" s="25" t="s">
        <v>539</v>
      </c>
      <c r="S682" s="24"/>
      <c r="T682" s="24"/>
      <c r="U682" s="24"/>
    </row>
    <row r="683" spans="2:21">
      <c r="B683" s="24" t="str">
        <f t="shared" si="24"/>
        <v>Y</v>
      </c>
      <c r="C683" s="24" t="s">
        <v>5703</v>
      </c>
      <c r="D683" s="24" t="e">
        <f>IF(#REF!="Y",C683,"")</f>
        <v>#REF!</v>
      </c>
      <c r="E683" s="197" t="s">
        <v>481</v>
      </c>
      <c r="F683" s="189" t="s">
        <v>4655</v>
      </c>
      <c r="G683" s="189" t="s">
        <v>401</v>
      </c>
      <c r="H683" s="195" t="s">
        <v>402</v>
      </c>
      <c r="I683" s="24" t="s">
        <v>3961</v>
      </c>
      <c r="J683" s="24" t="s">
        <v>3961</v>
      </c>
      <c r="K683" s="24"/>
      <c r="L683" s="24" t="s">
        <v>4658</v>
      </c>
      <c r="M683" s="24" t="s">
        <v>543</v>
      </c>
      <c r="N683" s="24" t="s">
        <v>5218</v>
      </c>
      <c r="O683" s="24" t="s">
        <v>536</v>
      </c>
      <c r="P683" s="25" t="s">
        <v>544</v>
      </c>
      <c r="Q683" s="24" t="s">
        <v>5313</v>
      </c>
      <c r="R683" s="25" t="s">
        <v>4664</v>
      </c>
      <c r="S683" s="24"/>
      <c r="T683" s="24"/>
      <c r="U683" s="24"/>
    </row>
    <row r="684" spans="2:21">
      <c r="B684" s="24" t="str">
        <f t="shared" si="24"/>
        <v>Y</v>
      </c>
      <c r="C684" s="24" t="s">
        <v>5704</v>
      </c>
      <c r="D684" s="24" t="e">
        <f>IF(#REF!="Y",C684,"")</f>
        <v>#REF!</v>
      </c>
      <c r="E684" s="197" t="s">
        <v>481</v>
      </c>
      <c r="F684" s="189" t="s">
        <v>4655</v>
      </c>
      <c r="G684" s="189" t="s">
        <v>401</v>
      </c>
      <c r="H684" s="195" t="s">
        <v>402</v>
      </c>
      <c r="I684" s="24" t="s">
        <v>3956</v>
      </c>
      <c r="J684" s="24" t="s">
        <v>4656</v>
      </c>
      <c r="K684" s="24"/>
      <c r="L684" s="24" t="s">
        <v>4867</v>
      </c>
      <c r="M684" s="24" t="s">
        <v>535</v>
      </c>
      <c r="N684" s="24" t="s">
        <v>5218</v>
      </c>
      <c r="O684" s="24" t="s">
        <v>536</v>
      </c>
      <c r="P684" s="25" t="s">
        <v>544</v>
      </c>
      <c r="Q684" s="24" t="s">
        <v>5507</v>
      </c>
      <c r="R684" s="25" t="s">
        <v>539</v>
      </c>
      <c r="S684" s="24"/>
      <c r="T684" s="24"/>
      <c r="U684" s="24"/>
    </row>
    <row r="685" spans="2:21">
      <c r="B685" s="24" t="str">
        <f t="shared" si="24"/>
        <v>Y</v>
      </c>
      <c r="C685" s="24" t="s">
        <v>5705</v>
      </c>
      <c r="D685" s="24" t="e">
        <f>IF(#REF!="Y",C685,"")</f>
        <v>#REF!</v>
      </c>
      <c r="E685" s="197" t="s">
        <v>481</v>
      </c>
      <c r="F685" s="189" t="s">
        <v>4655</v>
      </c>
      <c r="G685" s="189" t="s">
        <v>401</v>
      </c>
      <c r="H685" s="195" t="s">
        <v>402</v>
      </c>
      <c r="I685" s="24" t="s">
        <v>3956</v>
      </c>
      <c r="J685" s="24" t="s">
        <v>4656</v>
      </c>
      <c r="K685" s="24"/>
      <c r="L685" s="24" t="s">
        <v>4867</v>
      </c>
      <c r="M685" s="24" t="s">
        <v>543</v>
      </c>
      <c r="N685" s="24" t="s">
        <v>5218</v>
      </c>
      <c r="O685" s="24" t="s">
        <v>536</v>
      </c>
      <c r="P685" s="25" t="s">
        <v>544</v>
      </c>
      <c r="Q685" s="24" t="s">
        <v>5509</v>
      </c>
      <c r="R685" s="25" t="s">
        <v>4664</v>
      </c>
      <c r="S685" s="24"/>
      <c r="T685" s="24"/>
      <c r="U685" s="24"/>
    </row>
    <row r="686" spans="2:21">
      <c r="B686" s="24" t="str">
        <f t="shared" si="24"/>
        <v>Y</v>
      </c>
      <c r="C686" s="24" t="s">
        <v>5706</v>
      </c>
      <c r="D686" s="24" t="e">
        <f>IF(#REF!="Y",C686,"")</f>
        <v>#REF!</v>
      </c>
      <c r="E686" s="197" t="s">
        <v>481</v>
      </c>
      <c r="F686" s="189" t="s">
        <v>4655</v>
      </c>
      <c r="G686" s="189" t="s">
        <v>401</v>
      </c>
      <c r="H686" s="195" t="s">
        <v>402</v>
      </c>
      <c r="I686" s="24" t="s">
        <v>3961</v>
      </c>
      <c r="J686" s="24" t="s">
        <v>3961</v>
      </c>
      <c r="K686" s="24"/>
      <c r="L686" s="24" t="s">
        <v>4867</v>
      </c>
      <c r="M686" s="24" t="s">
        <v>535</v>
      </c>
      <c r="N686" s="24" t="s">
        <v>5218</v>
      </c>
      <c r="O686" s="24" t="s">
        <v>536</v>
      </c>
      <c r="P686" s="25" t="s">
        <v>544</v>
      </c>
      <c r="Q686" s="24" t="s">
        <v>5511</v>
      </c>
      <c r="R686" s="25" t="s">
        <v>539</v>
      </c>
      <c r="S686" s="24"/>
      <c r="T686" s="24"/>
      <c r="U686" s="24"/>
    </row>
    <row r="687" spans="2:21">
      <c r="B687" s="24" t="str">
        <f t="shared" si="24"/>
        <v>Y</v>
      </c>
      <c r="C687" s="24" t="s">
        <v>5707</v>
      </c>
      <c r="D687" s="24" t="e">
        <f>IF(#REF!="Y",C687,"")</f>
        <v>#REF!</v>
      </c>
      <c r="E687" s="197" t="s">
        <v>481</v>
      </c>
      <c r="F687" s="189" t="s">
        <v>4655</v>
      </c>
      <c r="G687" s="189" t="s">
        <v>401</v>
      </c>
      <c r="H687" s="195" t="s">
        <v>402</v>
      </c>
      <c r="I687" s="24" t="s">
        <v>3961</v>
      </c>
      <c r="J687" s="24" t="s">
        <v>3961</v>
      </c>
      <c r="K687" s="24"/>
      <c r="L687" s="24" t="s">
        <v>4867</v>
      </c>
      <c r="M687" s="24" t="s">
        <v>543</v>
      </c>
      <c r="N687" s="24" t="s">
        <v>5218</v>
      </c>
      <c r="O687" s="24" t="s">
        <v>536</v>
      </c>
      <c r="P687" s="25" t="s">
        <v>544</v>
      </c>
      <c r="Q687" s="24" t="s">
        <v>5513</v>
      </c>
      <c r="R687" s="25" t="s">
        <v>4664</v>
      </c>
      <c r="S687" s="24"/>
      <c r="T687" s="24"/>
      <c r="U687" s="24"/>
    </row>
    <row r="688" spans="2:21">
      <c r="B688" s="24" t="str">
        <f t="shared" ref="B688:B710" si="26">IF(AND(M688&lt;&gt;"B20", O688= "Coating_Standard"),"Y","N")</f>
        <v>N</v>
      </c>
      <c r="C688" s="24" t="s">
        <v>5708</v>
      </c>
      <c r="D688" s="24" t="str">
        <f t="shared" ref="D688:D696" si="27">IF(B688="Y",C688,"")</f>
        <v/>
      </c>
      <c r="E688" s="189" t="s">
        <v>326</v>
      </c>
      <c r="F688" s="189" t="s">
        <v>4655</v>
      </c>
      <c r="G688" s="189" t="s">
        <v>339</v>
      </c>
      <c r="H688" s="195" t="s">
        <v>329</v>
      </c>
      <c r="I688" s="24" t="s">
        <v>3956</v>
      </c>
      <c r="J688" s="24" t="s">
        <v>4656</v>
      </c>
      <c r="K688" s="24" t="s">
        <v>4657</v>
      </c>
      <c r="L688" s="24" t="s">
        <v>4658</v>
      </c>
      <c r="M688" s="24" t="s">
        <v>535</v>
      </c>
      <c r="N688" s="24" t="s">
        <v>4659</v>
      </c>
      <c r="O688" s="24" t="s">
        <v>1125</v>
      </c>
      <c r="P688" s="25" t="s">
        <v>544</v>
      </c>
      <c r="Q688" s="24" t="s">
        <v>4661</v>
      </c>
      <c r="R688" s="25" t="s">
        <v>1095</v>
      </c>
      <c r="S688" s="24"/>
      <c r="T688" s="24"/>
      <c r="U688" s="24"/>
    </row>
    <row r="689" spans="2:21">
      <c r="B689" s="24" t="str">
        <f t="shared" si="26"/>
        <v>N</v>
      </c>
      <c r="C689" s="24" t="s">
        <v>5709</v>
      </c>
      <c r="D689" s="24" t="str">
        <f t="shared" si="27"/>
        <v/>
      </c>
      <c r="E689" s="189" t="s">
        <v>326</v>
      </c>
      <c r="F689" s="189" t="s">
        <v>4655</v>
      </c>
      <c r="G689" s="189" t="s">
        <v>339</v>
      </c>
      <c r="H689" s="195" t="s">
        <v>329</v>
      </c>
      <c r="I689" s="24" t="s">
        <v>3956</v>
      </c>
      <c r="J689" s="24" t="s">
        <v>4656</v>
      </c>
      <c r="K689" s="24" t="s">
        <v>4657</v>
      </c>
      <c r="L689" s="24" t="s">
        <v>4658</v>
      </c>
      <c r="M689" s="24" t="s">
        <v>543</v>
      </c>
      <c r="N689" s="24" t="s">
        <v>4659</v>
      </c>
      <c r="O689" s="24" t="s">
        <v>1125</v>
      </c>
      <c r="P689" s="25" t="s">
        <v>544</v>
      </c>
      <c r="Q689" s="24" t="s">
        <v>4663</v>
      </c>
      <c r="R689" s="25" t="s">
        <v>4664</v>
      </c>
      <c r="S689" s="24"/>
      <c r="T689" s="24"/>
      <c r="U689" s="24"/>
    </row>
    <row r="690" spans="2:21">
      <c r="B690" s="24" t="str">
        <f t="shared" si="26"/>
        <v>N</v>
      </c>
      <c r="C690" s="24" t="s">
        <v>5710</v>
      </c>
      <c r="D690" s="24" t="str">
        <f t="shared" si="27"/>
        <v/>
      </c>
      <c r="E690" s="189" t="s">
        <v>326</v>
      </c>
      <c r="F690" s="189" t="s">
        <v>4655</v>
      </c>
      <c r="G690" s="189" t="s">
        <v>339</v>
      </c>
      <c r="H690" s="195" t="s">
        <v>329</v>
      </c>
      <c r="I690" s="24" t="s">
        <v>3956</v>
      </c>
      <c r="J690" s="24" t="s">
        <v>4656</v>
      </c>
      <c r="K690" s="24" t="s">
        <v>4657</v>
      </c>
      <c r="L690" s="24" t="s">
        <v>4658</v>
      </c>
      <c r="M690" s="24" t="s">
        <v>550</v>
      </c>
      <c r="N690" s="24" t="s">
        <v>549</v>
      </c>
      <c r="O690" s="24" t="s">
        <v>1125</v>
      </c>
      <c r="P690" s="25" t="s">
        <v>544</v>
      </c>
      <c r="Q690" s="24" t="s">
        <v>4666</v>
      </c>
      <c r="R690" s="25" t="s">
        <v>1095</v>
      </c>
      <c r="S690" s="24"/>
      <c r="T690" s="24"/>
      <c r="U690" s="24"/>
    </row>
    <row r="691" spans="2:21">
      <c r="B691" s="24" t="str">
        <f t="shared" si="26"/>
        <v>N</v>
      </c>
      <c r="C691" s="24" t="s">
        <v>5711</v>
      </c>
      <c r="D691" s="24" t="str">
        <f t="shared" si="27"/>
        <v/>
      </c>
      <c r="E691" s="189" t="s">
        <v>326</v>
      </c>
      <c r="F691" s="189" t="s">
        <v>4655</v>
      </c>
      <c r="G691" s="189" t="s">
        <v>332</v>
      </c>
      <c r="H691" s="195" t="s">
        <v>333</v>
      </c>
      <c r="I691" s="24" t="s">
        <v>3961</v>
      </c>
      <c r="J691" s="24" t="s">
        <v>3961</v>
      </c>
      <c r="K691" s="24"/>
      <c r="L691" s="24" t="s">
        <v>4658</v>
      </c>
      <c r="M691" s="24" t="s">
        <v>535</v>
      </c>
      <c r="N691" s="24" t="s">
        <v>4659</v>
      </c>
      <c r="O691" s="24" t="s">
        <v>1125</v>
      </c>
      <c r="P691" s="25" t="s">
        <v>544</v>
      </c>
      <c r="Q691" s="24" t="s">
        <v>4669</v>
      </c>
      <c r="R691" s="25" t="s">
        <v>1095</v>
      </c>
      <c r="S691" s="24"/>
      <c r="T691" s="24"/>
      <c r="U691" s="24"/>
    </row>
    <row r="692" spans="2:21">
      <c r="B692" s="24" t="str">
        <f t="shared" si="26"/>
        <v>N</v>
      </c>
      <c r="C692" s="24" t="s">
        <v>5712</v>
      </c>
      <c r="D692" s="24" t="str">
        <f t="shared" si="27"/>
        <v/>
      </c>
      <c r="E692" s="189" t="s">
        <v>326</v>
      </c>
      <c r="F692" s="189" t="s">
        <v>4655</v>
      </c>
      <c r="G692" s="189" t="s">
        <v>332</v>
      </c>
      <c r="H692" s="195" t="s">
        <v>333</v>
      </c>
      <c r="I692" s="24" t="s">
        <v>3961</v>
      </c>
      <c r="J692" s="24" t="s">
        <v>3961</v>
      </c>
      <c r="K692" s="24"/>
      <c r="L692" s="24" t="s">
        <v>4658</v>
      </c>
      <c r="M692" s="24" t="s">
        <v>543</v>
      </c>
      <c r="N692" s="24" t="s">
        <v>4659</v>
      </c>
      <c r="O692" s="24" t="s">
        <v>1125</v>
      </c>
      <c r="P692" s="25" t="s">
        <v>544</v>
      </c>
      <c r="Q692" s="24" t="s">
        <v>4671</v>
      </c>
      <c r="R692" s="25" t="s">
        <v>4664</v>
      </c>
      <c r="S692" s="24"/>
      <c r="T692" s="24"/>
      <c r="U692" s="24"/>
    </row>
    <row r="693" spans="2:21">
      <c r="B693" s="24" t="str">
        <f t="shared" si="26"/>
        <v>N</v>
      </c>
      <c r="C693" s="24" t="s">
        <v>5713</v>
      </c>
      <c r="D693" s="24" t="str">
        <f t="shared" si="27"/>
        <v/>
      </c>
      <c r="E693" s="189" t="s">
        <v>326</v>
      </c>
      <c r="F693" s="189" t="s">
        <v>4655</v>
      </c>
      <c r="G693" s="189" t="s">
        <v>332</v>
      </c>
      <c r="H693" s="195" t="s">
        <v>333</v>
      </c>
      <c r="I693" s="24" t="s">
        <v>3961</v>
      </c>
      <c r="J693" s="24" t="s">
        <v>3961</v>
      </c>
      <c r="K693" s="24"/>
      <c r="L693" s="24" t="s">
        <v>4658</v>
      </c>
      <c r="M693" s="24" t="s">
        <v>550</v>
      </c>
      <c r="N693" s="24" t="s">
        <v>549</v>
      </c>
      <c r="O693" s="24" t="s">
        <v>1125</v>
      </c>
      <c r="P693" s="25" t="s">
        <v>544</v>
      </c>
      <c r="Q693" s="24" t="s">
        <v>4673</v>
      </c>
      <c r="R693" s="25" t="s">
        <v>1095</v>
      </c>
      <c r="S693" s="24"/>
      <c r="T693" s="24"/>
      <c r="U693" s="24"/>
    </row>
    <row r="694" spans="2:21">
      <c r="B694" s="24" t="str">
        <f t="shared" si="26"/>
        <v>N</v>
      </c>
      <c r="C694" s="24" t="s">
        <v>5714</v>
      </c>
      <c r="D694" s="24" t="str">
        <f t="shared" si="27"/>
        <v/>
      </c>
      <c r="E694" s="189" t="s">
        <v>326</v>
      </c>
      <c r="F694" s="189" t="s">
        <v>4655</v>
      </c>
      <c r="G694" s="189" t="s">
        <v>332</v>
      </c>
      <c r="H694" s="195" t="s">
        <v>333</v>
      </c>
      <c r="I694" s="24" t="s">
        <v>3956</v>
      </c>
      <c r="J694" s="24" t="s">
        <v>4656</v>
      </c>
      <c r="K694" s="24" t="s">
        <v>4675</v>
      </c>
      <c r="L694" s="24" t="s">
        <v>4658</v>
      </c>
      <c r="M694" s="24" t="s">
        <v>535</v>
      </c>
      <c r="N694" s="24" t="s">
        <v>4659</v>
      </c>
      <c r="O694" s="24" t="s">
        <v>1125</v>
      </c>
      <c r="P694" s="25" t="s">
        <v>544</v>
      </c>
      <c r="Q694" s="24" t="s">
        <v>4677</v>
      </c>
      <c r="R694" s="25" t="s">
        <v>1095</v>
      </c>
      <c r="S694" s="24"/>
      <c r="T694" s="24"/>
      <c r="U694" s="24"/>
    </row>
    <row r="695" spans="2:21">
      <c r="B695" s="24" t="str">
        <f t="shared" si="26"/>
        <v>N</v>
      </c>
      <c r="C695" s="24" t="s">
        <v>5715</v>
      </c>
      <c r="D695" s="24" t="str">
        <f t="shared" si="27"/>
        <v/>
      </c>
      <c r="E695" s="189" t="s">
        <v>326</v>
      </c>
      <c r="F695" s="189" t="s">
        <v>4655</v>
      </c>
      <c r="G695" s="189" t="s">
        <v>332</v>
      </c>
      <c r="H695" s="195" t="s">
        <v>333</v>
      </c>
      <c r="I695" s="24" t="s">
        <v>3956</v>
      </c>
      <c r="J695" s="24" t="s">
        <v>4656</v>
      </c>
      <c r="K695" s="24" t="s">
        <v>4675</v>
      </c>
      <c r="L695" s="24" t="s">
        <v>4658</v>
      </c>
      <c r="M695" s="24" t="s">
        <v>543</v>
      </c>
      <c r="N695" s="24" t="s">
        <v>4659</v>
      </c>
      <c r="O695" s="24" t="s">
        <v>1125</v>
      </c>
      <c r="P695" s="25" t="s">
        <v>544</v>
      </c>
      <c r="Q695" s="24" t="s">
        <v>4679</v>
      </c>
      <c r="R695" s="25" t="s">
        <v>4664</v>
      </c>
      <c r="S695" s="24"/>
      <c r="T695" s="24"/>
      <c r="U695" s="24"/>
    </row>
    <row r="696" spans="2:21">
      <c r="B696" s="24" t="str">
        <f t="shared" si="26"/>
        <v>N</v>
      </c>
      <c r="C696" s="24" t="s">
        <v>5716</v>
      </c>
      <c r="D696" s="24" t="str">
        <f t="shared" si="27"/>
        <v/>
      </c>
      <c r="E696" s="189" t="s">
        <v>326</v>
      </c>
      <c r="F696" s="189" t="s">
        <v>4655</v>
      </c>
      <c r="G696" s="189" t="s">
        <v>332</v>
      </c>
      <c r="H696" s="195" t="s">
        <v>333</v>
      </c>
      <c r="I696" s="24" t="s">
        <v>3956</v>
      </c>
      <c r="J696" s="24" t="s">
        <v>4656</v>
      </c>
      <c r="K696" s="24" t="s">
        <v>4675</v>
      </c>
      <c r="L696" s="24" t="s">
        <v>4658</v>
      </c>
      <c r="M696" s="24" t="s">
        <v>550</v>
      </c>
      <c r="N696" s="24" t="s">
        <v>549</v>
      </c>
      <c r="O696" s="24" t="s">
        <v>1125</v>
      </c>
      <c r="P696" s="25" t="s">
        <v>544</v>
      </c>
      <c r="Q696" s="24" t="s">
        <v>4681</v>
      </c>
      <c r="R696" s="25" t="s">
        <v>1095</v>
      </c>
      <c r="S696" s="24"/>
      <c r="T696" s="24"/>
      <c r="U696" s="24"/>
    </row>
    <row r="697" spans="2:21">
      <c r="B697" s="24" t="str">
        <f t="shared" si="26"/>
        <v>N</v>
      </c>
      <c r="C697" s="24" t="s">
        <v>5717</v>
      </c>
      <c r="D697" s="24" t="str">
        <f t="shared" ref="D697:D760" si="28">IF(B697="Y",C697,"")</f>
        <v/>
      </c>
      <c r="E697" s="189" t="s">
        <v>336</v>
      </c>
      <c r="F697" s="189" t="s">
        <v>4655</v>
      </c>
      <c r="G697" s="189" t="s">
        <v>339</v>
      </c>
      <c r="H697" s="195" t="s">
        <v>329</v>
      </c>
      <c r="I697" s="24" t="s">
        <v>3956</v>
      </c>
      <c r="J697" s="24" t="s">
        <v>4656</v>
      </c>
      <c r="K697" s="24" t="s">
        <v>4657</v>
      </c>
      <c r="L697" s="24" t="s">
        <v>4658</v>
      </c>
      <c r="M697" s="24" t="s">
        <v>535</v>
      </c>
      <c r="N697" s="24" t="s">
        <v>4659</v>
      </c>
      <c r="O697" s="24" t="s">
        <v>1125</v>
      </c>
      <c r="P697" s="25" t="s">
        <v>544</v>
      </c>
      <c r="Q697" s="24" t="s">
        <v>4661</v>
      </c>
      <c r="R697" s="25" t="s">
        <v>1095</v>
      </c>
      <c r="S697" s="24"/>
      <c r="T697" s="24"/>
      <c r="U697" s="24"/>
    </row>
    <row r="698" spans="2:21">
      <c r="B698" s="24" t="str">
        <f t="shared" si="26"/>
        <v>N</v>
      </c>
      <c r="C698" s="24" t="s">
        <v>5718</v>
      </c>
      <c r="D698" s="24" t="str">
        <f t="shared" si="28"/>
        <v/>
      </c>
      <c r="E698" s="189" t="s">
        <v>336</v>
      </c>
      <c r="F698" s="189" t="s">
        <v>4655</v>
      </c>
      <c r="G698" s="189" t="s">
        <v>339</v>
      </c>
      <c r="H698" s="195" t="s">
        <v>329</v>
      </c>
      <c r="I698" s="24" t="s">
        <v>3956</v>
      </c>
      <c r="J698" s="24" t="s">
        <v>4656</v>
      </c>
      <c r="K698" s="24" t="s">
        <v>4657</v>
      </c>
      <c r="L698" s="24" t="s">
        <v>4658</v>
      </c>
      <c r="M698" s="24" t="s">
        <v>543</v>
      </c>
      <c r="N698" s="24" t="s">
        <v>4659</v>
      </c>
      <c r="O698" s="24" t="s">
        <v>1125</v>
      </c>
      <c r="P698" s="25" t="s">
        <v>544</v>
      </c>
      <c r="Q698" s="24" t="s">
        <v>4663</v>
      </c>
      <c r="R698" s="25" t="s">
        <v>4664</v>
      </c>
      <c r="S698" s="24"/>
      <c r="T698" s="24"/>
      <c r="U698" s="24"/>
    </row>
    <row r="699" spans="2:21">
      <c r="B699" s="24" t="str">
        <f t="shared" si="26"/>
        <v>N</v>
      </c>
      <c r="C699" s="24" t="s">
        <v>5719</v>
      </c>
      <c r="D699" s="24" t="str">
        <f t="shared" si="28"/>
        <v/>
      </c>
      <c r="E699" s="189" t="s">
        <v>336</v>
      </c>
      <c r="F699" s="189" t="s">
        <v>4655</v>
      </c>
      <c r="G699" s="189" t="s">
        <v>339</v>
      </c>
      <c r="H699" s="195" t="s">
        <v>329</v>
      </c>
      <c r="I699" s="24" t="s">
        <v>3956</v>
      </c>
      <c r="J699" s="24" t="s">
        <v>4656</v>
      </c>
      <c r="K699" s="24" t="s">
        <v>4657</v>
      </c>
      <c r="L699" s="24" t="s">
        <v>4658</v>
      </c>
      <c r="M699" s="24" t="s">
        <v>550</v>
      </c>
      <c r="N699" s="24" t="s">
        <v>549</v>
      </c>
      <c r="O699" s="24" t="s">
        <v>1125</v>
      </c>
      <c r="P699" s="25" t="s">
        <v>544</v>
      </c>
      <c r="Q699" s="24" t="s">
        <v>4666</v>
      </c>
      <c r="R699" s="25" t="s">
        <v>1095</v>
      </c>
      <c r="S699" s="24"/>
      <c r="T699" s="24"/>
      <c r="U699" s="24"/>
    </row>
    <row r="700" spans="2:21">
      <c r="B700" s="24" t="str">
        <f t="shared" si="26"/>
        <v>N</v>
      </c>
      <c r="C700" s="24" t="s">
        <v>5720</v>
      </c>
      <c r="D700" s="24" t="str">
        <f t="shared" si="28"/>
        <v/>
      </c>
      <c r="E700" s="189" t="s">
        <v>336</v>
      </c>
      <c r="F700" s="189" t="s">
        <v>4655</v>
      </c>
      <c r="G700" s="189" t="s">
        <v>332</v>
      </c>
      <c r="H700" s="195" t="s">
        <v>333</v>
      </c>
      <c r="I700" s="24" t="s">
        <v>3961</v>
      </c>
      <c r="J700" s="24" t="s">
        <v>3961</v>
      </c>
      <c r="K700" s="24"/>
      <c r="L700" s="24" t="s">
        <v>4658</v>
      </c>
      <c r="M700" s="24" t="s">
        <v>535</v>
      </c>
      <c r="N700" s="24" t="s">
        <v>4659</v>
      </c>
      <c r="O700" s="24" t="s">
        <v>1125</v>
      </c>
      <c r="P700" s="25" t="s">
        <v>544</v>
      </c>
      <c r="Q700" s="24" t="s">
        <v>4669</v>
      </c>
      <c r="R700" s="25" t="s">
        <v>1095</v>
      </c>
      <c r="S700" s="24"/>
      <c r="T700" s="24"/>
      <c r="U700" s="24"/>
    </row>
    <row r="701" spans="2:21">
      <c r="B701" s="24" t="str">
        <f t="shared" si="26"/>
        <v>N</v>
      </c>
      <c r="C701" s="24" t="s">
        <v>5721</v>
      </c>
      <c r="D701" s="24" t="str">
        <f t="shared" si="28"/>
        <v/>
      </c>
      <c r="E701" s="189" t="s">
        <v>336</v>
      </c>
      <c r="F701" s="189" t="s">
        <v>4655</v>
      </c>
      <c r="G701" s="189" t="s">
        <v>332</v>
      </c>
      <c r="H701" s="195" t="s">
        <v>333</v>
      </c>
      <c r="I701" s="24" t="s">
        <v>3961</v>
      </c>
      <c r="J701" s="24" t="s">
        <v>3961</v>
      </c>
      <c r="K701" s="24"/>
      <c r="L701" s="24" t="s">
        <v>4658</v>
      </c>
      <c r="M701" s="24" t="s">
        <v>543</v>
      </c>
      <c r="N701" s="24" t="s">
        <v>4659</v>
      </c>
      <c r="O701" s="24" t="s">
        <v>1125</v>
      </c>
      <c r="P701" s="25" t="s">
        <v>544</v>
      </c>
      <c r="Q701" s="24" t="s">
        <v>4671</v>
      </c>
      <c r="R701" s="25" t="s">
        <v>4664</v>
      </c>
      <c r="S701" s="24"/>
      <c r="T701" s="24"/>
      <c r="U701" s="24"/>
    </row>
    <row r="702" spans="2:21">
      <c r="B702" s="24" t="str">
        <f t="shared" si="26"/>
        <v>N</v>
      </c>
      <c r="C702" s="24" t="s">
        <v>5722</v>
      </c>
      <c r="D702" s="24" t="str">
        <f t="shared" si="28"/>
        <v/>
      </c>
      <c r="E702" s="189" t="s">
        <v>336</v>
      </c>
      <c r="F702" s="189" t="s">
        <v>4655</v>
      </c>
      <c r="G702" s="189" t="s">
        <v>332</v>
      </c>
      <c r="H702" s="195" t="s">
        <v>333</v>
      </c>
      <c r="I702" s="24" t="s">
        <v>3961</v>
      </c>
      <c r="J702" s="24" t="s">
        <v>3961</v>
      </c>
      <c r="K702" s="24"/>
      <c r="L702" s="24" t="s">
        <v>4658</v>
      </c>
      <c r="M702" s="24" t="s">
        <v>550</v>
      </c>
      <c r="N702" s="24" t="s">
        <v>549</v>
      </c>
      <c r="O702" s="24" t="s">
        <v>1125</v>
      </c>
      <c r="P702" s="25" t="s">
        <v>544</v>
      </c>
      <c r="Q702" s="24" t="s">
        <v>4673</v>
      </c>
      <c r="R702" s="25" t="s">
        <v>1095</v>
      </c>
      <c r="S702" s="24"/>
      <c r="T702" s="24"/>
      <c r="U702" s="24"/>
    </row>
    <row r="703" spans="2:21">
      <c r="B703" s="24" t="str">
        <f t="shared" si="26"/>
        <v>N</v>
      </c>
      <c r="C703" s="24" t="s">
        <v>5723</v>
      </c>
      <c r="D703" s="24" t="str">
        <f t="shared" si="28"/>
        <v/>
      </c>
      <c r="E703" s="189" t="s">
        <v>336</v>
      </c>
      <c r="F703" s="189" t="s">
        <v>4655</v>
      </c>
      <c r="G703" s="189" t="s">
        <v>332</v>
      </c>
      <c r="H703" s="195" t="s">
        <v>333</v>
      </c>
      <c r="I703" s="24" t="s">
        <v>3956</v>
      </c>
      <c r="J703" s="24" t="s">
        <v>4656</v>
      </c>
      <c r="K703" s="24" t="s">
        <v>4675</v>
      </c>
      <c r="L703" s="24" t="s">
        <v>4658</v>
      </c>
      <c r="M703" s="24" t="s">
        <v>535</v>
      </c>
      <c r="N703" s="24" t="s">
        <v>4659</v>
      </c>
      <c r="O703" s="24" t="s">
        <v>1125</v>
      </c>
      <c r="P703" s="25" t="s">
        <v>544</v>
      </c>
      <c r="Q703" s="24" t="s">
        <v>4677</v>
      </c>
      <c r="R703" s="25" t="s">
        <v>1095</v>
      </c>
      <c r="S703" s="24"/>
      <c r="T703" s="24"/>
      <c r="U703" s="24"/>
    </row>
    <row r="704" spans="2:21">
      <c r="B704" s="24" t="str">
        <f t="shared" si="26"/>
        <v>N</v>
      </c>
      <c r="C704" s="24" t="s">
        <v>5724</v>
      </c>
      <c r="D704" s="24" t="str">
        <f t="shared" si="28"/>
        <v/>
      </c>
      <c r="E704" s="189" t="s">
        <v>336</v>
      </c>
      <c r="F704" s="189" t="s">
        <v>4655</v>
      </c>
      <c r="G704" s="189" t="s">
        <v>332</v>
      </c>
      <c r="H704" s="195" t="s">
        <v>333</v>
      </c>
      <c r="I704" s="24" t="s">
        <v>3956</v>
      </c>
      <c r="J704" s="24" t="s">
        <v>4656</v>
      </c>
      <c r="K704" s="24" t="s">
        <v>4675</v>
      </c>
      <c r="L704" s="24" t="s">
        <v>4658</v>
      </c>
      <c r="M704" s="24" t="s">
        <v>543</v>
      </c>
      <c r="N704" s="24" t="s">
        <v>4659</v>
      </c>
      <c r="O704" s="24" t="s">
        <v>1125</v>
      </c>
      <c r="P704" s="25" t="s">
        <v>544</v>
      </c>
      <c r="Q704" s="24" t="s">
        <v>4679</v>
      </c>
      <c r="R704" s="25" t="s">
        <v>4664</v>
      </c>
      <c r="S704" s="24"/>
      <c r="T704" s="24"/>
      <c r="U704" s="24"/>
    </row>
    <row r="705" spans="2:21">
      <c r="B705" s="24" t="str">
        <f t="shared" si="26"/>
        <v>N</v>
      </c>
      <c r="C705" s="24" t="s">
        <v>5725</v>
      </c>
      <c r="D705" s="24" t="str">
        <f t="shared" si="28"/>
        <v/>
      </c>
      <c r="E705" s="189" t="s">
        <v>336</v>
      </c>
      <c r="F705" s="189" t="s">
        <v>4655</v>
      </c>
      <c r="G705" s="189" t="s">
        <v>332</v>
      </c>
      <c r="H705" s="195" t="s">
        <v>333</v>
      </c>
      <c r="I705" s="24" t="s">
        <v>3956</v>
      </c>
      <c r="J705" s="24" t="s">
        <v>4656</v>
      </c>
      <c r="K705" s="24" t="s">
        <v>4675</v>
      </c>
      <c r="L705" s="24" t="s">
        <v>4658</v>
      </c>
      <c r="M705" s="24" t="s">
        <v>550</v>
      </c>
      <c r="N705" s="24" t="s">
        <v>549</v>
      </c>
      <c r="O705" s="24" t="s">
        <v>1125</v>
      </c>
      <c r="P705" s="25" t="s">
        <v>544</v>
      </c>
      <c r="Q705" s="24" t="s">
        <v>4681</v>
      </c>
      <c r="R705" s="25" t="s">
        <v>1095</v>
      </c>
      <c r="S705" s="24"/>
      <c r="T705" s="24"/>
      <c r="U705" s="24"/>
    </row>
    <row r="706" spans="2:21">
      <c r="B706" s="24" t="str">
        <f t="shared" si="26"/>
        <v>N</v>
      </c>
      <c r="C706" s="24" t="s">
        <v>5726</v>
      </c>
      <c r="D706" s="24" t="str">
        <f t="shared" si="28"/>
        <v/>
      </c>
      <c r="E706" s="189" t="s">
        <v>344</v>
      </c>
      <c r="F706" s="189" t="s">
        <v>4655</v>
      </c>
      <c r="G706" s="189" t="s">
        <v>339</v>
      </c>
      <c r="H706" s="195" t="s">
        <v>329</v>
      </c>
      <c r="I706" s="24" t="s">
        <v>3956</v>
      </c>
      <c r="J706" s="24" t="s">
        <v>4656</v>
      </c>
      <c r="K706" s="24" t="s">
        <v>4657</v>
      </c>
      <c r="L706" s="24" t="s">
        <v>4658</v>
      </c>
      <c r="M706" s="24" t="s">
        <v>535</v>
      </c>
      <c r="N706" s="24" t="s">
        <v>4659</v>
      </c>
      <c r="O706" s="24" t="s">
        <v>1125</v>
      </c>
      <c r="P706" s="25" t="s">
        <v>544</v>
      </c>
      <c r="Q706" s="24" t="s">
        <v>4661</v>
      </c>
      <c r="R706" s="25" t="s">
        <v>1095</v>
      </c>
      <c r="S706" s="24"/>
      <c r="T706" s="24"/>
      <c r="U706" s="24"/>
    </row>
    <row r="707" spans="2:21">
      <c r="B707" s="24" t="str">
        <f t="shared" si="26"/>
        <v>N</v>
      </c>
      <c r="C707" s="24" t="s">
        <v>5727</v>
      </c>
      <c r="D707" s="24" t="str">
        <f t="shared" si="28"/>
        <v/>
      </c>
      <c r="E707" s="189" t="s">
        <v>344</v>
      </c>
      <c r="F707" s="189" t="s">
        <v>4655</v>
      </c>
      <c r="G707" s="189" t="s">
        <v>339</v>
      </c>
      <c r="H707" s="195" t="s">
        <v>329</v>
      </c>
      <c r="I707" s="24" t="s">
        <v>3956</v>
      </c>
      <c r="J707" s="24" t="s">
        <v>4656</v>
      </c>
      <c r="K707" s="24" t="s">
        <v>4657</v>
      </c>
      <c r="L707" s="24" t="s">
        <v>4658</v>
      </c>
      <c r="M707" s="24" t="s">
        <v>543</v>
      </c>
      <c r="N707" s="24" t="s">
        <v>4659</v>
      </c>
      <c r="O707" s="24" t="s">
        <v>1125</v>
      </c>
      <c r="P707" s="25" t="s">
        <v>544</v>
      </c>
      <c r="Q707" s="24" t="s">
        <v>4663</v>
      </c>
      <c r="R707" s="25" t="s">
        <v>4664</v>
      </c>
      <c r="S707" s="24"/>
      <c r="T707" s="24"/>
      <c r="U707" s="24"/>
    </row>
    <row r="708" spans="2:21">
      <c r="B708" s="24" t="str">
        <f t="shared" si="26"/>
        <v>N</v>
      </c>
      <c r="C708" s="24" t="s">
        <v>5728</v>
      </c>
      <c r="D708" s="24" t="str">
        <f t="shared" si="28"/>
        <v/>
      </c>
      <c r="E708" s="189" t="s">
        <v>344</v>
      </c>
      <c r="F708" s="189" t="s">
        <v>4655</v>
      </c>
      <c r="G708" s="189" t="s">
        <v>339</v>
      </c>
      <c r="H708" s="195" t="s">
        <v>329</v>
      </c>
      <c r="I708" s="24" t="s">
        <v>3956</v>
      </c>
      <c r="J708" s="24" t="s">
        <v>4656</v>
      </c>
      <c r="K708" s="24" t="s">
        <v>4657</v>
      </c>
      <c r="L708" s="24" t="s">
        <v>4658</v>
      </c>
      <c r="M708" s="24" t="s">
        <v>550</v>
      </c>
      <c r="N708" s="24" t="s">
        <v>549</v>
      </c>
      <c r="O708" s="24" t="s">
        <v>1125</v>
      </c>
      <c r="P708" s="25" t="s">
        <v>544</v>
      </c>
      <c r="Q708" s="24" t="s">
        <v>4666</v>
      </c>
      <c r="R708" s="25" t="s">
        <v>1095</v>
      </c>
      <c r="S708" s="24"/>
      <c r="T708" s="24"/>
      <c r="U708" s="24"/>
    </row>
    <row r="709" spans="2:21">
      <c r="B709" s="24" t="str">
        <f t="shared" si="26"/>
        <v>N</v>
      </c>
      <c r="C709" s="24" t="s">
        <v>5729</v>
      </c>
      <c r="D709" s="24" t="str">
        <f t="shared" si="28"/>
        <v/>
      </c>
      <c r="E709" s="189" t="s">
        <v>344</v>
      </c>
      <c r="F709" s="189" t="s">
        <v>4655</v>
      </c>
      <c r="G709" s="189" t="s">
        <v>332</v>
      </c>
      <c r="H709" s="195" t="s">
        <v>333</v>
      </c>
      <c r="I709" s="24" t="s">
        <v>3961</v>
      </c>
      <c r="J709" s="24" t="s">
        <v>3961</v>
      </c>
      <c r="K709" s="24"/>
      <c r="L709" s="24" t="s">
        <v>4658</v>
      </c>
      <c r="M709" s="24" t="s">
        <v>535</v>
      </c>
      <c r="N709" s="24" t="s">
        <v>4659</v>
      </c>
      <c r="O709" s="24" t="s">
        <v>1125</v>
      </c>
      <c r="P709" s="25" t="s">
        <v>544</v>
      </c>
      <c r="Q709" s="24" t="s">
        <v>4669</v>
      </c>
      <c r="R709" s="25" t="s">
        <v>1095</v>
      </c>
      <c r="S709" s="24"/>
      <c r="T709" s="24"/>
      <c r="U709" s="24"/>
    </row>
    <row r="710" spans="2:21">
      <c r="B710" s="24" t="str">
        <f t="shared" si="26"/>
        <v>N</v>
      </c>
      <c r="C710" s="24" t="s">
        <v>5730</v>
      </c>
      <c r="D710" s="24" t="str">
        <f t="shared" si="28"/>
        <v/>
      </c>
      <c r="E710" s="189" t="s">
        <v>344</v>
      </c>
      <c r="F710" s="189" t="s">
        <v>4655</v>
      </c>
      <c r="G710" s="189" t="s">
        <v>332</v>
      </c>
      <c r="H710" s="195" t="s">
        <v>333</v>
      </c>
      <c r="I710" s="24" t="s">
        <v>3961</v>
      </c>
      <c r="J710" s="24" t="s">
        <v>3961</v>
      </c>
      <c r="K710" s="24"/>
      <c r="L710" s="24" t="s">
        <v>4658</v>
      </c>
      <c r="M710" s="24" t="s">
        <v>543</v>
      </c>
      <c r="N710" s="24" t="s">
        <v>4659</v>
      </c>
      <c r="O710" s="24" t="s">
        <v>1125</v>
      </c>
      <c r="P710" s="25" t="s">
        <v>544</v>
      </c>
      <c r="Q710" s="24" t="s">
        <v>4671</v>
      </c>
      <c r="R710" s="25" t="s">
        <v>4664</v>
      </c>
      <c r="S710" s="24"/>
      <c r="T710" s="24"/>
      <c r="U710" s="24"/>
    </row>
    <row r="711" spans="2:21">
      <c r="B711" s="24" t="str">
        <f t="shared" ref="B711:B774" si="29">IF(AND(M711&lt;&gt;"B20", O711= "Coating_Standard"),"Y","N")</f>
        <v>N</v>
      </c>
      <c r="C711" s="24" t="s">
        <v>5731</v>
      </c>
      <c r="D711" s="24" t="str">
        <f t="shared" si="28"/>
        <v/>
      </c>
      <c r="E711" s="189" t="s">
        <v>344</v>
      </c>
      <c r="F711" s="189" t="s">
        <v>4655</v>
      </c>
      <c r="G711" s="189" t="s">
        <v>332</v>
      </c>
      <c r="H711" s="195" t="s">
        <v>333</v>
      </c>
      <c r="I711" s="24" t="s">
        <v>3961</v>
      </c>
      <c r="J711" s="24" t="s">
        <v>3961</v>
      </c>
      <c r="K711" s="24"/>
      <c r="L711" s="24" t="s">
        <v>4658</v>
      </c>
      <c r="M711" s="24" t="s">
        <v>550</v>
      </c>
      <c r="N711" s="24" t="s">
        <v>549</v>
      </c>
      <c r="O711" s="24" t="s">
        <v>1125</v>
      </c>
      <c r="P711" s="25" t="s">
        <v>544</v>
      </c>
      <c r="Q711" s="24" t="s">
        <v>4673</v>
      </c>
      <c r="R711" s="25" t="s">
        <v>1095</v>
      </c>
      <c r="S711" s="24"/>
      <c r="T711" s="24"/>
      <c r="U711" s="24"/>
    </row>
    <row r="712" spans="2:21">
      <c r="B712" s="24" t="str">
        <f t="shared" si="29"/>
        <v>N</v>
      </c>
      <c r="C712" s="24" t="s">
        <v>5732</v>
      </c>
      <c r="D712" s="24" t="str">
        <f t="shared" si="28"/>
        <v/>
      </c>
      <c r="E712" s="189" t="s">
        <v>344</v>
      </c>
      <c r="F712" s="189" t="s">
        <v>4655</v>
      </c>
      <c r="G712" s="189" t="s">
        <v>332</v>
      </c>
      <c r="H712" s="195" t="s">
        <v>333</v>
      </c>
      <c r="I712" s="24" t="s">
        <v>3956</v>
      </c>
      <c r="J712" s="24" t="s">
        <v>4656</v>
      </c>
      <c r="K712" s="24" t="s">
        <v>4675</v>
      </c>
      <c r="L712" s="24" t="s">
        <v>4658</v>
      </c>
      <c r="M712" s="24" t="s">
        <v>535</v>
      </c>
      <c r="N712" s="24" t="s">
        <v>4659</v>
      </c>
      <c r="O712" s="24" t="s">
        <v>1125</v>
      </c>
      <c r="P712" s="25" t="s">
        <v>544</v>
      </c>
      <c r="Q712" s="24" t="s">
        <v>4677</v>
      </c>
      <c r="R712" s="25" t="s">
        <v>1095</v>
      </c>
      <c r="S712" s="24"/>
      <c r="T712" s="24"/>
      <c r="U712" s="24"/>
    </row>
    <row r="713" spans="2:21">
      <c r="B713" s="24" t="str">
        <f t="shared" si="29"/>
        <v>N</v>
      </c>
      <c r="C713" s="24" t="s">
        <v>5733</v>
      </c>
      <c r="D713" s="24" t="str">
        <f t="shared" si="28"/>
        <v/>
      </c>
      <c r="E713" s="189" t="s">
        <v>344</v>
      </c>
      <c r="F713" s="189" t="s">
        <v>4655</v>
      </c>
      <c r="G713" s="189" t="s">
        <v>332</v>
      </c>
      <c r="H713" s="195" t="s">
        <v>333</v>
      </c>
      <c r="I713" s="24" t="s">
        <v>3956</v>
      </c>
      <c r="J713" s="24" t="s">
        <v>4656</v>
      </c>
      <c r="K713" s="24" t="s">
        <v>4675</v>
      </c>
      <c r="L713" s="24" t="s">
        <v>4658</v>
      </c>
      <c r="M713" s="24" t="s">
        <v>543</v>
      </c>
      <c r="N713" s="24" t="s">
        <v>4659</v>
      </c>
      <c r="O713" s="24" t="s">
        <v>1125</v>
      </c>
      <c r="P713" s="25" t="s">
        <v>544</v>
      </c>
      <c r="Q713" s="24" t="s">
        <v>4679</v>
      </c>
      <c r="R713" s="25" t="s">
        <v>4664</v>
      </c>
      <c r="S713" s="24"/>
      <c r="T713" s="24"/>
      <c r="U713" s="24"/>
    </row>
    <row r="714" spans="2:21">
      <c r="B714" s="24" t="str">
        <f t="shared" si="29"/>
        <v>N</v>
      </c>
      <c r="C714" s="24" t="s">
        <v>5734</v>
      </c>
      <c r="D714" s="24" t="str">
        <f t="shared" si="28"/>
        <v/>
      </c>
      <c r="E714" s="189" t="s">
        <v>344</v>
      </c>
      <c r="F714" s="189" t="s">
        <v>4655</v>
      </c>
      <c r="G714" s="189" t="s">
        <v>332</v>
      </c>
      <c r="H714" s="195" t="s">
        <v>333</v>
      </c>
      <c r="I714" s="24" t="s">
        <v>3956</v>
      </c>
      <c r="J714" s="24" t="s">
        <v>4656</v>
      </c>
      <c r="K714" s="24" t="s">
        <v>4675</v>
      </c>
      <c r="L714" s="24" t="s">
        <v>4658</v>
      </c>
      <c r="M714" s="24" t="s">
        <v>550</v>
      </c>
      <c r="N714" s="24" t="s">
        <v>549</v>
      </c>
      <c r="O714" s="24" t="s">
        <v>1125</v>
      </c>
      <c r="P714" s="25" t="s">
        <v>544</v>
      </c>
      <c r="Q714" s="24" t="s">
        <v>4681</v>
      </c>
      <c r="R714" s="25" t="s">
        <v>1095</v>
      </c>
      <c r="S714" s="24"/>
      <c r="T714" s="24"/>
      <c r="U714" s="24"/>
    </row>
    <row r="715" spans="2:21">
      <c r="B715" s="24" t="str">
        <f t="shared" si="29"/>
        <v>N</v>
      </c>
      <c r="C715" s="24" t="s">
        <v>5735</v>
      </c>
      <c r="D715" s="24" t="str">
        <f t="shared" si="28"/>
        <v/>
      </c>
      <c r="E715" s="189" t="s">
        <v>356</v>
      </c>
      <c r="F715" s="189" t="s">
        <v>4655</v>
      </c>
      <c r="G715" s="189" t="s">
        <v>359</v>
      </c>
      <c r="H715" s="195" t="s">
        <v>360</v>
      </c>
      <c r="I715" s="24" t="s">
        <v>3956</v>
      </c>
      <c r="J715" s="24" t="s">
        <v>4656</v>
      </c>
      <c r="K715" s="24"/>
      <c r="L715" s="24" t="s">
        <v>4658</v>
      </c>
      <c r="M715" s="24" t="s">
        <v>535</v>
      </c>
      <c r="N715" s="24" t="s">
        <v>4659</v>
      </c>
      <c r="O715" s="24" t="s">
        <v>1125</v>
      </c>
      <c r="P715" s="25" t="s">
        <v>544</v>
      </c>
      <c r="Q715" s="24" t="s">
        <v>4702</v>
      </c>
      <c r="R715" s="25" t="s">
        <v>1095</v>
      </c>
      <c r="S715" s="24"/>
      <c r="T715" s="24"/>
      <c r="U715" s="24"/>
    </row>
    <row r="716" spans="2:21">
      <c r="B716" s="24" t="str">
        <f t="shared" si="29"/>
        <v>N</v>
      </c>
      <c r="C716" s="24" t="s">
        <v>5736</v>
      </c>
      <c r="D716" s="24" t="str">
        <f t="shared" si="28"/>
        <v/>
      </c>
      <c r="E716" s="189" t="s">
        <v>356</v>
      </c>
      <c r="F716" s="189" t="s">
        <v>4655</v>
      </c>
      <c r="G716" s="189" t="s">
        <v>359</v>
      </c>
      <c r="H716" s="195" t="s">
        <v>360</v>
      </c>
      <c r="I716" s="24" t="s">
        <v>3956</v>
      </c>
      <c r="J716" s="24" t="s">
        <v>4656</v>
      </c>
      <c r="K716" s="24"/>
      <c r="L716" s="24" t="s">
        <v>4658</v>
      </c>
      <c r="M716" s="24" t="s">
        <v>543</v>
      </c>
      <c r="N716" s="24" t="s">
        <v>4659</v>
      </c>
      <c r="O716" s="24" t="s">
        <v>1125</v>
      </c>
      <c r="P716" s="25" t="s">
        <v>544</v>
      </c>
      <c r="Q716" s="24" t="s">
        <v>4704</v>
      </c>
      <c r="R716" s="25" t="s">
        <v>4664</v>
      </c>
      <c r="S716" s="24"/>
      <c r="T716" s="24"/>
      <c r="U716" s="24"/>
    </row>
    <row r="717" spans="2:21">
      <c r="B717" s="24" t="str">
        <f t="shared" si="29"/>
        <v>N</v>
      </c>
      <c r="C717" s="24" t="s">
        <v>5737</v>
      </c>
      <c r="D717" s="24" t="str">
        <f t="shared" si="28"/>
        <v/>
      </c>
      <c r="E717" s="189" t="s">
        <v>356</v>
      </c>
      <c r="F717" s="189" t="s">
        <v>4655</v>
      </c>
      <c r="G717" s="189" t="s">
        <v>359</v>
      </c>
      <c r="H717" s="195" t="s">
        <v>360</v>
      </c>
      <c r="I717" s="24" t="s">
        <v>3956</v>
      </c>
      <c r="J717" s="24" t="s">
        <v>4656</v>
      </c>
      <c r="K717" s="24"/>
      <c r="L717" s="24" t="s">
        <v>4658</v>
      </c>
      <c r="M717" s="24" t="s">
        <v>550</v>
      </c>
      <c r="N717" s="24" t="s">
        <v>549</v>
      </c>
      <c r="O717" s="24" t="s">
        <v>1125</v>
      </c>
      <c r="P717" s="25" t="s">
        <v>544</v>
      </c>
      <c r="Q717" s="24" t="s">
        <v>4706</v>
      </c>
      <c r="R717" s="25" t="s">
        <v>1095</v>
      </c>
      <c r="S717" s="24"/>
      <c r="T717" s="24"/>
      <c r="U717" s="24"/>
    </row>
    <row r="718" spans="2:21">
      <c r="B718" s="24" t="str">
        <f t="shared" si="29"/>
        <v>N</v>
      </c>
      <c r="C718" s="24" t="s">
        <v>5738</v>
      </c>
      <c r="D718" s="24" t="str">
        <f t="shared" si="28"/>
        <v/>
      </c>
      <c r="E718" s="189" t="s">
        <v>356</v>
      </c>
      <c r="F718" s="189" t="s">
        <v>4655</v>
      </c>
      <c r="G718" s="189" t="s">
        <v>359</v>
      </c>
      <c r="H718" s="195" t="s">
        <v>360</v>
      </c>
      <c r="I718" s="24" t="s">
        <v>3961</v>
      </c>
      <c r="J718" s="24" t="s">
        <v>3961</v>
      </c>
      <c r="K718" s="24"/>
      <c r="L718" s="24" t="s">
        <v>4658</v>
      </c>
      <c r="M718" s="24" t="s">
        <v>535</v>
      </c>
      <c r="N718" s="24" t="s">
        <v>4659</v>
      </c>
      <c r="O718" s="24" t="s">
        <v>1125</v>
      </c>
      <c r="P718" s="25" t="s">
        <v>544</v>
      </c>
      <c r="Q718" s="24" t="s">
        <v>4709</v>
      </c>
      <c r="R718" s="25" t="s">
        <v>1095</v>
      </c>
      <c r="S718" s="24"/>
      <c r="T718" s="24"/>
      <c r="U718" s="24"/>
    </row>
    <row r="719" spans="2:21">
      <c r="B719" s="24" t="str">
        <f t="shared" si="29"/>
        <v>N</v>
      </c>
      <c r="C719" s="24" t="s">
        <v>5739</v>
      </c>
      <c r="D719" s="24" t="str">
        <f t="shared" si="28"/>
        <v/>
      </c>
      <c r="E719" s="189" t="s">
        <v>356</v>
      </c>
      <c r="F719" s="189" t="s">
        <v>4655</v>
      </c>
      <c r="G719" s="189" t="s">
        <v>359</v>
      </c>
      <c r="H719" s="195" t="s">
        <v>360</v>
      </c>
      <c r="I719" s="24" t="s">
        <v>3961</v>
      </c>
      <c r="J719" s="24" t="s">
        <v>3961</v>
      </c>
      <c r="K719" s="24"/>
      <c r="L719" s="24" t="s">
        <v>4658</v>
      </c>
      <c r="M719" s="24" t="s">
        <v>543</v>
      </c>
      <c r="N719" s="24" t="s">
        <v>4659</v>
      </c>
      <c r="O719" s="24" t="s">
        <v>1125</v>
      </c>
      <c r="P719" s="25" t="s">
        <v>544</v>
      </c>
      <c r="Q719" s="24" t="s">
        <v>4711</v>
      </c>
      <c r="R719" s="25" t="s">
        <v>4664</v>
      </c>
      <c r="S719" s="24"/>
      <c r="T719" s="24"/>
      <c r="U719" s="24"/>
    </row>
    <row r="720" spans="2:21">
      <c r="B720" s="24" t="str">
        <f t="shared" si="29"/>
        <v>N</v>
      </c>
      <c r="C720" s="24" t="s">
        <v>5740</v>
      </c>
      <c r="D720" s="24" t="str">
        <f t="shared" si="28"/>
        <v/>
      </c>
      <c r="E720" s="189" t="s">
        <v>356</v>
      </c>
      <c r="F720" s="189" t="s">
        <v>4655</v>
      </c>
      <c r="G720" s="189" t="s">
        <v>359</v>
      </c>
      <c r="H720" s="195" t="s">
        <v>360</v>
      </c>
      <c r="I720" s="24" t="s">
        <v>3961</v>
      </c>
      <c r="J720" s="24" t="s">
        <v>3961</v>
      </c>
      <c r="K720" s="24"/>
      <c r="L720" s="24" t="s">
        <v>4658</v>
      </c>
      <c r="M720" s="24" t="s">
        <v>550</v>
      </c>
      <c r="N720" s="24" t="s">
        <v>549</v>
      </c>
      <c r="O720" s="24" t="s">
        <v>1125</v>
      </c>
      <c r="P720" s="25" t="s">
        <v>544</v>
      </c>
      <c r="Q720" s="24" t="s">
        <v>4713</v>
      </c>
      <c r="R720" s="25" t="s">
        <v>1095</v>
      </c>
      <c r="S720" s="24"/>
      <c r="T720" s="24"/>
      <c r="U720" s="24"/>
    </row>
    <row r="721" spans="2:21">
      <c r="B721" s="24" t="str">
        <f t="shared" si="29"/>
        <v>N</v>
      </c>
      <c r="C721" s="24" t="s">
        <v>5741</v>
      </c>
      <c r="D721" s="24" t="str">
        <f t="shared" si="28"/>
        <v/>
      </c>
      <c r="E721" s="189" t="s">
        <v>363</v>
      </c>
      <c r="F721" s="189" t="s">
        <v>4655</v>
      </c>
      <c r="G721" s="189" t="s">
        <v>359</v>
      </c>
      <c r="H721" s="195" t="s">
        <v>360</v>
      </c>
      <c r="I721" s="24" t="s">
        <v>3956</v>
      </c>
      <c r="J721" s="24" t="s">
        <v>4656</v>
      </c>
      <c r="K721" s="24"/>
      <c r="L721" s="24" t="s">
        <v>4658</v>
      </c>
      <c r="M721" s="24" t="s">
        <v>535</v>
      </c>
      <c r="N721" s="24" t="s">
        <v>4659</v>
      </c>
      <c r="O721" s="24" t="s">
        <v>1125</v>
      </c>
      <c r="P721" s="25" t="s">
        <v>544</v>
      </c>
      <c r="Q721" s="24" t="s">
        <v>4702</v>
      </c>
      <c r="R721" s="25" t="s">
        <v>1095</v>
      </c>
      <c r="S721" s="24"/>
      <c r="T721" s="24"/>
      <c r="U721" s="24"/>
    </row>
    <row r="722" spans="2:21">
      <c r="B722" s="24" t="str">
        <f t="shared" si="29"/>
        <v>N</v>
      </c>
      <c r="C722" s="24" t="s">
        <v>5742</v>
      </c>
      <c r="D722" s="24" t="str">
        <f t="shared" si="28"/>
        <v/>
      </c>
      <c r="E722" s="189" t="s">
        <v>363</v>
      </c>
      <c r="F722" s="189" t="s">
        <v>4655</v>
      </c>
      <c r="G722" s="189" t="s">
        <v>359</v>
      </c>
      <c r="H722" s="195" t="s">
        <v>360</v>
      </c>
      <c r="I722" s="24" t="s">
        <v>3956</v>
      </c>
      <c r="J722" s="24" t="s">
        <v>4656</v>
      </c>
      <c r="K722" s="24"/>
      <c r="L722" s="24" t="s">
        <v>4658</v>
      </c>
      <c r="M722" s="24" t="s">
        <v>543</v>
      </c>
      <c r="N722" s="24" t="s">
        <v>4659</v>
      </c>
      <c r="O722" s="24" t="s">
        <v>1125</v>
      </c>
      <c r="P722" s="25" t="s">
        <v>544</v>
      </c>
      <c r="Q722" s="24" t="s">
        <v>4704</v>
      </c>
      <c r="R722" s="25" t="s">
        <v>4664</v>
      </c>
      <c r="S722" s="24"/>
      <c r="T722" s="24"/>
      <c r="U722" s="24"/>
    </row>
    <row r="723" spans="2:21">
      <c r="B723" s="24" t="str">
        <f t="shared" si="29"/>
        <v>N</v>
      </c>
      <c r="C723" s="24" t="s">
        <v>5743</v>
      </c>
      <c r="D723" s="24" t="str">
        <f t="shared" si="28"/>
        <v/>
      </c>
      <c r="E723" s="189" t="s">
        <v>363</v>
      </c>
      <c r="F723" s="189" t="s">
        <v>4655</v>
      </c>
      <c r="G723" s="189" t="s">
        <v>359</v>
      </c>
      <c r="H723" s="195" t="s">
        <v>360</v>
      </c>
      <c r="I723" s="24" t="s">
        <v>3956</v>
      </c>
      <c r="J723" s="24" t="s">
        <v>4656</v>
      </c>
      <c r="K723" s="24"/>
      <c r="L723" s="24" t="s">
        <v>4658</v>
      </c>
      <c r="M723" s="24" t="s">
        <v>550</v>
      </c>
      <c r="N723" s="24" t="s">
        <v>549</v>
      </c>
      <c r="O723" s="24" t="s">
        <v>1125</v>
      </c>
      <c r="P723" s="25" t="s">
        <v>544</v>
      </c>
      <c r="Q723" s="24" t="s">
        <v>4706</v>
      </c>
      <c r="R723" s="25" t="s">
        <v>1095</v>
      </c>
      <c r="S723" s="24"/>
      <c r="T723" s="24"/>
      <c r="U723" s="24"/>
    </row>
    <row r="724" spans="2:21">
      <c r="B724" s="24" t="str">
        <f t="shared" si="29"/>
        <v>N</v>
      </c>
      <c r="C724" s="24" t="s">
        <v>5744</v>
      </c>
      <c r="D724" s="24" t="str">
        <f t="shared" si="28"/>
        <v/>
      </c>
      <c r="E724" s="189" t="s">
        <v>363</v>
      </c>
      <c r="F724" s="189" t="s">
        <v>4655</v>
      </c>
      <c r="G724" s="189" t="s">
        <v>359</v>
      </c>
      <c r="H724" s="195" t="s">
        <v>360</v>
      </c>
      <c r="I724" s="24" t="s">
        <v>3961</v>
      </c>
      <c r="J724" s="24" t="s">
        <v>3961</v>
      </c>
      <c r="K724" s="24"/>
      <c r="L724" s="24" t="s">
        <v>4658</v>
      </c>
      <c r="M724" s="24" t="s">
        <v>535</v>
      </c>
      <c r="N724" s="24" t="s">
        <v>4659</v>
      </c>
      <c r="O724" s="24" t="s">
        <v>1125</v>
      </c>
      <c r="P724" s="25" t="s">
        <v>544</v>
      </c>
      <c r="Q724" s="24" t="s">
        <v>4709</v>
      </c>
      <c r="R724" s="25" t="s">
        <v>1095</v>
      </c>
      <c r="S724" s="24"/>
      <c r="T724" s="24"/>
      <c r="U724" s="24"/>
    </row>
    <row r="725" spans="2:21">
      <c r="B725" s="24" t="str">
        <f t="shared" si="29"/>
        <v>N</v>
      </c>
      <c r="C725" s="24" t="s">
        <v>5745</v>
      </c>
      <c r="D725" s="24" t="str">
        <f t="shared" si="28"/>
        <v/>
      </c>
      <c r="E725" s="189" t="s">
        <v>363</v>
      </c>
      <c r="F725" s="189" t="s">
        <v>4655</v>
      </c>
      <c r="G725" s="189" t="s">
        <v>359</v>
      </c>
      <c r="H725" s="195" t="s">
        <v>360</v>
      </c>
      <c r="I725" s="24" t="s">
        <v>3961</v>
      </c>
      <c r="J725" s="24" t="s">
        <v>3961</v>
      </c>
      <c r="K725" s="24"/>
      <c r="L725" s="24" t="s">
        <v>4658</v>
      </c>
      <c r="M725" s="24" t="s">
        <v>543</v>
      </c>
      <c r="N725" s="24" t="s">
        <v>4659</v>
      </c>
      <c r="O725" s="24" t="s">
        <v>1125</v>
      </c>
      <c r="P725" s="25" t="s">
        <v>544</v>
      </c>
      <c r="Q725" s="24" t="s">
        <v>4711</v>
      </c>
      <c r="R725" s="25" t="s">
        <v>4664</v>
      </c>
      <c r="S725" s="24"/>
      <c r="T725" s="24"/>
      <c r="U725" s="24"/>
    </row>
    <row r="726" spans="2:21">
      <c r="B726" s="24" t="str">
        <f t="shared" si="29"/>
        <v>N</v>
      </c>
      <c r="C726" s="24" t="s">
        <v>5746</v>
      </c>
      <c r="D726" s="24" t="str">
        <f t="shared" si="28"/>
        <v/>
      </c>
      <c r="E726" s="189" t="s">
        <v>363</v>
      </c>
      <c r="F726" s="189" t="s">
        <v>4655</v>
      </c>
      <c r="G726" s="189" t="s">
        <v>359</v>
      </c>
      <c r="H726" s="195" t="s">
        <v>360</v>
      </c>
      <c r="I726" s="24" t="s">
        <v>3961</v>
      </c>
      <c r="J726" s="24" t="s">
        <v>3961</v>
      </c>
      <c r="K726" s="24"/>
      <c r="L726" s="24" t="s">
        <v>4658</v>
      </c>
      <c r="M726" s="24" t="s">
        <v>550</v>
      </c>
      <c r="N726" s="24" t="s">
        <v>549</v>
      </c>
      <c r="O726" s="24" t="s">
        <v>1125</v>
      </c>
      <c r="P726" s="25" t="s">
        <v>544</v>
      </c>
      <c r="Q726" s="24" t="s">
        <v>4713</v>
      </c>
      <c r="R726" s="25" t="s">
        <v>1095</v>
      </c>
      <c r="S726" s="24"/>
      <c r="T726" s="24"/>
      <c r="U726" s="24"/>
    </row>
    <row r="727" spans="2:21">
      <c r="B727" s="24" t="str">
        <f t="shared" si="29"/>
        <v>N</v>
      </c>
      <c r="C727" s="24" t="s">
        <v>5747</v>
      </c>
      <c r="D727" s="24" t="str">
        <f t="shared" si="28"/>
        <v/>
      </c>
      <c r="E727" s="189" t="s">
        <v>368</v>
      </c>
      <c r="F727" s="189" t="s">
        <v>4655</v>
      </c>
      <c r="G727" s="189" t="s">
        <v>359</v>
      </c>
      <c r="H727" s="195" t="s">
        <v>360</v>
      </c>
      <c r="I727" s="24" t="s">
        <v>3956</v>
      </c>
      <c r="J727" s="24" t="s">
        <v>4656</v>
      </c>
      <c r="K727" s="24"/>
      <c r="L727" s="24" t="s">
        <v>4658</v>
      </c>
      <c r="M727" s="24" t="s">
        <v>535</v>
      </c>
      <c r="N727" s="24" t="s">
        <v>4659</v>
      </c>
      <c r="O727" s="24" t="s">
        <v>1125</v>
      </c>
      <c r="P727" s="25" t="s">
        <v>544</v>
      </c>
      <c r="Q727" s="24" t="s">
        <v>4702</v>
      </c>
      <c r="R727" s="25" t="s">
        <v>1095</v>
      </c>
      <c r="S727" s="24"/>
      <c r="T727" s="24"/>
      <c r="U727" s="24"/>
    </row>
    <row r="728" spans="2:21">
      <c r="B728" s="24" t="str">
        <f t="shared" si="29"/>
        <v>N</v>
      </c>
      <c r="C728" s="24" t="s">
        <v>5748</v>
      </c>
      <c r="D728" s="24" t="str">
        <f t="shared" si="28"/>
        <v/>
      </c>
      <c r="E728" s="189" t="s">
        <v>368</v>
      </c>
      <c r="F728" s="189" t="s">
        <v>4655</v>
      </c>
      <c r="G728" s="189" t="s">
        <v>359</v>
      </c>
      <c r="H728" s="195" t="s">
        <v>360</v>
      </c>
      <c r="I728" s="24" t="s">
        <v>3956</v>
      </c>
      <c r="J728" s="24" t="s">
        <v>4656</v>
      </c>
      <c r="K728" s="24"/>
      <c r="L728" s="24" t="s">
        <v>4658</v>
      </c>
      <c r="M728" s="24" t="s">
        <v>543</v>
      </c>
      <c r="N728" s="24" t="s">
        <v>4659</v>
      </c>
      <c r="O728" s="24" t="s">
        <v>1125</v>
      </c>
      <c r="P728" s="25" t="s">
        <v>544</v>
      </c>
      <c r="Q728" s="24" t="s">
        <v>4704</v>
      </c>
      <c r="R728" s="25" t="s">
        <v>4664</v>
      </c>
      <c r="S728" s="24"/>
      <c r="T728" s="24"/>
      <c r="U728" s="24"/>
    </row>
    <row r="729" spans="2:21">
      <c r="B729" s="24" t="str">
        <f t="shared" si="29"/>
        <v>N</v>
      </c>
      <c r="C729" s="24" t="s">
        <v>5749</v>
      </c>
      <c r="D729" s="24" t="str">
        <f t="shared" si="28"/>
        <v/>
      </c>
      <c r="E729" s="189" t="s">
        <v>368</v>
      </c>
      <c r="F729" s="189" t="s">
        <v>4655</v>
      </c>
      <c r="G729" s="189" t="s">
        <v>359</v>
      </c>
      <c r="H729" s="195" t="s">
        <v>360</v>
      </c>
      <c r="I729" s="24" t="s">
        <v>3956</v>
      </c>
      <c r="J729" s="24" t="s">
        <v>4656</v>
      </c>
      <c r="K729" s="24"/>
      <c r="L729" s="24" t="s">
        <v>4658</v>
      </c>
      <c r="M729" s="24" t="s">
        <v>550</v>
      </c>
      <c r="N729" s="24" t="s">
        <v>549</v>
      </c>
      <c r="O729" s="24" t="s">
        <v>1125</v>
      </c>
      <c r="P729" s="25" t="s">
        <v>544</v>
      </c>
      <c r="Q729" s="24" t="s">
        <v>4706</v>
      </c>
      <c r="R729" s="25" t="s">
        <v>1095</v>
      </c>
      <c r="S729" s="24"/>
      <c r="T729" s="24"/>
      <c r="U729" s="24"/>
    </row>
    <row r="730" spans="2:21">
      <c r="B730" s="24" t="str">
        <f t="shared" si="29"/>
        <v>N</v>
      </c>
      <c r="C730" s="24" t="s">
        <v>5750</v>
      </c>
      <c r="D730" s="24" t="str">
        <f t="shared" si="28"/>
        <v/>
      </c>
      <c r="E730" s="189" t="s">
        <v>368</v>
      </c>
      <c r="F730" s="189" t="s">
        <v>4655</v>
      </c>
      <c r="G730" s="189" t="s">
        <v>359</v>
      </c>
      <c r="H730" s="195" t="s">
        <v>360</v>
      </c>
      <c r="I730" s="24" t="s">
        <v>3961</v>
      </c>
      <c r="J730" s="24" t="s">
        <v>3961</v>
      </c>
      <c r="K730" s="24"/>
      <c r="L730" s="24" t="s">
        <v>4658</v>
      </c>
      <c r="M730" s="24" t="s">
        <v>535</v>
      </c>
      <c r="N730" s="24" t="s">
        <v>4659</v>
      </c>
      <c r="O730" s="24" t="s">
        <v>1125</v>
      </c>
      <c r="P730" s="25" t="s">
        <v>544</v>
      </c>
      <c r="Q730" s="24" t="s">
        <v>4709</v>
      </c>
      <c r="R730" s="25" t="s">
        <v>1095</v>
      </c>
      <c r="S730" s="24"/>
      <c r="T730" s="24"/>
      <c r="U730" s="24"/>
    </row>
    <row r="731" spans="2:21">
      <c r="B731" s="24" t="str">
        <f t="shared" si="29"/>
        <v>N</v>
      </c>
      <c r="C731" s="24" t="s">
        <v>5751</v>
      </c>
      <c r="D731" s="24" t="str">
        <f t="shared" si="28"/>
        <v/>
      </c>
      <c r="E731" s="189" t="s">
        <v>368</v>
      </c>
      <c r="F731" s="189" t="s">
        <v>4655</v>
      </c>
      <c r="G731" s="189" t="s">
        <v>359</v>
      </c>
      <c r="H731" s="195" t="s">
        <v>360</v>
      </c>
      <c r="I731" s="24" t="s">
        <v>3961</v>
      </c>
      <c r="J731" s="24" t="s">
        <v>3961</v>
      </c>
      <c r="K731" s="24"/>
      <c r="L731" s="24" t="s">
        <v>4658</v>
      </c>
      <c r="M731" s="24" t="s">
        <v>543</v>
      </c>
      <c r="N731" s="24" t="s">
        <v>4659</v>
      </c>
      <c r="O731" s="24" t="s">
        <v>1125</v>
      </c>
      <c r="P731" s="25" t="s">
        <v>544</v>
      </c>
      <c r="Q731" s="24" t="s">
        <v>4711</v>
      </c>
      <c r="R731" s="25" t="s">
        <v>4664</v>
      </c>
      <c r="S731" s="24"/>
      <c r="T731" s="24"/>
      <c r="U731" s="24"/>
    </row>
    <row r="732" spans="2:21">
      <c r="B732" s="24" t="str">
        <f t="shared" si="29"/>
        <v>N</v>
      </c>
      <c r="C732" s="24" t="s">
        <v>5752</v>
      </c>
      <c r="D732" s="24" t="str">
        <f t="shared" si="28"/>
        <v/>
      </c>
      <c r="E732" s="189" t="s">
        <v>368</v>
      </c>
      <c r="F732" s="189" t="s">
        <v>4655</v>
      </c>
      <c r="G732" s="189" t="s">
        <v>359</v>
      </c>
      <c r="H732" s="195" t="s">
        <v>360</v>
      </c>
      <c r="I732" s="24" t="s">
        <v>3961</v>
      </c>
      <c r="J732" s="24" t="s">
        <v>3961</v>
      </c>
      <c r="K732" s="24"/>
      <c r="L732" s="24" t="s">
        <v>4658</v>
      </c>
      <c r="M732" s="24" t="s">
        <v>550</v>
      </c>
      <c r="N732" s="24" t="s">
        <v>549</v>
      </c>
      <c r="O732" s="24" t="s">
        <v>1125</v>
      </c>
      <c r="P732" s="25" t="s">
        <v>544</v>
      </c>
      <c r="Q732" s="24" t="s">
        <v>4713</v>
      </c>
      <c r="R732" s="25" t="s">
        <v>1095</v>
      </c>
      <c r="S732" s="24"/>
      <c r="T732" s="24"/>
      <c r="U732" s="24"/>
    </row>
    <row r="733" spans="2:21">
      <c r="B733" s="24" t="str">
        <f t="shared" si="29"/>
        <v>N</v>
      </c>
      <c r="C733" s="24" t="s">
        <v>5753</v>
      </c>
      <c r="D733" s="24" t="str">
        <f t="shared" si="28"/>
        <v/>
      </c>
      <c r="E733" s="197" t="s">
        <v>373</v>
      </c>
      <c r="F733" s="189" t="s">
        <v>4655</v>
      </c>
      <c r="G733" s="189" t="s">
        <v>359</v>
      </c>
      <c r="H733" s="195" t="s">
        <v>360</v>
      </c>
      <c r="I733" s="24" t="s">
        <v>3956</v>
      </c>
      <c r="J733" s="24" t="s">
        <v>4656</v>
      </c>
      <c r="K733" s="24"/>
      <c r="L733" s="24" t="s">
        <v>4658</v>
      </c>
      <c r="M733" s="24" t="s">
        <v>535</v>
      </c>
      <c r="N733" s="24" t="s">
        <v>4659</v>
      </c>
      <c r="O733" s="24" t="s">
        <v>1125</v>
      </c>
      <c r="P733" s="25" t="s">
        <v>544</v>
      </c>
      <c r="Q733" s="24" t="s">
        <v>4702</v>
      </c>
      <c r="R733" s="25" t="s">
        <v>1095</v>
      </c>
      <c r="S733" s="24"/>
      <c r="T733" s="24"/>
      <c r="U733" s="24"/>
    </row>
    <row r="734" spans="2:21">
      <c r="B734" s="24" t="str">
        <f t="shared" si="29"/>
        <v>N</v>
      </c>
      <c r="C734" s="24" t="s">
        <v>5754</v>
      </c>
      <c r="D734" s="24" t="str">
        <f t="shared" si="28"/>
        <v/>
      </c>
      <c r="E734" s="197" t="s">
        <v>373</v>
      </c>
      <c r="F734" s="189" t="s">
        <v>4655</v>
      </c>
      <c r="G734" s="189" t="s">
        <v>359</v>
      </c>
      <c r="H734" s="195" t="s">
        <v>360</v>
      </c>
      <c r="I734" s="24" t="s">
        <v>3956</v>
      </c>
      <c r="J734" s="24" t="s">
        <v>4656</v>
      </c>
      <c r="K734" s="24"/>
      <c r="L734" s="24" t="s">
        <v>4658</v>
      </c>
      <c r="M734" s="24" t="s">
        <v>543</v>
      </c>
      <c r="N734" s="24" t="s">
        <v>4659</v>
      </c>
      <c r="O734" s="24" t="s">
        <v>1125</v>
      </c>
      <c r="P734" s="25" t="s">
        <v>544</v>
      </c>
      <c r="Q734" s="24" t="s">
        <v>4704</v>
      </c>
      <c r="R734" s="25" t="s">
        <v>4664</v>
      </c>
      <c r="S734" s="24"/>
      <c r="T734" s="24"/>
      <c r="U734" s="24"/>
    </row>
    <row r="735" spans="2:21">
      <c r="B735" s="24" t="str">
        <f t="shared" si="29"/>
        <v>N</v>
      </c>
      <c r="C735" s="24" t="s">
        <v>5755</v>
      </c>
      <c r="D735" s="24" t="str">
        <f t="shared" si="28"/>
        <v/>
      </c>
      <c r="E735" s="197" t="s">
        <v>373</v>
      </c>
      <c r="F735" s="189" t="s">
        <v>4655</v>
      </c>
      <c r="G735" s="189" t="s">
        <v>359</v>
      </c>
      <c r="H735" s="195" t="s">
        <v>360</v>
      </c>
      <c r="I735" s="24" t="s">
        <v>3956</v>
      </c>
      <c r="J735" s="24" t="s">
        <v>4656</v>
      </c>
      <c r="K735" s="24"/>
      <c r="L735" s="24" t="s">
        <v>4658</v>
      </c>
      <c r="M735" s="24" t="s">
        <v>550</v>
      </c>
      <c r="N735" s="24" t="s">
        <v>549</v>
      </c>
      <c r="O735" s="24" t="s">
        <v>1125</v>
      </c>
      <c r="P735" s="25" t="s">
        <v>544</v>
      </c>
      <c r="Q735" s="24" t="s">
        <v>4706</v>
      </c>
      <c r="R735" s="25" t="s">
        <v>1095</v>
      </c>
      <c r="S735" s="24"/>
      <c r="T735" s="24"/>
      <c r="U735" s="24"/>
    </row>
    <row r="736" spans="2:21">
      <c r="B736" s="24" t="str">
        <f t="shared" si="29"/>
        <v>N</v>
      </c>
      <c r="C736" s="24" t="s">
        <v>5756</v>
      </c>
      <c r="D736" s="24" t="str">
        <f t="shared" si="28"/>
        <v/>
      </c>
      <c r="E736" s="197" t="s">
        <v>373</v>
      </c>
      <c r="F736" s="189" t="s">
        <v>4655</v>
      </c>
      <c r="G736" s="189" t="s">
        <v>359</v>
      </c>
      <c r="H736" s="195" t="s">
        <v>360</v>
      </c>
      <c r="I736" s="24" t="s">
        <v>3961</v>
      </c>
      <c r="J736" s="24" t="s">
        <v>3961</v>
      </c>
      <c r="K736" s="24"/>
      <c r="L736" s="24" t="s">
        <v>4658</v>
      </c>
      <c r="M736" s="24" t="s">
        <v>535</v>
      </c>
      <c r="N736" s="24" t="s">
        <v>4659</v>
      </c>
      <c r="O736" s="24" t="s">
        <v>1125</v>
      </c>
      <c r="P736" s="25" t="s">
        <v>544</v>
      </c>
      <c r="Q736" s="24" t="s">
        <v>4709</v>
      </c>
      <c r="R736" s="25" t="s">
        <v>1095</v>
      </c>
      <c r="S736" s="24"/>
      <c r="T736" s="24"/>
      <c r="U736" s="24"/>
    </row>
    <row r="737" spans="2:21">
      <c r="B737" s="24" t="str">
        <f t="shared" si="29"/>
        <v>N</v>
      </c>
      <c r="C737" s="24" t="s">
        <v>5757</v>
      </c>
      <c r="D737" s="24" t="str">
        <f t="shared" si="28"/>
        <v/>
      </c>
      <c r="E737" s="197" t="s">
        <v>373</v>
      </c>
      <c r="F737" s="189" t="s">
        <v>4655</v>
      </c>
      <c r="G737" s="189" t="s">
        <v>359</v>
      </c>
      <c r="H737" s="195" t="s">
        <v>360</v>
      </c>
      <c r="I737" s="24" t="s">
        <v>3961</v>
      </c>
      <c r="J737" s="24" t="s">
        <v>3961</v>
      </c>
      <c r="K737" s="24"/>
      <c r="L737" s="24" t="s">
        <v>4658</v>
      </c>
      <c r="M737" s="24" t="s">
        <v>543</v>
      </c>
      <c r="N737" s="24" t="s">
        <v>4659</v>
      </c>
      <c r="O737" s="24" t="s">
        <v>1125</v>
      </c>
      <c r="P737" s="25" t="s">
        <v>544</v>
      </c>
      <c r="Q737" s="24" t="s">
        <v>4711</v>
      </c>
      <c r="R737" s="25" t="s">
        <v>4664</v>
      </c>
      <c r="S737" s="24"/>
      <c r="T737" s="24"/>
      <c r="U737" s="24"/>
    </row>
    <row r="738" spans="2:21">
      <c r="B738" s="24" t="str">
        <f t="shared" si="29"/>
        <v>N</v>
      </c>
      <c r="C738" s="24" t="s">
        <v>5758</v>
      </c>
      <c r="D738" s="24" t="str">
        <f t="shared" si="28"/>
        <v/>
      </c>
      <c r="E738" s="197" t="s">
        <v>373</v>
      </c>
      <c r="F738" s="189" t="s">
        <v>4655</v>
      </c>
      <c r="G738" s="189" t="s">
        <v>359</v>
      </c>
      <c r="H738" s="195" t="s">
        <v>360</v>
      </c>
      <c r="I738" s="24" t="s">
        <v>3961</v>
      </c>
      <c r="J738" s="24" t="s">
        <v>3961</v>
      </c>
      <c r="K738" s="24"/>
      <c r="L738" s="24" t="s">
        <v>4658</v>
      </c>
      <c r="M738" s="24" t="s">
        <v>550</v>
      </c>
      <c r="N738" s="24" t="s">
        <v>549</v>
      </c>
      <c r="O738" s="24" t="s">
        <v>1125</v>
      </c>
      <c r="P738" s="25" t="s">
        <v>544</v>
      </c>
      <c r="Q738" s="24" t="s">
        <v>4713</v>
      </c>
      <c r="R738" s="25" t="s">
        <v>1095</v>
      </c>
      <c r="S738" s="24"/>
      <c r="T738" s="24"/>
      <c r="U738" s="24"/>
    </row>
    <row r="739" spans="2:21">
      <c r="B739" s="24" t="str">
        <f t="shared" si="29"/>
        <v>N</v>
      </c>
      <c r="C739" s="24" t="s">
        <v>5759</v>
      </c>
      <c r="D739" s="24" t="str">
        <f t="shared" si="28"/>
        <v/>
      </c>
      <c r="E739" s="197" t="s">
        <v>378</v>
      </c>
      <c r="F739" s="189" t="s">
        <v>4655</v>
      </c>
      <c r="G739" s="189" t="s">
        <v>359</v>
      </c>
      <c r="H739" s="195" t="s">
        <v>360</v>
      </c>
      <c r="I739" s="24" t="s">
        <v>3956</v>
      </c>
      <c r="J739" s="24" t="s">
        <v>4656</v>
      </c>
      <c r="K739" s="24"/>
      <c r="L739" s="24" t="s">
        <v>4658</v>
      </c>
      <c r="M739" s="24" t="s">
        <v>535</v>
      </c>
      <c r="N739" s="24" t="s">
        <v>4659</v>
      </c>
      <c r="O739" s="24" t="s">
        <v>1125</v>
      </c>
      <c r="P739" s="25" t="s">
        <v>544</v>
      </c>
      <c r="Q739" s="24" t="s">
        <v>4734</v>
      </c>
      <c r="R739" s="25" t="s">
        <v>1095</v>
      </c>
      <c r="S739" s="24"/>
      <c r="T739" s="24"/>
      <c r="U739" s="24"/>
    </row>
    <row r="740" spans="2:21">
      <c r="B740" s="24" t="str">
        <f t="shared" si="29"/>
        <v>N</v>
      </c>
      <c r="C740" s="24" t="s">
        <v>5760</v>
      </c>
      <c r="D740" s="24" t="str">
        <f t="shared" si="28"/>
        <v/>
      </c>
      <c r="E740" s="197" t="s">
        <v>378</v>
      </c>
      <c r="F740" s="189" t="s">
        <v>4655</v>
      </c>
      <c r="G740" s="189" t="s">
        <v>359</v>
      </c>
      <c r="H740" s="195" t="s">
        <v>360</v>
      </c>
      <c r="I740" s="24" t="s">
        <v>3956</v>
      </c>
      <c r="J740" s="24" t="s">
        <v>4656</v>
      </c>
      <c r="K740" s="24"/>
      <c r="L740" s="24" t="s">
        <v>4658</v>
      </c>
      <c r="M740" s="24" t="s">
        <v>543</v>
      </c>
      <c r="N740" s="24" t="s">
        <v>4659</v>
      </c>
      <c r="O740" s="24" t="s">
        <v>1125</v>
      </c>
      <c r="P740" s="25" t="s">
        <v>544</v>
      </c>
      <c r="Q740" s="24" t="s">
        <v>4736</v>
      </c>
      <c r="R740" s="25" t="s">
        <v>4664</v>
      </c>
      <c r="S740" s="24"/>
      <c r="T740" s="24"/>
      <c r="U740" s="24"/>
    </row>
    <row r="741" spans="2:21">
      <c r="B741" s="24" t="str">
        <f t="shared" si="29"/>
        <v>N</v>
      </c>
      <c r="C741" s="24" t="s">
        <v>5761</v>
      </c>
      <c r="D741" s="24" t="str">
        <f t="shared" si="28"/>
        <v/>
      </c>
      <c r="E741" s="197" t="s">
        <v>378</v>
      </c>
      <c r="F741" s="189" t="s">
        <v>4655</v>
      </c>
      <c r="G741" s="189" t="s">
        <v>359</v>
      </c>
      <c r="H741" s="195" t="s">
        <v>360</v>
      </c>
      <c r="I741" s="24" t="s">
        <v>3956</v>
      </c>
      <c r="J741" s="24" t="s">
        <v>4656</v>
      </c>
      <c r="K741" s="24"/>
      <c r="L741" s="24" t="s">
        <v>4658</v>
      </c>
      <c r="M741" s="24" t="s">
        <v>550</v>
      </c>
      <c r="N741" s="24" t="s">
        <v>549</v>
      </c>
      <c r="O741" s="24" t="s">
        <v>1125</v>
      </c>
      <c r="P741" s="25" t="s">
        <v>544</v>
      </c>
      <c r="Q741" s="24" t="s">
        <v>4738</v>
      </c>
      <c r="R741" s="25" t="s">
        <v>1095</v>
      </c>
      <c r="S741" s="24"/>
      <c r="T741" s="24"/>
      <c r="U741" s="24"/>
    </row>
    <row r="742" spans="2:21">
      <c r="B742" s="24" t="str">
        <f t="shared" si="29"/>
        <v>N</v>
      </c>
      <c r="C742" s="24" t="s">
        <v>5762</v>
      </c>
      <c r="D742" s="24" t="str">
        <f t="shared" si="28"/>
        <v/>
      </c>
      <c r="E742" s="197" t="s">
        <v>378</v>
      </c>
      <c r="F742" s="189" t="s">
        <v>4655</v>
      </c>
      <c r="G742" s="189" t="s">
        <v>359</v>
      </c>
      <c r="H742" s="195" t="s">
        <v>360</v>
      </c>
      <c r="I742" s="24" t="s">
        <v>3961</v>
      </c>
      <c r="J742" s="24" t="s">
        <v>3961</v>
      </c>
      <c r="K742" s="24"/>
      <c r="L742" s="24" t="s">
        <v>4658</v>
      </c>
      <c r="M742" s="24" t="s">
        <v>535</v>
      </c>
      <c r="N742" s="24" t="s">
        <v>4659</v>
      </c>
      <c r="O742" s="24" t="s">
        <v>1125</v>
      </c>
      <c r="P742" s="25" t="s">
        <v>544</v>
      </c>
      <c r="Q742" s="24" t="s">
        <v>4741</v>
      </c>
      <c r="R742" s="25" t="s">
        <v>1095</v>
      </c>
      <c r="S742" s="24"/>
      <c r="T742" s="24"/>
      <c r="U742" s="24"/>
    </row>
    <row r="743" spans="2:21">
      <c r="B743" s="24" t="str">
        <f t="shared" si="29"/>
        <v>N</v>
      </c>
      <c r="C743" s="24" t="s">
        <v>5763</v>
      </c>
      <c r="D743" s="24" t="str">
        <f t="shared" si="28"/>
        <v/>
      </c>
      <c r="E743" s="197" t="s">
        <v>378</v>
      </c>
      <c r="F743" s="189" t="s">
        <v>4655</v>
      </c>
      <c r="G743" s="189" t="s">
        <v>359</v>
      </c>
      <c r="H743" s="195" t="s">
        <v>360</v>
      </c>
      <c r="I743" s="24" t="s">
        <v>3961</v>
      </c>
      <c r="J743" s="24" t="s">
        <v>3961</v>
      </c>
      <c r="K743" s="24"/>
      <c r="L743" s="24" t="s">
        <v>4658</v>
      </c>
      <c r="M743" s="24" t="s">
        <v>543</v>
      </c>
      <c r="N743" s="24" t="s">
        <v>4659</v>
      </c>
      <c r="O743" s="24" t="s">
        <v>1125</v>
      </c>
      <c r="P743" s="25" t="s">
        <v>544</v>
      </c>
      <c r="Q743" s="24" t="s">
        <v>4743</v>
      </c>
      <c r="R743" s="25" t="s">
        <v>4664</v>
      </c>
      <c r="S743" s="24"/>
      <c r="T743" s="24"/>
      <c r="U743" s="24"/>
    </row>
    <row r="744" spans="2:21">
      <c r="B744" s="24" t="str">
        <f t="shared" si="29"/>
        <v>N</v>
      </c>
      <c r="C744" s="24" t="s">
        <v>5764</v>
      </c>
      <c r="D744" s="24" t="str">
        <f t="shared" si="28"/>
        <v/>
      </c>
      <c r="E744" s="197" t="s">
        <v>378</v>
      </c>
      <c r="F744" s="189" t="s">
        <v>4655</v>
      </c>
      <c r="G744" s="189" t="s">
        <v>359</v>
      </c>
      <c r="H744" s="195" t="s">
        <v>360</v>
      </c>
      <c r="I744" s="24" t="s">
        <v>3961</v>
      </c>
      <c r="J744" s="24" t="s">
        <v>3961</v>
      </c>
      <c r="K744" s="24"/>
      <c r="L744" s="24" t="s">
        <v>4658</v>
      </c>
      <c r="M744" s="24" t="s">
        <v>550</v>
      </c>
      <c r="N744" s="24" t="s">
        <v>549</v>
      </c>
      <c r="O744" s="24" t="s">
        <v>1125</v>
      </c>
      <c r="P744" s="25" t="s">
        <v>544</v>
      </c>
      <c r="Q744" s="24" t="s">
        <v>4745</v>
      </c>
      <c r="R744" s="25" t="s">
        <v>1095</v>
      </c>
      <c r="S744" s="24"/>
      <c r="T744" s="24"/>
      <c r="U744" s="24"/>
    </row>
    <row r="745" spans="2:21">
      <c r="B745" s="24" t="str">
        <f t="shared" si="29"/>
        <v>N</v>
      </c>
      <c r="C745" s="24" t="s">
        <v>5765</v>
      </c>
      <c r="D745" s="24" t="str">
        <f t="shared" si="28"/>
        <v/>
      </c>
      <c r="E745" s="197" t="s">
        <v>383</v>
      </c>
      <c r="F745" s="189" t="s">
        <v>4655</v>
      </c>
      <c r="G745" s="189" t="s">
        <v>359</v>
      </c>
      <c r="H745" s="195" t="s">
        <v>360</v>
      </c>
      <c r="I745" s="24" t="s">
        <v>3956</v>
      </c>
      <c r="J745" s="24" t="s">
        <v>4656</v>
      </c>
      <c r="K745" s="24"/>
      <c r="L745" s="24" t="s">
        <v>4658</v>
      </c>
      <c r="M745" s="24" t="s">
        <v>535</v>
      </c>
      <c r="N745" s="24" t="s">
        <v>4659</v>
      </c>
      <c r="O745" s="24" t="s">
        <v>1125</v>
      </c>
      <c r="P745" s="25">
        <v>98431246</v>
      </c>
      <c r="Q745" s="24" t="s">
        <v>4734</v>
      </c>
      <c r="R745" s="25" t="s">
        <v>1095</v>
      </c>
      <c r="S745" s="24"/>
      <c r="T745" s="24"/>
      <c r="U745" s="24"/>
    </row>
    <row r="746" spans="2:21">
      <c r="B746" s="24" t="str">
        <f t="shared" si="29"/>
        <v>N</v>
      </c>
      <c r="C746" s="24" t="s">
        <v>5766</v>
      </c>
      <c r="D746" s="24" t="str">
        <f t="shared" si="28"/>
        <v/>
      </c>
      <c r="E746" s="197" t="s">
        <v>383</v>
      </c>
      <c r="F746" s="189" t="s">
        <v>4655</v>
      </c>
      <c r="G746" s="189" t="s">
        <v>359</v>
      </c>
      <c r="H746" s="195" t="s">
        <v>360</v>
      </c>
      <c r="I746" s="24" t="s">
        <v>3956</v>
      </c>
      <c r="J746" s="24" t="s">
        <v>4656</v>
      </c>
      <c r="K746" s="24"/>
      <c r="L746" s="24" t="s">
        <v>4658</v>
      </c>
      <c r="M746" s="24" t="s">
        <v>543</v>
      </c>
      <c r="N746" s="24" t="s">
        <v>4659</v>
      </c>
      <c r="O746" s="24" t="s">
        <v>1125</v>
      </c>
      <c r="P746" s="25" t="s">
        <v>544</v>
      </c>
      <c r="Q746" s="24" t="s">
        <v>4736</v>
      </c>
      <c r="R746" s="25" t="s">
        <v>4664</v>
      </c>
      <c r="S746" s="24"/>
      <c r="T746" s="24"/>
      <c r="U746" s="24"/>
    </row>
    <row r="747" spans="2:21">
      <c r="B747" s="24" t="str">
        <f t="shared" si="29"/>
        <v>N</v>
      </c>
      <c r="C747" s="24" t="s">
        <v>5767</v>
      </c>
      <c r="D747" s="24" t="str">
        <f t="shared" si="28"/>
        <v/>
      </c>
      <c r="E747" s="197" t="s">
        <v>383</v>
      </c>
      <c r="F747" s="189" t="s">
        <v>4655</v>
      </c>
      <c r="G747" s="189" t="s">
        <v>359</v>
      </c>
      <c r="H747" s="195" t="s">
        <v>360</v>
      </c>
      <c r="I747" s="24" t="s">
        <v>3956</v>
      </c>
      <c r="J747" s="24" t="s">
        <v>4656</v>
      </c>
      <c r="K747" s="24"/>
      <c r="L747" s="24" t="s">
        <v>4658</v>
      </c>
      <c r="M747" s="24" t="s">
        <v>550</v>
      </c>
      <c r="N747" s="24" t="s">
        <v>549</v>
      </c>
      <c r="O747" s="24" t="s">
        <v>1125</v>
      </c>
      <c r="P747" s="25" t="s">
        <v>544</v>
      </c>
      <c r="Q747" s="24" t="s">
        <v>4738</v>
      </c>
      <c r="R747" s="25" t="s">
        <v>1095</v>
      </c>
      <c r="S747" s="24"/>
      <c r="T747" s="24"/>
      <c r="U747" s="24"/>
    </row>
    <row r="748" spans="2:21">
      <c r="B748" s="24" t="str">
        <f t="shared" si="29"/>
        <v>N</v>
      </c>
      <c r="C748" s="24" t="s">
        <v>5768</v>
      </c>
      <c r="D748" s="24" t="str">
        <f t="shared" si="28"/>
        <v/>
      </c>
      <c r="E748" s="197" t="s">
        <v>383</v>
      </c>
      <c r="F748" s="189" t="s">
        <v>4655</v>
      </c>
      <c r="G748" s="189" t="s">
        <v>359</v>
      </c>
      <c r="H748" s="195" t="s">
        <v>360</v>
      </c>
      <c r="I748" s="24" t="s">
        <v>3961</v>
      </c>
      <c r="J748" s="24" t="s">
        <v>3961</v>
      </c>
      <c r="K748" s="24"/>
      <c r="L748" s="24" t="s">
        <v>4658</v>
      </c>
      <c r="M748" s="24" t="s">
        <v>535</v>
      </c>
      <c r="N748" s="24" t="s">
        <v>4659</v>
      </c>
      <c r="O748" s="24" t="s">
        <v>1125</v>
      </c>
      <c r="P748" s="25" t="s">
        <v>544</v>
      </c>
      <c r="Q748" s="24" t="s">
        <v>4741</v>
      </c>
      <c r="R748" s="25" t="s">
        <v>1095</v>
      </c>
      <c r="S748" s="24"/>
      <c r="T748" s="24"/>
      <c r="U748" s="24"/>
    </row>
    <row r="749" spans="2:21">
      <c r="B749" s="24" t="str">
        <f t="shared" si="29"/>
        <v>N</v>
      </c>
      <c r="C749" s="24" t="s">
        <v>5769</v>
      </c>
      <c r="D749" s="24" t="str">
        <f t="shared" si="28"/>
        <v/>
      </c>
      <c r="E749" s="197" t="s">
        <v>383</v>
      </c>
      <c r="F749" s="189" t="s">
        <v>4655</v>
      </c>
      <c r="G749" s="189" t="s">
        <v>359</v>
      </c>
      <c r="H749" s="195" t="s">
        <v>360</v>
      </c>
      <c r="I749" s="24" t="s">
        <v>3961</v>
      </c>
      <c r="J749" s="24" t="s">
        <v>3961</v>
      </c>
      <c r="K749" s="24"/>
      <c r="L749" s="24" t="s">
        <v>4658</v>
      </c>
      <c r="M749" s="24" t="s">
        <v>543</v>
      </c>
      <c r="N749" s="24" t="s">
        <v>4659</v>
      </c>
      <c r="O749" s="24" t="s">
        <v>1125</v>
      </c>
      <c r="P749" s="25" t="s">
        <v>544</v>
      </c>
      <c r="Q749" s="24" t="s">
        <v>4743</v>
      </c>
      <c r="R749" s="25" t="s">
        <v>4664</v>
      </c>
      <c r="S749" s="24"/>
      <c r="T749" s="24"/>
      <c r="U749" s="24"/>
    </row>
    <row r="750" spans="2:21">
      <c r="B750" s="24" t="str">
        <f t="shared" si="29"/>
        <v>N</v>
      </c>
      <c r="C750" s="24" t="s">
        <v>5770</v>
      </c>
      <c r="D750" s="24" t="str">
        <f t="shared" si="28"/>
        <v/>
      </c>
      <c r="E750" s="197" t="s">
        <v>383</v>
      </c>
      <c r="F750" s="189" t="s">
        <v>4655</v>
      </c>
      <c r="G750" s="189" t="s">
        <v>359</v>
      </c>
      <c r="H750" s="195" t="s">
        <v>360</v>
      </c>
      <c r="I750" s="24" t="s">
        <v>3961</v>
      </c>
      <c r="J750" s="24" t="s">
        <v>3961</v>
      </c>
      <c r="K750" s="24"/>
      <c r="L750" s="24" t="s">
        <v>4658</v>
      </c>
      <c r="M750" s="24" t="s">
        <v>550</v>
      </c>
      <c r="N750" s="24" t="s">
        <v>549</v>
      </c>
      <c r="O750" s="24" t="s">
        <v>1125</v>
      </c>
      <c r="P750" s="25" t="s">
        <v>544</v>
      </c>
      <c r="Q750" s="24" t="s">
        <v>4745</v>
      </c>
      <c r="R750" s="25" t="s">
        <v>1095</v>
      </c>
      <c r="S750" s="24"/>
      <c r="T750" s="24"/>
      <c r="U750" s="24"/>
    </row>
    <row r="751" spans="2:21">
      <c r="B751" s="24" t="str">
        <f t="shared" si="29"/>
        <v>N</v>
      </c>
      <c r="C751" s="24" t="s">
        <v>5771</v>
      </c>
      <c r="D751" s="24" t="str">
        <f t="shared" si="28"/>
        <v/>
      </c>
      <c r="E751" s="197" t="s">
        <v>388</v>
      </c>
      <c r="F751" s="189" t="s">
        <v>4655</v>
      </c>
      <c r="G751" s="189" t="s">
        <v>359</v>
      </c>
      <c r="H751" s="195" t="s">
        <v>360</v>
      </c>
      <c r="I751" s="24" t="s">
        <v>3956</v>
      </c>
      <c r="J751" s="24" t="s">
        <v>4656</v>
      </c>
      <c r="K751" s="24"/>
      <c r="L751" s="24" t="s">
        <v>4658</v>
      </c>
      <c r="M751" s="24" t="s">
        <v>535</v>
      </c>
      <c r="N751" s="24" t="s">
        <v>4659</v>
      </c>
      <c r="O751" s="24" t="s">
        <v>1125</v>
      </c>
      <c r="P751" s="25" t="s">
        <v>544</v>
      </c>
      <c r="Q751" s="24" t="s">
        <v>4702</v>
      </c>
      <c r="R751" s="25" t="s">
        <v>1095</v>
      </c>
      <c r="S751" s="24"/>
      <c r="T751" s="24"/>
      <c r="U751" s="24"/>
    </row>
    <row r="752" spans="2:21">
      <c r="B752" s="24" t="str">
        <f t="shared" si="29"/>
        <v>N</v>
      </c>
      <c r="C752" s="24" t="s">
        <v>5772</v>
      </c>
      <c r="D752" s="24" t="str">
        <f t="shared" si="28"/>
        <v/>
      </c>
      <c r="E752" s="197" t="s">
        <v>388</v>
      </c>
      <c r="F752" s="189" t="s">
        <v>4655</v>
      </c>
      <c r="G752" s="189" t="s">
        <v>359</v>
      </c>
      <c r="H752" s="195" t="s">
        <v>360</v>
      </c>
      <c r="I752" s="24" t="s">
        <v>3956</v>
      </c>
      <c r="J752" s="24" t="s">
        <v>4656</v>
      </c>
      <c r="K752" s="24"/>
      <c r="L752" s="24" t="s">
        <v>4658</v>
      </c>
      <c r="M752" s="24" t="s">
        <v>543</v>
      </c>
      <c r="N752" s="24" t="s">
        <v>4659</v>
      </c>
      <c r="O752" s="24" t="s">
        <v>1125</v>
      </c>
      <c r="P752" s="25" t="s">
        <v>544</v>
      </c>
      <c r="Q752" s="24" t="s">
        <v>4704</v>
      </c>
      <c r="R752" s="25" t="s">
        <v>4664</v>
      </c>
      <c r="S752" s="24"/>
      <c r="T752" s="24"/>
      <c r="U752" s="24"/>
    </row>
    <row r="753" spans="2:21">
      <c r="B753" s="24" t="str">
        <f t="shared" si="29"/>
        <v>N</v>
      </c>
      <c r="C753" s="24" t="s">
        <v>5773</v>
      </c>
      <c r="D753" s="24" t="str">
        <f t="shared" si="28"/>
        <v/>
      </c>
      <c r="E753" s="197" t="s">
        <v>388</v>
      </c>
      <c r="F753" s="189" t="s">
        <v>4655</v>
      </c>
      <c r="G753" s="189" t="s">
        <v>359</v>
      </c>
      <c r="H753" s="195" t="s">
        <v>360</v>
      </c>
      <c r="I753" s="24" t="s">
        <v>3956</v>
      </c>
      <c r="J753" s="24" t="s">
        <v>4656</v>
      </c>
      <c r="K753" s="24"/>
      <c r="L753" s="24" t="s">
        <v>4658</v>
      </c>
      <c r="M753" s="24" t="s">
        <v>550</v>
      </c>
      <c r="N753" s="24" t="s">
        <v>549</v>
      </c>
      <c r="O753" s="24" t="s">
        <v>1125</v>
      </c>
      <c r="P753" s="25" t="s">
        <v>544</v>
      </c>
      <c r="Q753" s="24" t="s">
        <v>4706</v>
      </c>
      <c r="R753" s="25" t="s">
        <v>1095</v>
      </c>
      <c r="S753" s="24"/>
      <c r="T753" s="24"/>
      <c r="U753" s="24"/>
    </row>
    <row r="754" spans="2:21">
      <c r="B754" s="24" t="str">
        <f t="shared" si="29"/>
        <v>N</v>
      </c>
      <c r="C754" s="24" t="s">
        <v>5774</v>
      </c>
      <c r="D754" s="24" t="str">
        <f t="shared" si="28"/>
        <v/>
      </c>
      <c r="E754" s="197" t="s">
        <v>388</v>
      </c>
      <c r="F754" s="189" t="s">
        <v>4655</v>
      </c>
      <c r="G754" s="189" t="s">
        <v>359</v>
      </c>
      <c r="H754" s="195" t="s">
        <v>360</v>
      </c>
      <c r="I754" s="24" t="s">
        <v>3961</v>
      </c>
      <c r="J754" s="24" t="s">
        <v>3961</v>
      </c>
      <c r="K754" s="24"/>
      <c r="L754" s="24" t="s">
        <v>4658</v>
      </c>
      <c r="M754" s="24" t="s">
        <v>535</v>
      </c>
      <c r="N754" s="24" t="s">
        <v>4659</v>
      </c>
      <c r="O754" s="24" t="s">
        <v>1125</v>
      </c>
      <c r="P754" s="25" t="s">
        <v>544</v>
      </c>
      <c r="Q754" s="24" t="s">
        <v>4709</v>
      </c>
      <c r="R754" s="25" t="s">
        <v>1095</v>
      </c>
      <c r="S754" s="24"/>
      <c r="T754" s="24"/>
      <c r="U754" s="24"/>
    </row>
    <row r="755" spans="2:21">
      <c r="B755" s="24" t="str">
        <f t="shared" si="29"/>
        <v>N</v>
      </c>
      <c r="C755" s="24" t="s">
        <v>5775</v>
      </c>
      <c r="D755" s="24" t="str">
        <f t="shared" si="28"/>
        <v/>
      </c>
      <c r="E755" s="197" t="s">
        <v>388</v>
      </c>
      <c r="F755" s="189" t="s">
        <v>4655</v>
      </c>
      <c r="G755" s="189" t="s">
        <v>359</v>
      </c>
      <c r="H755" s="195" t="s">
        <v>360</v>
      </c>
      <c r="I755" s="24" t="s">
        <v>3961</v>
      </c>
      <c r="J755" s="24" t="s">
        <v>3961</v>
      </c>
      <c r="K755" s="24"/>
      <c r="L755" s="24" t="s">
        <v>4658</v>
      </c>
      <c r="M755" s="24" t="s">
        <v>543</v>
      </c>
      <c r="N755" s="24" t="s">
        <v>4659</v>
      </c>
      <c r="O755" s="24" t="s">
        <v>1125</v>
      </c>
      <c r="P755" s="25" t="s">
        <v>544</v>
      </c>
      <c r="Q755" s="24" t="s">
        <v>4711</v>
      </c>
      <c r="R755" s="25" t="s">
        <v>4664</v>
      </c>
      <c r="S755" s="24"/>
      <c r="T755" s="24"/>
      <c r="U755" s="24"/>
    </row>
    <row r="756" spans="2:21">
      <c r="B756" s="24" t="str">
        <f t="shared" si="29"/>
        <v>N</v>
      </c>
      <c r="C756" s="24" t="s">
        <v>5776</v>
      </c>
      <c r="D756" s="24" t="str">
        <f t="shared" si="28"/>
        <v/>
      </c>
      <c r="E756" s="197" t="s">
        <v>388</v>
      </c>
      <c r="F756" s="189" t="s">
        <v>4655</v>
      </c>
      <c r="G756" s="189" t="s">
        <v>359</v>
      </c>
      <c r="H756" s="195" t="s">
        <v>360</v>
      </c>
      <c r="I756" s="24" t="s">
        <v>3961</v>
      </c>
      <c r="J756" s="24" t="s">
        <v>3961</v>
      </c>
      <c r="K756" s="24"/>
      <c r="L756" s="24" t="s">
        <v>4658</v>
      </c>
      <c r="M756" s="24" t="s">
        <v>550</v>
      </c>
      <c r="N756" s="24" t="s">
        <v>549</v>
      </c>
      <c r="O756" s="24" t="s">
        <v>1125</v>
      </c>
      <c r="P756" s="25" t="s">
        <v>544</v>
      </c>
      <c r="Q756" s="24" t="s">
        <v>4713</v>
      </c>
      <c r="R756" s="25" t="s">
        <v>1095</v>
      </c>
      <c r="S756" s="24"/>
      <c r="T756" s="24"/>
      <c r="U756" s="24"/>
    </row>
    <row r="757" spans="2:21">
      <c r="B757" s="24" t="str">
        <f t="shared" si="29"/>
        <v>N</v>
      </c>
      <c r="C757" s="24" t="s">
        <v>5777</v>
      </c>
      <c r="D757" s="24" t="str">
        <f t="shared" si="28"/>
        <v/>
      </c>
      <c r="E757" s="197" t="s">
        <v>393</v>
      </c>
      <c r="F757" s="189" t="s">
        <v>4655</v>
      </c>
      <c r="G757" s="189" t="s">
        <v>359</v>
      </c>
      <c r="H757" s="195" t="s">
        <v>360</v>
      </c>
      <c r="I757" s="24" t="s">
        <v>3956</v>
      </c>
      <c r="J757" s="24" t="s">
        <v>4656</v>
      </c>
      <c r="K757" s="24"/>
      <c r="L757" s="24" t="s">
        <v>4658</v>
      </c>
      <c r="M757" s="24" t="s">
        <v>535</v>
      </c>
      <c r="N757" s="24" t="s">
        <v>4659</v>
      </c>
      <c r="O757" s="24" t="s">
        <v>1125</v>
      </c>
      <c r="P757" s="25">
        <v>98431246</v>
      </c>
      <c r="Q757" s="24" t="s">
        <v>4734</v>
      </c>
      <c r="R757" s="25" t="s">
        <v>1095</v>
      </c>
      <c r="S757" s="24"/>
      <c r="T757" s="24"/>
      <c r="U757" s="24"/>
    </row>
    <row r="758" spans="2:21">
      <c r="B758" s="24" t="str">
        <f t="shared" si="29"/>
        <v>N</v>
      </c>
      <c r="C758" s="24" t="s">
        <v>5778</v>
      </c>
      <c r="D758" s="24" t="str">
        <f t="shared" si="28"/>
        <v/>
      </c>
      <c r="E758" s="197" t="s">
        <v>393</v>
      </c>
      <c r="F758" s="189" t="s">
        <v>4655</v>
      </c>
      <c r="G758" s="189" t="s">
        <v>359</v>
      </c>
      <c r="H758" s="195" t="s">
        <v>360</v>
      </c>
      <c r="I758" s="24" t="s">
        <v>3956</v>
      </c>
      <c r="J758" s="24" t="s">
        <v>4656</v>
      </c>
      <c r="K758" s="24"/>
      <c r="L758" s="24" t="s">
        <v>4658</v>
      </c>
      <c r="M758" s="24" t="s">
        <v>543</v>
      </c>
      <c r="N758" s="24" t="s">
        <v>4659</v>
      </c>
      <c r="O758" s="24" t="s">
        <v>1125</v>
      </c>
      <c r="P758" s="25" t="s">
        <v>544</v>
      </c>
      <c r="Q758" s="24" t="s">
        <v>4736</v>
      </c>
      <c r="R758" s="25" t="s">
        <v>4664</v>
      </c>
      <c r="S758" s="24"/>
      <c r="T758" s="24"/>
      <c r="U758" s="24"/>
    </row>
    <row r="759" spans="2:21">
      <c r="B759" s="24" t="str">
        <f t="shared" si="29"/>
        <v>N</v>
      </c>
      <c r="C759" s="24" t="s">
        <v>5779</v>
      </c>
      <c r="D759" s="24" t="str">
        <f t="shared" si="28"/>
        <v/>
      </c>
      <c r="E759" s="197" t="s">
        <v>393</v>
      </c>
      <c r="F759" s="189" t="s">
        <v>4655</v>
      </c>
      <c r="G759" s="189" t="s">
        <v>359</v>
      </c>
      <c r="H759" s="195" t="s">
        <v>360</v>
      </c>
      <c r="I759" s="24" t="s">
        <v>3956</v>
      </c>
      <c r="J759" s="24" t="s">
        <v>4656</v>
      </c>
      <c r="K759" s="24"/>
      <c r="L759" s="24" t="s">
        <v>4658</v>
      </c>
      <c r="M759" s="24" t="s">
        <v>550</v>
      </c>
      <c r="N759" s="24" t="s">
        <v>549</v>
      </c>
      <c r="O759" s="24" t="s">
        <v>1125</v>
      </c>
      <c r="P759" s="25" t="s">
        <v>544</v>
      </c>
      <c r="Q759" s="24" t="s">
        <v>4738</v>
      </c>
      <c r="R759" s="25" t="s">
        <v>1095</v>
      </c>
      <c r="S759" s="24"/>
      <c r="T759" s="24"/>
      <c r="U759" s="24"/>
    </row>
    <row r="760" spans="2:21">
      <c r="B760" s="24" t="str">
        <f t="shared" si="29"/>
        <v>N</v>
      </c>
      <c r="C760" s="24" t="s">
        <v>5780</v>
      </c>
      <c r="D760" s="24" t="str">
        <f t="shared" si="28"/>
        <v/>
      </c>
      <c r="E760" s="197" t="s">
        <v>393</v>
      </c>
      <c r="F760" s="189" t="s">
        <v>4655</v>
      </c>
      <c r="G760" s="189" t="s">
        <v>359</v>
      </c>
      <c r="H760" s="195" t="s">
        <v>360</v>
      </c>
      <c r="I760" s="24" t="s">
        <v>3961</v>
      </c>
      <c r="J760" s="24" t="s">
        <v>3961</v>
      </c>
      <c r="K760" s="24"/>
      <c r="L760" s="24" t="s">
        <v>4658</v>
      </c>
      <c r="M760" s="24" t="s">
        <v>535</v>
      </c>
      <c r="N760" s="24" t="s">
        <v>4659</v>
      </c>
      <c r="O760" s="24" t="s">
        <v>1125</v>
      </c>
      <c r="P760" s="25" t="s">
        <v>544</v>
      </c>
      <c r="Q760" s="24" t="s">
        <v>4741</v>
      </c>
      <c r="R760" s="25" t="s">
        <v>1095</v>
      </c>
      <c r="S760" s="24"/>
      <c r="T760" s="24"/>
      <c r="U760" s="24"/>
    </row>
    <row r="761" spans="2:21">
      <c r="B761" s="24" t="str">
        <f t="shared" si="29"/>
        <v>N</v>
      </c>
      <c r="C761" s="24" t="s">
        <v>5781</v>
      </c>
      <c r="D761" s="24" t="str">
        <f t="shared" ref="D761:D824" si="30">IF(B761="Y",C761,"")</f>
        <v/>
      </c>
      <c r="E761" s="197" t="s">
        <v>393</v>
      </c>
      <c r="F761" s="189" t="s">
        <v>4655</v>
      </c>
      <c r="G761" s="189" t="s">
        <v>359</v>
      </c>
      <c r="H761" s="195" t="s">
        <v>360</v>
      </c>
      <c r="I761" s="24" t="s">
        <v>3961</v>
      </c>
      <c r="J761" s="24" t="s">
        <v>3961</v>
      </c>
      <c r="K761" s="24"/>
      <c r="L761" s="24" t="s">
        <v>4658</v>
      </c>
      <c r="M761" s="24" t="s">
        <v>543</v>
      </c>
      <c r="N761" s="24" t="s">
        <v>4659</v>
      </c>
      <c r="O761" s="24" t="s">
        <v>1125</v>
      </c>
      <c r="P761" s="25" t="s">
        <v>544</v>
      </c>
      <c r="Q761" s="24" t="s">
        <v>4743</v>
      </c>
      <c r="R761" s="25" t="s">
        <v>4664</v>
      </c>
      <c r="S761" s="24"/>
      <c r="T761" s="24"/>
      <c r="U761" s="24"/>
    </row>
    <row r="762" spans="2:21">
      <c r="B762" s="24" t="str">
        <f t="shared" si="29"/>
        <v>N</v>
      </c>
      <c r="C762" s="24" t="s">
        <v>5782</v>
      </c>
      <c r="D762" s="24" t="str">
        <f t="shared" si="30"/>
        <v/>
      </c>
      <c r="E762" s="197" t="s">
        <v>393</v>
      </c>
      <c r="F762" s="189" t="s">
        <v>4655</v>
      </c>
      <c r="G762" s="189" t="s">
        <v>359</v>
      </c>
      <c r="H762" s="195" t="s">
        <v>360</v>
      </c>
      <c r="I762" s="24" t="s">
        <v>3961</v>
      </c>
      <c r="J762" s="24" t="s">
        <v>3961</v>
      </c>
      <c r="K762" s="24"/>
      <c r="L762" s="24" t="s">
        <v>4658</v>
      </c>
      <c r="M762" s="24" t="s">
        <v>550</v>
      </c>
      <c r="N762" s="24" t="s">
        <v>549</v>
      </c>
      <c r="O762" s="24" t="s">
        <v>1125</v>
      </c>
      <c r="P762" s="25" t="s">
        <v>544</v>
      </c>
      <c r="Q762" s="24" t="s">
        <v>4745</v>
      </c>
      <c r="R762" s="25" t="s">
        <v>1095</v>
      </c>
      <c r="S762" s="24"/>
      <c r="T762" s="24"/>
      <c r="U762" s="24"/>
    </row>
    <row r="763" spans="2:21">
      <c r="B763" s="24" t="str">
        <f t="shared" si="29"/>
        <v>N</v>
      </c>
      <c r="C763" s="24" t="s">
        <v>5783</v>
      </c>
      <c r="D763" s="24" t="str">
        <f t="shared" si="30"/>
        <v/>
      </c>
      <c r="E763" s="197" t="s">
        <v>398</v>
      </c>
      <c r="F763" s="189" t="s">
        <v>4655</v>
      </c>
      <c r="G763" s="189" t="s">
        <v>401</v>
      </c>
      <c r="H763" s="195" t="s">
        <v>402</v>
      </c>
      <c r="I763" s="24" t="s">
        <v>3956</v>
      </c>
      <c r="J763" s="24" t="s">
        <v>4656</v>
      </c>
      <c r="K763" s="24"/>
      <c r="L763" s="24" t="s">
        <v>4658</v>
      </c>
      <c r="M763" s="24" t="s">
        <v>535</v>
      </c>
      <c r="N763" s="24" t="s">
        <v>4659</v>
      </c>
      <c r="O763" s="24" t="s">
        <v>1125</v>
      </c>
      <c r="P763" s="25" t="s">
        <v>544</v>
      </c>
      <c r="Q763" s="24" t="s">
        <v>4766</v>
      </c>
      <c r="R763" s="25" t="s">
        <v>1095</v>
      </c>
      <c r="S763" s="24"/>
      <c r="T763" s="24"/>
      <c r="U763" s="24"/>
    </row>
    <row r="764" spans="2:21">
      <c r="B764" s="24" t="str">
        <f t="shared" si="29"/>
        <v>N</v>
      </c>
      <c r="C764" s="24" t="s">
        <v>5784</v>
      </c>
      <c r="D764" s="24" t="str">
        <f t="shared" si="30"/>
        <v/>
      </c>
      <c r="E764" s="197" t="s">
        <v>398</v>
      </c>
      <c r="F764" s="189" t="s">
        <v>4655</v>
      </c>
      <c r="G764" s="189" t="s">
        <v>401</v>
      </c>
      <c r="H764" s="195" t="s">
        <v>402</v>
      </c>
      <c r="I764" s="24" t="s">
        <v>3956</v>
      </c>
      <c r="J764" s="24" t="s">
        <v>4656</v>
      </c>
      <c r="K764" s="24"/>
      <c r="L764" s="24" t="s">
        <v>4658</v>
      </c>
      <c r="M764" s="24" t="s">
        <v>543</v>
      </c>
      <c r="N764" s="24" t="s">
        <v>4659</v>
      </c>
      <c r="O764" s="24" t="s">
        <v>1125</v>
      </c>
      <c r="P764" s="25" t="s">
        <v>544</v>
      </c>
      <c r="Q764" s="24" t="s">
        <v>4768</v>
      </c>
      <c r="R764" s="25" t="s">
        <v>4664</v>
      </c>
      <c r="S764" s="24"/>
      <c r="T764" s="24"/>
      <c r="U764" s="24"/>
    </row>
    <row r="765" spans="2:21">
      <c r="B765" s="24" t="str">
        <f t="shared" si="29"/>
        <v>N</v>
      </c>
      <c r="C765" s="24" t="s">
        <v>5785</v>
      </c>
      <c r="D765" s="24" t="str">
        <f t="shared" si="30"/>
        <v/>
      </c>
      <c r="E765" s="197" t="s">
        <v>398</v>
      </c>
      <c r="F765" s="189" t="s">
        <v>4655</v>
      </c>
      <c r="G765" s="189" t="s">
        <v>401</v>
      </c>
      <c r="H765" s="195" t="s">
        <v>402</v>
      </c>
      <c r="I765" s="24" t="s">
        <v>3956</v>
      </c>
      <c r="J765" s="24" t="s">
        <v>4656</v>
      </c>
      <c r="K765" s="24"/>
      <c r="L765" s="24" t="s">
        <v>4658</v>
      </c>
      <c r="M765" s="24" t="s">
        <v>550</v>
      </c>
      <c r="N765" s="24" t="s">
        <v>549</v>
      </c>
      <c r="O765" s="24" t="s">
        <v>1125</v>
      </c>
      <c r="P765" s="25" t="s">
        <v>544</v>
      </c>
      <c r="Q765" s="24" t="s">
        <v>4770</v>
      </c>
      <c r="R765" s="25" t="s">
        <v>1095</v>
      </c>
      <c r="S765" s="24"/>
      <c r="T765" s="24"/>
      <c r="U765" s="24"/>
    </row>
    <row r="766" spans="2:21">
      <c r="B766" s="24" t="str">
        <f t="shared" si="29"/>
        <v>N</v>
      </c>
      <c r="C766" s="24" t="s">
        <v>5786</v>
      </c>
      <c r="D766" s="24" t="str">
        <f t="shared" si="30"/>
        <v/>
      </c>
      <c r="E766" s="197" t="s">
        <v>398</v>
      </c>
      <c r="F766" s="189" t="s">
        <v>4655</v>
      </c>
      <c r="G766" s="189" t="s">
        <v>401</v>
      </c>
      <c r="H766" s="195" t="s">
        <v>402</v>
      </c>
      <c r="I766" s="24" t="s">
        <v>3961</v>
      </c>
      <c r="J766" s="24" t="s">
        <v>3961</v>
      </c>
      <c r="K766" s="24"/>
      <c r="L766" s="24" t="s">
        <v>4658</v>
      </c>
      <c r="M766" s="24" t="s">
        <v>535</v>
      </c>
      <c r="N766" s="24" t="s">
        <v>4659</v>
      </c>
      <c r="O766" s="24" t="s">
        <v>1125</v>
      </c>
      <c r="P766" s="25" t="s">
        <v>544</v>
      </c>
      <c r="Q766" s="24" t="s">
        <v>4773</v>
      </c>
      <c r="R766" s="25" t="s">
        <v>1095</v>
      </c>
      <c r="S766" s="24"/>
      <c r="T766" s="24"/>
      <c r="U766" s="24"/>
    </row>
    <row r="767" spans="2:21">
      <c r="B767" s="24" t="str">
        <f t="shared" si="29"/>
        <v>N</v>
      </c>
      <c r="C767" s="24" t="s">
        <v>5787</v>
      </c>
      <c r="D767" s="24" t="str">
        <f t="shared" si="30"/>
        <v/>
      </c>
      <c r="E767" s="197" t="s">
        <v>398</v>
      </c>
      <c r="F767" s="189" t="s">
        <v>4655</v>
      </c>
      <c r="G767" s="189" t="s">
        <v>401</v>
      </c>
      <c r="H767" s="195" t="s">
        <v>402</v>
      </c>
      <c r="I767" s="24" t="s">
        <v>3961</v>
      </c>
      <c r="J767" s="24" t="s">
        <v>3961</v>
      </c>
      <c r="K767" s="24"/>
      <c r="L767" s="24" t="s">
        <v>4658</v>
      </c>
      <c r="M767" s="24" t="s">
        <v>543</v>
      </c>
      <c r="N767" s="24" t="s">
        <v>4659</v>
      </c>
      <c r="O767" s="24" t="s">
        <v>1125</v>
      </c>
      <c r="P767" s="25" t="s">
        <v>544</v>
      </c>
      <c r="Q767" s="24" t="s">
        <v>4775</v>
      </c>
      <c r="R767" s="25" t="s">
        <v>4664</v>
      </c>
      <c r="S767" s="24"/>
      <c r="T767" s="24"/>
      <c r="U767" s="24"/>
    </row>
    <row r="768" spans="2:21">
      <c r="B768" s="24" t="str">
        <f t="shared" si="29"/>
        <v>N</v>
      </c>
      <c r="C768" s="24" t="s">
        <v>5788</v>
      </c>
      <c r="D768" s="24" t="str">
        <f t="shared" si="30"/>
        <v/>
      </c>
      <c r="E768" s="197" t="s">
        <v>398</v>
      </c>
      <c r="F768" s="189" t="s">
        <v>4655</v>
      </c>
      <c r="G768" s="189" t="s">
        <v>401</v>
      </c>
      <c r="H768" s="195" t="s">
        <v>402</v>
      </c>
      <c r="I768" s="24" t="s">
        <v>3961</v>
      </c>
      <c r="J768" s="24" t="s">
        <v>3961</v>
      </c>
      <c r="K768" s="24"/>
      <c r="L768" s="24" t="s">
        <v>4658</v>
      </c>
      <c r="M768" s="24" t="s">
        <v>550</v>
      </c>
      <c r="N768" s="24" t="s">
        <v>549</v>
      </c>
      <c r="O768" s="24" t="s">
        <v>1125</v>
      </c>
      <c r="P768" s="25" t="s">
        <v>544</v>
      </c>
      <c r="Q768" s="24" t="s">
        <v>4777</v>
      </c>
      <c r="R768" s="25" t="s">
        <v>1095</v>
      </c>
      <c r="S768" s="24"/>
      <c r="T768" s="24"/>
      <c r="U768" s="24"/>
    </row>
    <row r="769" spans="2:21">
      <c r="B769" s="24" t="str">
        <f t="shared" si="29"/>
        <v>N</v>
      </c>
      <c r="C769" s="24" t="s">
        <v>5789</v>
      </c>
      <c r="D769" s="24" t="str">
        <f t="shared" si="30"/>
        <v/>
      </c>
      <c r="E769" s="197" t="s">
        <v>405</v>
      </c>
      <c r="F769" s="189" t="s">
        <v>4655</v>
      </c>
      <c r="G769" s="189" t="s">
        <v>401</v>
      </c>
      <c r="H769" s="195" t="s">
        <v>402</v>
      </c>
      <c r="I769" s="24" t="s">
        <v>3956</v>
      </c>
      <c r="J769" s="24" t="s">
        <v>4656</v>
      </c>
      <c r="K769" s="24"/>
      <c r="L769" s="24" t="s">
        <v>4658</v>
      </c>
      <c r="M769" s="24" t="s">
        <v>535</v>
      </c>
      <c r="N769" s="24" t="s">
        <v>4659</v>
      </c>
      <c r="O769" s="24" t="s">
        <v>1125</v>
      </c>
      <c r="P769" s="25" t="s">
        <v>544</v>
      </c>
      <c r="Q769" s="24" t="s">
        <v>4779</v>
      </c>
      <c r="R769" s="25" t="s">
        <v>1095</v>
      </c>
      <c r="S769" s="24"/>
      <c r="T769" s="24"/>
      <c r="U769" s="24"/>
    </row>
    <row r="770" spans="2:21">
      <c r="B770" s="24" t="str">
        <f t="shared" si="29"/>
        <v>N</v>
      </c>
      <c r="C770" s="24" t="s">
        <v>5790</v>
      </c>
      <c r="D770" s="24" t="str">
        <f t="shared" si="30"/>
        <v/>
      </c>
      <c r="E770" s="197" t="s">
        <v>405</v>
      </c>
      <c r="F770" s="189" t="s">
        <v>4655</v>
      </c>
      <c r="G770" s="189" t="s">
        <v>401</v>
      </c>
      <c r="H770" s="195" t="s">
        <v>402</v>
      </c>
      <c r="I770" s="24" t="s">
        <v>3956</v>
      </c>
      <c r="J770" s="24" t="s">
        <v>4656</v>
      </c>
      <c r="K770" s="24"/>
      <c r="L770" s="24" t="s">
        <v>4658</v>
      </c>
      <c r="M770" s="24" t="s">
        <v>543</v>
      </c>
      <c r="N770" s="24" t="s">
        <v>4659</v>
      </c>
      <c r="O770" s="24" t="s">
        <v>1125</v>
      </c>
      <c r="P770" s="25" t="s">
        <v>544</v>
      </c>
      <c r="Q770" s="24" t="s">
        <v>4781</v>
      </c>
      <c r="R770" s="25" t="s">
        <v>4664</v>
      </c>
      <c r="S770" s="24"/>
      <c r="T770" s="24"/>
      <c r="U770" s="24"/>
    </row>
    <row r="771" spans="2:21">
      <c r="B771" s="24" t="str">
        <f t="shared" si="29"/>
        <v>N</v>
      </c>
      <c r="C771" s="24" t="s">
        <v>5791</v>
      </c>
      <c r="D771" s="24" t="str">
        <f t="shared" si="30"/>
        <v/>
      </c>
      <c r="E771" s="197" t="s">
        <v>405</v>
      </c>
      <c r="F771" s="189" t="s">
        <v>4655</v>
      </c>
      <c r="G771" s="189" t="s">
        <v>401</v>
      </c>
      <c r="H771" s="195" t="s">
        <v>402</v>
      </c>
      <c r="I771" s="24" t="s">
        <v>3956</v>
      </c>
      <c r="J771" s="24" t="s">
        <v>4656</v>
      </c>
      <c r="K771" s="24"/>
      <c r="L771" s="24" t="s">
        <v>4658</v>
      </c>
      <c r="M771" s="24" t="s">
        <v>550</v>
      </c>
      <c r="N771" s="24" t="s">
        <v>549</v>
      </c>
      <c r="O771" s="24" t="s">
        <v>1125</v>
      </c>
      <c r="P771" s="25" t="s">
        <v>544</v>
      </c>
      <c r="Q771" s="24" t="s">
        <v>4783</v>
      </c>
      <c r="R771" s="25" t="s">
        <v>1095</v>
      </c>
      <c r="S771" s="24"/>
      <c r="T771" s="24"/>
      <c r="U771" s="24"/>
    </row>
    <row r="772" spans="2:21">
      <c r="B772" s="24" t="str">
        <f t="shared" si="29"/>
        <v>N</v>
      </c>
      <c r="C772" s="24" t="s">
        <v>5792</v>
      </c>
      <c r="D772" s="24" t="str">
        <f t="shared" si="30"/>
        <v/>
      </c>
      <c r="E772" s="197" t="s">
        <v>405</v>
      </c>
      <c r="F772" s="189" t="s">
        <v>4655</v>
      </c>
      <c r="G772" s="189" t="s">
        <v>401</v>
      </c>
      <c r="H772" s="195" t="s">
        <v>402</v>
      </c>
      <c r="I772" s="24" t="s">
        <v>3961</v>
      </c>
      <c r="J772" s="24" t="s">
        <v>3961</v>
      </c>
      <c r="K772" s="24"/>
      <c r="L772" s="24" t="s">
        <v>4658</v>
      </c>
      <c r="M772" s="24" t="s">
        <v>535</v>
      </c>
      <c r="N772" s="24" t="s">
        <v>4659</v>
      </c>
      <c r="O772" s="24" t="s">
        <v>1125</v>
      </c>
      <c r="P772" s="25" t="s">
        <v>544</v>
      </c>
      <c r="Q772" s="24" t="s">
        <v>4785</v>
      </c>
      <c r="R772" s="25" t="s">
        <v>1095</v>
      </c>
      <c r="S772" s="24"/>
      <c r="T772" s="24"/>
      <c r="U772" s="24"/>
    </row>
    <row r="773" spans="2:21">
      <c r="B773" s="24" t="str">
        <f t="shared" si="29"/>
        <v>N</v>
      </c>
      <c r="C773" s="24" t="s">
        <v>5793</v>
      </c>
      <c r="D773" s="24" t="str">
        <f t="shared" si="30"/>
        <v/>
      </c>
      <c r="E773" s="197" t="s">
        <v>405</v>
      </c>
      <c r="F773" s="189" t="s">
        <v>4655</v>
      </c>
      <c r="G773" s="189" t="s">
        <v>401</v>
      </c>
      <c r="H773" s="195" t="s">
        <v>402</v>
      </c>
      <c r="I773" s="24" t="s">
        <v>3961</v>
      </c>
      <c r="J773" s="24" t="s">
        <v>3961</v>
      </c>
      <c r="K773" s="24"/>
      <c r="L773" s="24" t="s">
        <v>4658</v>
      </c>
      <c r="M773" s="24" t="s">
        <v>543</v>
      </c>
      <c r="N773" s="24" t="s">
        <v>4659</v>
      </c>
      <c r="O773" s="24" t="s">
        <v>1125</v>
      </c>
      <c r="P773" s="25" t="s">
        <v>544</v>
      </c>
      <c r="Q773" s="24" t="s">
        <v>4787</v>
      </c>
      <c r="R773" s="25" t="s">
        <v>4664</v>
      </c>
      <c r="S773" s="24"/>
      <c r="T773" s="24"/>
      <c r="U773" s="24"/>
    </row>
    <row r="774" spans="2:21">
      <c r="B774" s="24" t="str">
        <f t="shared" si="29"/>
        <v>N</v>
      </c>
      <c r="C774" s="24" t="s">
        <v>5794</v>
      </c>
      <c r="D774" s="24" t="str">
        <f t="shared" si="30"/>
        <v/>
      </c>
      <c r="E774" s="197" t="s">
        <v>405</v>
      </c>
      <c r="F774" s="189" t="s">
        <v>4655</v>
      </c>
      <c r="G774" s="189" t="s">
        <v>401</v>
      </c>
      <c r="H774" s="195" t="s">
        <v>402</v>
      </c>
      <c r="I774" s="24" t="s">
        <v>3961</v>
      </c>
      <c r="J774" s="24" t="s">
        <v>3961</v>
      </c>
      <c r="K774" s="24"/>
      <c r="L774" s="24" t="s">
        <v>4658</v>
      </c>
      <c r="M774" s="24" t="s">
        <v>550</v>
      </c>
      <c r="N774" s="24" t="s">
        <v>549</v>
      </c>
      <c r="O774" s="24" t="s">
        <v>1125</v>
      </c>
      <c r="P774" s="25" t="s">
        <v>544</v>
      </c>
      <c r="Q774" s="24" t="s">
        <v>4789</v>
      </c>
      <c r="R774" s="25" t="s">
        <v>1095</v>
      </c>
      <c r="S774" s="24"/>
      <c r="T774" s="24"/>
      <c r="U774" s="24"/>
    </row>
    <row r="775" spans="2:21">
      <c r="B775" s="24" t="str">
        <f t="shared" ref="B775:B838" si="31">IF(AND(M775&lt;&gt;"B20", O775= "Coating_Standard"),"Y","N")</f>
        <v>N</v>
      </c>
      <c r="C775" s="24" t="s">
        <v>5795</v>
      </c>
      <c r="D775" s="24" t="str">
        <f t="shared" si="30"/>
        <v/>
      </c>
      <c r="E775" s="197" t="s">
        <v>405</v>
      </c>
      <c r="F775" s="189" t="s">
        <v>4655</v>
      </c>
      <c r="G775" s="189" t="s">
        <v>410</v>
      </c>
      <c r="H775" s="195" t="s">
        <v>411</v>
      </c>
      <c r="I775" s="24" t="s">
        <v>3956</v>
      </c>
      <c r="J775" s="24" t="s">
        <v>4656</v>
      </c>
      <c r="K775" s="24" t="s">
        <v>4657</v>
      </c>
      <c r="L775" s="24" t="s">
        <v>4658</v>
      </c>
      <c r="M775" s="24" t="s">
        <v>535</v>
      </c>
      <c r="N775" s="24" t="s">
        <v>4659</v>
      </c>
      <c r="O775" s="24" t="s">
        <v>1125</v>
      </c>
      <c r="P775" s="25" t="s">
        <v>544</v>
      </c>
      <c r="Q775" s="24" t="s">
        <v>4792</v>
      </c>
      <c r="R775" s="25" t="s">
        <v>1095</v>
      </c>
      <c r="S775" s="24"/>
      <c r="T775" s="24"/>
      <c r="U775" s="24"/>
    </row>
    <row r="776" spans="2:21">
      <c r="B776" s="24" t="str">
        <f t="shared" si="31"/>
        <v>N</v>
      </c>
      <c r="C776" s="24" t="s">
        <v>5796</v>
      </c>
      <c r="D776" s="24" t="str">
        <f t="shared" si="30"/>
        <v/>
      </c>
      <c r="E776" s="197" t="s">
        <v>405</v>
      </c>
      <c r="F776" s="189" t="s">
        <v>4655</v>
      </c>
      <c r="G776" s="189" t="s">
        <v>410</v>
      </c>
      <c r="H776" s="195" t="s">
        <v>411</v>
      </c>
      <c r="I776" s="24" t="s">
        <v>3956</v>
      </c>
      <c r="J776" s="24" t="s">
        <v>4656</v>
      </c>
      <c r="K776" s="24"/>
      <c r="L776" s="24" t="s">
        <v>4658</v>
      </c>
      <c r="M776" s="24" t="s">
        <v>543</v>
      </c>
      <c r="N776" s="24" t="s">
        <v>4659</v>
      </c>
      <c r="O776" s="24" t="s">
        <v>1125</v>
      </c>
      <c r="P776" s="25" t="s">
        <v>544</v>
      </c>
      <c r="Q776" s="24" t="s">
        <v>4794</v>
      </c>
      <c r="R776" s="25" t="s">
        <v>4664</v>
      </c>
      <c r="S776" s="24"/>
      <c r="T776" s="24"/>
      <c r="U776" s="24"/>
    </row>
    <row r="777" spans="2:21">
      <c r="B777" s="24" t="str">
        <f t="shared" si="31"/>
        <v>N</v>
      </c>
      <c r="C777" s="24" t="s">
        <v>5797</v>
      </c>
      <c r="D777" s="24" t="str">
        <f t="shared" si="30"/>
        <v/>
      </c>
      <c r="E777" s="197" t="s">
        <v>405</v>
      </c>
      <c r="F777" s="189" t="s">
        <v>4655</v>
      </c>
      <c r="G777" s="189" t="s">
        <v>410</v>
      </c>
      <c r="H777" s="195" t="s">
        <v>411</v>
      </c>
      <c r="I777" s="24" t="s">
        <v>3956</v>
      </c>
      <c r="J777" s="24" t="s">
        <v>4656</v>
      </c>
      <c r="K777" s="24"/>
      <c r="L777" s="24" t="s">
        <v>4658</v>
      </c>
      <c r="M777" s="24" t="s">
        <v>550</v>
      </c>
      <c r="N777" s="24" t="s">
        <v>549</v>
      </c>
      <c r="O777" s="24" t="s">
        <v>1125</v>
      </c>
      <c r="P777" s="25" t="s">
        <v>544</v>
      </c>
      <c r="Q777" s="24" t="s">
        <v>4796</v>
      </c>
      <c r="R777" s="25" t="s">
        <v>1095</v>
      </c>
      <c r="S777" s="24"/>
      <c r="T777" s="24"/>
      <c r="U777" s="24"/>
    </row>
    <row r="778" spans="2:21">
      <c r="B778" s="24" t="str">
        <f t="shared" si="31"/>
        <v>N</v>
      </c>
      <c r="C778" s="24" t="s">
        <v>5798</v>
      </c>
      <c r="D778" s="24" t="str">
        <f t="shared" si="30"/>
        <v/>
      </c>
      <c r="E778" s="197" t="s">
        <v>405</v>
      </c>
      <c r="F778" s="189" t="s">
        <v>4655</v>
      </c>
      <c r="G778" s="189" t="s">
        <v>410</v>
      </c>
      <c r="H778" s="195" t="s">
        <v>411</v>
      </c>
      <c r="I778" s="24" t="s">
        <v>3961</v>
      </c>
      <c r="J778" s="24" t="s">
        <v>3961</v>
      </c>
      <c r="K778" s="24"/>
      <c r="L778" s="24" t="s">
        <v>4658</v>
      </c>
      <c r="M778" s="24" t="s">
        <v>535</v>
      </c>
      <c r="N778" s="24" t="s">
        <v>4659</v>
      </c>
      <c r="O778" s="24" t="s">
        <v>1125</v>
      </c>
      <c r="P778" s="25" t="s">
        <v>544</v>
      </c>
      <c r="Q778" s="24" t="s">
        <v>4799</v>
      </c>
      <c r="R778" s="25" t="s">
        <v>1095</v>
      </c>
      <c r="S778" s="24"/>
      <c r="T778" s="24"/>
      <c r="U778" s="24"/>
    </row>
    <row r="779" spans="2:21">
      <c r="B779" s="24" t="str">
        <f t="shared" si="31"/>
        <v>N</v>
      </c>
      <c r="C779" s="24" t="s">
        <v>5799</v>
      </c>
      <c r="D779" s="24" t="str">
        <f t="shared" si="30"/>
        <v/>
      </c>
      <c r="E779" s="197" t="s">
        <v>405</v>
      </c>
      <c r="F779" s="189" t="s">
        <v>4655</v>
      </c>
      <c r="G779" s="189" t="s">
        <v>410</v>
      </c>
      <c r="H779" s="195" t="s">
        <v>411</v>
      </c>
      <c r="I779" s="24" t="s">
        <v>3961</v>
      </c>
      <c r="J779" s="24" t="s">
        <v>3961</v>
      </c>
      <c r="K779" s="24"/>
      <c r="L779" s="24" t="s">
        <v>4658</v>
      </c>
      <c r="M779" s="24" t="s">
        <v>543</v>
      </c>
      <c r="N779" s="24" t="s">
        <v>4659</v>
      </c>
      <c r="O779" s="24" t="s">
        <v>1125</v>
      </c>
      <c r="P779" s="25" t="s">
        <v>544</v>
      </c>
      <c r="Q779" s="24" t="s">
        <v>4801</v>
      </c>
      <c r="R779" s="25" t="s">
        <v>4664</v>
      </c>
      <c r="S779" s="24"/>
      <c r="T779" s="24"/>
      <c r="U779" s="24"/>
    </row>
    <row r="780" spans="2:21">
      <c r="B780" s="24" t="str">
        <f t="shared" si="31"/>
        <v>N</v>
      </c>
      <c r="C780" s="24" t="s">
        <v>5800</v>
      </c>
      <c r="D780" s="24" t="str">
        <f t="shared" si="30"/>
        <v/>
      </c>
      <c r="E780" s="197" t="s">
        <v>405</v>
      </c>
      <c r="F780" s="189" t="s">
        <v>4655</v>
      </c>
      <c r="G780" s="189" t="s">
        <v>410</v>
      </c>
      <c r="H780" s="195" t="s">
        <v>411</v>
      </c>
      <c r="I780" s="24" t="s">
        <v>3961</v>
      </c>
      <c r="J780" s="24" t="s">
        <v>3961</v>
      </c>
      <c r="K780" s="24"/>
      <c r="L780" s="24" t="s">
        <v>4658</v>
      </c>
      <c r="M780" s="24" t="s">
        <v>550</v>
      </c>
      <c r="N780" s="24" t="s">
        <v>549</v>
      </c>
      <c r="O780" s="24" t="s">
        <v>1125</v>
      </c>
      <c r="P780" s="25" t="s">
        <v>544</v>
      </c>
      <c r="Q780" s="24" t="s">
        <v>4803</v>
      </c>
      <c r="R780" s="25" t="s">
        <v>1095</v>
      </c>
      <c r="S780" s="24"/>
      <c r="T780" s="24"/>
      <c r="U780" s="24"/>
    </row>
    <row r="781" spans="2:21">
      <c r="B781" s="24" t="str">
        <f t="shared" si="31"/>
        <v>N</v>
      </c>
      <c r="C781" s="24" t="s">
        <v>5801</v>
      </c>
      <c r="D781" s="24" t="str">
        <f t="shared" si="30"/>
        <v/>
      </c>
      <c r="E781" s="197" t="s">
        <v>414</v>
      </c>
      <c r="F781" s="189" t="s">
        <v>4655</v>
      </c>
      <c r="G781" s="189" t="s">
        <v>410</v>
      </c>
      <c r="H781" s="195" t="s">
        <v>411</v>
      </c>
      <c r="I781" s="24" t="s">
        <v>3956</v>
      </c>
      <c r="J781" s="24" t="s">
        <v>4656</v>
      </c>
      <c r="K781" s="24"/>
      <c r="L781" s="24" t="s">
        <v>4658</v>
      </c>
      <c r="M781" s="24" t="s">
        <v>535</v>
      </c>
      <c r="N781" s="24" t="s">
        <v>4659</v>
      </c>
      <c r="O781" s="24" t="s">
        <v>1125</v>
      </c>
      <c r="P781" s="25" t="s">
        <v>544</v>
      </c>
      <c r="Q781" s="24" t="s">
        <v>4806</v>
      </c>
      <c r="R781" s="25" t="s">
        <v>1095</v>
      </c>
      <c r="S781" s="24"/>
      <c r="T781" s="24"/>
      <c r="U781" s="24"/>
    </row>
    <row r="782" spans="2:21">
      <c r="B782" s="24" t="str">
        <f t="shared" si="31"/>
        <v>N</v>
      </c>
      <c r="C782" s="24" t="s">
        <v>5802</v>
      </c>
      <c r="D782" s="24" t="str">
        <f t="shared" si="30"/>
        <v/>
      </c>
      <c r="E782" s="197" t="s">
        <v>414</v>
      </c>
      <c r="F782" s="189" t="s">
        <v>4655</v>
      </c>
      <c r="G782" s="189" t="s">
        <v>410</v>
      </c>
      <c r="H782" s="195" t="s">
        <v>411</v>
      </c>
      <c r="I782" s="24" t="s">
        <v>3956</v>
      </c>
      <c r="J782" s="24" t="s">
        <v>4656</v>
      </c>
      <c r="K782" s="24"/>
      <c r="L782" s="24" t="s">
        <v>4658</v>
      </c>
      <c r="M782" s="24" t="s">
        <v>543</v>
      </c>
      <c r="N782" s="24" t="s">
        <v>4659</v>
      </c>
      <c r="O782" s="24" t="s">
        <v>1125</v>
      </c>
      <c r="P782" s="25" t="s">
        <v>544</v>
      </c>
      <c r="Q782" s="24" t="s">
        <v>4808</v>
      </c>
      <c r="R782" s="25" t="s">
        <v>4664</v>
      </c>
      <c r="S782" s="24"/>
      <c r="T782" s="24"/>
      <c r="U782" s="24"/>
    </row>
    <row r="783" spans="2:21">
      <c r="B783" s="24" t="str">
        <f t="shared" si="31"/>
        <v>N</v>
      </c>
      <c r="C783" s="24" t="s">
        <v>5803</v>
      </c>
      <c r="D783" s="24" t="str">
        <f t="shared" si="30"/>
        <v/>
      </c>
      <c r="E783" s="197" t="s">
        <v>414</v>
      </c>
      <c r="F783" s="189" t="s">
        <v>4655</v>
      </c>
      <c r="G783" s="189" t="s">
        <v>410</v>
      </c>
      <c r="H783" s="195" t="s">
        <v>411</v>
      </c>
      <c r="I783" s="24" t="s">
        <v>3956</v>
      </c>
      <c r="J783" s="24" t="s">
        <v>4656</v>
      </c>
      <c r="K783" s="24"/>
      <c r="L783" s="24" t="s">
        <v>4658</v>
      </c>
      <c r="M783" s="24" t="s">
        <v>550</v>
      </c>
      <c r="N783" s="24" t="s">
        <v>549</v>
      </c>
      <c r="O783" s="24" t="s">
        <v>1125</v>
      </c>
      <c r="P783" s="25" t="s">
        <v>544</v>
      </c>
      <c r="Q783" s="24" t="s">
        <v>4810</v>
      </c>
      <c r="R783" s="25" t="s">
        <v>1095</v>
      </c>
      <c r="S783" s="24"/>
      <c r="T783" s="24"/>
      <c r="U783" s="24"/>
    </row>
    <row r="784" spans="2:21">
      <c r="B784" s="24" t="str">
        <f t="shared" si="31"/>
        <v>N</v>
      </c>
      <c r="C784" s="24" t="s">
        <v>5804</v>
      </c>
      <c r="D784" s="24" t="str">
        <f t="shared" si="30"/>
        <v/>
      </c>
      <c r="E784" s="197" t="s">
        <v>414</v>
      </c>
      <c r="F784" s="189" t="s">
        <v>4655</v>
      </c>
      <c r="G784" s="189" t="s">
        <v>410</v>
      </c>
      <c r="H784" s="195" t="s">
        <v>411</v>
      </c>
      <c r="I784" s="24" t="s">
        <v>3961</v>
      </c>
      <c r="J784" s="24" t="s">
        <v>3961</v>
      </c>
      <c r="K784" s="24"/>
      <c r="L784" s="24" t="s">
        <v>4658</v>
      </c>
      <c r="M784" s="24" t="s">
        <v>535</v>
      </c>
      <c r="N784" s="24" t="s">
        <v>4659</v>
      </c>
      <c r="O784" s="24" t="s">
        <v>1125</v>
      </c>
      <c r="P784" s="25" t="s">
        <v>544</v>
      </c>
      <c r="Q784" s="24" t="s">
        <v>4813</v>
      </c>
      <c r="R784" s="25" t="s">
        <v>1095</v>
      </c>
      <c r="S784" s="24"/>
      <c r="T784" s="24"/>
      <c r="U784" s="24"/>
    </row>
    <row r="785" spans="2:21">
      <c r="B785" s="24" t="str">
        <f t="shared" si="31"/>
        <v>N</v>
      </c>
      <c r="C785" s="24" t="s">
        <v>5805</v>
      </c>
      <c r="D785" s="24" t="str">
        <f t="shared" si="30"/>
        <v/>
      </c>
      <c r="E785" s="197" t="s">
        <v>414</v>
      </c>
      <c r="F785" s="189" t="s">
        <v>4655</v>
      </c>
      <c r="G785" s="189" t="s">
        <v>410</v>
      </c>
      <c r="H785" s="195" t="s">
        <v>411</v>
      </c>
      <c r="I785" s="24" t="s">
        <v>3961</v>
      </c>
      <c r="J785" s="24" t="s">
        <v>3961</v>
      </c>
      <c r="K785" s="24"/>
      <c r="L785" s="24" t="s">
        <v>4658</v>
      </c>
      <c r="M785" s="24" t="s">
        <v>543</v>
      </c>
      <c r="N785" s="24" t="s">
        <v>4659</v>
      </c>
      <c r="O785" s="24" t="s">
        <v>1125</v>
      </c>
      <c r="P785" s="25" t="s">
        <v>544</v>
      </c>
      <c r="Q785" s="24" t="s">
        <v>4815</v>
      </c>
      <c r="R785" s="25" t="s">
        <v>4664</v>
      </c>
      <c r="S785" s="24"/>
      <c r="T785" s="24"/>
      <c r="U785" s="24"/>
    </row>
    <row r="786" spans="2:21">
      <c r="B786" s="24" t="str">
        <f t="shared" si="31"/>
        <v>N</v>
      </c>
      <c r="C786" s="24" t="s">
        <v>5806</v>
      </c>
      <c r="D786" s="24" t="str">
        <f t="shared" si="30"/>
        <v/>
      </c>
      <c r="E786" s="197" t="s">
        <v>414</v>
      </c>
      <c r="F786" s="189" t="s">
        <v>4655</v>
      </c>
      <c r="G786" s="189" t="s">
        <v>410</v>
      </c>
      <c r="H786" s="195" t="s">
        <v>411</v>
      </c>
      <c r="I786" s="24" t="s">
        <v>3961</v>
      </c>
      <c r="J786" s="24" t="s">
        <v>3961</v>
      </c>
      <c r="K786" s="24"/>
      <c r="L786" s="24" t="s">
        <v>4658</v>
      </c>
      <c r="M786" s="24" t="s">
        <v>550</v>
      </c>
      <c r="N786" s="24" t="s">
        <v>549</v>
      </c>
      <c r="O786" s="24" t="s">
        <v>1125</v>
      </c>
      <c r="P786" s="25" t="s">
        <v>544</v>
      </c>
      <c r="Q786" s="24" t="s">
        <v>4817</v>
      </c>
      <c r="R786" s="25" t="s">
        <v>1095</v>
      </c>
      <c r="S786" s="24"/>
      <c r="T786" s="24"/>
      <c r="U786" s="24"/>
    </row>
    <row r="787" spans="2:21">
      <c r="B787" s="24" t="str">
        <f t="shared" si="31"/>
        <v>N</v>
      </c>
      <c r="C787" s="24" t="s">
        <v>5807</v>
      </c>
      <c r="D787" s="24" t="str">
        <f t="shared" si="30"/>
        <v/>
      </c>
      <c r="E787" s="197" t="s">
        <v>419</v>
      </c>
      <c r="F787" s="189" t="s">
        <v>4655</v>
      </c>
      <c r="G787" s="189" t="s">
        <v>401</v>
      </c>
      <c r="H787" s="195" t="s">
        <v>402</v>
      </c>
      <c r="I787" s="24" t="s">
        <v>3956</v>
      </c>
      <c r="J787" s="24" t="s">
        <v>4656</v>
      </c>
      <c r="K787" s="24"/>
      <c r="L787" s="24" t="s">
        <v>4658</v>
      </c>
      <c r="M787" s="24" t="s">
        <v>535</v>
      </c>
      <c r="N787" s="24" t="s">
        <v>4659</v>
      </c>
      <c r="O787" s="24" t="s">
        <v>1125</v>
      </c>
      <c r="P787" s="25" t="s">
        <v>544</v>
      </c>
      <c r="Q787" s="24" t="s">
        <v>4766</v>
      </c>
      <c r="R787" s="25" t="s">
        <v>1095</v>
      </c>
      <c r="S787" s="24"/>
      <c r="T787" s="24"/>
      <c r="U787" s="24"/>
    </row>
    <row r="788" spans="2:21">
      <c r="B788" s="24" t="str">
        <f t="shared" si="31"/>
        <v>N</v>
      </c>
      <c r="C788" s="24" t="s">
        <v>5808</v>
      </c>
      <c r="D788" s="24" t="str">
        <f t="shared" si="30"/>
        <v/>
      </c>
      <c r="E788" s="197" t="s">
        <v>419</v>
      </c>
      <c r="F788" s="189" t="s">
        <v>4655</v>
      </c>
      <c r="G788" s="189" t="s">
        <v>401</v>
      </c>
      <c r="H788" s="195" t="s">
        <v>402</v>
      </c>
      <c r="I788" s="24" t="s">
        <v>3956</v>
      </c>
      <c r="J788" s="24" t="s">
        <v>4656</v>
      </c>
      <c r="K788" s="24"/>
      <c r="L788" s="24" t="s">
        <v>4658</v>
      </c>
      <c r="M788" s="24" t="s">
        <v>543</v>
      </c>
      <c r="N788" s="24" t="s">
        <v>4659</v>
      </c>
      <c r="O788" s="24" t="s">
        <v>1125</v>
      </c>
      <c r="P788" s="25" t="s">
        <v>544</v>
      </c>
      <c r="Q788" s="24" t="s">
        <v>4768</v>
      </c>
      <c r="R788" s="25" t="s">
        <v>4664</v>
      </c>
      <c r="S788" s="24"/>
      <c r="T788" s="24"/>
      <c r="U788" s="24"/>
    </row>
    <row r="789" spans="2:21">
      <c r="B789" s="24" t="str">
        <f t="shared" si="31"/>
        <v>N</v>
      </c>
      <c r="C789" s="24" t="s">
        <v>5809</v>
      </c>
      <c r="D789" s="24" t="str">
        <f t="shared" si="30"/>
        <v/>
      </c>
      <c r="E789" s="197" t="s">
        <v>419</v>
      </c>
      <c r="F789" s="189" t="s">
        <v>4655</v>
      </c>
      <c r="G789" s="189" t="s">
        <v>401</v>
      </c>
      <c r="H789" s="195" t="s">
        <v>402</v>
      </c>
      <c r="I789" s="24" t="s">
        <v>3956</v>
      </c>
      <c r="J789" s="24" t="s">
        <v>4656</v>
      </c>
      <c r="K789" s="24"/>
      <c r="L789" s="24" t="s">
        <v>4658</v>
      </c>
      <c r="M789" s="24" t="s">
        <v>550</v>
      </c>
      <c r="N789" s="24" t="s">
        <v>549</v>
      </c>
      <c r="O789" s="24" t="s">
        <v>1125</v>
      </c>
      <c r="P789" s="25" t="s">
        <v>544</v>
      </c>
      <c r="Q789" s="24" t="s">
        <v>4770</v>
      </c>
      <c r="R789" s="25" t="s">
        <v>1095</v>
      </c>
      <c r="S789" s="24"/>
      <c r="T789" s="24"/>
      <c r="U789" s="24"/>
    </row>
    <row r="790" spans="2:21">
      <c r="B790" s="24" t="str">
        <f t="shared" si="31"/>
        <v>N</v>
      </c>
      <c r="C790" s="24" t="s">
        <v>5810</v>
      </c>
      <c r="D790" s="24" t="str">
        <f t="shared" si="30"/>
        <v/>
      </c>
      <c r="E790" s="197" t="s">
        <v>419</v>
      </c>
      <c r="F790" s="189" t="s">
        <v>4655</v>
      </c>
      <c r="G790" s="189" t="s">
        <v>401</v>
      </c>
      <c r="H790" s="195" t="s">
        <v>402</v>
      </c>
      <c r="I790" s="24" t="s">
        <v>3961</v>
      </c>
      <c r="J790" s="24" t="s">
        <v>3961</v>
      </c>
      <c r="K790" s="24"/>
      <c r="L790" s="24" t="s">
        <v>4658</v>
      </c>
      <c r="M790" s="24" t="s">
        <v>535</v>
      </c>
      <c r="N790" s="24" t="s">
        <v>4659</v>
      </c>
      <c r="O790" s="24" t="s">
        <v>1125</v>
      </c>
      <c r="P790" s="25" t="s">
        <v>544</v>
      </c>
      <c r="Q790" s="24" t="s">
        <v>4773</v>
      </c>
      <c r="R790" s="25" t="s">
        <v>1095</v>
      </c>
      <c r="S790" s="24"/>
      <c r="T790" s="24"/>
      <c r="U790" s="24"/>
    </row>
    <row r="791" spans="2:21">
      <c r="B791" s="24" t="str">
        <f t="shared" si="31"/>
        <v>N</v>
      </c>
      <c r="C791" s="24" t="s">
        <v>5811</v>
      </c>
      <c r="D791" s="24" t="str">
        <f t="shared" si="30"/>
        <v/>
      </c>
      <c r="E791" s="197" t="s">
        <v>419</v>
      </c>
      <c r="F791" s="189" t="s">
        <v>4655</v>
      </c>
      <c r="G791" s="189" t="s">
        <v>401</v>
      </c>
      <c r="H791" s="195" t="s">
        <v>402</v>
      </c>
      <c r="I791" s="24" t="s">
        <v>3961</v>
      </c>
      <c r="J791" s="24" t="s">
        <v>3961</v>
      </c>
      <c r="K791" s="24"/>
      <c r="L791" s="24" t="s">
        <v>4658</v>
      </c>
      <c r="M791" s="24" t="s">
        <v>543</v>
      </c>
      <c r="N791" s="24" t="s">
        <v>4659</v>
      </c>
      <c r="O791" s="24" t="s">
        <v>1125</v>
      </c>
      <c r="P791" s="25" t="s">
        <v>544</v>
      </c>
      <c r="Q791" s="24" t="s">
        <v>4775</v>
      </c>
      <c r="R791" s="25" t="s">
        <v>4664</v>
      </c>
      <c r="S791" s="24"/>
      <c r="T791" s="24"/>
      <c r="U791" s="24"/>
    </row>
    <row r="792" spans="2:21">
      <c r="B792" s="24" t="str">
        <f t="shared" si="31"/>
        <v>N</v>
      </c>
      <c r="C792" s="24" t="s">
        <v>5812</v>
      </c>
      <c r="D792" s="24" t="str">
        <f t="shared" si="30"/>
        <v/>
      </c>
      <c r="E792" s="197" t="s">
        <v>419</v>
      </c>
      <c r="F792" s="189" t="s">
        <v>4655</v>
      </c>
      <c r="G792" s="189" t="s">
        <v>401</v>
      </c>
      <c r="H792" s="195" t="s">
        <v>402</v>
      </c>
      <c r="I792" s="24" t="s">
        <v>3961</v>
      </c>
      <c r="J792" s="24" t="s">
        <v>3961</v>
      </c>
      <c r="K792" s="24"/>
      <c r="L792" s="24" t="s">
        <v>4658</v>
      </c>
      <c r="M792" s="24" t="s">
        <v>550</v>
      </c>
      <c r="N792" s="24" t="s">
        <v>549</v>
      </c>
      <c r="O792" s="24" t="s">
        <v>1125</v>
      </c>
      <c r="P792" s="25" t="s">
        <v>544</v>
      </c>
      <c r="Q792" s="24" t="s">
        <v>4777</v>
      </c>
      <c r="R792" s="25" t="s">
        <v>1095</v>
      </c>
      <c r="S792" s="24"/>
      <c r="T792" s="24"/>
      <c r="U792" s="24"/>
    </row>
    <row r="793" spans="2:21">
      <c r="B793" s="24" t="str">
        <f t="shared" si="31"/>
        <v>N</v>
      </c>
      <c r="C793" s="24" t="s">
        <v>5813</v>
      </c>
      <c r="D793" s="24" t="str">
        <f t="shared" si="30"/>
        <v/>
      </c>
      <c r="E793" s="197" t="s">
        <v>424</v>
      </c>
      <c r="F793" s="189" t="s">
        <v>4655</v>
      </c>
      <c r="G793" s="189" t="s">
        <v>401</v>
      </c>
      <c r="H793" s="195" t="s">
        <v>402</v>
      </c>
      <c r="I793" s="24" t="s">
        <v>3956</v>
      </c>
      <c r="J793" s="24" t="s">
        <v>4656</v>
      </c>
      <c r="K793" s="24"/>
      <c r="L793" s="24" t="s">
        <v>4658</v>
      </c>
      <c r="M793" s="24" t="s">
        <v>535</v>
      </c>
      <c r="N793" s="24" t="s">
        <v>4659</v>
      </c>
      <c r="O793" s="24" t="s">
        <v>1125</v>
      </c>
      <c r="P793" s="25" t="s">
        <v>544</v>
      </c>
      <c r="Q793" s="24" t="s">
        <v>4766</v>
      </c>
      <c r="R793" s="25" t="s">
        <v>1095</v>
      </c>
      <c r="S793" s="24"/>
      <c r="T793" s="24"/>
      <c r="U793" s="24"/>
    </row>
    <row r="794" spans="2:21">
      <c r="B794" s="24" t="str">
        <f t="shared" si="31"/>
        <v>N</v>
      </c>
      <c r="C794" s="24" t="s">
        <v>5814</v>
      </c>
      <c r="D794" s="24" t="str">
        <f t="shared" si="30"/>
        <v/>
      </c>
      <c r="E794" s="197" t="s">
        <v>424</v>
      </c>
      <c r="F794" s="189" t="s">
        <v>4655</v>
      </c>
      <c r="G794" s="189" t="s">
        <v>401</v>
      </c>
      <c r="H794" s="195" t="s">
        <v>402</v>
      </c>
      <c r="I794" s="24" t="s">
        <v>3956</v>
      </c>
      <c r="J794" s="24" t="s">
        <v>4656</v>
      </c>
      <c r="K794" s="24"/>
      <c r="L794" s="24" t="s">
        <v>4658</v>
      </c>
      <c r="M794" s="24" t="s">
        <v>543</v>
      </c>
      <c r="N794" s="24" t="s">
        <v>4659</v>
      </c>
      <c r="O794" s="24" t="s">
        <v>1125</v>
      </c>
      <c r="P794" s="25" t="s">
        <v>544</v>
      </c>
      <c r="Q794" s="24" t="s">
        <v>4768</v>
      </c>
      <c r="R794" s="25" t="s">
        <v>4664</v>
      </c>
      <c r="S794" s="24"/>
      <c r="T794" s="24"/>
      <c r="U794" s="24"/>
    </row>
    <row r="795" spans="2:21">
      <c r="B795" s="24" t="str">
        <f t="shared" si="31"/>
        <v>N</v>
      </c>
      <c r="C795" s="24" t="s">
        <v>5815</v>
      </c>
      <c r="D795" s="24" t="str">
        <f t="shared" si="30"/>
        <v/>
      </c>
      <c r="E795" s="197" t="s">
        <v>424</v>
      </c>
      <c r="F795" s="189" t="s">
        <v>4655</v>
      </c>
      <c r="G795" s="189" t="s">
        <v>401</v>
      </c>
      <c r="H795" s="195" t="s">
        <v>402</v>
      </c>
      <c r="I795" s="24" t="s">
        <v>3956</v>
      </c>
      <c r="J795" s="24" t="s">
        <v>4656</v>
      </c>
      <c r="K795" s="24"/>
      <c r="L795" s="24" t="s">
        <v>4658</v>
      </c>
      <c r="M795" s="24" t="s">
        <v>550</v>
      </c>
      <c r="N795" s="24" t="s">
        <v>549</v>
      </c>
      <c r="O795" s="24" t="s">
        <v>1125</v>
      </c>
      <c r="P795" s="25" t="s">
        <v>544</v>
      </c>
      <c r="Q795" s="24" t="s">
        <v>4770</v>
      </c>
      <c r="R795" s="25" t="s">
        <v>1095</v>
      </c>
      <c r="S795" s="24"/>
      <c r="T795" s="24"/>
      <c r="U795" s="24"/>
    </row>
    <row r="796" spans="2:21">
      <c r="B796" s="24" t="str">
        <f t="shared" si="31"/>
        <v>N</v>
      </c>
      <c r="C796" s="24" t="s">
        <v>5816</v>
      </c>
      <c r="D796" s="24" t="str">
        <f t="shared" si="30"/>
        <v/>
      </c>
      <c r="E796" s="197" t="s">
        <v>424</v>
      </c>
      <c r="F796" s="189" t="s">
        <v>4655</v>
      </c>
      <c r="G796" s="189" t="s">
        <v>401</v>
      </c>
      <c r="H796" s="195" t="s">
        <v>402</v>
      </c>
      <c r="I796" s="24" t="s">
        <v>3961</v>
      </c>
      <c r="J796" s="24" t="s">
        <v>3961</v>
      </c>
      <c r="K796" s="24"/>
      <c r="L796" s="24" t="s">
        <v>4658</v>
      </c>
      <c r="M796" s="24" t="s">
        <v>535</v>
      </c>
      <c r="N796" s="24" t="s">
        <v>4659</v>
      </c>
      <c r="O796" s="24" t="s">
        <v>1125</v>
      </c>
      <c r="P796" s="25" t="s">
        <v>544</v>
      </c>
      <c r="Q796" s="24" t="s">
        <v>4773</v>
      </c>
      <c r="R796" s="25" t="s">
        <v>1095</v>
      </c>
      <c r="S796" s="24"/>
      <c r="T796" s="24"/>
      <c r="U796" s="24"/>
    </row>
    <row r="797" spans="2:21">
      <c r="B797" s="24" t="str">
        <f t="shared" si="31"/>
        <v>N</v>
      </c>
      <c r="C797" s="24" t="s">
        <v>5817</v>
      </c>
      <c r="D797" s="24" t="str">
        <f t="shared" si="30"/>
        <v/>
      </c>
      <c r="E797" s="197" t="s">
        <v>424</v>
      </c>
      <c r="F797" s="189" t="s">
        <v>4655</v>
      </c>
      <c r="G797" s="189" t="s">
        <v>401</v>
      </c>
      <c r="H797" s="195" t="s">
        <v>402</v>
      </c>
      <c r="I797" s="24" t="s">
        <v>3961</v>
      </c>
      <c r="J797" s="24" t="s">
        <v>3961</v>
      </c>
      <c r="K797" s="24"/>
      <c r="L797" s="24" t="s">
        <v>4658</v>
      </c>
      <c r="M797" s="24" t="s">
        <v>543</v>
      </c>
      <c r="N797" s="24" t="s">
        <v>4659</v>
      </c>
      <c r="O797" s="24" t="s">
        <v>1125</v>
      </c>
      <c r="P797" s="25" t="s">
        <v>544</v>
      </c>
      <c r="Q797" s="24" t="s">
        <v>4775</v>
      </c>
      <c r="R797" s="25" t="s">
        <v>4664</v>
      </c>
      <c r="S797" s="24"/>
      <c r="T797" s="24"/>
      <c r="U797" s="24"/>
    </row>
    <row r="798" spans="2:21">
      <c r="B798" s="24" t="str">
        <f t="shared" si="31"/>
        <v>N</v>
      </c>
      <c r="C798" s="24" t="s">
        <v>5818</v>
      </c>
      <c r="D798" s="24" t="str">
        <f t="shared" si="30"/>
        <v/>
      </c>
      <c r="E798" s="197" t="s">
        <v>424</v>
      </c>
      <c r="F798" s="189" t="s">
        <v>4655</v>
      </c>
      <c r="G798" s="189" t="s">
        <v>401</v>
      </c>
      <c r="H798" s="195" t="s">
        <v>402</v>
      </c>
      <c r="I798" s="24" t="s">
        <v>3961</v>
      </c>
      <c r="J798" s="24" t="s">
        <v>3961</v>
      </c>
      <c r="K798" s="24"/>
      <c r="L798" s="24" t="s">
        <v>4658</v>
      </c>
      <c r="M798" s="24" t="s">
        <v>550</v>
      </c>
      <c r="N798" s="24" t="s">
        <v>549</v>
      </c>
      <c r="O798" s="24" t="s">
        <v>1125</v>
      </c>
      <c r="P798" s="25" t="s">
        <v>544</v>
      </c>
      <c r="Q798" s="24" t="s">
        <v>4777</v>
      </c>
      <c r="R798" s="25" t="s">
        <v>1095</v>
      </c>
      <c r="S798" s="24"/>
      <c r="T798" s="24"/>
      <c r="U798" s="24"/>
    </row>
    <row r="799" spans="2:21">
      <c r="B799" s="24" t="str">
        <f t="shared" si="31"/>
        <v>N</v>
      </c>
      <c r="C799" s="24" t="s">
        <v>5819</v>
      </c>
      <c r="D799" s="24" t="str">
        <f t="shared" si="30"/>
        <v/>
      </c>
      <c r="E799" s="197" t="s">
        <v>429</v>
      </c>
      <c r="F799" s="189" t="s">
        <v>4655</v>
      </c>
      <c r="G799" s="189" t="s">
        <v>432</v>
      </c>
      <c r="H799" s="195" t="s">
        <v>265</v>
      </c>
      <c r="I799" s="24" t="s">
        <v>3956</v>
      </c>
      <c r="J799" s="24" t="s">
        <v>4656</v>
      </c>
      <c r="K799" s="24"/>
      <c r="L799" s="24" t="s">
        <v>4658</v>
      </c>
      <c r="M799" s="24" t="s">
        <v>550</v>
      </c>
      <c r="N799" s="24" t="s">
        <v>549</v>
      </c>
      <c r="O799" s="24" t="s">
        <v>1125</v>
      </c>
      <c r="P799" s="25" t="s">
        <v>544</v>
      </c>
      <c r="Q799" s="24" t="s">
        <v>4831</v>
      </c>
      <c r="R799" s="25" t="s">
        <v>1095</v>
      </c>
      <c r="S799" s="24"/>
      <c r="T799" s="24"/>
      <c r="U799" s="24"/>
    </row>
    <row r="800" spans="2:21">
      <c r="B800" s="24" t="str">
        <f t="shared" si="31"/>
        <v>N</v>
      </c>
      <c r="C800" s="24" t="s">
        <v>5820</v>
      </c>
      <c r="D800" s="24" t="str">
        <f t="shared" si="30"/>
        <v/>
      </c>
      <c r="E800" s="197" t="s">
        <v>429</v>
      </c>
      <c r="F800" s="189" t="s">
        <v>4655</v>
      </c>
      <c r="G800" s="189" t="s">
        <v>432</v>
      </c>
      <c r="H800" s="195" t="s">
        <v>265</v>
      </c>
      <c r="I800" s="24" t="s">
        <v>3961</v>
      </c>
      <c r="J800" s="24" t="s">
        <v>3961</v>
      </c>
      <c r="K800" s="24"/>
      <c r="L800" s="24" t="s">
        <v>4658</v>
      </c>
      <c r="M800" s="24" t="s">
        <v>550</v>
      </c>
      <c r="N800" s="24" t="s">
        <v>549</v>
      </c>
      <c r="O800" s="24" t="s">
        <v>1125</v>
      </c>
      <c r="P800" s="25" t="s">
        <v>544</v>
      </c>
      <c r="Q800" s="24" t="s">
        <v>4833</v>
      </c>
      <c r="R800" s="25" t="s">
        <v>1095</v>
      </c>
      <c r="S800" s="24"/>
      <c r="T800" s="24"/>
      <c r="U800" s="24"/>
    </row>
    <row r="801" spans="2:21">
      <c r="B801" s="24" t="str">
        <f t="shared" si="31"/>
        <v>N</v>
      </c>
      <c r="C801" s="24" t="s">
        <v>5821</v>
      </c>
      <c r="D801" s="24" t="str">
        <f t="shared" si="30"/>
        <v/>
      </c>
      <c r="E801" s="197" t="s">
        <v>435</v>
      </c>
      <c r="F801" s="189" t="s">
        <v>4655</v>
      </c>
      <c r="G801" s="189" t="s">
        <v>401</v>
      </c>
      <c r="H801" s="195" t="s">
        <v>402</v>
      </c>
      <c r="I801" s="24" t="s">
        <v>3956</v>
      </c>
      <c r="J801" s="24" t="s">
        <v>4656</v>
      </c>
      <c r="K801" s="24"/>
      <c r="L801" s="24" t="s">
        <v>4658</v>
      </c>
      <c r="M801" s="24" t="s">
        <v>535</v>
      </c>
      <c r="N801" s="24" t="s">
        <v>4659</v>
      </c>
      <c r="O801" s="24" t="s">
        <v>1125</v>
      </c>
      <c r="P801" s="25" t="s">
        <v>544</v>
      </c>
      <c r="Q801" s="24" t="s">
        <v>4766</v>
      </c>
      <c r="R801" s="25" t="s">
        <v>1095</v>
      </c>
      <c r="S801" s="24"/>
      <c r="T801" s="24"/>
      <c r="U801" s="24"/>
    </row>
    <row r="802" spans="2:21">
      <c r="B802" s="24" t="str">
        <f t="shared" si="31"/>
        <v>N</v>
      </c>
      <c r="C802" s="24" t="s">
        <v>5822</v>
      </c>
      <c r="D802" s="24" t="str">
        <f t="shared" si="30"/>
        <v/>
      </c>
      <c r="E802" s="197" t="s">
        <v>435</v>
      </c>
      <c r="F802" s="189" t="s">
        <v>4655</v>
      </c>
      <c r="G802" s="189" t="s">
        <v>401</v>
      </c>
      <c r="H802" s="195" t="s">
        <v>402</v>
      </c>
      <c r="I802" s="24" t="s">
        <v>3956</v>
      </c>
      <c r="J802" s="24" t="s">
        <v>4656</v>
      </c>
      <c r="K802" s="24"/>
      <c r="L802" s="24" t="s">
        <v>4658</v>
      </c>
      <c r="M802" s="24" t="s">
        <v>543</v>
      </c>
      <c r="N802" s="24" t="s">
        <v>4659</v>
      </c>
      <c r="O802" s="24" t="s">
        <v>1125</v>
      </c>
      <c r="P802" s="25" t="s">
        <v>544</v>
      </c>
      <c r="Q802" s="24" t="s">
        <v>4768</v>
      </c>
      <c r="R802" s="25" t="s">
        <v>4664</v>
      </c>
      <c r="S802" s="24"/>
      <c r="T802" s="24"/>
      <c r="U802" s="24"/>
    </row>
    <row r="803" spans="2:21">
      <c r="B803" s="24" t="str">
        <f t="shared" si="31"/>
        <v>N</v>
      </c>
      <c r="C803" s="24" t="s">
        <v>5823</v>
      </c>
      <c r="D803" s="24" t="str">
        <f t="shared" si="30"/>
        <v/>
      </c>
      <c r="E803" s="197" t="s">
        <v>435</v>
      </c>
      <c r="F803" s="189" t="s">
        <v>4655</v>
      </c>
      <c r="G803" s="189" t="s">
        <v>401</v>
      </c>
      <c r="H803" s="195" t="s">
        <v>402</v>
      </c>
      <c r="I803" s="24" t="s">
        <v>3956</v>
      </c>
      <c r="J803" s="24" t="s">
        <v>4656</v>
      </c>
      <c r="K803" s="24"/>
      <c r="L803" s="24" t="s">
        <v>4658</v>
      </c>
      <c r="M803" s="24" t="s">
        <v>550</v>
      </c>
      <c r="N803" s="24" t="s">
        <v>549</v>
      </c>
      <c r="O803" s="24" t="s">
        <v>1125</v>
      </c>
      <c r="P803" s="25" t="s">
        <v>544</v>
      </c>
      <c r="Q803" s="24" t="s">
        <v>4770</v>
      </c>
      <c r="R803" s="25" t="s">
        <v>1095</v>
      </c>
      <c r="S803" s="24"/>
      <c r="T803" s="24"/>
      <c r="U803" s="24"/>
    </row>
    <row r="804" spans="2:21">
      <c r="B804" s="24" t="str">
        <f t="shared" si="31"/>
        <v>N</v>
      </c>
      <c r="C804" s="24" t="s">
        <v>5824</v>
      </c>
      <c r="D804" s="24" t="str">
        <f t="shared" si="30"/>
        <v/>
      </c>
      <c r="E804" s="197" t="s">
        <v>435</v>
      </c>
      <c r="F804" s="189" t="s">
        <v>4655</v>
      </c>
      <c r="G804" s="189" t="s">
        <v>401</v>
      </c>
      <c r="H804" s="195" t="s">
        <v>402</v>
      </c>
      <c r="I804" s="24" t="s">
        <v>3961</v>
      </c>
      <c r="J804" s="24" t="s">
        <v>3961</v>
      </c>
      <c r="K804" s="24"/>
      <c r="L804" s="24" t="s">
        <v>4658</v>
      </c>
      <c r="M804" s="24" t="s">
        <v>535</v>
      </c>
      <c r="N804" s="24" t="s">
        <v>4659</v>
      </c>
      <c r="O804" s="24" t="s">
        <v>1125</v>
      </c>
      <c r="P804" s="25" t="s">
        <v>544</v>
      </c>
      <c r="Q804" s="24" t="s">
        <v>4773</v>
      </c>
      <c r="R804" s="25" t="s">
        <v>1095</v>
      </c>
      <c r="S804" s="24"/>
      <c r="T804" s="24"/>
      <c r="U804" s="24"/>
    </row>
    <row r="805" spans="2:21">
      <c r="B805" s="24" t="str">
        <f t="shared" si="31"/>
        <v>N</v>
      </c>
      <c r="C805" s="24" t="s">
        <v>5825</v>
      </c>
      <c r="D805" s="24" t="str">
        <f t="shared" si="30"/>
        <v/>
      </c>
      <c r="E805" s="197" t="s">
        <v>435</v>
      </c>
      <c r="F805" s="189" t="s">
        <v>4655</v>
      </c>
      <c r="G805" s="189" t="s">
        <v>401</v>
      </c>
      <c r="H805" s="195" t="s">
        <v>402</v>
      </c>
      <c r="I805" s="24" t="s">
        <v>3961</v>
      </c>
      <c r="J805" s="24" t="s">
        <v>3961</v>
      </c>
      <c r="K805" s="24"/>
      <c r="L805" s="24" t="s">
        <v>4658</v>
      </c>
      <c r="M805" s="24" t="s">
        <v>543</v>
      </c>
      <c r="N805" s="24" t="s">
        <v>4659</v>
      </c>
      <c r="O805" s="24" t="s">
        <v>1125</v>
      </c>
      <c r="P805" s="25" t="s">
        <v>544</v>
      </c>
      <c r="Q805" s="24" t="s">
        <v>4775</v>
      </c>
      <c r="R805" s="25" t="s">
        <v>4664</v>
      </c>
      <c r="S805" s="24"/>
      <c r="T805" s="24"/>
      <c r="U805" s="24"/>
    </row>
    <row r="806" spans="2:21">
      <c r="B806" s="24" t="str">
        <f t="shared" si="31"/>
        <v>N</v>
      </c>
      <c r="C806" s="24" t="s">
        <v>5826</v>
      </c>
      <c r="D806" s="24" t="str">
        <f t="shared" si="30"/>
        <v/>
      </c>
      <c r="E806" s="197" t="s">
        <v>435</v>
      </c>
      <c r="F806" s="189" t="s">
        <v>4655</v>
      </c>
      <c r="G806" s="189" t="s">
        <v>401</v>
      </c>
      <c r="H806" s="195" t="s">
        <v>402</v>
      </c>
      <c r="I806" s="24" t="s">
        <v>3961</v>
      </c>
      <c r="J806" s="24" t="s">
        <v>3961</v>
      </c>
      <c r="K806" s="24"/>
      <c r="L806" s="24" t="s">
        <v>4658</v>
      </c>
      <c r="M806" s="24" t="s">
        <v>550</v>
      </c>
      <c r="N806" s="24" t="s">
        <v>549</v>
      </c>
      <c r="O806" s="24" t="s">
        <v>1125</v>
      </c>
      <c r="P806" s="25" t="s">
        <v>544</v>
      </c>
      <c r="Q806" s="24" t="s">
        <v>4777</v>
      </c>
      <c r="R806" s="25" t="s">
        <v>1095</v>
      </c>
      <c r="S806" s="24"/>
      <c r="T806" s="24"/>
      <c r="U806" s="24"/>
    </row>
    <row r="807" spans="2:21">
      <c r="B807" s="24" t="str">
        <f t="shared" si="31"/>
        <v>N</v>
      </c>
      <c r="C807" s="24" t="s">
        <v>5827</v>
      </c>
      <c r="D807" s="24" t="str">
        <f t="shared" si="30"/>
        <v/>
      </c>
      <c r="E807" s="197" t="s">
        <v>440</v>
      </c>
      <c r="F807" s="189" t="s">
        <v>4655</v>
      </c>
      <c r="G807" s="189" t="s">
        <v>443</v>
      </c>
      <c r="H807" s="202" t="s">
        <v>444</v>
      </c>
      <c r="I807" s="24" t="s">
        <v>3956</v>
      </c>
      <c r="J807" s="24" t="s">
        <v>4656</v>
      </c>
      <c r="K807" s="24"/>
      <c r="L807" s="24" t="s">
        <v>4658</v>
      </c>
      <c r="M807" s="24" t="s">
        <v>535</v>
      </c>
      <c r="N807" s="24" t="s">
        <v>4659</v>
      </c>
      <c r="O807" s="24" t="s">
        <v>1125</v>
      </c>
      <c r="P807" s="25" t="s">
        <v>544</v>
      </c>
      <c r="Q807" s="24" t="s">
        <v>4842</v>
      </c>
      <c r="R807" s="25" t="s">
        <v>1095</v>
      </c>
      <c r="S807" s="24"/>
      <c r="T807" s="24"/>
      <c r="U807" s="24"/>
    </row>
    <row r="808" spans="2:21">
      <c r="B808" s="24" t="str">
        <f t="shared" si="31"/>
        <v>N</v>
      </c>
      <c r="C808" s="24" t="s">
        <v>5828</v>
      </c>
      <c r="D808" s="24" t="str">
        <f t="shared" si="30"/>
        <v/>
      </c>
      <c r="E808" s="197" t="s">
        <v>440</v>
      </c>
      <c r="F808" s="189" t="s">
        <v>4655</v>
      </c>
      <c r="G808" s="189" t="s">
        <v>443</v>
      </c>
      <c r="H808" s="202" t="s">
        <v>444</v>
      </c>
      <c r="I808" s="24" t="s">
        <v>3956</v>
      </c>
      <c r="J808" s="24" t="s">
        <v>4656</v>
      </c>
      <c r="K808" s="24"/>
      <c r="L808" s="24" t="s">
        <v>4658</v>
      </c>
      <c r="M808" s="24" t="s">
        <v>543</v>
      </c>
      <c r="N808" s="24" t="s">
        <v>4659</v>
      </c>
      <c r="O808" s="24" t="s">
        <v>1125</v>
      </c>
      <c r="P808" s="25" t="s">
        <v>544</v>
      </c>
      <c r="Q808" s="24" t="s">
        <v>4844</v>
      </c>
      <c r="R808" s="25" t="s">
        <v>4664</v>
      </c>
      <c r="S808" s="24"/>
      <c r="T808" s="24"/>
      <c r="U808" s="24"/>
    </row>
    <row r="809" spans="2:21">
      <c r="B809" s="24" t="str">
        <f t="shared" si="31"/>
        <v>N</v>
      </c>
      <c r="C809" s="24" t="s">
        <v>5829</v>
      </c>
      <c r="D809" s="24" t="str">
        <f t="shared" si="30"/>
        <v/>
      </c>
      <c r="E809" s="197" t="s">
        <v>440</v>
      </c>
      <c r="F809" s="189" t="s">
        <v>4655</v>
      </c>
      <c r="G809" s="189" t="s">
        <v>443</v>
      </c>
      <c r="H809" s="202" t="s">
        <v>444</v>
      </c>
      <c r="I809" s="24" t="s">
        <v>3956</v>
      </c>
      <c r="J809" s="24" t="s">
        <v>4656</v>
      </c>
      <c r="K809" s="24"/>
      <c r="L809" s="24" t="s">
        <v>4658</v>
      </c>
      <c r="M809" s="24" t="s">
        <v>550</v>
      </c>
      <c r="N809" s="24" t="s">
        <v>549</v>
      </c>
      <c r="O809" s="24" t="s">
        <v>1125</v>
      </c>
      <c r="P809" s="25" t="s">
        <v>544</v>
      </c>
      <c r="Q809" s="24" t="s">
        <v>4846</v>
      </c>
      <c r="R809" s="25" t="s">
        <v>1095</v>
      </c>
      <c r="S809" s="24"/>
      <c r="T809" s="24"/>
      <c r="U809" s="24"/>
    </row>
    <row r="810" spans="2:21">
      <c r="B810" s="24" t="str">
        <f t="shared" si="31"/>
        <v>N</v>
      </c>
      <c r="C810" s="24" t="s">
        <v>5830</v>
      </c>
      <c r="D810" s="24" t="str">
        <f t="shared" si="30"/>
        <v/>
      </c>
      <c r="E810" s="197" t="s">
        <v>440</v>
      </c>
      <c r="F810" s="189" t="s">
        <v>4655</v>
      </c>
      <c r="G810" s="189" t="s">
        <v>443</v>
      </c>
      <c r="H810" s="202" t="s">
        <v>444</v>
      </c>
      <c r="I810" s="24" t="s">
        <v>3961</v>
      </c>
      <c r="J810" s="24" t="s">
        <v>3961</v>
      </c>
      <c r="K810" s="24"/>
      <c r="L810" s="24" t="s">
        <v>4658</v>
      </c>
      <c r="M810" s="24" t="s">
        <v>535</v>
      </c>
      <c r="N810" s="24" t="s">
        <v>4659</v>
      </c>
      <c r="O810" s="24" t="s">
        <v>1125</v>
      </c>
      <c r="P810" s="25" t="s">
        <v>544</v>
      </c>
      <c r="Q810" s="24" t="s">
        <v>4849</v>
      </c>
      <c r="R810" s="25" t="s">
        <v>1095</v>
      </c>
      <c r="S810" s="24"/>
      <c r="T810" s="24"/>
      <c r="U810" s="24"/>
    </row>
    <row r="811" spans="2:21">
      <c r="B811" s="24" t="str">
        <f t="shared" si="31"/>
        <v>N</v>
      </c>
      <c r="C811" s="24" t="s">
        <v>5831</v>
      </c>
      <c r="D811" s="24" t="str">
        <f t="shared" si="30"/>
        <v/>
      </c>
      <c r="E811" s="197" t="s">
        <v>440</v>
      </c>
      <c r="F811" s="189" t="s">
        <v>4655</v>
      </c>
      <c r="G811" s="189" t="s">
        <v>443</v>
      </c>
      <c r="H811" s="202" t="s">
        <v>444</v>
      </c>
      <c r="I811" s="24" t="s">
        <v>3961</v>
      </c>
      <c r="J811" s="24" t="s">
        <v>3961</v>
      </c>
      <c r="K811" s="24"/>
      <c r="L811" s="24" t="s">
        <v>4658</v>
      </c>
      <c r="M811" s="24" t="s">
        <v>543</v>
      </c>
      <c r="N811" s="24" t="s">
        <v>4659</v>
      </c>
      <c r="O811" s="24" t="s">
        <v>1125</v>
      </c>
      <c r="P811" s="25" t="s">
        <v>544</v>
      </c>
      <c r="Q811" s="24" t="s">
        <v>4851</v>
      </c>
      <c r="R811" s="25" t="s">
        <v>4664</v>
      </c>
      <c r="S811" s="24"/>
      <c r="T811" s="24"/>
      <c r="U811" s="24"/>
    </row>
    <row r="812" spans="2:21">
      <c r="B812" s="24" t="str">
        <f t="shared" si="31"/>
        <v>N</v>
      </c>
      <c r="C812" s="24" t="s">
        <v>5832</v>
      </c>
      <c r="D812" s="24" t="str">
        <f t="shared" si="30"/>
        <v/>
      </c>
      <c r="E812" s="197" t="s">
        <v>440</v>
      </c>
      <c r="F812" s="189" t="s">
        <v>4655</v>
      </c>
      <c r="G812" s="189" t="s">
        <v>443</v>
      </c>
      <c r="H812" s="202" t="s">
        <v>444</v>
      </c>
      <c r="I812" s="24" t="s">
        <v>3961</v>
      </c>
      <c r="J812" s="24" t="s">
        <v>3961</v>
      </c>
      <c r="K812" s="24"/>
      <c r="L812" s="24" t="s">
        <v>4658</v>
      </c>
      <c r="M812" s="24" t="s">
        <v>550</v>
      </c>
      <c r="N812" s="24" t="s">
        <v>549</v>
      </c>
      <c r="O812" s="24" t="s">
        <v>1125</v>
      </c>
      <c r="P812" s="25" t="s">
        <v>544</v>
      </c>
      <c r="Q812" s="24" t="s">
        <v>4853</v>
      </c>
      <c r="R812" s="25" t="s">
        <v>1095</v>
      </c>
      <c r="S812" s="24"/>
      <c r="T812" s="24"/>
      <c r="U812" s="24"/>
    </row>
    <row r="813" spans="2:21">
      <c r="B813" s="24" t="str">
        <f t="shared" si="31"/>
        <v>N</v>
      </c>
      <c r="C813" s="24" t="s">
        <v>5833</v>
      </c>
      <c r="D813" s="24" t="str">
        <f t="shared" si="30"/>
        <v/>
      </c>
      <c r="E813" s="197" t="s">
        <v>447</v>
      </c>
      <c r="F813" s="189" t="s">
        <v>4655</v>
      </c>
      <c r="G813" s="189" t="s">
        <v>450</v>
      </c>
      <c r="H813" s="202" t="s">
        <v>269</v>
      </c>
      <c r="I813" s="24" t="s">
        <v>3956</v>
      </c>
      <c r="J813" s="24" t="s">
        <v>4656</v>
      </c>
      <c r="K813" s="24"/>
      <c r="L813" s="24" t="s">
        <v>4658</v>
      </c>
      <c r="M813" s="24" t="s">
        <v>550</v>
      </c>
      <c r="N813" s="24" t="s">
        <v>549</v>
      </c>
      <c r="O813" s="24" t="s">
        <v>1125</v>
      </c>
      <c r="P813" s="25" t="s">
        <v>544</v>
      </c>
      <c r="Q813" s="24" t="s">
        <v>4855</v>
      </c>
      <c r="R813" s="25" t="s">
        <v>1095</v>
      </c>
      <c r="S813" s="24"/>
      <c r="T813" s="24"/>
      <c r="U813" s="24"/>
    </row>
    <row r="814" spans="2:21">
      <c r="B814" s="24" t="str">
        <f t="shared" si="31"/>
        <v>N</v>
      </c>
      <c r="C814" s="24" t="s">
        <v>5834</v>
      </c>
      <c r="D814" s="24" t="str">
        <f t="shared" si="30"/>
        <v/>
      </c>
      <c r="E814" s="197" t="s">
        <v>447</v>
      </c>
      <c r="F814" s="189" t="s">
        <v>4655</v>
      </c>
      <c r="G814" s="189" t="s">
        <v>450</v>
      </c>
      <c r="H814" s="202" t="s">
        <v>269</v>
      </c>
      <c r="I814" s="24" t="s">
        <v>3961</v>
      </c>
      <c r="J814" s="24" t="s">
        <v>3961</v>
      </c>
      <c r="K814" s="24"/>
      <c r="L814" s="24" t="s">
        <v>4658</v>
      </c>
      <c r="M814" s="24" t="s">
        <v>550</v>
      </c>
      <c r="N814" s="24" t="s">
        <v>549</v>
      </c>
      <c r="O814" s="24" t="s">
        <v>1125</v>
      </c>
      <c r="P814" s="25" t="s">
        <v>544</v>
      </c>
      <c r="Q814" s="24" t="s">
        <v>4857</v>
      </c>
      <c r="R814" s="25" t="s">
        <v>1095</v>
      </c>
      <c r="S814" s="24"/>
      <c r="T814" s="24"/>
      <c r="U814" s="24"/>
    </row>
    <row r="815" spans="2:21">
      <c r="B815" s="24" t="str">
        <f t="shared" si="31"/>
        <v>N</v>
      </c>
      <c r="C815" s="24" t="s">
        <v>5835</v>
      </c>
      <c r="D815" s="24" t="str">
        <f t="shared" si="30"/>
        <v/>
      </c>
      <c r="E815" s="197" t="s">
        <v>453</v>
      </c>
      <c r="F815" s="189" t="s">
        <v>4655</v>
      </c>
      <c r="G815" s="189" t="s">
        <v>450</v>
      </c>
      <c r="H815" s="202" t="s">
        <v>269</v>
      </c>
      <c r="I815" s="24" t="s">
        <v>3956</v>
      </c>
      <c r="J815" s="24" t="s">
        <v>4656</v>
      </c>
      <c r="K815" s="24"/>
      <c r="L815" s="24" t="s">
        <v>4658</v>
      </c>
      <c r="M815" s="24" t="s">
        <v>550</v>
      </c>
      <c r="N815" s="24" t="s">
        <v>549</v>
      </c>
      <c r="O815" s="24" t="s">
        <v>1125</v>
      </c>
      <c r="P815" s="25" t="s">
        <v>544</v>
      </c>
      <c r="Q815" s="24" t="s">
        <v>4855</v>
      </c>
      <c r="R815" s="25" t="s">
        <v>1095</v>
      </c>
      <c r="S815" s="24"/>
      <c r="T815" s="24"/>
      <c r="U815" s="24"/>
    </row>
    <row r="816" spans="2:21">
      <c r="B816" s="24" t="str">
        <f t="shared" si="31"/>
        <v>N</v>
      </c>
      <c r="C816" s="24" t="s">
        <v>5836</v>
      </c>
      <c r="D816" s="24" t="str">
        <f t="shared" si="30"/>
        <v/>
      </c>
      <c r="E816" s="197" t="s">
        <v>453</v>
      </c>
      <c r="F816" s="189" t="s">
        <v>4655</v>
      </c>
      <c r="G816" s="189" t="s">
        <v>450</v>
      </c>
      <c r="H816" s="202" t="s">
        <v>269</v>
      </c>
      <c r="I816" s="24" t="s">
        <v>3961</v>
      </c>
      <c r="J816" s="24" t="s">
        <v>3961</v>
      </c>
      <c r="K816" s="24"/>
      <c r="L816" s="24" t="s">
        <v>4658</v>
      </c>
      <c r="M816" s="24" t="s">
        <v>550</v>
      </c>
      <c r="N816" s="24" t="s">
        <v>549</v>
      </c>
      <c r="O816" s="24" t="s">
        <v>1125</v>
      </c>
      <c r="P816" s="25" t="s">
        <v>544</v>
      </c>
      <c r="Q816" s="24" t="s">
        <v>4857</v>
      </c>
      <c r="R816" s="25" t="s">
        <v>1095</v>
      </c>
      <c r="S816" s="24"/>
      <c r="T816" s="24"/>
      <c r="U816" s="24"/>
    </row>
    <row r="817" spans="2:21">
      <c r="B817" s="24" t="str">
        <f t="shared" si="31"/>
        <v>N</v>
      </c>
      <c r="C817" s="24" t="s">
        <v>5837</v>
      </c>
      <c r="D817" s="24" t="str">
        <f t="shared" si="30"/>
        <v/>
      </c>
      <c r="E817" s="197" t="s">
        <v>458</v>
      </c>
      <c r="F817" s="189" t="s">
        <v>4655</v>
      </c>
      <c r="G817" s="189" t="s">
        <v>450</v>
      </c>
      <c r="H817" s="202" t="s">
        <v>269</v>
      </c>
      <c r="I817" s="24" t="s">
        <v>3956</v>
      </c>
      <c r="J817" s="24" t="s">
        <v>4656</v>
      </c>
      <c r="K817" s="24"/>
      <c r="L817" s="24" t="s">
        <v>4658</v>
      </c>
      <c r="M817" s="24" t="s">
        <v>550</v>
      </c>
      <c r="N817" s="24" t="s">
        <v>549</v>
      </c>
      <c r="O817" s="24" t="s">
        <v>1125</v>
      </c>
      <c r="P817" s="25" t="s">
        <v>544</v>
      </c>
      <c r="Q817" s="24" t="s">
        <v>4855</v>
      </c>
      <c r="R817" s="25" t="s">
        <v>1095</v>
      </c>
      <c r="S817" s="24"/>
      <c r="T817" s="24"/>
      <c r="U817" s="24"/>
    </row>
    <row r="818" spans="2:21">
      <c r="B818" s="24" t="str">
        <f t="shared" si="31"/>
        <v>N</v>
      </c>
      <c r="C818" s="24" t="s">
        <v>5838</v>
      </c>
      <c r="D818" s="24" t="str">
        <f t="shared" si="30"/>
        <v/>
      </c>
      <c r="E818" s="197" t="s">
        <v>458</v>
      </c>
      <c r="F818" s="189" t="s">
        <v>4655</v>
      </c>
      <c r="G818" s="189" t="s">
        <v>450</v>
      </c>
      <c r="H818" s="202" t="s">
        <v>269</v>
      </c>
      <c r="I818" s="24" t="s">
        <v>3961</v>
      </c>
      <c r="J818" s="24" t="s">
        <v>3961</v>
      </c>
      <c r="K818" s="24"/>
      <c r="L818" s="24" t="s">
        <v>4658</v>
      </c>
      <c r="M818" s="24" t="s">
        <v>550</v>
      </c>
      <c r="N818" s="24" t="s">
        <v>549</v>
      </c>
      <c r="O818" s="24" t="s">
        <v>1125</v>
      </c>
      <c r="P818" s="25" t="s">
        <v>544</v>
      </c>
      <c r="Q818" s="24" t="s">
        <v>4857</v>
      </c>
      <c r="R818" s="25" t="s">
        <v>1095</v>
      </c>
      <c r="S818" s="24"/>
      <c r="T818" s="24"/>
      <c r="U818" s="24"/>
    </row>
    <row r="819" spans="2:21">
      <c r="B819" s="24" t="str">
        <f t="shared" si="31"/>
        <v>N</v>
      </c>
      <c r="C819" s="24" t="s">
        <v>5839</v>
      </c>
      <c r="D819" s="24" t="str">
        <f t="shared" si="30"/>
        <v/>
      </c>
      <c r="E819" s="197" t="s">
        <v>463</v>
      </c>
      <c r="F819" s="189" t="s">
        <v>4655</v>
      </c>
      <c r="G819" s="189" t="s">
        <v>432</v>
      </c>
      <c r="H819" s="202" t="s">
        <v>265</v>
      </c>
      <c r="I819" s="24" t="s">
        <v>3956</v>
      </c>
      <c r="J819" s="24" t="s">
        <v>4656</v>
      </c>
      <c r="K819" s="24"/>
      <c r="L819" s="24" t="s">
        <v>4658</v>
      </c>
      <c r="M819" s="24" t="s">
        <v>550</v>
      </c>
      <c r="N819" s="24" t="s">
        <v>549</v>
      </c>
      <c r="O819" s="24" t="s">
        <v>1125</v>
      </c>
      <c r="P819" s="25" t="s">
        <v>544</v>
      </c>
      <c r="Q819" s="24" t="s">
        <v>4831</v>
      </c>
      <c r="R819" s="25" t="s">
        <v>1095</v>
      </c>
      <c r="S819" s="24"/>
      <c r="T819" s="24"/>
      <c r="U819" s="24"/>
    </row>
    <row r="820" spans="2:21">
      <c r="B820" s="24" t="str">
        <f t="shared" si="31"/>
        <v>N</v>
      </c>
      <c r="C820" s="24" t="s">
        <v>5840</v>
      </c>
      <c r="D820" s="24" t="str">
        <f t="shared" si="30"/>
        <v/>
      </c>
      <c r="E820" s="197" t="s">
        <v>463</v>
      </c>
      <c r="F820" s="189" t="s">
        <v>4655</v>
      </c>
      <c r="G820" s="189" t="s">
        <v>432</v>
      </c>
      <c r="H820" s="202" t="s">
        <v>265</v>
      </c>
      <c r="I820" s="24" t="s">
        <v>3961</v>
      </c>
      <c r="J820" s="24" t="s">
        <v>3961</v>
      </c>
      <c r="K820" s="24"/>
      <c r="L820" s="24" t="s">
        <v>4658</v>
      </c>
      <c r="M820" s="24" t="s">
        <v>550</v>
      </c>
      <c r="N820" s="24" t="s">
        <v>549</v>
      </c>
      <c r="O820" s="24" t="s">
        <v>1125</v>
      </c>
      <c r="P820" s="25" t="s">
        <v>544</v>
      </c>
      <c r="Q820" s="24" t="s">
        <v>4833</v>
      </c>
      <c r="R820" s="25" t="s">
        <v>1095</v>
      </c>
      <c r="S820" s="24"/>
      <c r="T820" s="24"/>
      <c r="U820" s="24"/>
    </row>
    <row r="821" spans="2:21">
      <c r="B821" s="24" t="str">
        <f t="shared" si="31"/>
        <v>N</v>
      </c>
      <c r="C821" s="24" t="s">
        <v>5841</v>
      </c>
      <c r="D821" s="24" t="str">
        <f t="shared" si="30"/>
        <v/>
      </c>
      <c r="E821" s="197" t="s">
        <v>468</v>
      </c>
      <c r="F821" s="189" t="s">
        <v>4655</v>
      </c>
      <c r="G821" s="189" t="s">
        <v>432</v>
      </c>
      <c r="H821" s="202" t="s">
        <v>265</v>
      </c>
      <c r="I821" s="24" t="s">
        <v>3956</v>
      </c>
      <c r="J821" s="24" t="s">
        <v>4656</v>
      </c>
      <c r="K821" s="24"/>
      <c r="L821" s="24" t="s">
        <v>4658</v>
      </c>
      <c r="M821" s="24" t="s">
        <v>550</v>
      </c>
      <c r="N821" s="24" t="s">
        <v>549</v>
      </c>
      <c r="O821" s="24" t="s">
        <v>1125</v>
      </c>
      <c r="P821" s="25" t="s">
        <v>544</v>
      </c>
      <c r="Q821" s="24" t="s">
        <v>4831</v>
      </c>
      <c r="R821" s="25" t="s">
        <v>1095</v>
      </c>
      <c r="S821" s="24"/>
      <c r="T821" s="24"/>
      <c r="U821" s="24"/>
    </row>
    <row r="822" spans="2:21">
      <c r="B822" s="24" t="str">
        <f t="shared" si="31"/>
        <v>N</v>
      </c>
      <c r="C822" s="24" t="s">
        <v>5842</v>
      </c>
      <c r="D822" s="24" t="str">
        <f t="shared" si="30"/>
        <v/>
      </c>
      <c r="E822" s="197" t="s">
        <v>468</v>
      </c>
      <c r="F822" s="189" t="s">
        <v>4655</v>
      </c>
      <c r="G822" s="189" t="s">
        <v>432</v>
      </c>
      <c r="H822" s="202" t="s">
        <v>265</v>
      </c>
      <c r="I822" s="24" t="s">
        <v>3961</v>
      </c>
      <c r="J822" s="24" t="s">
        <v>3961</v>
      </c>
      <c r="K822" s="24"/>
      <c r="L822" s="24" t="s">
        <v>4658</v>
      </c>
      <c r="M822" s="24" t="s">
        <v>550</v>
      </c>
      <c r="N822" s="24" t="s">
        <v>549</v>
      </c>
      <c r="O822" s="24" t="s">
        <v>1125</v>
      </c>
      <c r="P822" s="25" t="s">
        <v>544</v>
      </c>
      <c r="Q822" s="24" t="s">
        <v>4833</v>
      </c>
      <c r="R822" s="25" t="s">
        <v>1095</v>
      </c>
      <c r="S822" s="24"/>
      <c r="T822" s="24"/>
      <c r="U822" s="24"/>
    </row>
    <row r="823" spans="2:21">
      <c r="B823" s="24" t="str">
        <f t="shared" si="31"/>
        <v>N</v>
      </c>
      <c r="C823" s="24" t="s">
        <v>5843</v>
      </c>
      <c r="D823" s="24" t="str">
        <f t="shared" si="30"/>
        <v/>
      </c>
      <c r="E823" s="189" t="s">
        <v>326</v>
      </c>
      <c r="F823" s="189" t="s">
        <v>4655</v>
      </c>
      <c r="G823" s="189" t="s">
        <v>339</v>
      </c>
      <c r="H823" s="195" t="s">
        <v>329</v>
      </c>
      <c r="I823" s="24" t="s">
        <v>3956</v>
      </c>
      <c r="J823" s="24" t="s">
        <v>4656</v>
      </c>
      <c r="K823" s="24" t="s">
        <v>4657</v>
      </c>
      <c r="L823" s="24" t="s">
        <v>4867</v>
      </c>
      <c r="M823" s="24" t="s">
        <v>535</v>
      </c>
      <c r="N823" s="24" t="s">
        <v>4868</v>
      </c>
      <c r="O823" s="24" t="s">
        <v>1125</v>
      </c>
      <c r="P823" s="25" t="s">
        <v>544</v>
      </c>
      <c r="Q823" s="24" t="s">
        <v>4869</v>
      </c>
      <c r="R823" s="25" t="s">
        <v>1095</v>
      </c>
      <c r="S823" s="24"/>
      <c r="T823" s="24"/>
      <c r="U823" s="24"/>
    </row>
    <row r="824" spans="2:21">
      <c r="B824" s="24" t="str">
        <f t="shared" si="31"/>
        <v>N</v>
      </c>
      <c r="C824" s="24" t="s">
        <v>5844</v>
      </c>
      <c r="D824" s="24" t="str">
        <f t="shared" si="30"/>
        <v/>
      </c>
      <c r="E824" s="189" t="s">
        <v>326</v>
      </c>
      <c r="F824" s="189" t="s">
        <v>4655</v>
      </c>
      <c r="G824" s="189" t="s">
        <v>339</v>
      </c>
      <c r="H824" s="195" t="s">
        <v>329</v>
      </c>
      <c r="I824" s="24" t="s">
        <v>3956</v>
      </c>
      <c r="J824" s="24" t="s">
        <v>4656</v>
      </c>
      <c r="K824" s="24" t="s">
        <v>4657</v>
      </c>
      <c r="L824" s="24" t="s">
        <v>4867</v>
      </c>
      <c r="M824" s="24" t="s">
        <v>543</v>
      </c>
      <c r="N824" s="24" t="s">
        <v>4868</v>
      </c>
      <c r="O824" s="24" t="s">
        <v>1125</v>
      </c>
      <c r="P824" s="25" t="s">
        <v>544</v>
      </c>
      <c r="Q824" s="24" t="s">
        <v>4871</v>
      </c>
      <c r="R824" s="25" t="s">
        <v>4664</v>
      </c>
      <c r="S824" s="24"/>
      <c r="T824" s="24"/>
      <c r="U824" s="24"/>
    </row>
    <row r="825" spans="2:21">
      <c r="B825" s="24" t="str">
        <f t="shared" si="31"/>
        <v>N</v>
      </c>
      <c r="C825" s="24" t="s">
        <v>5845</v>
      </c>
      <c r="D825" s="24" t="str">
        <f t="shared" ref="D825:D888" si="32">IF(B825="Y",C825,"")</f>
        <v/>
      </c>
      <c r="E825" s="189" t="s">
        <v>326</v>
      </c>
      <c r="F825" s="189" t="s">
        <v>4655</v>
      </c>
      <c r="G825" s="189" t="s">
        <v>339</v>
      </c>
      <c r="H825" s="195" t="s">
        <v>329</v>
      </c>
      <c r="I825" s="24" t="s">
        <v>3956</v>
      </c>
      <c r="J825" s="24" t="s">
        <v>4656</v>
      </c>
      <c r="K825" s="24" t="s">
        <v>4657</v>
      </c>
      <c r="L825" s="24" t="s">
        <v>4867</v>
      </c>
      <c r="M825" s="24" t="s">
        <v>550</v>
      </c>
      <c r="N825" s="24" t="s">
        <v>549</v>
      </c>
      <c r="O825" s="24" t="s">
        <v>1125</v>
      </c>
      <c r="P825" s="25" t="s">
        <v>544</v>
      </c>
      <c r="Q825" s="24" t="s">
        <v>4873</v>
      </c>
      <c r="R825" s="25" t="s">
        <v>1095</v>
      </c>
      <c r="S825" s="24"/>
      <c r="T825" s="24"/>
      <c r="U825" s="24"/>
    </row>
    <row r="826" spans="2:21">
      <c r="B826" s="24" t="str">
        <f t="shared" si="31"/>
        <v>N</v>
      </c>
      <c r="C826" s="24" t="s">
        <v>5846</v>
      </c>
      <c r="D826" s="24" t="str">
        <f t="shared" si="32"/>
        <v/>
      </c>
      <c r="E826" s="189" t="s">
        <v>326</v>
      </c>
      <c r="F826" s="189" t="s">
        <v>4655</v>
      </c>
      <c r="G826" s="189" t="s">
        <v>332</v>
      </c>
      <c r="H826" s="195" t="s">
        <v>333</v>
      </c>
      <c r="I826" s="24" t="s">
        <v>3961</v>
      </c>
      <c r="J826" s="24" t="s">
        <v>3961</v>
      </c>
      <c r="K826" s="24"/>
      <c r="L826" s="24" t="s">
        <v>4867</v>
      </c>
      <c r="M826" s="24" t="s">
        <v>535</v>
      </c>
      <c r="N826" s="24" t="s">
        <v>4868</v>
      </c>
      <c r="O826" s="24" t="s">
        <v>1125</v>
      </c>
      <c r="P826" s="25" t="s">
        <v>544</v>
      </c>
      <c r="Q826" s="24" t="s">
        <v>4875</v>
      </c>
      <c r="R826" s="25" t="s">
        <v>1095</v>
      </c>
      <c r="S826" s="24"/>
      <c r="T826" s="24"/>
      <c r="U826" s="24"/>
    </row>
    <row r="827" spans="2:21">
      <c r="B827" s="24" t="str">
        <f t="shared" si="31"/>
        <v>N</v>
      </c>
      <c r="C827" s="24" t="s">
        <v>5847</v>
      </c>
      <c r="D827" s="24" t="str">
        <f t="shared" si="32"/>
        <v/>
      </c>
      <c r="E827" s="189" t="s">
        <v>326</v>
      </c>
      <c r="F827" s="189" t="s">
        <v>4655</v>
      </c>
      <c r="G827" s="189" t="s">
        <v>332</v>
      </c>
      <c r="H827" s="195" t="s">
        <v>333</v>
      </c>
      <c r="I827" s="24" t="s">
        <v>3961</v>
      </c>
      <c r="J827" s="24" t="s">
        <v>3961</v>
      </c>
      <c r="K827" s="24"/>
      <c r="L827" s="24" t="s">
        <v>4867</v>
      </c>
      <c r="M827" s="24" t="s">
        <v>543</v>
      </c>
      <c r="N827" s="24" t="s">
        <v>4868</v>
      </c>
      <c r="O827" s="24" t="s">
        <v>1125</v>
      </c>
      <c r="P827" s="25" t="s">
        <v>544</v>
      </c>
      <c r="Q827" s="24" t="s">
        <v>4877</v>
      </c>
      <c r="R827" s="25" t="s">
        <v>4664</v>
      </c>
      <c r="S827" s="24"/>
      <c r="T827" s="24"/>
      <c r="U827" s="24"/>
    </row>
    <row r="828" spans="2:21">
      <c r="B828" s="24" t="str">
        <f t="shared" si="31"/>
        <v>N</v>
      </c>
      <c r="C828" s="24" t="s">
        <v>5848</v>
      </c>
      <c r="D828" s="24" t="str">
        <f t="shared" si="32"/>
        <v/>
      </c>
      <c r="E828" s="189" t="s">
        <v>326</v>
      </c>
      <c r="F828" s="189" t="s">
        <v>4655</v>
      </c>
      <c r="G828" s="189" t="s">
        <v>332</v>
      </c>
      <c r="H828" s="195" t="s">
        <v>333</v>
      </c>
      <c r="I828" s="24" t="s">
        <v>3961</v>
      </c>
      <c r="J828" s="24" t="s">
        <v>3961</v>
      </c>
      <c r="K828" s="24"/>
      <c r="L828" s="24" t="s">
        <v>4867</v>
      </c>
      <c r="M828" s="24" t="s">
        <v>550</v>
      </c>
      <c r="N828" s="24" t="s">
        <v>549</v>
      </c>
      <c r="O828" s="24" t="s">
        <v>1125</v>
      </c>
      <c r="P828" s="25" t="s">
        <v>544</v>
      </c>
      <c r="Q828" s="24" t="s">
        <v>4879</v>
      </c>
      <c r="R828" s="25" t="s">
        <v>1095</v>
      </c>
      <c r="S828" s="24"/>
      <c r="T828" s="24"/>
      <c r="U828" s="24"/>
    </row>
    <row r="829" spans="2:21">
      <c r="B829" s="24" t="str">
        <f t="shared" si="31"/>
        <v>N</v>
      </c>
      <c r="C829" s="24" t="s">
        <v>5849</v>
      </c>
      <c r="D829" s="24" t="str">
        <f t="shared" si="32"/>
        <v/>
      </c>
      <c r="E829" s="189" t="s">
        <v>326</v>
      </c>
      <c r="F829" s="189" t="s">
        <v>4655</v>
      </c>
      <c r="G829" s="189" t="s">
        <v>332</v>
      </c>
      <c r="H829" s="195" t="s">
        <v>333</v>
      </c>
      <c r="I829" s="24" t="s">
        <v>3956</v>
      </c>
      <c r="J829" s="24" t="s">
        <v>4656</v>
      </c>
      <c r="K829" s="24" t="s">
        <v>4675</v>
      </c>
      <c r="L829" s="24" t="s">
        <v>4867</v>
      </c>
      <c r="M829" s="24" t="s">
        <v>535</v>
      </c>
      <c r="N829" s="24" t="s">
        <v>4868</v>
      </c>
      <c r="O829" s="24" t="s">
        <v>1125</v>
      </c>
      <c r="P829" s="25" t="s">
        <v>544</v>
      </c>
      <c r="Q829" s="24" t="s">
        <v>4881</v>
      </c>
      <c r="R829" s="25" t="s">
        <v>1095</v>
      </c>
      <c r="S829" s="24"/>
      <c r="T829" s="24"/>
      <c r="U829" s="24"/>
    </row>
    <row r="830" spans="2:21">
      <c r="B830" s="24" t="str">
        <f t="shared" si="31"/>
        <v>N</v>
      </c>
      <c r="C830" s="24" t="s">
        <v>5850</v>
      </c>
      <c r="D830" s="24" t="str">
        <f t="shared" si="32"/>
        <v/>
      </c>
      <c r="E830" s="189" t="s">
        <v>326</v>
      </c>
      <c r="F830" s="189" t="s">
        <v>4655</v>
      </c>
      <c r="G830" s="189" t="s">
        <v>332</v>
      </c>
      <c r="H830" s="195" t="s">
        <v>333</v>
      </c>
      <c r="I830" s="24" t="s">
        <v>3956</v>
      </c>
      <c r="J830" s="24" t="s">
        <v>4656</v>
      </c>
      <c r="K830" s="24" t="s">
        <v>4675</v>
      </c>
      <c r="L830" s="24" t="s">
        <v>4867</v>
      </c>
      <c r="M830" s="24" t="s">
        <v>543</v>
      </c>
      <c r="N830" s="24" t="s">
        <v>4868</v>
      </c>
      <c r="O830" s="24" t="s">
        <v>1125</v>
      </c>
      <c r="P830" s="25" t="s">
        <v>544</v>
      </c>
      <c r="Q830" s="24" t="s">
        <v>4883</v>
      </c>
      <c r="R830" s="25" t="s">
        <v>4664</v>
      </c>
      <c r="S830" s="24"/>
      <c r="T830" s="24"/>
      <c r="U830" s="24"/>
    </row>
    <row r="831" spans="2:21">
      <c r="B831" s="24" t="str">
        <f t="shared" si="31"/>
        <v>N</v>
      </c>
      <c r="C831" s="24" t="s">
        <v>5851</v>
      </c>
      <c r="D831" s="24" t="str">
        <f t="shared" si="32"/>
        <v/>
      </c>
      <c r="E831" s="189" t="s">
        <v>326</v>
      </c>
      <c r="F831" s="189" t="s">
        <v>4655</v>
      </c>
      <c r="G831" s="189" t="s">
        <v>332</v>
      </c>
      <c r="H831" s="195" t="s">
        <v>333</v>
      </c>
      <c r="I831" s="24" t="s">
        <v>3956</v>
      </c>
      <c r="J831" s="24" t="s">
        <v>4656</v>
      </c>
      <c r="K831" s="24" t="s">
        <v>4675</v>
      </c>
      <c r="L831" s="24" t="s">
        <v>4867</v>
      </c>
      <c r="M831" s="24" t="s">
        <v>550</v>
      </c>
      <c r="N831" s="24" t="s">
        <v>549</v>
      </c>
      <c r="O831" s="24" t="s">
        <v>1125</v>
      </c>
      <c r="P831" s="25" t="s">
        <v>544</v>
      </c>
      <c r="Q831" s="24" t="s">
        <v>4885</v>
      </c>
      <c r="R831" s="25" t="s">
        <v>1095</v>
      </c>
      <c r="S831" s="24"/>
      <c r="T831" s="24"/>
      <c r="U831" s="24"/>
    </row>
    <row r="832" spans="2:21">
      <c r="B832" s="24" t="str">
        <f t="shared" si="31"/>
        <v>N</v>
      </c>
      <c r="C832" s="24" t="s">
        <v>5852</v>
      </c>
      <c r="D832" s="24" t="str">
        <f t="shared" si="32"/>
        <v/>
      </c>
      <c r="E832" s="189" t="s">
        <v>336</v>
      </c>
      <c r="F832" s="189" t="s">
        <v>4655</v>
      </c>
      <c r="G832" s="189" t="s">
        <v>339</v>
      </c>
      <c r="H832" s="195" t="s">
        <v>329</v>
      </c>
      <c r="I832" s="24" t="s">
        <v>3956</v>
      </c>
      <c r="J832" s="24" t="s">
        <v>4656</v>
      </c>
      <c r="K832" s="24" t="s">
        <v>4657</v>
      </c>
      <c r="L832" s="24" t="s">
        <v>4867</v>
      </c>
      <c r="M832" s="24" t="s">
        <v>535</v>
      </c>
      <c r="N832" s="24" t="s">
        <v>4868</v>
      </c>
      <c r="O832" s="24" t="s">
        <v>1125</v>
      </c>
      <c r="P832" s="25" t="s">
        <v>544</v>
      </c>
      <c r="Q832" s="24" t="s">
        <v>4869</v>
      </c>
      <c r="R832" s="25" t="s">
        <v>1095</v>
      </c>
      <c r="S832" s="24"/>
      <c r="T832" s="24"/>
      <c r="U832" s="24"/>
    </row>
    <row r="833" spans="2:21">
      <c r="B833" s="24" t="str">
        <f t="shared" si="31"/>
        <v>N</v>
      </c>
      <c r="C833" s="24" t="s">
        <v>5853</v>
      </c>
      <c r="D833" s="24" t="str">
        <f t="shared" si="32"/>
        <v/>
      </c>
      <c r="E833" s="189" t="s">
        <v>336</v>
      </c>
      <c r="F833" s="189" t="s">
        <v>4655</v>
      </c>
      <c r="G833" s="189" t="s">
        <v>339</v>
      </c>
      <c r="H833" s="195" t="s">
        <v>329</v>
      </c>
      <c r="I833" s="24" t="s">
        <v>3956</v>
      </c>
      <c r="J833" s="24" t="s">
        <v>4656</v>
      </c>
      <c r="K833" s="24" t="s">
        <v>4657</v>
      </c>
      <c r="L833" s="24" t="s">
        <v>4867</v>
      </c>
      <c r="M833" s="24" t="s">
        <v>543</v>
      </c>
      <c r="N833" s="24" t="s">
        <v>4868</v>
      </c>
      <c r="O833" s="24" t="s">
        <v>1125</v>
      </c>
      <c r="P833" s="25" t="s">
        <v>544</v>
      </c>
      <c r="Q833" s="24" t="s">
        <v>4871</v>
      </c>
      <c r="R833" s="25" t="s">
        <v>4664</v>
      </c>
      <c r="S833" s="24"/>
      <c r="T833" s="24"/>
      <c r="U833" s="24"/>
    </row>
    <row r="834" spans="2:21">
      <c r="B834" s="24" t="str">
        <f t="shared" si="31"/>
        <v>N</v>
      </c>
      <c r="C834" s="24" t="s">
        <v>5854</v>
      </c>
      <c r="D834" s="24" t="str">
        <f t="shared" si="32"/>
        <v/>
      </c>
      <c r="E834" s="189" t="s">
        <v>336</v>
      </c>
      <c r="F834" s="189" t="s">
        <v>4655</v>
      </c>
      <c r="G834" s="189" t="s">
        <v>339</v>
      </c>
      <c r="H834" s="195" t="s">
        <v>329</v>
      </c>
      <c r="I834" s="24" t="s">
        <v>3956</v>
      </c>
      <c r="J834" s="24" t="s">
        <v>4656</v>
      </c>
      <c r="K834" s="24" t="s">
        <v>4657</v>
      </c>
      <c r="L834" s="24" t="s">
        <v>4867</v>
      </c>
      <c r="M834" s="24" t="s">
        <v>550</v>
      </c>
      <c r="N834" s="24" t="s">
        <v>549</v>
      </c>
      <c r="O834" s="24" t="s">
        <v>1125</v>
      </c>
      <c r="P834" s="25" t="s">
        <v>544</v>
      </c>
      <c r="Q834" s="24" t="s">
        <v>4873</v>
      </c>
      <c r="R834" s="25" t="s">
        <v>1095</v>
      </c>
      <c r="S834" s="24"/>
      <c r="T834" s="24"/>
      <c r="U834" s="24"/>
    </row>
    <row r="835" spans="2:21">
      <c r="B835" s="24" t="str">
        <f t="shared" si="31"/>
        <v>N</v>
      </c>
      <c r="C835" s="24" t="s">
        <v>5855</v>
      </c>
      <c r="D835" s="24" t="str">
        <f t="shared" si="32"/>
        <v/>
      </c>
      <c r="E835" s="189" t="s">
        <v>336</v>
      </c>
      <c r="F835" s="189" t="s">
        <v>4655</v>
      </c>
      <c r="G835" s="189" t="s">
        <v>332</v>
      </c>
      <c r="H835" s="195" t="s">
        <v>333</v>
      </c>
      <c r="I835" s="24" t="s">
        <v>3961</v>
      </c>
      <c r="J835" s="24" t="s">
        <v>3961</v>
      </c>
      <c r="K835" s="24"/>
      <c r="L835" s="24" t="s">
        <v>4867</v>
      </c>
      <c r="M835" s="24" t="s">
        <v>535</v>
      </c>
      <c r="N835" s="24" t="s">
        <v>4868</v>
      </c>
      <c r="O835" s="24" t="s">
        <v>1125</v>
      </c>
      <c r="P835" s="25" t="s">
        <v>544</v>
      </c>
      <c r="Q835" s="24" t="s">
        <v>4875</v>
      </c>
      <c r="R835" s="25" t="s">
        <v>1095</v>
      </c>
      <c r="S835" s="24"/>
      <c r="T835" s="24"/>
      <c r="U835" s="24"/>
    </row>
    <row r="836" spans="2:21">
      <c r="B836" s="24" t="str">
        <f t="shared" si="31"/>
        <v>N</v>
      </c>
      <c r="C836" s="24" t="s">
        <v>5856</v>
      </c>
      <c r="D836" s="24" t="str">
        <f t="shared" si="32"/>
        <v/>
      </c>
      <c r="E836" s="189" t="s">
        <v>336</v>
      </c>
      <c r="F836" s="189" t="s">
        <v>4655</v>
      </c>
      <c r="G836" s="189" t="s">
        <v>332</v>
      </c>
      <c r="H836" s="195" t="s">
        <v>333</v>
      </c>
      <c r="I836" s="24" t="s">
        <v>3961</v>
      </c>
      <c r="J836" s="24" t="s">
        <v>3961</v>
      </c>
      <c r="K836" s="24"/>
      <c r="L836" s="24" t="s">
        <v>4867</v>
      </c>
      <c r="M836" s="24" t="s">
        <v>543</v>
      </c>
      <c r="N836" s="24" t="s">
        <v>4868</v>
      </c>
      <c r="O836" s="24" t="s">
        <v>1125</v>
      </c>
      <c r="P836" s="25" t="s">
        <v>544</v>
      </c>
      <c r="Q836" s="24" t="s">
        <v>4877</v>
      </c>
      <c r="R836" s="25" t="s">
        <v>4664</v>
      </c>
      <c r="S836" s="24"/>
      <c r="T836" s="24"/>
      <c r="U836" s="24"/>
    </row>
    <row r="837" spans="2:21">
      <c r="B837" s="24" t="str">
        <f t="shared" si="31"/>
        <v>N</v>
      </c>
      <c r="C837" s="24" t="s">
        <v>5857</v>
      </c>
      <c r="D837" s="24" t="str">
        <f t="shared" si="32"/>
        <v/>
      </c>
      <c r="E837" s="189" t="s">
        <v>336</v>
      </c>
      <c r="F837" s="189" t="s">
        <v>4655</v>
      </c>
      <c r="G837" s="189" t="s">
        <v>332</v>
      </c>
      <c r="H837" s="195" t="s">
        <v>333</v>
      </c>
      <c r="I837" s="24" t="s">
        <v>3961</v>
      </c>
      <c r="J837" s="24" t="s">
        <v>3961</v>
      </c>
      <c r="K837" s="24"/>
      <c r="L837" s="24" t="s">
        <v>4867</v>
      </c>
      <c r="M837" s="24" t="s">
        <v>550</v>
      </c>
      <c r="N837" s="24" t="s">
        <v>549</v>
      </c>
      <c r="O837" s="24" t="s">
        <v>1125</v>
      </c>
      <c r="P837" s="25" t="s">
        <v>544</v>
      </c>
      <c r="Q837" s="24" t="s">
        <v>4879</v>
      </c>
      <c r="R837" s="25" t="s">
        <v>1095</v>
      </c>
      <c r="S837" s="24"/>
      <c r="T837" s="24"/>
      <c r="U837" s="24"/>
    </row>
    <row r="838" spans="2:21">
      <c r="B838" s="24" t="str">
        <f t="shared" si="31"/>
        <v>N</v>
      </c>
      <c r="C838" s="24" t="s">
        <v>5858</v>
      </c>
      <c r="D838" s="24" t="str">
        <f t="shared" si="32"/>
        <v/>
      </c>
      <c r="E838" s="189" t="s">
        <v>336</v>
      </c>
      <c r="F838" s="189" t="s">
        <v>4655</v>
      </c>
      <c r="G838" s="189" t="s">
        <v>332</v>
      </c>
      <c r="H838" s="195" t="s">
        <v>333</v>
      </c>
      <c r="I838" s="24" t="s">
        <v>3956</v>
      </c>
      <c r="J838" s="24" t="s">
        <v>4656</v>
      </c>
      <c r="K838" s="24" t="s">
        <v>4675</v>
      </c>
      <c r="L838" s="24" t="s">
        <v>4867</v>
      </c>
      <c r="M838" s="24" t="s">
        <v>535</v>
      </c>
      <c r="N838" s="24" t="s">
        <v>4868</v>
      </c>
      <c r="O838" s="24" t="s">
        <v>1125</v>
      </c>
      <c r="P838" s="25" t="s">
        <v>544</v>
      </c>
      <c r="Q838" s="24" t="s">
        <v>4881</v>
      </c>
      <c r="R838" s="25" t="s">
        <v>1095</v>
      </c>
      <c r="S838" s="24"/>
      <c r="T838" s="24"/>
      <c r="U838" s="24"/>
    </row>
    <row r="839" spans="2:21">
      <c r="B839" s="24" t="str">
        <f t="shared" ref="B839:B902" si="33">IF(AND(M839&lt;&gt;"B20", O839= "Coating_Standard"),"Y","N")</f>
        <v>N</v>
      </c>
      <c r="C839" s="24" t="s">
        <v>5859</v>
      </c>
      <c r="D839" s="24" t="str">
        <f t="shared" si="32"/>
        <v/>
      </c>
      <c r="E839" s="189" t="s">
        <v>336</v>
      </c>
      <c r="F839" s="189" t="s">
        <v>4655</v>
      </c>
      <c r="G839" s="189" t="s">
        <v>332</v>
      </c>
      <c r="H839" s="195" t="s">
        <v>333</v>
      </c>
      <c r="I839" s="24" t="s">
        <v>3956</v>
      </c>
      <c r="J839" s="24" t="s">
        <v>4656</v>
      </c>
      <c r="K839" s="24" t="s">
        <v>4675</v>
      </c>
      <c r="L839" s="24" t="s">
        <v>4867</v>
      </c>
      <c r="M839" s="24" t="s">
        <v>543</v>
      </c>
      <c r="N839" s="24" t="s">
        <v>4868</v>
      </c>
      <c r="O839" s="24" t="s">
        <v>1125</v>
      </c>
      <c r="P839" s="25" t="s">
        <v>544</v>
      </c>
      <c r="Q839" s="24" t="s">
        <v>4883</v>
      </c>
      <c r="R839" s="25" t="s">
        <v>4664</v>
      </c>
      <c r="S839" s="24"/>
      <c r="T839" s="24"/>
      <c r="U839" s="24"/>
    </row>
    <row r="840" spans="2:21">
      <c r="B840" s="24" t="str">
        <f t="shared" si="33"/>
        <v>N</v>
      </c>
      <c r="C840" s="24" t="s">
        <v>5860</v>
      </c>
      <c r="D840" s="24" t="str">
        <f t="shared" si="32"/>
        <v/>
      </c>
      <c r="E840" s="189" t="s">
        <v>336</v>
      </c>
      <c r="F840" s="189" t="s">
        <v>4655</v>
      </c>
      <c r="G840" s="189" t="s">
        <v>332</v>
      </c>
      <c r="H840" s="195" t="s">
        <v>333</v>
      </c>
      <c r="I840" s="24" t="s">
        <v>3956</v>
      </c>
      <c r="J840" s="24" t="s">
        <v>4656</v>
      </c>
      <c r="K840" s="24" t="s">
        <v>4675</v>
      </c>
      <c r="L840" s="24" t="s">
        <v>4867</v>
      </c>
      <c r="M840" s="24" t="s">
        <v>550</v>
      </c>
      <c r="N840" s="24" t="s">
        <v>549</v>
      </c>
      <c r="O840" s="24" t="s">
        <v>1125</v>
      </c>
      <c r="P840" s="25" t="s">
        <v>544</v>
      </c>
      <c r="Q840" s="24" t="s">
        <v>4885</v>
      </c>
      <c r="R840" s="25" t="s">
        <v>1095</v>
      </c>
      <c r="S840" s="24"/>
      <c r="T840" s="24"/>
      <c r="U840" s="24"/>
    </row>
    <row r="841" spans="2:21">
      <c r="B841" s="24" t="str">
        <f t="shared" si="33"/>
        <v>N</v>
      </c>
      <c r="C841" s="24" t="s">
        <v>5861</v>
      </c>
      <c r="D841" s="24" t="str">
        <f t="shared" si="32"/>
        <v/>
      </c>
      <c r="E841" s="189" t="s">
        <v>344</v>
      </c>
      <c r="F841" s="189" t="s">
        <v>4655</v>
      </c>
      <c r="G841" s="189" t="s">
        <v>339</v>
      </c>
      <c r="H841" s="195" t="s">
        <v>329</v>
      </c>
      <c r="I841" s="24" t="s">
        <v>3956</v>
      </c>
      <c r="J841" s="24" t="s">
        <v>4656</v>
      </c>
      <c r="K841" s="24" t="s">
        <v>4657</v>
      </c>
      <c r="L841" s="24" t="s">
        <v>4867</v>
      </c>
      <c r="M841" s="24" t="s">
        <v>535</v>
      </c>
      <c r="N841" s="24" t="s">
        <v>4868</v>
      </c>
      <c r="O841" s="24" t="s">
        <v>1125</v>
      </c>
      <c r="P841" s="25" t="s">
        <v>544</v>
      </c>
      <c r="Q841" s="24" t="s">
        <v>4869</v>
      </c>
      <c r="R841" s="25" t="s">
        <v>1095</v>
      </c>
      <c r="S841" s="24"/>
      <c r="T841" s="24"/>
      <c r="U841" s="24"/>
    </row>
    <row r="842" spans="2:21">
      <c r="B842" s="24" t="str">
        <f t="shared" si="33"/>
        <v>N</v>
      </c>
      <c r="C842" s="24" t="s">
        <v>5862</v>
      </c>
      <c r="D842" s="24" t="str">
        <f t="shared" si="32"/>
        <v/>
      </c>
      <c r="E842" s="189" t="s">
        <v>344</v>
      </c>
      <c r="F842" s="189" t="s">
        <v>4655</v>
      </c>
      <c r="G842" s="189" t="s">
        <v>339</v>
      </c>
      <c r="H842" s="195" t="s">
        <v>329</v>
      </c>
      <c r="I842" s="24" t="s">
        <v>3956</v>
      </c>
      <c r="J842" s="24" t="s">
        <v>4656</v>
      </c>
      <c r="K842" s="24" t="s">
        <v>4657</v>
      </c>
      <c r="L842" s="24" t="s">
        <v>4867</v>
      </c>
      <c r="M842" s="24" t="s">
        <v>543</v>
      </c>
      <c r="N842" s="24" t="s">
        <v>4868</v>
      </c>
      <c r="O842" s="24" t="s">
        <v>1125</v>
      </c>
      <c r="P842" s="25" t="s">
        <v>544</v>
      </c>
      <c r="Q842" s="24" t="s">
        <v>4871</v>
      </c>
      <c r="R842" s="25" t="s">
        <v>4664</v>
      </c>
      <c r="S842" s="24"/>
      <c r="T842" s="24"/>
      <c r="U842" s="24"/>
    </row>
    <row r="843" spans="2:21">
      <c r="B843" s="24" t="str">
        <f t="shared" si="33"/>
        <v>N</v>
      </c>
      <c r="C843" s="24" t="s">
        <v>5863</v>
      </c>
      <c r="D843" s="24" t="str">
        <f t="shared" si="32"/>
        <v/>
      </c>
      <c r="E843" s="189" t="s">
        <v>344</v>
      </c>
      <c r="F843" s="189" t="s">
        <v>4655</v>
      </c>
      <c r="G843" s="189" t="s">
        <v>339</v>
      </c>
      <c r="H843" s="195" t="s">
        <v>329</v>
      </c>
      <c r="I843" s="24" t="s">
        <v>3956</v>
      </c>
      <c r="J843" s="24" t="s">
        <v>4656</v>
      </c>
      <c r="K843" s="24" t="s">
        <v>4657</v>
      </c>
      <c r="L843" s="24" t="s">
        <v>4867</v>
      </c>
      <c r="M843" s="24" t="s">
        <v>550</v>
      </c>
      <c r="N843" s="24" t="s">
        <v>549</v>
      </c>
      <c r="O843" s="24" t="s">
        <v>1125</v>
      </c>
      <c r="P843" s="25" t="s">
        <v>544</v>
      </c>
      <c r="Q843" s="24" t="s">
        <v>4873</v>
      </c>
      <c r="R843" s="25" t="s">
        <v>1095</v>
      </c>
      <c r="S843" s="24"/>
      <c r="T843" s="24"/>
      <c r="U843" s="24"/>
    </row>
    <row r="844" spans="2:21">
      <c r="B844" s="24" t="str">
        <f t="shared" si="33"/>
        <v>N</v>
      </c>
      <c r="C844" s="24" t="s">
        <v>5864</v>
      </c>
      <c r="D844" s="24" t="str">
        <f t="shared" si="32"/>
        <v/>
      </c>
      <c r="E844" s="189" t="s">
        <v>344</v>
      </c>
      <c r="F844" s="189" t="s">
        <v>4655</v>
      </c>
      <c r="G844" s="189" t="s">
        <v>332</v>
      </c>
      <c r="H844" s="195" t="s">
        <v>333</v>
      </c>
      <c r="I844" s="24" t="s">
        <v>3961</v>
      </c>
      <c r="J844" s="24" t="s">
        <v>3961</v>
      </c>
      <c r="K844" s="24"/>
      <c r="L844" s="24" t="s">
        <v>4867</v>
      </c>
      <c r="M844" s="24" t="s">
        <v>535</v>
      </c>
      <c r="N844" s="24" t="s">
        <v>4868</v>
      </c>
      <c r="O844" s="24" t="s">
        <v>1125</v>
      </c>
      <c r="P844" s="25" t="s">
        <v>544</v>
      </c>
      <c r="Q844" s="24" t="s">
        <v>4875</v>
      </c>
      <c r="R844" s="25" t="s">
        <v>1095</v>
      </c>
      <c r="S844" s="24"/>
      <c r="T844" s="24"/>
      <c r="U844" s="24"/>
    </row>
    <row r="845" spans="2:21">
      <c r="B845" s="24" t="str">
        <f t="shared" si="33"/>
        <v>N</v>
      </c>
      <c r="C845" s="24" t="s">
        <v>5865</v>
      </c>
      <c r="D845" s="24" t="str">
        <f t="shared" si="32"/>
        <v/>
      </c>
      <c r="E845" s="189" t="s">
        <v>344</v>
      </c>
      <c r="F845" s="189" t="s">
        <v>4655</v>
      </c>
      <c r="G845" s="189" t="s">
        <v>332</v>
      </c>
      <c r="H845" s="195" t="s">
        <v>333</v>
      </c>
      <c r="I845" s="24" t="s">
        <v>3961</v>
      </c>
      <c r="J845" s="24" t="s">
        <v>3961</v>
      </c>
      <c r="K845" s="24"/>
      <c r="L845" s="24" t="s">
        <v>4867</v>
      </c>
      <c r="M845" s="24" t="s">
        <v>543</v>
      </c>
      <c r="N845" s="24" t="s">
        <v>4868</v>
      </c>
      <c r="O845" s="24" t="s">
        <v>1125</v>
      </c>
      <c r="P845" s="25" t="s">
        <v>544</v>
      </c>
      <c r="Q845" s="24" t="s">
        <v>4877</v>
      </c>
      <c r="R845" s="25" t="s">
        <v>4664</v>
      </c>
      <c r="S845" s="24"/>
      <c r="T845" s="24"/>
      <c r="U845" s="24"/>
    </row>
    <row r="846" spans="2:21">
      <c r="B846" s="24" t="str">
        <f t="shared" si="33"/>
        <v>N</v>
      </c>
      <c r="C846" s="24" t="s">
        <v>5866</v>
      </c>
      <c r="D846" s="24" t="str">
        <f t="shared" si="32"/>
        <v/>
      </c>
      <c r="E846" s="189" t="s">
        <v>344</v>
      </c>
      <c r="F846" s="189" t="s">
        <v>4655</v>
      </c>
      <c r="G846" s="189" t="s">
        <v>332</v>
      </c>
      <c r="H846" s="195" t="s">
        <v>333</v>
      </c>
      <c r="I846" s="24" t="s">
        <v>3961</v>
      </c>
      <c r="J846" s="24" t="s">
        <v>3961</v>
      </c>
      <c r="K846" s="24"/>
      <c r="L846" s="24" t="s">
        <v>4867</v>
      </c>
      <c r="M846" s="24" t="s">
        <v>550</v>
      </c>
      <c r="N846" s="24" t="s">
        <v>549</v>
      </c>
      <c r="O846" s="24" t="s">
        <v>1125</v>
      </c>
      <c r="P846" s="25" t="s">
        <v>544</v>
      </c>
      <c r="Q846" s="24" t="s">
        <v>4879</v>
      </c>
      <c r="R846" s="25" t="s">
        <v>1095</v>
      </c>
      <c r="S846" s="24"/>
      <c r="T846" s="24"/>
      <c r="U846" s="24"/>
    </row>
    <row r="847" spans="2:21">
      <c r="B847" s="24" t="str">
        <f t="shared" si="33"/>
        <v>N</v>
      </c>
      <c r="C847" s="24" t="s">
        <v>5867</v>
      </c>
      <c r="D847" s="24" t="str">
        <f t="shared" si="32"/>
        <v/>
      </c>
      <c r="E847" s="189" t="s">
        <v>344</v>
      </c>
      <c r="F847" s="189" t="s">
        <v>4655</v>
      </c>
      <c r="G847" s="189" t="s">
        <v>332</v>
      </c>
      <c r="H847" s="195" t="s">
        <v>333</v>
      </c>
      <c r="I847" s="24" t="s">
        <v>3956</v>
      </c>
      <c r="J847" s="24" t="s">
        <v>4656</v>
      </c>
      <c r="K847" s="24" t="s">
        <v>4675</v>
      </c>
      <c r="L847" s="24" t="s">
        <v>4867</v>
      </c>
      <c r="M847" s="24" t="s">
        <v>535</v>
      </c>
      <c r="N847" s="24" t="s">
        <v>4868</v>
      </c>
      <c r="O847" s="24" t="s">
        <v>1125</v>
      </c>
      <c r="P847" s="25" t="s">
        <v>544</v>
      </c>
      <c r="Q847" s="24" t="s">
        <v>4881</v>
      </c>
      <c r="R847" s="25" t="s">
        <v>1095</v>
      </c>
      <c r="S847" s="24"/>
      <c r="T847" s="24"/>
      <c r="U847" s="24"/>
    </row>
    <row r="848" spans="2:21">
      <c r="B848" s="24" t="str">
        <f t="shared" si="33"/>
        <v>N</v>
      </c>
      <c r="C848" s="24" t="s">
        <v>5868</v>
      </c>
      <c r="D848" s="24" t="str">
        <f t="shared" si="32"/>
        <v/>
      </c>
      <c r="E848" s="189" t="s">
        <v>344</v>
      </c>
      <c r="F848" s="189" t="s">
        <v>4655</v>
      </c>
      <c r="G848" s="189" t="s">
        <v>332</v>
      </c>
      <c r="H848" s="195" t="s">
        <v>333</v>
      </c>
      <c r="I848" s="24" t="s">
        <v>3956</v>
      </c>
      <c r="J848" s="24" t="s">
        <v>4656</v>
      </c>
      <c r="K848" s="24" t="s">
        <v>4675</v>
      </c>
      <c r="L848" s="24" t="s">
        <v>4867</v>
      </c>
      <c r="M848" s="24" t="s">
        <v>543</v>
      </c>
      <c r="N848" s="24" t="s">
        <v>4868</v>
      </c>
      <c r="O848" s="24" t="s">
        <v>1125</v>
      </c>
      <c r="P848" s="25" t="s">
        <v>544</v>
      </c>
      <c r="Q848" s="24" t="s">
        <v>4883</v>
      </c>
      <c r="R848" s="25" t="s">
        <v>4664</v>
      </c>
      <c r="S848" s="24"/>
      <c r="T848" s="24"/>
      <c r="U848" s="24"/>
    </row>
    <row r="849" spans="2:21">
      <c r="B849" s="24" t="str">
        <f t="shared" si="33"/>
        <v>N</v>
      </c>
      <c r="C849" s="24" t="s">
        <v>5869</v>
      </c>
      <c r="D849" s="24" t="str">
        <f t="shared" si="32"/>
        <v/>
      </c>
      <c r="E849" s="189" t="s">
        <v>344</v>
      </c>
      <c r="F849" s="189" t="s">
        <v>4655</v>
      </c>
      <c r="G849" s="189" t="s">
        <v>332</v>
      </c>
      <c r="H849" s="195" t="s">
        <v>333</v>
      </c>
      <c r="I849" s="24" t="s">
        <v>3956</v>
      </c>
      <c r="J849" s="24" t="s">
        <v>4656</v>
      </c>
      <c r="K849" s="24" t="s">
        <v>4675</v>
      </c>
      <c r="L849" s="24" t="s">
        <v>4867</v>
      </c>
      <c r="M849" s="24" t="s">
        <v>550</v>
      </c>
      <c r="N849" s="24" t="s">
        <v>549</v>
      </c>
      <c r="O849" s="24" t="s">
        <v>1125</v>
      </c>
      <c r="P849" s="25" t="s">
        <v>544</v>
      </c>
      <c r="Q849" s="24" t="s">
        <v>4885</v>
      </c>
      <c r="R849" s="25" t="s">
        <v>1095</v>
      </c>
      <c r="S849" s="24"/>
      <c r="T849" s="24"/>
      <c r="U849" s="24"/>
    </row>
    <row r="850" spans="2:21">
      <c r="B850" s="24" t="str">
        <f t="shared" si="33"/>
        <v>N</v>
      </c>
      <c r="C850" s="24" t="s">
        <v>5870</v>
      </c>
      <c r="D850" s="24" t="str">
        <f t="shared" si="32"/>
        <v/>
      </c>
      <c r="E850" s="189" t="s">
        <v>356</v>
      </c>
      <c r="F850" s="189" t="s">
        <v>4655</v>
      </c>
      <c r="G850" s="189" t="s">
        <v>359</v>
      </c>
      <c r="H850" s="195" t="s">
        <v>360</v>
      </c>
      <c r="I850" s="24" t="s">
        <v>3956</v>
      </c>
      <c r="J850" s="24" t="s">
        <v>4656</v>
      </c>
      <c r="K850" s="24"/>
      <c r="L850" s="24" t="s">
        <v>4867</v>
      </c>
      <c r="M850" s="24" t="s">
        <v>535</v>
      </c>
      <c r="N850" s="24" t="s">
        <v>4868</v>
      </c>
      <c r="O850" s="24" t="s">
        <v>1125</v>
      </c>
      <c r="P850" s="25" t="s">
        <v>544</v>
      </c>
      <c r="Q850" s="24" t="s">
        <v>4905</v>
      </c>
      <c r="R850" s="25" t="s">
        <v>1095</v>
      </c>
      <c r="S850" s="24"/>
      <c r="T850" s="24"/>
      <c r="U850" s="24"/>
    </row>
    <row r="851" spans="2:21">
      <c r="B851" s="24" t="str">
        <f t="shared" si="33"/>
        <v>N</v>
      </c>
      <c r="C851" s="24" t="s">
        <v>5871</v>
      </c>
      <c r="D851" s="24" t="str">
        <f t="shared" si="32"/>
        <v/>
      </c>
      <c r="E851" s="189" t="s">
        <v>356</v>
      </c>
      <c r="F851" s="189" t="s">
        <v>4655</v>
      </c>
      <c r="G851" s="189" t="s">
        <v>359</v>
      </c>
      <c r="H851" s="195" t="s">
        <v>360</v>
      </c>
      <c r="I851" s="24" t="s">
        <v>3956</v>
      </c>
      <c r="J851" s="24" t="s">
        <v>4656</v>
      </c>
      <c r="K851" s="24"/>
      <c r="L851" s="24" t="s">
        <v>4867</v>
      </c>
      <c r="M851" s="24" t="s">
        <v>543</v>
      </c>
      <c r="N851" s="24" t="s">
        <v>4868</v>
      </c>
      <c r="O851" s="24" t="s">
        <v>1125</v>
      </c>
      <c r="P851" s="25" t="s">
        <v>544</v>
      </c>
      <c r="Q851" s="24" t="s">
        <v>4907</v>
      </c>
      <c r="R851" s="25" t="s">
        <v>4664</v>
      </c>
      <c r="S851" s="24"/>
      <c r="T851" s="24"/>
      <c r="U851" s="24"/>
    </row>
    <row r="852" spans="2:21">
      <c r="B852" s="24" t="str">
        <f t="shared" si="33"/>
        <v>N</v>
      </c>
      <c r="C852" s="24" t="s">
        <v>5872</v>
      </c>
      <c r="D852" s="24" t="str">
        <f t="shared" si="32"/>
        <v/>
      </c>
      <c r="E852" s="189" t="s">
        <v>356</v>
      </c>
      <c r="F852" s="189" t="s">
        <v>4655</v>
      </c>
      <c r="G852" s="189" t="s">
        <v>359</v>
      </c>
      <c r="H852" s="195" t="s">
        <v>360</v>
      </c>
      <c r="I852" s="24" t="s">
        <v>3956</v>
      </c>
      <c r="J852" s="24" t="s">
        <v>4656</v>
      </c>
      <c r="K852" s="24"/>
      <c r="L852" s="24" t="s">
        <v>4867</v>
      </c>
      <c r="M852" s="24" t="s">
        <v>550</v>
      </c>
      <c r="N852" s="24" t="s">
        <v>549</v>
      </c>
      <c r="O852" s="24" t="s">
        <v>1125</v>
      </c>
      <c r="P852" s="25" t="s">
        <v>544</v>
      </c>
      <c r="Q852" s="24" t="s">
        <v>4909</v>
      </c>
      <c r="R852" s="25" t="s">
        <v>1095</v>
      </c>
      <c r="S852" s="24"/>
      <c r="T852" s="24"/>
      <c r="U852" s="24"/>
    </row>
    <row r="853" spans="2:21">
      <c r="B853" s="24" t="str">
        <f t="shared" si="33"/>
        <v>N</v>
      </c>
      <c r="C853" s="24" t="s">
        <v>5873</v>
      </c>
      <c r="D853" s="24" t="str">
        <f t="shared" si="32"/>
        <v/>
      </c>
      <c r="E853" s="189" t="s">
        <v>356</v>
      </c>
      <c r="F853" s="189" t="s">
        <v>4655</v>
      </c>
      <c r="G853" s="189" t="s">
        <v>359</v>
      </c>
      <c r="H853" s="195" t="s">
        <v>360</v>
      </c>
      <c r="I853" s="24" t="s">
        <v>3961</v>
      </c>
      <c r="J853" s="24" t="s">
        <v>3961</v>
      </c>
      <c r="K853" s="24"/>
      <c r="L853" s="24" t="s">
        <v>4867</v>
      </c>
      <c r="M853" s="24" t="s">
        <v>535</v>
      </c>
      <c r="N853" s="24" t="s">
        <v>4868</v>
      </c>
      <c r="O853" s="24" t="s">
        <v>1125</v>
      </c>
      <c r="P853" s="25" t="s">
        <v>544</v>
      </c>
      <c r="Q853" s="24" t="s">
        <v>4911</v>
      </c>
      <c r="R853" s="25" t="s">
        <v>1095</v>
      </c>
      <c r="S853" s="24"/>
      <c r="T853" s="24"/>
      <c r="U853" s="24"/>
    </row>
    <row r="854" spans="2:21">
      <c r="B854" s="24" t="str">
        <f t="shared" si="33"/>
        <v>N</v>
      </c>
      <c r="C854" s="24" t="s">
        <v>5874</v>
      </c>
      <c r="D854" s="24" t="str">
        <f t="shared" si="32"/>
        <v/>
      </c>
      <c r="E854" s="189" t="s">
        <v>356</v>
      </c>
      <c r="F854" s="189" t="s">
        <v>4655</v>
      </c>
      <c r="G854" s="189" t="s">
        <v>359</v>
      </c>
      <c r="H854" s="195" t="s">
        <v>360</v>
      </c>
      <c r="I854" s="24" t="s">
        <v>3961</v>
      </c>
      <c r="J854" s="24" t="s">
        <v>3961</v>
      </c>
      <c r="K854" s="24"/>
      <c r="L854" s="24" t="s">
        <v>4867</v>
      </c>
      <c r="M854" s="24" t="s">
        <v>543</v>
      </c>
      <c r="N854" s="24" t="s">
        <v>4868</v>
      </c>
      <c r="O854" s="24" t="s">
        <v>1125</v>
      </c>
      <c r="P854" s="25" t="s">
        <v>544</v>
      </c>
      <c r="Q854" s="24" t="s">
        <v>4913</v>
      </c>
      <c r="R854" s="25" t="s">
        <v>4664</v>
      </c>
      <c r="S854" s="24"/>
      <c r="T854" s="24"/>
      <c r="U854" s="24"/>
    </row>
    <row r="855" spans="2:21">
      <c r="B855" s="24" t="str">
        <f t="shared" si="33"/>
        <v>N</v>
      </c>
      <c r="C855" s="24" t="s">
        <v>5875</v>
      </c>
      <c r="D855" s="24" t="str">
        <f t="shared" si="32"/>
        <v/>
      </c>
      <c r="E855" s="189" t="s">
        <v>356</v>
      </c>
      <c r="F855" s="189" t="s">
        <v>4655</v>
      </c>
      <c r="G855" s="189" t="s">
        <v>359</v>
      </c>
      <c r="H855" s="195" t="s">
        <v>360</v>
      </c>
      <c r="I855" s="24" t="s">
        <v>3961</v>
      </c>
      <c r="J855" s="24" t="s">
        <v>3961</v>
      </c>
      <c r="K855" s="24"/>
      <c r="L855" s="24" t="s">
        <v>4867</v>
      </c>
      <c r="M855" s="24" t="s">
        <v>550</v>
      </c>
      <c r="N855" s="24" t="s">
        <v>549</v>
      </c>
      <c r="O855" s="24" t="s">
        <v>1125</v>
      </c>
      <c r="P855" s="25" t="s">
        <v>544</v>
      </c>
      <c r="Q855" s="24" t="s">
        <v>4915</v>
      </c>
      <c r="R855" s="25" t="s">
        <v>1095</v>
      </c>
      <c r="S855" s="24"/>
      <c r="T855" s="24"/>
      <c r="U855" s="24"/>
    </row>
    <row r="856" spans="2:21">
      <c r="B856" s="24" t="str">
        <f t="shared" si="33"/>
        <v>N</v>
      </c>
      <c r="C856" s="24" t="s">
        <v>5876</v>
      </c>
      <c r="D856" s="24" t="str">
        <f t="shared" si="32"/>
        <v/>
      </c>
      <c r="E856" s="189" t="s">
        <v>363</v>
      </c>
      <c r="F856" s="189" t="s">
        <v>4655</v>
      </c>
      <c r="G856" s="189" t="s">
        <v>359</v>
      </c>
      <c r="H856" s="195" t="s">
        <v>360</v>
      </c>
      <c r="I856" s="24" t="s">
        <v>3956</v>
      </c>
      <c r="J856" s="24" t="s">
        <v>4656</v>
      </c>
      <c r="K856" s="24"/>
      <c r="L856" s="24" t="s">
        <v>4867</v>
      </c>
      <c r="M856" s="24" t="s">
        <v>535</v>
      </c>
      <c r="N856" s="24" t="s">
        <v>4868</v>
      </c>
      <c r="O856" s="24" t="s">
        <v>1125</v>
      </c>
      <c r="P856" s="25" t="s">
        <v>544</v>
      </c>
      <c r="Q856" s="24" t="s">
        <v>4905</v>
      </c>
      <c r="R856" s="25" t="s">
        <v>1095</v>
      </c>
      <c r="S856" s="24"/>
      <c r="T856" s="24"/>
      <c r="U856" s="24"/>
    </row>
    <row r="857" spans="2:21">
      <c r="B857" s="24" t="str">
        <f t="shared" si="33"/>
        <v>N</v>
      </c>
      <c r="C857" s="24" t="s">
        <v>5877</v>
      </c>
      <c r="D857" s="24" t="str">
        <f t="shared" si="32"/>
        <v/>
      </c>
      <c r="E857" s="189" t="s">
        <v>363</v>
      </c>
      <c r="F857" s="189" t="s">
        <v>4655</v>
      </c>
      <c r="G857" s="189" t="s">
        <v>359</v>
      </c>
      <c r="H857" s="195" t="s">
        <v>360</v>
      </c>
      <c r="I857" s="24" t="s">
        <v>3956</v>
      </c>
      <c r="J857" s="24" t="s">
        <v>4656</v>
      </c>
      <c r="K857" s="24"/>
      <c r="L857" s="24" t="s">
        <v>4867</v>
      </c>
      <c r="M857" s="24" t="s">
        <v>543</v>
      </c>
      <c r="N857" s="24" t="s">
        <v>4868</v>
      </c>
      <c r="O857" s="24" t="s">
        <v>1125</v>
      </c>
      <c r="P857" s="25" t="s">
        <v>544</v>
      </c>
      <c r="Q857" s="24" t="s">
        <v>4907</v>
      </c>
      <c r="R857" s="25" t="s">
        <v>4664</v>
      </c>
      <c r="S857" s="24"/>
      <c r="T857" s="24"/>
      <c r="U857" s="24"/>
    </row>
    <row r="858" spans="2:21">
      <c r="B858" s="24" t="str">
        <f t="shared" si="33"/>
        <v>N</v>
      </c>
      <c r="C858" s="24" t="s">
        <v>5878</v>
      </c>
      <c r="D858" s="24" t="str">
        <f t="shared" si="32"/>
        <v/>
      </c>
      <c r="E858" s="189" t="s">
        <v>363</v>
      </c>
      <c r="F858" s="189" t="s">
        <v>4655</v>
      </c>
      <c r="G858" s="189" t="s">
        <v>359</v>
      </c>
      <c r="H858" s="195" t="s">
        <v>360</v>
      </c>
      <c r="I858" s="24" t="s">
        <v>3956</v>
      </c>
      <c r="J858" s="24" t="s">
        <v>4656</v>
      </c>
      <c r="K858" s="24"/>
      <c r="L858" s="24" t="s">
        <v>4867</v>
      </c>
      <c r="M858" s="24" t="s">
        <v>550</v>
      </c>
      <c r="N858" s="24" t="s">
        <v>549</v>
      </c>
      <c r="O858" s="24" t="s">
        <v>1125</v>
      </c>
      <c r="P858" s="25" t="s">
        <v>544</v>
      </c>
      <c r="Q858" s="24" t="s">
        <v>4909</v>
      </c>
      <c r="R858" s="25" t="s">
        <v>1095</v>
      </c>
      <c r="S858" s="24"/>
      <c r="T858" s="24"/>
      <c r="U858" s="24"/>
    </row>
    <row r="859" spans="2:21">
      <c r="B859" s="24" t="str">
        <f t="shared" si="33"/>
        <v>N</v>
      </c>
      <c r="C859" s="24" t="s">
        <v>5879</v>
      </c>
      <c r="D859" s="24" t="str">
        <f t="shared" si="32"/>
        <v/>
      </c>
      <c r="E859" s="189" t="s">
        <v>363</v>
      </c>
      <c r="F859" s="189" t="s">
        <v>4655</v>
      </c>
      <c r="G859" s="189" t="s">
        <v>359</v>
      </c>
      <c r="H859" s="195" t="s">
        <v>360</v>
      </c>
      <c r="I859" s="24" t="s">
        <v>3961</v>
      </c>
      <c r="J859" s="24" t="s">
        <v>3961</v>
      </c>
      <c r="K859" s="24"/>
      <c r="L859" s="24" t="s">
        <v>4867</v>
      </c>
      <c r="M859" s="24" t="s">
        <v>535</v>
      </c>
      <c r="N859" s="24" t="s">
        <v>4868</v>
      </c>
      <c r="O859" s="24" t="s">
        <v>1125</v>
      </c>
      <c r="P859" s="25" t="s">
        <v>544</v>
      </c>
      <c r="Q859" s="24" t="s">
        <v>4911</v>
      </c>
      <c r="R859" s="25" t="s">
        <v>1095</v>
      </c>
      <c r="S859" s="24"/>
      <c r="T859" s="24"/>
      <c r="U859" s="24"/>
    </row>
    <row r="860" spans="2:21">
      <c r="B860" s="24" t="str">
        <f t="shared" si="33"/>
        <v>N</v>
      </c>
      <c r="C860" s="24" t="s">
        <v>5880</v>
      </c>
      <c r="D860" s="24" t="str">
        <f t="shared" si="32"/>
        <v/>
      </c>
      <c r="E860" s="189" t="s">
        <v>363</v>
      </c>
      <c r="F860" s="189" t="s">
        <v>4655</v>
      </c>
      <c r="G860" s="189" t="s">
        <v>359</v>
      </c>
      <c r="H860" s="195" t="s">
        <v>360</v>
      </c>
      <c r="I860" s="24" t="s">
        <v>3961</v>
      </c>
      <c r="J860" s="24" t="s">
        <v>3961</v>
      </c>
      <c r="K860" s="24"/>
      <c r="L860" s="24" t="s">
        <v>4867</v>
      </c>
      <c r="M860" s="24" t="s">
        <v>543</v>
      </c>
      <c r="N860" s="24" t="s">
        <v>4868</v>
      </c>
      <c r="O860" s="24" t="s">
        <v>1125</v>
      </c>
      <c r="P860" s="25" t="s">
        <v>544</v>
      </c>
      <c r="Q860" s="24" t="s">
        <v>4913</v>
      </c>
      <c r="R860" s="25" t="s">
        <v>4664</v>
      </c>
      <c r="S860" s="24"/>
      <c r="T860" s="24"/>
      <c r="U860" s="24"/>
    </row>
    <row r="861" spans="2:21">
      <c r="B861" s="24" t="str">
        <f t="shared" si="33"/>
        <v>N</v>
      </c>
      <c r="C861" s="24" t="s">
        <v>5881</v>
      </c>
      <c r="D861" s="24" t="str">
        <f t="shared" si="32"/>
        <v/>
      </c>
      <c r="E861" s="189" t="s">
        <v>363</v>
      </c>
      <c r="F861" s="189" t="s">
        <v>4655</v>
      </c>
      <c r="G861" s="189" t="s">
        <v>359</v>
      </c>
      <c r="H861" s="195" t="s">
        <v>360</v>
      </c>
      <c r="I861" s="24" t="s">
        <v>3961</v>
      </c>
      <c r="J861" s="24" t="s">
        <v>3961</v>
      </c>
      <c r="K861" s="24"/>
      <c r="L861" s="24" t="s">
        <v>4867</v>
      </c>
      <c r="M861" s="24" t="s">
        <v>550</v>
      </c>
      <c r="N861" s="24" t="s">
        <v>549</v>
      </c>
      <c r="O861" s="24" t="s">
        <v>1125</v>
      </c>
      <c r="P861" s="25" t="s">
        <v>544</v>
      </c>
      <c r="Q861" s="24" t="s">
        <v>4915</v>
      </c>
      <c r="R861" s="25" t="s">
        <v>1095</v>
      </c>
      <c r="S861" s="24"/>
      <c r="T861" s="24"/>
      <c r="U861" s="24"/>
    </row>
    <row r="862" spans="2:21">
      <c r="B862" s="24" t="str">
        <f t="shared" si="33"/>
        <v>N</v>
      </c>
      <c r="C862" s="24" t="s">
        <v>5882</v>
      </c>
      <c r="D862" s="24" t="str">
        <f t="shared" si="32"/>
        <v/>
      </c>
      <c r="E862" s="189" t="s">
        <v>368</v>
      </c>
      <c r="F862" s="189" t="s">
        <v>4655</v>
      </c>
      <c r="G862" s="189" t="s">
        <v>359</v>
      </c>
      <c r="H862" s="195" t="s">
        <v>360</v>
      </c>
      <c r="I862" s="24" t="s">
        <v>3956</v>
      </c>
      <c r="J862" s="24" t="s">
        <v>4656</v>
      </c>
      <c r="K862" s="24"/>
      <c r="L862" s="24" t="s">
        <v>4867</v>
      </c>
      <c r="M862" s="24" t="s">
        <v>535</v>
      </c>
      <c r="N862" s="24" t="s">
        <v>4868</v>
      </c>
      <c r="O862" s="24" t="s">
        <v>1125</v>
      </c>
      <c r="P862" s="25" t="s">
        <v>544</v>
      </c>
      <c r="Q862" s="24" t="s">
        <v>4905</v>
      </c>
      <c r="R862" s="25" t="s">
        <v>1095</v>
      </c>
      <c r="S862" s="24"/>
      <c r="T862" s="24"/>
      <c r="U862" s="24"/>
    </row>
    <row r="863" spans="2:21">
      <c r="B863" s="24" t="str">
        <f t="shared" si="33"/>
        <v>N</v>
      </c>
      <c r="C863" s="24" t="s">
        <v>5883</v>
      </c>
      <c r="D863" s="24" t="str">
        <f t="shared" si="32"/>
        <v/>
      </c>
      <c r="E863" s="189" t="s">
        <v>368</v>
      </c>
      <c r="F863" s="189" t="s">
        <v>4655</v>
      </c>
      <c r="G863" s="189" t="s">
        <v>359</v>
      </c>
      <c r="H863" s="195" t="s">
        <v>360</v>
      </c>
      <c r="I863" s="24" t="s">
        <v>3956</v>
      </c>
      <c r="J863" s="24" t="s">
        <v>4656</v>
      </c>
      <c r="K863" s="24"/>
      <c r="L863" s="24" t="s">
        <v>4867</v>
      </c>
      <c r="M863" s="24" t="s">
        <v>543</v>
      </c>
      <c r="N863" s="24" t="s">
        <v>4868</v>
      </c>
      <c r="O863" s="24" t="s">
        <v>1125</v>
      </c>
      <c r="P863" s="25" t="s">
        <v>544</v>
      </c>
      <c r="Q863" s="24" t="s">
        <v>4907</v>
      </c>
      <c r="R863" s="25" t="s">
        <v>4664</v>
      </c>
      <c r="S863" s="24"/>
      <c r="T863" s="24"/>
      <c r="U863" s="24"/>
    </row>
    <row r="864" spans="2:21">
      <c r="B864" s="24" t="str">
        <f t="shared" si="33"/>
        <v>N</v>
      </c>
      <c r="C864" s="24" t="s">
        <v>5884</v>
      </c>
      <c r="D864" s="24" t="str">
        <f t="shared" si="32"/>
        <v/>
      </c>
      <c r="E864" s="189" t="s">
        <v>368</v>
      </c>
      <c r="F864" s="189" t="s">
        <v>4655</v>
      </c>
      <c r="G864" s="189" t="s">
        <v>359</v>
      </c>
      <c r="H864" s="195" t="s">
        <v>360</v>
      </c>
      <c r="I864" s="24" t="s">
        <v>3956</v>
      </c>
      <c r="J864" s="24" t="s">
        <v>4656</v>
      </c>
      <c r="K864" s="24"/>
      <c r="L864" s="24" t="s">
        <v>4867</v>
      </c>
      <c r="M864" s="24" t="s">
        <v>550</v>
      </c>
      <c r="N864" s="24" t="s">
        <v>549</v>
      </c>
      <c r="O864" s="24" t="s">
        <v>1125</v>
      </c>
      <c r="P864" s="25" t="s">
        <v>544</v>
      </c>
      <c r="Q864" s="24" t="s">
        <v>4909</v>
      </c>
      <c r="R864" s="25" t="s">
        <v>1095</v>
      </c>
      <c r="S864" s="24"/>
      <c r="T864" s="24"/>
      <c r="U864" s="24"/>
    </row>
    <row r="865" spans="2:21">
      <c r="B865" s="24" t="str">
        <f t="shared" si="33"/>
        <v>N</v>
      </c>
      <c r="C865" s="24" t="s">
        <v>5885</v>
      </c>
      <c r="D865" s="24" t="str">
        <f t="shared" si="32"/>
        <v/>
      </c>
      <c r="E865" s="189" t="s">
        <v>368</v>
      </c>
      <c r="F865" s="189" t="s">
        <v>4655</v>
      </c>
      <c r="G865" s="189" t="s">
        <v>359</v>
      </c>
      <c r="H865" s="195" t="s">
        <v>360</v>
      </c>
      <c r="I865" s="24" t="s">
        <v>3961</v>
      </c>
      <c r="J865" s="24" t="s">
        <v>3961</v>
      </c>
      <c r="K865" s="24"/>
      <c r="L865" s="24" t="s">
        <v>4867</v>
      </c>
      <c r="M865" s="24" t="s">
        <v>535</v>
      </c>
      <c r="N865" s="24" t="s">
        <v>4868</v>
      </c>
      <c r="O865" s="24" t="s">
        <v>1125</v>
      </c>
      <c r="P865" s="25" t="s">
        <v>544</v>
      </c>
      <c r="Q865" s="24" t="s">
        <v>4911</v>
      </c>
      <c r="R865" s="25" t="s">
        <v>1095</v>
      </c>
      <c r="S865" s="24"/>
      <c r="T865" s="24"/>
      <c r="U865" s="24"/>
    </row>
    <row r="866" spans="2:21">
      <c r="B866" s="24" t="str">
        <f t="shared" si="33"/>
        <v>N</v>
      </c>
      <c r="C866" s="24" t="s">
        <v>5886</v>
      </c>
      <c r="D866" s="24" t="str">
        <f t="shared" si="32"/>
        <v/>
      </c>
      <c r="E866" s="189" t="s">
        <v>368</v>
      </c>
      <c r="F866" s="189" t="s">
        <v>4655</v>
      </c>
      <c r="G866" s="189" t="s">
        <v>359</v>
      </c>
      <c r="H866" s="195" t="s">
        <v>360</v>
      </c>
      <c r="I866" s="24" t="s">
        <v>3961</v>
      </c>
      <c r="J866" s="24" t="s">
        <v>3961</v>
      </c>
      <c r="K866" s="24"/>
      <c r="L866" s="24" t="s">
        <v>4867</v>
      </c>
      <c r="M866" s="24" t="s">
        <v>543</v>
      </c>
      <c r="N866" s="24" t="s">
        <v>4868</v>
      </c>
      <c r="O866" s="24" t="s">
        <v>1125</v>
      </c>
      <c r="P866" s="25" t="s">
        <v>544</v>
      </c>
      <c r="Q866" s="24" t="s">
        <v>4913</v>
      </c>
      <c r="R866" s="25" t="s">
        <v>4664</v>
      </c>
      <c r="S866" s="24"/>
      <c r="T866" s="24"/>
      <c r="U866" s="24"/>
    </row>
    <row r="867" spans="2:21">
      <c r="B867" s="24" t="str">
        <f t="shared" si="33"/>
        <v>N</v>
      </c>
      <c r="C867" s="24" t="s">
        <v>5887</v>
      </c>
      <c r="D867" s="24" t="str">
        <f t="shared" si="32"/>
        <v/>
      </c>
      <c r="E867" s="189" t="s">
        <v>368</v>
      </c>
      <c r="F867" s="189" t="s">
        <v>4655</v>
      </c>
      <c r="G867" s="189" t="s">
        <v>359</v>
      </c>
      <c r="H867" s="195" t="s">
        <v>360</v>
      </c>
      <c r="I867" s="24" t="s">
        <v>3961</v>
      </c>
      <c r="J867" s="24" t="s">
        <v>3961</v>
      </c>
      <c r="K867" s="24"/>
      <c r="L867" s="24" t="s">
        <v>4867</v>
      </c>
      <c r="M867" s="24" t="s">
        <v>550</v>
      </c>
      <c r="N867" s="24" t="s">
        <v>549</v>
      </c>
      <c r="O867" s="24" t="s">
        <v>1125</v>
      </c>
      <c r="P867" s="25" t="s">
        <v>544</v>
      </c>
      <c r="Q867" s="24" t="s">
        <v>4915</v>
      </c>
      <c r="R867" s="25" t="s">
        <v>1095</v>
      </c>
      <c r="S867" s="24"/>
      <c r="T867" s="24"/>
      <c r="U867" s="24"/>
    </row>
    <row r="868" spans="2:21">
      <c r="B868" s="24" t="str">
        <f t="shared" si="33"/>
        <v>N</v>
      </c>
      <c r="C868" s="24" t="s">
        <v>5888</v>
      </c>
      <c r="D868" s="24" t="str">
        <f t="shared" si="32"/>
        <v/>
      </c>
      <c r="E868" s="197" t="s">
        <v>373</v>
      </c>
      <c r="F868" s="189" t="s">
        <v>4655</v>
      </c>
      <c r="G868" s="189" t="s">
        <v>359</v>
      </c>
      <c r="H868" s="195" t="s">
        <v>360</v>
      </c>
      <c r="I868" s="24" t="s">
        <v>3956</v>
      </c>
      <c r="J868" s="24" t="s">
        <v>4656</v>
      </c>
      <c r="K868" s="24"/>
      <c r="L868" s="24" t="s">
        <v>4867</v>
      </c>
      <c r="M868" s="24" t="s">
        <v>535</v>
      </c>
      <c r="N868" s="24" t="s">
        <v>4868</v>
      </c>
      <c r="O868" s="24" t="s">
        <v>1125</v>
      </c>
      <c r="P868" s="25" t="s">
        <v>544</v>
      </c>
      <c r="Q868" s="24" t="s">
        <v>4905</v>
      </c>
      <c r="R868" s="25" t="s">
        <v>1095</v>
      </c>
      <c r="S868" s="24"/>
      <c r="T868" s="24"/>
      <c r="U868" s="24"/>
    </row>
    <row r="869" spans="2:21">
      <c r="B869" s="24" t="str">
        <f t="shared" si="33"/>
        <v>N</v>
      </c>
      <c r="C869" s="24" t="s">
        <v>5889</v>
      </c>
      <c r="D869" s="24" t="str">
        <f t="shared" si="32"/>
        <v/>
      </c>
      <c r="E869" s="197" t="s">
        <v>373</v>
      </c>
      <c r="F869" s="189" t="s">
        <v>4655</v>
      </c>
      <c r="G869" s="189" t="s">
        <v>359</v>
      </c>
      <c r="H869" s="195" t="s">
        <v>360</v>
      </c>
      <c r="I869" s="24" t="s">
        <v>3956</v>
      </c>
      <c r="J869" s="24" t="s">
        <v>4656</v>
      </c>
      <c r="K869" s="24"/>
      <c r="L869" s="24" t="s">
        <v>4867</v>
      </c>
      <c r="M869" s="24" t="s">
        <v>543</v>
      </c>
      <c r="N869" s="24" t="s">
        <v>4868</v>
      </c>
      <c r="O869" s="24" t="s">
        <v>1125</v>
      </c>
      <c r="P869" s="25" t="s">
        <v>544</v>
      </c>
      <c r="Q869" s="24" t="s">
        <v>4907</v>
      </c>
      <c r="R869" s="25" t="s">
        <v>4664</v>
      </c>
      <c r="S869" s="24"/>
      <c r="T869" s="24"/>
      <c r="U869" s="24"/>
    </row>
    <row r="870" spans="2:21">
      <c r="B870" s="24" t="str">
        <f t="shared" si="33"/>
        <v>N</v>
      </c>
      <c r="C870" s="24" t="s">
        <v>5890</v>
      </c>
      <c r="D870" s="24" t="str">
        <f t="shared" si="32"/>
        <v/>
      </c>
      <c r="E870" s="197" t="s">
        <v>373</v>
      </c>
      <c r="F870" s="189" t="s">
        <v>4655</v>
      </c>
      <c r="G870" s="189" t="s">
        <v>359</v>
      </c>
      <c r="H870" s="195" t="s">
        <v>360</v>
      </c>
      <c r="I870" s="24" t="s">
        <v>3956</v>
      </c>
      <c r="J870" s="24" t="s">
        <v>4656</v>
      </c>
      <c r="K870" s="24"/>
      <c r="L870" s="24" t="s">
        <v>4867</v>
      </c>
      <c r="M870" s="24" t="s">
        <v>550</v>
      </c>
      <c r="N870" s="24" t="s">
        <v>549</v>
      </c>
      <c r="O870" s="24" t="s">
        <v>1125</v>
      </c>
      <c r="P870" s="25" t="s">
        <v>544</v>
      </c>
      <c r="Q870" s="24" t="s">
        <v>4909</v>
      </c>
      <c r="R870" s="25" t="s">
        <v>1095</v>
      </c>
      <c r="S870" s="24"/>
      <c r="T870" s="24"/>
      <c r="U870" s="24"/>
    </row>
    <row r="871" spans="2:21">
      <c r="B871" s="24" t="str">
        <f t="shared" si="33"/>
        <v>N</v>
      </c>
      <c r="C871" s="24" t="s">
        <v>5891</v>
      </c>
      <c r="D871" s="24" t="str">
        <f t="shared" si="32"/>
        <v/>
      </c>
      <c r="E871" s="197" t="s">
        <v>373</v>
      </c>
      <c r="F871" s="189" t="s">
        <v>4655</v>
      </c>
      <c r="G871" s="189" t="s">
        <v>359</v>
      </c>
      <c r="H871" s="195" t="s">
        <v>360</v>
      </c>
      <c r="I871" s="24" t="s">
        <v>3961</v>
      </c>
      <c r="J871" s="24" t="s">
        <v>3961</v>
      </c>
      <c r="K871" s="24"/>
      <c r="L871" s="24" t="s">
        <v>4867</v>
      </c>
      <c r="M871" s="24" t="s">
        <v>535</v>
      </c>
      <c r="N871" s="24" t="s">
        <v>4868</v>
      </c>
      <c r="O871" s="24" t="s">
        <v>1125</v>
      </c>
      <c r="P871" s="25" t="s">
        <v>544</v>
      </c>
      <c r="Q871" s="24" t="s">
        <v>4911</v>
      </c>
      <c r="R871" s="25" t="s">
        <v>1095</v>
      </c>
      <c r="S871" s="24"/>
      <c r="T871" s="24"/>
      <c r="U871" s="24"/>
    </row>
    <row r="872" spans="2:21">
      <c r="B872" s="24" t="str">
        <f t="shared" si="33"/>
        <v>N</v>
      </c>
      <c r="C872" s="24" t="s">
        <v>5892</v>
      </c>
      <c r="D872" s="24" t="str">
        <f t="shared" si="32"/>
        <v/>
      </c>
      <c r="E872" s="197" t="s">
        <v>373</v>
      </c>
      <c r="F872" s="189" t="s">
        <v>4655</v>
      </c>
      <c r="G872" s="189" t="s">
        <v>359</v>
      </c>
      <c r="H872" s="195" t="s">
        <v>360</v>
      </c>
      <c r="I872" s="24" t="s">
        <v>3961</v>
      </c>
      <c r="J872" s="24" t="s">
        <v>3961</v>
      </c>
      <c r="K872" s="24"/>
      <c r="L872" s="24" t="s">
        <v>4867</v>
      </c>
      <c r="M872" s="24" t="s">
        <v>543</v>
      </c>
      <c r="N872" s="24" t="s">
        <v>4868</v>
      </c>
      <c r="O872" s="24" t="s">
        <v>1125</v>
      </c>
      <c r="P872" s="25" t="s">
        <v>544</v>
      </c>
      <c r="Q872" s="24" t="s">
        <v>4913</v>
      </c>
      <c r="R872" s="25" t="s">
        <v>4664</v>
      </c>
      <c r="S872" s="24"/>
      <c r="T872" s="24"/>
      <c r="U872" s="24"/>
    </row>
    <row r="873" spans="2:21">
      <c r="B873" s="24" t="str">
        <f t="shared" si="33"/>
        <v>N</v>
      </c>
      <c r="C873" s="24" t="s">
        <v>5893</v>
      </c>
      <c r="D873" s="24" t="str">
        <f t="shared" si="32"/>
        <v/>
      </c>
      <c r="E873" s="197" t="s">
        <v>373</v>
      </c>
      <c r="F873" s="189" t="s">
        <v>4655</v>
      </c>
      <c r="G873" s="189" t="s">
        <v>359</v>
      </c>
      <c r="H873" s="195" t="s">
        <v>360</v>
      </c>
      <c r="I873" s="24" t="s">
        <v>3961</v>
      </c>
      <c r="J873" s="24" t="s">
        <v>3961</v>
      </c>
      <c r="K873" s="24"/>
      <c r="L873" s="24" t="s">
        <v>4867</v>
      </c>
      <c r="M873" s="24" t="s">
        <v>550</v>
      </c>
      <c r="N873" s="24" t="s">
        <v>549</v>
      </c>
      <c r="O873" s="24" t="s">
        <v>1125</v>
      </c>
      <c r="P873" s="25" t="s">
        <v>544</v>
      </c>
      <c r="Q873" s="24" t="s">
        <v>4915</v>
      </c>
      <c r="R873" s="25" t="s">
        <v>1095</v>
      </c>
      <c r="S873" s="24"/>
      <c r="T873" s="24"/>
      <c r="U873" s="24"/>
    </row>
    <row r="874" spans="2:21">
      <c r="B874" s="24" t="str">
        <f t="shared" si="33"/>
        <v>N</v>
      </c>
      <c r="C874" s="24" t="s">
        <v>5894</v>
      </c>
      <c r="D874" s="24" t="str">
        <f t="shared" si="32"/>
        <v/>
      </c>
      <c r="E874" s="197" t="s">
        <v>378</v>
      </c>
      <c r="F874" s="189" t="s">
        <v>4655</v>
      </c>
      <c r="G874" s="189" t="s">
        <v>359</v>
      </c>
      <c r="H874" s="195" t="s">
        <v>360</v>
      </c>
      <c r="I874" s="24" t="s">
        <v>3956</v>
      </c>
      <c r="J874" s="24" t="s">
        <v>4656</v>
      </c>
      <c r="K874" s="24"/>
      <c r="L874" s="24" t="s">
        <v>4867</v>
      </c>
      <c r="M874" s="24" t="s">
        <v>535</v>
      </c>
      <c r="N874" s="24" t="s">
        <v>4868</v>
      </c>
      <c r="O874" s="24" t="s">
        <v>1125</v>
      </c>
      <c r="P874" s="25" t="s">
        <v>544</v>
      </c>
      <c r="Q874" s="24" t="s">
        <v>4935</v>
      </c>
      <c r="R874" s="25" t="s">
        <v>1095</v>
      </c>
      <c r="S874" s="24"/>
      <c r="T874" s="24"/>
      <c r="U874" s="24"/>
    </row>
    <row r="875" spans="2:21">
      <c r="B875" s="24" t="str">
        <f t="shared" si="33"/>
        <v>N</v>
      </c>
      <c r="C875" s="24" t="s">
        <v>5895</v>
      </c>
      <c r="D875" s="24" t="str">
        <f t="shared" si="32"/>
        <v/>
      </c>
      <c r="E875" s="197" t="s">
        <v>378</v>
      </c>
      <c r="F875" s="189" t="s">
        <v>4655</v>
      </c>
      <c r="G875" s="189" t="s">
        <v>359</v>
      </c>
      <c r="H875" s="195" t="s">
        <v>360</v>
      </c>
      <c r="I875" s="24" t="s">
        <v>3956</v>
      </c>
      <c r="J875" s="24" t="s">
        <v>4656</v>
      </c>
      <c r="K875" s="24"/>
      <c r="L875" s="24" t="s">
        <v>4867</v>
      </c>
      <c r="M875" s="24" t="s">
        <v>543</v>
      </c>
      <c r="N875" s="24" t="s">
        <v>4868</v>
      </c>
      <c r="O875" s="24" t="s">
        <v>1125</v>
      </c>
      <c r="P875" s="25" t="s">
        <v>544</v>
      </c>
      <c r="Q875" s="24" t="s">
        <v>4937</v>
      </c>
      <c r="R875" s="25" t="s">
        <v>4664</v>
      </c>
      <c r="S875" s="24"/>
      <c r="T875" s="24"/>
      <c r="U875" s="24"/>
    </row>
    <row r="876" spans="2:21">
      <c r="B876" s="24" t="str">
        <f t="shared" si="33"/>
        <v>N</v>
      </c>
      <c r="C876" s="24" t="s">
        <v>5896</v>
      </c>
      <c r="D876" s="24" t="str">
        <f t="shared" si="32"/>
        <v/>
      </c>
      <c r="E876" s="197" t="s">
        <v>378</v>
      </c>
      <c r="F876" s="189" t="s">
        <v>4655</v>
      </c>
      <c r="G876" s="189" t="s">
        <v>359</v>
      </c>
      <c r="H876" s="195" t="s">
        <v>360</v>
      </c>
      <c r="I876" s="24" t="s">
        <v>3956</v>
      </c>
      <c r="J876" s="24" t="s">
        <v>4656</v>
      </c>
      <c r="K876" s="24"/>
      <c r="L876" s="24" t="s">
        <v>4867</v>
      </c>
      <c r="M876" s="24" t="s">
        <v>550</v>
      </c>
      <c r="N876" s="24" t="s">
        <v>549</v>
      </c>
      <c r="O876" s="24" t="s">
        <v>1125</v>
      </c>
      <c r="P876" s="25" t="s">
        <v>544</v>
      </c>
      <c r="Q876" s="24" t="s">
        <v>4939</v>
      </c>
      <c r="R876" s="25" t="s">
        <v>1095</v>
      </c>
      <c r="S876" s="24"/>
      <c r="T876" s="24"/>
      <c r="U876" s="24"/>
    </row>
    <row r="877" spans="2:21">
      <c r="B877" s="24" t="str">
        <f t="shared" si="33"/>
        <v>N</v>
      </c>
      <c r="C877" s="24" t="s">
        <v>5897</v>
      </c>
      <c r="D877" s="24" t="str">
        <f t="shared" si="32"/>
        <v/>
      </c>
      <c r="E877" s="197" t="s">
        <v>378</v>
      </c>
      <c r="F877" s="189" t="s">
        <v>4655</v>
      </c>
      <c r="G877" s="189" t="s">
        <v>359</v>
      </c>
      <c r="H877" s="195" t="s">
        <v>360</v>
      </c>
      <c r="I877" s="24" t="s">
        <v>3961</v>
      </c>
      <c r="J877" s="24" t="s">
        <v>3961</v>
      </c>
      <c r="K877" s="24"/>
      <c r="L877" s="24" t="s">
        <v>4867</v>
      </c>
      <c r="M877" s="24" t="s">
        <v>535</v>
      </c>
      <c r="N877" s="24" t="s">
        <v>4868</v>
      </c>
      <c r="O877" s="24" t="s">
        <v>1125</v>
      </c>
      <c r="P877" s="25" t="s">
        <v>544</v>
      </c>
      <c r="Q877" s="24" t="s">
        <v>4941</v>
      </c>
      <c r="R877" s="25" t="s">
        <v>1095</v>
      </c>
      <c r="S877" s="24"/>
      <c r="T877" s="24"/>
      <c r="U877" s="24"/>
    </row>
    <row r="878" spans="2:21">
      <c r="B878" s="24" t="str">
        <f t="shared" si="33"/>
        <v>N</v>
      </c>
      <c r="C878" s="24" t="s">
        <v>5898</v>
      </c>
      <c r="D878" s="24" t="str">
        <f t="shared" si="32"/>
        <v/>
      </c>
      <c r="E878" s="197" t="s">
        <v>378</v>
      </c>
      <c r="F878" s="189" t="s">
        <v>4655</v>
      </c>
      <c r="G878" s="189" t="s">
        <v>359</v>
      </c>
      <c r="H878" s="195" t="s">
        <v>360</v>
      </c>
      <c r="I878" s="24" t="s">
        <v>3961</v>
      </c>
      <c r="J878" s="24" t="s">
        <v>3961</v>
      </c>
      <c r="K878" s="24"/>
      <c r="L878" s="24" t="s">
        <v>4867</v>
      </c>
      <c r="M878" s="24" t="s">
        <v>543</v>
      </c>
      <c r="N878" s="24" t="s">
        <v>4868</v>
      </c>
      <c r="O878" s="24" t="s">
        <v>1125</v>
      </c>
      <c r="P878" s="25" t="s">
        <v>544</v>
      </c>
      <c r="Q878" s="24" t="s">
        <v>4943</v>
      </c>
      <c r="R878" s="25" t="s">
        <v>4664</v>
      </c>
      <c r="S878" s="24"/>
      <c r="T878" s="24"/>
      <c r="U878" s="24"/>
    </row>
    <row r="879" spans="2:21">
      <c r="B879" s="24" t="str">
        <f t="shared" si="33"/>
        <v>N</v>
      </c>
      <c r="C879" s="24" t="s">
        <v>5899</v>
      </c>
      <c r="D879" s="24" t="str">
        <f t="shared" si="32"/>
        <v/>
      </c>
      <c r="E879" s="197" t="s">
        <v>378</v>
      </c>
      <c r="F879" s="189" t="s">
        <v>4655</v>
      </c>
      <c r="G879" s="189" t="s">
        <v>359</v>
      </c>
      <c r="H879" s="195" t="s">
        <v>360</v>
      </c>
      <c r="I879" s="24" t="s">
        <v>3961</v>
      </c>
      <c r="J879" s="24" t="s">
        <v>3961</v>
      </c>
      <c r="K879" s="24"/>
      <c r="L879" s="24" t="s">
        <v>4867</v>
      </c>
      <c r="M879" s="24" t="s">
        <v>550</v>
      </c>
      <c r="N879" s="24" t="s">
        <v>549</v>
      </c>
      <c r="O879" s="24" t="s">
        <v>1125</v>
      </c>
      <c r="P879" s="25" t="s">
        <v>544</v>
      </c>
      <c r="Q879" s="24" t="s">
        <v>4945</v>
      </c>
      <c r="R879" s="25" t="s">
        <v>1095</v>
      </c>
      <c r="S879" s="24"/>
      <c r="T879" s="24"/>
      <c r="U879" s="24"/>
    </row>
    <row r="880" spans="2:21">
      <c r="B880" s="24" t="str">
        <f t="shared" si="33"/>
        <v>N</v>
      </c>
      <c r="C880" s="24" t="s">
        <v>5900</v>
      </c>
      <c r="D880" s="24" t="str">
        <f t="shared" si="32"/>
        <v/>
      </c>
      <c r="E880" s="197" t="s">
        <v>383</v>
      </c>
      <c r="F880" s="189" t="s">
        <v>4655</v>
      </c>
      <c r="G880" s="189" t="s">
        <v>359</v>
      </c>
      <c r="H880" s="195" t="s">
        <v>360</v>
      </c>
      <c r="I880" s="24" t="s">
        <v>3956</v>
      </c>
      <c r="J880" s="24" t="s">
        <v>4656</v>
      </c>
      <c r="K880" s="24"/>
      <c r="L880" s="24" t="s">
        <v>4867</v>
      </c>
      <c r="M880" s="24" t="s">
        <v>535</v>
      </c>
      <c r="N880" s="24" t="s">
        <v>4868</v>
      </c>
      <c r="O880" s="24" t="s">
        <v>1125</v>
      </c>
      <c r="P880" s="25" t="s">
        <v>544</v>
      </c>
      <c r="Q880" s="24" t="s">
        <v>4935</v>
      </c>
      <c r="R880" s="25" t="s">
        <v>1095</v>
      </c>
      <c r="S880" s="24"/>
      <c r="T880" s="24"/>
      <c r="U880" s="24"/>
    </row>
    <row r="881" spans="2:21">
      <c r="B881" s="24" t="str">
        <f t="shared" si="33"/>
        <v>N</v>
      </c>
      <c r="C881" s="24" t="s">
        <v>5901</v>
      </c>
      <c r="D881" s="24" t="str">
        <f t="shared" si="32"/>
        <v/>
      </c>
      <c r="E881" s="197" t="s">
        <v>383</v>
      </c>
      <c r="F881" s="189" t="s">
        <v>4655</v>
      </c>
      <c r="G881" s="189" t="s">
        <v>359</v>
      </c>
      <c r="H881" s="195" t="s">
        <v>360</v>
      </c>
      <c r="I881" s="24" t="s">
        <v>3956</v>
      </c>
      <c r="J881" s="24" t="s">
        <v>4656</v>
      </c>
      <c r="K881" s="24"/>
      <c r="L881" s="24" t="s">
        <v>4867</v>
      </c>
      <c r="M881" s="24" t="s">
        <v>543</v>
      </c>
      <c r="N881" s="24" t="s">
        <v>4868</v>
      </c>
      <c r="O881" s="24" t="s">
        <v>1125</v>
      </c>
      <c r="P881" s="25" t="s">
        <v>544</v>
      </c>
      <c r="Q881" s="24" t="s">
        <v>4937</v>
      </c>
      <c r="R881" s="25" t="s">
        <v>4664</v>
      </c>
      <c r="S881" s="24"/>
      <c r="T881" s="24"/>
      <c r="U881" s="24"/>
    </row>
    <row r="882" spans="2:21">
      <c r="B882" s="24" t="str">
        <f t="shared" si="33"/>
        <v>N</v>
      </c>
      <c r="C882" s="24" t="s">
        <v>5902</v>
      </c>
      <c r="D882" s="24" t="str">
        <f t="shared" si="32"/>
        <v/>
      </c>
      <c r="E882" s="197" t="s">
        <v>383</v>
      </c>
      <c r="F882" s="189" t="s">
        <v>4655</v>
      </c>
      <c r="G882" s="189" t="s">
        <v>359</v>
      </c>
      <c r="H882" s="195" t="s">
        <v>360</v>
      </c>
      <c r="I882" s="24" t="s">
        <v>3956</v>
      </c>
      <c r="J882" s="24" t="s">
        <v>4656</v>
      </c>
      <c r="K882" s="24"/>
      <c r="L882" s="24" t="s">
        <v>4867</v>
      </c>
      <c r="M882" s="24" t="s">
        <v>550</v>
      </c>
      <c r="N882" s="24" t="s">
        <v>549</v>
      </c>
      <c r="O882" s="24" t="s">
        <v>1125</v>
      </c>
      <c r="P882" s="25" t="s">
        <v>544</v>
      </c>
      <c r="Q882" s="24" t="s">
        <v>4939</v>
      </c>
      <c r="R882" s="25" t="s">
        <v>1095</v>
      </c>
      <c r="S882" s="24"/>
      <c r="T882" s="24"/>
      <c r="U882" s="24"/>
    </row>
    <row r="883" spans="2:21">
      <c r="B883" s="24" t="str">
        <f t="shared" si="33"/>
        <v>N</v>
      </c>
      <c r="C883" s="24" t="s">
        <v>5903</v>
      </c>
      <c r="D883" s="24" t="str">
        <f t="shared" si="32"/>
        <v/>
      </c>
      <c r="E883" s="197" t="s">
        <v>383</v>
      </c>
      <c r="F883" s="189" t="s">
        <v>4655</v>
      </c>
      <c r="G883" s="189" t="s">
        <v>359</v>
      </c>
      <c r="H883" s="195" t="s">
        <v>360</v>
      </c>
      <c r="I883" s="24" t="s">
        <v>3961</v>
      </c>
      <c r="J883" s="24" t="s">
        <v>3961</v>
      </c>
      <c r="K883" s="24"/>
      <c r="L883" s="24" t="s">
        <v>4867</v>
      </c>
      <c r="M883" s="24" t="s">
        <v>535</v>
      </c>
      <c r="N883" s="24" t="s">
        <v>4868</v>
      </c>
      <c r="O883" s="24" t="s">
        <v>1125</v>
      </c>
      <c r="P883" s="25" t="s">
        <v>544</v>
      </c>
      <c r="Q883" s="24" t="s">
        <v>4941</v>
      </c>
      <c r="R883" s="25" t="s">
        <v>1095</v>
      </c>
      <c r="S883" s="24"/>
      <c r="T883" s="24"/>
      <c r="U883" s="24"/>
    </row>
    <row r="884" spans="2:21">
      <c r="B884" s="24" t="str">
        <f t="shared" si="33"/>
        <v>N</v>
      </c>
      <c r="C884" s="24" t="s">
        <v>5904</v>
      </c>
      <c r="D884" s="24" t="str">
        <f t="shared" si="32"/>
        <v/>
      </c>
      <c r="E884" s="197" t="s">
        <v>383</v>
      </c>
      <c r="F884" s="189" t="s">
        <v>4655</v>
      </c>
      <c r="G884" s="189" t="s">
        <v>359</v>
      </c>
      <c r="H884" s="195" t="s">
        <v>360</v>
      </c>
      <c r="I884" s="24" t="s">
        <v>3961</v>
      </c>
      <c r="J884" s="24" t="s">
        <v>3961</v>
      </c>
      <c r="K884" s="24"/>
      <c r="L884" s="24" t="s">
        <v>4867</v>
      </c>
      <c r="M884" s="24" t="s">
        <v>543</v>
      </c>
      <c r="N884" s="24" t="s">
        <v>4868</v>
      </c>
      <c r="O884" s="24" t="s">
        <v>1125</v>
      </c>
      <c r="P884" s="25" t="s">
        <v>544</v>
      </c>
      <c r="Q884" s="24" t="s">
        <v>4943</v>
      </c>
      <c r="R884" s="25" t="s">
        <v>4664</v>
      </c>
      <c r="S884" s="24"/>
      <c r="T884" s="24"/>
      <c r="U884" s="24"/>
    </row>
    <row r="885" spans="2:21">
      <c r="B885" s="24" t="str">
        <f t="shared" si="33"/>
        <v>N</v>
      </c>
      <c r="C885" s="24" t="s">
        <v>5905</v>
      </c>
      <c r="D885" s="24" t="str">
        <f t="shared" si="32"/>
        <v/>
      </c>
      <c r="E885" s="197" t="s">
        <v>383</v>
      </c>
      <c r="F885" s="189" t="s">
        <v>4655</v>
      </c>
      <c r="G885" s="189" t="s">
        <v>359</v>
      </c>
      <c r="H885" s="195" t="s">
        <v>360</v>
      </c>
      <c r="I885" s="24" t="s">
        <v>3961</v>
      </c>
      <c r="J885" s="24" t="s">
        <v>3961</v>
      </c>
      <c r="K885" s="24"/>
      <c r="L885" s="24" t="s">
        <v>4867</v>
      </c>
      <c r="M885" s="24" t="s">
        <v>550</v>
      </c>
      <c r="N885" s="24" t="s">
        <v>549</v>
      </c>
      <c r="O885" s="24" t="s">
        <v>1125</v>
      </c>
      <c r="P885" s="25" t="s">
        <v>544</v>
      </c>
      <c r="Q885" s="24" t="s">
        <v>4945</v>
      </c>
      <c r="R885" s="25" t="s">
        <v>1095</v>
      </c>
      <c r="S885" s="24"/>
      <c r="T885" s="24"/>
      <c r="U885" s="24"/>
    </row>
    <row r="886" spans="2:21">
      <c r="B886" s="24" t="str">
        <f t="shared" si="33"/>
        <v>N</v>
      </c>
      <c r="C886" s="24" t="s">
        <v>5906</v>
      </c>
      <c r="D886" s="24" t="str">
        <f t="shared" si="32"/>
        <v/>
      </c>
      <c r="E886" s="197" t="s">
        <v>388</v>
      </c>
      <c r="F886" s="189" t="s">
        <v>4655</v>
      </c>
      <c r="G886" s="189" t="s">
        <v>359</v>
      </c>
      <c r="H886" s="195" t="s">
        <v>360</v>
      </c>
      <c r="I886" s="24" t="s">
        <v>3956</v>
      </c>
      <c r="J886" s="24" t="s">
        <v>4656</v>
      </c>
      <c r="K886" s="24"/>
      <c r="L886" s="24" t="s">
        <v>4867</v>
      </c>
      <c r="M886" s="24" t="s">
        <v>535</v>
      </c>
      <c r="N886" s="24" t="s">
        <v>4868</v>
      </c>
      <c r="O886" s="24" t="s">
        <v>1125</v>
      </c>
      <c r="P886" s="25" t="s">
        <v>544</v>
      </c>
      <c r="Q886" s="24" t="s">
        <v>4905</v>
      </c>
      <c r="R886" s="25" t="s">
        <v>1095</v>
      </c>
      <c r="S886" s="24"/>
      <c r="T886" s="24"/>
      <c r="U886" s="24"/>
    </row>
    <row r="887" spans="2:21">
      <c r="B887" s="24" t="str">
        <f t="shared" si="33"/>
        <v>N</v>
      </c>
      <c r="C887" s="24" t="s">
        <v>5907</v>
      </c>
      <c r="D887" s="24" t="str">
        <f t="shared" si="32"/>
        <v/>
      </c>
      <c r="E887" s="197" t="s">
        <v>388</v>
      </c>
      <c r="F887" s="189" t="s">
        <v>4655</v>
      </c>
      <c r="G887" s="189" t="s">
        <v>359</v>
      </c>
      <c r="H887" s="195" t="s">
        <v>360</v>
      </c>
      <c r="I887" s="24" t="s">
        <v>3956</v>
      </c>
      <c r="J887" s="24" t="s">
        <v>4656</v>
      </c>
      <c r="K887" s="24"/>
      <c r="L887" s="24" t="s">
        <v>4867</v>
      </c>
      <c r="M887" s="24" t="s">
        <v>543</v>
      </c>
      <c r="N887" s="24" t="s">
        <v>4868</v>
      </c>
      <c r="O887" s="24" t="s">
        <v>1125</v>
      </c>
      <c r="P887" s="25" t="s">
        <v>544</v>
      </c>
      <c r="Q887" s="24" t="s">
        <v>4907</v>
      </c>
      <c r="R887" s="25" t="s">
        <v>4664</v>
      </c>
      <c r="S887" s="24"/>
      <c r="T887" s="24"/>
      <c r="U887" s="24"/>
    </row>
    <row r="888" spans="2:21">
      <c r="B888" s="24" t="str">
        <f t="shared" si="33"/>
        <v>N</v>
      </c>
      <c r="C888" s="24" t="s">
        <v>5908</v>
      </c>
      <c r="D888" s="24" t="str">
        <f t="shared" si="32"/>
        <v/>
      </c>
      <c r="E888" s="197" t="s">
        <v>388</v>
      </c>
      <c r="F888" s="189" t="s">
        <v>4655</v>
      </c>
      <c r="G888" s="189" t="s">
        <v>359</v>
      </c>
      <c r="H888" s="195" t="s">
        <v>360</v>
      </c>
      <c r="I888" s="24" t="s">
        <v>3956</v>
      </c>
      <c r="J888" s="24" t="s">
        <v>4656</v>
      </c>
      <c r="K888" s="24"/>
      <c r="L888" s="24" t="s">
        <v>4867</v>
      </c>
      <c r="M888" s="24" t="s">
        <v>550</v>
      </c>
      <c r="N888" s="24" t="s">
        <v>549</v>
      </c>
      <c r="O888" s="24" t="s">
        <v>1125</v>
      </c>
      <c r="P888" s="25" t="s">
        <v>544</v>
      </c>
      <c r="Q888" s="24" t="s">
        <v>4909</v>
      </c>
      <c r="R888" s="25" t="s">
        <v>1095</v>
      </c>
      <c r="S888" s="24"/>
      <c r="T888" s="24"/>
      <c r="U888" s="24"/>
    </row>
    <row r="889" spans="2:21">
      <c r="B889" s="24" t="str">
        <f t="shared" si="33"/>
        <v>N</v>
      </c>
      <c r="C889" s="24" t="s">
        <v>5909</v>
      </c>
      <c r="D889" s="24" t="str">
        <f t="shared" ref="D889:D952" si="34">IF(B889="Y",C889,"")</f>
        <v/>
      </c>
      <c r="E889" s="197" t="s">
        <v>388</v>
      </c>
      <c r="F889" s="189" t="s">
        <v>4655</v>
      </c>
      <c r="G889" s="189" t="s">
        <v>359</v>
      </c>
      <c r="H889" s="195" t="s">
        <v>360</v>
      </c>
      <c r="I889" s="24" t="s">
        <v>3961</v>
      </c>
      <c r="J889" s="24" t="s">
        <v>3961</v>
      </c>
      <c r="K889" s="24"/>
      <c r="L889" s="24" t="s">
        <v>4867</v>
      </c>
      <c r="M889" s="24" t="s">
        <v>535</v>
      </c>
      <c r="N889" s="24" t="s">
        <v>4868</v>
      </c>
      <c r="O889" s="24" t="s">
        <v>1125</v>
      </c>
      <c r="P889" s="25" t="s">
        <v>544</v>
      </c>
      <c r="Q889" s="24" t="s">
        <v>4911</v>
      </c>
      <c r="R889" s="25" t="s">
        <v>1095</v>
      </c>
      <c r="S889" s="24"/>
      <c r="T889" s="24"/>
      <c r="U889" s="24"/>
    </row>
    <row r="890" spans="2:21">
      <c r="B890" s="24" t="str">
        <f t="shared" si="33"/>
        <v>N</v>
      </c>
      <c r="C890" s="24" t="s">
        <v>5910</v>
      </c>
      <c r="D890" s="24" t="str">
        <f t="shared" si="34"/>
        <v/>
      </c>
      <c r="E890" s="197" t="s">
        <v>388</v>
      </c>
      <c r="F890" s="189" t="s">
        <v>4655</v>
      </c>
      <c r="G890" s="189" t="s">
        <v>359</v>
      </c>
      <c r="H890" s="195" t="s">
        <v>360</v>
      </c>
      <c r="I890" s="24" t="s">
        <v>3961</v>
      </c>
      <c r="J890" s="24" t="s">
        <v>3961</v>
      </c>
      <c r="K890" s="24"/>
      <c r="L890" s="24" t="s">
        <v>4867</v>
      </c>
      <c r="M890" s="24" t="s">
        <v>543</v>
      </c>
      <c r="N890" s="24" t="s">
        <v>4868</v>
      </c>
      <c r="O890" s="24" t="s">
        <v>1125</v>
      </c>
      <c r="P890" s="25" t="s">
        <v>544</v>
      </c>
      <c r="Q890" s="24" t="s">
        <v>4913</v>
      </c>
      <c r="R890" s="25" t="s">
        <v>4664</v>
      </c>
      <c r="S890" s="24"/>
      <c r="T890" s="24"/>
      <c r="U890" s="24"/>
    </row>
    <row r="891" spans="2:21">
      <c r="B891" s="24" t="str">
        <f t="shared" si="33"/>
        <v>N</v>
      </c>
      <c r="C891" s="24" t="s">
        <v>5911</v>
      </c>
      <c r="D891" s="24" t="str">
        <f t="shared" si="34"/>
        <v/>
      </c>
      <c r="E891" s="197" t="s">
        <v>388</v>
      </c>
      <c r="F891" s="189" t="s">
        <v>4655</v>
      </c>
      <c r="G891" s="189" t="s">
        <v>359</v>
      </c>
      <c r="H891" s="195" t="s">
        <v>360</v>
      </c>
      <c r="I891" s="24" t="s">
        <v>3961</v>
      </c>
      <c r="J891" s="24" t="s">
        <v>3961</v>
      </c>
      <c r="K891" s="24"/>
      <c r="L891" s="24" t="s">
        <v>4867</v>
      </c>
      <c r="M891" s="24" t="s">
        <v>550</v>
      </c>
      <c r="N891" s="24" t="s">
        <v>549</v>
      </c>
      <c r="O891" s="24" t="s">
        <v>1125</v>
      </c>
      <c r="P891" s="25" t="s">
        <v>544</v>
      </c>
      <c r="Q891" s="24" t="s">
        <v>4915</v>
      </c>
      <c r="R891" s="25" t="s">
        <v>1095</v>
      </c>
      <c r="S891" s="24"/>
      <c r="T891" s="24"/>
      <c r="U891" s="24"/>
    </row>
    <row r="892" spans="2:21">
      <c r="B892" s="24" t="str">
        <f t="shared" si="33"/>
        <v>N</v>
      </c>
      <c r="C892" s="24" t="s">
        <v>5912</v>
      </c>
      <c r="D892" s="24" t="str">
        <f t="shared" si="34"/>
        <v/>
      </c>
      <c r="E892" s="197" t="s">
        <v>393</v>
      </c>
      <c r="F892" s="189" t="s">
        <v>4655</v>
      </c>
      <c r="G892" s="189" t="s">
        <v>359</v>
      </c>
      <c r="H892" s="195" t="s">
        <v>360</v>
      </c>
      <c r="I892" s="24" t="s">
        <v>3956</v>
      </c>
      <c r="J892" s="24" t="s">
        <v>4656</v>
      </c>
      <c r="K892" s="24"/>
      <c r="L892" s="24" t="s">
        <v>4867</v>
      </c>
      <c r="M892" s="24" t="s">
        <v>535</v>
      </c>
      <c r="N892" s="24" t="s">
        <v>4868</v>
      </c>
      <c r="O892" s="24" t="s">
        <v>1125</v>
      </c>
      <c r="P892" s="25" t="s">
        <v>544</v>
      </c>
      <c r="Q892" s="24" t="s">
        <v>4935</v>
      </c>
      <c r="R892" s="25" t="s">
        <v>1095</v>
      </c>
      <c r="S892" s="24"/>
      <c r="T892" s="24"/>
      <c r="U892" s="24"/>
    </row>
    <row r="893" spans="2:21">
      <c r="B893" s="24" t="str">
        <f t="shared" si="33"/>
        <v>N</v>
      </c>
      <c r="C893" s="24" t="s">
        <v>5913</v>
      </c>
      <c r="D893" s="24" t="str">
        <f t="shared" si="34"/>
        <v/>
      </c>
      <c r="E893" s="197" t="s">
        <v>393</v>
      </c>
      <c r="F893" s="189" t="s">
        <v>4655</v>
      </c>
      <c r="G893" s="189" t="s">
        <v>359</v>
      </c>
      <c r="H893" s="195" t="s">
        <v>360</v>
      </c>
      <c r="I893" s="24" t="s">
        <v>3956</v>
      </c>
      <c r="J893" s="24" t="s">
        <v>4656</v>
      </c>
      <c r="K893" s="24"/>
      <c r="L893" s="24" t="s">
        <v>4867</v>
      </c>
      <c r="M893" s="24" t="s">
        <v>543</v>
      </c>
      <c r="N893" s="24" t="s">
        <v>4868</v>
      </c>
      <c r="O893" s="24" t="s">
        <v>1125</v>
      </c>
      <c r="P893" s="25" t="s">
        <v>544</v>
      </c>
      <c r="Q893" s="24" t="s">
        <v>4937</v>
      </c>
      <c r="R893" s="25" t="s">
        <v>4664</v>
      </c>
      <c r="S893" s="24"/>
      <c r="T893" s="24"/>
      <c r="U893" s="24"/>
    </row>
    <row r="894" spans="2:21">
      <c r="B894" s="24" t="str">
        <f t="shared" si="33"/>
        <v>N</v>
      </c>
      <c r="C894" s="24" t="s">
        <v>5914</v>
      </c>
      <c r="D894" s="24" t="str">
        <f t="shared" si="34"/>
        <v/>
      </c>
      <c r="E894" s="197" t="s">
        <v>393</v>
      </c>
      <c r="F894" s="189" t="s">
        <v>4655</v>
      </c>
      <c r="G894" s="189" t="s">
        <v>359</v>
      </c>
      <c r="H894" s="195" t="s">
        <v>360</v>
      </c>
      <c r="I894" s="24" t="s">
        <v>3956</v>
      </c>
      <c r="J894" s="24" t="s">
        <v>4656</v>
      </c>
      <c r="K894" s="24"/>
      <c r="L894" s="24" t="s">
        <v>4867</v>
      </c>
      <c r="M894" s="24" t="s">
        <v>550</v>
      </c>
      <c r="N894" s="24" t="s">
        <v>549</v>
      </c>
      <c r="O894" s="24" t="s">
        <v>1125</v>
      </c>
      <c r="P894" s="25" t="s">
        <v>544</v>
      </c>
      <c r="Q894" s="24" t="s">
        <v>4939</v>
      </c>
      <c r="R894" s="25" t="s">
        <v>1095</v>
      </c>
      <c r="S894" s="24"/>
      <c r="T894" s="24"/>
      <c r="U894" s="24"/>
    </row>
    <row r="895" spans="2:21">
      <c r="B895" s="24" t="str">
        <f t="shared" si="33"/>
        <v>N</v>
      </c>
      <c r="C895" s="24" t="s">
        <v>5915</v>
      </c>
      <c r="D895" s="24" t="str">
        <f t="shared" si="34"/>
        <v/>
      </c>
      <c r="E895" s="197" t="s">
        <v>393</v>
      </c>
      <c r="F895" s="189" t="s">
        <v>4655</v>
      </c>
      <c r="G895" s="189" t="s">
        <v>359</v>
      </c>
      <c r="H895" s="195" t="s">
        <v>360</v>
      </c>
      <c r="I895" s="24" t="s">
        <v>3961</v>
      </c>
      <c r="J895" s="24" t="s">
        <v>3961</v>
      </c>
      <c r="K895" s="24"/>
      <c r="L895" s="24" t="s">
        <v>4867</v>
      </c>
      <c r="M895" s="24" t="s">
        <v>535</v>
      </c>
      <c r="N895" s="24" t="s">
        <v>4868</v>
      </c>
      <c r="O895" s="24" t="s">
        <v>1125</v>
      </c>
      <c r="P895" s="25" t="s">
        <v>544</v>
      </c>
      <c r="Q895" s="24" t="s">
        <v>4941</v>
      </c>
      <c r="R895" s="25" t="s">
        <v>1095</v>
      </c>
      <c r="S895" s="24"/>
      <c r="T895" s="24"/>
      <c r="U895" s="24"/>
    </row>
    <row r="896" spans="2:21">
      <c r="B896" s="24" t="str">
        <f t="shared" si="33"/>
        <v>N</v>
      </c>
      <c r="C896" s="24" t="s">
        <v>5916</v>
      </c>
      <c r="D896" s="24" t="str">
        <f t="shared" si="34"/>
        <v/>
      </c>
      <c r="E896" s="197" t="s">
        <v>393</v>
      </c>
      <c r="F896" s="189" t="s">
        <v>4655</v>
      </c>
      <c r="G896" s="189" t="s">
        <v>359</v>
      </c>
      <c r="H896" s="195" t="s">
        <v>360</v>
      </c>
      <c r="I896" s="24" t="s">
        <v>3961</v>
      </c>
      <c r="J896" s="24" t="s">
        <v>3961</v>
      </c>
      <c r="K896" s="24"/>
      <c r="L896" s="24" t="s">
        <v>4867</v>
      </c>
      <c r="M896" s="24" t="s">
        <v>543</v>
      </c>
      <c r="N896" s="24" t="s">
        <v>4868</v>
      </c>
      <c r="O896" s="24" t="s">
        <v>1125</v>
      </c>
      <c r="P896" s="25" t="s">
        <v>544</v>
      </c>
      <c r="Q896" s="24" t="s">
        <v>4943</v>
      </c>
      <c r="R896" s="25" t="s">
        <v>4664</v>
      </c>
      <c r="S896" s="24"/>
      <c r="T896" s="24"/>
      <c r="U896" s="24"/>
    </row>
    <row r="897" spans="2:21">
      <c r="B897" s="24" t="str">
        <f t="shared" si="33"/>
        <v>N</v>
      </c>
      <c r="C897" s="24" t="s">
        <v>5917</v>
      </c>
      <c r="D897" s="24" t="str">
        <f t="shared" si="34"/>
        <v/>
      </c>
      <c r="E897" s="197" t="s">
        <v>393</v>
      </c>
      <c r="F897" s="189" t="s">
        <v>4655</v>
      </c>
      <c r="G897" s="189" t="s">
        <v>359</v>
      </c>
      <c r="H897" s="195" t="s">
        <v>360</v>
      </c>
      <c r="I897" s="24" t="s">
        <v>3961</v>
      </c>
      <c r="J897" s="24" t="s">
        <v>3961</v>
      </c>
      <c r="K897" s="24"/>
      <c r="L897" s="24" t="s">
        <v>4867</v>
      </c>
      <c r="M897" s="24" t="s">
        <v>550</v>
      </c>
      <c r="N897" s="24" t="s">
        <v>549</v>
      </c>
      <c r="O897" s="24" t="s">
        <v>1125</v>
      </c>
      <c r="P897" s="25" t="s">
        <v>544</v>
      </c>
      <c r="Q897" s="24" t="s">
        <v>4945</v>
      </c>
      <c r="R897" s="25" t="s">
        <v>1095</v>
      </c>
      <c r="S897" s="24"/>
      <c r="T897" s="24"/>
      <c r="U897" s="24"/>
    </row>
    <row r="898" spans="2:21">
      <c r="B898" s="24" t="str">
        <f t="shared" si="33"/>
        <v>N</v>
      </c>
      <c r="C898" s="24" t="s">
        <v>5918</v>
      </c>
      <c r="D898" s="24" t="str">
        <f t="shared" si="34"/>
        <v/>
      </c>
      <c r="E898" s="197" t="s">
        <v>398</v>
      </c>
      <c r="F898" s="189" t="s">
        <v>4655</v>
      </c>
      <c r="G898" s="189" t="s">
        <v>401</v>
      </c>
      <c r="H898" s="195" t="s">
        <v>402</v>
      </c>
      <c r="I898" s="24" t="s">
        <v>3956</v>
      </c>
      <c r="J898" s="24" t="s">
        <v>4656</v>
      </c>
      <c r="K898" s="24"/>
      <c r="L898" s="24" t="s">
        <v>4867</v>
      </c>
      <c r="M898" s="24" t="s">
        <v>535</v>
      </c>
      <c r="N898" s="24" t="s">
        <v>4868</v>
      </c>
      <c r="O898" s="24" t="s">
        <v>1125</v>
      </c>
      <c r="P898" s="25" t="s">
        <v>544</v>
      </c>
      <c r="Q898" s="24" t="s">
        <v>4965</v>
      </c>
      <c r="R898" s="25" t="s">
        <v>1095</v>
      </c>
      <c r="S898" s="24"/>
      <c r="T898" s="24"/>
      <c r="U898" s="24"/>
    </row>
    <row r="899" spans="2:21">
      <c r="B899" s="24" t="str">
        <f t="shared" si="33"/>
        <v>N</v>
      </c>
      <c r="C899" s="24" t="s">
        <v>5919</v>
      </c>
      <c r="D899" s="24" t="str">
        <f t="shared" si="34"/>
        <v/>
      </c>
      <c r="E899" s="197" t="s">
        <v>398</v>
      </c>
      <c r="F899" s="189" t="s">
        <v>4655</v>
      </c>
      <c r="G899" s="189" t="s">
        <v>401</v>
      </c>
      <c r="H899" s="195" t="s">
        <v>402</v>
      </c>
      <c r="I899" s="24" t="s">
        <v>3956</v>
      </c>
      <c r="J899" s="24" t="s">
        <v>4656</v>
      </c>
      <c r="K899" s="24"/>
      <c r="L899" s="24" t="s">
        <v>4867</v>
      </c>
      <c r="M899" s="24" t="s">
        <v>543</v>
      </c>
      <c r="N899" s="24" t="s">
        <v>4868</v>
      </c>
      <c r="O899" s="24" t="s">
        <v>1125</v>
      </c>
      <c r="P899" s="25" t="s">
        <v>544</v>
      </c>
      <c r="Q899" s="24" t="s">
        <v>4967</v>
      </c>
      <c r="R899" s="25" t="s">
        <v>4664</v>
      </c>
      <c r="S899" s="24"/>
      <c r="T899" s="24"/>
      <c r="U899" s="24"/>
    </row>
    <row r="900" spans="2:21">
      <c r="B900" s="24" t="str">
        <f t="shared" si="33"/>
        <v>N</v>
      </c>
      <c r="C900" s="24" t="s">
        <v>5920</v>
      </c>
      <c r="D900" s="24" t="str">
        <f t="shared" si="34"/>
        <v/>
      </c>
      <c r="E900" s="197" t="s">
        <v>398</v>
      </c>
      <c r="F900" s="189" t="s">
        <v>4655</v>
      </c>
      <c r="G900" s="189" t="s">
        <v>401</v>
      </c>
      <c r="H900" s="195" t="s">
        <v>402</v>
      </c>
      <c r="I900" s="24" t="s">
        <v>3956</v>
      </c>
      <c r="J900" s="24" t="s">
        <v>4656</v>
      </c>
      <c r="K900" s="24"/>
      <c r="L900" s="24" t="s">
        <v>4867</v>
      </c>
      <c r="M900" s="24" t="s">
        <v>550</v>
      </c>
      <c r="N900" s="24" t="s">
        <v>549</v>
      </c>
      <c r="O900" s="24" t="s">
        <v>1125</v>
      </c>
      <c r="P900" s="25" t="s">
        <v>544</v>
      </c>
      <c r="Q900" s="24" t="s">
        <v>4969</v>
      </c>
      <c r="R900" s="25" t="s">
        <v>1095</v>
      </c>
      <c r="S900" s="24"/>
      <c r="T900" s="24"/>
      <c r="U900" s="24"/>
    </row>
    <row r="901" spans="2:21">
      <c r="B901" s="24" t="str">
        <f t="shared" si="33"/>
        <v>N</v>
      </c>
      <c r="C901" s="24" t="s">
        <v>5921</v>
      </c>
      <c r="D901" s="24" t="str">
        <f t="shared" si="34"/>
        <v/>
      </c>
      <c r="E901" s="197" t="s">
        <v>398</v>
      </c>
      <c r="F901" s="189" t="s">
        <v>4655</v>
      </c>
      <c r="G901" s="189" t="s">
        <v>401</v>
      </c>
      <c r="H901" s="195" t="s">
        <v>402</v>
      </c>
      <c r="I901" s="24" t="s">
        <v>3961</v>
      </c>
      <c r="J901" s="24" t="s">
        <v>3961</v>
      </c>
      <c r="K901" s="24"/>
      <c r="L901" s="24" t="s">
        <v>4867</v>
      </c>
      <c r="M901" s="24" t="s">
        <v>535</v>
      </c>
      <c r="N901" s="24" t="s">
        <v>4868</v>
      </c>
      <c r="O901" s="24" t="s">
        <v>1125</v>
      </c>
      <c r="P901" s="25" t="s">
        <v>544</v>
      </c>
      <c r="Q901" s="24" t="s">
        <v>4965</v>
      </c>
      <c r="R901" s="25" t="s">
        <v>1095</v>
      </c>
      <c r="S901" s="24"/>
      <c r="T901" s="24"/>
      <c r="U901" s="24"/>
    </row>
    <row r="902" spans="2:21">
      <c r="B902" s="24" t="str">
        <f t="shared" si="33"/>
        <v>N</v>
      </c>
      <c r="C902" s="24" t="s">
        <v>5922</v>
      </c>
      <c r="D902" s="24" t="str">
        <f t="shared" si="34"/>
        <v/>
      </c>
      <c r="E902" s="197" t="s">
        <v>398</v>
      </c>
      <c r="F902" s="189" t="s">
        <v>4655</v>
      </c>
      <c r="G902" s="189" t="s">
        <v>401</v>
      </c>
      <c r="H902" s="195" t="s">
        <v>402</v>
      </c>
      <c r="I902" s="24" t="s">
        <v>3961</v>
      </c>
      <c r="J902" s="24" t="s">
        <v>3961</v>
      </c>
      <c r="K902" s="24"/>
      <c r="L902" s="24" t="s">
        <v>4867</v>
      </c>
      <c r="M902" s="24" t="s">
        <v>543</v>
      </c>
      <c r="N902" s="24" t="s">
        <v>4868</v>
      </c>
      <c r="O902" s="24" t="s">
        <v>1125</v>
      </c>
      <c r="P902" s="25" t="s">
        <v>544</v>
      </c>
      <c r="Q902" s="24" t="s">
        <v>4967</v>
      </c>
      <c r="R902" s="25" t="s">
        <v>4664</v>
      </c>
      <c r="S902" s="24"/>
      <c r="T902" s="24"/>
      <c r="U902" s="24"/>
    </row>
    <row r="903" spans="2:21">
      <c r="B903" s="24" t="str">
        <f t="shared" ref="B903:B966" si="35">IF(AND(M903&lt;&gt;"B20", O903= "Coating_Standard"),"Y","N")</f>
        <v>N</v>
      </c>
      <c r="C903" s="24" t="s">
        <v>5923</v>
      </c>
      <c r="D903" s="24" t="str">
        <f t="shared" si="34"/>
        <v/>
      </c>
      <c r="E903" s="197" t="s">
        <v>398</v>
      </c>
      <c r="F903" s="189" t="s">
        <v>4655</v>
      </c>
      <c r="G903" s="189" t="s">
        <v>401</v>
      </c>
      <c r="H903" s="195" t="s">
        <v>402</v>
      </c>
      <c r="I903" s="24" t="s">
        <v>3961</v>
      </c>
      <c r="J903" s="24" t="s">
        <v>3961</v>
      </c>
      <c r="K903" s="24"/>
      <c r="L903" s="24" t="s">
        <v>4867</v>
      </c>
      <c r="M903" s="24" t="s">
        <v>550</v>
      </c>
      <c r="N903" s="24" t="s">
        <v>549</v>
      </c>
      <c r="O903" s="24" t="s">
        <v>1125</v>
      </c>
      <c r="P903" s="25" t="s">
        <v>544</v>
      </c>
      <c r="Q903" s="24" t="s">
        <v>4969</v>
      </c>
      <c r="R903" s="25" t="s">
        <v>1095</v>
      </c>
      <c r="S903" s="24"/>
      <c r="T903" s="24"/>
      <c r="U903" s="24"/>
    </row>
    <row r="904" spans="2:21">
      <c r="B904" s="24" t="str">
        <f t="shared" si="35"/>
        <v>N</v>
      </c>
      <c r="C904" s="24" t="s">
        <v>5924</v>
      </c>
      <c r="D904" s="24" t="str">
        <f t="shared" si="34"/>
        <v/>
      </c>
      <c r="E904" s="197" t="s">
        <v>405</v>
      </c>
      <c r="F904" s="189" t="s">
        <v>4655</v>
      </c>
      <c r="G904" s="189" t="s">
        <v>401</v>
      </c>
      <c r="H904" s="195" t="s">
        <v>402</v>
      </c>
      <c r="I904" s="24" t="s">
        <v>3956</v>
      </c>
      <c r="J904" s="24" t="s">
        <v>4656</v>
      </c>
      <c r="K904" s="24"/>
      <c r="L904" s="24" t="s">
        <v>4867</v>
      </c>
      <c r="M904" s="24" t="s">
        <v>535</v>
      </c>
      <c r="N904" s="24" t="s">
        <v>4868</v>
      </c>
      <c r="O904" s="24" t="s">
        <v>1125</v>
      </c>
      <c r="P904" s="25" t="s">
        <v>544</v>
      </c>
      <c r="Q904" s="24" t="s">
        <v>4974</v>
      </c>
      <c r="R904" s="25" t="s">
        <v>1095</v>
      </c>
      <c r="S904" s="24"/>
      <c r="T904" s="24"/>
      <c r="U904" s="24"/>
    </row>
    <row r="905" spans="2:21">
      <c r="B905" s="24" t="str">
        <f t="shared" si="35"/>
        <v>N</v>
      </c>
      <c r="C905" s="24" t="s">
        <v>5925</v>
      </c>
      <c r="D905" s="24" t="str">
        <f t="shared" si="34"/>
        <v/>
      </c>
      <c r="E905" s="197" t="s">
        <v>405</v>
      </c>
      <c r="F905" s="189" t="s">
        <v>4655</v>
      </c>
      <c r="G905" s="189" t="s">
        <v>401</v>
      </c>
      <c r="H905" s="195" t="s">
        <v>402</v>
      </c>
      <c r="I905" s="24" t="s">
        <v>3956</v>
      </c>
      <c r="J905" s="24" t="s">
        <v>4656</v>
      </c>
      <c r="K905" s="24"/>
      <c r="L905" s="24" t="s">
        <v>4867</v>
      </c>
      <c r="M905" s="24" t="s">
        <v>543</v>
      </c>
      <c r="N905" s="24" t="s">
        <v>4868</v>
      </c>
      <c r="O905" s="24" t="s">
        <v>1125</v>
      </c>
      <c r="P905" s="25" t="s">
        <v>544</v>
      </c>
      <c r="Q905" s="24" t="s">
        <v>4976</v>
      </c>
      <c r="R905" s="25" t="s">
        <v>4664</v>
      </c>
      <c r="S905" s="24"/>
      <c r="T905" s="24"/>
      <c r="U905" s="24"/>
    </row>
    <row r="906" spans="2:21">
      <c r="B906" s="24" t="str">
        <f t="shared" si="35"/>
        <v>N</v>
      </c>
      <c r="C906" s="24" t="s">
        <v>5926</v>
      </c>
      <c r="D906" s="24" t="str">
        <f t="shared" si="34"/>
        <v/>
      </c>
      <c r="E906" s="197" t="s">
        <v>405</v>
      </c>
      <c r="F906" s="189" t="s">
        <v>4655</v>
      </c>
      <c r="G906" s="189" t="s">
        <v>401</v>
      </c>
      <c r="H906" s="195" t="s">
        <v>402</v>
      </c>
      <c r="I906" s="24" t="s">
        <v>3956</v>
      </c>
      <c r="J906" s="24" t="s">
        <v>4656</v>
      </c>
      <c r="K906" s="24"/>
      <c r="L906" s="24" t="s">
        <v>4867</v>
      </c>
      <c r="M906" s="24" t="s">
        <v>550</v>
      </c>
      <c r="N906" s="24" t="s">
        <v>549</v>
      </c>
      <c r="O906" s="24" t="s">
        <v>1125</v>
      </c>
      <c r="P906" s="25" t="s">
        <v>544</v>
      </c>
      <c r="Q906" s="24" t="s">
        <v>4978</v>
      </c>
      <c r="R906" s="25" t="s">
        <v>1095</v>
      </c>
      <c r="S906" s="24"/>
      <c r="T906" s="24"/>
      <c r="U906" s="24"/>
    </row>
    <row r="907" spans="2:21">
      <c r="B907" s="24" t="str">
        <f t="shared" si="35"/>
        <v>N</v>
      </c>
      <c r="C907" s="24" t="s">
        <v>5927</v>
      </c>
      <c r="D907" s="24" t="str">
        <f t="shared" si="34"/>
        <v/>
      </c>
      <c r="E907" s="197" t="s">
        <v>405</v>
      </c>
      <c r="F907" s="189" t="s">
        <v>4655</v>
      </c>
      <c r="G907" s="189" t="s">
        <v>401</v>
      </c>
      <c r="H907" s="195" t="s">
        <v>402</v>
      </c>
      <c r="I907" s="24" t="s">
        <v>3961</v>
      </c>
      <c r="J907" s="24" t="s">
        <v>3961</v>
      </c>
      <c r="K907" s="24"/>
      <c r="L907" s="24" t="s">
        <v>4867</v>
      </c>
      <c r="M907" s="24" t="s">
        <v>535</v>
      </c>
      <c r="N907" s="24" t="s">
        <v>4868</v>
      </c>
      <c r="O907" s="24" t="s">
        <v>1125</v>
      </c>
      <c r="P907" s="25" t="s">
        <v>544</v>
      </c>
      <c r="Q907" s="24" t="s">
        <v>4980</v>
      </c>
      <c r="R907" s="25" t="s">
        <v>1095</v>
      </c>
      <c r="S907" s="24"/>
      <c r="T907" s="24"/>
      <c r="U907" s="24"/>
    </row>
    <row r="908" spans="2:21">
      <c r="B908" s="24" t="str">
        <f t="shared" si="35"/>
        <v>N</v>
      </c>
      <c r="C908" s="24" t="s">
        <v>5928</v>
      </c>
      <c r="D908" s="24" t="str">
        <f t="shared" si="34"/>
        <v/>
      </c>
      <c r="E908" s="197" t="s">
        <v>405</v>
      </c>
      <c r="F908" s="189" t="s">
        <v>4655</v>
      </c>
      <c r="G908" s="189" t="s">
        <v>401</v>
      </c>
      <c r="H908" s="195" t="s">
        <v>402</v>
      </c>
      <c r="I908" s="24" t="s">
        <v>3961</v>
      </c>
      <c r="J908" s="24" t="s">
        <v>3961</v>
      </c>
      <c r="K908" s="24"/>
      <c r="L908" s="24" t="s">
        <v>4867</v>
      </c>
      <c r="M908" s="24" t="s">
        <v>543</v>
      </c>
      <c r="N908" s="24" t="s">
        <v>4868</v>
      </c>
      <c r="O908" s="24" t="s">
        <v>1125</v>
      </c>
      <c r="P908" s="25" t="s">
        <v>544</v>
      </c>
      <c r="Q908" s="24" t="s">
        <v>4982</v>
      </c>
      <c r="R908" s="25" t="s">
        <v>4664</v>
      </c>
      <c r="S908" s="24"/>
      <c r="T908" s="24"/>
      <c r="U908" s="24"/>
    </row>
    <row r="909" spans="2:21">
      <c r="B909" s="24" t="str">
        <f t="shared" si="35"/>
        <v>N</v>
      </c>
      <c r="C909" s="24" t="s">
        <v>5929</v>
      </c>
      <c r="D909" s="24" t="str">
        <f t="shared" si="34"/>
        <v/>
      </c>
      <c r="E909" s="197" t="s">
        <v>405</v>
      </c>
      <c r="F909" s="189" t="s">
        <v>4655</v>
      </c>
      <c r="G909" s="189" t="s">
        <v>401</v>
      </c>
      <c r="H909" s="195" t="s">
        <v>402</v>
      </c>
      <c r="I909" s="24" t="s">
        <v>3961</v>
      </c>
      <c r="J909" s="24" t="s">
        <v>3961</v>
      </c>
      <c r="K909" s="24"/>
      <c r="L909" s="24" t="s">
        <v>4867</v>
      </c>
      <c r="M909" s="24" t="s">
        <v>550</v>
      </c>
      <c r="N909" s="24" t="s">
        <v>549</v>
      </c>
      <c r="O909" s="24" t="s">
        <v>1125</v>
      </c>
      <c r="P909" s="25" t="s">
        <v>544</v>
      </c>
      <c r="Q909" s="24" t="s">
        <v>4984</v>
      </c>
      <c r="R909" s="25" t="s">
        <v>1095</v>
      </c>
      <c r="S909" s="24"/>
      <c r="T909" s="24"/>
      <c r="U909" s="24"/>
    </row>
    <row r="910" spans="2:21">
      <c r="B910" s="24" t="str">
        <f t="shared" si="35"/>
        <v>N</v>
      </c>
      <c r="C910" s="24" t="s">
        <v>5930</v>
      </c>
      <c r="D910" s="24" t="str">
        <f t="shared" si="34"/>
        <v/>
      </c>
      <c r="E910" s="197" t="s">
        <v>405</v>
      </c>
      <c r="F910" s="189" t="s">
        <v>4655</v>
      </c>
      <c r="G910" s="189" t="s">
        <v>410</v>
      </c>
      <c r="H910" s="195" t="s">
        <v>411</v>
      </c>
      <c r="I910" s="24" t="s">
        <v>3956</v>
      </c>
      <c r="J910" s="24" t="s">
        <v>4656</v>
      </c>
      <c r="K910" s="24"/>
      <c r="L910" s="24" t="s">
        <v>4867</v>
      </c>
      <c r="M910" s="24" t="s">
        <v>535</v>
      </c>
      <c r="N910" s="24" t="s">
        <v>4868</v>
      </c>
      <c r="O910" s="24" t="s">
        <v>1125</v>
      </c>
      <c r="P910" s="25" t="s">
        <v>544</v>
      </c>
      <c r="Q910" s="24" t="s">
        <v>4986</v>
      </c>
      <c r="R910" s="25" t="s">
        <v>1095</v>
      </c>
      <c r="S910" s="24"/>
      <c r="T910" s="24"/>
      <c r="U910" s="24"/>
    </row>
    <row r="911" spans="2:21">
      <c r="B911" s="24" t="str">
        <f t="shared" si="35"/>
        <v>N</v>
      </c>
      <c r="C911" s="24" t="s">
        <v>5931</v>
      </c>
      <c r="D911" s="24" t="str">
        <f t="shared" si="34"/>
        <v/>
      </c>
      <c r="E911" s="197" t="s">
        <v>405</v>
      </c>
      <c r="F911" s="189" t="s">
        <v>4655</v>
      </c>
      <c r="G911" s="189" t="s">
        <v>410</v>
      </c>
      <c r="H911" s="195" t="s">
        <v>411</v>
      </c>
      <c r="I911" s="24" t="s">
        <v>3956</v>
      </c>
      <c r="J911" s="24" t="s">
        <v>4656</v>
      </c>
      <c r="K911" s="24"/>
      <c r="L911" s="24" t="s">
        <v>4867</v>
      </c>
      <c r="M911" s="24" t="s">
        <v>543</v>
      </c>
      <c r="N911" s="24" t="s">
        <v>4868</v>
      </c>
      <c r="O911" s="24" t="s">
        <v>1125</v>
      </c>
      <c r="P911" s="25" t="s">
        <v>544</v>
      </c>
      <c r="Q911" s="24" t="s">
        <v>4988</v>
      </c>
      <c r="R911" s="25" t="s">
        <v>4664</v>
      </c>
      <c r="S911" s="24"/>
      <c r="T911" s="24"/>
      <c r="U911" s="24"/>
    </row>
    <row r="912" spans="2:21">
      <c r="B912" s="24" t="str">
        <f t="shared" si="35"/>
        <v>N</v>
      </c>
      <c r="C912" s="24" t="s">
        <v>5932</v>
      </c>
      <c r="D912" s="24" t="str">
        <f t="shared" si="34"/>
        <v/>
      </c>
      <c r="E912" s="197" t="s">
        <v>405</v>
      </c>
      <c r="F912" s="189" t="s">
        <v>4655</v>
      </c>
      <c r="G912" s="189" t="s">
        <v>410</v>
      </c>
      <c r="H912" s="195" t="s">
        <v>411</v>
      </c>
      <c r="I912" s="24" t="s">
        <v>3956</v>
      </c>
      <c r="J912" s="24" t="s">
        <v>4656</v>
      </c>
      <c r="K912" s="24"/>
      <c r="L912" s="24" t="s">
        <v>4867</v>
      </c>
      <c r="M912" s="24" t="s">
        <v>550</v>
      </c>
      <c r="N912" s="24" t="s">
        <v>549</v>
      </c>
      <c r="O912" s="24" t="s">
        <v>1125</v>
      </c>
      <c r="P912" s="25" t="s">
        <v>544</v>
      </c>
      <c r="Q912" s="24" t="s">
        <v>4990</v>
      </c>
      <c r="R912" s="25" t="s">
        <v>1095</v>
      </c>
      <c r="S912" s="24"/>
      <c r="T912" s="24"/>
      <c r="U912" s="24"/>
    </row>
    <row r="913" spans="2:21">
      <c r="B913" s="24" t="str">
        <f t="shared" si="35"/>
        <v>N</v>
      </c>
      <c r="C913" s="24" t="s">
        <v>5933</v>
      </c>
      <c r="D913" s="24" t="str">
        <f t="shared" si="34"/>
        <v/>
      </c>
      <c r="E913" s="197" t="s">
        <v>405</v>
      </c>
      <c r="F913" s="189" t="s">
        <v>4655</v>
      </c>
      <c r="G913" s="189" t="s">
        <v>410</v>
      </c>
      <c r="H913" s="195" t="s">
        <v>411</v>
      </c>
      <c r="I913" s="24" t="s">
        <v>3961</v>
      </c>
      <c r="J913" s="24" t="s">
        <v>3961</v>
      </c>
      <c r="K913" s="24"/>
      <c r="L913" s="24" t="s">
        <v>4867</v>
      </c>
      <c r="M913" s="24" t="s">
        <v>535</v>
      </c>
      <c r="N913" s="24" t="s">
        <v>4868</v>
      </c>
      <c r="O913" s="24" t="s">
        <v>1125</v>
      </c>
      <c r="P913" s="25" t="s">
        <v>544</v>
      </c>
      <c r="Q913" s="24" t="s">
        <v>4992</v>
      </c>
      <c r="R913" s="25" t="s">
        <v>1095</v>
      </c>
      <c r="S913" s="24"/>
      <c r="T913" s="24"/>
      <c r="U913" s="24"/>
    </row>
    <row r="914" spans="2:21">
      <c r="B914" s="24" t="str">
        <f t="shared" si="35"/>
        <v>N</v>
      </c>
      <c r="C914" s="24" t="s">
        <v>5934</v>
      </c>
      <c r="D914" s="24" t="str">
        <f t="shared" si="34"/>
        <v/>
      </c>
      <c r="E914" s="197" t="s">
        <v>405</v>
      </c>
      <c r="F914" s="189" t="s">
        <v>4655</v>
      </c>
      <c r="G914" s="189" t="s">
        <v>410</v>
      </c>
      <c r="H914" s="195" t="s">
        <v>411</v>
      </c>
      <c r="I914" s="24" t="s">
        <v>3961</v>
      </c>
      <c r="J914" s="24" t="s">
        <v>3961</v>
      </c>
      <c r="K914" s="24"/>
      <c r="L914" s="24" t="s">
        <v>4867</v>
      </c>
      <c r="M914" s="24" t="s">
        <v>543</v>
      </c>
      <c r="N914" s="24" t="s">
        <v>4868</v>
      </c>
      <c r="O914" s="24" t="s">
        <v>1125</v>
      </c>
      <c r="P914" s="25" t="s">
        <v>544</v>
      </c>
      <c r="Q914" s="24" t="s">
        <v>4994</v>
      </c>
      <c r="R914" s="25" t="s">
        <v>4664</v>
      </c>
      <c r="S914" s="24"/>
      <c r="T914" s="24"/>
      <c r="U914" s="24"/>
    </row>
    <row r="915" spans="2:21">
      <c r="B915" s="24" t="str">
        <f t="shared" si="35"/>
        <v>N</v>
      </c>
      <c r="C915" s="24" t="s">
        <v>5935</v>
      </c>
      <c r="D915" s="24" t="str">
        <f t="shared" si="34"/>
        <v/>
      </c>
      <c r="E915" s="197" t="s">
        <v>405</v>
      </c>
      <c r="F915" s="189" t="s">
        <v>4655</v>
      </c>
      <c r="G915" s="189" t="s">
        <v>410</v>
      </c>
      <c r="H915" s="195" t="s">
        <v>411</v>
      </c>
      <c r="I915" s="24" t="s">
        <v>3961</v>
      </c>
      <c r="J915" s="24" t="s">
        <v>3961</v>
      </c>
      <c r="K915" s="24"/>
      <c r="L915" s="24" t="s">
        <v>4867</v>
      </c>
      <c r="M915" s="24" t="s">
        <v>550</v>
      </c>
      <c r="N915" s="24" t="s">
        <v>549</v>
      </c>
      <c r="O915" s="24" t="s">
        <v>1125</v>
      </c>
      <c r="P915" s="25" t="s">
        <v>544</v>
      </c>
      <c r="Q915" s="24" t="s">
        <v>4996</v>
      </c>
      <c r="R915" s="25" t="s">
        <v>1095</v>
      </c>
      <c r="S915" s="24"/>
      <c r="T915" s="24"/>
      <c r="U915" s="24"/>
    </row>
    <row r="916" spans="2:21">
      <c r="B916" s="24" t="str">
        <f t="shared" si="35"/>
        <v>N</v>
      </c>
      <c r="C916" s="24" t="s">
        <v>5936</v>
      </c>
      <c r="D916" s="24" t="str">
        <f t="shared" si="34"/>
        <v/>
      </c>
      <c r="E916" s="197" t="s">
        <v>414</v>
      </c>
      <c r="F916" s="189" t="s">
        <v>4655</v>
      </c>
      <c r="G916" s="189" t="s">
        <v>410</v>
      </c>
      <c r="H916" s="195" t="s">
        <v>411</v>
      </c>
      <c r="I916" s="24" t="s">
        <v>3956</v>
      </c>
      <c r="J916" s="24" t="s">
        <v>4656</v>
      </c>
      <c r="K916" s="24"/>
      <c r="L916" s="24" t="s">
        <v>4867</v>
      </c>
      <c r="M916" s="24" t="s">
        <v>535</v>
      </c>
      <c r="N916" s="24" t="s">
        <v>4868</v>
      </c>
      <c r="O916" s="24" t="s">
        <v>1125</v>
      </c>
      <c r="P916" s="25" t="s">
        <v>544</v>
      </c>
      <c r="Q916" s="24" t="s">
        <v>4998</v>
      </c>
      <c r="R916" s="25" t="s">
        <v>1095</v>
      </c>
      <c r="S916" s="24"/>
      <c r="T916" s="24"/>
      <c r="U916" s="24"/>
    </row>
    <row r="917" spans="2:21">
      <c r="B917" s="24" t="str">
        <f t="shared" si="35"/>
        <v>N</v>
      </c>
      <c r="C917" s="24" t="s">
        <v>5937</v>
      </c>
      <c r="D917" s="24" t="str">
        <f t="shared" si="34"/>
        <v/>
      </c>
      <c r="E917" s="197" t="s">
        <v>414</v>
      </c>
      <c r="F917" s="189" t="s">
        <v>4655</v>
      </c>
      <c r="G917" s="189" t="s">
        <v>410</v>
      </c>
      <c r="H917" s="195" t="s">
        <v>411</v>
      </c>
      <c r="I917" s="24" t="s">
        <v>3956</v>
      </c>
      <c r="J917" s="24" t="s">
        <v>4656</v>
      </c>
      <c r="K917" s="24"/>
      <c r="L917" s="24" t="s">
        <v>4867</v>
      </c>
      <c r="M917" s="24" t="s">
        <v>543</v>
      </c>
      <c r="N917" s="24" t="s">
        <v>4868</v>
      </c>
      <c r="O917" s="24" t="s">
        <v>1125</v>
      </c>
      <c r="P917" s="25" t="s">
        <v>544</v>
      </c>
      <c r="Q917" s="24" t="s">
        <v>5000</v>
      </c>
      <c r="R917" s="25" t="s">
        <v>4664</v>
      </c>
      <c r="S917" s="24"/>
      <c r="T917" s="24"/>
      <c r="U917" s="24"/>
    </row>
    <row r="918" spans="2:21">
      <c r="B918" s="24" t="str">
        <f t="shared" si="35"/>
        <v>N</v>
      </c>
      <c r="C918" s="24" t="s">
        <v>5938</v>
      </c>
      <c r="D918" s="24" t="str">
        <f t="shared" si="34"/>
        <v/>
      </c>
      <c r="E918" s="197" t="s">
        <v>414</v>
      </c>
      <c r="F918" s="189" t="s">
        <v>4655</v>
      </c>
      <c r="G918" s="189" t="s">
        <v>410</v>
      </c>
      <c r="H918" s="195" t="s">
        <v>411</v>
      </c>
      <c r="I918" s="24" t="s">
        <v>3956</v>
      </c>
      <c r="J918" s="24" t="s">
        <v>4656</v>
      </c>
      <c r="K918" s="24"/>
      <c r="L918" s="24" t="s">
        <v>4867</v>
      </c>
      <c r="M918" s="24" t="s">
        <v>550</v>
      </c>
      <c r="N918" s="24" t="s">
        <v>549</v>
      </c>
      <c r="O918" s="24" t="s">
        <v>1125</v>
      </c>
      <c r="P918" s="25" t="s">
        <v>544</v>
      </c>
      <c r="Q918" s="24" t="s">
        <v>5002</v>
      </c>
      <c r="R918" s="25" t="s">
        <v>1095</v>
      </c>
      <c r="S918" s="24"/>
      <c r="T918" s="24"/>
      <c r="U918" s="24"/>
    </row>
    <row r="919" spans="2:21">
      <c r="B919" s="24" t="str">
        <f t="shared" si="35"/>
        <v>N</v>
      </c>
      <c r="C919" s="24" t="s">
        <v>5939</v>
      </c>
      <c r="D919" s="24" t="str">
        <f t="shared" si="34"/>
        <v/>
      </c>
      <c r="E919" s="197" t="s">
        <v>414</v>
      </c>
      <c r="F919" s="189" t="s">
        <v>4655</v>
      </c>
      <c r="G919" s="189" t="s">
        <v>410</v>
      </c>
      <c r="H919" s="195" t="s">
        <v>411</v>
      </c>
      <c r="I919" s="24" t="s">
        <v>3961</v>
      </c>
      <c r="J919" s="24" t="s">
        <v>3961</v>
      </c>
      <c r="K919" s="24"/>
      <c r="L919" s="24" t="s">
        <v>4867</v>
      </c>
      <c r="M919" s="24" t="s">
        <v>535</v>
      </c>
      <c r="N919" s="24" t="s">
        <v>4868</v>
      </c>
      <c r="O919" s="24" t="s">
        <v>1125</v>
      </c>
      <c r="P919" s="25" t="s">
        <v>544</v>
      </c>
      <c r="Q919" s="24" t="s">
        <v>5004</v>
      </c>
      <c r="R919" s="25" t="s">
        <v>1095</v>
      </c>
      <c r="S919" s="24"/>
      <c r="T919" s="24"/>
      <c r="U919" s="24"/>
    </row>
    <row r="920" spans="2:21">
      <c r="B920" s="24" t="str">
        <f t="shared" si="35"/>
        <v>N</v>
      </c>
      <c r="C920" s="24" t="s">
        <v>5940</v>
      </c>
      <c r="D920" s="24" t="str">
        <f t="shared" si="34"/>
        <v/>
      </c>
      <c r="E920" s="197" t="s">
        <v>414</v>
      </c>
      <c r="F920" s="189" t="s">
        <v>4655</v>
      </c>
      <c r="G920" s="189" t="s">
        <v>410</v>
      </c>
      <c r="H920" s="195" t="s">
        <v>411</v>
      </c>
      <c r="I920" s="24" t="s">
        <v>3961</v>
      </c>
      <c r="J920" s="24" t="s">
        <v>3961</v>
      </c>
      <c r="K920" s="24"/>
      <c r="L920" s="24" t="s">
        <v>4867</v>
      </c>
      <c r="M920" s="24" t="s">
        <v>543</v>
      </c>
      <c r="N920" s="24" t="s">
        <v>4868</v>
      </c>
      <c r="O920" s="24" t="s">
        <v>1125</v>
      </c>
      <c r="P920" s="25" t="s">
        <v>544</v>
      </c>
      <c r="Q920" s="24" t="s">
        <v>5006</v>
      </c>
      <c r="R920" s="25" t="s">
        <v>4664</v>
      </c>
      <c r="S920" s="24"/>
      <c r="T920" s="24"/>
      <c r="U920" s="24"/>
    </row>
    <row r="921" spans="2:21">
      <c r="B921" s="24" t="str">
        <f t="shared" si="35"/>
        <v>N</v>
      </c>
      <c r="C921" s="24" t="s">
        <v>5941</v>
      </c>
      <c r="D921" s="24" t="str">
        <f t="shared" si="34"/>
        <v/>
      </c>
      <c r="E921" s="197" t="s">
        <v>414</v>
      </c>
      <c r="F921" s="189" t="s">
        <v>4655</v>
      </c>
      <c r="G921" s="189" t="s">
        <v>410</v>
      </c>
      <c r="H921" s="195" t="s">
        <v>411</v>
      </c>
      <c r="I921" s="24" t="s">
        <v>3961</v>
      </c>
      <c r="J921" s="24" t="s">
        <v>3961</v>
      </c>
      <c r="K921" s="24"/>
      <c r="L921" s="24" t="s">
        <v>4867</v>
      </c>
      <c r="M921" s="24" t="s">
        <v>550</v>
      </c>
      <c r="N921" s="24" t="s">
        <v>549</v>
      </c>
      <c r="O921" s="24" t="s">
        <v>1125</v>
      </c>
      <c r="P921" s="25" t="s">
        <v>544</v>
      </c>
      <c r="Q921" s="24" t="s">
        <v>5008</v>
      </c>
      <c r="R921" s="25" t="s">
        <v>1095</v>
      </c>
      <c r="S921" s="24"/>
      <c r="T921" s="24"/>
      <c r="U921" s="24"/>
    </row>
    <row r="922" spans="2:21">
      <c r="B922" s="24" t="str">
        <f t="shared" si="35"/>
        <v>N</v>
      </c>
      <c r="C922" s="24" t="s">
        <v>5942</v>
      </c>
      <c r="D922" s="24" t="str">
        <f t="shared" si="34"/>
        <v/>
      </c>
      <c r="E922" s="197" t="s">
        <v>419</v>
      </c>
      <c r="F922" s="189" t="s">
        <v>4655</v>
      </c>
      <c r="G922" s="189" t="s">
        <v>401</v>
      </c>
      <c r="H922" s="195" t="s">
        <v>402</v>
      </c>
      <c r="I922" s="24" t="s">
        <v>3956</v>
      </c>
      <c r="J922" s="24" t="s">
        <v>4656</v>
      </c>
      <c r="K922" s="24"/>
      <c r="L922" s="24" t="s">
        <v>4867</v>
      </c>
      <c r="M922" s="24" t="s">
        <v>535</v>
      </c>
      <c r="N922" s="24" t="s">
        <v>4868</v>
      </c>
      <c r="O922" s="24" t="s">
        <v>1125</v>
      </c>
      <c r="P922" s="25" t="s">
        <v>544</v>
      </c>
      <c r="Q922" s="24" t="s">
        <v>4965</v>
      </c>
      <c r="R922" s="25" t="s">
        <v>1095</v>
      </c>
      <c r="S922" s="24"/>
      <c r="T922" s="24"/>
      <c r="U922" s="24"/>
    </row>
    <row r="923" spans="2:21">
      <c r="B923" s="24" t="str">
        <f t="shared" si="35"/>
        <v>N</v>
      </c>
      <c r="C923" s="24" t="s">
        <v>5943</v>
      </c>
      <c r="D923" s="24" t="str">
        <f t="shared" si="34"/>
        <v/>
      </c>
      <c r="E923" s="197" t="s">
        <v>419</v>
      </c>
      <c r="F923" s="189" t="s">
        <v>4655</v>
      </c>
      <c r="G923" s="189" t="s">
        <v>401</v>
      </c>
      <c r="H923" s="195" t="s">
        <v>402</v>
      </c>
      <c r="I923" s="24" t="s">
        <v>3956</v>
      </c>
      <c r="J923" s="24" t="s">
        <v>4656</v>
      </c>
      <c r="K923" s="24"/>
      <c r="L923" s="24" t="s">
        <v>4867</v>
      </c>
      <c r="M923" s="24" t="s">
        <v>543</v>
      </c>
      <c r="N923" s="24" t="s">
        <v>4868</v>
      </c>
      <c r="O923" s="24" t="s">
        <v>1125</v>
      </c>
      <c r="P923" s="25" t="s">
        <v>544</v>
      </c>
      <c r="Q923" s="24" t="s">
        <v>4967</v>
      </c>
      <c r="R923" s="25" t="s">
        <v>4664</v>
      </c>
      <c r="S923" s="24"/>
      <c r="T923" s="24"/>
      <c r="U923" s="24"/>
    </row>
    <row r="924" spans="2:21">
      <c r="B924" s="24" t="str">
        <f t="shared" si="35"/>
        <v>N</v>
      </c>
      <c r="C924" s="24" t="s">
        <v>5944</v>
      </c>
      <c r="D924" s="24" t="str">
        <f t="shared" si="34"/>
        <v/>
      </c>
      <c r="E924" s="197" t="s">
        <v>419</v>
      </c>
      <c r="F924" s="189" t="s">
        <v>4655</v>
      </c>
      <c r="G924" s="189" t="s">
        <v>401</v>
      </c>
      <c r="H924" s="195" t="s">
        <v>402</v>
      </c>
      <c r="I924" s="24" t="s">
        <v>3956</v>
      </c>
      <c r="J924" s="24" t="s">
        <v>4656</v>
      </c>
      <c r="K924" s="24"/>
      <c r="L924" s="24" t="s">
        <v>4867</v>
      </c>
      <c r="M924" s="24" t="s">
        <v>550</v>
      </c>
      <c r="N924" s="24" t="s">
        <v>549</v>
      </c>
      <c r="O924" s="24" t="s">
        <v>1125</v>
      </c>
      <c r="P924" s="25" t="s">
        <v>544</v>
      </c>
      <c r="Q924" s="24" t="s">
        <v>4969</v>
      </c>
      <c r="R924" s="25" t="s">
        <v>1095</v>
      </c>
      <c r="S924" s="24"/>
      <c r="T924" s="24"/>
      <c r="U924" s="24"/>
    </row>
    <row r="925" spans="2:21">
      <c r="B925" s="24" t="str">
        <f t="shared" si="35"/>
        <v>N</v>
      </c>
      <c r="C925" s="24" t="s">
        <v>5945</v>
      </c>
      <c r="D925" s="24" t="str">
        <f t="shared" si="34"/>
        <v/>
      </c>
      <c r="E925" s="197" t="s">
        <v>419</v>
      </c>
      <c r="F925" s="189" t="s">
        <v>4655</v>
      </c>
      <c r="G925" s="189" t="s">
        <v>401</v>
      </c>
      <c r="H925" s="195" t="s">
        <v>402</v>
      </c>
      <c r="I925" s="24" t="s">
        <v>3961</v>
      </c>
      <c r="J925" s="24" t="s">
        <v>3961</v>
      </c>
      <c r="K925" s="24"/>
      <c r="L925" s="24" t="s">
        <v>4867</v>
      </c>
      <c r="M925" s="24" t="s">
        <v>535</v>
      </c>
      <c r="N925" s="24" t="s">
        <v>4868</v>
      </c>
      <c r="O925" s="24" t="s">
        <v>1125</v>
      </c>
      <c r="P925" s="25" t="s">
        <v>544</v>
      </c>
      <c r="Q925" s="24" t="s">
        <v>4965</v>
      </c>
      <c r="R925" s="25" t="s">
        <v>1095</v>
      </c>
      <c r="S925" s="24"/>
      <c r="T925" s="24"/>
      <c r="U925" s="24"/>
    </row>
    <row r="926" spans="2:21">
      <c r="B926" s="24" t="str">
        <f t="shared" si="35"/>
        <v>N</v>
      </c>
      <c r="C926" s="24" t="s">
        <v>5946</v>
      </c>
      <c r="D926" s="24" t="str">
        <f t="shared" si="34"/>
        <v/>
      </c>
      <c r="E926" s="197" t="s">
        <v>419</v>
      </c>
      <c r="F926" s="189" t="s">
        <v>4655</v>
      </c>
      <c r="G926" s="189" t="s">
        <v>401</v>
      </c>
      <c r="H926" s="195" t="s">
        <v>402</v>
      </c>
      <c r="I926" s="24" t="s">
        <v>3961</v>
      </c>
      <c r="J926" s="24" t="s">
        <v>3961</v>
      </c>
      <c r="K926" s="24"/>
      <c r="L926" s="24" t="s">
        <v>4867</v>
      </c>
      <c r="M926" s="24" t="s">
        <v>543</v>
      </c>
      <c r="N926" s="24" t="s">
        <v>4868</v>
      </c>
      <c r="O926" s="24" t="s">
        <v>1125</v>
      </c>
      <c r="P926" s="25" t="s">
        <v>544</v>
      </c>
      <c r="Q926" s="24" t="s">
        <v>4967</v>
      </c>
      <c r="R926" s="25" t="s">
        <v>4664</v>
      </c>
      <c r="S926" s="24"/>
      <c r="T926" s="24"/>
      <c r="U926" s="24"/>
    </row>
    <row r="927" spans="2:21">
      <c r="B927" s="24" t="str">
        <f t="shared" si="35"/>
        <v>N</v>
      </c>
      <c r="C927" s="24" t="s">
        <v>5947</v>
      </c>
      <c r="D927" s="24" t="str">
        <f t="shared" si="34"/>
        <v/>
      </c>
      <c r="E927" s="197" t="s">
        <v>419</v>
      </c>
      <c r="F927" s="189" t="s">
        <v>4655</v>
      </c>
      <c r="G927" s="189" t="s">
        <v>401</v>
      </c>
      <c r="H927" s="195" t="s">
        <v>402</v>
      </c>
      <c r="I927" s="24" t="s">
        <v>3961</v>
      </c>
      <c r="J927" s="24" t="s">
        <v>3961</v>
      </c>
      <c r="K927" s="24"/>
      <c r="L927" s="24" t="s">
        <v>4867</v>
      </c>
      <c r="M927" s="24" t="s">
        <v>550</v>
      </c>
      <c r="N927" s="24" t="s">
        <v>549</v>
      </c>
      <c r="O927" s="24" t="s">
        <v>1125</v>
      </c>
      <c r="P927" s="25" t="s">
        <v>544</v>
      </c>
      <c r="Q927" s="24" t="s">
        <v>4969</v>
      </c>
      <c r="R927" s="25" t="s">
        <v>1095</v>
      </c>
      <c r="S927" s="24"/>
      <c r="T927" s="24"/>
      <c r="U927" s="24"/>
    </row>
    <row r="928" spans="2:21">
      <c r="B928" s="24" t="str">
        <f t="shared" si="35"/>
        <v>N</v>
      </c>
      <c r="C928" s="24" t="s">
        <v>5948</v>
      </c>
      <c r="D928" s="24" t="str">
        <f t="shared" si="34"/>
        <v/>
      </c>
      <c r="E928" s="197" t="s">
        <v>424</v>
      </c>
      <c r="F928" s="189" t="s">
        <v>4655</v>
      </c>
      <c r="G928" s="189" t="s">
        <v>401</v>
      </c>
      <c r="H928" s="195" t="s">
        <v>402</v>
      </c>
      <c r="I928" s="24" t="s">
        <v>3956</v>
      </c>
      <c r="J928" s="24" t="s">
        <v>4656</v>
      </c>
      <c r="K928" s="24"/>
      <c r="L928" s="24" t="s">
        <v>4867</v>
      </c>
      <c r="M928" s="24" t="s">
        <v>535</v>
      </c>
      <c r="N928" s="24" t="s">
        <v>4868</v>
      </c>
      <c r="O928" s="24" t="s">
        <v>1125</v>
      </c>
      <c r="P928" s="25" t="s">
        <v>544</v>
      </c>
      <c r="Q928" s="24" t="s">
        <v>4965</v>
      </c>
      <c r="R928" s="25" t="s">
        <v>1095</v>
      </c>
      <c r="S928" s="24"/>
      <c r="T928" s="24"/>
      <c r="U928" s="24"/>
    </row>
    <row r="929" spans="2:21">
      <c r="B929" s="24" t="str">
        <f t="shared" si="35"/>
        <v>N</v>
      </c>
      <c r="C929" s="24" t="s">
        <v>5949</v>
      </c>
      <c r="D929" s="24" t="str">
        <f t="shared" si="34"/>
        <v/>
      </c>
      <c r="E929" s="197" t="s">
        <v>424</v>
      </c>
      <c r="F929" s="189" t="s">
        <v>4655</v>
      </c>
      <c r="G929" s="189" t="s">
        <v>401</v>
      </c>
      <c r="H929" s="195" t="s">
        <v>402</v>
      </c>
      <c r="I929" s="24" t="s">
        <v>3956</v>
      </c>
      <c r="J929" s="24" t="s">
        <v>4656</v>
      </c>
      <c r="K929" s="24"/>
      <c r="L929" s="24" t="s">
        <v>4867</v>
      </c>
      <c r="M929" s="24" t="s">
        <v>543</v>
      </c>
      <c r="N929" s="24" t="s">
        <v>4868</v>
      </c>
      <c r="O929" s="24" t="s">
        <v>1125</v>
      </c>
      <c r="P929" s="25" t="s">
        <v>544</v>
      </c>
      <c r="Q929" s="24" t="s">
        <v>4967</v>
      </c>
      <c r="R929" s="25" t="s">
        <v>4664</v>
      </c>
      <c r="S929" s="24"/>
      <c r="T929" s="24"/>
      <c r="U929" s="24"/>
    </row>
    <row r="930" spans="2:21">
      <c r="B930" s="24" t="str">
        <f t="shared" si="35"/>
        <v>N</v>
      </c>
      <c r="C930" s="24" t="s">
        <v>5950</v>
      </c>
      <c r="D930" s="24" t="str">
        <f t="shared" si="34"/>
        <v/>
      </c>
      <c r="E930" s="197" t="s">
        <v>424</v>
      </c>
      <c r="F930" s="189" t="s">
        <v>4655</v>
      </c>
      <c r="G930" s="189" t="s">
        <v>401</v>
      </c>
      <c r="H930" s="195" t="s">
        <v>402</v>
      </c>
      <c r="I930" s="24" t="s">
        <v>3956</v>
      </c>
      <c r="J930" s="24" t="s">
        <v>4656</v>
      </c>
      <c r="K930" s="24"/>
      <c r="L930" s="24" t="s">
        <v>4867</v>
      </c>
      <c r="M930" s="24" t="s">
        <v>550</v>
      </c>
      <c r="N930" s="24" t="s">
        <v>549</v>
      </c>
      <c r="O930" s="24" t="s">
        <v>1125</v>
      </c>
      <c r="P930" s="25" t="s">
        <v>544</v>
      </c>
      <c r="Q930" s="24" t="s">
        <v>4969</v>
      </c>
      <c r="R930" s="25" t="s">
        <v>1095</v>
      </c>
      <c r="S930" s="24"/>
      <c r="T930" s="24"/>
      <c r="U930" s="24"/>
    </row>
    <row r="931" spans="2:21">
      <c r="B931" s="24" t="str">
        <f t="shared" si="35"/>
        <v>N</v>
      </c>
      <c r="C931" s="24" t="s">
        <v>5951</v>
      </c>
      <c r="D931" s="24" t="str">
        <f t="shared" si="34"/>
        <v/>
      </c>
      <c r="E931" s="197" t="s">
        <v>424</v>
      </c>
      <c r="F931" s="189" t="s">
        <v>4655</v>
      </c>
      <c r="G931" s="189" t="s">
        <v>401</v>
      </c>
      <c r="H931" s="195" t="s">
        <v>402</v>
      </c>
      <c r="I931" s="24" t="s">
        <v>3961</v>
      </c>
      <c r="J931" s="24" t="s">
        <v>3961</v>
      </c>
      <c r="K931" s="24"/>
      <c r="L931" s="24" t="s">
        <v>4867</v>
      </c>
      <c r="M931" s="24" t="s">
        <v>535</v>
      </c>
      <c r="N931" s="24" t="s">
        <v>4868</v>
      </c>
      <c r="O931" s="24" t="s">
        <v>1125</v>
      </c>
      <c r="P931" s="25" t="s">
        <v>544</v>
      </c>
      <c r="Q931" s="24" t="s">
        <v>4965</v>
      </c>
      <c r="R931" s="25" t="s">
        <v>1095</v>
      </c>
      <c r="S931" s="24"/>
      <c r="T931" s="24"/>
      <c r="U931" s="24"/>
    </row>
    <row r="932" spans="2:21">
      <c r="B932" s="24" t="str">
        <f t="shared" si="35"/>
        <v>N</v>
      </c>
      <c r="C932" s="24" t="s">
        <v>5952</v>
      </c>
      <c r="D932" s="24" t="str">
        <f t="shared" si="34"/>
        <v/>
      </c>
      <c r="E932" s="197" t="s">
        <v>424</v>
      </c>
      <c r="F932" s="189" t="s">
        <v>4655</v>
      </c>
      <c r="G932" s="189" t="s">
        <v>401</v>
      </c>
      <c r="H932" s="195" t="s">
        <v>402</v>
      </c>
      <c r="I932" s="24" t="s">
        <v>3961</v>
      </c>
      <c r="J932" s="24" t="s">
        <v>3961</v>
      </c>
      <c r="K932" s="24"/>
      <c r="L932" s="24" t="s">
        <v>4867</v>
      </c>
      <c r="M932" s="24" t="s">
        <v>543</v>
      </c>
      <c r="N932" s="24" t="s">
        <v>4868</v>
      </c>
      <c r="O932" s="24" t="s">
        <v>1125</v>
      </c>
      <c r="P932" s="25" t="s">
        <v>544</v>
      </c>
      <c r="Q932" s="24" t="s">
        <v>4967</v>
      </c>
      <c r="R932" s="25" t="s">
        <v>4664</v>
      </c>
      <c r="S932" s="24"/>
      <c r="T932" s="24"/>
      <c r="U932" s="24"/>
    </row>
    <row r="933" spans="2:21">
      <c r="B933" s="24" t="str">
        <f t="shared" si="35"/>
        <v>N</v>
      </c>
      <c r="C933" s="24" t="s">
        <v>5953</v>
      </c>
      <c r="D933" s="24" t="str">
        <f t="shared" si="34"/>
        <v/>
      </c>
      <c r="E933" s="197" t="s">
        <v>424</v>
      </c>
      <c r="F933" s="189" t="s">
        <v>4655</v>
      </c>
      <c r="G933" s="189" t="s">
        <v>401</v>
      </c>
      <c r="H933" s="195" t="s">
        <v>402</v>
      </c>
      <c r="I933" s="24" t="s">
        <v>3961</v>
      </c>
      <c r="J933" s="24" t="s">
        <v>3961</v>
      </c>
      <c r="K933" s="24"/>
      <c r="L933" s="24" t="s">
        <v>4867</v>
      </c>
      <c r="M933" s="24" t="s">
        <v>550</v>
      </c>
      <c r="N933" s="24" t="s">
        <v>549</v>
      </c>
      <c r="O933" s="24" t="s">
        <v>1125</v>
      </c>
      <c r="P933" s="25" t="s">
        <v>544</v>
      </c>
      <c r="Q933" s="24" t="s">
        <v>4969</v>
      </c>
      <c r="R933" s="25" t="s">
        <v>1095</v>
      </c>
      <c r="S933" s="24"/>
      <c r="T933" s="24"/>
      <c r="U933" s="24"/>
    </row>
    <row r="934" spans="2:21">
      <c r="B934" s="24" t="str">
        <f t="shared" si="35"/>
        <v>N</v>
      </c>
      <c r="C934" s="24" t="s">
        <v>5954</v>
      </c>
      <c r="D934" s="24" t="str">
        <f t="shared" si="34"/>
        <v/>
      </c>
      <c r="E934" s="197" t="s">
        <v>429</v>
      </c>
      <c r="F934" s="189" t="s">
        <v>4655</v>
      </c>
      <c r="G934" s="189" t="s">
        <v>432</v>
      </c>
      <c r="H934" s="195" t="s">
        <v>265</v>
      </c>
      <c r="I934" s="24" t="s">
        <v>3956</v>
      </c>
      <c r="J934" s="24" t="s">
        <v>4656</v>
      </c>
      <c r="K934" s="24"/>
      <c r="L934" s="24" t="s">
        <v>4867</v>
      </c>
      <c r="M934" s="24" t="s">
        <v>535</v>
      </c>
      <c r="N934" s="24" t="s">
        <v>4868</v>
      </c>
      <c r="O934" s="24" t="s">
        <v>1125</v>
      </c>
      <c r="P934" s="25" t="s">
        <v>544</v>
      </c>
      <c r="Q934" s="24" t="s">
        <v>5022</v>
      </c>
      <c r="R934" s="25" t="s">
        <v>1095</v>
      </c>
      <c r="S934" s="24"/>
      <c r="T934" s="24"/>
      <c r="U934" s="24"/>
    </row>
    <row r="935" spans="2:21">
      <c r="B935" s="24" t="str">
        <f t="shared" si="35"/>
        <v>N</v>
      </c>
      <c r="C935" s="24" t="s">
        <v>5955</v>
      </c>
      <c r="D935" s="24" t="str">
        <f t="shared" si="34"/>
        <v/>
      </c>
      <c r="E935" s="197" t="s">
        <v>429</v>
      </c>
      <c r="F935" s="189" t="s">
        <v>4655</v>
      </c>
      <c r="G935" s="189" t="s">
        <v>432</v>
      </c>
      <c r="H935" s="195" t="s">
        <v>265</v>
      </c>
      <c r="I935" s="24" t="s">
        <v>3956</v>
      </c>
      <c r="J935" s="24" t="s">
        <v>4656</v>
      </c>
      <c r="K935" s="24"/>
      <c r="L935" s="24" t="s">
        <v>4867</v>
      </c>
      <c r="M935" s="24" t="s">
        <v>543</v>
      </c>
      <c r="N935" s="24" t="s">
        <v>4868</v>
      </c>
      <c r="O935" s="24" t="s">
        <v>1125</v>
      </c>
      <c r="P935" s="25" t="s">
        <v>544</v>
      </c>
      <c r="Q935" s="24" t="s">
        <v>5024</v>
      </c>
      <c r="R935" s="25" t="s">
        <v>4664</v>
      </c>
      <c r="S935" s="24"/>
      <c r="T935" s="24"/>
      <c r="U935" s="24"/>
    </row>
    <row r="936" spans="2:21">
      <c r="B936" s="24" t="str">
        <f t="shared" si="35"/>
        <v>N</v>
      </c>
      <c r="C936" s="24" t="s">
        <v>5956</v>
      </c>
      <c r="D936" s="24" t="str">
        <f t="shared" si="34"/>
        <v/>
      </c>
      <c r="E936" s="197" t="s">
        <v>429</v>
      </c>
      <c r="F936" s="189" t="s">
        <v>4655</v>
      </c>
      <c r="G936" s="189" t="s">
        <v>432</v>
      </c>
      <c r="H936" s="195" t="s">
        <v>265</v>
      </c>
      <c r="I936" s="24" t="s">
        <v>3956</v>
      </c>
      <c r="J936" s="24" t="s">
        <v>4656</v>
      </c>
      <c r="K936" s="24"/>
      <c r="L936" s="24" t="s">
        <v>4867</v>
      </c>
      <c r="M936" s="24" t="s">
        <v>550</v>
      </c>
      <c r="N936" s="24" t="s">
        <v>549</v>
      </c>
      <c r="O936" s="24" t="s">
        <v>1125</v>
      </c>
      <c r="P936" s="25" t="s">
        <v>544</v>
      </c>
      <c r="Q936" s="24" t="s">
        <v>5026</v>
      </c>
      <c r="R936" s="25" t="s">
        <v>1095</v>
      </c>
      <c r="S936" s="24"/>
      <c r="T936" s="24"/>
      <c r="U936" s="24"/>
    </row>
    <row r="937" spans="2:21">
      <c r="B937" s="24" t="str">
        <f t="shared" si="35"/>
        <v>N</v>
      </c>
      <c r="C937" s="24" t="s">
        <v>5957</v>
      </c>
      <c r="D937" s="24" t="str">
        <f t="shared" si="34"/>
        <v/>
      </c>
      <c r="E937" s="197" t="s">
        <v>429</v>
      </c>
      <c r="F937" s="189" t="s">
        <v>4655</v>
      </c>
      <c r="G937" s="189" t="s">
        <v>432</v>
      </c>
      <c r="H937" s="195" t="s">
        <v>265</v>
      </c>
      <c r="I937" s="24" t="s">
        <v>3961</v>
      </c>
      <c r="J937" s="24" t="s">
        <v>3961</v>
      </c>
      <c r="K937" s="24"/>
      <c r="L937" s="24" t="s">
        <v>4867</v>
      </c>
      <c r="M937" s="24" t="s">
        <v>535</v>
      </c>
      <c r="N937" s="24" t="s">
        <v>4868</v>
      </c>
      <c r="O937" s="24" t="s">
        <v>1125</v>
      </c>
      <c r="P937" s="25" t="s">
        <v>544</v>
      </c>
      <c r="Q937" s="24" t="s">
        <v>5028</v>
      </c>
      <c r="R937" s="25" t="s">
        <v>1095</v>
      </c>
      <c r="S937" s="24"/>
      <c r="T937" s="24"/>
      <c r="U937" s="24"/>
    </row>
    <row r="938" spans="2:21">
      <c r="B938" s="24" t="str">
        <f t="shared" si="35"/>
        <v>N</v>
      </c>
      <c r="C938" s="24" t="s">
        <v>5958</v>
      </c>
      <c r="D938" s="24" t="str">
        <f t="shared" si="34"/>
        <v/>
      </c>
      <c r="E938" s="197" t="s">
        <v>429</v>
      </c>
      <c r="F938" s="189" t="s">
        <v>4655</v>
      </c>
      <c r="G938" s="189" t="s">
        <v>432</v>
      </c>
      <c r="H938" s="195" t="s">
        <v>265</v>
      </c>
      <c r="I938" s="24" t="s">
        <v>3961</v>
      </c>
      <c r="J938" s="24" t="s">
        <v>3961</v>
      </c>
      <c r="K938" s="24"/>
      <c r="L938" s="24" t="s">
        <v>4867</v>
      </c>
      <c r="M938" s="24" t="s">
        <v>543</v>
      </c>
      <c r="N938" s="24" t="s">
        <v>4868</v>
      </c>
      <c r="O938" s="24" t="s">
        <v>1125</v>
      </c>
      <c r="P938" s="25" t="s">
        <v>544</v>
      </c>
      <c r="Q938" s="24" t="s">
        <v>5030</v>
      </c>
      <c r="R938" s="25" t="s">
        <v>4664</v>
      </c>
      <c r="S938" s="24"/>
      <c r="T938" s="24"/>
      <c r="U938" s="24"/>
    </row>
    <row r="939" spans="2:21">
      <c r="B939" s="24" t="str">
        <f t="shared" si="35"/>
        <v>N</v>
      </c>
      <c r="C939" s="24" t="s">
        <v>5959</v>
      </c>
      <c r="D939" s="24" t="str">
        <f t="shared" si="34"/>
        <v/>
      </c>
      <c r="E939" s="197" t="s">
        <v>429</v>
      </c>
      <c r="F939" s="189" t="s">
        <v>4655</v>
      </c>
      <c r="G939" s="189" t="s">
        <v>432</v>
      </c>
      <c r="H939" s="195" t="s">
        <v>265</v>
      </c>
      <c r="I939" s="24" t="s">
        <v>3961</v>
      </c>
      <c r="J939" s="24" t="s">
        <v>3961</v>
      </c>
      <c r="K939" s="24"/>
      <c r="L939" s="24" t="s">
        <v>4867</v>
      </c>
      <c r="M939" s="24" t="s">
        <v>550</v>
      </c>
      <c r="N939" s="24" t="s">
        <v>549</v>
      </c>
      <c r="O939" s="24" t="s">
        <v>1125</v>
      </c>
      <c r="P939" s="25" t="s">
        <v>544</v>
      </c>
      <c r="Q939" s="24" t="s">
        <v>5032</v>
      </c>
      <c r="R939" s="25" t="s">
        <v>1095</v>
      </c>
      <c r="S939" s="24"/>
      <c r="T939" s="24"/>
      <c r="U939" s="24"/>
    </row>
    <row r="940" spans="2:21">
      <c r="B940" s="24" t="str">
        <f t="shared" si="35"/>
        <v>N</v>
      </c>
      <c r="C940" s="24" t="s">
        <v>5960</v>
      </c>
      <c r="D940" s="24" t="str">
        <f t="shared" si="34"/>
        <v/>
      </c>
      <c r="E940" s="197" t="s">
        <v>435</v>
      </c>
      <c r="F940" s="189" t="s">
        <v>4655</v>
      </c>
      <c r="G940" s="189" t="s">
        <v>401</v>
      </c>
      <c r="H940" s="195" t="s">
        <v>402</v>
      </c>
      <c r="I940" s="24" t="s">
        <v>3956</v>
      </c>
      <c r="J940" s="24" t="s">
        <v>4656</v>
      </c>
      <c r="K940" s="24"/>
      <c r="L940" s="24" t="s">
        <v>4867</v>
      </c>
      <c r="M940" s="24" t="s">
        <v>535</v>
      </c>
      <c r="N940" s="24" t="s">
        <v>4868</v>
      </c>
      <c r="O940" s="24" t="s">
        <v>1125</v>
      </c>
      <c r="P940" s="25" t="s">
        <v>544</v>
      </c>
      <c r="Q940" s="24" t="s">
        <v>4965</v>
      </c>
      <c r="R940" s="25" t="s">
        <v>1095</v>
      </c>
      <c r="S940" s="24"/>
      <c r="T940" s="24"/>
      <c r="U940" s="24"/>
    </row>
    <row r="941" spans="2:21">
      <c r="B941" s="24" t="str">
        <f t="shared" si="35"/>
        <v>N</v>
      </c>
      <c r="C941" s="24" t="s">
        <v>5961</v>
      </c>
      <c r="D941" s="24" t="str">
        <f t="shared" si="34"/>
        <v/>
      </c>
      <c r="E941" s="197" t="s">
        <v>435</v>
      </c>
      <c r="F941" s="189" t="s">
        <v>4655</v>
      </c>
      <c r="G941" s="189" t="s">
        <v>401</v>
      </c>
      <c r="H941" s="195" t="s">
        <v>402</v>
      </c>
      <c r="I941" s="24" t="s">
        <v>3956</v>
      </c>
      <c r="J941" s="24" t="s">
        <v>4656</v>
      </c>
      <c r="K941" s="24"/>
      <c r="L941" s="24" t="s">
        <v>4867</v>
      </c>
      <c r="M941" s="24" t="s">
        <v>543</v>
      </c>
      <c r="N941" s="24" t="s">
        <v>4868</v>
      </c>
      <c r="O941" s="24" t="s">
        <v>1125</v>
      </c>
      <c r="P941" s="25" t="s">
        <v>544</v>
      </c>
      <c r="Q941" s="24" t="s">
        <v>4967</v>
      </c>
      <c r="R941" s="25" t="s">
        <v>4664</v>
      </c>
      <c r="S941" s="24"/>
      <c r="T941" s="24"/>
      <c r="U941" s="24"/>
    </row>
    <row r="942" spans="2:21">
      <c r="B942" s="24" t="str">
        <f t="shared" si="35"/>
        <v>N</v>
      </c>
      <c r="C942" s="24" t="s">
        <v>5962</v>
      </c>
      <c r="D942" s="24" t="str">
        <f t="shared" si="34"/>
        <v/>
      </c>
      <c r="E942" s="197" t="s">
        <v>435</v>
      </c>
      <c r="F942" s="189" t="s">
        <v>4655</v>
      </c>
      <c r="G942" s="189" t="s">
        <v>401</v>
      </c>
      <c r="H942" s="195" t="s">
        <v>402</v>
      </c>
      <c r="I942" s="24" t="s">
        <v>3956</v>
      </c>
      <c r="J942" s="24" t="s">
        <v>4656</v>
      </c>
      <c r="K942" s="24"/>
      <c r="L942" s="24" t="s">
        <v>4867</v>
      </c>
      <c r="M942" s="24" t="s">
        <v>550</v>
      </c>
      <c r="N942" s="24" t="s">
        <v>549</v>
      </c>
      <c r="O942" s="24" t="s">
        <v>1125</v>
      </c>
      <c r="P942" s="25" t="s">
        <v>544</v>
      </c>
      <c r="Q942" s="24" t="s">
        <v>4969</v>
      </c>
      <c r="R942" s="25" t="s">
        <v>1095</v>
      </c>
      <c r="S942" s="24"/>
      <c r="T942" s="24"/>
      <c r="U942" s="24"/>
    </row>
    <row r="943" spans="2:21">
      <c r="B943" s="24" t="str">
        <f t="shared" si="35"/>
        <v>N</v>
      </c>
      <c r="C943" s="24" t="s">
        <v>5963</v>
      </c>
      <c r="D943" s="24" t="str">
        <f t="shared" si="34"/>
        <v/>
      </c>
      <c r="E943" s="197" t="s">
        <v>435</v>
      </c>
      <c r="F943" s="189" t="s">
        <v>4655</v>
      </c>
      <c r="G943" s="189" t="s">
        <v>401</v>
      </c>
      <c r="H943" s="195" t="s">
        <v>402</v>
      </c>
      <c r="I943" s="24" t="s">
        <v>3961</v>
      </c>
      <c r="J943" s="24" t="s">
        <v>3961</v>
      </c>
      <c r="K943" s="24"/>
      <c r="L943" s="24" t="s">
        <v>4867</v>
      </c>
      <c r="M943" s="24" t="s">
        <v>535</v>
      </c>
      <c r="N943" s="24" t="s">
        <v>4868</v>
      </c>
      <c r="O943" s="24" t="s">
        <v>1125</v>
      </c>
      <c r="P943" s="25" t="s">
        <v>544</v>
      </c>
      <c r="Q943" s="24" t="s">
        <v>4965</v>
      </c>
      <c r="R943" s="25" t="s">
        <v>1095</v>
      </c>
      <c r="S943" s="24"/>
      <c r="T943" s="24"/>
      <c r="U943" s="24"/>
    </row>
    <row r="944" spans="2:21">
      <c r="B944" s="24" t="str">
        <f t="shared" si="35"/>
        <v>N</v>
      </c>
      <c r="C944" s="24" t="s">
        <v>5964</v>
      </c>
      <c r="D944" s="24" t="str">
        <f t="shared" si="34"/>
        <v/>
      </c>
      <c r="E944" s="197" t="s">
        <v>435</v>
      </c>
      <c r="F944" s="189" t="s">
        <v>4655</v>
      </c>
      <c r="G944" s="189" t="s">
        <v>401</v>
      </c>
      <c r="H944" s="195" t="s">
        <v>402</v>
      </c>
      <c r="I944" s="24" t="s">
        <v>3961</v>
      </c>
      <c r="J944" s="24" t="s">
        <v>3961</v>
      </c>
      <c r="K944" s="24"/>
      <c r="L944" s="24" t="s">
        <v>4867</v>
      </c>
      <c r="M944" s="24" t="s">
        <v>543</v>
      </c>
      <c r="N944" s="24" t="s">
        <v>4868</v>
      </c>
      <c r="O944" s="24" t="s">
        <v>1125</v>
      </c>
      <c r="P944" s="25" t="s">
        <v>544</v>
      </c>
      <c r="Q944" s="24" t="s">
        <v>4967</v>
      </c>
      <c r="R944" s="25" t="s">
        <v>4664</v>
      </c>
      <c r="S944" s="24"/>
      <c r="T944" s="24"/>
      <c r="U944" s="24"/>
    </row>
    <row r="945" spans="2:21">
      <c r="B945" s="24" t="str">
        <f t="shared" si="35"/>
        <v>N</v>
      </c>
      <c r="C945" s="24" t="s">
        <v>5965</v>
      </c>
      <c r="D945" s="24" t="str">
        <f t="shared" si="34"/>
        <v/>
      </c>
      <c r="E945" s="197" t="s">
        <v>435</v>
      </c>
      <c r="F945" s="189" t="s">
        <v>4655</v>
      </c>
      <c r="G945" s="189" t="s">
        <v>401</v>
      </c>
      <c r="H945" s="195" t="s">
        <v>402</v>
      </c>
      <c r="I945" s="24" t="s">
        <v>3961</v>
      </c>
      <c r="J945" s="24" t="s">
        <v>3961</v>
      </c>
      <c r="K945" s="24"/>
      <c r="L945" s="24" t="s">
        <v>4867</v>
      </c>
      <c r="M945" s="24" t="s">
        <v>550</v>
      </c>
      <c r="N945" s="24" t="s">
        <v>549</v>
      </c>
      <c r="O945" s="24" t="s">
        <v>1125</v>
      </c>
      <c r="P945" s="25" t="s">
        <v>544</v>
      </c>
      <c r="Q945" s="24" t="s">
        <v>4969</v>
      </c>
      <c r="R945" s="25" t="s">
        <v>1095</v>
      </c>
      <c r="S945" s="24"/>
      <c r="T945" s="24"/>
      <c r="U945" s="24"/>
    </row>
    <row r="946" spans="2:21">
      <c r="B946" s="24" t="str">
        <f t="shared" si="35"/>
        <v>N</v>
      </c>
      <c r="C946" s="24" t="s">
        <v>5966</v>
      </c>
      <c r="D946" s="24" t="str">
        <f t="shared" si="34"/>
        <v/>
      </c>
      <c r="E946" s="197" t="s">
        <v>440</v>
      </c>
      <c r="F946" s="189" t="s">
        <v>4655</v>
      </c>
      <c r="G946" s="189" t="s">
        <v>443</v>
      </c>
      <c r="H946" s="202" t="s">
        <v>444</v>
      </c>
      <c r="I946" s="24" t="s">
        <v>3956</v>
      </c>
      <c r="J946" s="24" t="s">
        <v>4656</v>
      </c>
      <c r="K946" s="24"/>
      <c r="L946" s="24" t="s">
        <v>4867</v>
      </c>
      <c r="M946" s="24" t="s">
        <v>535</v>
      </c>
      <c r="N946" s="24" t="s">
        <v>4868</v>
      </c>
      <c r="O946" s="24" t="s">
        <v>1125</v>
      </c>
      <c r="P946" s="25" t="s">
        <v>544</v>
      </c>
      <c r="Q946" s="24" t="s">
        <v>5040</v>
      </c>
      <c r="R946" s="25" t="s">
        <v>1095</v>
      </c>
      <c r="S946" s="24"/>
      <c r="T946" s="24"/>
      <c r="U946" s="24"/>
    </row>
    <row r="947" spans="2:21">
      <c r="B947" s="24" t="str">
        <f t="shared" si="35"/>
        <v>N</v>
      </c>
      <c r="C947" s="24" t="s">
        <v>5967</v>
      </c>
      <c r="D947" s="24" t="str">
        <f t="shared" si="34"/>
        <v/>
      </c>
      <c r="E947" s="197" t="s">
        <v>440</v>
      </c>
      <c r="F947" s="189" t="s">
        <v>4655</v>
      </c>
      <c r="G947" s="189" t="s">
        <v>443</v>
      </c>
      <c r="H947" s="202" t="s">
        <v>444</v>
      </c>
      <c r="I947" s="24" t="s">
        <v>3956</v>
      </c>
      <c r="J947" s="24" t="s">
        <v>4656</v>
      </c>
      <c r="K947" s="24"/>
      <c r="L947" s="24" t="s">
        <v>4867</v>
      </c>
      <c r="M947" s="24" t="s">
        <v>543</v>
      </c>
      <c r="N947" s="24" t="s">
        <v>4868</v>
      </c>
      <c r="O947" s="24" t="s">
        <v>1125</v>
      </c>
      <c r="P947" s="25" t="s">
        <v>544</v>
      </c>
      <c r="Q947" s="24" t="s">
        <v>5042</v>
      </c>
      <c r="R947" s="25" t="s">
        <v>4664</v>
      </c>
      <c r="S947" s="24"/>
      <c r="T947" s="24"/>
      <c r="U947" s="24"/>
    </row>
    <row r="948" spans="2:21">
      <c r="B948" s="24" t="str">
        <f t="shared" si="35"/>
        <v>N</v>
      </c>
      <c r="C948" s="24" t="s">
        <v>5968</v>
      </c>
      <c r="D948" s="24" t="str">
        <f t="shared" si="34"/>
        <v/>
      </c>
      <c r="E948" s="197" t="s">
        <v>440</v>
      </c>
      <c r="F948" s="189" t="s">
        <v>4655</v>
      </c>
      <c r="G948" s="189" t="s">
        <v>443</v>
      </c>
      <c r="H948" s="202" t="s">
        <v>444</v>
      </c>
      <c r="I948" s="24" t="s">
        <v>3956</v>
      </c>
      <c r="J948" s="24" t="s">
        <v>4656</v>
      </c>
      <c r="K948" s="24"/>
      <c r="L948" s="24" t="s">
        <v>4867</v>
      </c>
      <c r="M948" s="24" t="s">
        <v>550</v>
      </c>
      <c r="N948" s="24" t="s">
        <v>549</v>
      </c>
      <c r="O948" s="24" t="s">
        <v>1125</v>
      </c>
      <c r="P948" s="25" t="s">
        <v>544</v>
      </c>
      <c r="Q948" s="24" t="s">
        <v>5044</v>
      </c>
      <c r="R948" s="25" t="s">
        <v>1095</v>
      </c>
      <c r="S948" s="24"/>
      <c r="T948" s="24"/>
      <c r="U948" s="24"/>
    </row>
    <row r="949" spans="2:21">
      <c r="B949" s="24" t="str">
        <f t="shared" si="35"/>
        <v>N</v>
      </c>
      <c r="C949" s="24" t="s">
        <v>5969</v>
      </c>
      <c r="D949" s="24" t="str">
        <f t="shared" si="34"/>
        <v/>
      </c>
      <c r="E949" s="197" t="s">
        <v>440</v>
      </c>
      <c r="F949" s="189" t="s">
        <v>4655</v>
      </c>
      <c r="G949" s="189" t="s">
        <v>443</v>
      </c>
      <c r="H949" s="202" t="s">
        <v>444</v>
      </c>
      <c r="I949" s="24" t="s">
        <v>3961</v>
      </c>
      <c r="J949" s="24" t="s">
        <v>3961</v>
      </c>
      <c r="K949" s="24"/>
      <c r="L949" s="24" t="s">
        <v>4867</v>
      </c>
      <c r="M949" s="24" t="s">
        <v>535</v>
      </c>
      <c r="N949" s="24" t="s">
        <v>4868</v>
      </c>
      <c r="O949" s="24" t="s">
        <v>1125</v>
      </c>
      <c r="P949" s="25" t="s">
        <v>544</v>
      </c>
      <c r="Q949" s="24" t="s">
        <v>5046</v>
      </c>
      <c r="R949" s="25" t="s">
        <v>1095</v>
      </c>
      <c r="S949" s="24"/>
      <c r="T949" s="24"/>
      <c r="U949" s="24"/>
    </row>
    <row r="950" spans="2:21">
      <c r="B950" s="24" t="str">
        <f t="shared" si="35"/>
        <v>N</v>
      </c>
      <c r="C950" s="24" t="s">
        <v>5970</v>
      </c>
      <c r="D950" s="24" t="str">
        <f t="shared" si="34"/>
        <v/>
      </c>
      <c r="E950" s="197" t="s">
        <v>440</v>
      </c>
      <c r="F950" s="189" t="s">
        <v>4655</v>
      </c>
      <c r="G950" s="189" t="s">
        <v>443</v>
      </c>
      <c r="H950" s="202" t="s">
        <v>444</v>
      </c>
      <c r="I950" s="24" t="s">
        <v>3961</v>
      </c>
      <c r="J950" s="24" t="s">
        <v>3961</v>
      </c>
      <c r="K950" s="24"/>
      <c r="L950" s="24" t="s">
        <v>4867</v>
      </c>
      <c r="M950" s="24" t="s">
        <v>543</v>
      </c>
      <c r="N950" s="24" t="s">
        <v>4868</v>
      </c>
      <c r="O950" s="24" t="s">
        <v>1125</v>
      </c>
      <c r="P950" s="25" t="s">
        <v>544</v>
      </c>
      <c r="Q950" s="24" t="s">
        <v>5048</v>
      </c>
      <c r="R950" s="25" t="s">
        <v>4664</v>
      </c>
      <c r="S950" s="24"/>
      <c r="T950" s="24"/>
      <c r="U950" s="24"/>
    </row>
    <row r="951" spans="2:21">
      <c r="B951" s="24" t="str">
        <f t="shared" si="35"/>
        <v>N</v>
      </c>
      <c r="C951" s="24" t="s">
        <v>5971</v>
      </c>
      <c r="D951" s="24" t="str">
        <f t="shared" si="34"/>
        <v/>
      </c>
      <c r="E951" s="197" t="s">
        <v>440</v>
      </c>
      <c r="F951" s="189" t="s">
        <v>4655</v>
      </c>
      <c r="G951" s="189" t="s">
        <v>443</v>
      </c>
      <c r="H951" s="202" t="s">
        <v>444</v>
      </c>
      <c r="I951" s="24" t="s">
        <v>3961</v>
      </c>
      <c r="J951" s="24" t="s">
        <v>3961</v>
      </c>
      <c r="K951" s="24"/>
      <c r="L951" s="24" t="s">
        <v>4867</v>
      </c>
      <c r="M951" s="24" t="s">
        <v>550</v>
      </c>
      <c r="N951" s="24" t="s">
        <v>549</v>
      </c>
      <c r="O951" s="24" t="s">
        <v>1125</v>
      </c>
      <c r="P951" s="25" t="s">
        <v>544</v>
      </c>
      <c r="Q951" s="24" t="s">
        <v>5050</v>
      </c>
      <c r="R951" s="25" t="s">
        <v>1095</v>
      </c>
      <c r="S951" s="24"/>
      <c r="T951" s="24"/>
      <c r="U951" s="24"/>
    </row>
    <row r="952" spans="2:21">
      <c r="B952" s="24" t="str">
        <f t="shared" si="35"/>
        <v>N</v>
      </c>
      <c r="C952" s="24" t="s">
        <v>5972</v>
      </c>
      <c r="D952" s="24" t="str">
        <f t="shared" si="34"/>
        <v/>
      </c>
      <c r="E952" s="197" t="s">
        <v>447</v>
      </c>
      <c r="F952" s="189" t="s">
        <v>4655</v>
      </c>
      <c r="G952" s="189" t="s">
        <v>450</v>
      </c>
      <c r="H952" s="202" t="s">
        <v>269</v>
      </c>
      <c r="I952" s="24" t="s">
        <v>3956</v>
      </c>
      <c r="J952" s="24" t="s">
        <v>4656</v>
      </c>
      <c r="K952" s="24"/>
      <c r="L952" s="24" t="s">
        <v>4867</v>
      </c>
      <c r="M952" s="24" t="s">
        <v>535</v>
      </c>
      <c r="N952" s="24" t="s">
        <v>4868</v>
      </c>
      <c r="O952" s="24" t="s">
        <v>1125</v>
      </c>
      <c r="P952" s="25" t="s">
        <v>544</v>
      </c>
      <c r="Q952" s="24" t="s">
        <v>5052</v>
      </c>
      <c r="R952" s="25" t="s">
        <v>1095</v>
      </c>
      <c r="S952" s="24"/>
      <c r="T952" s="24"/>
      <c r="U952" s="24"/>
    </row>
    <row r="953" spans="2:21">
      <c r="B953" s="24" t="str">
        <f t="shared" si="35"/>
        <v>N</v>
      </c>
      <c r="C953" s="24" t="s">
        <v>5973</v>
      </c>
      <c r="D953" s="24" t="str">
        <f t="shared" ref="D953:D1016" si="36">IF(B953="Y",C953,"")</f>
        <v/>
      </c>
      <c r="E953" s="197" t="s">
        <v>447</v>
      </c>
      <c r="F953" s="189" t="s">
        <v>4655</v>
      </c>
      <c r="G953" s="189" t="s">
        <v>450</v>
      </c>
      <c r="H953" s="202" t="s">
        <v>269</v>
      </c>
      <c r="I953" s="24" t="s">
        <v>3956</v>
      </c>
      <c r="J953" s="24" t="s">
        <v>4656</v>
      </c>
      <c r="K953" s="24"/>
      <c r="L953" s="24" t="s">
        <v>4867</v>
      </c>
      <c r="M953" s="24" t="s">
        <v>543</v>
      </c>
      <c r="N953" s="24" t="s">
        <v>4868</v>
      </c>
      <c r="O953" s="24" t="s">
        <v>1125</v>
      </c>
      <c r="P953" s="25" t="s">
        <v>544</v>
      </c>
      <c r="Q953" s="24" t="s">
        <v>5054</v>
      </c>
      <c r="R953" s="25" t="s">
        <v>4664</v>
      </c>
      <c r="S953" s="24"/>
      <c r="T953" s="24"/>
      <c r="U953" s="24"/>
    </row>
    <row r="954" spans="2:21">
      <c r="B954" s="24" t="str">
        <f t="shared" si="35"/>
        <v>N</v>
      </c>
      <c r="C954" s="24" t="s">
        <v>5974</v>
      </c>
      <c r="D954" s="24" t="str">
        <f t="shared" si="36"/>
        <v/>
      </c>
      <c r="E954" s="197" t="s">
        <v>447</v>
      </c>
      <c r="F954" s="189" t="s">
        <v>4655</v>
      </c>
      <c r="G954" s="189" t="s">
        <v>450</v>
      </c>
      <c r="H954" s="202" t="s">
        <v>269</v>
      </c>
      <c r="I954" s="24" t="s">
        <v>3956</v>
      </c>
      <c r="J954" s="24" t="s">
        <v>4656</v>
      </c>
      <c r="K954" s="24"/>
      <c r="L954" s="24" t="s">
        <v>4867</v>
      </c>
      <c r="M954" s="24" t="s">
        <v>550</v>
      </c>
      <c r="N954" s="24" t="s">
        <v>549</v>
      </c>
      <c r="O954" s="24" t="s">
        <v>1125</v>
      </c>
      <c r="P954" s="25" t="s">
        <v>544</v>
      </c>
      <c r="Q954" s="24" t="s">
        <v>5056</v>
      </c>
      <c r="R954" s="25" t="s">
        <v>1095</v>
      </c>
      <c r="S954" s="24"/>
      <c r="T954" s="24"/>
      <c r="U954" s="24"/>
    </row>
    <row r="955" spans="2:21">
      <c r="B955" s="24" t="str">
        <f t="shared" si="35"/>
        <v>N</v>
      </c>
      <c r="C955" s="24" t="s">
        <v>5975</v>
      </c>
      <c r="D955" s="24" t="str">
        <f t="shared" si="36"/>
        <v/>
      </c>
      <c r="E955" s="197" t="s">
        <v>447</v>
      </c>
      <c r="F955" s="189" t="s">
        <v>4655</v>
      </c>
      <c r="G955" s="189" t="s">
        <v>450</v>
      </c>
      <c r="H955" s="202" t="s">
        <v>269</v>
      </c>
      <c r="I955" s="24" t="s">
        <v>3961</v>
      </c>
      <c r="J955" s="24" t="s">
        <v>3961</v>
      </c>
      <c r="K955" s="24"/>
      <c r="L955" s="24" t="s">
        <v>4867</v>
      </c>
      <c r="M955" s="24" t="s">
        <v>535</v>
      </c>
      <c r="N955" s="24" t="s">
        <v>4868</v>
      </c>
      <c r="O955" s="24" t="s">
        <v>1125</v>
      </c>
      <c r="P955" s="25" t="s">
        <v>544</v>
      </c>
      <c r="Q955" s="24" t="s">
        <v>5058</v>
      </c>
      <c r="R955" s="25" t="s">
        <v>1095</v>
      </c>
      <c r="S955" s="24"/>
      <c r="T955" s="24"/>
      <c r="U955" s="24"/>
    </row>
    <row r="956" spans="2:21">
      <c r="B956" s="24" t="str">
        <f t="shared" si="35"/>
        <v>N</v>
      </c>
      <c r="C956" s="24" t="s">
        <v>5976</v>
      </c>
      <c r="D956" s="24" t="str">
        <f t="shared" si="36"/>
        <v/>
      </c>
      <c r="E956" s="197" t="s">
        <v>447</v>
      </c>
      <c r="F956" s="189" t="s">
        <v>4655</v>
      </c>
      <c r="G956" s="189" t="s">
        <v>450</v>
      </c>
      <c r="H956" s="202" t="s">
        <v>269</v>
      </c>
      <c r="I956" s="24" t="s">
        <v>3961</v>
      </c>
      <c r="J956" s="24" t="s">
        <v>3961</v>
      </c>
      <c r="K956" s="24"/>
      <c r="L956" s="24" t="s">
        <v>4867</v>
      </c>
      <c r="M956" s="24" t="s">
        <v>543</v>
      </c>
      <c r="N956" s="24" t="s">
        <v>4868</v>
      </c>
      <c r="O956" s="24" t="s">
        <v>1125</v>
      </c>
      <c r="P956" s="25" t="s">
        <v>544</v>
      </c>
      <c r="Q956" s="24" t="s">
        <v>5060</v>
      </c>
      <c r="R956" s="25" t="s">
        <v>4664</v>
      </c>
      <c r="S956" s="24"/>
      <c r="T956" s="24"/>
      <c r="U956" s="24"/>
    </row>
    <row r="957" spans="2:21">
      <c r="B957" s="24" t="str">
        <f t="shared" si="35"/>
        <v>N</v>
      </c>
      <c r="C957" s="24" t="s">
        <v>5977</v>
      </c>
      <c r="D957" s="24" t="str">
        <f t="shared" si="36"/>
        <v/>
      </c>
      <c r="E957" s="197" t="s">
        <v>447</v>
      </c>
      <c r="F957" s="189" t="s">
        <v>4655</v>
      </c>
      <c r="G957" s="189" t="s">
        <v>450</v>
      </c>
      <c r="H957" s="202" t="s">
        <v>269</v>
      </c>
      <c r="I957" s="24" t="s">
        <v>3961</v>
      </c>
      <c r="J957" s="24" t="s">
        <v>3961</v>
      </c>
      <c r="K957" s="24"/>
      <c r="L957" s="24" t="s">
        <v>4867</v>
      </c>
      <c r="M957" s="24" t="s">
        <v>550</v>
      </c>
      <c r="N957" s="24" t="s">
        <v>549</v>
      </c>
      <c r="O957" s="24" t="s">
        <v>1125</v>
      </c>
      <c r="P957" s="25" t="s">
        <v>544</v>
      </c>
      <c r="Q957" s="24" t="s">
        <v>5062</v>
      </c>
      <c r="R957" s="25" t="s">
        <v>1095</v>
      </c>
      <c r="S957" s="24"/>
      <c r="T957" s="24"/>
      <c r="U957" s="24"/>
    </row>
    <row r="958" spans="2:21">
      <c r="B958" s="24" t="str">
        <f t="shared" si="35"/>
        <v>N</v>
      </c>
      <c r="C958" s="24" t="s">
        <v>5978</v>
      </c>
      <c r="D958" s="24" t="str">
        <f t="shared" si="36"/>
        <v/>
      </c>
      <c r="E958" s="197" t="s">
        <v>453</v>
      </c>
      <c r="F958" s="189" t="s">
        <v>4655</v>
      </c>
      <c r="G958" s="189" t="s">
        <v>450</v>
      </c>
      <c r="H958" s="202" t="s">
        <v>269</v>
      </c>
      <c r="I958" s="24" t="s">
        <v>3956</v>
      </c>
      <c r="J958" s="24" t="s">
        <v>4656</v>
      </c>
      <c r="K958" s="24"/>
      <c r="L958" s="24" t="s">
        <v>4867</v>
      </c>
      <c r="M958" s="24" t="s">
        <v>535</v>
      </c>
      <c r="N958" s="24" t="s">
        <v>4868</v>
      </c>
      <c r="O958" s="24" t="s">
        <v>1125</v>
      </c>
      <c r="P958" s="25" t="s">
        <v>544</v>
      </c>
      <c r="Q958" s="24" t="s">
        <v>5052</v>
      </c>
      <c r="R958" s="25" t="s">
        <v>1095</v>
      </c>
      <c r="S958" s="24"/>
      <c r="T958" s="24"/>
      <c r="U958" s="24"/>
    </row>
    <row r="959" spans="2:21">
      <c r="B959" s="24" t="str">
        <f t="shared" si="35"/>
        <v>N</v>
      </c>
      <c r="C959" s="24" t="s">
        <v>5979</v>
      </c>
      <c r="D959" s="24" t="str">
        <f t="shared" si="36"/>
        <v/>
      </c>
      <c r="E959" s="197" t="s">
        <v>453</v>
      </c>
      <c r="F959" s="189" t="s">
        <v>4655</v>
      </c>
      <c r="G959" s="189" t="s">
        <v>450</v>
      </c>
      <c r="H959" s="202" t="s">
        <v>269</v>
      </c>
      <c r="I959" s="24" t="s">
        <v>3956</v>
      </c>
      <c r="J959" s="24" t="s">
        <v>4656</v>
      </c>
      <c r="K959" s="24"/>
      <c r="L959" s="24" t="s">
        <v>4867</v>
      </c>
      <c r="M959" s="24" t="s">
        <v>543</v>
      </c>
      <c r="N959" s="24" t="s">
        <v>4868</v>
      </c>
      <c r="O959" s="24" t="s">
        <v>1125</v>
      </c>
      <c r="P959" s="25" t="s">
        <v>544</v>
      </c>
      <c r="Q959" s="24" t="s">
        <v>5054</v>
      </c>
      <c r="R959" s="25" t="s">
        <v>4664</v>
      </c>
      <c r="S959" s="24"/>
      <c r="T959" s="24"/>
      <c r="U959" s="24"/>
    </row>
    <row r="960" spans="2:21">
      <c r="B960" s="24" t="str">
        <f t="shared" si="35"/>
        <v>N</v>
      </c>
      <c r="C960" s="24" t="s">
        <v>5980</v>
      </c>
      <c r="D960" s="24" t="str">
        <f t="shared" si="36"/>
        <v/>
      </c>
      <c r="E960" s="197" t="s">
        <v>453</v>
      </c>
      <c r="F960" s="189" t="s">
        <v>4655</v>
      </c>
      <c r="G960" s="189" t="s">
        <v>450</v>
      </c>
      <c r="H960" s="202" t="s">
        <v>269</v>
      </c>
      <c r="I960" s="24" t="s">
        <v>3956</v>
      </c>
      <c r="J960" s="24" t="s">
        <v>4656</v>
      </c>
      <c r="K960" s="24"/>
      <c r="L960" s="24" t="s">
        <v>4867</v>
      </c>
      <c r="M960" s="24" t="s">
        <v>550</v>
      </c>
      <c r="N960" s="24" t="s">
        <v>549</v>
      </c>
      <c r="O960" s="24" t="s">
        <v>1125</v>
      </c>
      <c r="P960" s="25" t="s">
        <v>544</v>
      </c>
      <c r="Q960" s="24" t="s">
        <v>5056</v>
      </c>
      <c r="R960" s="25" t="s">
        <v>1095</v>
      </c>
      <c r="S960" s="24"/>
      <c r="T960" s="24"/>
      <c r="U960" s="24"/>
    </row>
    <row r="961" spans="2:21">
      <c r="B961" s="24" t="str">
        <f t="shared" si="35"/>
        <v>N</v>
      </c>
      <c r="C961" s="24" t="s">
        <v>5981</v>
      </c>
      <c r="D961" s="24" t="str">
        <f t="shared" si="36"/>
        <v/>
      </c>
      <c r="E961" s="197" t="s">
        <v>453</v>
      </c>
      <c r="F961" s="189" t="s">
        <v>4655</v>
      </c>
      <c r="G961" s="189" t="s">
        <v>450</v>
      </c>
      <c r="H961" s="202" t="s">
        <v>269</v>
      </c>
      <c r="I961" s="24" t="s">
        <v>3961</v>
      </c>
      <c r="J961" s="24" t="s">
        <v>3961</v>
      </c>
      <c r="K961" s="24"/>
      <c r="L961" s="24" t="s">
        <v>4867</v>
      </c>
      <c r="M961" s="24" t="s">
        <v>535</v>
      </c>
      <c r="N961" s="24" t="s">
        <v>4868</v>
      </c>
      <c r="O961" s="24" t="s">
        <v>1125</v>
      </c>
      <c r="P961" s="25" t="s">
        <v>544</v>
      </c>
      <c r="Q961" s="24" t="s">
        <v>5058</v>
      </c>
      <c r="R961" s="25" t="s">
        <v>1095</v>
      </c>
      <c r="S961" s="24"/>
      <c r="T961" s="24"/>
      <c r="U961" s="24"/>
    </row>
    <row r="962" spans="2:21">
      <c r="B962" s="24" t="str">
        <f t="shared" si="35"/>
        <v>N</v>
      </c>
      <c r="C962" s="24" t="s">
        <v>5982</v>
      </c>
      <c r="D962" s="24" t="str">
        <f t="shared" si="36"/>
        <v/>
      </c>
      <c r="E962" s="197" t="s">
        <v>453</v>
      </c>
      <c r="F962" s="189" t="s">
        <v>4655</v>
      </c>
      <c r="G962" s="189" t="s">
        <v>450</v>
      </c>
      <c r="H962" s="202" t="s">
        <v>269</v>
      </c>
      <c r="I962" s="24" t="s">
        <v>3961</v>
      </c>
      <c r="J962" s="24" t="s">
        <v>3961</v>
      </c>
      <c r="K962" s="24"/>
      <c r="L962" s="24" t="s">
        <v>4867</v>
      </c>
      <c r="M962" s="24" t="s">
        <v>543</v>
      </c>
      <c r="N962" s="24" t="s">
        <v>4868</v>
      </c>
      <c r="O962" s="24" t="s">
        <v>1125</v>
      </c>
      <c r="P962" s="25" t="s">
        <v>544</v>
      </c>
      <c r="Q962" s="24" t="s">
        <v>5060</v>
      </c>
      <c r="R962" s="25" t="s">
        <v>4664</v>
      </c>
      <c r="S962" s="24"/>
      <c r="T962" s="24"/>
      <c r="U962" s="24"/>
    </row>
    <row r="963" spans="2:21">
      <c r="B963" s="24" t="str">
        <f t="shared" si="35"/>
        <v>N</v>
      </c>
      <c r="C963" s="24" t="s">
        <v>5983</v>
      </c>
      <c r="D963" s="24" t="str">
        <f t="shared" si="36"/>
        <v/>
      </c>
      <c r="E963" s="197" t="s">
        <v>453</v>
      </c>
      <c r="F963" s="189" t="s">
        <v>4655</v>
      </c>
      <c r="G963" s="189" t="s">
        <v>450</v>
      </c>
      <c r="H963" s="202" t="s">
        <v>269</v>
      </c>
      <c r="I963" s="24" t="s">
        <v>3961</v>
      </c>
      <c r="J963" s="24" t="s">
        <v>3961</v>
      </c>
      <c r="K963" s="24"/>
      <c r="L963" s="24" t="s">
        <v>4867</v>
      </c>
      <c r="M963" s="24" t="s">
        <v>550</v>
      </c>
      <c r="N963" s="24" t="s">
        <v>549</v>
      </c>
      <c r="O963" s="24" t="s">
        <v>1125</v>
      </c>
      <c r="P963" s="25" t="s">
        <v>544</v>
      </c>
      <c r="Q963" s="24" t="s">
        <v>5062</v>
      </c>
      <c r="R963" s="25" t="s">
        <v>1095</v>
      </c>
      <c r="S963" s="24"/>
      <c r="T963" s="24"/>
      <c r="U963" s="24"/>
    </row>
    <row r="964" spans="2:21">
      <c r="B964" s="24" t="str">
        <f t="shared" si="35"/>
        <v>N</v>
      </c>
      <c r="C964" s="24" t="s">
        <v>5984</v>
      </c>
      <c r="D964" s="24" t="str">
        <f t="shared" si="36"/>
        <v/>
      </c>
      <c r="E964" s="197" t="s">
        <v>458</v>
      </c>
      <c r="F964" s="189" t="s">
        <v>4655</v>
      </c>
      <c r="G964" s="189" t="s">
        <v>450</v>
      </c>
      <c r="H964" s="202" t="s">
        <v>269</v>
      </c>
      <c r="I964" s="24" t="s">
        <v>3956</v>
      </c>
      <c r="J964" s="24" t="s">
        <v>4656</v>
      </c>
      <c r="K964" s="24"/>
      <c r="L964" s="24" t="s">
        <v>4867</v>
      </c>
      <c r="M964" s="24" t="s">
        <v>535</v>
      </c>
      <c r="N964" s="24" t="s">
        <v>4868</v>
      </c>
      <c r="O964" s="24" t="s">
        <v>1125</v>
      </c>
      <c r="P964" s="25" t="s">
        <v>544</v>
      </c>
      <c r="Q964" s="24" t="s">
        <v>5052</v>
      </c>
      <c r="R964" s="25" t="s">
        <v>1095</v>
      </c>
      <c r="S964" s="24"/>
      <c r="T964" s="24"/>
      <c r="U964" s="24"/>
    </row>
    <row r="965" spans="2:21">
      <c r="B965" s="24" t="str">
        <f t="shared" si="35"/>
        <v>N</v>
      </c>
      <c r="C965" s="24" t="s">
        <v>5985</v>
      </c>
      <c r="D965" s="24" t="str">
        <f t="shared" si="36"/>
        <v/>
      </c>
      <c r="E965" s="197" t="s">
        <v>458</v>
      </c>
      <c r="F965" s="189" t="s">
        <v>4655</v>
      </c>
      <c r="G965" s="189" t="s">
        <v>450</v>
      </c>
      <c r="H965" s="202" t="s">
        <v>269</v>
      </c>
      <c r="I965" s="24" t="s">
        <v>3956</v>
      </c>
      <c r="J965" s="24" t="s">
        <v>4656</v>
      </c>
      <c r="K965" s="24"/>
      <c r="L965" s="24" t="s">
        <v>4867</v>
      </c>
      <c r="M965" s="24" t="s">
        <v>543</v>
      </c>
      <c r="N965" s="24" t="s">
        <v>4868</v>
      </c>
      <c r="O965" s="24" t="s">
        <v>1125</v>
      </c>
      <c r="P965" s="25" t="s">
        <v>544</v>
      </c>
      <c r="Q965" s="24" t="s">
        <v>5054</v>
      </c>
      <c r="R965" s="25" t="s">
        <v>4664</v>
      </c>
      <c r="S965" s="24"/>
      <c r="T965" s="24"/>
      <c r="U965" s="24"/>
    </row>
    <row r="966" spans="2:21">
      <c r="B966" s="24" t="str">
        <f t="shared" si="35"/>
        <v>N</v>
      </c>
      <c r="C966" s="24" t="s">
        <v>5986</v>
      </c>
      <c r="D966" s="24" t="str">
        <f t="shared" si="36"/>
        <v/>
      </c>
      <c r="E966" s="197" t="s">
        <v>458</v>
      </c>
      <c r="F966" s="189" t="s">
        <v>4655</v>
      </c>
      <c r="G966" s="189" t="s">
        <v>450</v>
      </c>
      <c r="H966" s="202" t="s">
        <v>269</v>
      </c>
      <c r="I966" s="24" t="s">
        <v>3956</v>
      </c>
      <c r="J966" s="24" t="s">
        <v>4656</v>
      </c>
      <c r="K966" s="24"/>
      <c r="L966" s="24" t="s">
        <v>4867</v>
      </c>
      <c r="M966" s="24" t="s">
        <v>550</v>
      </c>
      <c r="N966" s="24" t="s">
        <v>549</v>
      </c>
      <c r="O966" s="24" t="s">
        <v>1125</v>
      </c>
      <c r="P966" s="25" t="s">
        <v>544</v>
      </c>
      <c r="Q966" s="24" t="s">
        <v>5056</v>
      </c>
      <c r="R966" s="25" t="s">
        <v>1095</v>
      </c>
      <c r="S966" s="24"/>
      <c r="T966" s="24"/>
      <c r="U966" s="24"/>
    </row>
    <row r="967" spans="2:21">
      <c r="B967" s="24" t="str">
        <f t="shared" ref="B967:B1030" si="37">IF(AND(M967&lt;&gt;"B20", O967= "Coating_Standard"),"Y","N")</f>
        <v>N</v>
      </c>
      <c r="C967" s="24" t="s">
        <v>5987</v>
      </c>
      <c r="D967" s="24" t="str">
        <f t="shared" si="36"/>
        <v/>
      </c>
      <c r="E967" s="197" t="s">
        <v>458</v>
      </c>
      <c r="F967" s="189" t="s">
        <v>4655</v>
      </c>
      <c r="G967" s="189" t="s">
        <v>450</v>
      </c>
      <c r="H967" s="202" t="s">
        <v>269</v>
      </c>
      <c r="I967" s="24" t="s">
        <v>3961</v>
      </c>
      <c r="J967" s="24" t="s">
        <v>3961</v>
      </c>
      <c r="K967" s="24"/>
      <c r="L967" s="24" t="s">
        <v>4867</v>
      </c>
      <c r="M967" s="24" t="s">
        <v>535</v>
      </c>
      <c r="N967" s="24" t="s">
        <v>4868</v>
      </c>
      <c r="O967" s="24" t="s">
        <v>1125</v>
      </c>
      <c r="P967" s="25" t="s">
        <v>544</v>
      </c>
      <c r="Q967" s="24" t="s">
        <v>5058</v>
      </c>
      <c r="R967" s="25" t="s">
        <v>1095</v>
      </c>
      <c r="S967" s="24"/>
      <c r="T967" s="24"/>
      <c r="U967" s="24"/>
    </row>
    <row r="968" spans="2:21">
      <c r="B968" s="24" t="str">
        <f t="shared" si="37"/>
        <v>N</v>
      </c>
      <c r="C968" s="24" t="s">
        <v>5988</v>
      </c>
      <c r="D968" s="24" t="str">
        <f t="shared" si="36"/>
        <v/>
      </c>
      <c r="E968" s="197" t="s">
        <v>458</v>
      </c>
      <c r="F968" s="189" t="s">
        <v>4655</v>
      </c>
      <c r="G968" s="189" t="s">
        <v>450</v>
      </c>
      <c r="H968" s="202" t="s">
        <v>269</v>
      </c>
      <c r="I968" s="24" t="s">
        <v>3961</v>
      </c>
      <c r="J968" s="24" t="s">
        <v>3961</v>
      </c>
      <c r="K968" s="24"/>
      <c r="L968" s="24" t="s">
        <v>4867</v>
      </c>
      <c r="M968" s="24" t="s">
        <v>543</v>
      </c>
      <c r="N968" s="24" t="s">
        <v>4868</v>
      </c>
      <c r="O968" s="24" t="s">
        <v>1125</v>
      </c>
      <c r="P968" s="25" t="s">
        <v>544</v>
      </c>
      <c r="Q968" s="24" t="s">
        <v>5060</v>
      </c>
      <c r="R968" s="25" t="s">
        <v>4664</v>
      </c>
      <c r="S968" s="24"/>
      <c r="T968" s="24"/>
      <c r="U968" s="24"/>
    </row>
    <row r="969" spans="2:21">
      <c r="B969" s="24" t="str">
        <f t="shared" si="37"/>
        <v>N</v>
      </c>
      <c r="C969" s="24" t="s">
        <v>5989</v>
      </c>
      <c r="D969" s="24" t="str">
        <f t="shared" si="36"/>
        <v/>
      </c>
      <c r="E969" s="197" t="s">
        <v>458</v>
      </c>
      <c r="F969" s="189" t="s">
        <v>4655</v>
      </c>
      <c r="G969" s="189" t="s">
        <v>450</v>
      </c>
      <c r="H969" s="202" t="s">
        <v>269</v>
      </c>
      <c r="I969" s="24" t="s">
        <v>3961</v>
      </c>
      <c r="J969" s="24" t="s">
        <v>3961</v>
      </c>
      <c r="K969" s="24"/>
      <c r="L969" s="24" t="s">
        <v>4867</v>
      </c>
      <c r="M969" s="24" t="s">
        <v>550</v>
      </c>
      <c r="N969" s="24" t="s">
        <v>549</v>
      </c>
      <c r="O969" s="24" t="s">
        <v>1125</v>
      </c>
      <c r="P969" s="25" t="s">
        <v>544</v>
      </c>
      <c r="Q969" s="24" t="s">
        <v>5062</v>
      </c>
      <c r="R969" s="25" t="s">
        <v>1095</v>
      </c>
      <c r="S969" s="24"/>
      <c r="T969" s="24"/>
      <c r="U969" s="24"/>
    </row>
    <row r="970" spans="2:21">
      <c r="B970" s="24" t="str">
        <f t="shared" si="37"/>
        <v>N</v>
      </c>
      <c r="C970" s="24" t="s">
        <v>5990</v>
      </c>
      <c r="D970" s="24" t="str">
        <f t="shared" si="36"/>
        <v/>
      </c>
      <c r="E970" s="197" t="s">
        <v>463</v>
      </c>
      <c r="F970" s="189" t="s">
        <v>4655</v>
      </c>
      <c r="G970" s="189" t="s">
        <v>432</v>
      </c>
      <c r="H970" s="202" t="s">
        <v>265</v>
      </c>
      <c r="I970" s="24" t="s">
        <v>3956</v>
      </c>
      <c r="J970" s="24" t="s">
        <v>4656</v>
      </c>
      <c r="K970" s="24"/>
      <c r="L970" s="24" t="s">
        <v>4867</v>
      </c>
      <c r="M970" s="24" t="s">
        <v>535</v>
      </c>
      <c r="N970" s="24" t="s">
        <v>4868</v>
      </c>
      <c r="O970" s="24" t="s">
        <v>1125</v>
      </c>
      <c r="P970" s="25" t="s">
        <v>544</v>
      </c>
      <c r="Q970" s="24" t="s">
        <v>5022</v>
      </c>
      <c r="R970" s="25" t="s">
        <v>1095</v>
      </c>
      <c r="S970" s="24"/>
      <c r="T970" s="24"/>
      <c r="U970" s="24"/>
    </row>
    <row r="971" spans="2:21">
      <c r="B971" s="24" t="str">
        <f t="shared" si="37"/>
        <v>N</v>
      </c>
      <c r="C971" s="24" t="s">
        <v>5991</v>
      </c>
      <c r="D971" s="24" t="str">
        <f t="shared" si="36"/>
        <v/>
      </c>
      <c r="E971" s="197" t="s">
        <v>463</v>
      </c>
      <c r="F971" s="189" t="s">
        <v>4655</v>
      </c>
      <c r="G971" s="189" t="s">
        <v>432</v>
      </c>
      <c r="H971" s="202" t="s">
        <v>265</v>
      </c>
      <c r="I971" s="24" t="s">
        <v>3956</v>
      </c>
      <c r="J971" s="24" t="s">
        <v>4656</v>
      </c>
      <c r="K971" s="24"/>
      <c r="L971" s="24" t="s">
        <v>4867</v>
      </c>
      <c r="M971" s="24" t="s">
        <v>543</v>
      </c>
      <c r="N971" s="24" t="s">
        <v>4868</v>
      </c>
      <c r="O971" s="24" t="s">
        <v>1125</v>
      </c>
      <c r="P971" s="25" t="s">
        <v>544</v>
      </c>
      <c r="Q971" s="24" t="s">
        <v>5024</v>
      </c>
      <c r="R971" s="25" t="s">
        <v>4664</v>
      </c>
      <c r="S971" s="24"/>
      <c r="T971" s="24"/>
      <c r="U971" s="24"/>
    </row>
    <row r="972" spans="2:21">
      <c r="B972" s="24" t="str">
        <f t="shared" si="37"/>
        <v>N</v>
      </c>
      <c r="C972" s="24" t="s">
        <v>5992</v>
      </c>
      <c r="D972" s="24" t="str">
        <f t="shared" si="36"/>
        <v/>
      </c>
      <c r="E972" s="197" t="s">
        <v>463</v>
      </c>
      <c r="F972" s="189" t="s">
        <v>4655</v>
      </c>
      <c r="G972" s="189" t="s">
        <v>432</v>
      </c>
      <c r="H972" s="202" t="s">
        <v>265</v>
      </c>
      <c r="I972" s="24" t="s">
        <v>3956</v>
      </c>
      <c r="J972" s="24" t="s">
        <v>4656</v>
      </c>
      <c r="K972" s="24"/>
      <c r="L972" s="24" t="s">
        <v>4867</v>
      </c>
      <c r="M972" s="24" t="s">
        <v>550</v>
      </c>
      <c r="N972" s="24" t="s">
        <v>549</v>
      </c>
      <c r="O972" s="24" t="s">
        <v>1125</v>
      </c>
      <c r="P972" s="25" t="s">
        <v>544</v>
      </c>
      <c r="Q972" s="24" t="s">
        <v>5026</v>
      </c>
      <c r="R972" s="25" t="s">
        <v>1095</v>
      </c>
      <c r="S972" s="24"/>
      <c r="T972" s="24"/>
      <c r="U972" s="24"/>
    </row>
    <row r="973" spans="2:21">
      <c r="B973" s="24" t="str">
        <f t="shared" si="37"/>
        <v>N</v>
      </c>
      <c r="C973" s="24" t="s">
        <v>5993</v>
      </c>
      <c r="D973" s="24" t="str">
        <f t="shared" si="36"/>
        <v/>
      </c>
      <c r="E973" s="197" t="s">
        <v>463</v>
      </c>
      <c r="F973" s="189" t="s">
        <v>4655</v>
      </c>
      <c r="G973" s="189" t="s">
        <v>432</v>
      </c>
      <c r="H973" s="202" t="s">
        <v>265</v>
      </c>
      <c r="I973" s="24" t="s">
        <v>3961</v>
      </c>
      <c r="J973" s="24" t="s">
        <v>3961</v>
      </c>
      <c r="K973" s="24"/>
      <c r="L973" s="24" t="s">
        <v>4867</v>
      </c>
      <c r="M973" s="24" t="s">
        <v>535</v>
      </c>
      <c r="N973" s="24" t="s">
        <v>4868</v>
      </c>
      <c r="O973" s="24" t="s">
        <v>1125</v>
      </c>
      <c r="P973" s="25" t="s">
        <v>544</v>
      </c>
      <c r="Q973" s="24" t="s">
        <v>5028</v>
      </c>
      <c r="R973" s="25" t="s">
        <v>1095</v>
      </c>
      <c r="S973" s="24"/>
      <c r="T973" s="24"/>
      <c r="U973" s="24"/>
    </row>
    <row r="974" spans="2:21">
      <c r="B974" s="24" t="str">
        <f t="shared" si="37"/>
        <v>N</v>
      </c>
      <c r="C974" s="24" t="s">
        <v>5994</v>
      </c>
      <c r="D974" s="24" t="str">
        <f t="shared" si="36"/>
        <v/>
      </c>
      <c r="E974" s="197" t="s">
        <v>463</v>
      </c>
      <c r="F974" s="189" t="s">
        <v>4655</v>
      </c>
      <c r="G974" s="189" t="s">
        <v>432</v>
      </c>
      <c r="H974" s="202" t="s">
        <v>265</v>
      </c>
      <c r="I974" s="24" t="s">
        <v>3961</v>
      </c>
      <c r="J974" s="24" t="s">
        <v>3961</v>
      </c>
      <c r="K974" s="24"/>
      <c r="L974" s="24" t="s">
        <v>4867</v>
      </c>
      <c r="M974" s="24" t="s">
        <v>543</v>
      </c>
      <c r="N974" s="24" t="s">
        <v>4868</v>
      </c>
      <c r="O974" s="24" t="s">
        <v>1125</v>
      </c>
      <c r="P974" s="25" t="s">
        <v>544</v>
      </c>
      <c r="Q974" s="24" t="s">
        <v>5030</v>
      </c>
      <c r="R974" s="25" t="s">
        <v>4664</v>
      </c>
      <c r="S974" s="24"/>
      <c r="T974" s="24"/>
      <c r="U974" s="24"/>
    </row>
    <row r="975" spans="2:21">
      <c r="B975" s="24" t="str">
        <f t="shared" si="37"/>
        <v>N</v>
      </c>
      <c r="C975" s="24" t="s">
        <v>5995</v>
      </c>
      <c r="D975" s="24" t="str">
        <f t="shared" si="36"/>
        <v/>
      </c>
      <c r="E975" s="197" t="s">
        <v>463</v>
      </c>
      <c r="F975" s="189" t="s">
        <v>4655</v>
      </c>
      <c r="G975" s="189" t="s">
        <v>432</v>
      </c>
      <c r="H975" s="202" t="s">
        <v>265</v>
      </c>
      <c r="I975" s="24" t="s">
        <v>3961</v>
      </c>
      <c r="J975" s="24" t="s">
        <v>3961</v>
      </c>
      <c r="K975" s="24"/>
      <c r="L975" s="24" t="s">
        <v>4867</v>
      </c>
      <c r="M975" s="24" t="s">
        <v>550</v>
      </c>
      <c r="N975" s="24" t="s">
        <v>549</v>
      </c>
      <c r="O975" s="24" t="s">
        <v>1125</v>
      </c>
      <c r="P975" s="25" t="s">
        <v>544</v>
      </c>
      <c r="Q975" s="24" t="s">
        <v>5032</v>
      </c>
      <c r="R975" s="25" t="s">
        <v>1095</v>
      </c>
      <c r="S975" s="24"/>
      <c r="T975" s="24"/>
      <c r="U975" s="24"/>
    </row>
    <row r="976" spans="2:21">
      <c r="B976" s="24" t="str">
        <f t="shared" si="37"/>
        <v>N</v>
      </c>
      <c r="C976" s="24" t="s">
        <v>5996</v>
      </c>
      <c r="D976" s="24" t="str">
        <f t="shared" si="36"/>
        <v/>
      </c>
      <c r="E976" s="197" t="s">
        <v>468</v>
      </c>
      <c r="F976" s="189" t="s">
        <v>4655</v>
      </c>
      <c r="G976" s="189" t="s">
        <v>432</v>
      </c>
      <c r="H976" s="202" t="s">
        <v>265</v>
      </c>
      <c r="I976" s="24" t="s">
        <v>3956</v>
      </c>
      <c r="J976" s="24" t="s">
        <v>4656</v>
      </c>
      <c r="K976" s="24"/>
      <c r="L976" s="24" t="s">
        <v>4867</v>
      </c>
      <c r="M976" s="24" t="s">
        <v>535</v>
      </c>
      <c r="N976" s="24" t="s">
        <v>4868</v>
      </c>
      <c r="O976" s="24" t="s">
        <v>1125</v>
      </c>
      <c r="P976" s="25" t="s">
        <v>544</v>
      </c>
      <c r="Q976" s="24" t="s">
        <v>5022</v>
      </c>
      <c r="R976" s="25" t="s">
        <v>1095</v>
      </c>
      <c r="S976" s="24"/>
      <c r="T976" s="24"/>
      <c r="U976" s="24"/>
    </row>
    <row r="977" spans="2:21">
      <c r="B977" s="24" t="str">
        <f t="shared" si="37"/>
        <v>N</v>
      </c>
      <c r="C977" s="24" t="s">
        <v>5997</v>
      </c>
      <c r="D977" s="24" t="str">
        <f t="shared" si="36"/>
        <v/>
      </c>
      <c r="E977" s="197" t="s">
        <v>468</v>
      </c>
      <c r="F977" s="189" t="s">
        <v>4655</v>
      </c>
      <c r="G977" s="189" t="s">
        <v>432</v>
      </c>
      <c r="H977" s="202" t="s">
        <v>265</v>
      </c>
      <c r="I977" s="24" t="s">
        <v>3956</v>
      </c>
      <c r="J977" s="24" t="s">
        <v>4656</v>
      </c>
      <c r="K977" s="24"/>
      <c r="L977" s="24" t="s">
        <v>4867</v>
      </c>
      <c r="M977" s="24" t="s">
        <v>543</v>
      </c>
      <c r="N977" s="24" t="s">
        <v>4868</v>
      </c>
      <c r="O977" s="24" t="s">
        <v>1125</v>
      </c>
      <c r="P977" s="25" t="s">
        <v>544</v>
      </c>
      <c r="Q977" s="24" t="s">
        <v>5024</v>
      </c>
      <c r="R977" s="25" t="s">
        <v>4664</v>
      </c>
      <c r="S977" s="24"/>
      <c r="T977" s="24"/>
      <c r="U977" s="24"/>
    </row>
    <row r="978" spans="2:21">
      <c r="B978" s="24" t="str">
        <f t="shared" si="37"/>
        <v>N</v>
      </c>
      <c r="C978" s="24" t="s">
        <v>5998</v>
      </c>
      <c r="D978" s="24" t="str">
        <f t="shared" si="36"/>
        <v/>
      </c>
      <c r="E978" s="197" t="s">
        <v>468</v>
      </c>
      <c r="F978" s="189" t="s">
        <v>4655</v>
      </c>
      <c r="G978" s="189" t="s">
        <v>432</v>
      </c>
      <c r="H978" s="202" t="s">
        <v>265</v>
      </c>
      <c r="I978" s="24" t="s">
        <v>3956</v>
      </c>
      <c r="J978" s="24" t="s">
        <v>4656</v>
      </c>
      <c r="K978" s="24"/>
      <c r="L978" s="24" t="s">
        <v>4867</v>
      </c>
      <c r="M978" s="24" t="s">
        <v>550</v>
      </c>
      <c r="N978" s="24" t="s">
        <v>549</v>
      </c>
      <c r="O978" s="24" t="s">
        <v>1125</v>
      </c>
      <c r="P978" s="25" t="s">
        <v>544</v>
      </c>
      <c r="Q978" s="24" t="s">
        <v>5026</v>
      </c>
      <c r="R978" s="25" t="s">
        <v>1095</v>
      </c>
      <c r="S978" s="24"/>
      <c r="T978" s="24"/>
      <c r="U978" s="24"/>
    </row>
    <row r="979" spans="2:21">
      <c r="B979" s="24" t="str">
        <f t="shared" si="37"/>
        <v>N</v>
      </c>
      <c r="C979" s="24" t="s">
        <v>5999</v>
      </c>
      <c r="D979" s="24" t="str">
        <f t="shared" si="36"/>
        <v/>
      </c>
      <c r="E979" s="197" t="s">
        <v>468</v>
      </c>
      <c r="F979" s="189" t="s">
        <v>4655</v>
      </c>
      <c r="G979" s="189" t="s">
        <v>432</v>
      </c>
      <c r="H979" s="202" t="s">
        <v>265</v>
      </c>
      <c r="I979" s="24" t="s">
        <v>3961</v>
      </c>
      <c r="J979" s="24" t="s">
        <v>3961</v>
      </c>
      <c r="K979" s="24"/>
      <c r="L979" s="24" t="s">
        <v>4867</v>
      </c>
      <c r="M979" s="24" t="s">
        <v>535</v>
      </c>
      <c r="N979" s="24" t="s">
        <v>4868</v>
      </c>
      <c r="O979" s="24" t="s">
        <v>1125</v>
      </c>
      <c r="P979" s="25" t="s">
        <v>544</v>
      </c>
      <c r="Q979" s="24" t="s">
        <v>5028</v>
      </c>
      <c r="R979" s="25" t="s">
        <v>1095</v>
      </c>
      <c r="S979" s="24"/>
      <c r="T979" s="24"/>
      <c r="U979" s="24"/>
    </row>
    <row r="980" spans="2:21">
      <c r="B980" s="24" t="str">
        <f t="shared" si="37"/>
        <v>N</v>
      </c>
      <c r="C980" s="24" t="s">
        <v>6000</v>
      </c>
      <c r="D980" s="24" t="str">
        <f t="shared" si="36"/>
        <v/>
      </c>
      <c r="E980" s="197" t="s">
        <v>468</v>
      </c>
      <c r="F980" s="189" t="s">
        <v>4655</v>
      </c>
      <c r="G980" s="189" t="s">
        <v>432</v>
      </c>
      <c r="H980" s="202" t="s">
        <v>265</v>
      </c>
      <c r="I980" s="24" t="s">
        <v>3961</v>
      </c>
      <c r="J980" s="24" t="s">
        <v>3961</v>
      </c>
      <c r="K980" s="24"/>
      <c r="L980" s="24" t="s">
        <v>4867</v>
      </c>
      <c r="M980" s="24" t="s">
        <v>543</v>
      </c>
      <c r="N980" s="24" t="s">
        <v>4868</v>
      </c>
      <c r="O980" s="24" t="s">
        <v>1125</v>
      </c>
      <c r="P980" s="25" t="s">
        <v>544</v>
      </c>
      <c r="Q980" s="24" t="s">
        <v>5030</v>
      </c>
      <c r="R980" s="25" t="s">
        <v>4664</v>
      </c>
      <c r="S980" s="24"/>
      <c r="T980" s="24"/>
      <c r="U980" s="24"/>
    </row>
    <row r="981" spans="2:21">
      <c r="B981" s="24" t="str">
        <f t="shared" si="37"/>
        <v>N</v>
      </c>
      <c r="C981" s="24" t="s">
        <v>6001</v>
      </c>
      <c r="D981" s="24" t="str">
        <f t="shared" si="36"/>
        <v/>
      </c>
      <c r="E981" s="197" t="s">
        <v>468</v>
      </c>
      <c r="F981" s="189" t="s">
        <v>4655</v>
      </c>
      <c r="G981" s="189" t="s">
        <v>432</v>
      </c>
      <c r="H981" s="202" t="s">
        <v>265</v>
      </c>
      <c r="I981" s="24" t="s">
        <v>3961</v>
      </c>
      <c r="J981" s="24" t="s">
        <v>3961</v>
      </c>
      <c r="K981" s="24"/>
      <c r="L981" s="24" t="s">
        <v>4867</v>
      </c>
      <c r="M981" s="24" t="s">
        <v>550</v>
      </c>
      <c r="N981" s="24" t="s">
        <v>549</v>
      </c>
      <c r="O981" s="24" t="s">
        <v>1125</v>
      </c>
      <c r="P981" s="25" t="s">
        <v>544</v>
      </c>
      <c r="Q981" s="24" t="s">
        <v>5032</v>
      </c>
      <c r="R981" s="25" t="s">
        <v>1095</v>
      </c>
      <c r="S981" s="24"/>
      <c r="T981" s="24"/>
      <c r="U981" s="24"/>
    </row>
    <row r="982" spans="2:21">
      <c r="B982" s="24" t="str">
        <f t="shared" si="37"/>
        <v>N</v>
      </c>
      <c r="C982" s="24" t="s">
        <v>6002</v>
      </c>
      <c r="D982" s="24" t="str">
        <f t="shared" si="36"/>
        <v/>
      </c>
      <c r="E982" s="189" t="s">
        <v>326</v>
      </c>
      <c r="F982" s="189" t="s">
        <v>4655</v>
      </c>
      <c r="G982" s="189" t="s">
        <v>339</v>
      </c>
      <c r="H982" s="195" t="s">
        <v>329</v>
      </c>
      <c r="I982" s="24" t="s">
        <v>3956</v>
      </c>
      <c r="J982" s="24" t="s">
        <v>4656</v>
      </c>
      <c r="K982" s="24" t="s">
        <v>4657</v>
      </c>
      <c r="L982" s="24" t="s">
        <v>4658</v>
      </c>
      <c r="M982" s="24" t="s">
        <v>535</v>
      </c>
      <c r="N982" s="24" t="s">
        <v>4868</v>
      </c>
      <c r="O982" s="24" t="s">
        <v>1125</v>
      </c>
      <c r="P982" s="25" t="s">
        <v>544</v>
      </c>
      <c r="Q982" s="24" t="s">
        <v>5088</v>
      </c>
      <c r="R982" s="25" t="s">
        <v>1095</v>
      </c>
      <c r="S982" s="24"/>
      <c r="T982" s="24"/>
      <c r="U982" s="24"/>
    </row>
    <row r="983" spans="2:21">
      <c r="B983" s="24" t="str">
        <f t="shared" si="37"/>
        <v>N</v>
      </c>
      <c r="C983" s="24" t="s">
        <v>6003</v>
      </c>
      <c r="D983" s="24" t="str">
        <f t="shared" si="36"/>
        <v/>
      </c>
      <c r="E983" s="189" t="s">
        <v>326</v>
      </c>
      <c r="F983" s="189" t="s">
        <v>4655</v>
      </c>
      <c r="G983" s="189" t="s">
        <v>339</v>
      </c>
      <c r="H983" s="195" t="s">
        <v>329</v>
      </c>
      <c r="I983" s="24" t="s">
        <v>3956</v>
      </c>
      <c r="J983" s="24" t="s">
        <v>4656</v>
      </c>
      <c r="K983" s="24" t="s">
        <v>4657</v>
      </c>
      <c r="L983" s="24" t="s">
        <v>4658</v>
      </c>
      <c r="M983" s="24" t="s">
        <v>543</v>
      </c>
      <c r="N983" s="24" t="s">
        <v>4868</v>
      </c>
      <c r="O983" s="24" t="s">
        <v>1125</v>
      </c>
      <c r="P983" s="25" t="s">
        <v>544</v>
      </c>
      <c r="Q983" s="24" t="s">
        <v>5090</v>
      </c>
      <c r="R983" s="25" t="s">
        <v>4664</v>
      </c>
      <c r="S983" s="24"/>
      <c r="T983" s="24"/>
      <c r="U983" s="24"/>
    </row>
    <row r="984" spans="2:21">
      <c r="B984" s="24" t="str">
        <f t="shared" si="37"/>
        <v>N</v>
      </c>
      <c r="C984" s="24" t="s">
        <v>6004</v>
      </c>
      <c r="D984" s="24" t="str">
        <f t="shared" si="36"/>
        <v/>
      </c>
      <c r="E984" s="189" t="s">
        <v>326</v>
      </c>
      <c r="F984" s="189" t="s">
        <v>4655</v>
      </c>
      <c r="G984" s="189" t="s">
        <v>332</v>
      </c>
      <c r="H984" s="195" t="s">
        <v>333</v>
      </c>
      <c r="I984" s="24" t="s">
        <v>3961</v>
      </c>
      <c r="J984" s="24" t="s">
        <v>3961</v>
      </c>
      <c r="K984" s="24"/>
      <c r="L984" s="24" t="s">
        <v>4658</v>
      </c>
      <c r="M984" s="24" t="s">
        <v>535</v>
      </c>
      <c r="N984" s="24" t="s">
        <v>4868</v>
      </c>
      <c r="O984" s="24" t="s">
        <v>1125</v>
      </c>
      <c r="P984" s="25" t="s">
        <v>544</v>
      </c>
      <c r="Q984" s="24" t="s">
        <v>5092</v>
      </c>
      <c r="R984" s="25" t="s">
        <v>1095</v>
      </c>
      <c r="S984" s="24"/>
      <c r="T984" s="24"/>
      <c r="U984" s="24"/>
    </row>
    <row r="985" spans="2:21">
      <c r="B985" s="24" t="str">
        <f t="shared" si="37"/>
        <v>N</v>
      </c>
      <c r="C985" s="24" t="s">
        <v>6005</v>
      </c>
      <c r="D985" s="24" t="str">
        <f t="shared" si="36"/>
        <v/>
      </c>
      <c r="E985" s="189" t="s">
        <v>326</v>
      </c>
      <c r="F985" s="189" t="s">
        <v>4655</v>
      </c>
      <c r="G985" s="189" t="s">
        <v>332</v>
      </c>
      <c r="H985" s="195" t="s">
        <v>333</v>
      </c>
      <c r="I985" s="24" t="s">
        <v>3961</v>
      </c>
      <c r="J985" s="24" t="s">
        <v>3961</v>
      </c>
      <c r="K985" s="24"/>
      <c r="L985" s="24" t="s">
        <v>4658</v>
      </c>
      <c r="M985" s="24" t="s">
        <v>543</v>
      </c>
      <c r="N985" s="24" t="s">
        <v>4868</v>
      </c>
      <c r="O985" s="24" t="s">
        <v>1125</v>
      </c>
      <c r="P985" s="25" t="s">
        <v>544</v>
      </c>
      <c r="Q985" s="24" t="s">
        <v>5094</v>
      </c>
      <c r="R985" s="25" t="s">
        <v>4664</v>
      </c>
      <c r="S985" s="24"/>
      <c r="T985" s="24"/>
      <c r="U985" s="24"/>
    </row>
    <row r="986" spans="2:21">
      <c r="B986" s="24" t="str">
        <f t="shared" si="37"/>
        <v>N</v>
      </c>
      <c r="C986" s="24" t="s">
        <v>6006</v>
      </c>
      <c r="D986" s="24" t="str">
        <f t="shared" si="36"/>
        <v/>
      </c>
      <c r="E986" s="189" t="s">
        <v>326</v>
      </c>
      <c r="F986" s="189" t="s">
        <v>4655</v>
      </c>
      <c r="G986" s="189" t="s">
        <v>332</v>
      </c>
      <c r="H986" s="195" t="s">
        <v>333</v>
      </c>
      <c r="I986" s="24" t="s">
        <v>3956</v>
      </c>
      <c r="J986" s="24" t="s">
        <v>4656</v>
      </c>
      <c r="K986" s="24" t="s">
        <v>4675</v>
      </c>
      <c r="L986" s="24" t="s">
        <v>4658</v>
      </c>
      <c r="M986" s="24" t="s">
        <v>535</v>
      </c>
      <c r="N986" s="24" t="s">
        <v>4868</v>
      </c>
      <c r="O986" s="24" t="s">
        <v>1125</v>
      </c>
      <c r="P986" s="25" t="s">
        <v>544</v>
      </c>
      <c r="Q986" s="24" t="s">
        <v>5096</v>
      </c>
      <c r="R986" s="25" t="s">
        <v>1095</v>
      </c>
      <c r="S986" s="24"/>
      <c r="T986" s="24"/>
      <c r="U986" s="24"/>
    </row>
    <row r="987" spans="2:21">
      <c r="B987" s="24" t="str">
        <f t="shared" si="37"/>
        <v>N</v>
      </c>
      <c r="C987" s="24" t="s">
        <v>6007</v>
      </c>
      <c r="D987" s="24" t="str">
        <f t="shared" si="36"/>
        <v/>
      </c>
      <c r="E987" s="189" t="s">
        <v>326</v>
      </c>
      <c r="F987" s="189" t="s">
        <v>4655</v>
      </c>
      <c r="G987" s="189" t="s">
        <v>332</v>
      </c>
      <c r="H987" s="195" t="s">
        <v>333</v>
      </c>
      <c r="I987" s="24" t="s">
        <v>3956</v>
      </c>
      <c r="J987" s="24" t="s">
        <v>4656</v>
      </c>
      <c r="K987" s="24" t="s">
        <v>4675</v>
      </c>
      <c r="L987" s="24" t="s">
        <v>4658</v>
      </c>
      <c r="M987" s="24" t="s">
        <v>543</v>
      </c>
      <c r="N987" s="24" t="s">
        <v>4868</v>
      </c>
      <c r="O987" s="24" t="s">
        <v>1125</v>
      </c>
      <c r="P987" s="25" t="s">
        <v>544</v>
      </c>
      <c r="Q987" s="24" t="s">
        <v>5098</v>
      </c>
      <c r="R987" s="25" t="s">
        <v>4664</v>
      </c>
      <c r="S987" s="24"/>
      <c r="T987" s="24"/>
      <c r="U987" s="24"/>
    </row>
    <row r="988" spans="2:21">
      <c r="B988" s="24" t="str">
        <f t="shared" si="37"/>
        <v>N</v>
      </c>
      <c r="C988" s="24" t="s">
        <v>6008</v>
      </c>
      <c r="D988" s="24" t="str">
        <f t="shared" si="36"/>
        <v/>
      </c>
      <c r="E988" s="189" t="s">
        <v>336</v>
      </c>
      <c r="F988" s="189" t="s">
        <v>4655</v>
      </c>
      <c r="G988" s="189" t="s">
        <v>339</v>
      </c>
      <c r="H988" s="195" t="s">
        <v>329</v>
      </c>
      <c r="I988" s="24" t="s">
        <v>3956</v>
      </c>
      <c r="J988" s="24" t="s">
        <v>4656</v>
      </c>
      <c r="K988" s="24" t="s">
        <v>4657</v>
      </c>
      <c r="L988" s="24" t="s">
        <v>4658</v>
      </c>
      <c r="M988" s="24" t="s">
        <v>535</v>
      </c>
      <c r="N988" s="24" t="s">
        <v>4868</v>
      </c>
      <c r="O988" s="24" t="s">
        <v>1125</v>
      </c>
      <c r="P988" s="25" t="s">
        <v>544</v>
      </c>
      <c r="Q988" s="24" t="s">
        <v>5088</v>
      </c>
      <c r="R988" s="25" t="s">
        <v>1095</v>
      </c>
      <c r="S988" s="24"/>
      <c r="T988" s="24"/>
      <c r="U988" s="24"/>
    </row>
    <row r="989" spans="2:21">
      <c r="B989" s="24" t="str">
        <f t="shared" si="37"/>
        <v>N</v>
      </c>
      <c r="C989" s="24" t="s">
        <v>6009</v>
      </c>
      <c r="D989" s="24" t="str">
        <f t="shared" si="36"/>
        <v/>
      </c>
      <c r="E989" s="189" t="s">
        <v>336</v>
      </c>
      <c r="F989" s="189" t="s">
        <v>4655</v>
      </c>
      <c r="G989" s="189" t="s">
        <v>339</v>
      </c>
      <c r="H989" s="195" t="s">
        <v>329</v>
      </c>
      <c r="I989" s="24" t="s">
        <v>3956</v>
      </c>
      <c r="J989" s="24" t="s">
        <v>4656</v>
      </c>
      <c r="K989" s="24" t="s">
        <v>4657</v>
      </c>
      <c r="L989" s="24" t="s">
        <v>4658</v>
      </c>
      <c r="M989" s="24" t="s">
        <v>543</v>
      </c>
      <c r="N989" s="24" t="s">
        <v>4868</v>
      </c>
      <c r="O989" s="24" t="s">
        <v>1125</v>
      </c>
      <c r="P989" s="25" t="s">
        <v>544</v>
      </c>
      <c r="Q989" s="24" t="s">
        <v>5090</v>
      </c>
      <c r="R989" s="25" t="s">
        <v>4664</v>
      </c>
      <c r="S989" s="24"/>
      <c r="T989" s="24"/>
      <c r="U989" s="24"/>
    </row>
    <row r="990" spans="2:21">
      <c r="B990" s="24" t="str">
        <f t="shared" si="37"/>
        <v>N</v>
      </c>
      <c r="C990" s="24" t="s">
        <v>6010</v>
      </c>
      <c r="D990" s="24" t="str">
        <f t="shared" si="36"/>
        <v/>
      </c>
      <c r="E990" s="189" t="s">
        <v>336</v>
      </c>
      <c r="F990" s="189" t="s">
        <v>4655</v>
      </c>
      <c r="G990" s="189" t="s">
        <v>332</v>
      </c>
      <c r="H990" s="195" t="s">
        <v>333</v>
      </c>
      <c r="I990" s="24" t="s">
        <v>3961</v>
      </c>
      <c r="J990" s="24" t="s">
        <v>3961</v>
      </c>
      <c r="K990" s="24"/>
      <c r="L990" s="24" t="s">
        <v>4658</v>
      </c>
      <c r="M990" s="24" t="s">
        <v>535</v>
      </c>
      <c r="N990" s="24" t="s">
        <v>4868</v>
      </c>
      <c r="O990" s="24" t="s">
        <v>1125</v>
      </c>
      <c r="P990" s="25" t="s">
        <v>544</v>
      </c>
      <c r="Q990" s="24" t="s">
        <v>5092</v>
      </c>
      <c r="R990" s="25" t="s">
        <v>1095</v>
      </c>
      <c r="S990" s="24"/>
      <c r="T990" s="24"/>
      <c r="U990" s="24"/>
    </row>
    <row r="991" spans="2:21">
      <c r="B991" s="24" t="str">
        <f t="shared" si="37"/>
        <v>N</v>
      </c>
      <c r="C991" s="24" t="s">
        <v>6011</v>
      </c>
      <c r="D991" s="24" t="str">
        <f t="shared" si="36"/>
        <v/>
      </c>
      <c r="E991" s="189" t="s">
        <v>336</v>
      </c>
      <c r="F991" s="189" t="s">
        <v>4655</v>
      </c>
      <c r="G991" s="189" t="s">
        <v>332</v>
      </c>
      <c r="H991" s="195" t="s">
        <v>333</v>
      </c>
      <c r="I991" s="24" t="s">
        <v>3961</v>
      </c>
      <c r="J991" s="24" t="s">
        <v>3961</v>
      </c>
      <c r="K991" s="24"/>
      <c r="L991" s="24" t="s">
        <v>4658</v>
      </c>
      <c r="M991" s="24" t="s">
        <v>543</v>
      </c>
      <c r="N991" s="24" t="s">
        <v>4868</v>
      </c>
      <c r="O991" s="24" t="s">
        <v>1125</v>
      </c>
      <c r="P991" s="25" t="s">
        <v>544</v>
      </c>
      <c r="Q991" s="24" t="s">
        <v>5094</v>
      </c>
      <c r="R991" s="25" t="s">
        <v>4664</v>
      </c>
      <c r="S991" s="24"/>
      <c r="T991" s="24"/>
      <c r="U991" s="24"/>
    </row>
    <row r="992" spans="2:21">
      <c r="B992" s="24" t="str">
        <f t="shared" si="37"/>
        <v>N</v>
      </c>
      <c r="C992" s="24" t="s">
        <v>6012</v>
      </c>
      <c r="D992" s="24" t="str">
        <f t="shared" si="36"/>
        <v/>
      </c>
      <c r="E992" s="189" t="s">
        <v>336</v>
      </c>
      <c r="F992" s="189" t="s">
        <v>4655</v>
      </c>
      <c r="G992" s="189" t="s">
        <v>332</v>
      </c>
      <c r="H992" s="195" t="s">
        <v>333</v>
      </c>
      <c r="I992" s="24" t="s">
        <v>3956</v>
      </c>
      <c r="J992" s="24" t="s">
        <v>4656</v>
      </c>
      <c r="K992" s="24" t="s">
        <v>4675</v>
      </c>
      <c r="L992" s="24" t="s">
        <v>4658</v>
      </c>
      <c r="M992" s="24" t="s">
        <v>535</v>
      </c>
      <c r="N992" s="24" t="s">
        <v>4868</v>
      </c>
      <c r="O992" s="24" t="s">
        <v>1125</v>
      </c>
      <c r="P992" s="25" t="s">
        <v>544</v>
      </c>
      <c r="Q992" s="24" t="s">
        <v>5096</v>
      </c>
      <c r="R992" s="25" t="s">
        <v>1095</v>
      </c>
      <c r="S992" s="24"/>
      <c r="T992" s="24"/>
      <c r="U992" s="24"/>
    </row>
    <row r="993" spans="2:21">
      <c r="B993" s="24" t="str">
        <f t="shared" si="37"/>
        <v>N</v>
      </c>
      <c r="C993" s="24" t="s">
        <v>6013</v>
      </c>
      <c r="D993" s="24" t="str">
        <f t="shared" si="36"/>
        <v/>
      </c>
      <c r="E993" s="189" t="s">
        <v>336</v>
      </c>
      <c r="F993" s="189" t="s">
        <v>4655</v>
      </c>
      <c r="G993" s="189" t="s">
        <v>332</v>
      </c>
      <c r="H993" s="195" t="s">
        <v>333</v>
      </c>
      <c r="I993" s="24" t="s">
        <v>3956</v>
      </c>
      <c r="J993" s="24" t="s">
        <v>4656</v>
      </c>
      <c r="K993" s="24" t="s">
        <v>4675</v>
      </c>
      <c r="L993" s="24" t="s">
        <v>4658</v>
      </c>
      <c r="M993" s="24" t="s">
        <v>543</v>
      </c>
      <c r="N993" s="24" t="s">
        <v>4868</v>
      </c>
      <c r="O993" s="24" t="s">
        <v>1125</v>
      </c>
      <c r="P993" s="25" t="s">
        <v>544</v>
      </c>
      <c r="Q993" s="24" t="s">
        <v>5098</v>
      </c>
      <c r="R993" s="25" t="s">
        <v>4664</v>
      </c>
      <c r="S993" s="24"/>
      <c r="T993" s="24"/>
      <c r="U993" s="24"/>
    </row>
    <row r="994" spans="2:21">
      <c r="B994" s="24" t="str">
        <f t="shared" si="37"/>
        <v>N</v>
      </c>
      <c r="C994" s="24" t="s">
        <v>6014</v>
      </c>
      <c r="D994" s="24" t="str">
        <f t="shared" si="36"/>
        <v/>
      </c>
      <c r="E994" s="189" t="s">
        <v>344</v>
      </c>
      <c r="F994" s="189" t="s">
        <v>4655</v>
      </c>
      <c r="G994" s="189" t="s">
        <v>339</v>
      </c>
      <c r="H994" s="195" t="s">
        <v>329</v>
      </c>
      <c r="I994" s="24" t="s">
        <v>3956</v>
      </c>
      <c r="J994" s="24" t="s">
        <v>4656</v>
      </c>
      <c r="K994" s="24" t="s">
        <v>4657</v>
      </c>
      <c r="L994" s="24" t="s">
        <v>4658</v>
      </c>
      <c r="M994" s="24" t="s">
        <v>535</v>
      </c>
      <c r="N994" s="24" t="s">
        <v>4868</v>
      </c>
      <c r="O994" s="24" t="s">
        <v>1125</v>
      </c>
      <c r="P994" s="25" t="s">
        <v>544</v>
      </c>
      <c r="Q994" s="24" t="s">
        <v>5088</v>
      </c>
      <c r="R994" s="25" t="s">
        <v>1095</v>
      </c>
      <c r="S994" s="24"/>
      <c r="T994" s="24"/>
      <c r="U994" s="24"/>
    </row>
    <row r="995" spans="2:21">
      <c r="B995" s="24" t="str">
        <f t="shared" si="37"/>
        <v>N</v>
      </c>
      <c r="C995" s="24" t="s">
        <v>6015</v>
      </c>
      <c r="D995" s="24" t="str">
        <f t="shared" si="36"/>
        <v/>
      </c>
      <c r="E995" s="189" t="s">
        <v>344</v>
      </c>
      <c r="F995" s="189" t="s">
        <v>4655</v>
      </c>
      <c r="G995" s="189" t="s">
        <v>339</v>
      </c>
      <c r="H995" s="195" t="s">
        <v>329</v>
      </c>
      <c r="I995" s="24" t="s">
        <v>3956</v>
      </c>
      <c r="J995" s="24" t="s">
        <v>4656</v>
      </c>
      <c r="K995" s="24" t="s">
        <v>4657</v>
      </c>
      <c r="L995" s="24" t="s">
        <v>4658</v>
      </c>
      <c r="M995" s="24" t="s">
        <v>543</v>
      </c>
      <c r="N995" s="24" t="s">
        <v>4868</v>
      </c>
      <c r="O995" s="24" t="s">
        <v>1125</v>
      </c>
      <c r="P995" s="25" t="s">
        <v>544</v>
      </c>
      <c r="Q995" s="24" t="s">
        <v>5090</v>
      </c>
      <c r="R995" s="25" t="s">
        <v>4664</v>
      </c>
      <c r="S995" s="24"/>
      <c r="T995" s="24"/>
      <c r="U995" s="24"/>
    </row>
    <row r="996" spans="2:21">
      <c r="B996" s="24" t="str">
        <f t="shared" si="37"/>
        <v>N</v>
      </c>
      <c r="C996" s="24" t="s">
        <v>6016</v>
      </c>
      <c r="D996" s="24" t="str">
        <f t="shared" si="36"/>
        <v/>
      </c>
      <c r="E996" s="189" t="s">
        <v>344</v>
      </c>
      <c r="F996" s="189" t="s">
        <v>4655</v>
      </c>
      <c r="G996" s="189" t="s">
        <v>332</v>
      </c>
      <c r="H996" s="195" t="s">
        <v>333</v>
      </c>
      <c r="I996" s="24" t="s">
        <v>3961</v>
      </c>
      <c r="J996" s="24" t="s">
        <v>3961</v>
      </c>
      <c r="K996" s="24"/>
      <c r="L996" s="24" t="s">
        <v>4658</v>
      </c>
      <c r="M996" s="24" t="s">
        <v>535</v>
      </c>
      <c r="N996" s="24" t="s">
        <v>4868</v>
      </c>
      <c r="O996" s="24" t="s">
        <v>1125</v>
      </c>
      <c r="P996" s="25" t="s">
        <v>544</v>
      </c>
      <c r="Q996" s="24" t="s">
        <v>5092</v>
      </c>
      <c r="R996" s="25" t="s">
        <v>1095</v>
      </c>
      <c r="S996" s="24"/>
      <c r="T996" s="24"/>
      <c r="U996" s="24"/>
    </row>
    <row r="997" spans="2:21">
      <c r="B997" s="24" t="str">
        <f t="shared" si="37"/>
        <v>N</v>
      </c>
      <c r="C997" s="24" t="s">
        <v>6017</v>
      </c>
      <c r="D997" s="24" t="str">
        <f t="shared" si="36"/>
        <v/>
      </c>
      <c r="E997" s="189" t="s">
        <v>344</v>
      </c>
      <c r="F997" s="189" t="s">
        <v>4655</v>
      </c>
      <c r="G997" s="189" t="s">
        <v>332</v>
      </c>
      <c r="H997" s="195" t="s">
        <v>333</v>
      </c>
      <c r="I997" s="24" t="s">
        <v>3961</v>
      </c>
      <c r="J997" s="24" t="s">
        <v>3961</v>
      </c>
      <c r="K997" s="24"/>
      <c r="L997" s="24" t="s">
        <v>4658</v>
      </c>
      <c r="M997" s="24" t="s">
        <v>543</v>
      </c>
      <c r="N997" s="24" t="s">
        <v>4868</v>
      </c>
      <c r="O997" s="24" t="s">
        <v>1125</v>
      </c>
      <c r="P997" s="25" t="s">
        <v>544</v>
      </c>
      <c r="Q997" s="24" t="s">
        <v>5094</v>
      </c>
      <c r="R997" s="25" t="s">
        <v>4664</v>
      </c>
      <c r="S997" s="24"/>
      <c r="T997" s="24"/>
      <c r="U997" s="24"/>
    </row>
    <row r="998" spans="2:21">
      <c r="B998" s="24" t="str">
        <f t="shared" si="37"/>
        <v>N</v>
      </c>
      <c r="C998" s="24" t="s">
        <v>6018</v>
      </c>
      <c r="D998" s="24" t="str">
        <f t="shared" si="36"/>
        <v/>
      </c>
      <c r="E998" s="189" t="s">
        <v>344</v>
      </c>
      <c r="F998" s="189" t="s">
        <v>4655</v>
      </c>
      <c r="G998" s="189" t="s">
        <v>332</v>
      </c>
      <c r="H998" s="195" t="s">
        <v>333</v>
      </c>
      <c r="I998" s="24" t="s">
        <v>3956</v>
      </c>
      <c r="J998" s="24" t="s">
        <v>4656</v>
      </c>
      <c r="K998" s="24" t="s">
        <v>4675</v>
      </c>
      <c r="L998" s="24" t="s">
        <v>4658</v>
      </c>
      <c r="M998" s="24" t="s">
        <v>535</v>
      </c>
      <c r="N998" s="24" t="s">
        <v>4868</v>
      </c>
      <c r="O998" s="24" t="s">
        <v>1125</v>
      </c>
      <c r="P998" s="25" t="s">
        <v>544</v>
      </c>
      <c r="Q998" s="24" t="s">
        <v>5096</v>
      </c>
      <c r="R998" s="25" t="s">
        <v>1095</v>
      </c>
      <c r="S998" s="24"/>
      <c r="T998" s="24"/>
      <c r="U998" s="24"/>
    </row>
    <row r="999" spans="2:21">
      <c r="B999" s="24" t="str">
        <f t="shared" si="37"/>
        <v>N</v>
      </c>
      <c r="C999" s="24" t="s">
        <v>6019</v>
      </c>
      <c r="D999" s="24" t="str">
        <f t="shared" si="36"/>
        <v/>
      </c>
      <c r="E999" s="189" t="s">
        <v>344</v>
      </c>
      <c r="F999" s="189" t="s">
        <v>4655</v>
      </c>
      <c r="G999" s="189" t="s">
        <v>332</v>
      </c>
      <c r="H999" s="195" t="s">
        <v>333</v>
      </c>
      <c r="I999" s="24" t="s">
        <v>3956</v>
      </c>
      <c r="J999" s="24" t="s">
        <v>4656</v>
      </c>
      <c r="K999" s="24" t="s">
        <v>4675</v>
      </c>
      <c r="L999" s="24" t="s">
        <v>4658</v>
      </c>
      <c r="M999" s="24" t="s">
        <v>543</v>
      </c>
      <c r="N999" s="24" t="s">
        <v>4868</v>
      </c>
      <c r="O999" s="24" t="s">
        <v>1125</v>
      </c>
      <c r="P999" s="25" t="s">
        <v>544</v>
      </c>
      <c r="Q999" s="24" t="s">
        <v>5098</v>
      </c>
      <c r="R999" s="25" t="s">
        <v>4664</v>
      </c>
      <c r="S999" s="24"/>
      <c r="T999" s="24"/>
      <c r="U999" s="24"/>
    </row>
    <row r="1000" spans="2:21">
      <c r="B1000" s="24" t="str">
        <f t="shared" si="37"/>
        <v>N</v>
      </c>
      <c r="C1000" s="24" t="s">
        <v>6020</v>
      </c>
      <c r="D1000" s="24" t="str">
        <f t="shared" si="36"/>
        <v/>
      </c>
      <c r="E1000" s="189" t="s">
        <v>356</v>
      </c>
      <c r="F1000" s="189" t="s">
        <v>4655</v>
      </c>
      <c r="G1000" s="189" t="s">
        <v>359</v>
      </c>
      <c r="H1000" s="195" t="s">
        <v>360</v>
      </c>
      <c r="I1000" s="24" t="s">
        <v>3956</v>
      </c>
      <c r="J1000" s="24" t="s">
        <v>4656</v>
      </c>
      <c r="K1000" s="24"/>
      <c r="L1000" s="24" t="s">
        <v>4658</v>
      </c>
      <c r="M1000" s="24" t="s">
        <v>535</v>
      </c>
      <c r="N1000" s="24" t="s">
        <v>4868</v>
      </c>
      <c r="O1000" s="24" t="s">
        <v>1125</v>
      </c>
      <c r="P1000" s="25" t="s">
        <v>544</v>
      </c>
      <c r="Q1000" s="24" t="s">
        <v>5112</v>
      </c>
      <c r="R1000" s="25" t="s">
        <v>1095</v>
      </c>
      <c r="S1000" s="24"/>
      <c r="T1000" s="24"/>
      <c r="U1000" s="24"/>
    </row>
    <row r="1001" spans="2:21">
      <c r="B1001" s="24" t="str">
        <f t="shared" si="37"/>
        <v>N</v>
      </c>
      <c r="C1001" s="24" t="s">
        <v>6021</v>
      </c>
      <c r="D1001" s="24" t="str">
        <f t="shared" si="36"/>
        <v/>
      </c>
      <c r="E1001" s="189" t="s">
        <v>356</v>
      </c>
      <c r="F1001" s="189" t="s">
        <v>4655</v>
      </c>
      <c r="G1001" s="189" t="s">
        <v>359</v>
      </c>
      <c r="H1001" s="195" t="s">
        <v>360</v>
      </c>
      <c r="I1001" s="24" t="s">
        <v>3956</v>
      </c>
      <c r="J1001" s="24" t="s">
        <v>4656</v>
      </c>
      <c r="K1001" s="24"/>
      <c r="L1001" s="24" t="s">
        <v>4658</v>
      </c>
      <c r="M1001" s="24" t="s">
        <v>543</v>
      </c>
      <c r="N1001" s="24" t="s">
        <v>4868</v>
      </c>
      <c r="O1001" s="24" t="s">
        <v>1125</v>
      </c>
      <c r="P1001" s="25" t="s">
        <v>544</v>
      </c>
      <c r="Q1001" s="24" t="s">
        <v>5114</v>
      </c>
      <c r="R1001" s="25" t="s">
        <v>4664</v>
      </c>
      <c r="S1001" s="24"/>
      <c r="T1001" s="24"/>
      <c r="U1001" s="24"/>
    </row>
    <row r="1002" spans="2:21">
      <c r="B1002" s="24" t="str">
        <f t="shared" si="37"/>
        <v>N</v>
      </c>
      <c r="C1002" s="24" t="s">
        <v>6022</v>
      </c>
      <c r="D1002" s="24" t="str">
        <f t="shared" si="36"/>
        <v/>
      </c>
      <c r="E1002" s="189" t="s">
        <v>356</v>
      </c>
      <c r="F1002" s="189" t="s">
        <v>4655</v>
      </c>
      <c r="G1002" s="189" t="s">
        <v>359</v>
      </c>
      <c r="H1002" s="195" t="s">
        <v>360</v>
      </c>
      <c r="I1002" s="24" t="s">
        <v>3961</v>
      </c>
      <c r="J1002" s="24" t="s">
        <v>3961</v>
      </c>
      <c r="K1002" s="24"/>
      <c r="L1002" s="24" t="s">
        <v>4658</v>
      </c>
      <c r="M1002" s="24" t="s">
        <v>535</v>
      </c>
      <c r="N1002" s="24" t="s">
        <v>4868</v>
      </c>
      <c r="O1002" s="24" t="s">
        <v>1125</v>
      </c>
      <c r="P1002" s="25" t="s">
        <v>544</v>
      </c>
      <c r="Q1002" s="24" t="s">
        <v>5116</v>
      </c>
      <c r="R1002" s="25" t="s">
        <v>1095</v>
      </c>
      <c r="S1002" s="24"/>
      <c r="T1002" s="24"/>
      <c r="U1002" s="24"/>
    </row>
    <row r="1003" spans="2:21">
      <c r="B1003" s="24" t="str">
        <f t="shared" si="37"/>
        <v>N</v>
      </c>
      <c r="C1003" s="24" t="s">
        <v>6023</v>
      </c>
      <c r="D1003" s="24" t="str">
        <f t="shared" si="36"/>
        <v/>
      </c>
      <c r="E1003" s="189" t="s">
        <v>356</v>
      </c>
      <c r="F1003" s="189" t="s">
        <v>4655</v>
      </c>
      <c r="G1003" s="189" t="s">
        <v>359</v>
      </c>
      <c r="H1003" s="195" t="s">
        <v>360</v>
      </c>
      <c r="I1003" s="24" t="s">
        <v>3961</v>
      </c>
      <c r="J1003" s="24" t="s">
        <v>3961</v>
      </c>
      <c r="K1003" s="24"/>
      <c r="L1003" s="24" t="s">
        <v>4658</v>
      </c>
      <c r="M1003" s="24" t="s">
        <v>543</v>
      </c>
      <c r="N1003" s="24" t="s">
        <v>4868</v>
      </c>
      <c r="O1003" s="24" t="s">
        <v>1125</v>
      </c>
      <c r="P1003" s="25" t="s">
        <v>544</v>
      </c>
      <c r="Q1003" s="24" t="s">
        <v>5116</v>
      </c>
      <c r="R1003" s="25" t="s">
        <v>4664</v>
      </c>
      <c r="S1003" s="24"/>
      <c r="T1003" s="24"/>
      <c r="U1003" s="24"/>
    </row>
    <row r="1004" spans="2:21">
      <c r="B1004" s="24" t="str">
        <f t="shared" si="37"/>
        <v>N</v>
      </c>
      <c r="C1004" s="24" t="s">
        <v>6024</v>
      </c>
      <c r="D1004" s="24" t="str">
        <f t="shared" si="36"/>
        <v/>
      </c>
      <c r="E1004" s="189" t="s">
        <v>363</v>
      </c>
      <c r="F1004" s="189" t="s">
        <v>4655</v>
      </c>
      <c r="G1004" s="189" t="s">
        <v>359</v>
      </c>
      <c r="H1004" s="195" t="s">
        <v>360</v>
      </c>
      <c r="I1004" s="24" t="s">
        <v>3956</v>
      </c>
      <c r="J1004" s="24" t="s">
        <v>4656</v>
      </c>
      <c r="K1004" s="24"/>
      <c r="L1004" s="24" t="s">
        <v>4658</v>
      </c>
      <c r="M1004" s="24" t="s">
        <v>535</v>
      </c>
      <c r="N1004" s="24" t="s">
        <v>4868</v>
      </c>
      <c r="O1004" s="24" t="s">
        <v>1125</v>
      </c>
      <c r="P1004" s="25" t="s">
        <v>544</v>
      </c>
      <c r="Q1004" s="24" t="s">
        <v>5112</v>
      </c>
      <c r="R1004" s="25" t="s">
        <v>1095</v>
      </c>
      <c r="S1004" s="24"/>
      <c r="T1004" s="24"/>
      <c r="U1004" s="24"/>
    </row>
    <row r="1005" spans="2:21">
      <c r="B1005" s="24" t="str">
        <f t="shared" si="37"/>
        <v>N</v>
      </c>
      <c r="C1005" s="24" t="s">
        <v>6025</v>
      </c>
      <c r="D1005" s="24" t="str">
        <f t="shared" si="36"/>
        <v/>
      </c>
      <c r="E1005" s="189" t="s">
        <v>363</v>
      </c>
      <c r="F1005" s="189" t="s">
        <v>4655</v>
      </c>
      <c r="G1005" s="189" t="s">
        <v>359</v>
      </c>
      <c r="H1005" s="195" t="s">
        <v>360</v>
      </c>
      <c r="I1005" s="24" t="s">
        <v>3956</v>
      </c>
      <c r="J1005" s="24" t="s">
        <v>4656</v>
      </c>
      <c r="K1005" s="24"/>
      <c r="L1005" s="24" t="s">
        <v>4658</v>
      </c>
      <c r="M1005" s="24" t="s">
        <v>543</v>
      </c>
      <c r="N1005" s="24" t="s">
        <v>4868</v>
      </c>
      <c r="O1005" s="24" t="s">
        <v>1125</v>
      </c>
      <c r="P1005" s="25" t="s">
        <v>544</v>
      </c>
      <c r="Q1005" s="24" t="s">
        <v>5114</v>
      </c>
      <c r="R1005" s="25" t="s">
        <v>4664</v>
      </c>
      <c r="S1005" s="24"/>
      <c r="T1005" s="24"/>
      <c r="U1005" s="24"/>
    </row>
    <row r="1006" spans="2:21">
      <c r="B1006" s="24" t="str">
        <f t="shared" si="37"/>
        <v>N</v>
      </c>
      <c r="C1006" s="24" t="s">
        <v>6026</v>
      </c>
      <c r="D1006" s="24" t="str">
        <f t="shared" si="36"/>
        <v/>
      </c>
      <c r="E1006" s="189" t="s">
        <v>363</v>
      </c>
      <c r="F1006" s="189" t="s">
        <v>4655</v>
      </c>
      <c r="G1006" s="189" t="s">
        <v>359</v>
      </c>
      <c r="H1006" s="195" t="s">
        <v>360</v>
      </c>
      <c r="I1006" s="24" t="s">
        <v>3961</v>
      </c>
      <c r="J1006" s="24" t="s">
        <v>3961</v>
      </c>
      <c r="K1006" s="24"/>
      <c r="L1006" s="24" t="s">
        <v>4658</v>
      </c>
      <c r="M1006" s="24" t="s">
        <v>535</v>
      </c>
      <c r="N1006" s="24" t="s">
        <v>4868</v>
      </c>
      <c r="O1006" s="24" t="s">
        <v>1125</v>
      </c>
      <c r="P1006" s="25" t="s">
        <v>544</v>
      </c>
      <c r="Q1006" s="24" t="s">
        <v>5116</v>
      </c>
      <c r="R1006" s="25" t="s">
        <v>1095</v>
      </c>
      <c r="S1006" s="24"/>
      <c r="T1006" s="24"/>
      <c r="U1006" s="24"/>
    </row>
    <row r="1007" spans="2:21">
      <c r="B1007" s="24" t="str">
        <f t="shared" si="37"/>
        <v>N</v>
      </c>
      <c r="C1007" s="24" t="s">
        <v>6027</v>
      </c>
      <c r="D1007" s="24" t="str">
        <f t="shared" si="36"/>
        <v/>
      </c>
      <c r="E1007" s="189" t="s">
        <v>363</v>
      </c>
      <c r="F1007" s="189" t="s">
        <v>4655</v>
      </c>
      <c r="G1007" s="189" t="s">
        <v>359</v>
      </c>
      <c r="H1007" s="195" t="s">
        <v>360</v>
      </c>
      <c r="I1007" s="24" t="s">
        <v>3961</v>
      </c>
      <c r="J1007" s="24" t="s">
        <v>3961</v>
      </c>
      <c r="K1007" s="24"/>
      <c r="L1007" s="24" t="s">
        <v>4658</v>
      </c>
      <c r="M1007" s="24" t="s">
        <v>543</v>
      </c>
      <c r="N1007" s="24" t="s">
        <v>4868</v>
      </c>
      <c r="O1007" s="24" t="s">
        <v>1125</v>
      </c>
      <c r="P1007" s="25" t="s">
        <v>544</v>
      </c>
      <c r="Q1007" s="24" t="s">
        <v>5116</v>
      </c>
      <c r="R1007" s="25" t="s">
        <v>4664</v>
      </c>
      <c r="S1007" s="24"/>
      <c r="T1007" s="24"/>
      <c r="U1007" s="24"/>
    </row>
    <row r="1008" spans="2:21">
      <c r="B1008" s="24" t="str">
        <f t="shared" si="37"/>
        <v>N</v>
      </c>
      <c r="C1008" s="24" t="s">
        <v>6028</v>
      </c>
      <c r="D1008" s="24" t="str">
        <f t="shared" si="36"/>
        <v/>
      </c>
      <c r="E1008" s="189" t="s">
        <v>368</v>
      </c>
      <c r="F1008" s="189" t="s">
        <v>4655</v>
      </c>
      <c r="G1008" s="189" t="s">
        <v>359</v>
      </c>
      <c r="H1008" s="195" t="s">
        <v>360</v>
      </c>
      <c r="I1008" s="24" t="s">
        <v>3956</v>
      </c>
      <c r="J1008" s="24" t="s">
        <v>4656</v>
      </c>
      <c r="K1008" s="24"/>
      <c r="L1008" s="24" t="s">
        <v>4658</v>
      </c>
      <c r="M1008" s="24" t="s">
        <v>535</v>
      </c>
      <c r="N1008" s="24" t="s">
        <v>4868</v>
      </c>
      <c r="O1008" s="24" t="s">
        <v>1125</v>
      </c>
      <c r="P1008" s="25" t="s">
        <v>544</v>
      </c>
      <c r="Q1008" s="24" t="s">
        <v>5112</v>
      </c>
      <c r="R1008" s="25" t="s">
        <v>1095</v>
      </c>
      <c r="S1008" s="24"/>
      <c r="T1008" s="24"/>
      <c r="U1008" s="24"/>
    </row>
    <row r="1009" spans="2:21">
      <c r="B1009" s="24" t="str">
        <f t="shared" si="37"/>
        <v>N</v>
      </c>
      <c r="C1009" s="24" t="s">
        <v>6029</v>
      </c>
      <c r="D1009" s="24" t="str">
        <f t="shared" si="36"/>
        <v/>
      </c>
      <c r="E1009" s="189" t="s">
        <v>368</v>
      </c>
      <c r="F1009" s="189" t="s">
        <v>4655</v>
      </c>
      <c r="G1009" s="189" t="s">
        <v>359</v>
      </c>
      <c r="H1009" s="195" t="s">
        <v>360</v>
      </c>
      <c r="I1009" s="24" t="s">
        <v>3956</v>
      </c>
      <c r="J1009" s="24" t="s">
        <v>4656</v>
      </c>
      <c r="K1009" s="24"/>
      <c r="L1009" s="24" t="s">
        <v>4658</v>
      </c>
      <c r="M1009" s="24" t="s">
        <v>543</v>
      </c>
      <c r="N1009" s="24" t="s">
        <v>4868</v>
      </c>
      <c r="O1009" s="24" t="s">
        <v>1125</v>
      </c>
      <c r="P1009" s="25" t="s">
        <v>544</v>
      </c>
      <c r="Q1009" s="24" t="s">
        <v>5114</v>
      </c>
      <c r="R1009" s="25" t="s">
        <v>4664</v>
      </c>
      <c r="S1009" s="24"/>
      <c r="T1009" s="24"/>
      <c r="U1009" s="24"/>
    </row>
    <row r="1010" spans="2:21">
      <c r="B1010" s="24" t="str">
        <f t="shared" si="37"/>
        <v>N</v>
      </c>
      <c r="C1010" s="24" t="s">
        <v>6030</v>
      </c>
      <c r="D1010" s="24" t="str">
        <f t="shared" si="36"/>
        <v/>
      </c>
      <c r="E1010" s="189" t="s">
        <v>368</v>
      </c>
      <c r="F1010" s="189" t="s">
        <v>4655</v>
      </c>
      <c r="G1010" s="189" t="s">
        <v>359</v>
      </c>
      <c r="H1010" s="195" t="s">
        <v>360</v>
      </c>
      <c r="I1010" s="24" t="s">
        <v>3961</v>
      </c>
      <c r="J1010" s="24" t="s">
        <v>3961</v>
      </c>
      <c r="K1010" s="24"/>
      <c r="L1010" s="24" t="s">
        <v>4658</v>
      </c>
      <c r="M1010" s="24" t="s">
        <v>535</v>
      </c>
      <c r="N1010" s="24" t="s">
        <v>4868</v>
      </c>
      <c r="O1010" s="24" t="s">
        <v>1125</v>
      </c>
      <c r="P1010" s="25" t="s">
        <v>544</v>
      </c>
      <c r="Q1010" s="24" t="s">
        <v>5116</v>
      </c>
      <c r="R1010" s="25" t="s">
        <v>1095</v>
      </c>
      <c r="S1010" s="24"/>
      <c r="T1010" s="24"/>
      <c r="U1010" s="24"/>
    </row>
    <row r="1011" spans="2:21">
      <c r="B1011" s="24" t="str">
        <f t="shared" si="37"/>
        <v>N</v>
      </c>
      <c r="C1011" s="24" t="s">
        <v>6031</v>
      </c>
      <c r="D1011" s="24" t="str">
        <f t="shared" si="36"/>
        <v/>
      </c>
      <c r="E1011" s="189" t="s">
        <v>368</v>
      </c>
      <c r="F1011" s="189" t="s">
        <v>4655</v>
      </c>
      <c r="G1011" s="189" t="s">
        <v>359</v>
      </c>
      <c r="H1011" s="195" t="s">
        <v>360</v>
      </c>
      <c r="I1011" s="24" t="s">
        <v>3961</v>
      </c>
      <c r="J1011" s="24" t="s">
        <v>3961</v>
      </c>
      <c r="K1011" s="24"/>
      <c r="L1011" s="24" t="s">
        <v>4658</v>
      </c>
      <c r="M1011" s="24" t="s">
        <v>543</v>
      </c>
      <c r="N1011" s="24" t="s">
        <v>4868</v>
      </c>
      <c r="O1011" s="24" t="s">
        <v>1125</v>
      </c>
      <c r="P1011" s="25" t="s">
        <v>544</v>
      </c>
      <c r="Q1011" s="24" t="s">
        <v>5116</v>
      </c>
      <c r="R1011" s="25" t="s">
        <v>4664</v>
      </c>
      <c r="S1011" s="24"/>
      <c r="T1011" s="24"/>
      <c r="U1011" s="24"/>
    </row>
    <row r="1012" spans="2:21">
      <c r="B1012" s="24" t="str">
        <f t="shared" si="37"/>
        <v>N</v>
      </c>
      <c r="C1012" s="24" t="s">
        <v>6032</v>
      </c>
      <c r="D1012" s="24" t="str">
        <f t="shared" si="36"/>
        <v/>
      </c>
      <c r="E1012" s="197" t="s">
        <v>373</v>
      </c>
      <c r="F1012" s="189" t="s">
        <v>4655</v>
      </c>
      <c r="G1012" s="189" t="s">
        <v>359</v>
      </c>
      <c r="H1012" s="195" t="s">
        <v>360</v>
      </c>
      <c r="I1012" s="24" t="s">
        <v>3956</v>
      </c>
      <c r="J1012" s="24" t="s">
        <v>4656</v>
      </c>
      <c r="K1012" s="24"/>
      <c r="L1012" s="24" t="s">
        <v>4658</v>
      </c>
      <c r="M1012" s="24" t="s">
        <v>535</v>
      </c>
      <c r="N1012" s="24" t="s">
        <v>4868</v>
      </c>
      <c r="O1012" s="24" t="s">
        <v>1125</v>
      </c>
      <c r="P1012" s="25" t="s">
        <v>544</v>
      </c>
      <c r="Q1012" s="24" t="s">
        <v>5112</v>
      </c>
      <c r="R1012" s="25" t="s">
        <v>1095</v>
      </c>
      <c r="S1012" s="24"/>
      <c r="T1012" s="24"/>
      <c r="U1012" s="24"/>
    </row>
    <row r="1013" spans="2:21">
      <c r="B1013" s="24" t="str">
        <f t="shared" si="37"/>
        <v>N</v>
      </c>
      <c r="C1013" s="24" t="s">
        <v>6033</v>
      </c>
      <c r="D1013" s="24" t="str">
        <f t="shared" si="36"/>
        <v/>
      </c>
      <c r="E1013" s="197" t="s">
        <v>373</v>
      </c>
      <c r="F1013" s="189" t="s">
        <v>4655</v>
      </c>
      <c r="G1013" s="189" t="s">
        <v>359</v>
      </c>
      <c r="H1013" s="195" t="s">
        <v>360</v>
      </c>
      <c r="I1013" s="24" t="s">
        <v>3956</v>
      </c>
      <c r="J1013" s="24" t="s">
        <v>4656</v>
      </c>
      <c r="K1013" s="24"/>
      <c r="L1013" s="24" t="s">
        <v>4658</v>
      </c>
      <c r="M1013" s="24" t="s">
        <v>543</v>
      </c>
      <c r="N1013" s="24" t="s">
        <v>4868</v>
      </c>
      <c r="O1013" s="24" t="s">
        <v>1125</v>
      </c>
      <c r="P1013" s="25" t="s">
        <v>544</v>
      </c>
      <c r="Q1013" s="24" t="s">
        <v>5114</v>
      </c>
      <c r="R1013" s="25" t="s">
        <v>4664</v>
      </c>
      <c r="S1013" s="24"/>
      <c r="T1013" s="24"/>
      <c r="U1013" s="24"/>
    </row>
    <row r="1014" spans="2:21">
      <c r="B1014" s="24" t="str">
        <f t="shared" si="37"/>
        <v>N</v>
      </c>
      <c r="C1014" s="24" t="s">
        <v>6034</v>
      </c>
      <c r="D1014" s="24" t="str">
        <f t="shared" si="36"/>
        <v/>
      </c>
      <c r="E1014" s="197" t="s">
        <v>373</v>
      </c>
      <c r="F1014" s="189" t="s">
        <v>4655</v>
      </c>
      <c r="G1014" s="189" t="s">
        <v>359</v>
      </c>
      <c r="H1014" s="195" t="s">
        <v>360</v>
      </c>
      <c r="I1014" s="24" t="s">
        <v>3961</v>
      </c>
      <c r="J1014" s="24" t="s">
        <v>3961</v>
      </c>
      <c r="K1014" s="24"/>
      <c r="L1014" s="24" t="s">
        <v>4658</v>
      </c>
      <c r="M1014" s="24" t="s">
        <v>535</v>
      </c>
      <c r="N1014" s="24" t="s">
        <v>4868</v>
      </c>
      <c r="O1014" s="24" t="s">
        <v>1125</v>
      </c>
      <c r="P1014" s="25" t="s">
        <v>544</v>
      </c>
      <c r="Q1014" s="24" t="s">
        <v>5116</v>
      </c>
      <c r="R1014" s="25" t="s">
        <v>1095</v>
      </c>
      <c r="S1014" s="24"/>
      <c r="T1014" s="24"/>
      <c r="U1014" s="24"/>
    </row>
    <row r="1015" spans="2:21">
      <c r="B1015" s="24" t="str">
        <f t="shared" si="37"/>
        <v>N</v>
      </c>
      <c r="C1015" s="24" t="s">
        <v>6035</v>
      </c>
      <c r="D1015" s="24" t="str">
        <f t="shared" si="36"/>
        <v/>
      </c>
      <c r="E1015" s="197" t="s">
        <v>373</v>
      </c>
      <c r="F1015" s="189" t="s">
        <v>4655</v>
      </c>
      <c r="G1015" s="189" t="s">
        <v>359</v>
      </c>
      <c r="H1015" s="195" t="s">
        <v>360</v>
      </c>
      <c r="I1015" s="24" t="s">
        <v>3961</v>
      </c>
      <c r="J1015" s="24" t="s">
        <v>3961</v>
      </c>
      <c r="K1015" s="24"/>
      <c r="L1015" s="24" t="s">
        <v>4658</v>
      </c>
      <c r="M1015" s="24" t="s">
        <v>543</v>
      </c>
      <c r="N1015" s="24" t="s">
        <v>4868</v>
      </c>
      <c r="O1015" s="24" t="s">
        <v>1125</v>
      </c>
      <c r="P1015" s="25" t="s">
        <v>544</v>
      </c>
      <c r="Q1015" s="24" t="s">
        <v>5116</v>
      </c>
      <c r="R1015" s="25" t="s">
        <v>4664</v>
      </c>
      <c r="S1015" s="24"/>
      <c r="T1015" s="24"/>
      <c r="U1015" s="24"/>
    </row>
    <row r="1016" spans="2:21">
      <c r="B1016" s="24" t="str">
        <f t="shared" si="37"/>
        <v>N</v>
      </c>
      <c r="C1016" s="24" t="s">
        <v>6036</v>
      </c>
      <c r="D1016" s="24" t="str">
        <f t="shared" si="36"/>
        <v/>
      </c>
      <c r="E1016" s="197" t="s">
        <v>378</v>
      </c>
      <c r="F1016" s="189" t="s">
        <v>4655</v>
      </c>
      <c r="G1016" s="189" t="s">
        <v>359</v>
      </c>
      <c r="H1016" s="195" t="s">
        <v>360</v>
      </c>
      <c r="I1016" s="24" t="s">
        <v>3956</v>
      </c>
      <c r="J1016" s="24" t="s">
        <v>4656</v>
      </c>
      <c r="K1016" s="24"/>
      <c r="L1016" s="24" t="s">
        <v>4658</v>
      </c>
      <c r="M1016" s="24" t="s">
        <v>535</v>
      </c>
      <c r="N1016" s="24" t="s">
        <v>4868</v>
      </c>
      <c r="O1016" s="24" t="s">
        <v>1125</v>
      </c>
      <c r="P1016" s="25" t="s">
        <v>544</v>
      </c>
      <c r="Q1016" s="24" t="s">
        <v>5112</v>
      </c>
      <c r="R1016" s="25" t="s">
        <v>1095</v>
      </c>
      <c r="S1016" s="24"/>
      <c r="T1016" s="24"/>
      <c r="U1016" s="24"/>
    </row>
    <row r="1017" spans="2:21">
      <c r="B1017" s="24" t="str">
        <f t="shared" si="37"/>
        <v>N</v>
      </c>
      <c r="C1017" s="24" t="s">
        <v>6037</v>
      </c>
      <c r="D1017" s="24" t="str">
        <f t="shared" ref="D1017:D1080" si="38">IF(B1017="Y",C1017,"")</f>
        <v/>
      </c>
      <c r="E1017" s="197" t="s">
        <v>378</v>
      </c>
      <c r="F1017" s="189" t="s">
        <v>4655</v>
      </c>
      <c r="G1017" s="189" t="s">
        <v>359</v>
      </c>
      <c r="H1017" s="195" t="s">
        <v>360</v>
      </c>
      <c r="I1017" s="24" t="s">
        <v>3956</v>
      </c>
      <c r="J1017" s="24" t="s">
        <v>4656</v>
      </c>
      <c r="K1017" s="24"/>
      <c r="L1017" s="24" t="s">
        <v>4658</v>
      </c>
      <c r="M1017" s="24" t="s">
        <v>543</v>
      </c>
      <c r="N1017" s="24" t="s">
        <v>4868</v>
      </c>
      <c r="O1017" s="24" t="s">
        <v>1125</v>
      </c>
      <c r="P1017" s="25" t="s">
        <v>544</v>
      </c>
      <c r="Q1017" s="24" t="s">
        <v>5114</v>
      </c>
      <c r="R1017" s="25" t="s">
        <v>4664</v>
      </c>
      <c r="S1017" s="24"/>
      <c r="T1017" s="24"/>
      <c r="U1017" s="24"/>
    </row>
    <row r="1018" spans="2:21">
      <c r="B1018" s="24" t="str">
        <f t="shared" si="37"/>
        <v>N</v>
      </c>
      <c r="C1018" s="24" t="s">
        <v>6038</v>
      </c>
      <c r="D1018" s="24" t="str">
        <f t="shared" si="38"/>
        <v/>
      </c>
      <c r="E1018" s="197" t="s">
        <v>378</v>
      </c>
      <c r="F1018" s="189" t="s">
        <v>4655</v>
      </c>
      <c r="G1018" s="189" t="s">
        <v>359</v>
      </c>
      <c r="H1018" s="195" t="s">
        <v>360</v>
      </c>
      <c r="I1018" s="24" t="s">
        <v>3961</v>
      </c>
      <c r="J1018" s="24" t="s">
        <v>3961</v>
      </c>
      <c r="K1018" s="24"/>
      <c r="L1018" s="24" t="s">
        <v>4658</v>
      </c>
      <c r="M1018" s="24" t="s">
        <v>535</v>
      </c>
      <c r="N1018" s="24" t="s">
        <v>4868</v>
      </c>
      <c r="O1018" s="24" t="s">
        <v>1125</v>
      </c>
      <c r="P1018" s="25" t="s">
        <v>544</v>
      </c>
      <c r="Q1018" s="24" t="s">
        <v>5116</v>
      </c>
      <c r="R1018" s="25" t="s">
        <v>1095</v>
      </c>
      <c r="S1018" s="24"/>
      <c r="T1018" s="24"/>
      <c r="U1018" s="24"/>
    </row>
    <row r="1019" spans="2:21">
      <c r="B1019" s="24" t="str">
        <f t="shared" si="37"/>
        <v>N</v>
      </c>
      <c r="C1019" s="24" t="s">
        <v>6039</v>
      </c>
      <c r="D1019" s="24" t="str">
        <f t="shared" si="38"/>
        <v/>
      </c>
      <c r="E1019" s="197" t="s">
        <v>378</v>
      </c>
      <c r="F1019" s="189" t="s">
        <v>4655</v>
      </c>
      <c r="G1019" s="189" t="s">
        <v>359</v>
      </c>
      <c r="H1019" s="195" t="s">
        <v>360</v>
      </c>
      <c r="I1019" s="24" t="s">
        <v>3961</v>
      </c>
      <c r="J1019" s="24" t="s">
        <v>3961</v>
      </c>
      <c r="K1019" s="24"/>
      <c r="L1019" s="24" t="s">
        <v>4658</v>
      </c>
      <c r="M1019" s="24" t="s">
        <v>543</v>
      </c>
      <c r="N1019" s="24" t="s">
        <v>4868</v>
      </c>
      <c r="O1019" s="24" t="s">
        <v>1125</v>
      </c>
      <c r="P1019" s="25" t="s">
        <v>544</v>
      </c>
      <c r="Q1019" s="24" t="s">
        <v>5116</v>
      </c>
      <c r="R1019" s="25" t="s">
        <v>4664</v>
      </c>
      <c r="S1019" s="24"/>
      <c r="T1019" s="24"/>
      <c r="U1019" s="24"/>
    </row>
    <row r="1020" spans="2:21">
      <c r="B1020" s="24" t="str">
        <f t="shared" si="37"/>
        <v>N</v>
      </c>
      <c r="C1020" s="24" t="s">
        <v>6040</v>
      </c>
      <c r="D1020" s="24" t="str">
        <f t="shared" si="38"/>
        <v/>
      </c>
      <c r="E1020" s="197" t="s">
        <v>383</v>
      </c>
      <c r="F1020" s="189" t="s">
        <v>4655</v>
      </c>
      <c r="G1020" s="189" t="s">
        <v>359</v>
      </c>
      <c r="H1020" s="195" t="s">
        <v>360</v>
      </c>
      <c r="I1020" s="24" t="s">
        <v>3956</v>
      </c>
      <c r="J1020" s="24" t="s">
        <v>4656</v>
      </c>
      <c r="K1020" s="24"/>
      <c r="L1020" s="24" t="s">
        <v>4658</v>
      </c>
      <c r="M1020" s="24" t="s">
        <v>535</v>
      </c>
      <c r="N1020" s="24" t="s">
        <v>4868</v>
      </c>
      <c r="O1020" s="24" t="s">
        <v>1125</v>
      </c>
      <c r="P1020" s="25" t="s">
        <v>544</v>
      </c>
      <c r="Q1020" s="24" t="s">
        <v>5112</v>
      </c>
      <c r="R1020" s="25" t="s">
        <v>1095</v>
      </c>
      <c r="S1020" s="24"/>
      <c r="T1020" s="24"/>
      <c r="U1020" s="24"/>
    </row>
    <row r="1021" spans="2:21">
      <c r="B1021" s="24" t="str">
        <f t="shared" si="37"/>
        <v>N</v>
      </c>
      <c r="C1021" s="24" t="s">
        <v>6041</v>
      </c>
      <c r="D1021" s="24" t="str">
        <f t="shared" si="38"/>
        <v/>
      </c>
      <c r="E1021" s="197" t="s">
        <v>383</v>
      </c>
      <c r="F1021" s="189" t="s">
        <v>4655</v>
      </c>
      <c r="G1021" s="189" t="s">
        <v>359</v>
      </c>
      <c r="H1021" s="195" t="s">
        <v>360</v>
      </c>
      <c r="I1021" s="24" t="s">
        <v>3956</v>
      </c>
      <c r="J1021" s="24" t="s">
        <v>4656</v>
      </c>
      <c r="K1021" s="24"/>
      <c r="L1021" s="24" t="s">
        <v>4658</v>
      </c>
      <c r="M1021" s="24" t="s">
        <v>543</v>
      </c>
      <c r="N1021" s="24" t="s">
        <v>4868</v>
      </c>
      <c r="O1021" s="24" t="s">
        <v>1125</v>
      </c>
      <c r="P1021" s="25" t="s">
        <v>544</v>
      </c>
      <c r="Q1021" s="24" t="s">
        <v>5114</v>
      </c>
      <c r="R1021" s="25" t="s">
        <v>4664</v>
      </c>
      <c r="S1021" s="24"/>
      <c r="T1021" s="24"/>
      <c r="U1021" s="24"/>
    </row>
    <row r="1022" spans="2:21">
      <c r="B1022" s="24" t="str">
        <f t="shared" si="37"/>
        <v>N</v>
      </c>
      <c r="C1022" s="24" t="s">
        <v>6042</v>
      </c>
      <c r="D1022" s="24" t="str">
        <f t="shared" si="38"/>
        <v/>
      </c>
      <c r="E1022" s="197" t="s">
        <v>383</v>
      </c>
      <c r="F1022" s="189" t="s">
        <v>4655</v>
      </c>
      <c r="G1022" s="189" t="s">
        <v>359</v>
      </c>
      <c r="H1022" s="195" t="s">
        <v>360</v>
      </c>
      <c r="I1022" s="24" t="s">
        <v>3961</v>
      </c>
      <c r="J1022" s="24" t="s">
        <v>3961</v>
      </c>
      <c r="K1022" s="24"/>
      <c r="L1022" s="24" t="s">
        <v>4658</v>
      </c>
      <c r="M1022" s="24" t="s">
        <v>535</v>
      </c>
      <c r="N1022" s="24" t="s">
        <v>4868</v>
      </c>
      <c r="O1022" s="24" t="s">
        <v>1125</v>
      </c>
      <c r="P1022" s="25" t="s">
        <v>544</v>
      </c>
      <c r="Q1022" s="24" t="s">
        <v>5116</v>
      </c>
      <c r="R1022" s="25" t="s">
        <v>1095</v>
      </c>
      <c r="S1022" s="24"/>
      <c r="T1022" s="24"/>
      <c r="U1022" s="24"/>
    </row>
    <row r="1023" spans="2:21">
      <c r="B1023" s="24" t="str">
        <f t="shared" si="37"/>
        <v>N</v>
      </c>
      <c r="C1023" s="24" t="s">
        <v>6043</v>
      </c>
      <c r="D1023" s="24" t="str">
        <f t="shared" si="38"/>
        <v/>
      </c>
      <c r="E1023" s="197" t="s">
        <v>383</v>
      </c>
      <c r="F1023" s="189" t="s">
        <v>4655</v>
      </c>
      <c r="G1023" s="189" t="s">
        <v>359</v>
      </c>
      <c r="H1023" s="195" t="s">
        <v>360</v>
      </c>
      <c r="I1023" s="24" t="s">
        <v>3961</v>
      </c>
      <c r="J1023" s="24" t="s">
        <v>3961</v>
      </c>
      <c r="K1023" s="24"/>
      <c r="L1023" s="24" t="s">
        <v>4658</v>
      </c>
      <c r="M1023" s="24" t="s">
        <v>543</v>
      </c>
      <c r="N1023" s="24" t="s">
        <v>4868</v>
      </c>
      <c r="O1023" s="24" t="s">
        <v>1125</v>
      </c>
      <c r="P1023" s="25" t="s">
        <v>544</v>
      </c>
      <c r="Q1023" s="24" t="s">
        <v>5116</v>
      </c>
      <c r="R1023" s="25" t="s">
        <v>4664</v>
      </c>
      <c r="S1023" s="24"/>
      <c r="T1023" s="24"/>
      <c r="U1023" s="24"/>
    </row>
    <row r="1024" spans="2:21">
      <c r="B1024" s="24" t="str">
        <f t="shared" si="37"/>
        <v>N</v>
      </c>
      <c r="C1024" s="24" t="s">
        <v>6044</v>
      </c>
      <c r="D1024" s="24" t="str">
        <f t="shared" si="38"/>
        <v/>
      </c>
      <c r="E1024" s="197" t="s">
        <v>388</v>
      </c>
      <c r="F1024" s="189" t="s">
        <v>4655</v>
      </c>
      <c r="G1024" s="189" t="s">
        <v>359</v>
      </c>
      <c r="H1024" s="195" t="s">
        <v>360</v>
      </c>
      <c r="I1024" s="24" t="s">
        <v>3956</v>
      </c>
      <c r="J1024" s="24" t="s">
        <v>4656</v>
      </c>
      <c r="K1024" s="24"/>
      <c r="L1024" s="24" t="s">
        <v>4658</v>
      </c>
      <c r="M1024" s="24" t="s">
        <v>535</v>
      </c>
      <c r="N1024" s="24" t="s">
        <v>4868</v>
      </c>
      <c r="O1024" s="24" t="s">
        <v>1125</v>
      </c>
      <c r="P1024" s="25" t="s">
        <v>544</v>
      </c>
      <c r="Q1024" s="24" t="s">
        <v>5112</v>
      </c>
      <c r="R1024" s="25" t="s">
        <v>1095</v>
      </c>
      <c r="S1024" s="24"/>
      <c r="T1024" s="24"/>
      <c r="U1024" s="24"/>
    </row>
    <row r="1025" spans="2:21">
      <c r="B1025" s="24" t="str">
        <f t="shared" si="37"/>
        <v>N</v>
      </c>
      <c r="C1025" s="24" t="s">
        <v>6045</v>
      </c>
      <c r="D1025" s="24" t="str">
        <f t="shared" si="38"/>
        <v/>
      </c>
      <c r="E1025" s="197" t="s">
        <v>388</v>
      </c>
      <c r="F1025" s="189" t="s">
        <v>4655</v>
      </c>
      <c r="G1025" s="189" t="s">
        <v>359</v>
      </c>
      <c r="H1025" s="195" t="s">
        <v>360</v>
      </c>
      <c r="I1025" s="24" t="s">
        <v>3956</v>
      </c>
      <c r="J1025" s="24" t="s">
        <v>4656</v>
      </c>
      <c r="K1025" s="24"/>
      <c r="L1025" s="24" t="s">
        <v>4658</v>
      </c>
      <c r="M1025" s="24" t="s">
        <v>543</v>
      </c>
      <c r="N1025" s="24" t="s">
        <v>4868</v>
      </c>
      <c r="O1025" s="24" t="s">
        <v>1125</v>
      </c>
      <c r="P1025" s="25" t="s">
        <v>544</v>
      </c>
      <c r="Q1025" s="24" t="s">
        <v>5114</v>
      </c>
      <c r="R1025" s="25" t="s">
        <v>4664</v>
      </c>
      <c r="S1025" s="24"/>
      <c r="T1025" s="24"/>
      <c r="U1025" s="24"/>
    </row>
    <row r="1026" spans="2:21">
      <c r="B1026" s="24" t="str">
        <f t="shared" si="37"/>
        <v>N</v>
      </c>
      <c r="C1026" s="24" t="s">
        <v>6046</v>
      </c>
      <c r="D1026" s="24" t="str">
        <f t="shared" si="38"/>
        <v/>
      </c>
      <c r="E1026" s="197" t="s">
        <v>388</v>
      </c>
      <c r="F1026" s="189" t="s">
        <v>4655</v>
      </c>
      <c r="G1026" s="189" t="s">
        <v>359</v>
      </c>
      <c r="H1026" s="195" t="s">
        <v>360</v>
      </c>
      <c r="I1026" s="24" t="s">
        <v>3961</v>
      </c>
      <c r="J1026" s="24" t="s">
        <v>3961</v>
      </c>
      <c r="K1026" s="24"/>
      <c r="L1026" s="24" t="s">
        <v>4658</v>
      </c>
      <c r="M1026" s="24" t="s">
        <v>535</v>
      </c>
      <c r="N1026" s="24" t="s">
        <v>4868</v>
      </c>
      <c r="O1026" s="24" t="s">
        <v>1125</v>
      </c>
      <c r="P1026" s="25" t="s">
        <v>544</v>
      </c>
      <c r="Q1026" s="24" t="s">
        <v>5116</v>
      </c>
      <c r="R1026" s="25" t="s">
        <v>1095</v>
      </c>
      <c r="S1026" s="24"/>
      <c r="T1026" s="24"/>
      <c r="U1026" s="24"/>
    </row>
    <row r="1027" spans="2:21">
      <c r="B1027" s="24" t="str">
        <f t="shared" si="37"/>
        <v>N</v>
      </c>
      <c r="C1027" s="24" t="s">
        <v>6047</v>
      </c>
      <c r="D1027" s="24" t="str">
        <f t="shared" si="38"/>
        <v/>
      </c>
      <c r="E1027" s="197" t="s">
        <v>388</v>
      </c>
      <c r="F1027" s="189" t="s">
        <v>4655</v>
      </c>
      <c r="G1027" s="189" t="s">
        <v>359</v>
      </c>
      <c r="H1027" s="195" t="s">
        <v>360</v>
      </c>
      <c r="I1027" s="24" t="s">
        <v>3961</v>
      </c>
      <c r="J1027" s="24" t="s">
        <v>3961</v>
      </c>
      <c r="K1027" s="24"/>
      <c r="L1027" s="24" t="s">
        <v>4658</v>
      </c>
      <c r="M1027" s="24" t="s">
        <v>543</v>
      </c>
      <c r="N1027" s="24" t="s">
        <v>4868</v>
      </c>
      <c r="O1027" s="24" t="s">
        <v>1125</v>
      </c>
      <c r="P1027" s="25" t="s">
        <v>544</v>
      </c>
      <c r="Q1027" s="24" t="s">
        <v>5116</v>
      </c>
      <c r="R1027" s="25" t="s">
        <v>4664</v>
      </c>
      <c r="S1027" s="24"/>
      <c r="T1027" s="24"/>
      <c r="U1027" s="24"/>
    </row>
    <row r="1028" spans="2:21">
      <c r="B1028" s="24" t="str">
        <f t="shared" si="37"/>
        <v>N</v>
      </c>
      <c r="C1028" s="24" t="s">
        <v>6048</v>
      </c>
      <c r="D1028" s="24" t="str">
        <f t="shared" si="38"/>
        <v/>
      </c>
      <c r="E1028" s="197" t="s">
        <v>393</v>
      </c>
      <c r="F1028" s="189" t="s">
        <v>4655</v>
      </c>
      <c r="G1028" s="189" t="s">
        <v>359</v>
      </c>
      <c r="H1028" s="195" t="s">
        <v>360</v>
      </c>
      <c r="I1028" s="24" t="s">
        <v>3956</v>
      </c>
      <c r="J1028" s="24" t="s">
        <v>4656</v>
      </c>
      <c r="K1028" s="24"/>
      <c r="L1028" s="24" t="s">
        <v>4658</v>
      </c>
      <c r="M1028" s="24" t="s">
        <v>535</v>
      </c>
      <c r="N1028" s="24" t="s">
        <v>4868</v>
      </c>
      <c r="O1028" s="24" t="s">
        <v>1125</v>
      </c>
      <c r="P1028" s="25" t="s">
        <v>544</v>
      </c>
      <c r="Q1028" s="24" t="s">
        <v>5112</v>
      </c>
      <c r="R1028" s="25" t="s">
        <v>1095</v>
      </c>
      <c r="S1028" s="24"/>
      <c r="T1028" s="24"/>
      <c r="U1028" s="24"/>
    </row>
    <row r="1029" spans="2:21">
      <c r="B1029" s="24" t="str">
        <f t="shared" si="37"/>
        <v>N</v>
      </c>
      <c r="C1029" s="24" t="s">
        <v>6049</v>
      </c>
      <c r="D1029" s="24" t="str">
        <f t="shared" si="38"/>
        <v/>
      </c>
      <c r="E1029" s="197" t="s">
        <v>393</v>
      </c>
      <c r="F1029" s="189" t="s">
        <v>4655</v>
      </c>
      <c r="G1029" s="189" t="s">
        <v>359</v>
      </c>
      <c r="H1029" s="195" t="s">
        <v>360</v>
      </c>
      <c r="I1029" s="24" t="s">
        <v>3956</v>
      </c>
      <c r="J1029" s="24" t="s">
        <v>4656</v>
      </c>
      <c r="K1029" s="24"/>
      <c r="L1029" s="24" t="s">
        <v>4658</v>
      </c>
      <c r="M1029" s="24" t="s">
        <v>543</v>
      </c>
      <c r="N1029" s="24" t="s">
        <v>4868</v>
      </c>
      <c r="O1029" s="24" t="s">
        <v>1125</v>
      </c>
      <c r="P1029" s="25" t="s">
        <v>544</v>
      </c>
      <c r="Q1029" s="24" t="s">
        <v>5114</v>
      </c>
      <c r="R1029" s="25" t="s">
        <v>4664</v>
      </c>
      <c r="S1029" s="24"/>
      <c r="T1029" s="24"/>
      <c r="U1029" s="24"/>
    </row>
    <row r="1030" spans="2:21">
      <c r="B1030" s="24" t="str">
        <f t="shared" si="37"/>
        <v>N</v>
      </c>
      <c r="C1030" s="24" t="s">
        <v>6050</v>
      </c>
      <c r="D1030" s="24" t="str">
        <f t="shared" si="38"/>
        <v/>
      </c>
      <c r="E1030" s="197" t="s">
        <v>393</v>
      </c>
      <c r="F1030" s="189" t="s">
        <v>4655</v>
      </c>
      <c r="G1030" s="189" t="s">
        <v>359</v>
      </c>
      <c r="H1030" s="195" t="s">
        <v>360</v>
      </c>
      <c r="I1030" s="24" t="s">
        <v>3961</v>
      </c>
      <c r="J1030" s="24" t="s">
        <v>3961</v>
      </c>
      <c r="K1030" s="24"/>
      <c r="L1030" s="24" t="s">
        <v>4658</v>
      </c>
      <c r="M1030" s="24" t="s">
        <v>535</v>
      </c>
      <c r="N1030" s="24" t="s">
        <v>4868</v>
      </c>
      <c r="O1030" s="24" t="s">
        <v>1125</v>
      </c>
      <c r="P1030" s="25" t="s">
        <v>544</v>
      </c>
      <c r="Q1030" s="24" t="s">
        <v>5116</v>
      </c>
      <c r="R1030" s="25" t="s">
        <v>1095</v>
      </c>
      <c r="S1030" s="24"/>
      <c r="T1030" s="24"/>
      <c r="U1030" s="24"/>
    </row>
    <row r="1031" spans="2:21">
      <c r="B1031" s="24" t="str">
        <f t="shared" ref="B1031:B1091" si="39">IF(AND(M1031&lt;&gt;"B20", O1031= "Coating_Standard"),"Y","N")</f>
        <v>N</v>
      </c>
      <c r="C1031" s="24" t="s">
        <v>6051</v>
      </c>
      <c r="D1031" s="24" t="str">
        <f t="shared" si="38"/>
        <v/>
      </c>
      <c r="E1031" s="197" t="s">
        <v>393</v>
      </c>
      <c r="F1031" s="189" t="s">
        <v>4655</v>
      </c>
      <c r="G1031" s="189" t="s">
        <v>359</v>
      </c>
      <c r="H1031" s="195" t="s">
        <v>360</v>
      </c>
      <c r="I1031" s="24" t="s">
        <v>3961</v>
      </c>
      <c r="J1031" s="24" t="s">
        <v>3961</v>
      </c>
      <c r="K1031" s="24"/>
      <c r="L1031" s="24" t="s">
        <v>4658</v>
      </c>
      <c r="M1031" s="24" t="s">
        <v>543</v>
      </c>
      <c r="N1031" s="24" t="s">
        <v>4868</v>
      </c>
      <c r="O1031" s="24" t="s">
        <v>1125</v>
      </c>
      <c r="P1031" s="25" t="s">
        <v>544</v>
      </c>
      <c r="Q1031" s="24" t="s">
        <v>5116</v>
      </c>
      <c r="R1031" s="25" t="s">
        <v>4664</v>
      </c>
      <c r="S1031" s="24"/>
      <c r="T1031" s="24"/>
      <c r="U1031" s="24"/>
    </row>
    <row r="1032" spans="2:21">
      <c r="B1032" s="24" t="str">
        <f t="shared" si="39"/>
        <v>N</v>
      </c>
      <c r="C1032" s="24" t="s">
        <v>6052</v>
      </c>
      <c r="D1032" s="24" t="str">
        <f t="shared" si="38"/>
        <v/>
      </c>
      <c r="E1032" s="197" t="s">
        <v>398</v>
      </c>
      <c r="F1032" s="189" t="s">
        <v>4655</v>
      </c>
      <c r="G1032" s="189" t="s">
        <v>401</v>
      </c>
      <c r="H1032" s="195" t="s">
        <v>402</v>
      </c>
      <c r="I1032" s="24" t="s">
        <v>3956</v>
      </c>
      <c r="J1032" s="24" t="s">
        <v>4656</v>
      </c>
      <c r="K1032" s="24"/>
      <c r="L1032" s="24" t="s">
        <v>4658</v>
      </c>
      <c r="M1032" s="24" t="s">
        <v>535</v>
      </c>
      <c r="N1032" s="24" t="s">
        <v>4868</v>
      </c>
      <c r="O1032" s="24" t="s">
        <v>1125</v>
      </c>
      <c r="P1032" s="25" t="s">
        <v>544</v>
      </c>
      <c r="Q1032" s="24" t="s">
        <v>5147</v>
      </c>
      <c r="R1032" s="25" t="s">
        <v>1095</v>
      </c>
      <c r="S1032" s="24"/>
      <c r="T1032" s="24"/>
      <c r="U1032" s="24"/>
    </row>
    <row r="1033" spans="2:21">
      <c r="B1033" s="24" t="str">
        <f t="shared" si="39"/>
        <v>N</v>
      </c>
      <c r="C1033" s="24" t="s">
        <v>6053</v>
      </c>
      <c r="D1033" s="24" t="str">
        <f t="shared" si="38"/>
        <v/>
      </c>
      <c r="E1033" s="197" t="s">
        <v>398</v>
      </c>
      <c r="F1033" s="189" t="s">
        <v>4655</v>
      </c>
      <c r="G1033" s="189" t="s">
        <v>401</v>
      </c>
      <c r="H1033" s="195" t="s">
        <v>402</v>
      </c>
      <c r="I1033" s="24" t="s">
        <v>3956</v>
      </c>
      <c r="J1033" s="24" t="s">
        <v>4656</v>
      </c>
      <c r="K1033" s="24"/>
      <c r="L1033" s="24" t="s">
        <v>4658</v>
      </c>
      <c r="M1033" s="24" t="s">
        <v>543</v>
      </c>
      <c r="N1033" s="24" t="s">
        <v>4868</v>
      </c>
      <c r="O1033" s="24" t="s">
        <v>1125</v>
      </c>
      <c r="P1033" s="25" t="s">
        <v>544</v>
      </c>
      <c r="Q1033" s="24" t="s">
        <v>5149</v>
      </c>
      <c r="R1033" s="25" t="s">
        <v>4664</v>
      </c>
      <c r="S1033" s="24"/>
      <c r="T1033" s="24"/>
      <c r="U1033" s="24"/>
    </row>
    <row r="1034" spans="2:21">
      <c r="B1034" s="24" t="str">
        <f t="shared" si="39"/>
        <v>N</v>
      </c>
      <c r="C1034" s="24" t="s">
        <v>6054</v>
      </c>
      <c r="D1034" s="24" t="str">
        <f t="shared" si="38"/>
        <v/>
      </c>
      <c r="E1034" s="197" t="s">
        <v>398</v>
      </c>
      <c r="F1034" s="189" t="s">
        <v>4655</v>
      </c>
      <c r="G1034" s="189" t="s">
        <v>401</v>
      </c>
      <c r="H1034" s="195" t="s">
        <v>402</v>
      </c>
      <c r="I1034" s="24" t="s">
        <v>3961</v>
      </c>
      <c r="J1034" s="24" t="s">
        <v>3961</v>
      </c>
      <c r="K1034" s="24"/>
      <c r="L1034" s="24" t="s">
        <v>4658</v>
      </c>
      <c r="M1034" s="24" t="s">
        <v>535</v>
      </c>
      <c r="N1034" s="24" t="s">
        <v>4868</v>
      </c>
      <c r="O1034" s="24" t="s">
        <v>1125</v>
      </c>
      <c r="P1034" s="25" t="s">
        <v>544</v>
      </c>
      <c r="Q1034" s="24" t="s">
        <v>5116</v>
      </c>
      <c r="R1034" s="25" t="s">
        <v>1095</v>
      </c>
      <c r="S1034" s="24"/>
      <c r="T1034" s="24"/>
      <c r="U1034" s="24"/>
    </row>
    <row r="1035" spans="2:21">
      <c r="B1035" s="24" t="str">
        <f t="shared" si="39"/>
        <v>N</v>
      </c>
      <c r="C1035" s="24" t="s">
        <v>6055</v>
      </c>
      <c r="D1035" s="24" t="str">
        <f t="shared" si="38"/>
        <v/>
      </c>
      <c r="E1035" s="197" t="s">
        <v>398</v>
      </c>
      <c r="F1035" s="189" t="s">
        <v>4655</v>
      </c>
      <c r="G1035" s="189" t="s">
        <v>401</v>
      </c>
      <c r="H1035" s="195" t="s">
        <v>402</v>
      </c>
      <c r="I1035" s="24" t="s">
        <v>3961</v>
      </c>
      <c r="J1035" s="24" t="s">
        <v>3961</v>
      </c>
      <c r="K1035" s="24"/>
      <c r="L1035" s="24" t="s">
        <v>4658</v>
      </c>
      <c r="M1035" s="24" t="s">
        <v>543</v>
      </c>
      <c r="N1035" s="24" t="s">
        <v>4868</v>
      </c>
      <c r="O1035" s="24" t="s">
        <v>1125</v>
      </c>
      <c r="P1035" s="25" t="s">
        <v>544</v>
      </c>
      <c r="Q1035" s="24" t="s">
        <v>5116</v>
      </c>
      <c r="R1035" s="25" t="s">
        <v>4664</v>
      </c>
      <c r="S1035" s="24"/>
      <c r="T1035" s="24"/>
      <c r="U1035" s="24"/>
    </row>
    <row r="1036" spans="2:21">
      <c r="B1036" s="24" t="str">
        <f t="shared" si="39"/>
        <v>N</v>
      </c>
      <c r="C1036" s="24" t="s">
        <v>6056</v>
      </c>
      <c r="D1036" s="24" t="str">
        <f t="shared" si="38"/>
        <v/>
      </c>
      <c r="E1036" s="197" t="s">
        <v>405</v>
      </c>
      <c r="F1036" s="189" t="s">
        <v>4655</v>
      </c>
      <c r="G1036" s="189" t="s">
        <v>401</v>
      </c>
      <c r="H1036" s="195" t="s">
        <v>402</v>
      </c>
      <c r="I1036" s="24" t="s">
        <v>3956</v>
      </c>
      <c r="J1036" s="24" t="s">
        <v>4656</v>
      </c>
      <c r="K1036" s="24"/>
      <c r="L1036" s="24" t="s">
        <v>4658</v>
      </c>
      <c r="M1036" s="24" t="s">
        <v>535</v>
      </c>
      <c r="N1036" s="24" t="s">
        <v>4868</v>
      </c>
      <c r="O1036" s="24" t="s">
        <v>1125</v>
      </c>
      <c r="P1036" s="25" t="s">
        <v>544</v>
      </c>
      <c r="Q1036" s="24" t="s">
        <v>5147</v>
      </c>
      <c r="R1036" s="25" t="s">
        <v>1095</v>
      </c>
      <c r="S1036" s="24"/>
      <c r="T1036" s="24"/>
      <c r="U1036" s="24"/>
    </row>
    <row r="1037" spans="2:21">
      <c r="B1037" s="24" t="str">
        <f t="shared" si="39"/>
        <v>N</v>
      </c>
      <c r="C1037" s="24" t="s">
        <v>6057</v>
      </c>
      <c r="D1037" s="24" t="str">
        <f t="shared" si="38"/>
        <v/>
      </c>
      <c r="E1037" s="197" t="s">
        <v>405</v>
      </c>
      <c r="F1037" s="189" t="s">
        <v>4655</v>
      </c>
      <c r="G1037" s="189" t="s">
        <v>401</v>
      </c>
      <c r="H1037" s="195" t="s">
        <v>402</v>
      </c>
      <c r="I1037" s="24" t="s">
        <v>3956</v>
      </c>
      <c r="J1037" s="24" t="s">
        <v>4656</v>
      </c>
      <c r="K1037" s="24"/>
      <c r="L1037" s="24" t="s">
        <v>4658</v>
      </c>
      <c r="M1037" s="24" t="s">
        <v>543</v>
      </c>
      <c r="N1037" s="24" t="s">
        <v>4868</v>
      </c>
      <c r="O1037" s="24" t="s">
        <v>1125</v>
      </c>
      <c r="P1037" s="25" t="s">
        <v>544</v>
      </c>
      <c r="Q1037" s="24" t="s">
        <v>5149</v>
      </c>
      <c r="R1037" s="25" t="s">
        <v>4664</v>
      </c>
      <c r="S1037" s="24"/>
      <c r="T1037" s="24"/>
      <c r="U1037" s="24"/>
    </row>
    <row r="1038" spans="2:21">
      <c r="B1038" s="24" t="str">
        <f t="shared" si="39"/>
        <v>N</v>
      </c>
      <c r="C1038" s="24" t="s">
        <v>6058</v>
      </c>
      <c r="D1038" s="24" t="str">
        <f t="shared" si="38"/>
        <v/>
      </c>
      <c r="E1038" s="197" t="s">
        <v>405</v>
      </c>
      <c r="F1038" s="189" t="s">
        <v>4655</v>
      </c>
      <c r="G1038" s="189" t="s">
        <v>401</v>
      </c>
      <c r="H1038" s="195" t="s">
        <v>402</v>
      </c>
      <c r="I1038" s="24" t="s">
        <v>3961</v>
      </c>
      <c r="J1038" s="24" t="s">
        <v>3961</v>
      </c>
      <c r="K1038" s="24"/>
      <c r="L1038" s="24" t="s">
        <v>4658</v>
      </c>
      <c r="M1038" s="24" t="s">
        <v>535</v>
      </c>
      <c r="N1038" s="24" t="s">
        <v>4868</v>
      </c>
      <c r="O1038" s="24" t="s">
        <v>1125</v>
      </c>
      <c r="P1038" s="25" t="s">
        <v>544</v>
      </c>
      <c r="Q1038" s="24" t="s">
        <v>5116</v>
      </c>
      <c r="R1038" s="25" t="s">
        <v>1095</v>
      </c>
      <c r="S1038" s="24"/>
      <c r="T1038" s="24"/>
      <c r="U1038" s="24"/>
    </row>
    <row r="1039" spans="2:21">
      <c r="B1039" s="24" t="str">
        <f t="shared" si="39"/>
        <v>N</v>
      </c>
      <c r="C1039" s="24" t="s">
        <v>6059</v>
      </c>
      <c r="D1039" s="24" t="str">
        <f t="shared" si="38"/>
        <v/>
      </c>
      <c r="E1039" s="197" t="s">
        <v>405</v>
      </c>
      <c r="F1039" s="189" t="s">
        <v>4655</v>
      </c>
      <c r="G1039" s="189" t="s">
        <v>401</v>
      </c>
      <c r="H1039" s="195" t="s">
        <v>402</v>
      </c>
      <c r="I1039" s="24" t="s">
        <v>3961</v>
      </c>
      <c r="J1039" s="24" t="s">
        <v>3961</v>
      </c>
      <c r="K1039" s="24"/>
      <c r="L1039" s="24" t="s">
        <v>4658</v>
      </c>
      <c r="M1039" s="24" t="s">
        <v>543</v>
      </c>
      <c r="N1039" s="24" t="s">
        <v>4868</v>
      </c>
      <c r="O1039" s="24" t="s">
        <v>1125</v>
      </c>
      <c r="P1039" s="25" t="s">
        <v>544</v>
      </c>
      <c r="Q1039" s="24" t="s">
        <v>5116</v>
      </c>
      <c r="R1039" s="25" t="s">
        <v>4664</v>
      </c>
      <c r="S1039" s="24"/>
      <c r="T1039" s="24"/>
      <c r="U1039" s="24"/>
    </row>
    <row r="1040" spans="2:21">
      <c r="B1040" s="24" t="str">
        <f t="shared" si="39"/>
        <v>N</v>
      </c>
      <c r="C1040" s="24" t="s">
        <v>6060</v>
      </c>
      <c r="D1040" s="24" t="str">
        <f t="shared" si="38"/>
        <v/>
      </c>
      <c r="E1040" s="197" t="s">
        <v>405</v>
      </c>
      <c r="F1040" s="189" t="s">
        <v>4655</v>
      </c>
      <c r="G1040" s="189" t="s">
        <v>410</v>
      </c>
      <c r="H1040" s="195" t="s">
        <v>411</v>
      </c>
      <c r="I1040" s="24" t="s">
        <v>3956</v>
      </c>
      <c r="J1040" s="24" t="s">
        <v>4656</v>
      </c>
      <c r="K1040" s="24"/>
      <c r="L1040" s="24" t="s">
        <v>4658</v>
      </c>
      <c r="M1040" s="24" t="s">
        <v>535</v>
      </c>
      <c r="N1040" s="24" t="s">
        <v>4868</v>
      </c>
      <c r="O1040" s="24" t="s">
        <v>1125</v>
      </c>
      <c r="P1040" s="25" t="s">
        <v>544</v>
      </c>
      <c r="Q1040" s="24" t="s">
        <v>5157</v>
      </c>
      <c r="R1040" s="25" t="s">
        <v>1095</v>
      </c>
      <c r="S1040" s="24"/>
      <c r="T1040" s="24"/>
      <c r="U1040" s="24"/>
    </row>
    <row r="1041" spans="2:21">
      <c r="B1041" s="24" t="str">
        <f t="shared" si="39"/>
        <v>N</v>
      </c>
      <c r="C1041" s="24" t="s">
        <v>6061</v>
      </c>
      <c r="D1041" s="24" t="str">
        <f t="shared" si="38"/>
        <v/>
      </c>
      <c r="E1041" s="197" t="s">
        <v>405</v>
      </c>
      <c r="F1041" s="189" t="s">
        <v>4655</v>
      </c>
      <c r="G1041" s="189" t="s">
        <v>410</v>
      </c>
      <c r="H1041" s="195" t="s">
        <v>411</v>
      </c>
      <c r="I1041" s="24" t="s">
        <v>3956</v>
      </c>
      <c r="J1041" s="24" t="s">
        <v>4656</v>
      </c>
      <c r="K1041" s="24"/>
      <c r="L1041" s="24" t="s">
        <v>4658</v>
      </c>
      <c r="M1041" s="24" t="s">
        <v>543</v>
      </c>
      <c r="N1041" s="24" t="s">
        <v>4868</v>
      </c>
      <c r="O1041" s="24" t="s">
        <v>1125</v>
      </c>
      <c r="P1041" s="25" t="s">
        <v>544</v>
      </c>
      <c r="Q1041" s="24" t="s">
        <v>5159</v>
      </c>
      <c r="R1041" s="25" t="s">
        <v>4664</v>
      </c>
      <c r="S1041" s="24"/>
      <c r="T1041" s="24"/>
      <c r="U1041" s="24"/>
    </row>
    <row r="1042" spans="2:21">
      <c r="B1042" s="24" t="str">
        <f t="shared" si="39"/>
        <v>N</v>
      </c>
      <c r="C1042" s="24" t="s">
        <v>6062</v>
      </c>
      <c r="D1042" s="24" t="str">
        <f t="shared" si="38"/>
        <v/>
      </c>
      <c r="E1042" s="197" t="s">
        <v>405</v>
      </c>
      <c r="F1042" s="189" t="s">
        <v>4655</v>
      </c>
      <c r="G1042" s="189" t="s">
        <v>410</v>
      </c>
      <c r="H1042" s="195" t="s">
        <v>411</v>
      </c>
      <c r="I1042" s="24" t="s">
        <v>3961</v>
      </c>
      <c r="J1042" s="24" t="s">
        <v>3961</v>
      </c>
      <c r="K1042" s="24"/>
      <c r="L1042" s="24" t="s">
        <v>4658</v>
      </c>
      <c r="M1042" s="24" t="s">
        <v>535</v>
      </c>
      <c r="N1042" s="24" t="s">
        <v>4868</v>
      </c>
      <c r="O1042" s="24" t="s">
        <v>1125</v>
      </c>
      <c r="P1042" s="25" t="s">
        <v>544</v>
      </c>
      <c r="Q1042" s="24" t="s">
        <v>5116</v>
      </c>
      <c r="R1042" s="25" t="s">
        <v>1095</v>
      </c>
      <c r="S1042" s="24"/>
      <c r="T1042" s="24"/>
      <c r="U1042" s="24"/>
    </row>
    <row r="1043" spans="2:21">
      <c r="B1043" s="24" t="str">
        <f t="shared" si="39"/>
        <v>N</v>
      </c>
      <c r="C1043" s="24" t="s">
        <v>6063</v>
      </c>
      <c r="D1043" s="24" t="str">
        <f t="shared" si="38"/>
        <v/>
      </c>
      <c r="E1043" s="197" t="s">
        <v>405</v>
      </c>
      <c r="F1043" s="189" t="s">
        <v>4655</v>
      </c>
      <c r="G1043" s="189" t="s">
        <v>410</v>
      </c>
      <c r="H1043" s="195" t="s">
        <v>411</v>
      </c>
      <c r="I1043" s="24" t="s">
        <v>3961</v>
      </c>
      <c r="J1043" s="24" t="s">
        <v>3961</v>
      </c>
      <c r="K1043" s="24"/>
      <c r="L1043" s="24" t="s">
        <v>4658</v>
      </c>
      <c r="M1043" s="24" t="s">
        <v>543</v>
      </c>
      <c r="N1043" s="24" t="s">
        <v>4868</v>
      </c>
      <c r="O1043" s="24" t="s">
        <v>1125</v>
      </c>
      <c r="P1043" s="25" t="s">
        <v>544</v>
      </c>
      <c r="Q1043" s="24" t="s">
        <v>5116</v>
      </c>
      <c r="R1043" s="25" t="s">
        <v>4664</v>
      </c>
      <c r="S1043" s="24"/>
      <c r="T1043" s="24"/>
      <c r="U1043" s="24"/>
    </row>
    <row r="1044" spans="2:21">
      <c r="B1044" s="24" t="str">
        <f t="shared" si="39"/>
        <v>N</v>
      </c>
      <c r="C1044" s="24" t="s">
        <v>6064</v>
      </c>
      <c r="D1044" s="24" t="str">
        <f t="shared" si="38"/>
        <v/>
      </c>
      <c r="E1044" s="197" t="s">
        <v>414</v>
      </c>
      <c r="F1044" s="189" t="s">
        <v>4655</v>
      </c>
      <c r="G1044" s="189" t="s">
        <v>410</v>
      </c>
      <c r="H1044" s="195" t="s">
        <v>411</v>
      </c>
      <c r="I1044" s="24" t="s">
        <v>3956</v>
      </c>
      <c r="J1044" s="24" t="s">
        <v>4656</v>
      </c>
      <c r="K1044" s="24"/>
      <c r="L1044" s="24" t="s">
        <v>4658</v>
      </c>
      <c r="M1044" s="24" t="s">
        <v>535</v>
      </c>
      <c r="N1044" s="24" t="s">
        <v>4868</v>
      </c>
      <c r="O1044" s="24" t="s">
        <v>1125</v>
      </c>
      <c r="P1044" s="25" t="s">
        <v>544</v>
      </c>
      <c r="Q1044" s="24" t="s">
        <v>5157</v>
      </c>
      <c r="R1044" s="25" t="s">
        <v>1095</v>
      </c>
      <c r="S1044" s="24"/>
      <c r="T1044" s="24"/>
      <c r="U1044" s="24"/>
    </row>
    <row r="1045" spans="2:21">
      <c r="B1045" s="24" t="str">
        <f t="shared" si="39"/>
        <v>N</v>
      </c>
      <c r="C1045" s="24" t="s">
        <v>6065</v>
      </c>
      <c r="D1045" s="24" t="str">
        <f t="shared" si="38"/>
        <v/>
      </c>
      <c r="E1045" s="197" t="s">
        <v>414</v>
      </c>
      <c r="F1045" s="189" t="s">
        <v>4655</v>
      </c>
      <c r="G1045" s="189" t="s">
        <v>410</v>
      </c>
      <c r="H1045" s="195" t="s">
        <v>411</v>
      </c>
      <c r="I1045" s="24" t="s">
        <v>3956</v>
      </c>
      <c r="J1045" s="24" t="s">
        <v>4656</v>
      </c>
      <c r="K1045" s="24"/>
      <c r="L1045" s="24" t="s">
        <v>4658</v>
      </c>
      <c r="M1045" s="24" t="s">
        <v>543</v>
      </c>
      <c r="N1045" s="24" t="s">
        <v>4868</v>
      </c>
      <c r="O1045" s="24" t="s">
        <v>1125</v>
      </c>
      <c r="P1045" s="25" t="s">
        <v>544</v>
      </c>
      <c r="Q1045" s="24" t="s">
        <v>5159</v>
      </c>
      <c r="R1045" s="25" t="s">
        <v>4664</v>
      </c>
      <c r="S1045" s="24"/>
      <c r="T1045" s="24"/>
      <c r="U1045" s="24"/>
    </row>
    <row r="1046" spans="2:21">
      <c r="B1046" s="24" t="str">
        <f t="shared" si="39"/>
        <v>N</v>
      </c>
      <c r="C1046" s="24" t="s">
        <v>6066</v>
      </c>
      <c r="D1046" s="24" t="str">
        <f t="shared" si="38"/>
        <v/>
      </c>
      <c r="E1046" s="197" t="s">
        <v>414</v>
      </c>
      <c r="F1046" s="189" t="s">
        <v>4655</v>
      </c>
      <c r="G1046" s="189" t="s">
        <v>410</v>
      </c>
      <c r="H1046" s="195" t="s">
        <v>411</v>
      </c>
      <c r="I1046" s="24" t="s">
        <v>3961</v>
      </c>
      <c r="J1046" s="24" t="s">
        <v>3961</v>
      </c>
      <c r="K1046" s="24"/>
      <c r="L1046" s="24" t="s">
        <v>4658</v>
      </c>
      <c r="M1046" s="24" t="s">
        <v>535</v>
      </c>
      <c r="N1046" s="24" t="s">
        <v>4868</v>
      </c>
      <c r="O1046" s="24" t="s">
        <v>1125</v>
      </c>
      <c r="P1046" s="25" t="s">
        <v>544</v>
      </c>
      <c r="Q1046" s="24" t="s">
        <v>5116</v>
      </c>
      <c r="R1046" s="25" t="s">
        <v>1095</v>
      </c>
      <c r="S1046" s="24"/>
      <c r="T1046" s="24"/>
      <c r="U1046" s="24"/>
    </row>
    <row r="1047" spans="2:21">
      <c r="B1047" s="24" t="str">
        <f t="shared" si="39"/>
        <v>N</v>
      </c>
      <c r="C1047" s="24" t="s">
        <v>6067</v>
      </c>
      <c r="D1047" s="24" t="str">
        <f t="shared" si="38"/>
        <v/>
      </c>
      <c r="E1047" s="197" t="s">
        <v>414</v>
      </c>
      <c r="F1047" s="189" t="s">
        <v>4655</v>
      </c>
      <c r="G1047" s="189" t="s">
        <v>410</v>
      </c>
      <c r="H1047" s="195" t="s">
        <v>411</v>
      </c>
      <c r="I1047" s="24" t="s">
        <v>3961</v>
      </c>
      <c r="J1047" s="24" t="s">
        <v>3961</v>
      </c>
      <c r="K1047" s="24"/>
      <c r="L1047" s="24" t="s">
        <v>4658</v>
      </c>
      <c r="M1047" s="24" t="s">
        <v>543</v>
      </c>
      <c r="N1047" s="24" t="s">
        <v>4868</v>
      </c>
      <c r="O1047" s="24" t="s">
        <v>1125</v>
      </c>
      <c r="P1047" s="25" t="s">
        <v>544</v>
      </c>
      <c r="Q1047" s="24" t="s">
        <v>5116</v>
      </c>
      <c r="R1047" s="25" t="s">
        <v>4664</v>
      </c>
      <c r="S1047" s="24"/>
      <c r="T1047" s="24"/>
      <c r="U1047" s="24"/>
    </row>
    <row r="1048" spans="2:21">
      <c r="B1048" s="24" t="str">
        <f t="shared" si="39"/>
        <v>N</v>
      </c>
      <c r="C1048" s="24" t="s">
        <v>6068</v>
      </c>
      <c r="D1048" s="24" t="str">
        <f t="shared" si="38"/>
        <v/>
      </c>
      <c r="E1048" s="197" t="s">
        <v>419</v>
      </c>
      <c r="F1048" s="189" t="s">
        <v>4655</v>
      </c>
      <c r="G1048" s="189" t="s">
        <v>401</v>
      </c>
      <c r="H1048" s="195" t="s">
        <v>402</v>
      </c>
      <c r="I1048" s="24" t="s">
        <v>3956</v>
      </c>
      <c r="J1048" s="24" t="s">
        <v>4656</v>
      </c>
      <c r="K1048" s="24"/>
      <c r="L1048" s="24" t="s">
        <v>4658</v>
      </c>
      <c r="M1048" s="24" t="s">
        <v>535</v>
      </c>
      <c r="N1048" s="24" t="s">
        <v>4868</v>
      </c>
      <c r="O1048" s="24" t="s">
        <v>1125</v>
      </c>
      <c r="P1048" s="25" t="s">
        <v>544</v>
      </c>
      <c r="Q1048" s="24" t="s">
        <v>5147</v>
      </c>
      <c r="R1048" s="25" t="s">
        <v>1095</v>
      </c>
      <c r="S1048" s="24"/>
      <c r="T1048" s="24"/>
      <c r="U1048" s="24"/>
    </row>
    <row r="1049" spans="2:21">
      <c r="B1049" s="24" t="str">
        <f t="shared" si="39"/>
        <v>N</v>
      </c>
      <c r="C1049" s="24" t="s">
        <v>6069</v>
      </c>
      <c r="D1049" s="24" t="str">
        <f t="shared" si="38"/>
        <v/>
      </c>
      <c r="E1049" s="197" t="s">
        <v>419</v>
      </c>
      <c r="F1049" s="189" t="s">
        <v>4655</v>
      </c>
      <c r="G1049" s="189" t="s">
        <v>401</v>
      </c>
      <c r="H1049" s="195" t="s">
        <v>402</v>
      </c>
      <c r="I1049" s="24" t="s">
        <v>3956</v>
      </c>
      <c r="J1049" s="24" t="s">
        <v>4656</v>
      </c>
      <c r="K1049" s="24"/>
      <c r="L1049" s="24" t="s">
        <v>4658</v>
      </c>
      <c r="M1049" s="24" t="s">
        <v>543</v>
      </c>
      <c r="N1049" s="24" t="s">
        <v>4868</v>
      </c>
      <c r="O1049" s="24" t="s">
        <v>1125</v>
      </c>
      <c r="P1049" s="25" t="s">
        <v>544</v>
      </c>
      <c r="Q1049" s="24" t="s">
        <v>5149</v>
      </c>
      <c r="R1049" s="25" t="s">
        <v>4664</v>
      </c>
      <c r="S1049" s="24"/>
      <c r="T1049" s="24"/>
      <c r="U1049" s="24"/>
    </row>
    <row r="1050" spans="2:21">
      <c r="B1050" s="24" t="str">
        <f t="shared" si="39"/>
        <v>N</v>
      </c>
      <c r="C1050" s="24" t="s">
        <v>6070</v>
      </c>
      <c r="D1050" s="24" t="str">
        <f t="shared" si="38"/>
        <v/>
      </c>
      <c r="E1050" s="197" t="s">
        <v>419</v>
      </c>
      <c r="F1050" s="189" t="s">
        <v>4655</v>
      </c>
      <c r="G1050" s="189" t="s">
        <v>401</v>
      </c>
      <c r="H1050" s="195" t="s">
        <v>402</v>
      </c>
      <c r="I1050" s="24" t="s">
        <v>3961</v>
      </c>
      <c r="J1050" s="24" t="s">
        <v>3961</v>
      </c>
      <c r="K1050" s="24"/>
      <c r="L1050" s="24" t="s">
        <v>4658</v>
      </c>
      <c r="M1050" s="24" t="s">
        <v>535</v>
      </c>
      <c r="N1050" s="24" t="s">
        <v>4868</v>
      </c>
      <c r="O1050" s="24" t="s">
        <v>1125</v>
      </c>
      <c r="P1050" s="25" t="s">
        <v>544</v>
      </c>
      <c r="Q1050" s="24" t="s">
        <v>5116</v>
      </c>
      <c r="R1050" s="25" t="s">
        <v>1095</v>
      </c>
      <c r="S1050" s="24"/>
      <c r="T1050" s="24"/>
      <c r="U1050" s="24"/>
    </row>
    <row r="1051" spans="2:21">
      <c r="B1051" s="24" t="str">
        <f t="shared" si="39"/>
        <v>N</v>
      </c>
      <c r="C1051" s="24" t="s">
        <v>6071</v>
      </c>
      <c r="D1051" s="24" t="str">
        <f t="shared" si="38"/>
        <v/>
      </c>
      <c r="E1051" s="197" t="s">
        <v>419</v>
      </c>
      <c r="F1051" s="189" t="s">
        <v>4655</v>
      </c>
      <c r="G1051" s="189" t="s">
        <v>401</v>
      </c>
      <c r="H1051" s="195" t="s">
        <v>402</v>
      </c>
      <c r="I1051" s="24" t="s">
        <v>3961</v>
      </c>
      <c r="J1051" s="24" t="s">
        <v>3961</v>
      </c>
      <c r="K1051" s="24"/>
      <c r="L1051" s="24" t="s">
        <v>4658</v>
      </c>
      <c r="M1051" s="24" t="s">
        <v>543</v>
      </c>
      <c r="N1051" s="24" t="s">
        <v>4868</v>
      </c>
      <c r="O1051" s="24" t="s">
        <v>1125</v>
      </c>
      <c r="P1051" s="25" t="s">
        <v>544</v>
      </c>
      <c r="Q1051" s="24" t="s">
        <v>5116</v>
      </c>
      <c r="R1051" s="25" t="s">
        <v>4664</v>
      </c>
      <c r="S1051" s="24"/>
      <c r="T1051" s="24"/>
      <c r="U1051" s="24"/>
    </row>
    <row r="1052" spans="2:21">
      <c r="B1052" s="24" t="str">
        <f t="shared" si="39"/>
        <v>N</v>
      </c>
      <c r="C1052" s="24" t="s">
        <v>6072</v>
      </c>
      <c r="D1052" s="24" t="str">
        <f t="shared" si="38"/>
        <v/>
      </c>
      <c r="E1052" s="197" t="s">
        <v>424</v>
      </c>
      <c r="F1052" s="189" t="s">
        <v>4655</v>
      </c>
      <c r="G1052" s="189" t="s">
        <v>401</v>
      </c>
      <c r="H1052" s="195" t="s">
        <v>402</v>
      </c>
      <c r="I1052" s="24" t="s">
        <v>3956</v>
      </c>
      <c r="J1052" s="24" t="s">
        <v>4656</v>
      </c>
      <c r="K1052" s="24"/>
      <c r="L1052" s="24" t="s">
        <v>4658</v>
      </c>
      <c r="M1052" s="24" t="s">
        <v>535</v>
      </c>
      <c r="N1052" s="24" t="s">
        <v>4868</v>
      </c>
      <c r="O1052" s="24" t="s">
        <v>1125</v>
      </c>
      <c r="P1052" s="25" t="s">
        <v>544</v>
      </c>
      <c r="Q1052" s="24" t="s">
        <v>5147</v>
      </c>
      <c r="R1052" s="25" t="s">
        <v>1095</v>
      </c>
      <c r="S1052" s="24"/>
      <c r="T1052" s="24"/>
      <c r="U1052" s="24"/>
    </row>
    <row r="1053" spans="2:21">
      <c r="B1053" s="24" t="str">
        <f t="shared" si="39"/>
        <v>N</v>
      </c>
      <c r="C1053" s="24" t="s">
        <v>6073</v>
      </c>
      <c r="D1053" s="24" t="str">
        <f t="shared" si="38"/>
        <v/>
      </c>
      <c r="E1053" s="197" t="s">
        <v>424</v>
      </c>
      <c r="F1053" s="189" t="s">
        <v>4655</v>
      </c>
      <c r="G1053" s="189" t="s">
        <v>401</v>
      </c>
      <c r="H1053" s="195" t="s">
        <v>402</v>
      </c>
      <c r="I1053" s="24" t="s">
        <v>3956</v>
      </c>
      <c r="J1053" s="24" t="s">
        <v>4656</v>
      </c>
      <c r="K1053" s="24"/>
      <c r="L1053" s="24" t="s">
        <v>4658</v>
      </c>
      <c r="M1053" s="24" t="s">
        <v>543</v>
      </c>
      <c r="N1053" s="24" t="s">
        <v>4868</v>
      </c>
      <c r="O1053" s="24" t="s">
        <v>1125</v>
      </c>
      <c r="P1053" s="25" t="s">
        <v>544</v>
      </c>
      <c r="Q1053" s="24" t="s">
        <v>5149</v>
      </c>
      <c r="R1053" s="25" t="s">
        <v>4664</v>
      </c>
      <c r="S1053" s="24"/>
      <c r="T1053" s="24"/>
      <c r="U1053" s="24"/>
    </row>
    <row r="1054" spans="2:21">
      <c r="B1054" s="24" t="str">
        <f t="shared" si="39"/>
        <v>N</v>
      </c>
      <c r="C1054" s="24" t="s">
        <v>6074</v>
      </c>
      <c r="D1054" s="24" t="str">
        <f t="shared" si="38"/>
        <v/>
      </c>
      <c r="E1054" s="197" t="s">
        <v>424</v>
      </c>
      <c r="F1054" s="189" t="s">
        <v>4655</v>
      </c>
      <c r="G1054" s="189" t="s">
        <v>401</v>
      </c>
      <c r="H1054" s="195" t="s">
        <v>402</v>
      </c>
      <c r="I1054" s="24" t="s">
        <v>3961</v>
      </c>
      <c r="J1054" s="24" t="s">
        <v>3961</v>
      </c>
      <c r="K1054" s="24"/>
      <c r="L1054" s="24" t="s">
        <v>4658</v>
      </c>
      <c r="M1054" s="24" t="s">
        <v>535</v>
      </c>
      <c r="N1054" s="24" t="s">
        <v>4868</v>
      </c>
      <c r="O1054" s="24" t="s">
        <v>1125</v>
      </c>
      <c r="P1054" s="25" t="s">
        <v>544</v>
      </c>
      <c r="Q1054" s="24" t="s">
        <v>5116</v>
      </c>
      <c r="R1054" s="25" t="s">
        <v>1095</v>
      </c>
      <c r="S1054" s="24"/>
      <c r="T1054" s="24"/>
      <c r="U1054" s="24"/>
    </row>
    <row r="1055" spans="2:21">
      <c r="B1055" s="24" t="str">
        <f t="shared" si="39"/>
        <v>N</v>
      </c>
      <c r="C1055" s="24" t="s">
        <v>6075</v>
      </c>
      <c r="D1055" s="24" t="str">
        <f t="shared" si="38"/>
        <v/>
      </c>
      <c r="E1055" s="197" t="s">
        <v>424</v>
      </c>
      <c r="F1055" s="189" t="s">
        <v>4655</v>
      </c>
      <c r="G1055" s="189" t="s">
        <v>401</v>
      </c>
      <c r="H1055" s="195" t="s">
        <v>402</v>
      </c>
      <c r="I1055" s="24" t="s">
        <v>3961</v>
      </c>
      <c r="J1055" s="24" t="s">
        <v>3961</v>
      </c>
      <c r="K1055" s="24"/>
      <c r="L1055" s="24" t="s">
        <v>4658</v>
      </c>
      <c r="M1055" s="24" t="s">
        <v>543</v>
      </c>
      <c r="N1055" s="24" t="s">
        <v>4868</v>
      </c>
      <c r="O1055" s="24" t="s">
        <v>1125</v>
      </c>
      <c r="P1055" s="25" t="s">
        <v>544</v>
      </c>
      <c r="Q1055" s="24" t="s">
        <v>5116</v>
      </c>
      <c r="R1055" s="25" t="s">
        <v>4664</v>
      </c>
      <c r="S1055" s="24"/>
      <c r="T1055" s="24"/>
      <c r="U1055" s="24"/>
    </row>
    <row r="1056" spans="2:21">
      <c r="B1056" s="24" t="str">
        <f t="shared" si="39"/>
        <v>N</v>
      </c>
      <c r="C1056" s="24" t="s">
        <v>6076</v>
      </c>
      <c r="D1056" s="24" t="str">
        <f t="shared" si="38"/>
        <v/>
      </c>
      <c r="E1056" s="197" t="s">
        <v>429</v>
      </c>
      <c r="F1056" s="189" t="s">
        <v>4655</v>
      </c>
      <c r="G1056" s="189" t="s">
        <v>432</v>
      </c>
      <c r="H1056" s="195" t="s">
        <v>265</v>
      </c>
      <c r="I1056" s="24" t="s">
        <v>3956</v>
      </c>
      <c r="J1056" s="24" t="s">
        <v>4656</v>
      </c>
      <c r="K1056" s="24"/>
      <c r="L1056" s="24" t="s">
        <v>4658</v>
      </c>
      <c r="M1056" s="24" t="s">
        <v>535</v>
      </c>
      <c r="N1056" s="24" t="s">
        <v>4868</v>
      </c>
      <c r="O1056" s="24" t="s">
        <v>1125</v>
      </c>
      <c r="P1056" s="25" t="s">
        <v>544</v>
      </c>
      <c r="Q1056" s="24" t="s">
        <v>5176</v>
      </c>
      <c r="R1056" s="25" t="s">
        <v>1095</v>
      </c>
      <c r="S1056" s="24"/>
      <c r="T1056" s="24"/>
      <c r="U1056" s="24"/>
    </row>
    <row r="1057" spans="2:21">
      <c r="B1057" s="24" t="str">
        <f t="shared" si="39"/>
        <v>N</v>
      </c>
      <c r="C1057" s="24" t="s">
        <v>6077</v>
      </c>
      <c r="D1057" s="24" t="str">
        <f t="shared" si="38"/>
        <v/>
      </c>
      <c r="E1057" s="197" t="s">
        <v>429</v>
      </c>
      <c r="F1057" s="189" t="s">
        <v>4655</v>
      </c>
      <c r="G1057" s="189" t="s">
        <v>432</v>
      </c>
      <c r="H1057" s="195" t="s">
        <v>265</v>
      </c>
      <c r="I1057" s="24" t="s">
        <v>3956</v>
      </c>
      <c r="J1057" s="24" t="s">
        <v>4656</v>
      </c>
      <c r="K1057" s="24"/>
      <c r="L1057" s="24" t="s">
        <v>4658</v>
      </c>
      <c r="M1057" s="24" t="s">
        <v>543</v>
      </c>
      <c r="N1057" s="24" t="s">
        <v>4868</v>
      </c>
      <c r="O1057" s="24" t="s">
        <v>1125</v>
      </c>
      <c r="P1057" s="25" t="s">
        <v>544</v>
      </c>
      <c r="Q1057" s="24" t="s">
        <v>5178</v>
      </c>
      <c r="R1057" s="25" t="s">
        <v>4664</v>
      </c>
      <c r="S1057" s="24"/>
      <c r="T1057" s="24"/>
      <c r="U1057" s="24"/>
    </row>
    <row r="1058" spans="2:21">
      <c r="B1058" s="24" t="str">
        <f t="shared" si="39"/>
        <v>N</v>
      </c>
      <c r="C1058" s="24" t="s">
        <v>6078</v>
      </c>
      <c r="D1058" s="24" t="str">
        <f t="shared" si="38"/>
        <v/>
      </c>
      <c r="E1058" s="197" t="s">
        <v>429</v>
      </c>
      <c r="F1058" s="189" t="s">
        <v>4655</v>
      </c>
      <c r="G1058" s="189" t="s">
        <v>432</v>
      </c>
      <c r="H1058" s="195" t="s">
        <v>265</v>
      </c>
      <c r="I1058" s="24" t="s">
        <v>3961</v>
      </c>
      <c r="J1058" s="24" t="s">
        <v>3961</v>
      </c>
      <c r="K1058" s="24"/>
      <c r="L1058" s="24" t="s">
        <v>4658</v>
      </c>
      <c r="M1058" s="24" t="s">
        <v>535</v>
      </c>
      <c r="N1058" s="24" t="s">
        <v>4868</v>
      </c>
      <c r="O1058" s="24" t="s">
        <v>1125</v>
      </c>
      <c r="P1058" s="25" t="s">
        <v>544</v>
      </c>
      <c r="Q1058" s="24" t="s">
        <v>5116</v>
      </c>
      <c r="R1058" s="25" t="s">
        <v>1095</v>
      </c>
      <c r="S1058" s="24"/>
      <c r="T1058" s="24"/>
      <c r="U1058" s="24"/>
    </row>
    <row r="1059" spans="2:21">
      <c r="B1059" s="24" t="str">
        <f t="shared" si="39"/>
        <v>N</v>
      </c>
      <c r="C1059" s="24" t="s">
        <v>6079</v>
      </c>
      <c r="D1059" s="24" t="str">
        <f t="shared" si="38"/>
        <v/>
      </c>
      <c r="E1059" s="197" t="s">
        <v>429</v>
      </c>
      <c r="F1059" s="189" t="s">
        <v>4655</v>
      </c>
      <c r="G1059" s="189" t="s">
        <v>432</v>
      </c>
      <c r="H1059" s="195" t="s">
        <v>265</v>
      </c>
      <c r="I1059" s="24" t="s">
        <v>3961</v>
      </c>
      <c r="J1059" s="24" t="s">
        <v>3961</v>
      </c>
      <c r="K1059" s="24"/>
      <c r="L1059" s="24" t="s">
        <v>4658</v>
      </c>
      <c r="M1059" s="24" t="s">
        <v>543</v>
      </c>
      <c r="N1059" s="24" t="s">
        <v>4868</v>
      </c>
      <c r="O1059" s="24" t="s">
        <v>1125</v>
      </c>
      <c r="P1059" s="25" t="s">
        <v>544</v>
      </c>
      <c r="Q1059" s="24" t="s">
        <v>5116</v>
      </c>
      <c r="R1059" s="25" t="s">
        <v>4664</v>
      </c>
      <c r="S1059" s="24"/>
      <c r="T1059" s="24"/>
      <c r="U1059" s="24"/>
    </row>
    <row r="1060" spans="2:21">
      <c r="B1060" s="24" t="str">
        <f t="shared" si="39"/>
        <v>N</v>
      </c>
      <c r="C1060" s="24" t="s">
        <v>6080</v>
      </c>
      <c r="D1060" s="24" t="str">
        <f t="shared" si="38"/>
        <v/>
      </c>
      <c r="E1060" s="197" t="s">
        <v>435</v>
      </c>
      <c r="F1060" s="189" t="s">
        <v>4655</v>
      </c>
      <c r="G1060" s="189" t="s">
        <v>401</v>
      </c>
      <c r="H1060" s="195" t="s">
        <v>402</v>
      </c>
      <c r="I1060" s="24" t="s">
        <v>3956</v>
      </c>
      <c r="J1060" s="24" t="s">
        <v>4656</v>
      </c>
      <c r="K1060" s="24"/>
      <c r="L1060" s="24" t="s">
        <v>4658</v>
      </c>
      <c r="M1060" s="24" t="s">
        <v>535</v>
      </c>
      <c r="N1060" s="24" t="s">
        <v>4868</v>
      </c>
      <c r="O1060" s="24" t="s">
        <v>1125</v>
      </c>
      <c r="P1060" s="25" t="s">
        <v>544</v>
      </c>
      <c r="Q1060" s="24" t="s">
        <v>5147</v>
      </c>
      <c r="R1060" s="25" t="s">
        <v>1095</v>
      </c>
      <c r="S1060" s="24"/>
      <c r="T1060" s="24"/>
      <c r="U1060" s="24"/>
    </row>
    <row r="1061" spans="2:21">
      <c r="B1061" s="24" t="str">
        <f t="shared" si="39"/>
        <v>N</v>
      </c>
      <c r="C1061" s="24" t="s">
        <v>6081</v>
      </c>
      <c r="D1061" s="24" t="str">
        <f t="shared" si="38"/>
        <v/>
      </c>
      <c r="E1061" s="197" t="s">
        <v>435</v>
      </c>
      <c r="F1061" s="189" t="s">
        <v>4655</v>
      </c>
      <c r="G1061" s="189" t="s">
        <v>401</v>
      </c>
      <c r="H1061" s="195" t="s">
        <v>402</v>
      </c>
      <c r="I1061" s="24" t="s">
        <v>3956</v>
      </c>
      <c r="J1061" s="24" t="s">
        <v>4656</v>
      </c>
      <c r="K1061" s="24"/>
      <c r="L1061" s="24" t="s">
        <v>4658</v>
      </c>
      <c r="M1061" s="24" t="s">
        <v>543</v>
      </c>
      <c r="N1061" s="24" t="s">
        <v>4868</v>
      </c>
      <c r="O1061" s="24" t="s">
        <v>1125</v>
      </c>
      <c r="P1061" s="25" t="s">
        <v>544</v>
      </c>
      <c r="Q1061" s="24" t="s">
        <v>5149</v>
      </c>
      <c r="R1061" s="25" t="s">
        <v>4664</v>
      </c>
      <c r="S1061" s="24"/>
      <c r="T1061" s="24"/>
      <c r="U1061" s="24"/>
    </row>
    <row r="1062" spans="2:21">
      <c r="B1062" s="24" t="str">
        <f t="shared" si="39"/>
        <v>N</v>
      </c>
      <c r="C1062" s="24" t="s">
        <v>6082</v>
      </c>
      <c r="D1062" s="24" t="str">
        <f t="shared" si="38"/>
        <v/>
      </c>
      <c r="E1062" s="197" t="s">
        <v>435</v>
      </c>
      <c r="F1062" s="189" t="s">
        <v>4655</v>
      </c>
      <c r="G1062" s="189" t="s">
        <v>401</v>
      </c>
      <c r="H1062" s="195" t="s">
        <v>402</v>
      </c>
      <c r="I1062" s="24" t="s">
        <v>3961</v>
      </c>
      <c r="J1062" s="24" t="s">
        <v>3961</v>
      </c>
      <c r="K1062" s="24"/>
      <c r="L1062" s="24" t="s">
        <v>4658</v>
      </c>
      <c r="M1062" s="24" t="s">
        <v>535</v>
      </c>
      <c r="N1062" s="24" t="s">
        <v>4868</v>
      </c>
      <c r="O1062" s="24" t="s">
        <v>1125</v>
      </c>
      <c r="P1062" s="25" t="s">
        <v>544</v>
      </c>
      <c r="Q1062" s="24" t="s">
        <v>5116</v>
      </c>
      <c r="R1062" s="25" t="s">
        <v>1095</v>
      </c>
      <c r="S1062" s="24"/>
      <c r="T1062" s="24"/>
      <c r="U1062" s="24"/>
    </row>
    <row r="1063" spans="2:21">
      <c r="B1063" s="24" t="str">
        <f t="shared" si="39"/>
        <v>N</v>
      </c>
      <c r="C1063" s="24" t="s">
        <v>6083</v>
      </c>
      <c r="D1063" s="24" t="str">
        <f t="shared" si="38"/>
        <v/>
      </c>
      <c r="E1063" s="197" t="s">
        <v>435</v>
      </c>
      <c r="F1063" s="189" t="s">
        <v>4655</v>
      </c>
      <c r="G1063" s="189" t="s">
        <v>401</v>
      </c>
      <c r="H1063" s="195" t="s">
        <v>402</v>
      </c>
      <c r="I1063" s="24" t="s">
        <v>3961</v>
      </c>
      <c r="J1063" s="24" t="s">
        <v>3961</v>
      </c>
      <c r="K1063" s="24"/>
      <c r="L1063" s="24" t="s">
        <v>4658</v>
      </c>
      <c r="M1063" s="24" t="s">
        <v>543</v>
      </c>
      <c r="N1063" s="24" t="s">
        <v>4868</v>
      </c>
      <c r="O1063" s="24" t="s">
        <v>1125</v>
      </c>
      <c r="P1063" s="25" t="s">
        <v>544</v>
      </c>
      <c r="Q1063" s="24" t="s">
        <v>5116</v>
      </c>
      <c r="R1063" s="25" t="s">
        <v>4664</v>
      </c>
      <c r="S1063" s="24"/>
      <c r="T1063" s="24"/>
      <c r="U1063" s="24"/>
    </row>
    <row r="1064" spans="2:21">
      <c r="B1064" s="24" t="str">
        <f t="shared" si="39"/>
        <v>N</v>
      </c>
      <c r="C1064" s="24" t="s">
        <v>6084</v>
      </c>
      <c r="D1064" s="24" t="str">
        <f t="shared" si="38"/>
        <v/>
      </c>
      <c r="E1064" s="197" t="s">
        <v>440</v>
      </c>
      <c r="F1064" s="189" t="s">
        <v>4655</v>
      </c>
      <c r="G1064" s="189" t="s">
        <v>443</v>
      </c>
      <c r="H1064" s="202" t="s">
        <v>444</v>
      </c>
      <c r="I1064" s="24" t="s">
        <v>3956</v>
      </c>
      <c r="J1064" s="24" t="s">
        <v>4656</v>
      </c>
      <c r="K1064" s="24"/>
      <c r="L1064" s="24" t="s">
        <v>4658</v>
      </c>
      <c r="M1064" s="24" t="s">
        <v>535</v>
      </c>
      <c r="N1064" s="24" t="s">
        <v>4868</v>
      </c>
      <c r="O1064" s="24" t="s">
        <v>1125</v>
      </c>
      <c r="P1064" s="25" t="s">
        <v>544</v>
      </c>
      <c r="Q1064" s="24" t="s">
        <v>5187</v>
      </c>
      <c r="R1064" s="25" t="s">
        <v>1095</v>
      </c>
      <c r="S1064" s="24"/>
      <c r="T1064" s="24"/>
      <c r="U1064" s="24"/>
    </row>
    <row r="1065" spans="2:21">
      <c r="B1065" s="24" t="str">
        <f t="shared" si="39"/>
        <v>N</v>
      </c>
      <c r="C1065" s="24" t="s">
        <v>6085</v>
      </c>
      <c r="D1065" s="24" t="str">
        <f t="shared" si="38"/>
        <v/>
      </c>
      <c r="E1065" s="197" t="s">
        <v>440</v>
      </c>
      <c r="F1065" s="189" t="s">
        <v>4655</v>
      </c>
      <c r="G1065" s="189" t="s">
        <v>443</v>
      </c>
      <c r="H1065" s="202" t="s">
        <v>444</v>
      </c>
      <c r="I1065" s="24" t="s">
        <v>3956</v>
      </c>
      <c r="J1065" s="24" t="s">
        <v>4656</v>
      </c>
      <c r="K1065" s="24"/>
      <c r="L1065" s="24" t="s">
        <v>4658</v>
      </c>
      <c r="M1065" s="24" t="s">
        <v>543</v>
      </c>
      <c r="N1065" s="24" t="s">
        <v>4868</v>
      </c>
      <c r="O1065" s="24" t="s">
        <v>1125</v>
      </c>
      <c r="P1065" s="25" t="s">
        <v>544</v>
      </c>
      <c r="Q1065" s="24" t="s">
        <v>5189</v>
      </c>
      <c r="R1065" s="25" t="s">
        <v>4664</v>
      </c>
      <c r="S1065" s="24"/>
      <c r="T1065" s="24"/>
      <c r="U1065" s="24"/>
    </row>
    <row r="1066" spans="2:21">
      <c r="B1066" s="24" t="str">
        <f t="shared" si="39"/>
        <v>N</v>
      </c>
      <c r="C1066" s="24" t="s">
        <v>6086</v>
      </c>
      <c r="D1066" s="24" t="str">
        <f t="shared" si="38"/>
        <v/>
      </c>
      <c r="E1066" s="197" t="s">
        <v>440</v>
      </c>
      <c r="F1066" s="189" t="s">
        <v>4655</v>
      </c>
      <c r="G1066" s="189" t="s">
        <v>443</v>
      </c>
      <c r="H1066" s="202" t="s">
        <v>444</v>
      </c>
      <c r="I1066" s="24" t="s">
        <v>3961</v>
      </c>
      <c r="J1066" s="24" t="s">
        <v>3961</v>
      </c>
      <c r="K1066" s="24"/>
      <c r="L1066" s="24" t="s">
        <v>4658</v>
      </c>
      <c r="M1066" s="24" t="s">
        <v>535</v>
      </c>
      <c r="N1066" s="24" t="s">
        <v>4868</v>
      </c>
      <c r="O1066" s="24" t="s">
        <v>1125</v>
      </c>
      <c r="P1066" s="25" t="s">
        <v>544</v>
      </c>
      <c r="Q1066" s="24" t="s">
        <v>5116</v>
      </c>
      <c r="R1066" s="25" t="s">
        <v>1095</v>
      </c>
      <c r="S1066" s="24"/>
      <c r="T1066" s="24"/>
      <c r="U1066" s="24"/>
    </row>
    <row r="1067" spans="2:21">
      <c r="B1067" s="24" t="str">
        <f t="shared" si="39"/>
        <v>N</v>
      </c>
      <c r="C1067" s="24" t="s">
        <v>6087</v>
      </c>
      <c r="D1067" s="24" t="str">
        <f t="shared" si="38"/>
        <v/>
      </c>
      <c r="E1067" s="197" t="s">
        <v>440</v>
      </c>
      <c r="F1067" s="189" t="s">
        <v>4655</v>
      </c>
      <c r="G1067" s="189" t="s">
        <v>443</v>
      </c>
      <c r="H1067" s="202" t="s">
        <v>444</v>
      </c>
      <c r="I1067" s="24" t="s">
        <v>3961</v>
      </c>
      <c r="J1067" s="24" t="s">
        <v>3961</v>
      </c>
      <c r="K1067" s="24"/>
      <c r="L1067" s="24" t="s">
        <v>4658</v>
      </c>
      <c r="M1067" s="24" t="s">
        <v>543</v>
      </c>
      <c r="N1067" s="24" t="s">
        <v>4868</v>
      </c>
      <c r="O1067" s="24" t="s">
        <v>1125</v>
      </c>
      <c r="P1067" s="25" t="s">
        <v>544</v>
      </c>
      <c r="Q1067" s="24" t="s">
        <v>5116</v>
      </c>
      <c r="R1067" s="25" t="s">
        <v>4664</v>
      </c>
      <c r="S1067" s="24"/>
      <c r="T1067" s="24"/>
      <c r="U1067" s="24"/>
    </row>
    <row r="1068" spans="2:21">
      <c r="B1068" s="24" t="str">
        <f t="shared" si="39"/>
        <v>N</v>
      </c>
      <c r="C1068" s="24" t="s">
        <v>6088</v>
      </c>
      <c r="D1068" s="24" t="str">
        <f t="shared" si="38"/>
        <v/>
      </c>
      <c r="E1068" s="197" t="s">
        <v>447</v>
      </c>
      <c r="F1068" s="189" t="s">
        <v>4655</v>
      </c>
      <c r="G1068" s="189" t="s">
        <v>450</v>
      </c>
      <c r="H1068" s="202" t="s">
        <v>269</v>
      </c>
      <c r="I1068" s="24" t="s">
        <v>3956</v>
      </c>
      <c r="J1068" s="24" t="s">
        <v>4656</v>
      </c>
      <c r="K1068" s="24"/>
      <c r="L1068" s="24" t="s">
        <v>4658</v>
      </c>
      <c r="M1068" s="24" t="s">
        <v>535</v>
      </c>
      <c r="N1068" s="24" t="s">
        <v>4868</v>
      </c>
      <c r="O1068" s="24" t="s">
        <v>1125</v>
      </c>
      <c r="P1068" s="25" t="s">
        <v>544</v>
      </c>
      <c r="Q1068" s="24" t="s">
        <v>5194</v>
      </c>
      <c r="R1068" s="25" t="s">
        <v>1095</v>
      </c>
      <c r="S1068" s="24"/>
      <c r="T1068" s="24"/>
      <c r="U1068" s="24"/>
    </row>
    <row r="1069" spans="2:21">
      <c r="B1069" s="24" t="str">
        <f t="shared" si="39"/>
        <v>N</v>
      </c>
      <c r="C1069" s="24" t="s">
        <v>6089</v>
      </c>
      <c r="D1069" s="24" t="str">
        <f t="shared" si="38"/>
        <v/>
      </c>
      <c r="E1069" s="197" t="s">
        <v>447</v>
      </c>
      <c r="F1069" s="189" t="s">
        <v>4655</v>
      </c>
      <c r="G1069" s="189" t="s">
        <v>450</v>
      </c>
      <c r="H1069" s="202" t="s">
        <v>269</v>
      </c>
      <c r="I1069" s="24" t="s">
        <v>3956</v>
      </c>
      <c r="J1069" s="24" t="s">
        <v>4656</v>
      </c>
      <c r="K1069" s="24"/>
      <c r="L1069" s="24" t="s">
        <v>4658</v>
      </c>
      <c r="M1069" s="24" t="s">
        <v>543</v>
      </c>
      <c r="N1069" s="24" t="s">
        <v>4868</v>
      </c>
      <c r="O1069" s="24" t="s">
        <v>1125</v>
      </c>
      <c r="P1069" s="25" t="s">
        <v>544</v>
      </c>
      <c r="Q1069" s="24" t="s">
        <v>5196</v>
      </c>
      <c r="R1069" s="25" t="s">
        <v>4664</v>
      </c>
      <c r="S1069" s="24"/>
      <c r="T1069" s="24"/>
      <c r="U1069" s="24"/>
    </row>
    <row r="1070" spans="2:21">
      <c r="B1070" s="24" t="str">
        <f t="shared" si="39"/>
        <v>N</v>
      </c>
      <c r="C1070" s="24" t="s">
        <v>6090</v>
      </c>
      <c r="D1070" s="24" t="str">
        <f t="shared" si="38"/>
        <v/>
      </c>
      <c r="E1070" s="197" t="s">
        <v>447</v>
      </c>
      <c r="F1070" s="189" t="s">
        <v>4655</v>
      </c>
      <c r="G1070" s="189" t="s">
        <v>450</v>
      </c>
      <c r="H1070" s="202" t="s">
        <v>269</v>
      </c>
      <c r="I1070" s="24" t="s">
        <v>3961</v>
      </c>
      <c r="J1070" s="24" t="s">
        <v>3961</v>
      </c>
      <c r="K1070" s="24"/>
      <c r="L1070" s="24" t="s">
        <v>4658</v>
      </c>
      <c r="M1070" s="24" t="s">
        <v>535</v>
      </c>
      <c r="N1070" s="24" t="s">
        <v>4868</v>
      </c>
      <c r="O1070" s="24" t="s">
        <v>1125</v>
      </c>
      <c r="P1070" s="25" t="s">
        <v>544</v>
      </c>
      <c r="Q1070" s="24" t="s">
        <v>5199</v>
      </c>
      <c r="R1070" s="25" t="s">
        <v>1095</v>
      </c>
      <c r="S1070" s="24"/>
      <c r="T1070" s="24"/>
      <c r="U1070" s="24"/>
    </row>
    <row r="1071" spans="2:21">
      <c r="B1071" s="24" t="str">
        <f t="shared" si="39"/>
        <v>N</v>
      </c>
      <c r="C1071" s="24" t="s">
        <v>6091</v>
      </c>
      <c r="D1071" s="24" t="str">
        <f t="shared" si="38"/>
        <v/>
      </c>
      <c r="E1071" s="197" t="s">
        <v>447</v>
      </c>
      <c r="F1071" s="189" t="s">
        <v>4655</v>
      </c>
      <c r="G1071" s="189" t="s">
        <v>450</v>
      </c>
      <c r="H1071" s="202" t="s">
        <v>269</v>
      </c>
      <c r="I1071" s="24" t="s">
        <v>3961</v>
      </c>
      <c r="J1071" s="24" t="s">
        <v>3961</v>
      </c>
      <c r="K1071" s="24"/>
      <c r="L1071" s="24" t="s">
        <v>4658</v>
      </c>
      <c r="M1071" s="24" t="s">
        <v>543</v>
      </c>
      <c r="N1071" s="24" t="s">
        <v>4868</v>
      </c>
      <c r="O1071" s="24" t="s">
        <v>1125</v>
      </c>
      <c r="P1071" s="25" t="s">
        <v>544</v>
      </c>
      <c r="Q1071" s="24" t="s">
        <v>5116</v>
      </c>
      <c r="R1071" s="25" t="s">
        <v>4664</v>
      </c>
      <c r="S1071" s="24"/>
      <c r="T1071" s="24"/>
      <c r="U1071" s="24"/>
    </row>
    <row r="1072" spans="2:21">
      <c r="B1072" s="24" t="str">
        <f t="shared" si="39"/>
        <v>N</v>
      </c>
      <c r="C1072" s="24" t="s">
        <v>6092</v>
      </c>
      <c r="D1072" s="24" t="str">
        <f t="shared" si="38"/>
        <v/>
      </c>
      <c r="E1072" s="197" t="s">
        <v>453</v>
      </c>
      <c r="F1072" s="189" t="s">
        <v>4655</v>
      </c>
      <c r="G1072" s="189" t="s">
        <v>450</v>
      </c>
      <c r="H1072" s="202" t="s">
        <v>269</v>
      </c>
      <c r="I1072" s="24" t="s">
        <v>3956</v>
      </c>
      <c r="J1072" s="24" t="s">
        <v>4656</v>
      </c>
      <c r="K1072" s="24"/>
      <c r="L1072" s="24" t="s">
        <v>4658</v>
      </c>
      <c r="M1072" s="24" t="s">
        <v>535</v>
      </c>
      <c r="N1072" s="24" t="s">
        <v>4868</v>
      </c>
      <c r="O1072" s="24" t="s">
        <v>1125</v>
      </c>
      <c r="P1072" s="25" t="s">
        <v>544</v>
      </c>
      <c r="Q1072" s="24" t="s">
        <v>5194</v>
      </c>
      <c r="R1072" s="25" t="s">
        <v>1095</v>
      </c>
      <c r="S1072" s="24"/>
      <c r="T1072" s="24"/>
      <c r="U1072" s="24"/>
    </row>
    <row r="1073" spans="2:21">
      <c r="B1073" s="24" t="str">
        <f t="shared" si="39"/>
        <v>N</v>
      </c>
      <c r="C1073" s="24" t="s">
        <v>6093</v>
      </c>
      <c r="D1073" s="24" t="str">
        <f t="shared" si="38"/>
        <v/>
      </c>
      <c r="E1073" s="197" t="s">
        <v>453</v>
      </c>
      <c r="F1073" s="189" t="s">
        <v>4655</v>
      </c>
      <c r="G1073" s="189" t="s">
        <v>450</v>
      </c>
      <c r="H1073" s="202" t="s">
        <v>269</v>
      </c>
      <c r="I1073" s="24" t="s">
        <v>3956</v>
      </c>
      <c r="J1073" s="24" t="s">
        <v>4656</v>
      </c>
      <c r="K1073" s="24"/>
      <c r="L1073" s="24" t="s">
        <v>4658</v>
      </c>
      <c r="M1073" s="24" t="s">
        <v>543</v>
      </c>
      <c r="N1073" s="24" t="s">
        <v>4868</v>
      </c>
      <c r="O1073" s="24" t="s">
        <v>1125</v>
      </c>
      <c r="P1073" s="25" t="s">
        <v>544</v>
      </c>
      <c r="Q1073" s="24" t="s">
        <v>5196</v>
      </c>
      <c r="R1073" s="25" t="s">
        <v>4664</v>
      </c>
      <c r="S1073" s="24"/>
      <c r="T1073" s="24"/>
      <c r="U1073" s="24"/>
    </row>
    <row r="1074" spans="2:21">
      <c r="B1074" s="24" t="str">
        <f t="shared" si="39"/>
        <v>N</v>
      </c>
      <c r="C1074" s="24" t="s">
        <v>6094</v>
      </c>
      <c r="D1074" s="24" t="str">
        <f t="shared" si="38"/>
        <v/>
      </c>
      <c r="E1074" s="197" t="s">
        <v>453</v>
      </c>
      <c r="F1074" s="189" t="s">
        <v>4655</v>
      </c>
      <c r="G1074" s="189" t="s">
        <v>450</v>
      </c>
      <c r="H1074" s="202" t="s">
        <v>269</v>
      </c>
      <c r="I1074" s="24" t="s">
        <v>3961</v>
      </c>
      <c r="J1074" s="24" t="s">
        <v>3961</v>
      </c>
      <c r="K1074" s="24"/>
      <c r="L1074" s="24" t="s">
        <v>4658</v>
      </c>
      <c r="M1074" s="24" t="s">
        <v>535</v>
      </c>
      <c r="N1074" s="24" t="s">
        <v>4868</v>
      </c>
      <c r="O1074" s="24" t="s">
        <v>1125</v>
      </c>
      <c r="P1074" s="25" t="s">
        <v>544</v>
      </c>
      <c r="Q1074" s="24" t="s">
        <v>5199</v>
      </c>
      <c r="R1074" s="25" t="s">
        <v>1095</v>
      </c>
      <c r="S1074" s="24"/>
      <c r="T1074" s="24"/>
      <c r="U1074" s="24"/>
    </row>
    <row r="1075" spans="2:21">
      <c r="B1075" s="24" t="str">
        <f t="shared" si="39"/>
        <v>N</v>
      </c>
      <c r="C1075" s="24" t="s">
        <v>6095</v>
      </c>
      <c r="D1075" s="24" t="str">
        <f t="shared" si="38"/>
        <v/>
      </c>
      <c r="E1075" s="197" t="s">
        <v>453</v>
      </c>
      <c r="F1075" s="189" t="s">
        <v>4655</v>
      </c>
      <c r="G1075" s="189" t="s">
        <v>450</v>
      </c>
      <c r="H1075" s="202" t="s">
        <v>269</v>
      </c>
      <c r="I1075" s="24" t="s">
        <v>3961</v>
      </c>
      <c r="J1075" s="24" t="s">
        <v>3961</v>
      </c>
      <c r="K1075" s="24"/>
      <c r="L1075" s="24" t="s">
        <v>4658</v>
      </c>
      <c r="M1075" s="24" t="s">
        <v>543</v>
      </c>
      <c r="N1075" s="24" t="s">
        <v>4868</v>
      </c>
      <c r="O1075" s="24" t="s">
        <v>1125</v>
      </c>
      <c r="P1075" s="25" t="s">
        <v>544</v>
      </c>
      <c r="Q1075" s="24" t="s">
        <v>5116</v>
      </c>
      <c r="R1075" s="25" t="s">
        <v>4664</v>
      </c>
      <c r="S1075" s="24"/>
      <c r="T1075" s="24"/>
      <c r="U1075" s="24"/>
    </row>
    <row r="1076" spans="2:21">
      <c r="B1076" s="24" t="str">
        <f t="shared" si="39"/>
        <v>N</v>
      </c>
      <c r="C1076" s="24" t="s">
        <v>6096</v>
      </c>
      <c r="D1076" s="24" t="str">
        <f t="shared" si="38"/>
        <v/>
      </c>
      <c r="E1076" s="197" t="s">
        <v>458</v>
      </c>
      <c r="F1076" s="189" t="s">
        <v>4655</v>
      </c>
      <c r="G1076" s="189" t="s">
        <v>450</v>
      </c>
      <c r="H1076" s="202" t="s">
        <v>269</v>
      </c>
      <c r="I1076" s="24" t="s">
        <v>3956</v>
      </c>
      <c r="J1076" s="24" t="s">
        <v>4656</v>
      </c>
      <c r="K1076" s="24"/>
      <c r="L1076" s="24" t="s">
        <v>4658</v>
      </c>
      <c r="M1076" s="24" t="s">
        <v>535</v>
      </c>
      <c r="N1076" s="24" t="s">
        <v>4868</v>
      </c>
      <c r="O1076" s="24" t="s">
        <v>1125</v>
      </c>
      <c r="P1076" s="25" t="s">
        <v>544</v>
      </c>
      <c r="Q1076" s="24" t="s">
        <v>5194</v>
      </c>
      <c r="R1076" s="25" t="s">
        <v>1095</v>
      </c>
      <c r="S1076" s="24"/>
      <c r="T1076" s="24"/>
      <c r="U1076" s="24"/>
    </row>
    <row r="1077" spans="2:21">
      <c r="B1077" s="24" t="str">
        <f t="shared" si="39"/>
        <v>N</v>
      </c>
      <c r="C1077" s="24" t="s">
        <v>6097</v>
      </c>
      <c r="D1077" s="24" t="str">
        <f t="shared" si="38"/>
        <v/>
      </c>
      <c r="E1077" s="197" t="s">
        <v>458</v>
      </c>
      <c r="F1077" s="189" t="s">
        <v>4655</v>
      </c>
      <c r="G1077" s="189" t="s">
        <v>450</v>
      </c>
      <c r="H1077" s="202" t="s">
        <v>269</v>
      </c>
      <c r="I1077" s="24" t="s">
        <v>3956</v>
      </c>
      <c r="J1077" s="24" t="s">
        <v>4656</v>
      </c>
      <c r="K1077" s="24"/>
      <c r="L1077" s="24" t="s">
        <v>4658</v>
      </c>
      <c r="M1077" s="24" t="s">
        <v>543</v>
      </c>
      <c r="N1077" s="24" t="s">
        <v>4868</v>
      </c>
      <c r="O1077" s="24" t="s">
        <v>1125</v>
      </c>
      <c r="P1077" s="25" t="s">
        <v>544</v>
      </c>
      <c r="Q1077" s="24" t="s">
        <v>5196</v>
      </c>
      <c r="R1077" s="25" t="s">
        <v>4664</v>
      </c>
      <c r="S1077" s="24"/>
      <c r="T1077" s="24"/>
      <c r="U1077" s="24"/>
    </row>
    <row r="1078" spans="2:21">
      <c r="B1078" s="24" t="str">
        <f t="shared" si="39"/>
        <v>N</v>
      </c>
      <c r="C1078" s="24" t="s">
        <v>6098</v>
      </c>
      <c r="D1078" s="24" t="str">
        <f t="shared" si="38"/>
        <v/>
      </c>
      <c r="E1078" s="197" t="s">
        <v>458</v>
      </c>
      <c r="F1078" s="189" t="s">
        <v>4655</v>
      </c>
      <c r="G1078" s="189" t="s">
        <v>450</v>
      </c>
      <c r="H1078" s="202" t="s">
        <v>269</v>
      </c>
      <c r="I1078" s="24" t="s">
        <v>3961</v>
      </c>
      <c r="J1078" s="24" t="s">
        <v>3961</v>
      </c>
      <c r="K1078" s="24"/>
      <c r="L1078" s="24" t="s">
        <v>4658</v>
      </c>
      <c r="M1078" s="24" t="s">
        <v>535</v>
      </c>
      <c r="N1078" s="24" t="s">
        <v>4868</v>
      </c>
      <c r="O1078" s="24" t="s">
        <v>1125</v>
      </c>
      <c r="P1078" s="25" t="s">
        <v>544</v>
      </c>
      <c r="Q1078" s="24" t="s">
        <v>5199</v>
      </c>
      <c r="R1078" s="25" t="s">
        <v>1095</v>
      </c>
      <c r="S1078" s="24"/>
      <c r="T1078" s="24"/>
      <c r="U1078" s="24"/>
    </row>
    <row r="1079" spans="2:21">
      <c r="B1079" s="24" t="str">
        <f t="shared" si="39"/>
        <v>N</v>
      </c>
      <c r="C1079" s="24" t="s">
        <v>6099</v>
      </c>
      <c r="D1079" s="24" t="str">
        <f t="shared" si="38"/>
        <v/>
      </c>
      <c r="E1079" s="197" t="s">
        <v>458</v>
      </c>
      <c r="F1079" s="189" t="s">
        <v>4655</v>
      </c>
      <c r="G1079" s="189" t="s">
        <v>450</v>
      </c>
      <c r="H1079" s="202" t="s">
        <v>269</v>
      </c>
      <c r="I1079" s="24" t="s">
        <v>3961</v>
      </c>
      <c r="J1079" s="24" t="s">
        <v>3961</v>
      </c>
      <c r="K1079" s="24"/>
      <c r="L1079" s="24" t="s">
        <v>4658</v>
      </c>
      <c r="M1079" s="24" t="s">
        <v>543</v>
      </c>
      <c r="N1079" s="24" t="s">
        <v>4868</v>
      </c>
      <c r="O1079" s="24" t="s">
        <v>1125</v>
      </c>
      <c r="P1079" s="25" t="s">
        <v>544</v>
      </c>
      <c r="Q1079" s="24" t="s">
        <v>5116</v>
      </c>
      <c r="R1079" s="25" t="s">
        <v>4664</v>
      </c>
      <c r="S1079" s="24"/>
      <c r="T1079" s="24"/>
      <c r="U1079" s="24"/>
    </row>
    <row r="1080" spans="2:21">
      <c r="B1080" s="24" t="str">
        <f t="shared" si="39"/>
        <v>N</v>
      </c>
      <c r="C1080" s="24" t="s">
        <v>6100</v>
      </c>
      <c r="D1080" s="24" t="str">
        <f t="shared" si="38"/>
        <v/>
      </c>
      <c r="E1080" s="197" t="s">
        <v>463</v>
      </c>
      <c r="F1080" s="189" t="s">
        <v>4655</v>
      </c>
      <c r="G1080" s="189" t="s">
        <v>432</v>
      </c>
      <c r="H1080" s="202" t="s">
        <v>265</v>
      </c>
      <c r="I1080" s="24" t="s">
        <v>3956</v>
      </c>
      <c r="J1080" s="24" t="s">
        <v>4656</v>
      </c>
      <c r="K1080" s="24"/>
      <c r="L1080" s="24" t="s">
        <v>4658</v>
      </c>
      <c r="M1080" s="24" t="s">
        <v>535</v>
      </c>
      <c r="N1080" s="24" t="s">
        <v>4868</v>
      </c>
      <c r="O1080" s="24" t="s">
        <v>1125</v>
      </c>
      <c r="P1080" s="25" t="s">
        <v>544</v>
      </c>
      <c r="Q1080" s="24" t="s">
        <v>5176</v>
      </c>
      <c r="R1080" s="25" t="s">
        <v>1095</v>
      </c>
      <c r="S1080" s="24"/>
      <c r="T1080" s="24"/>
      <c r="U1080" s="24"/>
    </row>
    <row r="1081" spans="2:21">
      <c r="B1081" s="24" t="str">
        <f t="shared" si="39"/>
        <v>N</v>
      </c>
      <c r="C1081" s="24" t="s">
        <v>6101</v>
      </c>
      <c r="D1081" s="24" t="str">
        <f t="shared" ref="D1081:D1138" si="40">IF(B1081="Y",C1081,"")</f>
        <v/>
      </c>
      <c r="E1081" s="197" t="s">
        <v>463</v>
      </c>
      <c r="F1081" s="189" t="s">
        <v>4655</v>
      </c>
      <c r="G1081" s="189" t="s">
        <v>432</v>
      </c>
      <c r="H1081" s="202" t="s">
        <v>265</v>
      </c>
      <c r="I1081" s="24" t="s">
        <v>3956</v>
      </c>
      <c r="J1081" s="24" t="s">
        <v>4656</v>
      </c>
      <c r="K1081" s="24"/>
      <c r="L1081" s="24" t="s">
        <v>4658</v>
      </c>
      <c r="M1081" s="24" t="s">
        <v>543</v>
      </c>
      <c r="N1081" s="24" t="s">
        <v>4868</v>
      </c>
      <c r="O1081" s="24" t="s">
        <v>1125</v>
      </c>
      <c r="P1081" s="25" t="s">
        <v>544</v>
      </c>
      <c r="Q1081" s="24" t="s">
        <v>5178</v>
      </c>
      <c r="R1081" s="25" t="s">
        <v>4664</v>
      </c>
      <c r="S1081" s="24"/>
      <c r="T1081" s="24"/>
      <c r="U1081" s="24"/>
    </row>
    <row r="1082" spans="2:21">
      <c r="B1082" s="24" t="str">
        <f t="shared" si="39"/>
        <v>N</v>
      </c>
      <c r="C1082" s="24" t="s">
        <v>6102</v>
      </c>
      <c r="D1082" s="24" t="str">
        <f t="shared" si="40"/>
        <v/>
      </c>
      <c r="E1082" s="197" t="s">
        <v>463</v>
      </c>
      <c r="F1082" s="189" t="s">
        <v>4655</v>
      </c>
      <c r="G1082" s="189" t="s">
        <v>432</v>
      </c>
      <c r="H1082" s="202" t="s">
        <v>265</v>
      </c>
      <c r="I1082" s="24" t="s">
        <v>3961</v>
      </c>
      <c r="J1082" s="24" t="s">
        <v>3961</v>
      </c>
      <c r="K1082" s="24"/>
      <c r="L1082" s="24" t="s">
        <v>4658</v>
      </c>
      <c r="M1082" s="24" t="s">
        <v>535</v>
      </c>
      <c r="N1082" s="24" t="s">
        <v>4868</v>
      </c>
      <c r="O1082" s="24" t="s">
        <v>1125</v>
      </c>
      <c r="P1082" s="25" t="s">
        <v>544</v>
      </c>
      <c r="Q1082" s="24" t="s">
        <v>5116</v>
      </c>
      <c r="R1082" s="25" t="s">
        <v>1095</v>
      </c>
      <c r="S1082" s="24"/>
      <c r="T1082" s="24"/>
      <c r="U1082" s="24"/>
    </row>
    <row r="1083" spans="2:21">
      <c r="B1083" s="24" t="str">
        <f t="shared" si="39"/>
        <v>N</v>
      </c>
      <c r="C1083" s="24" t="s">
        <v>6103</v>
      </c>
      <c r="D1083" s="24" t="str">
        <f t="shared" si="40"/>
        <v/>
      </c>
      <c r="E1083" s="197" t="s">
        <v>463</v>
      </c>
      <c r="F1083" s="189" t="s">
        <v>4655</v>
      </c>
      <c r="G1083" s="189" t="s">
        <v>432</v>
      </c>
      <c r="H1083" s="202" t="s">
        <v>265</v>
      </c>
      <c r="I1083" s="24" t="s">
        <v>3961</v>
      </c>
      <c r="J1083" s="24" t="s">
        <v>3961</v>
      </c>
      <c r="K1083" s="24"/>
      <c r="L1083" s="24" t="s">
        <v>4658</v>
      </c>
      <c r="M1083" s="24" t="s">
        <v>543</v>
      </c>
      <c r="N1083" s="24" t="s">
        <v>4868</v>
      </c>
      <c r="O1083" s="24" t="s">
        <v>1125</v>
      </c>
      <c r="P1083" s="25" t="s">
        <v>544</v>
      </c>
      <c r="Q1083" s="24" t="s">
        <v>5116</v>
      </c>
      <c r="R1083" s="25" t="s">
        <v>4664</v>
      </c>
      <c r="S1083" s="24"/>
      <c r="T1083" s="24"/>
      <c r="U1083" s="24"/>
    </row>
    <row r="1084" spans="2:21">
      <c r="B1084" s="24" t="str">
        <f t="shared" si="39"/>
        <v>N</v>
      </c>
      <c r="C1084" s="24" t="s">
        <v>6104</v>
      </c>
      <c r="D1084" s="24" t="str">
        <f t="shared" si="40"/>
        <v/>
      </c>
      <c r="E1084" s="197" t="s">
        <v>468</v>
      </c>
      <c r="F1084" s="189" t="s">
        <v>4655</v>
      </c>
      <c r="G1084" s="189" t="s">
        <v>432</v>
      </c>
      <c r="H1084" s="202" t="s">
        <v>265</v>
      </c>
      <c r="I1084" s="24" t="s">
        <v>3956</v>
      </c>
      <c r="J1084" s="24" t="s">
        <v>4656</v>
      </c>
      <c r="K1084" s="24"/>
      <c r="L1084" s="24" t="s">
        <v>4658</v>
      </c>
      <c r="M1084" s="24" t="s">
        <v>535</v>
      </c>
      <c r="N1084" s="24" t="s">
        <v>4868</v>
      </c>
      <c r="O1084" s="24" t="s">
        <v>1125</v>
      </c>
      <c r="P1084" s="25" t="s">
        <v>544</v>
      </c>
      <c r="Q1084" s="24" t="s">
        <v>5176</v>
      </c>
      <c r="R1084" s="25" t="s">
        <v>1095</v>
      </c>
      <c r="S1084" s="24"/>
      <c r="T1084" s="24"/>
      <c r="U1084" s="24"/>
    </row>
    <row r="1085" spans="2:21">
      <c r="B1085" s="24" t="str">
        <f t="shared" si="39"/>
        <v>N</v>
      </c>
      <c r="C1085" s="24" t="s">
        <v>6105</v>
      </c>
      <c r="D1085" s="24" t="str">
        <f t="shared" si="40"/>
        <v/>
      </c>
      <c r="E1085" s="197" t="s">
        <v>468</v>
      </c>
      <c r="F1085" s="189" t="s">
        <v>4655</v>
      </c>
      <c r="G1085" s="189" t="s">
        <v>432</v>
      </c>
      <c r="H1085" s="202" t="s">
        <v>265</v>
      </c>
      <c r="I1085" s="24" t="s">
        <v>3956</v>
      </c>
      <c r="J1085" s="24" t="s">
        <v>4656</v>
      </c>
      <c r="K1085" s="24"/>
      <c r="L1085" s="24" t="s">
        <v>4658</v>
      </c>
      <c r="M1085" s="24" t="s">
        <v>543</v>
      </c>
      <c r="N1085" s="24" t="s">
        <v>4868</v>
      </c>
      <c r="O1085" s="24" t="s">
        <v>1125</v>
      </c>
      <c r="P1085" s="25" t="s">
        <v>544</v>
      </c>
      <c r="Q1085" s="24" t="s">
        <v>5178</v>
      </c>
      <c r="R1085" s="25" t="s">
        <v>4664</v>
      </c>
      <c r="S1085" s="24"/>
      <c r="T1085" s="24"/>
      <c r="U1085" s="24"/>
    </row>
    <row r="1086" spans="2:21">
      <c r="B1086" s="24" t="str">
        <f t="shared" si="39"/>
        <v>N</v>
      </c>
      <c r="C1086" s="24" t="s">
        <v>6106</v>
      </c>
      <c r="D1086" s="24" t="str">
        <f t="shared" si="40"/>
        <v/>
      </c>
      <c r="E1086" s="197" t="s">
        <v>468</v>
      </c>
      <c r="F1086" s="189" t="s">
        <v>4655</v>
      </c>
      <c r="G1086" s="189" t="s">
        <v>432</v>
      </c>
      <c r="H1086" s="202" t="s">
        <v>265</v>
      </c>
      <c r="I1086" s="24" t="s">
        <v>3961</v>
      </c>
      <c r="J1086" s="24" t="s">
        <v>3961</v>
      </c>
      <c r="K1086" s="24"/>
      <c r="L1086" s="24" t="s">
        <v>4658</v>
      </c>
      <c r="M1086" s="24" t="s">
        <v>535</v>
      </c>
      <c r="N1086" s="24" t="s">
        <v>4868</v>
      </c>
      <c r="O1086" s="24" t="s">
        <v>1125</v>
      </c>
      <c r="P1086" s="25" t="s">
        <v>544</v>
      </c>
      <c r="Q1086" s="24" t="s">
        <v>5116</v>
      </c>
      <c r="R1086" s="25" t="s">
        <v>1095</v>
      </c>
      <c r="S1086" s="24"/>
      <c r="T1086" s="24"/>
      <c r="U1086" s="24"/>
    </row>
    <row r="1087" spans="2:21">
      <c r="B1087" s="24" t="str">
        <f t="shared" si="39"/>
        <v>N</v>
      </c>
      <c r="C1087" s="24" t="s">
        <v>6107</v>
      </c>
      <c r="D1087" s="24" t="str">
        <f t="shared" si="40"/>
        <v/>
      </c>
      <c r="E1087" s="197" t="s">
        <v>468</v>
      </c>
      <c r="F1087" s="189" t="s">
        <v>4655</v>
      </c>
      <c r="G1087" s="189" t="s">
        <v>432</v>
      </c>
      <c r="H1087" s="202" t="s">
        <v>265</v>
      </c>
      <c r="I1087" s="24" t="s">
        <v>3961</v>
      </c>
      <c r="J1087" s="24" t="s">
        <v>3961</v>
      </c>
      <c r="K1087" s="24"/>
      <c r="L1087" s="24" t="s">
        <v>4658</v>
      </c>
      <c r="M1087" s="24" t="s">
        <v>543</v>
      </c>
      <c r="N1087" s="24" t="s">
        <v>4868</v>
      </c>
      <c r="O1087" s="24" t="s">
        <v>1125</v>
      </c>
      <c r="P1087" s="25" t="s">
        <v>544</v>
      </c>
      <c r="Q1087" s="24" t="s">
        <v>5116</v>
      </c>
      <c r="R1087" s="25" t="s">
        <v>4664</v>
      </c>
      <c r="S1087" s="24"/>
      <c r="T1087" s="24"/>
      <c r="U1087" s="24"/>
    </row>
    <row r="1088" spans="2:21">
      <c r="B1088" s="24" t="str">
        <f t="shared" si="39"/>
        <v>N</v>
      </c>
      <c r="C1088" s="24" t="s">
        <v>6108</v>
      </c>
      <c r="D1088" s="24" t="str">
        <f t="shared" si="40"/>
        <v/>
      </c>
      <c r="E1088" s="189" t="s">
        <v>326</v>
      </c>
      <c r="F1088" s="189" t="s">
        <v>4655</v>
      </c>
      <c r="G1088" s="189" t="s">
        <v>332</v>
      </c>
      <c r="H1088" s="195" t="s">
        <v>333</v>
      </c>
      <c r="I1088" s="24" t="s">
        <v>3961</v>
      </c>
      <c r="J1088" s="24" t="s">
        <v>3961</v>
      </c>
      <c r="K1088" s="24"/>
      <c r="L1088" s="24" t="s">
        <v>4658</v>
      </c>
      <c r="M1088" s="24" t="s">
        <v>535</v>
      </c>
      <c r="N1088" s="24" t="s">
        <v>5218</v>
      </c>
      <c r="O1088" s="24" t="s">
        <v>1125</v>
      </c>
      <c r="P1088" s="25" t="s">
        <v>544</v>
      </c>
      <c r="Q1088" s="24" t="s">
        <v>5219</v>
      </c>
      <c r="R1088" s="25" t="s">
        <v>1095</v>
      </c>
      <c r="S1088" s="24"/>
      <c r="T1088" s="24"/>
      <c r="U1088" s="24"/>
    </row>
    <row r="1089" spans="2:21">
      <c r="B1089" s="24" t="str">
        <f t="shared" si="39"/>
        <v>N</v>
      </c>
      <c r="C1089" s="24" t="s">
        <v>6109</v>
      </c>
      <c r="D1089" s="24" t="str">
        <f t="shared" si="40"/>
        <v/>
      </c>
      <c r="E1089" s="189" t="s">
        <v>326</v>
      </c>
      <c r="F1089" s="189" t="s">
        <v>4655</v>
      </c>
      <c r="G1089" s="189" t="s">
        <v>332</v>
      </c>
      <c r="H1089" s="195" t="s">
        <v>333</v>
      </c>
      <c r="I1089" s="24" t="s">
        <v>3961</v>
      </c>
      <c r="J1089" s="24" t="s">
        <v>3961</v>
      </c>
      <c r="K1089" s="24"/>
      <c r="L1089" s="24" t="s">
        <v>4658</v>
      </c>
      <c r="M1089" s="24" t="s">
        <v>543</v>
      </c>
      <c r="N1089" s="24" t="s">
        <v>5218</v>
      </c>
      <c r="O1089" s="24" t="s">
        <v>1125</v>
      </c>
      <c r="P1089" s="25" t="s">
        <v>544</v>
      </c>
      <c r="Q1089" s="24" t="s">
        <v>5221</v>
      </c>
      <c r="R1089" s="25" t="s">
        <v>4664</v>
      </c>
      <c r="S1089" s="24"/>
      <c r="T1089" s="24"/>
      <c r="U1089" s="24"/>
    </row>
    <row r="1090" spans="2:21">
      <c r="B1090" s="24" t="str">
        <f t="shared" si="39"/>
        <v>N</v>
      </c>
      <c r="C1090" s="24" t="s">
        <v>6110</v>
      </c>
      <c r="D1090" s="24" t="str">
        <f t="shared" si="40"/>
        <v/>
      </c>
      <c r="E1090" s="189" t="s">
        <v>326</v>
      </c>
      <c r="F1090" s="189" t="s">
        <v>4655</v>
      </c>
      <c r="G1090" s="189" t="s">
        <v>332</v>
      </c>
      <c r="H1090" s="195" t="s">
        <v>333</v>
      </c>
      <c r="I1090" s="24" t="s">
        <v>3956</v>
      </c>
      <c r="J1090" s="24" t="s">
        <v>4656</v>
      </c>
      <c r="K1090" s="24" t="s">
        <v>4675</v>
      </c>
      <c r="L1090" s="24" t="s">
        <v>4658</v>
      </c>
      <c r="M1090" s="24" t="s">
        <v>535</v>
      </c>
      <c r="N1090" s="24" t="s">
        <v>5218</v>
      </c>
      <c r="O1090" s="24" t="s">
        <v>1125</v>
      </c>
      <c r="P1090" s="25" t="s">
        <v>544</v>
      </c>
      <c r="Q1090" s="24" t="s">
        <v>5223</v>
      </c>
      <c r="R1090" s="25" t="s">
        <v>1095</v>
      </c>
      <c r="S1090" s="24"/>
      <c r="T1090" s="24"/>
      <c r="U1090" s="24"/>
    </row>
    <row r="1091" spans="2:21">
      <c r="B1091" s="24" t="str">
        <f t="shared" si="39"/>
        <v>N</v>
      </c>
      <c r="C1091" s="24" t="s">
        <v>6111</v>
      </c>
      <c r="D1091" s="24" t="str">
        <f t="shared" si="40"/>
        <v/>
      </c>
      <c r="E1091" s="189" t="s">
        <v>326</v>
      </c>
      <c r="F1091" s="189" t="s">
        <v>4655</v>
      </c>
      <c r="G1091" s="189" t="s">
        <v>332</v>
      </c>
      <c r="H1091" s="195" t="s">
        <v>333</v>
      </c>
      <c r="I1091" s="24" t="s">
        <v>3956</v>
      </c>
      <c r="J1091" s="24" t="s">
        <v>4656</v>
      </c>
      <c r="K1091" s="24" t="s">
        <v>4675</v>
      </c>
      <c r="L1091" s="24" t="s">
        <v>4658</v>
      </c>
      <c r="M1091" s="24" t="s">
        <v>543</v>
      </c>
      <c r="N1091" s="24" t="s">
        <v>5218</v>
      </c>
      <c r="O1091" s="24" t="s">
        <v>1125</v>
      </c>
      <c r="P1091" s="25" t="s">
        <v>544</v>
      </c>
      <c r="Q1091" s="24" t="s">
        <v>5225</v>
      </c>
      <c r="R1091" s="25" t="s">
        <v>4664</v>
      </c>
      <c r="S1091" s="24"/>
      <c r="T1091" s="24"/>
      <c r="U1091" s="24"/>
    </row>
    <row r="1092" spans="2:21">
      <c r="B1092" s="24" t="str">
        <f t="shared" ref="B1092:B1152" si="41">IF(AND(M1092&lt;&gt;"B20", O1092= "Coating_Standard"),"Y","N")</f>
        <v>N</v>
      </c>
      <c r="C1092" s="24" t="s">
        <v>6112</v>
      </c>
      <c r="D1092" s="24" t="str">
        <f t="shared" si="40"/>
        <v/>
      </c>
      <c r="E1092" s="189" t="s">
        <v>336</v>
      </c>
      <c r="F1092" s="189" t="s">
        <v>4655</v>
      </c>
      <c r="G1092" s="189" t="s">
        <v>332</v>
      </c>
      <c r="H1092" s="195" t="s">
        <v>333</v>
      </c>
      <c r="I1092" s="24" t="s">
        <v>3961</v>
      </c>
      <c r="J1092" s="24" t="s">
        <v>3961</v>
      </c>
      <c r="K1092" s="24"/>
      <c r="L1092" s="24" t="s">
        <v>4658</v>
      </c>
      <c r="M1092" s="24" t="s">
        <v>535</v>
      </c>
      <c r="N1092" s="24" t="s">
        <v>5218</v>
      </c>
      <c r="O1092" s="24" t="s">
        <v>1125</v>
      </c>
      <c r="P1092" s="25" t="s">
        <v>544</v>
      </c>
      <c r="Q1092" s="24" t="s">
        <v>5227</v>
      </c>
      <c r="R1092" s="25" t="s">
        <v>1095</v>
      </c>
      <c r="S1092" s="24"/>
      <c r="T1092" s="24"/>
      <c r="U1092" s="24"/>
    </row>
    <row r="1093" spans="2:21">
      <c r="B1093" s="24" t="str">
        <f t="shared" si="41"/>
        <v>N</v>
      </c>
      <c r="C1093" s="24" t="s">
        <v>6113</v>
      </c>
      <c r="D1093" s="24" t="str">
        <f t="shared" si="40"/>
        <v/>
      </c>
      <c r="E1093" s="189" t="s">
        <v>336</v>
      </c>
      <c r="F1093" s="189" t="s">
        <v>4655</v>
      </c>
      <c r="G1093" s="189" t="s">
        <v>332</v>
      </c>
      <c r="H1093" s="195" t="s">
        <v>333</v>
      </c>
      <c r="I1093" s="24" t="s">
        <v>3961</v>
      </c>
      <c r="J1093" s="24" t="s">
        <v>3961</v>
      </c>
      <c r="K1093" s="24"/>
      <c r="L1093" s="24" t="s">
        <v>4658</v>
      </c>
      <c r="M1093" s="24" t="s">
        <v>543</v>
      </c>
      <c r="N1093" s="24" t="s">
        <v>5218</v>
      </c>
      <c r="O1093" s="24" t="s">
        <v>1125</v>
      </c>
      <c r="P1093" s="25" t="s">
        <v>544</v>
      </c>
      <c r="Q1093" s="24" t="s">
        <v>5229</v>
      </c>
      <c r="R1093" s="25" t="s">
        <v>4664</v>
      </c>
      <c r="S1093" s="24"/>
      <c r="T1093" s="24"/>
      <c r="U1093" s="24"/>
    </row>
    <row r="1094" spans="2:21">
      <c r="B1094" s="24" t="str">
        <f t="shared" si="41"/>
        <v>N</v>
      </c>
      <c r="C1094" s="24" t="s">
        <v>6114</v>
      </c>
      <c r="D1094" s="24" t="str">
        <f t="shared" si="40"/>
        <v/>
      </c>
      <c r="E1094" s="189" t="s">
        <v>336</v>
      </c>
      <c r="F1094" s="189" t="s">
        <v>4655</v>
      </c>
      <c r="G1094" s="189" t="s">
        <v>332</v>
      </c>
      <c r="H1094" s="195" t="s">
        <v>333</v>
      </c>
      <c r="I1094" s="24" t="s">
        <v>3956</v>
      </c>
      <c r="J1094" s="24" t="s">
        <v>4656</v>
      </c>
      <c r="K1094" s="24" t="s">
        <v>4675</v>
      </c>
      <c r="L1094" s="24" t="s">
        <v>4658</v>
      </c>
      <c r="M1094" s="24" t="s">
        <v>535</v>
      </c>
      <c r="N1094" s="24" t="s">
        <v>5218</v>
      </c>
      <c r="O1094" s="24" t="s">
        <v>1125</v>
      </c>
      <c r="P1094" s="25" t="s">
        <v>544</v>
      </c>
      <c r="Q1094" s="24" t="s">
        <v>5231</v>
      </c>
      <c r="R1094" s="25" t="s">
        <v>1095</v>
      </c>
      <c r="S1094" s="24"/>
      <c r="T1094" s="24"/>
      <c r="U1094" s="24"/>
    </row>
    <row r="1095" spans="2:21">
      <c r="B1095" s="24" t="str">
        <f t="shared" si="41"/>
        <v>N</v>
      </c>
      <c r="C1095" s="24" t="s">
        <v>6115</v>
      </c>
      <c r="D1095" s="24" t="str">
        <f t="shared" si="40"/>
        <v/>
      </c>
      <c r="E1095" s="189" t="s">
        <v>336</v>
      </c>
      <c r="F1095" s="189" t="s">
        <v>4655</v>
      </c>
      <c r="G1095" s="189" t="s">
        <v>332</v>
      </c>
      <c r="H1095" s="195" t="s">
        <v>333</v>
      </c>
      <c r="I1095" s="24" t="s">
        <v>3956</v>
      </c>
      <c r="J1095" s="24" t="s">
        <v>4656</v>
      </c>
      <c r="K1095" s="24" t="s">
        <v>4675</v>
      </c>
      <c r="L1095" s="24" t="s">
        <v>4658</v>
      </c>
      <c r="M1095" s="24" t="s">
        <v>543</v>
      </c>
      <c r="N1095" s="24" t="s">
        <v>5218</v>
      </c>
      <c r="O1095" s="24" t="s">
        <v>1125</v>
      </c>
      <c r="P1095" s="25" t="s">
        <v>544</v>
      </c>
      <c r="Q1095" s="24" t="s">
        <v>5233</v>
      </c>
      <c r="R1095" s="25" t="s">
        <v>4664</v>
      </c>
      <c r="S1095" s="24"/>
      <c r="T1095" s="24"/>
      <c r="U1095" s="24"/>
    </row>
    <row r="1096" spans="2:21">
      <c r="B1096" s="24" t="str">
        <f t="shared" si="41"/>
        <v>N</v>
      </c>
      <c r="C1096" s="24" t="s">
        <v>6116</v>
      </c>
      <c r="D1096" s="24" t="str">
        <f t="shared" si="40"/>
        <v/>
      </c>
      <c r="E1096" s="189" t="s">
        <v>344</v>
      </c>
      <c r="F1096" s="189" t="s">
        <v>4655</v>
      </c>
      <c r="G1096" s="189" t="s">
        <v>332</v>
      </c>
      <c r="H1096" s="195" t="s">
        <v>333</v>
      </c>
      <c r="I1096" s="24" t="s">
        <v>3961</v>
      </c>
      <c r="J1096" s="24" t="s">
        <v>3961</v>
      </c>
      <c r="K1096" s="24"/>
      <c r="L1096" s="24" t="s">
        <v>4658</v>
      </c>
      <c r="M1096" s="24" t="s">
        <v>535</v>
      </c>
      <c r="N1096" s="24" t="s">
        <v>5218</v>
      </c>
      <c r="O1096" s="24" t="s">
        <v>1125</v>
      </c>
      <c r="P1096" s="25" t="s">
        <v>544</v>
      </c>
      <c r="Q1096" s="24" t="s">
        <v>5235</v>
      </c>
      <c r="R1096" s="25" t="s">
        <v>1095</v>
      </c>
      <c r="S1096" s="24"/>
      <c r="T1096" s="24"/>
      <c r="U1096" s="24"/>
    </row>
    <row r="1097" spans="2:21">
      <c r="B1097" s="24" t="str">
        <f t="shared" si="41"/>
        <v>N</v>
      </c>
      <c r="C1097" s="24" t="s">
        <v>6117</v>
      </c>
      <c r="D1097" s="24" t="str">
        <f t="shared" si="40"/>
        <v/>
      </c>
      <c r="E1097" s="189" t="s">
        <v>344</v>
      </c>
      <c r="F1097" s="189" t="s">
        <v>4655</v>
      </c>
      <c r="G1097" s="189" t="s">
        <v>332</v>
      </c>
      <c r="H1097" s="195" t="s">
        <v>333</v>
      </c>
      <c r="I1097" s="24" t="s">
        <v>3961</v>
      </c>
      <c r="J1097" s="24" t="s">
        <v>3961</v>
      </c>
      <c r="K1097" s="24"/>
      <c r="L1097" s="24" t="s">
        <v>4658</v>
      </c>
      <c r="M1097" s="24" t="s">
        <v>543</v>
      </c>
      <c r="N1097" s="24" t="s">
        <v>5218</v>
      </c>
      <c r="O1097" s="24" t="s">
        <v>1125</v>
      </c>
      <c r="P1097" s="25" t="s">
        <v>544</v>
      </c>
      <c r="Q1097" s="24" t="s">
        <v>5237</v>
      </c>
      <c r="R1097" s="25" t="s">
        <v>4664</v>
      </c>
      <c r="S1097" s="24"/>
      <c r="T1097" s="24"/>
      <c r="U1097" s="24"/>
    </row>
    <row r="1098" spans="2:21">
      <c r="B1098" s="24" t="str">
        <f t="shared" si="41"/>
        <v>N</v>
      </c>
      <c r="C1098" s="24" t="s">
        <v>6118</v>
      </c>
      <c r="D1098" s="24" t="str">
        <f t="shared" si="40"/>
        <v/>
      </c>
      <c r="E1098" s="189" t="s">
        <v>344</v>
      </c>
      <c r="F1098" s="189" t="s">
        <v>4655</v>
      </c>
      <c r="G1098" s="189" t="s">
        <v>332</v>
      </c>
      <c r="H1098" s="195" t="s">
        <v>333</v>
      </c>
      <c r="I1098" s="24" t="s">
        <v>3956</v>
      </c>
      <c r="J1098" s="24" t="s">
        <v>4656</v>
      </c>
      <c r="K1098" s="24" t="s">
        <v>4675</v>
      </c>
      <c r="L1098" s="24" t="s">
        <v>4658</v>
      </c>
      <c r="M1098" s="24" t="s">
        <v>535</v>
      </c>
      <c r="N1098" s="24" t="s">
        <v>5218</v>
      </c>
      <c r="O1098" s="24" t="s">
        <v>1125</v>
      </c>
      <c r="P1098" s="25" t="s">
        <v>544</v>
      </c>
      <c r="Q1098" s="24" t="s">
        <v>5239</v>
      </c>
      <c r="R1098" s="25" t="s">
        <v>1095</v>
      </c>
      <c r="S1098" s="24"/>
      <c r="T1098" s="24"/>
      <c r="U1098" s="24"/>
    </row>
    <row r="1099" spans="2:21">
      <c r="B1099" s="24" t="str">
        <f t="shared" si="41"/>
        <v>N</v>
      </c>
      <c r="C1099" s="24" t="s">
        <v>6119</v>
      </c>
      <c r="D1099" s="24" t="str">
        <f t="shared" si="40"/>
        <v/>
      </c>
      <c r="E1099" s="189" t="s">
        <v>344</v>
      </c>
      <c r="F1099" s="189" t="s">
        <v>4655</v>
      </c>
      <c r="G1099" s="189" t="s">
        <v>332</v>
      </c>
      <c r="H1099" s="195" t="s">
        <v>333</v>
      </c>
      <c r="I1099" s="24" t="s">
        <v>3956</v>
      </c>
      <c r="J1099" s="24" t="s">
        <v>4656</v>
      </c>
      <c r="K1099" s="24" t="s">
        <v>4675</v>
      </c>
      <c r="L1099" s="24" t="s">
        <v>4658</v>
      </c>
      <c r="M1099" s="24" t="s">
        <v>543</v>
      </c>
      <c r="N1099" s="24" t="s">
        <v>5218</v>
      </c>
      <c r="O1099" s="24" t="s">
        <v>1125</v>
      </c>
      <c r="P1099" s="25" t="s">
        <v>544</v>
      </c>
      <c r="Q1099" s="24" t="s">
        <v>5241</v>
      </c>
      <c r="R1099" s="25" t="s">
        <v>4664</v>
      </c>
      <c r="S1099" s="24"/>
      <c r="T1099" s="24"/>
      <c r="U1099" s="24"/>
    </row>
    <row r="1100" spans="2:21">
      <c r="B1100" s="24" t="str">
        <f t="shared" si="41"/>
        <v>N</v>
      </c>
      <c r="C1100" s="24" t="s">
        <v>6120</v>
      </c>
      <c r="D1100" s="24" t="str">
        <f t="shared" si="40"/>
        <v/>
      </c>
      <c r="E1100" s="189" t="s">
        <v>356</v>
      </c>
      <c r="F1100" s="189" t="s">
        <v>4655</v>
      </c>
      <c r="G1100" s="189" t="s">
        <v>359</v>
      </c>
      <c r="H1100" s="195" t="s">
        <v>360</v>
      </c>
      <c r="I1100" s="24" t="s">
        <v>3956</v>
      </c>
      <c r="J1100" s="24" t="s">
        <v>4656</v>
      </c>
      <c r="K1100" s="24"/>
      <c r="L1100" s="24" t="s">
        <v>4658</v>
      </c>
      <c r="M1100" s="24" t="s">
        <v>535</v>
      </c>
      <c r="N1100" s="24" t="s">
        <v>5218</v>
      </c>
      <c r="O1100" s="24" t="s">
        <v>1125</v>
      </c>
      <c r="P1100" s="25" t="s">
        <v>544</v>
      </c>
      <c r="Q1100" s="24" t="s">
        <v>5243</v>
      </c>
      <c r="R1100" s="25" t="s">
        <v>1095</v>
      </c>
      <c r="S1100" s="24"/>
      <c r="T1100" s="24"/>
      <c r="U1100" s="24"/>
    </row>
    <row r="1101" spans="2:21">
      <c r="B1101" s="24" t="str">
        <f t="shared" si="41"/>
        <v>N</v>
      </c>
      <c r="C1101" s="24" t="s">
        <v>6121</v>
      </c>
      <c r="D1101" s="24" t="str">
        <f t="shared" si="40"/>
        <v/>
      </c>
      <c r="E1101" s="189" t="s">
        <v>356</v>
      </c>
      <c r="F1101" s="189" t="s">
        <v>4655</v>
      </c>
      <c r="G1101" s="189" t="s">
        <v>359</v>
      </c>
      <c r="H1101" s="195" t="s">
        <v>360</v>
      </c>
      <c r="I1101" s="24" t="s">
        <v>3956</v>
      </c>
      <c r="J1101" s="24" t="s">
        <v>4656</v>
      </c>
      <c r="K1101" s="24"/>
      <c r="L1101" s="24" t="s">
        <v>4658</v>
      </c>
      <c r="M1101" s="24" t="s">
        <v>543</v>
      </c>
      <c r="N1101" s="24" t="s">
        <v>5218</v>
      </c>
      <c r="O1101" s="24" t="s">
        <v>1125</v>
      </c>
      <c r="P1101" s="25" t="s">
        <v>544</v>
      </c>
      <c r="Q1101" s="24" t="s">
        <v>5245</v>
      </c>
      <c r="R1101" s="25" t="s">
        <v>4664</v>
      </c>
      <c r="S1101" s="24"/>
      <c r="T1101" s="24"/>
      <c r="U1101" s="24"/>
    </row>
    <row r="1102" spans="2:21">
      <c r="B1102" s="24" t="str">
        <f t="shared" si="41"/>
        <v>N</v>
      </c>
      <c r="C1102" s="24" t="s">
        <v>6122</v>
      </c>
      <c r="D1102" s="24" t="str">
        <f t="shared" si="40"/>
        <v/>
      </c>
      <c r="E1102" s="189" t="s">
        <v>356</v>
      </c>
      <c r="F1102" s="189" t="s">
        <v>4655</v>
      </c>
      <c r="G1102" s="189" t="s">
        <v>359</v>
      </c>
      <c r="H1102" s="195" t="s">
        <v>360</v>
      </c>
      <c r="I1102" s="24" t="s">
        <v>3961</v>
      </c>
      <c r="J1102" s="24" t="s">
        <v>3961</v>
      </c>
      <c r="K1102" s="24"/>
      <c r="L1102" s="24" t="s">
        <v>4658</v>
      </c>
      <c r="M1102" s="24" t="s">
        <v>535</v>
      </c>
      <c r="N1102" s="24" t="s">
        <v>5218</v>
      </c>
      <c r="O1102" s="24" t="s">
        <v>1125</v>
      </c>
      <c r="P1102" s="25" t="s">
        <v>544</v>
      </c>
      <c r="Q1102" s="24" t="s">
        <v>5247</v>
      </c>
      <c r="R1102" s="25" t="s">
        <v>1095</v>
      </c>
      <c r="S1102" s="24"/>
      <c r="T1102" s="24"/>
      <c r="U1102" s="24"/>
    </row>
    <row r="1103" spans="2:21">
      <c r="B1103" s="24" t="str">
        <f t="shared" si="41"/>
        <v>N</v>
      </c>
      <c r="C1103" s="24" t="s">
        <v>6123</v>
      </c>
      <c r="D1103" s="24" t="str">
        <f t="shared" si="40"/>
        <v/>
      </c>
      <c r="E1103" s="189" t="s">
        <v>356</v>
      </c>
      <c r="F1103" s="189" t="s">
        <v>4655</v>
      </c>
      <c r="G1103" s="189" t="s">
        <v>359</v>
      </c>
      <c r="H1103" s="195" t="s">
        <v>360</v>
      </c>
      <c r="I1103" s="24" t="s">
        <v>3961</v>
      </c>
      <c r="J1103" s="24" t="s">
        <v>3961</v>
      </c>
      <c r="K1103" s="24"/>
      <c r="L1103" s="24" t="s">
        <v>4658</v>
      </c>
      <c r="M1103" s="24" t="s">
        <v>543</v>
      </c>
      <c r="N1103" s="24" t="s">
        <v>5218</v>
      </c>
      <c r="O1103" s="24" t="s">
        <v>1125</v>
      </c>
      <c r="P1103" s="25" t="s">
        <v>544</v>
      </c>
      <c r="Q1103" s="24" t="s">
        <v>5249</v>
      </c>
      <c r="R1103" s="25" t="s">
        <v>4664</v>
      </c>
      <c r="S1103" s="24"/>
      <c r="T1103" s="24"/>
      <c r="U1103" s="24"/>
    </row>
    <row r="1104" spans="2:21">
      <c r="B1104" s="24" t="str">
        <f t="shared" si="41"/>
        <v>N</v>
      </c>
      <c r="C1104" s="24" t="s">
        <v>6124</v>
      </c>
      <c r="D1104" s="24" t="str">
        <f t="shared" si="40"/>
        <v/>
      </c>
      <c r="E1104" s="189" t="s">
        <v>363</v>
      </c>
      <c r="F1104" s="189" t="s">
        <v>4655</v>
      </c>
      <c r="G1104" s="189" t="s">
        <v>359</v>
      </c>
      <c r="H1104" s="195" t="s">
        <v>360</v>
      </c>
      <c r="I1104" s="24" t="s">
        <v>3956</v>
      </c>
      <c r="J1104" s="24" t="s">
        <v>4656</v>
      </c>
      <c r="K1104" s="24"/>
      <c r="L1104" s="24" t="s">
        <v>4658</v>
      </c>
      <c r="M1104" s="24" t="s">
        <v>535</v>
      </c>
      <c r="N1104" s="24" t="s">
        <v>5218</v>
      </c>
      <c r="O1104" s="24" t="s">
        <v>1125</v>
      </c>
      <c r="P1104" s="25" t="s">
        <v>544</v>
      </c>
      <c r="Q1104" s="24" t="s">
        <v>5251</v>
      </c>
      <c r="R1104" s="25" t="s">
        <v>1095</v>
      </c>
      <c r="S1104" s="24"/>
      <c r="T1104" s="24"/>
      <c r="U1104" s="24"/>
    </row>
    <row r="1105" spans="2:21">
      <c r="B1105" s="24" t="str">
        <f t="shared" si="41"/>
        <v>N</v>
      </c>
      <c r="C1105" s="24" t="s">
        <v>6125</v>
      </c>
      <c r="D1105" s="24" t="str">
        <f t="shared" si="40"/>
        <v/>
      </c>
      <c r="E1105" s="189" t="s">
        <v>363</v>
      </c>
      <c r="F1105" s="189" t="s">
        <v>4655</v>
      </c>
      <c r="G1105" s="189" t="s">
        <v>359</v>
      </c>
      <c r="H1105" s="195" t="s">
        <v>360</v>
      </c>
      <c r="I1105" s="24" t="s">
        <v>3956</v>
      </c>
      <c r="J1105" s="24" t="s">
        <v>4656</v>
      </c>
      <c r="K1105" s="24"/>
      <c r="L1105" s="24" t="s">
        <v>4658</v>
      </c>
      <c r="M1105" s="24" t="s">
        <v>543</v>
      </c>
      <c r="N1105" s="24" t="s">
        <v>5218</v>
      </c>
      <c r="O1105" s="24" t="s">
        <v>1125</v>
      </c>
      <c r="P1105" s="25" t="s">
        <v>544</v>
      </c>
      <c r="Q1105" s="24" t="s">
        <v>5253</v>
      </c>
      <c r="R1105" s="25" t="s">
        <v>4664</v>
      </c>
      <c r="S1105" s="24"/>
      <c r="T1105" s="24"/>
      <c r="U1105" s="24"/>
    </row>
    <row r="1106" spans="2:21">
      <c r="B1106" s="24" t="str">
        <f t="shared" si="41"/>
        <v>N</v>
      </c>
      <c r="C1106" s="24" t="s">
        <v>6126</v>
      </c>
      <c r="D1106" s="24" t="str">
        <f t="shared" si="40"/>
        <v/>
      </c>
      <c r="E1106" s="189" t="s">
        <v>363</v>
      </c>
      <c r="F1106" s="189" t="s">
        <v>4655</v>
      </c>
      <c r="G1106" s="189" t="s">
        <v>359</v>
      </c>
      <c r="H1106" s="195" t="s">
        <v>360</v>
      </c>
      <c r="I1106" s="24" t="s">
        <v>3961</v>
      </c>
      <c r="J1106" s="24" t="s">
        <v>3961</v>
      </c>
      <c r="K1106" s="24"/>
      <c r="L1106" s="24" t="s">
        <v>4658</v>
      </c>
      <c r="M1106" s="24" t="s">
        <v>535</v>
      </c>
      <c r="N1106" s="24" t="s">
        <v>5218</v>
      </c>
      <c r="O1106" s="24" t="s">
        <v>1125</v>
      </c>
      <c r="P1106" s="25" t="s">
        <v>544</v>
      </c>
      <c r="Q1106" s="24" t="s">
        <v>5255</v>
      </c>
      <c r="R1106" s="25" t="s">
        <v>1095</v>
      </c>
      <c r="S1106" s="24"/>
      <c r="T1106" s="24"/>
      <c r="U1106" s="24"/>
    </row>
    <row r="1107" spans="2:21">
      <c r="B1107" s="24" t="str">
        <f t="shared" si="41"/>
        <v>N</v>
      </c>
      <c r="C1107" s="24" t="s">
        <v>6127</v>
      </c>
      <c r="D1107" s="24" t="str">
        <f t="shared" si="40"/>
        <v/>
      </c>
      <c r="E1107" s="189" t="s">
        <v>363</v>
      </c>
      <c r="F1107" s="189" t="s">
        <v>4655</v>
      </c>
      <c r="G1107" s="189" t="s">
        <v>359</v>
      </c>
      <c r="H1107" s="195" t="s">
        <v>360</v>
      </c>
      <c r="I1107" s="24" t="s">
        <v>3961</v>
      </c>
      <c r="J1107" s="24" t="s">
        <v>3961</v>
      </c>
      <c r="K1107" s="24"/>
      <c r="L1107" s="24" t="s">
        <v>4658</v>
      </c>
      <c r="M1107" s="24" t="s">
        <v>543</v>
      </c>
      <c r="N1107" s="24" t="s">
        <v>5218</v>
      </c>
      <c r="O1107" s="24" t="s">
        <v>1125</v>
      </c>
      <c r="P1107" s="25" t="s">
        <v>544</v>
      </c>
      <c r="Q1107" s="24" t="s">
        <v>5257</v>
      </c>
      <c r="R1107" s="25" t="s">
        <v>4664</v>
      </c>
      <c r="S1107" s="24"/>
      <c r="T1107" s="24"/>
      <c r="U1107" s="24"/>
    </row>
    <row r="1108" spans="2:21">
      <c r="B1108" s="24" t="str">
        <f t="shared" si="41"/>
        <v>N</v>
      </c>
      <c r="C1108" s="24" t="s">
        <v>6128</v>
      </c>
      <c r="D1108" s="24" t="str">
        <f t="shared" si="40"/>
        <v/>
      </c>
      <c r="E1108" s="189" t="s">
        <v>368</v>
      </c>
      <c r="F1108" s="189" t="s">
        <v>4655</v>
      </c>
      <c r="G1108" s="189" t="s">
        <v>359</v>
      </c>
      <c r="H1108" s="195" t="s">
        <v>360</v>
      </c>
      <c r="I1108" s="24" t="s">
        <v>3956</v>
      </c>
      <c r="J1108" s="24" t="s">
        <v>4656</v>
      </c>
      <c r="K1108" s="24"/>
      <c r="L1108" s="24" t="s">
        <v>4658</v>
      </c>
      <c r="M1108" s="24" t="s">
        <v>535</v>
      </c>
      <c r="N1108" s="24" t="s">
        <v>5218</v>
      </c>
      <c r="O1108" s="24" t="s">
        <v>1125</v>
      </c>
      <c r="P1108" s="25" t="s">
        <v>544</v>
      </c>
      <c r="Q1108" s="24" t="s">
        <v>5259</v>
      </c>
      <c r="R1108" s="25" t="s">
        <v>1095</v>
      </c>
      <c r="S1108" s="24"/>
      <c r="T1108" s="24"/>
      <c r="U1108" s="24"/>
    </row>
    <row r="1109" spans="2:21">
      <c r="B1109" s="24" t="str">
        <f t="shared" si="41"/>
        <v>N</v>
      </c>
      <c r="C1109" s="24" t="s">
        <v>6129</v>
      </c>
      <c r="D1109" s="24" t="str">
        <f t="shared" si="40"/>
        <v/>
      </c>
      <c r="E1109" s="189" t="s">
        <v>368</v>
      </c>
      <c r="F1109" s="189" t="s">
        <v>4655</v>
      </c>
      <c r="G1109" s="189" t="s">
        <v>359</v>
      </c>
      <c r="H1109" s="195" t="s">
        <v>360</v>
      </c>
      <c r="I1109" s="24" t="s">
        <v>3956</v>
      </c>
      <c r="J1109" s="24" t="s">
        <v>4656</v>
      </c>
      <c r="K1109" s="24"/>
      <c r="L1109" s="24" t="s">
        <v>4658</v>
      </c>
      <c r="M1109" s="24" t="s">
        <v>543</v>
      </c>
      <c r="N1109" s="24" t="s">
        <v>5218</v>
      </c>
      <c r="O1109" s="24" t="s">
        <v>1125</v>
      </c>
      <c r="P1109" s="25" t="s">
        <v>544</v>
      </c>
      <c r="Q1109" s="24" t="s">
        <v>5261</v>
      </c>
      <c r="R1109" s="25" t="s">
        <v>4664</v>
      </c>
      <c r="S1109" s="24"/>
      <c r="T1109" s="24"/>
      <c r="U1109" s="24"/>
    </row>
    <row r="1110" spans="2:21">
      <c r="B1110" s="24" t="str">
        <f t="shared" si="41"/>
        <v>N</v>
      </c>
      <c r="C1110" s="24" t="s">
        <v>6130</v>
      </c>
      <c r="D1110" s="24" t="str">
        <f t="shared" si="40"/>
        <v/>
      </c>
      <c r="E1110" s="189" t="s">
        <v>368</v>
      </c>
      <c r="F1110" s="189" t="s">
        <v>4655</v>
      </c>
      <c r="G1110" s="189" t="s">
        <v>359</v>
      </c>
      <c r="H1110" s="195" t="s">
        <v>360</v>
      </c>
      <c r="I1110" s="24" t="s">
        <v>3961</v>
      </c>
      <c r="J1110" s="24" t="s">
        <v>3961</v>
      </c>
      <c r="K1110" s="24"/>
      <c r="L1110" s="24" t="s">
        <v>4658</v>
      </c>
      <c r="M1110" s="24" t="s">
        <v>535</v>
      </c>
      <c r="N1110" s="24" t="s">
        <v>5218</v>
      </c>
      <c r="O1110" s="24" t="s">
        <v>1125</v>
      </c>
      <c r="P1110" s="25" t="s">
        <v>544</v>
      </c>
      <c r="Q1110" s="24" t="s">
        <v>5263</v>
      </c>
      <c r="R1110" s="25" t="s">
        <v>1095</v>
      </c>
      <c r="S1110" s="24"/>
      <c r="T1110" s="24"/>
      <c r="U1110" s="24"/>
    </row>
    <row r="1111" spans="2:21">
      <c r="B1111" s="24" t="str">
        <f t="shared" si="41"/>
        <v>N</v>
      </c>
      <c r="C1111" s="24" t="s">
        <v>6131</v>
      </c>
      <c r="D1111" s="24" t="str">
        <f t="shared" si="40"/>
        <v/>
      </c>
      <c r="E1111" s="189" t="s">
        <v>368</v>
      </c>
      <c r="F1111" s="189" t="s">
        <v>4655</v>
      </c>
      <c r="G1111" s="189" t="s">
        <v>359</v>
      </c>
      <c r="H1111" s="195" t="s">
        <v>360</v>
      </c>
      <c r="I1111" s="24" t="s">
        <v>3961</v>
      </c>
      <c r="J1111" s="24" t="s">
        <v>3961</v>
      </c>
      <c r="K1111" s="24"/>
      <c r="L1111" s="24" t="s">
        <v>4658</v>
      </c>
      <c r="M1111" s="24" t="s">
        <v>543</v>
      </c>
      <c r="N1111" s="24" t="s">
        <v>5218</v>
      </c>
      <c r="O1111" s="24" t="s">
        <v>1125</v>
      </c>
      <c r="P1111" s="25" t="s">
        <v>544</v>
      </c>
      <c r="Q1111" s="24" t="s">
        <v>5265</v>
      </c>
      <c r="R1111" s="25" t="s">
        <v>4664</v>
      </c>
      <c r="S1111" s="24"/>
      <c r="T1111" s="24"/>
      <c r="U1111" s="24"/>
    </row>
    <row r="1112" spans="2:21">
      <c r="B1112" s="24" t="str">
        <f t="shared" si="41"/>
        <v>N</v>
      </c>
      <c r="C1112" s="24" t="s">
        <v>6132</v>
      </c>
      <c r="D1112" s="24" t="str">
        <f t="shared" si="40"/>
        <v/>
      </c>
      <c r="E1112" s="197" t="s">
        <v>373</v>
      </c>
      <c r="F1112" s="189" t="s">
        <v>4655</v>
      </c>
      <c r="G1112" s="189" t="s">
        <v>359</v>
      </c>
      <c r="H1112" s="195" t="s">
        <v>360</v>
      </c>
      <c r="I1112" s="24" t="s">
        <v>3956</v>
      </c>
      <c r="J1112" s="24" t="s">
        <v>4656</v>
      </c>
      <c r="K1112" s="24"/>
      <c r="L1112" s="24" t="s">
        <v>4658</v>
      </c>
      <c r="M1112" s="24" t="s">
        <v>535</v>
      </c>
      <c r="N1112" s="24" t="s">
        <v>5218</v>
      </c>
      <c r="O1112" s="24" t="s">
        <v>1125</v>
      </c>
      <c r="P1112" s="25" t="s">
        <v>544</v>
      </c>
      <c r="Q1112" s="24" t="s">
        <v>5267</v>
      </c>
      <c r="R1112" s="25" t="s">
        <v>1095</v>
      </c>
      <c r="S1112" s="24"/>
      <c r="T1112" s="24"/>
      <c r="U1112" s="24"/>
    </row>
    <row r="1113" spans="2:21">
      <c r="B1113" s="24" t="str">
        <f t="shared" si="41"/>
        <v>N</v>
      </c>
      <c r="C1113" s="24" t="s">
        <v>6133</v>
      </c>
      <c r="D1113" s="24" t="str">
        <f t="shared" si="40"/>
        <v/>
      </c>
      <c r="E1113" s="197" t="s">
        <v>373</v>
      </c>
      <c r="F1113" s="189" t="s">
        <v>4655</v>
      </c>
      <c r="G1113" s="189" t="s">
        <v>359</v>
      </c>
      <c r="H1113" s="195" t="s">
        <v>360</v>
      </c>
      <c r="I1113" s="24" t="s">
        <v>3956</v>
      </c>
      <c r="J1113" s="24" t="s">
        <v>4656</v>
      </c>
      <c r="K1113" s="24"/>
      <c r="L1113" s="24" t="s">
        <v>4658</v>
      </c>
      <c r="M1113" s="24" t="s">
        <v>543</v>
      </c>
      <c r="N1113" s="24" t="s">
        <v>5218</v>
      </c>
      <c r="O1113" s="24" t="s">
        <v>1125</v>
      </c>
      <c r="P1113" s="25" t="s">
        <v>544</v>
      </c>
      <c r="Q1113" s="24" t="s">
        <v>5269</v>
      </c>
      <c r="R1113" s="25" t="s">
        <v>4664</v>
      </c>
      <c r="S1113" s="24"/>
      <c r="T1113" s="24"/>
      <c r="U1113" s="24"/>
    </row>
    <row r="1114" spans="2:21">
      <c r="B1114" s="24" t="str">
        <f t="shared" si="41"/>
        <v>N</v>
      </c>
      <c r="C1114" s="24" t="s">
        <v>6134</v>
      </c>
      <c r="D1114" s="24" t="str">
        <f t="shared" si="40"/>
        <v/>
      </c>
      <c r="E1114" s="197" t="s">
        <v>373</v>
      </c>
      <c r="F1114" s="189" t="s">
        <v>4655</v>
      </c>
      <c r="G1114" s="189" t="s">
        <v>359</v>
      </c>
      <c r="H1114" s="195" t="s">
        <v>360</v>
      </c>
      <c r="I1114" s="24" t="s">
        <v>3961</v>
      </c>
      <c r="J1114" s="24" t="s">
        <v>3961</v>
      </c>
      <c r="K1114" s="24"/>
      <c r="L1114" s="24" t="s">
        <v>4658</v>
      </c>
      <c r="M1114" s="24" t="s">
        <v>535</v>
      </c>
      <c r="N1114" s="24" t="s">
        <v>5218</v>
      </c>
      <c r="O1114" s="24" t="s">
        <v>1125</v>
      </c>
      <c r="P1114" s="25" t="s">
        <v>544</v>
      </c>
      <c r="Q1114" s="24" t="s">
        <v>5271</v>
      </c>
      <c r="R1114" s="25" t="s">
        <v>1095</v>
      </c>
      <c r="S1114" s="24"/>
      <c r="T1114" s="24"/>
      <c r="U1114" s="24"/>
    </row>
    <row r="1115" spans="2:21">
      <c r="B1115" s="24" t="str">
        <f t="shared" si="41"/>
        <v>N</v>
      </c>
      <c r="C1115" s="24" t="s">
        <v>6135</v>
      </c>
      <c r="D1115" s="24" t="str">
        <f t="shared" si="40"/>
        <v/>
      </c>
      <c r="E1115" s="197" t="s">
        <v>373</v>
      </c>
      <c r="F1115" s="189" t="s">
        <v>4655</v>
      </c>
      <c r="G1115" s="189" t="s">
        <v>359</v>
      </c>
      <c r="H1115" s="195" t="s">
        <v>360</v>
      </c>
      <c r="I1115" s="24" t="s">
        <v>3961</v>
      </c>
      <c r="J1115" s="24" t="s">
        <v>3961</v>
      </c>
      <c r="K1115" s="24"/>
      <c r="L1115" s="24" t="s">
        <v>4658</v>
      </c>
      <c r="M1115" s="24" t="s">
        <v>543</v>
      </c>
      <c r="N1115" s="24" t="s">
        <v>5218</v>
      </c>
      <c r="O1115" s="24" t="s">
        <v>1125</v>
      </c>
      <c r="P1115" s="25" t="s">
        <v>544</v>
      </c>
      <c r="Q1115" s="24" t="s">
        <v>5273</v>
      </c>
      <c r="R1115" s="25" t="s">
        <v>4664</v>
      </c>
      <c r="S1115" s="24"/>
      <c r="T1115" s="24"/>
      <c r="U1115" s="24"/>
    </row>
    <row r="1116" spans="2:21">
      <c r="B1116" s="24" t="str">
        <f t="shared" si="41"/>
        <v>N</v>
      </c>
      <c r="C1116" s="24" t="s">
        <v>6136</v>
      </c>
      <c r="D1116" s="24" t="str">
        <f t="shared" si="40"/>
        <v/>
      </c>
      <c r="E1116" s="197" t="s">
        <v>378</v>
      </c>
      <c r="F1116" s="189" t="s">
        <v>4655</v>
      </c>
      <c r="G1116" s="189" t="s">
        <v>359</v>
      </c>
      <c r="H1116" s="195" t="s">
        <v>360</v>
      </c>
      <c r="I1116" s="24" t="s">
        <v>3956</v>
      </c>
      <c r="J1116" s="24" t="s">
        <v>4656</v>
      </c>
      <c r="K1116" s="24"/>
      <c r="L1116" s="24" t="s">
        <v>4658</v>
      </c>
      <c r="M1116" s="24" t="s">
        <v>535</v>
      </c>
      <c r="N1116" s="24" t="s">
        <v>5218</v>
      </c>
      <c r="O1116" s="24" t="s">
        <v>1125</v>
      </c>
      <c r="P1116" s="25" t="s">
        <v>544</v>
      </c>
      <c r="Q1116" s="24" t="s">
        <v>5275</v>
      </c>
      <c r="R1116" s="25" t="s">
        <v>1095</v>
      </c>
      <c r="S1116" s="24"/>
      <c r="T1116" s="24"/>
      <c r="U1116" s="24"/>
    </row>
    <row r="1117" spans="2:21">
      <c r="B1117" s="24" t="str">
        <f t="shared" si="41"/>
        <v>N</v>
      </c>
      <c r="C1117" s="24" t="s">
        <v>6137</v>
      </c>
      <c r="D1117" s="24" t="str">
        <f t="shared" si="40"/>
        <v/>
      </c>
      <c r="E1117" s="197" t="s">
        <v>378</v>
      </c>
      <c r="F1117" s="189" t="s">
        <v>4655</v>
      </c>
      <c r="G1117" s="189" t="s">
        <v>359</v>
      </c>
      <c r="H1117" s="195" t="s">
        <v>360</v>
      </c>
      <c r="I1117" s="24" t="s">
        <v>3956</v>
      </c>
      <c r="J1117" s="24" t="s">
        <v>4656</v>
      </c>
      <c r="K1117" s="24"/>
      <c r="L1117" s="24" t="s">
        <v>4658</v>
      </c>
      <c r="M1117" s="24" t="s">
        <v>543</v>
      </c>
      <c r="N1117" s="24" t="s">
        <v>5218</v>
      </c>
      <c r="O1117" s="24" t="s">
        <v>1125</v>
      </c>
      <c r="P1117" s="25" t="s">
        <v>544</v>
      </c>
      <c r="Q1117" s="24" t="s">
        <v>5277</v>
      </c>
      <c r="R1117" s="25" t="s">
        <v>4664</v>
      </c>
      <c r="S1117" s="24"/>
      <c r="T1117" s="24"/>
      <c r="U1117" s="24"/>
    </row>
    <row r="1118" spans="2:21">
      <c r="B1118" s="24" t="str">
        <f t="shared" si="41"/>
        <v>N</v>
      </c>
      <c r="C1118" s="24" t="s">
        <v>6138</v>
      </c>
      <c r="D1118" s="24" t="str">
        <f t="shared" si="40"/>
        <v/>
      </c>
      <c r="E1118" s="197" t="s">
        <v>378</v>
      </c>
      <c r="F1118" s="189" t="s">
        <v>4655</v>
      </c>
      <c r="G1118" s="189" t="s">
        <v>359</v>
      </c>
      <c r="H1118" s="195" t="s">
        <v>360</v>
      </c>
      <c r="I1118" s="24" t="s">
        <v>3961</v>
      </c>
      <c r="J1118" s="24" t="s">
        <v>3961</v>
      </c>
      <c r="K1118" s="24"/>
      <c r="L1118" s="24" t="s">
        <v>4658</v>
      </c>
      <c r="M1118" s="24" t="s">
        <v>535</v>
      </c>
      <c r="N1118" s="24" t="s">
        <v>5218</v>
      </c>
      <c r="O1118" s="24" t="s">
        <v>1125</v>
      </c>
      <c r="P1118" s="25" t="s">
        <v>544</v>
      </c>
      <c r="Q1118" s="24" t="s">
        <v>5279</v>
      </c>
      <c r="R1118" s="25" t="s">
        <v>1095</v>
      </c>
      <c r="S1118" s="24"/>
      <c r="T1118" s="24"/>
      <c r="U1118" s="24"/>
    </row>
    <row r="1119" spans="2:21">
      <c r="B1119" s="24" t="str">
        <f t="shared" si="41"/>
        <v>N</v>
      </c>
      <c r="C1119" s="24" t="s">
        <v>6139</v>
      </c>
      <c r="D1119" s="24" t="str">
        <f t="shared" si="40"/>
        <v/>
      </c>
      <c r="E1119" s="197" t="s">
        <v>378</v>
      </c>
      <c r="F1119" s="189" t="s">
        <v>4655</v>
      </c>
      <c r="G1119" s="189" t="s">
        <v>359</v>
      </c>
      <c r="H1119" s="195" t="s">
        <v>360</v>
      </c>
      <c r="I1119" s="24" t="s">
        <v>3961</v>
      </c>
      <c r="J1119" s="24" t="s">
        <v>3961</v>
      </c>
      <c r="K1119" s="24"/>
      <c r="L1119" s="24" t="s">
        <v>4658</v>
      </c>
      <c r="M1119" s="24" t="s">
        <v>543</v>
      </c>
      <c r="N1119" s="24" t="s">
        <v>5218</v>
      </c>
      <c r="O1119" s="24" t="s">
        <v>1125</v>
      </c>
      <c r="P1119" s="25" t="s">
        <v>544</v>
      </c>
      <c r="Q1119" s="24" t="s">
        <v>5281</v>
      </c>
      <c r="R1119" s="25" t="s">
        <v>4664</v>
      </c>
      <c r="S1119" s="24"/>
      <c r="T1119" s="24"/>
      <c r="U1119" s="24"/>
    </row>
    <row r="1120" spans="2:21">
      <c r="B1120" s="24" t="str">
        <f t="shared" si="41"/>
        <v>N</v>
      </c>
      <c r="C1120" s="24" t="s">
        <v>6140</v>
      </c>
      <c r="D1120" s="24" t="str">
        <f t="shared" si="40"/>
        <v/>
      </c>
      <c r="E1120" s="197" t="s">
        <v>383</v>
      </c>
      <c r="F1120" s="189" t="s">
        <v>4655</v>
      </c>
      <c r="G1120" s="189" t="s">
        <v>359</v>
      </c>
      <c r="H1120" s="195" t="s">
        <v>360</v>
      </c>
      <c r="I1120" s="24" t="s">
        <v>3956</v>
      </c>
      <c r="J1120" s="24" t="s">
        <v>4656</v>
      </c>
      <c r="K1120" s="24"/>
      <c r="L1120" s="24" t="s">
        <v>4658</v>
      </c>
      <c r="M1120" s="24" t="s">
        <v>535</v>
      </c>
      <c r="N1120" s="24" t="s">
        <v>5218</v>
      </c>
      <c r="O1120" s="24" t="s">
        <v>1125</v>
      </c>
      <c r="P1120" s="25" t="s">
        <v>544</v>
      </c>
      <c r="Q1120" s="24" t="s">
        <v>5283</v>
      </c>
      <c r="R1120" s="25" t="s">
        <v>1095</v>
      </c>
      <c r="S1120" s="24"/>
      <c r="T1120" s="24"/>
      <c r="U1120" s="24"/>
    </row>
    <row r="1121" spans="2:21">
      <c r="B1121" s="24" t="str">
        <f t="shared" si="41"/>
        <v>N</v>
      </c>
      <c r="C1121" s="24" t="s">
        <v>6141</v>
      </c>
      <c r="D1121" s="24" t="str">
        <f t="shared" si="40"/>
        <v/>
      </c>
      <c r="E1121" s="197" t="s">
        <v>383</v>
      </c>
      <c r="F1121" s="189" t="s">
        <v>4655</v>
      </c>
      <c r="G1121" s="189" t="s">
        <v>359</v>
      </c>
      <c r="H1121" s="195" t="s">
        <v>360</v>
      </c>
      <c r="I1121" s="24" t="s">
        <v>3956</v>
      </c>
      <c r="J1121" s="24" t="s">
        <v>4656</v>
      </c>
      <c r="K1121" s="24"/>
      <c r="L1121" s="24" t="s">
        <v>4658</v>
      </c>
      <c r="M1121" s="24" t="s">
        <v>543</v>
      </c>
      <c r="N1121" s="24" t="s">
        <v>5218</v>
      </c>
      <c r="O1121" s="24" t="s">
        <v>1125</v>
      </c>
      <c r="P1121" s="25" t="s">
        <v>544</v>
      </c>
      <c r="Q1121" s="24" t="s">
        <v>5285</v>
      </c>
      <c r="R1121" s="25" t="s">
        <v>4664</v>
      </c>
      <c r="S1121" s="24"/>
      <c r="T1121" s="24"/>
      <c r="U1121" s="24"/>
    </row>
    <row r="1122" spans="2:21">
      <c r="B1122" s="24" t="str">
        <f t="shared" si="41"/>
        <v>N</v>
      </c>
      <c r="C1122" s="24" t="s">
        <v>6142</v>
      </c>
      <c r="D1122" s="24" t="str">
        <f t="shared" si="40"/>
        <v/>
      </c>
      <c r="E1122" s="197" t="s">
        <v>383</v>
      </c>
      <c r="F1122" s="189" t="s">
        <v>4655</v>
      </c>
      <c r="G1122" s="189" t="s">
        <v>359</v>
      </c>
      <c r="H1122" s="195" t="s">
        <v>360</v>
      </c>
      <c r="I1122" s="24" t="s">
        <v>3961</v>
      </c>
      <c r="J1122" s="24" t="s">
        <v>3961</v>
      </c>
      <c r="K1122" s="24"/>
      <c r="L1122" s="24" t="s">
        <v>4658</v>
      </c>
      <c r="M1122" s="24" t="s">
        <v>535</v>
      </c>
      <c r="N1122" s="24" t="s">
        <v>5218</v>
      </c>
      <c r="O1122" s="24" t="s">
        <v>1125</v>
      </c>
      <c r="P1122" s="25" t="s">
        <v>544</v>
      </c>
      <c r="Q1122" s="24" t="s">
        <v>5287</v>
      </c>
      <c r="R1122" s="25" t="s">
        <v>1095</v>
      </c>
      <c r="S1122" s="24"/>
      <c r="T1122" s="24"/>
      <c r="U1122" s="24"/>
    </row>
    <row r="1123" spans="2:21">
      <c r="B1123" s="24" t="str">
        <f t="shared" si="41"/>
        <v>N</v>
      </c>
      <c r="C1123" s="24" t="s">
        <v>6143</v>
      </c>
      <c r="D1123" s="24" t="str">
        <f t="shared" si="40"/>
        <v/>
      </c>
      <c r="E1123" s="197" t="s">
        <v>383</v>
      </c>
      <c r="F1123" s="189" t="s">
        <v>4655</v>
      </c>
      <c r="G1123" s="189" t="s">
        <v>359</v>
      </c>
      <c r="H1123" s="195" t="s">
        <v>360</v>
      </c>
      <c r="I1123" s="24" t="s">
        <v>3961</v>
      </c>
      <c r="J1123" s="24" t="s">
        <v>3961</v>
      </c>
      <c r="K1123" s="24"/>
      <c r="L1123" s="24" t="s">
        <v>4658</v>
      </c>
      <c r="M1123" s="24" t="s">
        <v>543</v>
      </c>
      <c r="N1123" s="24" t="s">
        <v>5218</v>
      </c>
      <c r="O1123" s="24" t="s">
        <v>1125</v>
      </c>
      <c r="P1123" s="25" t="s">
        <v>544</v>
      </c>
      <c r="Q1123" s="24" t="s">
        <v>5289</v>
      </c>
      <c r="R1123" s="25" t="s">
        <v>4664</v>
      </c>
      <c r="S1123" s="24"/>
      <c r="T1123" s="24"/>
      <c r="U1123" s="24"/>
    </row>
    <row r="1124" spans="2:21">
      <c r="B1124" s="24" t="str">
        <f t="shared" si="41"/>
        <v>N</v>
      </c>
      <c r="C1124" s="24" t="s">
        <v>6144</v>
      </c>
      <c r="D1124" s="24" t="str">
        <f t="shared" si="40"/>
        <v/>
      </c>
      <c r="E1124" s="197" t="s">
        <v>388</v>
      </c>
      <c r="F1124" s="189" t="s">
        <v>4655</v>
      </c>
      <c r="G1124" s="189" t="s">
        <v>359</v>
      </c>
      <c r="H1124" s="195" t="s">
        <v>360</v>
      </c>
      <c r="I1124" s="24" t="s">
        <v>3956</v>
      </c>
      <c r="J1124" s="24" t="s">
        <v>4656</v>
      </c>
      <c r="K1124" s="24"/>
      <c r="L1124" s="24" t="s">
        <v>4658</v>
      </c>
      <c r="M1124" s="24" t="s">
        <v>535</v>
      </c>
      <c r="N1124" s="24" t="s">
        <v>5218</v>
      </c>
      <c r="O1124" s="24" t="s">
        <v>1125</v>
      </c>
      <c r="P1124" s="25" t="s">
        <v>544</v>
      </c>
      <c r="Q1124" s="24" t="s">
        <v>5291</v>
      </c>
      <c r="R1124" s="25" t="s">
        <v>1095</v>
      </c>
      <c r="S1124" s="24"/>
      <c r="T1124" s="24"/>
      <c r="U1124" s="24"/>
    </row>
    <row r="1125" spans="2:21">
      <c r="B1125" s="24" t="str">
        <f t="shared" si="41"/>
        <v>N</v>
      </c>
      <c r="C1125" s="24" t="s">
        <v>6145</v>
      </c>
      <c r="D1125" s="24" t="str">
        <f t="shared" si="40"/>
        <v/>
      </c>
      <c r="E1125" s="197" t="s">
        <v>388</v>
      </c>
      <c r="F1125" s="189" t="s">
        <v>4655</v>
      </c>
      <c r="G1125" s="189" t="s">
        <v>359</v>
      </c>
      <c r="H1125" s="195" t="s">
        <v>360</v>
      </c>
      <c r="I1125" s="24" t="s">
        <v>3956</v>
      </c>
      <c r="J1125" s="24" t="s">
        <v>4656</v>
      </c>
      <c r="K1125" s="24"/>
      <c r="L1125" s="24" t="s">
        <v>4658</v>
      </c>
      <c r="M1125" s="24" t="s">
        <v>543</v>
      </c>
      <c r="N1125" s="24" t="s">
        <v>5218</v>
      </c>
      <c r="O1125" s="24" t="s">
        <v>1125</v>
      </c>
      <c r="P1125" s="25" t="s">
        <v>544</v>
      </c>
      <c r="Q1125" s="24" t="s">
        <v>5293</v>
      </c>
      <c r="R1125" s="25" t="s">
        <v>4664</v>
      </c>
      <c r="S1125" s="24"/>
      <c r="T1125" s="24"/>
      <c r="U1125" s="24"/>
    </row>
    <row r="1126" spans="2:21">
      <c r="B1126" s="24" t="str">
        <f t="shared" si="41"/>
        <v>N</v>
      </c>
      <c r="C1126" s="24" t="s">
        <v>6146</v>
      </c>
      <c r="D1126" s="24" t="str">
        <f t="shared" si="40"/>
        <v/>
      </c>
      <c r="E1126" s="197" t="s">
        <v>388</v>
      </c>
      <c r="F1126" s="189" t="s">
        <v>4655</v>
      </c>
      <c r="G1126" s="189" t="s">
        <v>359</v>
      </c>
      <c r="H1126" s="195" t="s">
        <v>360</v>
      </c>
      <c r="I1126" s="24" t="s">
        <v>3961</v>
      </c>
      <c r="J1126" s="24" t="s">
        <v>3961</v>
      </c>
      <c r="K1126" s="24"/>
      <c r="L1126" s="24" t="s">
        <v>4658</v>
      </c>
      <c r="M1126" s="24" t="s">
        <v>535</v>
      </c>
      <c r="N1126" s="24" t="s">
        <v>5218</v>
      </c>
      <c r="O1126" s="24" t="s">
        <v>1125</v>
      </c>
      <c r="P1126" s="25" t="s">
        <v>544</v>
      </c>
      <c r="Q1126" s="24" t="s">
        <v>5295</v>
      </c>
      <c r="R1126" s="25" t="s">
        <v>1095</v>
      </c>
      <c r="S1126" s="24"/>
      <c r="T1126" s="24"/>
      <c r="U1126" s="24"/>
    </row>
    <row r="1127" spans="2:21">
      <c r="B1127" s="24" t="str">
        <f t="shared" si="41"/>
        <v>N</v>
      </c>
      <c r="C1127" s="24" t="s">
        <v>6147</v>
      </c>
      <c r="D1127" s="24" t="str">
        <f t="shared" si="40"/>
        <v/>
      </c>
      <c r="E1127" s="197" t="s">
        <v>388</v>
      </c>
      <c r="F1127" s="189" t="s">
        <v>4655</v>
      </c>
      <c r="G1127" s="189" t="s">
        <v>359</v>
      </c>
      <c r="H1127" s="195" t="s">
        <v>360</v>
      </c>
      <c r="I1127" s="24" t="s">
        <v>3961</v>
      </c>
      <c r="J1127" s="24" t="s">
        <v>3961</v>
      </c>
      <c r="K1127" s="24"/>
      <c r="L1127" s="24" t="s">
        <v>4658</v>
      </c>
      <c r="M1127" s="24" t="s">
        <v>543</v>
      </c>
      <c r="N1127" s="24" t="s">
        <v>5218</v>
      </c>
      <c r="O1127" s="24" t="s">
        <v>1125</v>
      </c>
      <c r="P1127" s="25" t="s">
        <v>544</v>
      </c>
      <c r="Q1127" s="24" t="s">
        <v>5297</v>
      </c>
      <c r="R1127" s="25" t="s">
        <v>4664</v>
      </c>
      <c r="S1127" s="24"/>
      <c r="T1127" s="24"/>
      <c r="U1127" s="24"/>
    </row>
    <row r="1128" spans="2:21">
      <c r="B1128" s="24" t="str">
        <f t="shared" si="41"/>
        <v>N</v>
      </c>
      <c r="C1128" s="24" t="s">
        <v>6148</v>
      </c>
      <c r="D1128" s="24" t="str">
        <f t="shared" si="40"/>
        <v/>
      </c>
      <c r="E1128" s="197" t="s">
        <v>393</v>
      </c>
      <c r="F1128" s="189" t="s">
        <v>4655</v>
      </c>
      <c r="G1128" s="189" t="s">
        <v>359</v>
      </c>
      <c r="H1128" s="195" t="s">
        <v>360</v>
      </c>
      <c r="I1128" s="24" t="s">
        <v>3956</v>
      </c>
      <c r="J1128" s="24" t="s">
        <v>4656</v>
      </c>
      <c r="K1128" s="24"/>
      <c r="L1128" s="24" t="s">
        <v>4658</v>
      </c>
      <c r="M1128" s="24" t="s">
        <v>535</v>
      </c>
      <c r="N1128" s="24" t="s">
        <v>5218</v>
      </c>
      <c r="O1128" s="24" t="s">
        <v>1125</v>
      </c>
      <c r="P1128" s="25" t="s">
        <v>544</v>
      </c>
      <c r="Q1128" s="24" t="s">
        <v>5299</v>
      </c>
      <c r="R1128" s="25" t="s">
        <v>1095</v>
      </c>
      <c r="S1128" s="24"/>
      <c r="T1128" s="24"/>
      <c r="U1128" s="24"/>
    </row>
    <row r="1129" spans="2:21">
      <c r="B1129" s="24" t="str">
        <f t="shared" si="41"/>
        <v>N</v>
      </c>
      <c r="C1129" s="24" t="s">
        <v>6149</v>
      </c>
      <c r="D1129" s="24" t="str">
        <f t="shared" si="40"/>
        <v/>
      </c>
      <c r="E1129" s="197" t="s">
        <v>393</v>
      </c>
      <c r="F1129" s="189" t="s">
        <v>4655</v>
      </c>
      <c r="G1129" s="189" t="s">
        <v>359</v>
      </c>
      <c r="H1129" s="195" t="s">
        <v>360</v>
      </c>
      <c r="I1129" s="24" t="s">
        <v>3956</v>
      </c>
      <c r="J1129" s="24" t="s">
        <v>4656</v>
      </c>
      <c r="K1129" s="24"/>
      <c r="L1129" s="24" t="s">
        <v>4658</v>
      </c>
      <c r="M1129" s="24" t="s">
        <v>543</v>
      </c>
      <c r="N1129" s="24" t="s">
        <v>5218</v>
      </c>
      <c r="O1129" s="24" t="s">
        <v>1125</v>
      </c>
      <c r="P1129" s="25" t="s">
        <v>544</v>
      </c>
      <c r="Q1129" s="24" t="s">
        <v>5301</v>
      </c>
      <c r="R1129" s="25" t="s">
        <v>4664</v>
      </c>
      <c r="S1129" s="24"/>
      <c r="T1129" s="24"/>
      <c r="U1129" s="24"/>
    </row>
    <row r="1130" spans="2:21">
      <c r="B1130" s="24" t="str">
        <f t="shared" si="41"/>
        <v>N</v>
      </c>
      <c r="C1130" s="24" t="s">
        <v>6150</v>
      </c>
      <c r="D1130" s="24" t="str">
        <f t="shared" si="40"/>
        <v/>
      </c>
      <c r="E1130" s="197" t="s">
        <v>393</v>
      </c>
      <c r="F1130" s="189" t="s">
        <v>4655</v>
      </c>
      <c r="G1130" s="189" t="s">
        <v>359</v>
      </c>
      <c r="H1130" s="195" t="s">
        <v>360</v>
      </c>
      <c r="I1130" s="24" t="s">
        <v>3961</v>
      </c>
      <c r="J1130" s="24" t="s">
        <v>3961</v>
      </c>
      <c r="K1130" s="24"/>
      <c r="L1130" s="24" t="s">
        <v>4658</v>
      </c>
      <c r="M1130" s="24" t="s">
        <v>535</v>
      </c>
      <c r="N1130" s="24" t="s">
        <v>5218</v>
      </c>
      <c r="O1130" s="24" t="s">
        <v>1125</v>
      </c>
      <c r="P1130" s="25" t="s">
        <v>544</v>
      </c>
      <c r="Q1130" s="24" t="s">
        <v>5303</v>
      </c>
      <c r="R1130" s="25" t="s">
        <v>1095</v>
      </c>
      <c r="S1130" s="24"/>
      <c r="T1130" s="24"/>
      <c r="U1130" s="24"/>
    </row>
    <row r="1131" spans="2:21">
      <c r="B1131" s="24" t="str">
        <f t="shared" si="41"/>
        <v>N</v>
      </c>
      <c r="C1131" s="24" t="s">
        <v>6151</v>
      </c>
      <c r="D1131" s="24" t="str">
        <f t="shared" si="40"/>
        <v/>
      </c>
      <c r="E1131" s="197" t="s">
        <v>393</v>
      </c>
      <c r="F1131" s="189" t="s">
        <v>4655</v>
      </c>
      <c r="G1131" s="189" t="s">
        <v>359</v>
      </c>
      <c r="H1131" s="195" t="s">
        <v>360</v>
      </c>
      <c r="I1131" s="24" t="s">
        <v>3961</v>
      </c>
      <c r="J1131" s="24" t="s">
        <v>3961</v>
      </c>
      <c r="K1131" s="24"/>
      <c r="L1131" s="24" t="s">
        <v>4658</v>
      </c>
      <c r="M1131" s="24" t="s">
        <v>543</v>
      </c>
      <c r="N1131" s="24" t="s">
        <v>5218</v>
      </c>
      <c r="O1131" s="24" t="s">
        <v>1125</v>
      </c>
      <c r="P1131" s="25" t="s">
        <v>544</v>
      </c>
      <c r="Q1131" s="24" t="s">
        <v>5305</v>
      </c>
      <c r="R1131" s="25" t="s">
        <v>4664</v>
      </c>
      <c r="S1131" s="24"/>
      <c r="T1131" s="24"/>
      <c r="U1131" s="24"/>
    </row>
    <row r="1132" spans="2:21">
      <c r="B1132" s="24" t="str">
        <f t="shared" si="41"/>
        <v>N</v>
      </c>
      <c r="C1132" s="24" t="s">
        <v>6152</v>
      </c>
      <c r="D1132" s="24" t="str">
        <f t="shared" si="40"/>
        <v/>
      </c>
      <c r="E1132" s="197" t="s">
        <v>398</v>
      </c>
      <c r="F1132" s="189" t="s">
        <v>4655</v>
      </c>
      <c r="G1132" s="189" t="s">
        <v>401</v>
      </c>
      <c r="H1132" s="195" t="s">
        <v>402</v>
      </c>
      <c r="I1132" s="24" t="s">
        <v>3956</v>
      </c>
      <c r="J1132" s="24" t="s">
        <v>4656</v>
      </c>
      <c r="K1132" s="24"/>
      <c r="L1132" s="24" t="s">
        <v>4658</v>
      </c>
      <c r="M1132" s="24" t="s">
        <v>535</v>
      </c>
      <c r="N1132" s="24" t="s">
        <v>5218</v>
      </c>
      <c r="O1132" s="24" t="s">
        <v>1125</v>
      </c>
      <c r="P1132" s="25" t="s">
        <v>544</v>
      </c>
      <c r="Q1132" s="24" t="s">
        <v>5307</v>
      </c>
      <c r="R1132" s="25" t="s">
        <v>1095</v>
      </c>
      <c r="S1132" s="24"/>
      <c r="T1132" s="24"/>
      <c r="U1132" s="24"/>
    </row>
    <row r="1133" spans="2:21">
      <c r="B1133" s="24" t="str">
        <f t="shared" si="41"/>
        <v>N</v>
      </c>
      <c r="C1133" s="24" t="s">
        <v>6153</v>
      </c>
      <c r="D1133" s="24" t="str">
        <f t="shared" si="40"/>
        <v/>
      </c>
      <c r="E1133" s="197" t="s">
        <v>398</v>
      </c>
      <c r="F1133" s="189" t="s">
        <v>4655</v>
      </c>
      <c r="G1133" s="189" t="s">
        <v>401</v>
      </c>
      <c r="H1133" s="195" t="s">
        <v>402</v>
      </c>
      <c r="I1133" s="24" t="s">
        <v>3956</v>
      </c>
      <c r="J1133" s="24" t="s">
        <v>4656</v>
      </c>
      <c r="K1133" s="24"/>
      <c r="L1133" s="24" t="s">
        <v>4658</v>
      </c>
      <c r="M1133" s="24" t="s">
        <v>543</v>
      </c>
      <c r="N1133" s="24" t="s">
        <v>5218</v>
      </c>
      <c r="O1133" s="24" t="s">
        <v>1125</v>
      </c>
      <c r="P1133" s="25" t="s">
        <v>544</v>
      </c>
      <c r="Q1133" s="24" t="s">
        <v>5309</v>
      </c>
      <c r="R1133" s="25" t="s">
        <v>4664</v>
      </c>
      <c r="S1133" s="24"/>
      <c r="T1133" s="24"/>
      <c r="U1133" s="24"/>
    </row>
    <row r="1134" spans="2:21">
      <c r="B1134" s="24" t="str">
        <f t="shared" si="41"/>
        <v>N</v>
      </c>
      <c r="C1134" s="24" t="s">
        <v>6154</v>
      </c>
      <c r="D1134" s="24" t="str">
        <f t="shared" si="40"/>
        <v/>
      </c>
      <c r="E1134" s="197" t="s">
        <v>398</v>
      </c>
      <c r="F1134" s="189" t="s">
        <v>4655</v>
      </c>
      <c r="G1134" s="189" t="s">
        <v>401</v>
      </c>
      <c r="H1134" s="195" t="s">
        <v>402</v>
      </c>
      <c r="I1134" s="24" t="s">
        <v>3961</v>
      </c>
      <c r="J1134" s="24" t="s">
        <v>3961</v>
      </c>
      <c r="K1134" s="24"/>
      <c r="L1134" s="24" t="s">
        <v>4658</v>
      </c>
      <c r="M1134" s="24" t="s">
        <v>535</v>
      </c>
      <c r="N1134" s="24" t="s">
        <v>5218</v>
      </c>
      <c r="O1134" s="24" t="s">
        <v>1125</v>
      </c>
      <c r="P1134" s="25" t="s">
        <v>544</v>
      </c>
      <c r="Q1134" s="24" t="s">
        <v>5311</v>
      </c>
      <c r="R1134" s="25" t="s">
        <v>1095</v>
      </c>
      <c r="S1134" s="24"/>
      <c r="T1134" s="24"/>
      <c r="U1134" s="24"/>
    </row>
    <row r="1135" spans="2:21">
      <c r="B1135" s="24" t="str">
        <f t="shared" si="41"/>
        <v>N</v>
      </c>
      <c r="C1135" s="24" t="s">
        <v>6155</v>
      </c>
      <c r="D1135" s="24" t="str">
        <f t="shared" si="40"/>
        <v/>
      </c>
      <c r="E1135" s="197" t="s">
        <v>398</v>
      </c>
      <c r="F1135" s="189" t="s">
        <v>4655</v>
      </c>
      <c r="G1135" s="189" t="s">
        <v>401</v>
      </c>
      <c r="H1135" s="195" t="s">
        <v>402</v>
      </c>
      <c r="I1135" s="24" t="s">
        <v>3961</v>
      </c>
      <c r="J1135" s="24" t="s">
        <v>3961</v>
      </c>
      <c r="K1135" s="24"/>
      <c r="L1135" s="24" t="s">
        <v>4658</v>
      </c>
      <c r="M1135" s="24" t="s">
        <v>543</v>
      </c>
      <c r="N1135" s="24" t="s">
        <v>5218</v>
      </c>
      <c r="O1135" s="24" t="s">
        <v>1125</v>
      </c>
      <c r="P1135" s="25" t="s">
        <v>544</v>
      </c>
      <c r="Q1135" s="24" t="s">
        <v>5313</v>
      </c>
      <c r="R1135" s="25" t="s">
        <v>4664</v>
      </c>
      <c r="S1135" s="24"/>
      <c r="T1135" s="24"/>
      <c r="U1135" s="24"/>
    </row>
    <row r="1136" spans="2:21">
      <c r="B1136" s="24" t="str">
        <f t="shared" si="41"/>
        <v>N</v>
      </c>
      <c r="C1136" s="24" t="s">
        <v>6156</v>
      </c>
      <c r="D1136" s="24" t="str">
        <f t="shared" si="40"/>
        <v/>
      </c>
      <c r="E1136" s="197" t="s">
        <v>405</v>
      </c>
      <c r="F1136" s="189" t="s">
        <v>4655</v>
      </c>
      <c r="G1136" s="189" t="s">
        <v>401</v>
      </c>
      <c r="H1136" s="195" t="s">
        <v>402</v>
      </c>
      <c r="I1136" s="24" t="s">
        <v>3956</v>
      </c>
      <c r="J1136" s="24" t="s">
        <v>4656</v>
      </c>
      <c r="K1136" s="24"/>
      <c r="L1136" s="24" t="s">
        <v>4658</v>
      </c>
      <c r="M1136" s="24" t="s">
        <v>535</v>
      </c>
      <c r="N1136" s="24" t="s">
        <v>5218</v>
      </c>
      <c r="O1136" s="24" t="s">
        <v>1125</v>
      </c>
      <c r="P1136" s="25" t="s">
        <v>544</v>
      </c>
      <c r="Q1136" s="24" t="s">
        <v>5315</v>
      </c>
      <c r="R1136" s="25" t="s">
        <v>1095</v>
      </c>
      <c r="S1136" s="24"/>
      <c r="T1136" s="24"/>
      <c r="U1136" s="24"/>
    </row>
    <row r="1137" spans="2:21">
      <c r="B1137" s="24" t="str">
        <f t="shared" si="41"/>
        <v>N</v>
      </c>
      <c r="C1137" s="24" t="s">
        <v>6157</v>
      </c>
      <c r="D1137" s="24" t="str">
        <f t="shared" si="40"/>
        <v/>
      </c>
      <c r="E1137" s="197" t="s">
        <v>405</v>
      </c>
      <c r="F1137" s="189" t="s">
        <v>4655</v>
      </c>
      <c r="G1137" s="189" t="s">
        <v>401</v>
      </c>
      <c r="H1137" s="195" t="s">
        <v>402</v>
      </c>
      <c r="I1137" s="24" t="s">
        <v>3956</v>
      </c>
      <c r="J1137" s="24" t="s">
        <v>4656</v>
      </c>
      <c r="K1137" s="24"/>
      <c r="L1137" s="24" t="s">
        <v>4658</v>
      </c>
      <c r="M1137" s="24" t="s">
        <v>543</v>
      </c>
      <c r="N1137" s="24" t="s">
        <v>5218</v>
      </c>
      <c r="O1137" s="24" t="s">
        <v>1125</v>
      </c>
      <c r="P1137" s="25" t="s">
        <v>544</v>
      </c>
      <c r="Q1137" s="24" t="s">
        <v>5317</v>
      </c>
      <c r="R1137" s="25" t="s">
        <v>4664</v>
      </c>
      <c r="S1137" s="24"/>
      <c r="T1137" s="24"/>
      <c r="U1137" s="24"/>
    </row>
    <row r="1138" spans="2:21">
      <c r="B1138" s="24" t="str">
        <f t="shared" si="41"/>
        <v>N</v>
      </c>
      <c r="C1138" s="24" t="s">
        <v>6158</v>
      </c>
      <c r="D1138" s="24" t="str">
        <f t="shared" si="40"/>
        <v/>
      </c>
      <c r="E1138" s="197" t="s">
        <v>405</v>
      </c>
      <c r="F1138" s="189" t="s">
        <v>4655</v>
      </c>
      <c r="G1138" s="189" t="s">
        <v>401</v>
      </c>
      <c r="H1138" s="195" t="s">
        <v>402</v>
      </c>
      <c r="I1138" s="24" t="s">
        <v>3961</v>
      </c>
      <c r="J1138" s="24" t="s">
        <v>3961</v>
      </c>
      <c r="K1138" s="24"/>
      <c r="L1138" s="24" t="s">
        <v>4658</v>
      </c>
      <c r="M1138" s="24" t="s">
        <v>535</v>
      </c>
      <c r="N1138" s="24" t="s">
        <v>5218</v>
      </c>
      <c r="O1138" s="24" t="s">
        <v>1125</v>
      </c>
      <c r="P1138" s="25" t="s">
        <v>544</v>
      </c>
      <c r="Q1138" s="24" t="s">
        <v>5319</v>
      </c>
      <c r="R1138" s="25" t="s">
        <v>1095</v>
      </c>
      <c r="S1138" s="24"/>
      <c r="T1138" s="24"/>
      <c r="U1138" s="24"/>
    </row>
    <row r="1139" spans="2:21">
      <c r="B1139" s="24" t="str">
        <f t="shared" si="41"/>
        <v>N</v>
      </c>
      <c r="C1139" s="24" t="s">
        <v>6159</v>
      </c>
      <c r="D1139" s="24" t="str">
        <f t="shared" ref="D1139:D1196" si="42">IF(B1139="Y",C1139,"")</f>
        <v/>
      </c>
      <c r="E1139" s="197" t="s">
        <v>405</v>
      </c>
      <c r="F1139" s="189" t="s">
        <v>4655</v>
      </c>
      <c r="G1139" s="189" t="s">
        <v>401</v>
      </c>
      <c r="H1139" s="195" t="s">
        <v>402</v>
      </c>
      <c r="I1139" s="24" t="s">
        <v>3961</v>
      </c>
      <c r="J1139" s="24" t="s">
        <v>3961</v>
      </c>
      <c r="K1139" s="24"/>
      <c r="L1139" s="24" t="s">
        <v>4658</v>
      </c>
      <c r="M1139" s="24" t="s">
        <v>543</v>
      </c>
      <c r="N1139" s="24" t="s">
        <v>5218</v>
      </c>
      <c r="O1139" s="24" t="s">
        <v>1125</v>
      </c>
      <c r="P1139" s="25" t="s">
        <v>544</v>
      </c>
      <c r="Q1139" s="24" t="s">
        <v>5321</v>
      </c>
      <c r="R1139" s="25" t="s">
        <v>4664</v>
      </c>
      <c r="S1139" s="24"/>
      <c r="T1139" s="24"/>
      <c r="U1139" s="24"/>
    </row>
    <row r="1140" spans="2:21">
      <c r="B1140" s="24" t="str">
        <f t="shared" si="41"/>
        <v>N</v>
      </c>
      <c r="C1140" s="24" t="s">
        <v>6160</v>
      </c>
      <c r="D1140" s="24" t="str">
        <f t="shared" si="42"/>
        <v/>
      </c>
      <c r="E1140" s="197" t="s">
        <v>405</v>
      </c>
      <c r="F1140" s="189" t="s">
        <v>4655</v>
      </c>
      <c r="G1140" s="189" t="s">
        <v>410</v>
      </c>
      <c r="H1140" s="195" t="s">
        <v>411</v>
      </c>
      <c r="I1140" s="24" t="s">
        <v>3956</v>
      </c>
      <c r="J1140" s="24" t="s">
        <v>4656</v>
      </c>
      <c r="K1140" s="24"/>
      <c r="L1140" s="24" t="s">
        <v>4658</v>
      </c>
      <c r="M1140" s="24" t="s">
        <v>535</v>
      </c>
      <c r="N1140" s="24" t="s">
        <v>5218</v>
      </c>
      <c r="O1140" s="24" t="s">
        <v>1125</v>
      </c>
      <c r="P1140" s="25" t="s">
        <v>544</v>
      </c>
      <c r="Q1140" s="24" t="s">
        <v>5323</v>
      </c>
      <c r="R1140" s="25" t="s">
        <v>1095</v>
      </c>
      <c r="S1140" s="24"/>
      <c r="T1140" s="24"/>
      <c r="U1140" s="24"/>
    </row>
    <row r="1141" spans="2:21">
      <c r="B1141" s="24" t="str">
        <f t="shared" si="41"/>
        <v>N</v>
      </c>
      <c r="C1141" s="24" t="s">
        <v>6161</v>
      </c>
      <c r="D1141" s="24" t="str">
        <f t="shared" si="42"/>
        <v/>
      </c>
      <c r="E1141" s="197" t="s">
        <v>405</v>
      </c>
      <c r="F1141" s="189" t="s">
        <v>4655</v>
      </c>
      <c r="G1141" s="189" t="s">
        <v>410</v>
      </c>
      <c r="H1141" s="195" t="s">
        <v>411</v>
      </c>
      <c r="I1141" s="24" t="s">
        <v>3956</v>
      </c>
      <c r="J1141" s="24" t="s">
        <v>4656</v>
      </c>
      <c r="K1141" s="24"/>
      <c r="L1141" s="24" t="s">
        <v>4658</v>
      </c>
      <c r="M1141" s="24" t="s">
        <v>543</v>
      </c>
      <c r="N1141" s="24" t="s">
        <v>5218</v>
      </c>
      <c r="O1141" s="24" t="s">
        <v>1125</v>
      </c>
      <c r="P1141" s="25" t="s">
        <v>544</v>
      </c>
      <c r="Q1141" s="24" t="s">
        <v>5325</v>
      </c>
      <c r="R1141" s="25" t="s">
        <v>4664</v>
      </c>
      <c r="S1141" s="24"/>
      <c r="T1141" s="24"/>
      <c r="U1141" s="24"/>
    </row>
    <row r="1142" spans="2:21">
      <c r="B1142" s="24" t="str">
        <f t="shared" si="41"/>
        <v>N</v>
      </c>
      <c r="C1142" s="24" t="s">
        <v>6162</v>
      </c>
      <c r="D1142" s="24" t="str">
        <f t="shared" si="42"/>
        <v/>
      </c>
      <c r="E1142" s="197" t="s">
        <v>405</v>
      </c>
      <c r="F1142" s="189" t="s">
        <v>4655</v>
      </c>
      <c r="G1142" s="189" t="s">
        <v>410</v>
      </c>
      <c r="H1142" s="195" t="s">
        <v>411</v>
      </c>
      <c r="I1142" s="24" t="s">
        <v>3961</v>
      </c>
      <c r="J1142" s="24" t="s">
        <v>3961</v>
      </c>
      <c r="K1142" s="24"/>
      <c r="L1142" s="24" t="s">
        <v>4658</v>
      </c>
      <c r="M1142" s="24" t="s">
        <v>535</v>
      </c>
      <c r="N1142" s="24" t="s">
        <v>5218</v>
      </c>
      <c r="O1142" s="24" t="s">
        <v>1125</v>
      </c>
      <c r="P1142" s="25" t="s">
        <v>544</v>
      </c>
      <c r="Q1142" s="24" t="s">
        <v>5327</v>
      </c>
      <c r="R1142" s="25" t="s">
        <v>1095</v>
      </c>
      <c r="S1142" s="24"/>
      <c r="T1142" s="24"/>
      <c r="U1142" s="24"/>
    </row>
    <row r="1143" spans="2:21">
      <c r="B1143" s="24" t="str">
        <f t="shared" si="41"/>
        <v>N</v>
      </c>
      <c r="C1143" s="24" t="s">
        <v>6163</v>
      </c>
      <c r="D1143" s="24" t="str">
        <f t="shared" si="42"/>
        <v/>
      </c>
      <c r="E1143" s="197" t="s">
        <v>405</v>
      </c>
      <c r="F1143" s="189" t="s">
        <v>4655</v>
      </c>
      <c r="G1143" s="189" t="s">
        <v>410</v>
      </c>
      <c r="H1143" s="195" t="s">
        <v>411</v>
      </c>
      <c r="I1143" s="24" t="s">
        <v>3961</v>
      </c>
      <c r="J1143" s="24" t="s">
        <v>3961</v>
      </c>
      <c r="K1143" s="24"/>
      <c r="L1143" s="24" t="s">
        <v>4658</v>
      </c>
      <c r="M1143" s="24" t="s">
        <v>543</v>
      </c>
      <c r="N1143" s="24" t="s">
        <v>5218</v>
      </c>
      <c r="O1143" s="24" t="s">
        <v>1125</v>
      </c>
      <c r="P1143" s="25" t="s">
        <v>544</v>
      </c>
      <c r="Q1143" s="24" t="s">
        <v>5329</v>
      </c>
      <c r="R1143" s="25" t="s">
        <v>4664</v>
      </c>
      <c r="S1143" s="24"/>
      <c r="T1143" s="24"/>
      <c r="U1143" s="24"/>
    </row>
    <row r="1144" spans="2:21">
      <c r="B1144" s="24" t="str">
        <f t="shared" si="41"/>
        <v>N</v>
      </c>
      <c r="C1144" s="24" t="s">
        <v>6164</v>
      </c>
      <c r="D1144" s="24" t="str">
        <f t="shared" si="42"/>
        <v/>
      </c>
      <c r="E1144" s="197" t="s">
        <v>414</v>
      </c>
      <c r="F1144" s="189" t="s">
        <v>4655</v>
      </c>
      <c r="G1144" s="189" t="s">
        <v>410</v>
      </c>
      <c r="H1144" s="195" t="s">
        <v>411</v>
      </c>
      <c r="I1144" s="24" t="s">
        <v>3956</v>
      </c>
      <c r="J1144" s="24" t="s">
        <v>4656</v>
      </c>
      <c r="K1144" s="24"/>
      <c r="L1144" s="24" t="s">
        <v>4658</v>
      </c>
      <c r="M1144" s="24" t="s">
        <v>535</v>
      </c>
      <c r="N1144" s="24" t="s">
        <v>5218</v>
      </c>
      <c r="O1144" s="24" t="s">
        <v>1125</v>
      </c>
      <c r="P1144" s="25" t="s">
        <v>544</v>
      </c>
      <c r="Q1144" s="24" t="s">
        <v>5331</v>
      </c>
      <c r="R1144" s="25" t="s">
        <v>1095</v>
      </c>
      <c r="S1144" s="24"/>
      <c r="T1144" s="24"/>
      <c r="U1144" s="24"/>
    </row>
    <row r="1145" spans="2:21">
      <c r="B1145" s="24" t="str">
        <f t="shared" si="41"/>
        <v>N</v>
      </c>
      <c r="C1145" s="24" t="s">
        <v>6165</v>
      </c>
      <c r="D1145" s="24" t="str">
        <f t="shared" si="42"/>
        <v/>
      </c>
      <c r="E1145" s="197" t="s">
        <v>414</v>
      </c>
      <c r="F1145" s="189" t="s">
        <v>4655</v>
      </c>
      <c r="G1145" s="189" t="s">
        <v>410</v>
      </c>
      <c r="H1145" s="195" t="s">
        <v>411</v>
      </c>
      <c r="I1145" s="24" t="s">
        <v>3956</v>
      </c>
      <c r="J1145" s="24" t="s">
        <v>4656</v>
      </c>
      <c r="K1145" s="24"/>
      <c r="L1145" s="24" t="s">
        <v>4658</v>
      </c>
      <c r="M1145" s="24" t="s">
        <v>543</v>
      </c>
      <c r="N1145" s="24" t="s">
        <v>5218</v>
      </c>
      <c r="O1145" s="24" t="s">
        <v>1125</v>
      </c>
      <c r="P1145" s="25" t="s">
        <v>544</v>
      </c>
      <c r="Q1145" s="24" t="s">
        <v>5333</v>
      </c>
      <c r="R1145" s="25" t="s">
        <v>4664</v>
      </c>
      <c r="S1145" s="24"/>
      <c r="T1145" s="24"/>
      <c r="U1145" s="24"/>
    </row>
    <row r="1146" spans="2:21">
      <c r="B1146" s="24" t="str">
        <f t="shared" si="41"/>
        <v>N</v>
      </c>
      <c r="C1146" s="24" t="s">
        <v>6166</v>
      </c>
      <c r="D1146" s="24" t="str">
        <f t="shared" si="42"/>
        <v/>
      </c>
      <c r="E1146" s="197" t="s">
        <v>414</v>
      </c>
      <c r="F1146" s="189" t="s">
        <v>4655</v>
      </c>
      <c r="G1146" s="189" t="s">
        <v>410</v>
      </c>
      <c r="H1146" s="195" t="s">
        <v>411</v>
      </c>
      <c r="I1146" s="24" t="s">
        <v>3961</v>
      </c>
      <c r="J1146" s="24" t="s">
        <v>3961</v>
      </c>
      <c r="K1146" s="24"/>
      <c r="L1146" s="24" t="s">
        <v>4658</v>
      </c>
      <c r="M1146" s="24" t="s">
        <v>535</v>
      </c>
      <c r="N1146" s="24" t="s">
        <v>5218</v>
      </c>
      <c r="O1146" s="24" t="s">
        <v>1125</v>
      </c>
      <c r="P1146" s="25" t="s">
        <v>544</v>
      </c>
      <c r="Q1146" s="24" t="s">
        <v>5335</v>
      </c>
      <c r="R1146" s="25" t="s">
        <v>1095</v>
      </c>
      <c r="S1146" s="24"/>
      <c r="T1146" s="24"/>
      <c r="U1146" s="24"/>
    </row>
    <row r="1147" spans="2:21">
      <c r="B1147" s="24" t="str">
        <f t="shared" si="41"/>
        <v>N</v>
      </c>
      <c r="C1147" s="24" t="s">
        <v>6167</v>
      </c>
      <c r="D1147" s="24" t="str">
        <f t="shared" si="42"/>
        <v/>
      </c>
      <c r="E1147" s="197" t="s">
        <v>414</v>
      </c>
      <c r="F1147" s="189" t="s">
        <v>4655</v>
      </c>
      <c r="G1147" s="189" t="s">
        <v>410</v>
      </c>
      <c r="H1147" s="195" t="s">
        <v>411</v>
      </c>
      <c r="I1147" s="24" t="s">
        <v>3961</v>
      </c>
      <c r="J1147" s="24" t="s">
        <v>3961</v>
      </c>
      <c r="K1147" s="24"/>
      <c r="L1147" s="24" t="s">
        <v>4658</v>
      </c>
      <c r="M1147" s="24" t="s">
        <v>543</v>
      </c>
      <c r="N1147" s="24" t="s">
        <v>5218</v>
      </c>
      <c r="O1147" s="24" t="s">
        <v>1125</v>
      </c>
      <c r="P1147" s="25" t="s">
        <v>544</v>
      </c>
      <c r="Q1147" s="24" t="s">
        <v>5337</v>
      </c>
      <c r="R1147" s="25" t="s">
        <v>4664</v>
      </c>
      <c r="S1147" s="24"/>
      <c r="T1147" s="24"/>
      <c r="U1147" s="24"/>
    </row>
    <row r="1148" spans="2:21">
      <c r="B1148" s="24" t="str">
        <f t="shared" si="41"/>
        <v>N</v>
      </c>
      <c r="C1148" s="24" t="s">
        <v>6168</v>
      </c>
      <c r="D1148" s="24" t="str">
        <f t="shared" si="42"/>
        <v/>
      </c>
      <c r="E1148" s="197" t="s">
        <v>419</v>
      </c>
      <c r="F1148" s="189" t="s">
        <v>4655</v>
      </c>
      <c r="G1148" s="189" t="s">
        <v>401</v>
      </c>
      <c r="H1148" s="195" t="s">
        <v>402</v>
      </c>
      <c r="I1148" s="24" t="s">
        <v>3956</v>
      </c>
      <c r="J1148" s="24" t="s">
        <v>4656</v>
      </c>
      <c r="K1148" s="24"/>
      <c r="L1148" s="24" t="s">
        <v>4658</v>
      </c>
      <c r="M1148" s="24" t="s">
        <v>535</v>
      </c>
      <c r="N1148" s="24" t="s">
        <v>5218</v>
      </c>
      <c r="O1148" s="24" t="s">
        <v>1125</v>
      </c>
      <c r="P1148" s="25" t="s">
        <v>544</v>
      </c>
      <c r="Q1148" s="24" t="s">
        <v>5339</v>
      </c>
      <c r="R1148" s="25" t="s">
        <v>1095</v>
      </c>
      <c r="S1148" s="24"/>
      <c r="T1148" s="24"/>
      <c r="U1148" s="24"/>
    </row>
    <row r="1149" spans="2:21">
      <c r="B1149" s="24" t="str">
        <f t="shared" si="41"/>
        <v>N</v>
      </c>
      <c r="C1149" s="24" t="s">
        <v>6169</v>
      </c>
      <c r="D1149" s="24" t="str">
        <f t="shared" si="42"/>
        <v/>
      </c>
      <c r="E1149" s="197" t="s">
        <v>419</v>
      </c>
      <c r="F1149" s="189" t="s">
        <v>4655</v>
      </c>
      <c r="G1149" s="189" t="s">
        <v>401</v>
      </c>
      <c r="H1149" s="195" t="s">
        <v>402</v>
      </c>
      <c r="I1149" s="24" t="s">
        <v>3956</v>
      </c>
      <c r="J1149" s="24" t="s">
        <v>4656</v>
      </c>
      <c r="K1149" s="24"/>
      <c r="L1149" s="24" t="s">
        <v>4658</v>
      </c>
      <c r="M1149" s="24" t="s">
        <v>543</v>
      </c>
      <c r="N1149" s="24" t="s">
        <v>5218</v>
      </c>
      <c r="O1149" s="24" t="s">
        <v>1125</v>
      </c>
      <c r="P1149" s="25" t="s">
        <v>544</v>
      </c>
      <c r="Q1149" s="24" t="s">
        <v>5341</v>
      </c>
      <c r="R1149" s="25" t="s">
        <v>4664</v>
      </c>
      <c r="S1149" s="24"/>
      <c r="T1149" s="24"/>
      <c r="U1149" s="24"/>
    </row>
    <row r="1150" spans="2:21">
      <c r="B1150" s="24" t="str">
        <f t="shared" si="41"/>
        <v>N</v>
      </c>
      <c r="C1150" s="24" t="s">
        <v>6170</v>
      </c>
      <c r="D1150" s="24" t="str">
        <f t="shared" si="42"/>
        <v/>
      </c>
      <c r="E1150" s="197" t="s">
        <v>419</v>
      </c>
      <c r="F1150" s="189" t="s">
        <v>4655</v>
      </c>
      <c r="G1150" s="189" t="s">
        <v>401</v>
      </c>
      <c r="H1150" s="195" t="s">
        <v>402</v>
      </c>
      <c r="I1150" s="24" t="s">
        <v>3961</v>
      </c>
      <c r="J1150" s="24" t="s">
        <v>3961</v>
      </c>
      <c r="K1150" s="24"/>
      <c r="L1150" s="24" t="s">
        <v>4658</v>
      </c>
      <c r="M1150" s="24" t="s">
        <v>535</v>
      </c>
      <c r="N1150" s="24" t="s">
        <v>5218</v>
      </c>
      <c r="O1150" s="24" t="s">
        <v>1125</v>
      </c>
      <c r="P1150" s="25" t="s">
        <v>544</v>
      </c>
      <c r="Q1150" s="24" t="s">
        <v>5343</v>
      </c>
      <c r="R1150" s="25" t="s">
        <v>1095</v>
      </c>
      <c r="S1150" s="24"/>
      <c r="T1150" s="24"/>
      <c r="U1150" s="24"/>
    </row>
    <row r="1151" spans="2:21">
      <c r="B1151" s="24" t="str">
        <f t="shared" si="41"/>
        <v>N</v>
      </c>
      <c r="C1151" s="24" t="s">
        <v>6171</v>
      </c>
      <c r="D1151" s="24" t="str">
        <f t="shared" si="42"/>
        <v/>
      </c>
      <c r="E1151" s="197" t="s">
        <v>419</v>
      </c>
      <c r="F1151" s="189" t="s">
        <v>4655</v>
      </c>
      <c r="G1151" s="189" t="s">
        <v>401</v>
      </c>
      <c r="H1151" s="195" t="s">
        <v>402</v>
      </c>
      <c r="I1151" s="24" t="s">
        <v>3961</v>
      </c>
      <c r="J1151" s="24" t="s">
        <v>3961</v>
      </c>
      <c r="K1151" s="24"/>
      <c r="L1151" s="24" t="s">
        <v>4658</v>
      </c>
      <c r="M1151" s="24" t="s">
        <v>543</v>
      </c>
      <c r="N1151" s="24" t="s">
        <v>5218</v>
      </c>
      <c r="O1151" s="24" t="s">
        <v>1125</v>
      </c>
      <c r="P1151" s="25" t="s">
        <v>544</v>
      </c>
      <c r="Q1151" s="24" t="s">
        <v>5345</v>
      </c>
      <c r="R1151" s="25" t="s">
        <v>4664</v>
      </c>
      <c r="S1151" s="24"/>
      <c r="T1151" s="24"/>
      <c r="U1151" s="24"/>
    </row>
    <row r="1152" spans="2:21">
      <c r="B1152" s="24" t="str">
        <f t="shared" si="41"/>
        <v>N</v>
      </c>
      <c r="C1152" s="24" t="s">
        <v>6172</v>
      </c>
      <c r="D1152" s="24" t="str">
        <f t="shared" si="42"/>
        <v/>
      </c>
      <c r="E1152" s="197" t="s">
        <v>424</v>
      </c>
      <c r="F1152" s="189" t="s">
        <v>4655</v>
      </c>
      <c r="G1152" s="189" t="s">
        <v>401</v>
      </c>
      <c r="H1152" s="195" t="s">
        <v>402</v>
      </c>
      <c r="I1152" s="24" t="s">
        <v>3956</v>
      </c>
      <c r="J1152" s="24" t="s">
        <v>4656</v>
      </c>
      <c r="K1152" s="24"/>
      <c r="L1152" s="24" t="s">
        <v>4658</v>
      </c>
      <c r="M1152" s="24" t="s">
        <v>535</v>
      </c>
      <c r="N1152" s="24" t="s">
        <v>5218</v>
      </c>
      <c r="O1152" s="24" t="s">
        <v>1125</v>
      </c>
      <c r="P1152" s="25" t="s">
        <v>544</v>
      </c>
      <c r="Q1152" s="24" t="s">
        <v>5347</v>
      </c>
      <c r="R1152" s="25" t="s">
        <v>1095</v>
      </c>
      <c r="S1152" s="24"/>
      <c r="T1152" s="24"/>
      <c r="U1152" s="24"/>
    </row>
    <row r="1153" spans="2:21">
      <c r="B1153" s="24" t="str">
        <f t="shared" ref="B1153:B1210" si="43">IF(AND(M1153&lt;&gt;"B20", O1153= "Coating_Standard"),"Y","N")</f>
        <v>N</v>
      </c>
      <c r="C1153" s="24" t="s">
        <v>6173</v>
      </c>
      <c r="D1153" s="24" t="str">
        <f t="shared" si="42"/>
        <v/>
      </c>
      <c r="E1153" s="197" t="s">
        <v>424</v>
      </c>
      <c r="F1153" s="189" t="s">
        <v>4655</v>
      </c>
      <c r="G1153" s="189" t="s">
        <v>401</v>
      </c>
      <c r="H1153" s="195" t="s">
        <v>402</v>
      </c>
      <c r="I1153" s="24" t="s">
        <v>3956</v>
      </c>
      <c r="J1153" s="24" t="s">
        <v>4656</v>
      </c>
      <c r="K1153" s="24"/>
      <c r="L1153" s="24" t="s">
        <v>4658</v>
      </c>
      <c r="M1153" s="24" t="s">
        <v>543</v>
      </c>
      <c r="N1153" s="24" t="s">
        <v>5218</v>
      </c>
      <c r="O1153" s="24" t="s">
        <v>1125</v>
      </c>
      <c r="P1153" s="25" t="s">
        <v>544</v>
      </c>
      <c r="Q1153" s="24" t="s">
        <v>5349</v>
      </c>
      <c r="R1153" s="25" t="s">
        <v>4664</v>
      </c>
      <c r="S1153" s="24"/>
      <c r="T1153" s="24"/>
      <c r="U1153" s="24"/>
    </row>
    <row r="1154" spans="2:21">
      <c r="B1154" s="24" t="str">
        <f t="shared" si="43"/>
        <v>N</v>
      </c>
      <c r="C1154" s="24" t="s">
        <v>6174</v>
      </c>
      <c r="D1154" s="24" t="str">
        <f t="shared" si="42"/>
        <v/>
      </c>
      <c r="E1154" s="197" t="s">
        <v>424</v>
      </c>
      <c r="F1154" s="189" t="s">
        <v>4655</v>
      </c>
      <c r="G1154" s="189" t="s">
        <v>401</v>
      </c>
      <c r="H1154" s="195" t="s">
        <v>402</v>
      </c>
      <c r="I1154" s="24" t="s">
        <v>3961</v>
      </c>
      <c r="J1154" s="24" t="s">
        <v>3961</v>
      </c>
      <c r="K1154" s="24"/>
      <c r="L1154" s="24" t="s">
        <v>4658</v>
      </c>
      <c r="M1154" s="24" t="s">
        <v>535</v>
      </c>
      <c r="N1154" s="24" t="s">
        <v>5218</v>
      </c>
      <c r="O1154" s="24" t="s">
        <v>1125</v>
      </c>
      <c r="P1154" s="25" t="s">
        <v>544</v>
      </c>
      <c r="Q1154" s="24" t="s">
        <v>5351</v>
      </c>
      <c r="R1154" s="25" t="s">
        <v>1095</v>
      </c>
      <c r="S1154" s="24"/>
      <c r="T1154" s="24"/>
      <c r="U1154" s="24"/>
    </row>
    <row r="1155" spans="2:21">
      <c r="B1155" s="24" t="str">
        <f t="shared" si="43"/>
        <v>N</v>
      </c>
      <c r="C1155" s="24" t="s">
        <v>6175</v>
      </c>
      <c r="D1155" s="24" t="str">
        <f t="shared" si="42"/>
        <v/>
      </c>
      <c r="E1155" s="197" t="s">
        <v>424</v>
      </c>
      <c r="F1155" s="189" t="s">
        <v>4655</v>
      </c>
      <c r="G1155" s="189" t="s">
        <v>401</v>
      </c>
      <c r="H1155" s="195" t="s">
        <v>402</v>
      </c>
      <c r="I1155" s="24" t="s">
        <v>3961</v>
      </c>
      <c r="J1155" s="24" t="s">
        <v>3961</v>
      </c>
      <c r="K1155" s="24"/>
      <c r="L1155" s="24" t="s">
        <v>4658</v>
      </c>
      <c r="M1155" s="24" t="s">
        <v>543</v>
      </c>
      <c r="N1155" s="24" t="s">
        <v>5218</v>
      </c>
      <c r="O1155" s="24" t="s">
        <v>1125</v>
      </c>
      <c r="P1155" s="25" t="s">
        <v>544</v>
      </c>
      <c r="Q1155" s="24" t="s">
        <v>5353</v>
      </c>
      <c r="R1155" s="25" t="s">
        <v>4664</v>
      </c>
      <c r="S1155" s="24"/>
      <c r="T1155" s="24"/>
      <c r="U1155" s="24"/>
    </row>
    <row r="1156" spans="2:21">
      <c r="B1156" s="24" t="str">
        <f t="shared" si="43"/>
        <v>N</v>
      </c>
      <c r="C1156" s="24" t="s">
        <v>6176</v>
      </c>
      <c r="D1156" s="24" t="str">
        <f t="shared" si="42"/>
        <v/>
      </c>
      <c r="E1156" s="197" t="s">
        <v>429</v>
      </c>
      <c r="F1156" s="189" t="s">
        <v>4655</v>
      </c>
      <c r="G1156" s="189" t="s">
        <v>432</v>
      </c>
      <c r="H1156" s="195" t="s">
        <v>265</v>
      </c>
      <c r="I1156" s="24" t="s">
        <v>3956</v>
      </c>
      <c r="J1156" s="24" t="s">
        <v>4656</v>
      </c>
      <c r="K1156" s="24"/>
      <c r="L1156" s="24" t="s">
        <v>4658</v>
      </c>
      <c r="M1156" s="24" t="s">
        <v>535</v>
      </c>
      <c r="N1156" s="24" t="s">
        <v>5218</v>
      </c>
      <c r="O1156" s="24" t="s">
        <v>1125</v>
      </c>
      <c r="P1156" s="25" t="s">
        <v>544</v>
      </c>
      <c r="Q1156" s="24" t="s">
        <v>5355</v>
      </c>
      <c r="R1156" s="25" t="s">
        <v>1095</v>
      </c>
      <c r="S1156" s="24"/>
      <c r="T1156" s="24"/>
      <c r="U1156" s="24"/>
    </row>
    <row r="1157" spans="2:21">
      <c r="B1157" s="24" t="str">
        <f t="shared" si="43"/>
        <v>N</v>
      </c>
      <c r="C1157" s="24" t="s">
        <v>6177</v>
      </c>
      <c r="D1157" s="24" t="str">
        <f t="shared" si="42"/>
        <v/>
      </c>
      <c r="E1157" s="197" t="s">
        <v>429</v>
      </c>
      <c r="F1157" s="189" t="s">
        <v>4655</v>
      </c>
      <c r="G1157" s="189" t="s">
        <v>432</v>
      </c>
      <c r="H1157" s="195" t="s">
        <v>265</v>
      </c>
      <c r="I1157" s="24" t="s">
        <v>3956</v>
      </c>
      <c r="J1157" s="24" t="s">
        <v>4656</v>
      </c>
      <c r="K1157" s="24"/>
      <c r="L1157" s="24" t="s">
        <v>4658</v>
      </c>
      <c r="M1157" s="24" t="s">
        <v>543</v>
      </c>
      <c r="N1157" s="24" t="s">
        <v>5218</v>
      </c>
      <c r="O1157" s="24" t="s">
        <v>1125</v>
      </c>
      <c r="P1157" s="25" t="s">
        <v>544</v>
      </c>
      <c r="Q1157" s="24" t="s">
        <v>5357</v>
      </c>
      <c r="R1157" s="25" t="s">
        <v>4664</v>
      </c>
      <c r="S1157" s="24"/>
      <c r="T1157" s="24"/>
      <c r="U1157" s="24"/>
    </row>
    <row r="1158" spans="2:21">
      <c r="B1158" s="24" t="str">
        <f t="shared" si="43"/>
        <v>N</v>
      </c>
      <c r="C1158" s="24" t="s">
        <v>6178</v>
      </c>
      <c r="D1158" s="24" t="str">
        <f t="shared" si="42"/>
        <v/>
      </c>
      <c r="E1158" s="197" t="s">
        <v>429</v>
      </c>
      <c r="F1158" s="189" t="s">
        <v>4655</v>
      </c>
      <c r="G1158" s="189" t="s">
        <v>432</v>
      </c>
      <c r="H1158" s="195" t="s">
        <v>265</v>
      </c>
      <c r="I1158" s="24" t="s">
        <v>3961</v>
      </c>
      <c r="J1158" s="24" t="s">
        <v>3961</v>
      </c>
      <c r="K1158" s="24"/>
      <c r="L1158" s="24" t="s">
        <v>4658</v>
      </c>
      <c r="M1158" s="24" t="s">
        <v>535</v>
      </c>
      <c r="N1158" s="24" t="s">
        <v>5218</v>
      </c>
      <c r="O1158" s="24" t="s">
        <v>1125</v>
      </c>
      <c r="P1158" s="25" t="s">
        <v>544</v>
      </c>
      <c r="Q1158" s="24" t="s">
        <v>5359</v>
      </c>
      <c r="R1158" s="25" t="s">
        <v>1095</v>
      </c>
      <c r="S1158" s="24"/>
      <c r="T1158" s="24"/>
      <c r="U1158" s="24"/>
    </row>
    <row r="1159" spans="2:21">
      <c r="B1159" s="24" t="str">
        <f t="shared" si="43"/>
        <v>N</v>
      </c>
      <c r="C1159" s="24" t="s">
        <v>6179</v>
      </c>
      <c r="D1159" s="24" t="str">
        <f t="shared" si="42"/>
        <v/>
      </c>
      <c r="E1159" s="197" t="s">
        <v>429</v>
      </c>
      <c r="F1159" s="189" t="s">
        <v>4655</v>
      </c>
      <c r="G1159" s="189" t="s">
        <v>432</v>
      </c>
      <c r="H1159" s="195" t="s">
        <v>265</v>
      </c>
      <c r="I1159" s="24" t="s">
        <v>3961</v>
      </c>
      <c r="J1159" s="24" t="s">
        <v>3961</v>
      </c>
      <c r="K1159" s="24"/>
      <c r="L1159" s="24" t="s">
        <v>4658</v>
      </c>
      <c r="M1159" s="24" t="s">
        <v>543</v>
      </c>
      <c r="N1159" s="24" t="s">
        <v>5218</v>
      </c>
      <c r="O1159" s="24" t="s">
        <v>1125</v>
      </c>
      <c r="P1159" s="25" t="s">
        <v>544</v>
      </c>
      <c r="Q1159" s="24" t="s">
        <v>5361</v>
      </c>
      <c r="R1159" s="25" t="s">
        <v>4664</v>
      </c>
      <c r="S1159" s="24"/>
      <c r="T1159" s="24"/>
      <c r="U1159" s="24"/>
    </row>
    <row r="1160" spans="2:21">
      <c r="B1160" s="24" t="str">
        <f t="shared" si="43"/>
        <v>N</v>
      </c>
      <c r="C1160" s="24" t="s">
        <v>6180</v>
      </c>
      <c r="D1160" s="24" t="str">
        <f t="shared" si="42"/>
        <v/>
      </c>
      <c r="E1160" s="197" t="s">
        <v>435</v>
      </c>
      <c r="F1160" s="189" t="s">
        <v>4655</v>
      </c>
      <c r="G1160" s="189" t="s">
        <v>401</v>
      </c>
      <c r="H1160" s="195" t="s">
        <v>402</v>
      </c>
      <c r="I1160" s="24" t="s">
        <v>3956</v>
      </c>
      <c r="J1160" s="24" t="s">
        <v>4656</v>
      </c>
      <c r="K1160" s="24"/>
      <c r="L1160" s="24" t="s">
        <v>4658</v>
      </c>
      <c r="M1160" s="24" t="s">
        <v>535</v>
      </c>
      <c r="N1160" s="24" t="s">
        <v>5218</v>
      </c>
      <c r="O1160" s="24" t="s">
        <v>1125</v>
      </c>
      <c r="P1160" s="25" t="s">
        <v>544</v>
      </c>
      <c r="Q1160" s="24" t="s">
        <v>5363</v>
      </c>
      <c r="R1160" s="25" t="s">
        <v>1095</v>
      </c>
      <c r="S1160" s="24"/>
      <c r="T1160" s="24"/>
      <c r="U1160" s="24"/>
    </row>
    <row r="1161" spans="2:21">
      <c r="B1161" s="24" t="str">
        <f t="shared" si="43"/>
        <v>N</v>
      </c>
      <c r="C1161" s="24" t="s">
        <v>6181</v>
      </c>
      <c r="D1161" s="24" t="str">
        <f t="shared" si="42"/>
        <v/>
      </c>
      <c r="E1161" s="197" t="s">
        <v>435</v>
      </c>
      <c r="F1161" s="189" t="s">
        <v>4655</v>
      </c>
      <c r="G1161" s="189" t="s">
        <v>401</v>
      </c>
      <c r="H1161" s="195" t="s">
        <v>402</v>
      </c>
      <c r="I1161" s="24" t="s">
        <v>3956</v>
      </c>
      <c r="J1161" s="24" t="s">
        <v>4656</v>
      </c>
      <c r="K1161" s="24"/>
      <c r="L1161" s="24" t="s">
        <v>4658</v>
      </c>
      <c r="M1161" s="24" t="s">
        <v>543</v>
      </c>
      <c r="N1161" s="24" t="s">
        <v>5218</v>
      </c>
      <c r="O1161" s="24" t="s">
        <v>1125</v>
      </c>
      <c r="P1161" s="25" t="s">
        <v>544</v>
      </c>
      <c r="Q1161" s="24" t="s">
        <v>5365</v>
      </c>
      <c r="R1161" s="25" t="s">
        <v>4664</v>
      </c>
      <c r="S1161" s="24"/>
      <c r="T1161" s="24"/>
      <c r="U1161" s="24"/>
    </row>
    <row r="1162" spans="2:21">
      <c r="B1162" s="24" t="str">
        <f t="shared" si="43"/>
        <v>N</v>
      </c>
      <c r="C1162" s="24" t="s">
        <v>6182</v>
      </c>
      <c r="D1162" s="24" t="str">
        <f t="shared" si="42"/>
        <v/>
      </c>
      <c r="E1162" s="197" t="s">
        <v>435</v>
      </c>
      <c r="F1162" s="189" t="s">
        <v>4655</v>
      </c>
      <c r="G1162" s="189" t="s">
        <v>401</v>
      </c>
      <c r="H1162" s="195" t="s">
        <v>402</v>
      </c>
      <c r="I1162" s="24" t="s">
        <v>3961</v>
      </c>
      <c r="J1162" s="24" t="s">
        <v>3961</v>
      </c>
      <c r="K1162" s="24"/>
      <c r="L1162" s="24" t="s">
        <v>4658</v>
      </c>
      <c r="M1162" s="24" t="s">
        <v>535</v>
      </c>
      <c r="N1162" s="24" t="s">
        <v>5218</v>
      </c>
      <c r="O1162" s="24" t="s">
        <v>1125</v>
      </c>
      <c r="P1162" s="25" t="s">
        <v>544</v>
      </c>
      <c r="Q1162" s="24" t="s">
        <v>5367</v>
      </c>
      <c r="R1162" s="25" t="s">
        <v>1095</v>
      </c>
      <c r="S1162" s="24"/>
      <c r="T1162" s="24"/>
      <c r="U1162" s="24"/>
    </row>
    <row r="1163" spans="2:21">
      <c r="B1163" s="24" t="str">
        <f t="shared" si="43"/>
        <v>N</v>
      </c>
      <c r="C1163" s="24" t="s">
        <v>6183</v>
      </c>
      <c r="D1163" s="24" t="str">
        <f t="shared" si="42"/>
        <v/>
      </c>
      <c r="E1163" s="197" t="s">
        <v>435</v>
      </c>
      <c r="F1163" s="189" t="s">
        <v>4655</v>
      </c>
      <c r="G1163" s="189" t="s">
        <v>401</v>
      </c>
      <c r="H1163" s="195" t="s">
        <v>402</v>
      </c>
      <c r="I1163" s="24" t="s">
        <v>3961</v>
      </c>
      <c r="J1163" s="24" t="s">
        <v>3961</v>
      </c>
      <c r="K1163" s="24"/>
      <c r="L1163" s="24" t="s">
        <v>4658</v>
      </c>
      <c r="M1163" s="24" t="s">
        <v>543</v>
      </c>
      <c r="N1163" s="24" t="s">
        <v>5218</v>
      </c>
      <c r="O1163" s="24" t="s">
        <v>1125</v>
      </c>
      <c r="P1163" s="25" t="s">
        <v>544</v>
      </c>
      <c r="Q1163" s="24" t="s">
        <v>5369</v>
      </c>
      <c r="R1163" s="25" t="s">
        <v>4664</v>
      </c>
      <c r="S1163" s="24"/>
      <c r="T1163" s="24"/>
      <c r="U1163" s="24"/>
    </row>
    <row r="1164" spans="2:21">
      <c r="B1164" s="24" t="str">
        <f t="shared" si="43"/>
        <v>N</v>
      </c>
      <c r="C1164" s="24" t="s">
        <v>6184</v>
      </c>
      <c r="D1164" s="24" t="str">
        <f t="shared" si="42"/>
        <v/>
      </c>
      <c r="E1164" s="197" t="s">
        <v>440</v>
      </c>
      <c r="F1164" s="189" t="s">
        <v>4655</v>
      </c>
      <c r="G1164" s="189" t="s">
        <v>443</v>
      </c>
      <c r="H1164" s="202" t="s">
        <v>444</v>
      </c>
      <c r="I1164" s="24" t="s">
        <v>3956</v>
      </c>
      <c r="J1164" s="24" t="s">
        <v>4656</v>
      </c>
      <c r="K1164" s="24"/>
      <c r="L1164" s="24" t="s">
        <v>4658</v>
      </c>
      <c r="M1164" s="24" t="s">
        <v>535</v>
      </c>
      <c r="N1164" s="24" t="s">
        <v>5218</v>
      </c>
      <c r="O1164" s="24" t="s">
        <v>1125</v>
      </c>
      <c r="P1164" s="25" t="s">
        <v>544</v>
      </c>
      <c r="Q1164" s="24" t="s">
        <v>5371</v>
      </c>
      <c r="R1164" s="25" t="s">
        <v>1095</v>
      </c>
      <c r="S1164" s="24"/>
      <c r="T1164" s="24"/>
      <c r="U1164" s="24"/>
    </row>
    <row r="1165" spans="2:21">
      <c r="B1165" s="24" t="str">
        <f t="shared" si="43"/>
        <v>N</v>
      </c>
      <c r="C1165" s="24" t="s">
        <v>6185</v>
      </c>
      <c r="D1165" s="24" t="str">
        <f t="shared" si="42"/>
        <v/>
      </c>
      <c r="E1165" s="197" t="s">
        <v>440</v>
      </c>
      <c r="F1165" s="189" t="s">
        <v>4655</v>
      </c>
      <c r="G1165" s="189" t="s">
        <v>443</v>
      </c>
      <c r="H1165" s="202" t="s">
        <v>444</v>
      </c>
      <c r="I1165" s="24" t="s">
        <v>3956</v>
      </c>
      <c r="J1165" s="24" t="s">
        <v>4656</v>
      </c>
      <c r="K1165" s="24"/>
      <c r="L1165" s="24" t="s">
        <v>4658</v>
      </c>
      <c r="M1165" s="24" t="s">
        <v>543</v>
      </c>
      <c r="N1165" s="24" t="s">
        <v>5218</v>
      </c>
      <c r="O1165" s="24" t="s">
        <v>1125</v>
      </c>
      <c r="P1165" s="25" t="s">
        <v>544</v>
      </c>
      <c r="Q1165" s="24" t="s">
        <v>5373</v>
      </c>
      <c r="R1165" s="25" t="s">
        <v>4664</v>
      </c>
      <c r="S1165" s="24"/>
      <c r="T1165" s="24"/>
      <c r="U1165" s="24"/>
    </row>
    <row r="1166" spans="2:21">
      <c r="B1166" s="24" t="str">
        <f t="shared" si="43"/>
        <v>N</v>
      </c>
      <c r="C1166" s="24" t="s">
        <v>6186</v>
      </c>
      <c r="D1166" s="24" t="str">
        <f t="shared" si="42"/>
        <v/>
      </c>
      <c r="E1166" s="197" t="s">
        <v>440</v>
      </c>
      <c r="F1166" s="189" t="s">
        <v>4655</v>
      </c>
      <c r="G1166" s="189" t="s">
        <v>443</v>
      </c>
      <c r="H1166" s="202" t="s">
        <v>444</v>
      </c>
      <c r="I1166" s="24" t="s">
        <v>3961</v>
      </c>
      <c r="J1166" s="24" t="s">
        <v>3961</v>
      </c>
      <c r="K1166" s="24"/>
      <c r="L1166" s="24" t="s">
        <v>4658</v>
      </c>
      <c r="M1166" s="24" t="s">
        <v>535</v>
      </c>
      <c r="N1166" s="24" t="s">
        <v>5218</v>
      </c>
      <c r="O1166" s="24" t="s">
        <v>1125</v>
      </c>
      <c r="P1166" s="25" t="s">
        <v>544</v>
      </c>
      <c r="Q1166" s="24" t="s">
        <v>5375</v>
      </c>
      <c r="R1166" s="25" t="s">
        <v>1095</v>
      </c>
      <c r="S1166" s="24"/>
      <c r="T1166" s="24"/>
      <c r="U1166" s="24"/>
    </row>
    <row r="1167" spans="2:21">
      <c r="B1167" s="24" t="str">
        <f t="shared" si="43"/>
        <v>N</v>
      </c>
      <c r="C1167" s="24" t="s">
        <v>6187</v>
      </c>
      <c r="D1167" s="24" t="str">
        <f t="shared" si="42"/>
        <v/>
      </c>
      <c r="E1167" s="197" t="s">
        <v>440</v>
      </c>
      <c r="F1167" s="189" t="s">
        <v>4655</v>
      </c>
      <c r="G1167" s="189" t="s">
        <v>443</v>
      </c>
      <c r="H1167" s="202" t="s">
        <v>444</v>
      </c>
      <c r="I1167" s="24" t="s">
        <v>3961</v>
      </c>
      <c r="J1167" s="24" t="s">
        <v>3961</v>
      </c>
      <c r="K1167" s="24"/>
      <c r="L1167" s="24" t="s">
        <v>4658</v>
      </c>
      <c r="M1167" s="24" t="s">
        <v>543</v>
      </c>
      <c r="N1167" s="24" t="s">
        <v>5218</v>
      </c>
      <c r="O1167" s="24" t="s">
        <v>1125</v>
      </c>
      <c r="P1167" s="25" t="s">
        <v>544</v>
      </c>
      <c r="Q1167" s="24" t="s">
        <v>5377</v>
      </c>
      <c r="R1167" s="25" t="s">
        <v>4664</v>
      </c>
      <c r="S1167" s="24"/>
      <c r="T1167" s="24"/>
      <c r="U1167" s="24"/>
    </row>
    <row r="1168" spans="2:21">
      <c r="B1168" s="24" t="str">
        <f t="shared" si="43"/>
        <v>N</v>
      </c>
      <c r="C1168" s="24" t="s">
        <v>6188</v>
      </c>
      <c r="D1168" s="24" t="str">
        <f t="shared" si="42"/>
        <v/>
      </c>
      <c r="E1168" s="197" t="s">
        <v>447</v>
      </c>
      <c r="F1168" s="189" t="s">
        <v>4655</v>
      </c>
      <c r="G1168" s="189" t="s">
        <v>450</v>
      </c>
      <c r="H1168" s="202" t="s">
        <v>269</v>
      </c>
      <c r="I1168" s="24" t="s">
        <v>3956</v>
      </c>
      <c r="J1168" s="24" t="s">
        <v>4656</v>
      </c>
      <c r="K1168" s="24"/>
      <c r="L1168" s="24" t="s">
        <v>4658</v>
      </c>
      <c r="M1168" s="24" t="s">
        <v>535</v>
      </c>
      <c r="N1168" s="24" t="s">
        <v>5218</v>
      </c>
      <c r="O1168" s="24" t="s">
        <v>1125</v>
      </c>
      <c r="P1168" s="25" t="s">
        <v>544</v>
      </c>
      <c r="Q1168" s="24" t="s">
        <v>5379</v>
      </c>
      <c r="R1168" s="25" t="s">
        <v>1095</v>
      </c>
      <c r="S1168" s="24"/>
      <c r="T1168" s="24"/>
      <c r="U1168" s="24"/>
    </row>
    <row r="1169" spans="2:21">
      <c r="B1169" s="24" t="str">
        <f t="shared" si="43"/>
        <v>N</v>
      </c>
      <c r="C1169" s="24" t="s">
        <v>6189</v>
      </c>
      <c r="D1169" s="24" t="str">
        <f t="shared" si="42"/>
        <v/>
      </c>
      <c r="E1169" s="197" t="s">
        <v>447</v>
      </c>
      <c r="F1169" s="189" t="s">
        <v>4655</v>
      </c>
      <c r="G1169" s="189" t="s">
        <v>450</v>
      </c>
      <c r="H1169" s="202" t="s">
        <v>269</v>
      </c>
      <c r="I1169" s="24" t="s">
        <v>3956</v>
      </c>
      <c r="J1169" s="24" t="s">
        <v>4656</v>
      </c>
      <c r="K1169" s="24"/>
      <c r="L1169" s="24" t="s">
        <v>4658</v>
      </c>
      <c r="M1169" s="24" t="s">
        <v>543</v>
      </c>
      <c r="N1169" s="24" t="s">
        <v>5218</v>
      </c>
      <c r="O1169" s="24" t="s">
        <v>1125</v>
      </c>
      <c r="P1169" s="25" t="s">
        <v>544</v>
      </c>
      <c r="Q1169" s="24" t="s">
        <v>5381</v>
      </c>
      <c r="R1169" s="25" t="s">
        <v>4664</v>
      </c>
      <c r="S1169" s="24"/>
      <c r="T1169" s="24"/>
      <c r="U1169" s="24"/>
    </row>
    <row r="1170" spans="2:21">
      <c r="B1170" s="24" t="str">
        <f t="shared" si="43"/>
        <v>N</v>
      </c>
      <c r="C1170" s="24" t="s">
        <v>6190</v>
      </c>
      <c r="D1170" s="24" t="str">
        <f t="shared" si="42"/>
        <v/>
      </c>
      <c r="E1170" s="197" t="s">
        <v>447</v>
      </c>
      <c r="F1170" s="189" t="s">
        <v>4655</v>
      </c>
      <c r="G1170" s="189" t="s">
        <v>450</v>
      </c>
      <c r="H1170" s="202" t="s">
        <v>269</v>
      </c>
      <c r="I1170" s="24" t="s">
        <v>3961</v>
      </c>
      <c r="J1170" s="24" t="s">
        <v>3961</v>
      </c>
      <c r="K1170" s="24"/>
      <c r="L1170" s="24" t="s">
        <v>4658</v>
      </c>
      <c r="M1170" s="24" t="s">
        <v>535</v>
      </c>
      <c r="N1170" s="24" t="s">
        <v>5218</v>
      </c>
      <c r="O1170" s="24" t="s">
        <v>1125</v>
      </c>
      <c r="P1170" s="25" t="s">
        <v>544</v>
      </c>
      <c r="Q1170" s="24" t="s">
        <v>5383</v>
      </c>
      <c r="R1170" s="25" t="s">
        <v>1095</v>
      </c>
      <c r="S1170" s="24"/>
      <c r="T1170" s="24"/>
      <c r="U1170" s="24"/>
    </row>
    <row r="1171" spans="2:21">
      <c r="B1171" s="24" t="str">
        <f t="shared" si="43"/>
        <v>N</v>
      </c>
      <c r="C1171" s="24" t="s">
        <v>6191</v>
      </c>
      <c r="D1171" s="24" t="str">
        <f t="shared" si="42"/>
        <v/>
      </c>
      <c r="E1171" s="197" t="s">
        <v>447</v>
      </c>
      <c r="F1171" s="189" t="s">
        <v>4655</v>
      </c>
      <c r="G1171" s="189" t="s">
        <v>450</v>
      </c>
      <c r="H1171" s="202" t="s">
        <v>269</v>
      </c>
      <c r="I1171" s="24" t="s">
        <v>3961</v>
      </c>
      <c r="J1171" s="24" t="s">
        <v>3961</v>
      </c>
      <c r="K1171" s="24"/>
      <c r="L1171" s="24" t="s">
        <v>4658</v>
      </c>
      <c r="M1171" s="24" t="s">
        <v>543</v>
      </c>
      <c r="N1171" s="24" t="s">
        <v>5218</v>
      </c>
      <c r="O1171" s="24" t="s">
        <v>1125</v>
      </c>
      <c r="P1171" s="25" t="s">
        <v>544</v>
      </c>
      <c r="Q1171" s="24" t="s">
        <v>5385</v>
      </c>
      <c r="R1171" s="25" t="s">
        <v>4664</v>
      </c>
      <c r="S1171" s="24"/>
      <c r="T1171" s="24"/>
      <c r="U1171" s="24"/>
    </row>
    <row r="1172" spans="2:21">
      <c r="B1172" s="24" t="str">
        <f t="shared" si="43"/>
        <v>N</v>
      </c>
      <c r="C1172" s="24" t="s">
        <v>6192</v>
      </c>
      <c r="D1172" s="24" t="str">
        <f t="shared" si="42"/>
        <v/>
      </c>
      <c r="E1172" s="197" t="s">
        <v>453</v>
      </c>
      <c r="F1172" s="189" t="s">
        <v>4655</v>
      </c>
      <c r="G1172" s="189" t="s">
        <v>450</v>
      </c>
      <c r="H1172" s="202" t="s">
        <v>269</v>
      </c>
      <c r="I1172" s="24" t="s">
        <v>3956</v>
      </c>
      <c r="J1172" s="24" t="s">
        <v>4656</v>
      </c>
      <c r="K1172" s="24"/>
      <c r="L1172" s="24" t="s">
        <v>4658</v>
      </c>
      <c r="M1172" s="24" t="s">
        <v>535</v>
      </c>
      <c r="N1172" s="24" t="s">
        <v>5218</v>
      </c>
      <c r="O1172" s="24" t="s">
        <v>1125</v>
      </c>
      <c r="P1172" s="25" t="s">
        <v>544</v>
      </c>
      <c r="Q1172" s="24" t="s">
        <v>5387</v>
      </c>
      <c r="R1172" s="25" t="s">
        <v>1095</v>
      </c>
      <c r="S1172" s="24"/>
      <c r="T1172" s="24"/>
      <c r="U1172" s="24"/>
    </row>
    <row r="1173" spans="2:21">
      <c r="B1173" s="24" t="str">
        <f t="shared" si="43"/>
        <v>N</v>
      </c>
      <c r="C1173" s="24" t="s">
        <v>6193</v>
      </c>
      <c r="D1173" s="24" t="str">
        <f t="shared" si="42"/>
        <v/>
      </c>
      <c r="E1173" s="197" t="s">
        <v>453</v>
      </c>
      <c r="F1173" s="189" t="s">
        <v>4655</v>
      </c>
      <c r="G1173" s="189" t="s">
        <v>450</v>
      </c>
      <c r="H1173" s="202" t="s">
        <v>269</v>
      </c>
      <c r="I1173" s="24" t="s">
        <v>3956</v>
      </c>
      <c r="J1173" s="24" t="s">
        <v>4656</v>
      </c>
      <c r="K1173" s="24"/>
      <c r="L1173" s="24" t="s">
        <v>4658</v>
      </c>
      <c r="M1173" s="24" t="s">
        <v>543</v>
      </c>
      <c r="N1173" s="24" t="s">
        <v>5218</v>
      </c>
      <c r="O1173" s="24" t="s">
        <v>1125</v>
      </c>
      <c r="P1173" s="25" t="s">
        <v>544</v>
      </c>
      <c r="Q1173" s="24" t="s">
        <v>5389</v>
      </c>
      <c r="R1173" s="25" t="s">
        <v>4664</v>
      </c>
      <c r="S1173" s="24"/>
      <c r="T1173" s="24"/>
      <c r="U1173" s="24"/>
    </row>
    <row r="1174" spans="2:21">
      <c r="B1174" s="24" t="str">
        <f t="shared" si="43"/>
        <v>N</v>
      </c>
      <c r="C1174" s="24" t="s">
        <v>6194</v>
      </c>
      <c r="D1174" s="24" t="str">
        <f t="shared" si="42"/>
        <v/>
      </c>
      <c r="E1174" s="197" t="s">
        <v>453</v>
      </c>
      <c r="F1174" s="189" t="s">
        <v>4655</v>
      </c>
      <c r="G1174" s="189" t="s">
        <v>450</v>
      </c>
      <c r="H1174" s="202" t="s">
        <v>269</v>
      </c>
      <c r="I1174" s="24" t="s">
        <v>3961</v>
      </c>
      <c r="J1174" s="24" t="s">
        <v>3961</v>
      </c>
      <c r="K1174" s="24"/>
      <c r="L1174" s="24" t="s">
        <v>4658</v>
      </c>
      <c r="M1174" s="24" t="s">
        <v>535</v>
      </c>
      <c r="N1174" s="24" t="s">
        <v>5218</v>
      </c>
      <c r="O1174" s="24" t="s">
        <v>1125</v>
      </c>
      <c r="P1174" s="25" t="s">
        <v>544</v>
      </c>
      <c r="Q1174" s="24" t="s">
        <v>5391</v>
      </c>
      <c r="R1174" s="25" t="s">
        <v>1095</v>
      </c>
      <c r="S1174" s="24"/>
      <c r="T1174" s="24"/>
      <c r="U1174" s="24"/>
    </row>
    <row r="1175" spans="2:21">
      <c r="B1175" s="24" t="str">
        <f t="shared" si="43"/>
        <v>N</v>
      </c>
      <c r="C1175" s="24" t="s">
        <v>6195</v>
      </c>
      <c r="D1175" s="24" t="str">
        <f t="shared" si="42"/>
        <v/>
      </c>
      <c r="E1175" s="197" t="s">
        <v>453</v>
      </c>
      <c r="F1175" s="189" t="s">
        <v>4655</v>
      </c>
      <c r="G1175" s="189" t="s">
        <v>450</v>
      </c>
      <c r="H1175" s="202" t="s">
        <v>269</v>
      </c>
      <c r="I1175" s="24" t="s">
        <v>3961</v>
      </c>
      <c r="J1175" s="24" t="s">
        <v>3961</v>
      </c>
      <c r="K1175" s="24"/>
      <c r="L1175" s="24" t="s">
        <v>4658</v>
      </c>
      <c r="M1175" s="24" t="s">
        <v>543</v>
      </c>
      <c r="N1175" s="24" t="s">
        <v>5218</v>
      </c>
      <c r="O1175" s="24" t="s">
        <v>1125</v>
      </c>
      <c r="P1175" s="25" t="s">
        <v>544</v>
      </c>
      <c r="Q1175" s="24" t="s">
        <v>5393</v>
      </c>
      <c r="R1175" s="25" t="s">
        <v>4664</v>
      </c>
      <c r="S1175" s="24"/>
      <c r="T1175" s="24"/>
      <c r="U1175" s="24"/>
    </row>
    <row r="1176" spans="2:21">
      <c r="B1176" s="24" t="str">
        <f t="shared" si="43"/>
        <v>N</v>
      </c>
      <c r="C1176" s="24" t="s">
        <v>6196</v>
      </c>
      <c r="D1176" s="24" t="str">
        <f t="shared" si="42"/>
        <v/>
      </c>
      <c r="E1176" s="197" t="s">
        <v>458</v>
      </c>
      <c r="F1176" s="189" t="s">
        <v>4655</v>
      </c>
      <c r="G1176" s="189" t="s">
        <v>450</v>
      </c>
      <c r="H1176" s="202" t="s">
        <v>269</v>
      </c>
      <c r="I1176" s="24" t="s">
        <v>3956</v>
      </c>
      <c r="J1176" s="24" t="s">
        <v>4656</v>
      </c>
      <c r="K1176" s="24"/>
      <c r="L1176" s="24" t="s">
        <v>4658</v>
      </c>
      <c r="M1176" s="24" t="s">
        <v>535</v>
      </c>
      <c r="N1176" s="24" t="s">
        <v>5218</v>
      </c>
      <c r="O1176" s="24" t="s">
        <v>1125</v>
      </c>
      <c r="P1176" s="25" t="s">
        <v>544</v>
      </c>
      <c r="Q1176" s="24" t="s">
        <v>5395</v>
      </c>
      <c r="R1176" s="25" t="s">
        <v>1095</v>
      </c>
      <c r="S1176" s="24"/>
      <c r="T1176" s="24"/>
      <c r="U1176" s="24"/>
    </row>
    <row r="1177" spans="2:21">
      <c r="B1177" s="24" t="str">
        <f t="shared" si="43"/>
        <v>N</v>
      </c>
      <c r="C1177" s="24" t="s">
        <v>6197</v>
      </c>
      <c r="D1177" s="24" t="str">
        <f t="shared" si="42"/>
        <v/>
      </c>
      <c r="E1177" s="197" t="s">
        <v>458</v>
      </c>
      <c r="F1177" s="189" t="s">
        <v>4655</v>
      </c>
      <c r="G1177" s="189" t="s">
        <v>450</v>
      </c>
      <c r="H1177" s="202" t="s">
        <v>269</v>
      </c>
      <c r="I1177" s="24" t="s">
        <v>3956</v>
      </c>
      <c r="J1177" s="24" t="s">
        <v>4656</v>
      </c>
      <c r="K1177" s="24"/>
      <c r="L1177" s="24" t="s">
        <v>4658</v>
      </c>
      <c r="M1177" s="24" t="s">
        <v>543</v>
      </c>
      <c r="N1177" s="24" t="s">
        <v>5218</v>
      </c>
      <c r="O1177" s="24" t="s">
        <v>1125</v>
      </c>
      <c r="P1177" s="25" t="s">
        <v>544</v>
      </c>
      <c r="Q1177" s="24" t="s">
        <v>5397</v>
      </c>
      <c r="R1177" s="25" t="s">
        <v>4664</v>
      </c>
      <c r="S1177" s="24"/>
      <c r="T1177" s="24"/>
      <c r="U1177" s="24"/>
    </row>
    <row r="1178" spans="2:21">
      <c r="B1178" s="24" t="str">
        <f t="shared" si="43"/>
        <v>N</v>
      </c>
      <c r="C1178" s="24" t="s">
        <v>6198</v>
      </c>
      <c r="D1178" s="24" t="str">
        <f t="shared" si="42"/>
        <v/>
      </c>
      <c r="E1178" s="197" t="s">
        <v>458</v>
      </c>
      <c r="F1178" s="189" t="s">
        <v>4655</v>
      </c>
      <c r="G1178" s="189" t="s">
        <v>450</v>
      </c>
      <c r="H1178" s="202" t="s">
        <v>269</v>
      </c>
      <c r="I1178" s="24" t="s">
        <v>3961</v>
      </c>
      <c r="J1178" s="24" t="s">
        <v>3961</v>
      </c>
      <c r="K1178" s="24"/>
      <c r="L1178" s="24" t="s">
        <v>4658</v>
      </c>
      <c r="M1178" s="24" t="s">
        <v>535</v>
      </c>
      <c r="N1178" s="24" t="s">
        <v>5218</v>
      </c>
      <c r="O1178" s="24" t="s">
        <v>1125</v>
      </c>
      <c r="P1178" s="25" t="s">
        <v>544</v>
      </c>
      <c r="Q1178" s="24" t="s">
        <v>5399</v>
      </c>
      <c r="R1178" s="25" t="s">
        <v>1095</v>
      </c>
      <c r="S1178" s="24"/>
      <c r="T1178" s="24"/>
      <c r="U1178" s="24"/>
    </row>
    <row r="1179" spans="2:21">
      <c r="B1179" s="24" t="str">
        <f t="shared" si="43"/>
        <v>N</v>
      </c>
      <c r="C1179" s="24" t="s">
        <v>6199</v>
      </c>
      <c r="D1179" s="24" t="str">
        <f t="shared" si="42"/>
        <v/>
      </c>
      <c r="E1179" s="197" t="s">
        <v>458</v>
      </c>
      <c r="F1179" s="189" t="s">
        <v>4655</v>
      </c>
      <c r="G1179" s="189" t="s">
        <v>450</v>
      </c>
      <c r="H1179" s="202" t="s">
        <v>269</v>
      </c>
      <c r="I1179" s="24" t="s">
        <v>3961</v>
      </c>
      <c r="J1179" s="24" t="s">
        <v>3961</v>
      </c>
      <c r="K1179" s="24"/>
      <c r="L1179" s="24" t="s">
        <v>4658</v>
      </c>
      <c r="M1179" s="24" t="s">
        <v>543</v>
      </c>
      <c r="N1179" s="24" t="s">
        <v>5218</v>
      </c>
      <c r="O1179" s="24" t="s">
        <v>1125</v>
      </c>
      <c r="P1179" s="25" t="s">
        <v>544</v>
      </c>
      <c r="Q1179" s="24" t="s">
        <v>5401</v>
      </c>
      <c r="R1179" s="25" t="s">
        <v>4664</v>
      </c>
      <c r="S1179" s="24"/>
      <c r="T1179" s="24"/>
      <c r="U1179" s="24"/>
    </row>
    <row r="1180" spans="2:21">
      <c r="B1180" s="24" t="str">
        <f t="shared" si="43"/>
        <v>N</v>
      </c>
      <c r="C1180" s="24" t="s">
        <v>6200</v>
      </c>
      <c r="D1180" s="24" t="str">
        <f t="shared" si="42"/>
        <v/>
      </c>
      <c r="E1180" s="197" t="s">
        <v>463</v>
      </c>
      <c r="F1180" s="189" t="s">
        <v>4655</v>
      </c>
      <c r="G1180" s="189" t="s">
        <v>432</v>
      </c>
      <c r="H1180" s="202" t="s">
        <v>265</v>
      </c>
      <c r="I1180" s="24" t="s">
        <v>3956</v>
      </c>
      <c r="J1180" s="24" t="s">
        <v>4656</v>
      </c>
      <c r="K1180" s="24"/>
      <c r="L1180" s="24" t="s">
        <v>4658</v>
      </c>
      <c r="M1180" s="24" t="s">
        <v>535</v>
      </c>
      <c r="N1180" s="24" t="s">
        <v>5218</v>
      </c>
      <c r="O1180" s="24" t="s">
        <v>1125</v>
      </c>
      <c r="P1180" s="25" t="s">
        <v>544</v>
      </c>
      <c r="Q1180" s="24" t="s">
        <v>5403</v>
      </c>
      <c r="R1180" s="25" t="s">
        <v>1095</v>
      </c>
      <c r="S1180" s="24"/>
      <c r="T1180" s="24"/>
      <c r="U1180" s="24"/>
    </row>
    <row r="1181" spans="2:21">
      <c r="B1181" s="24" t="str">
        <f t="shared" si="43"/>
        <v>N</v>
      </c>
      <c r="C1181" s="24" t="s">
        <v>6201</v>
      </c>
      <c r="D1181" s="24" t="str">
        <f t="shared" si="42"/>
        <v/>
      </c>
      <c r="E1181" s="197" t="s">
        <v>463</v>
      </c>
      <c r="F1181" s="189" t="s">
        <v>4655</v>
      </c>
      <c r="G1181" s="189" t="s">
        <v>432</v>
      </c>
      <c r="H1181" s="202" t="s">
        <v>265</v>
      </c>
      <c r="I1181" s="24" t="s">
        <v>3956</v>
      </c>
      <c r="J1181" s="24" t="s">
        <v>4656</v>
      </c>
      <c r="K1181" s="24"/>
      <c r="L1181" s="24" t="s">
        <v>4658</v>
      </c>
      <c r="M1181" s="24" t="s">
        <v>543</v>
      </c>
      <c r="N1181" s="24" t="s">
        <v>5218</v>
      </c>
      <c r="O1181" s="24" t="s">
        <v>1125</v>
      </c>
      <c r="P1181" s="25" t="s">
        <v>544</v>
      </c>
      <c r="Q1181" s="24" t="s">
        <v>5405</v>
      </c>
      <c r="R1181" s="25" t="s">
        <v>4664</v>
      </c>
      <c r="S1181" s="24"/>
      <c r="T1181" s="24"/>
      <c r="U1181" s="24"/>
    </row>
    <row r="1182" spans="2:21">
      <c r="B1182" s="24" t="str">
        <f t="shared" si="43"/>
        <v>N</v>
      </c>
      <c r="C1182" s="24" t="s">
        <v>6202</v>
      </c>
      <c r="D1182" s="24" t="str">
        <f t="shared" si="42"/>
        <v/>
      </c>
      <c r="E1182" s="197" t="s">
        <v>463</v>
      </c>
      <c r="F1182" s="189" t="s">
        <v>4655</v>
      </c>
      <c r="G1182" s="189" t="s">
        <v>432</v>
      </c>
      <c r="H1182" s="202" t="s">
        <v>265</v>
      </c>
      <c r="I1182" s="24" t="s">
        <v>3961</v>
      </c>
      <c r="J1182" s="24" t="s">
        <v>3961</v>
      </c>
      <c r="K1182" s="24"/>
      <c r="L1182" s="24" t="s">
        <v>4658</v>
      </c>
      <c r="M1182" s="24" t="s">
        <v>535</v>
      </c>
      <c r="N1182" s="24" t="s">
        <v>5218</v>
      </c>
      <c r="O1182" s="24" t="s">
        <v>1125</v>
      </c>
      <c r="P1182" s="25" t="s">
        <v>544</v>
      </c>
      <c r="Q1182" s="24" t="s">
        <v>5407</v>
      </c>
      <c r="R1182" s="25" t="s">
        <v>1095</v>
      </c>
      <c r="S1182" s="24"/>
      <c r="T1182" s="24"/>
      <c r="U1182" s="24"/>
    </row>
    <row r="1183" spans="2:21">
      <c r="B1183" s="24" t="str">
        <f t="shared" si="43"/>
        <v>N</v>
      </c>
      <c r="C1183" s="24" t="s">
        <v>6203</v>
      </c>
      <c r="D1183" s="24" t="str">
        <f t="shared" si="42"/>
        <v/>
      </c>
      <c r="E1183" s="197" t="s">
        <v>463</v>
      </c>
      <c r="F1183" s="189" t="s">
        <v>4655</v>
      </c>
      <c r="G1183" s="189" t="s">
        <v>432</v>
      </c>
      <c r="H1183" s="202" t="s">
        <v>265</v>
      </c>
      <c r="I1183" s="24" t="s">
        <v>3961</v>
      </c>
      <c r="J1183" s="24" t="s">
        <v>3961</v>
      </c>
      <c r="K1183" s="24"/>
      <c r="L1183" s="24" t="s">
        <v>4658</v>
      </c>
      <c r="M1183" s="24" t="s">
        <v>543</v>
      </c>
      <c r="N1183" s="24" t="s">
        <v>5218</v>
      </c>
      <c r="O1183" s="24" t="s">
        <v>1125</v>
      </c>
      <c r="P1183" s="25" t="s">
        <v>544</v>
      </c>
      <c r="Q1183" s="24" t="s">
        <v>5409</v>
      </c>
      <c r="R1183" s="25" t="s">
        <v>4664</v>
      </c>
      <c r="S1183" s="24"/>
      <c r="T1183" s="24"/>
      <c r="U1183" s="24"/>
    </row>
    <row r="1184" spans="2:21">
      <c r="B1184" s="24" t="str">
        <f t="shared" si="43"/>
        <v>N</v>
      </c>
      <c r="C1184" s="24" t="s">
        <v>6204</v>
      </c>
      <c r="D1184" s="24" t="str">
        <f t="shared" si="42"/>
        <v/>
      </c>
      <c r="E1184" s="197" t="s">
        <v>468</v>
      </c>
      <c r="F1184" s="189" t="s">
        <v>4655</v>
      </c>
      <c r="G1184" s="189" t="s">
        <v>432</v>
      </c>
      <c r="H1184" s="202" t="s">
        <v>265</v>
      </c>
      <c r="I1184" s="24" t="s">
        <v>3956</v>
      </c>
      <c r="J1184" s="24" t="s">
        <v>4656</v>
      </c>
      <c r="K1184" s="24"/>
      <c r="L1184" s="24" t="s">
        <v>4658</v>
      </c>
      <c r="M1184" s="24" t="s">
        <v>535</v>
      </c>
      <c r="N1184" s="24" t="s">
        <v>5218</v>
      </c>
      <c r="O1184" s="24" t="s">
        <v>1125</v>
      </c>
      <c r="P1184" s="25" t="s">
        <v>544</v>
      </c>
      <c r="Q1184" s="24" t="s">
        <v>5411</v>
      </c>
      <c r="R1184" s="25" t="s">
        <v>1095</v>
      </c>
      <c r="S1184" s="24"/>
      <c r="T1184" s="24"/>
      <c r="U1184" s="24"/>
    </row>
    <row r="1185" spans="2:21">
      <c r="B1185" s="24" t="str">
        <f t="shared" si="43"/>
        <v>N</v>
      </c>
      <c r="C1185" s="24" t="s">
        <v>6205</v>
      </c>
      <c r="D1185" s="24" t="str">
        <f t="shared" si="42"/>
        <v/>
      </c>
      <c r="E1185" s="197" t="s">
        <v>468</v>
      </c>
      <c r="F1185" s="189" t="s">
        <v>4655</v>
      </c>
      <c r="G1185" s="189" t="s">
        <v>432</v>
      </c>
      <c r="H1185" s="202" t="s">
        <v>265</v>
      </c>
      <c r="I1185" s="24" t="s">
        <v>3956</v>
      </c>
      <c r="J1185" s="24" t="s">
        <v>4656</v>
      </c>
      <c r="K1185" s="24"/>
      <c r="L1185" s="24" t="s">
        <v>4658</v>
      </c>
      <c r="M1185" s="24" t="s">
        <v>543</v>
      </c>
      <c r="N1185" s="24" t="s">
        <v>5218</v>
      </c>
      <c r="O1185" s="24" t="s">
        <v>1125</v>
      </c>
      <c r="P1185" s="25" t="s">
        <v>544</v>
      </c>
      <c r="Q1185" s="24" t="s">
        <v>5413</v>
      </c>
      <c r="R1185" s="25" t="s">
        <v>4664</v>
      </c>
      <c r="S1185" s="24"/>
      <c r="T1185" s="24"/>
      <c r="U1185" s="24"/>
    </row>
    <row r="1186" spans="2:21">
      <c r="B1186" s="24" t="str">
        <f t="shared" si="43"/>
        <v>N</v>
      </c>
      <c r="C1186" s="24" t="s">
        <v>6206</v>
      </c>
      <c r="D1186" s="24" t="str">
        <f t="shared" si="42"/>
        <v/>
      </c>
      <c r="E1186" s="197" t="s">
        <v>468</v>
      </c>
      <c r="F1186" s="189" t="s">
        <v>4655</v>
      </c>
      <c r="G1186" s="189" t="s">
        <v>432</v>
      </c>
      <c r="H1186" s="202" t="s">
        <v>265</v>
      </c>
      <c r="I1186" s="24" t="s">
        <v>3961</v>
      </c>
      <c r="J1186" s="24" t="s">
        <v>3961</v>
      </c>
      <c r="K1186" s="24"/>
      <c r="L1186" s="24" t="s">
        <v>4658</v>
      </c>
      <c r="M1186" s="24" t="s">
        <v>535</v>
      </c>
      <c r="N1186" s="24" t="s">
        <v>5218</v>
      </c>
      <c r="O1186" s="24" t="s">
        <v>1125</v>
      </c>
      <c r="P1186" s="25" t="s">
        <v>544</v>
      </c>
      <c r="Q1186" s="24" t="s">
        <v>5415</v>
      </c>
      <c r="R1186" s="25" t="s">
        <v>1095</v>
      </c>
      <c r="S1186" s="24"/>
      <c r="T1186" s="24"/>
      <c r="U1186" s="24"/>
    </row>
    <row r="1187" spans="2:21">
      <c r="B1187" s="24" t="str">
        <f t="shared" si="43"/>
        <v>N</v>
      </c>
      <c r="C1187" s="24" t="s">
        <v>6207</v>
      </c>
      <c r="D1187" s="24" t="str">
        <f t="shared" si="42"/>
        <v/>
      </c>
      <c r="E1187" s="197" t="s">
        <v>468</v>
      </c>
      <c r="F1187" s="189" t="s">
        <v>4655</v>
      </c>
      <c r="G1187" s="189" t="s">
        <v>432</v>
      </c>
      <c r="H1187" s="202" t="s">
        <v>265</v>
      </c>
      <c r="I1187" s="24" t="s">
        <v>3961</v>
      </c>
      <c r="J1187" s="24" t="s">
        <v>3961</v>
      </c>
      <c r="K1187" s="24"/>
      <c r="L1187" s="24" t="s">
        <v>4658</v>
      </c>
      <c r="M1187" s="24" t="s">
        <v>543</v>
      </c>
      <c r="N1187" s="24" t="s">
        <v>5218</v>
      </c>
      <c r="O1187" s="24" t="s">
        <v>1125</v>
      </c>
      <c r="P1187" s="25" t="s">
        <v>544</v>
      </c>
      <c r="Q1187" s="24" t="s">
        <v>5417</v>
      </c>
      <c r="R1187" s="25" t="s">
        <v>4664</v>
      </c>
      <c r="S1187" s="24"/>
      <c r="T1187" s="24"/>
      <c r="U1187" s="24"/>
    </row>
    <row r="1188" spans="2:21">
      <c r="B1188" s="24" t="str">
        <f t="shared" si="43"/>
        <v>N</v>
      </c>
      <c r="C1188" s="24" t="s">
        <v>6208</v>
      </c>
      <c r="D1188" s="24" t="str">
        <f t="shared" si="42"/>
        <v/>
      </c>
      <c r="E1188" s="189" t="s">
        <v>326</v>
      </c>
      <c r="F1188" s="189" t="s">
        <v>4655</v>
      </c>
      <c r="G1188" s="189" t="s">
        <v>332</v>
      </c>
      <c r="H1188" s="195" t="s">
        <v>333</v>
      </c>
      <c r="I1188" s="24" t="s">
        <v>3961</v>
      </c>
      <c r="J1188" s="24" t="s">
        <v>3961</v>
      </c>
      <c r="K1188" s="24"/>
      <c r="L1188" s="24" t="s">
        <v>4867</v>
      </c>
      <c r="M1188" s="24" t="s">
        <v>535</v>
      </c>
      <c r="N1188" s="24" t="s">
        <v>5218</v>
      </c>
      <c r="O1188" s="24" t="s">
        <v>1125</v>
      </c>
      <c r="P1188" s="25" t="s">
        <v>544</v>
      </c>
      <c r="Q1188" s="24" t="s">
        <v>5419</v>
      </c>
      <c r="R1188" s="25" t="s">
        <v>1095</v>
      </c>
      <c r="S1188" s="24"/>
      <c r="T1188" s="24"/>
      <c r="U1188" s="24"/>
    </row>
    <row r="1189" spans="2:21">
      <c r="B1189" s="24" t="str">
        <f t="shared" si="43"/>
        <v>N</v>
      </c>
      <c r="C1189" s="24" t="s">
        <v>6209</v>
      </c>
      <c r="D1189" s="24" t="str">
        <f t="shared" si="42"/>
        <v/>
      </c>
      <c r="E1189" s="189" t="s">
        <v>326</v>
      </c>
      <c r="F1189" s="189" t="s">
        <v>4655</v>
      </c>
      <c r="G1189" s="189" t="s">
        <v>332</v>
      </c>
      <c r="H1189" s="195" t="s">
        <v>333</v>
      </c>
      <c r="I1189" s="24" t="s">
        <v>3961</v>
      </c>
      <c r="J1189" s="24" t="s">
        <v>3961</v>
      </c>
      <c r="K1189" s="24"/>
      <c r="L1189" s="24" t="s">
        <v>4867</v>
      </c>
      <c r="M1189" s="24" t="s">
        <v>543</v>
      </c>
      <c r="N1189" s="24" t="s">
        <v>5218</v>
      </c>
      <c r="O1189" s="24" t="s">
        <v>1125</v>
      </c>
      <c r="P1189" s="25" t="s">
        <v>544</v>
      </c>
      <c r="Q1189" s="24" t="s">
        <v>5421</v>
      </c>
      <c r="R1189" s="25" t="s">
        <v>4664</v>
      </c>
      <c r="S1189" s="24"/>
      <c r="T1189" s="24"/>
      <c r="U1189" s="24"/>
    </row>
    <row r="1190" spans="2:21">
      <c r="B1190" s="24" t="str">
        <f t="shared" si="43"/>
        <v>N</v>
      </c>
      <c r="C1190" s="24" t="s">
        <v>6210</v>
      </c>
      <c r="D1190" s="24" t="str">
        <f t="shared" si="42"/>
        <v/>
      </c>
      <c r="E1190" s="189" t="s">
        <v>326</v>
      </c>
      <c r="F1190" s="189" t="s">
        <v>4655</v>
      </c>
      <c r="G1190" s="189" t="s">
        <v>332</v>
      </c>
      <c r="H1190" s="195" t="s">
        <v>333</v>
      </c>
      <c r="I1190" s="24" t="s">
        <v>3956</v>
      </c>
      <c r="J1190" s="24" t="s">
        <v>4656</v>
      </c>
      <c r="K1190" s="24" t="s">
        <v>4675</v>
      </c>
      <c r="L1190" s="24" t="s">
        <v>4867</v>
      </c>
      <c r="M1190" s="24" t="s">
        <v>535</v>
      </c>
      <c r="N1190" s="24" t="s">
        <v>5218</v>
      </c>
      <c r="O1190" s="24" t="s">
        <v>1125</v>
      </c>
      <c r="P1190" s="25" t="s">
        <v>544</v>
      </c>
      <c r="Q1190" s="24" t="s">
        <v>5423</v>
      </c>
      <c r="R1190" s="25" t="s">
        <v>1095</v>
      </c>
      <c r="S1190" s="24"/>
      <c r="T1190" s="24"/>
      <c r="U1190" s="24"/>
    </row>
    <row r="1191" spans="2:21">
      <c r="B1191" s="24" t="str">
        <f t="shared" si="43"/>
        <v>N</v>
      </c>
      <c r="C1191" s="24" t="s">
        <v>6211</v>
      </c>
      <c r="D1191" s="24" t="str">
        <f t="shared" si="42"/>
        <v/>
      </c>
      <c r="E1191" s="189" t="s">
        <v>326</v>
      </c>
      <c r="F1191" s="189" t="s">
        <v>4655</v>
      </c>
      <c r="G1191" s="189" t="s">
        <v>332</v>
      </c>
      <c r="H1191" s="195" t="s">
        <v>333</v>
      </c>
      <c r="I1191" s="24" t="s">
        <v>3956</v>
      </c>
      <c r="J1191" s="24" t="s">
        <v>4656</v>
      </c>
      <c r="K1191" s="24" t="s">
        <v>4675</v>
      </c>
      <c r="L1191" s="24" t="s">
        <v>4867</v>
      </c>
      <c r="M1191" s="24" t="s">
        <v>543</v>
      </c>
      <c r="N1191" s="24" t="s">
        <v>5218</v>
      </c>
      <c r="O1191" s="24" t="s">
        <v>1125</v>
      </c>
      <c r="P1191" s="25" t="s">
        <v>544</v>
      </c>
      <c r="Q1191" s="24" t="s">
        <v>5425</v>
      </c>
      <c r="R1191" s="25" t="s">
        <v>4664</v>
      </c>
      <c r="S1191" s="24"/>
      <c r="T1191" s="24"/>
      <c r="U1191" s="24"/>
    </row>
    <row r="1192" spans="2:21">
      <c r="B1192" s="24" t="str">
        <f t="shared" si="43"/>
        <v>N</v>
      </c>
      <c r="C1192" s="24" t="s">
        <v>6212</v>
      </c>
      <c r="D1192" s="24" t="str">
        <f t="shared" si="42"/>
        <v/>
      </c>
      <c r="E1192" s="189" t="s">
        <v>336</v>
      </c>
      <c r="F1192" s="189" t="s">
        <v>4655</v>
      </c>
      <c r="G1192" s="189" t="s">
        <v>332</v>
      </c>
      <c r="H1192" s="195" t="s">
        <v>333</v>
      </c>
      <c r="I1192" s="24" t="s">
        <v>3961</v>
      </c>
      <c r="J1192" s="24" t="s">
        <v>3961</v>
      </c>
      <c r="K1192" s="24"/>
      <c r="L1192" s="24" t="s">
        <v>4867</v>
      </c>
      <c r="M1192" s="24" t="s">
        <v>535</v>
      </c>
      <c r="N1192" s="24" t="s">
        <v>5218</v>
      </c>
      <c r="O1192" s="24" t="s">
        <v>1125</v>
      </c>
      <c r="P1192" s="25" t="s">
        <v>544</v>
      </c>
      <c r="Q1192" s="24" t="s">
        <v>5427</v>
      </c>
      <c r="R1192" s="25" t="s">
        <v>1095</v>
      </c>
      <c r="S1192" s="24"/>
      <c r="T1192" s="24"/>
      <c r="U1192" s="24"/>
    </row>
    <row r="1193" spans="2:21">
      <c r="B1193" s="24" t="str">
        <f t="shared" si="43"/>
        <v>N</v>
      </c>
      <c r="C1193" s="24" t="s">
        <v>6213</v>
      </c>
      <c r="D1193" s="24" t="str">
        <f t="shared" si="42"/>
        <v/>
      </c>
      <c r="E1193" s="189" t="s">
        <v>336</v>
      </c>
      <c r="F1193" s="189" t="s">
        <v>4655</v>
      </c>
      <c r="G1193" s="189" t="s">
        <v>332</v>
      </c>
      <c r="H1193" s="195" t="s">
        <v>333</v>
      </c>
      <c r="I1193" s="24" t="s">
        <v>3961</v>
      </c>
      <c r="J1193" s="24" t="s">
        <v>3961</v>
      </c>
      <c r="K1193" s="24"/>
      <c r="L1193" s="24" t="s">
        <v>4867</v>
      </c>
      <c r="M1193" s="24" t="s">
        <v>543</v>
      </c>
      <c r="N1193" s="24" t="s">
        <v>5218</v>
      </c>
      <c r="O1193" s="24" t="s">
        <v>1125</v>
      </c>
      <c r="P1193" s="25" t="s">
        <v>544</v>
      </c>
      <c r="Q1193" s="24" t="s">
        <v>5429</v>
      </c>
      <c r="R1193" s="25" t="s">
        <v>4664</v>
      </c>
      <c r="S1193" s="24"/>
      <c r="T1193" s="24"/>
      <c r="U1193" s="24"/>
    </row>
    <row r="1194" spans="2:21">
      <c r="B1194" s="24" t="str">
        <f t="shared" si="43"/>
        <v>N</v>
      </c>
      <c r="C1194" s="24" t="s">
        <v>6214</v>
      </c>
      <c r="D1194" s="24" t="str">
        <f t="shared" si="42"/>
        <v/>
      </c>
      <c r="E1194" s="189" t="s">
        <v>336</v>
      </c>
      <c r="F1194" s="189" t="s">
        <v>4655</v>
      </c>
      <c r="G1194" s="189" t="s">
        <v>332</v>
      </c>
      <c r="H1194" s="195" t="s">
        <v>333</v>
      </c>
      <c r="I1194" s="24" t="s">
        <v>3956</v>
      </c>
      <c r="J1194" s="24" t="s">
        <v>4656</v>
      </c>
      <c r="K1194" s="24" t="s">
        <v>4675</v>
      </c>
      <c r="L1194" s="24" t="s">
        <v>4867</v>
      </c>
      <c r="M1194" s="24" t="s">
        <v>535</v>
      </c>
      <c r="N1194" s="24" t="s">
        <v>5218</v>
      </c>
      <c r="O1194" s="24" t="s">
        <v>1125</v>
      </c>
      <c r="P1194" s="25" t="s">
        <v>544</v>
      </c>
      <c r="Q1194" s="24" t="s">
        <v>5431</v>
      </c>
      <c r="R1194" s="25" t="s">
        <v>1095</v>
      </c>
      <c r="S1194" s="24"/>
      <c r="T1194" s="24"/>
      <c r="U1194" s="24"/>
    </row>
    <row r="1195" spans="2:21">
      <c r="B1195" s="24" t="str">
        <f t="shared" si="43"/>
        <v>N</v>
      </c>
      <c r="C1195" s="24" t="s">
        <v>6215</v>
      </c>
      <c r="D1195" s="24" t="str">
        <f t="shared" si="42"/>
        <v/>
      </c>
      <c r="E1195" s="189" t="s">
        <v>336</v>
      </c>
      <c r="F1195" s="189" t="s">
        <v>4655</v>
      </c>
      <c r="G1195" s="189" t="s">
        <v>332</v>
      </c>
      <c r="H1195" s="195" t="s">
        <v>333</v>
      </c>
      <c r="I1195" s="24" t="s">
        <v>3956</v>
      </c>
      <c r="J1195" s="24" t="s">
        <v>4656</v>
      </c>
      <c r="K1195" s="24" t="s">
        <v>4675</v>
      </c>
      <c r="L1195" s="24" t="s">
        <v>4867</v>
      </c>
      <c r="M1195" s="24" t="s">
        <v>543</v>
      </c>
      <c r="N1195" s="24" t="s">
        <v>5218</v>
      </c>
      <c r="O1195" s="24" t="s">
        <v>1125</v>
      </c>
      <c r="P1195" s="25" t="s">
        <v>544</v>
      </c>
      <c r="Q1195" s="24" t="s">
        <v>5433</v>
      </c>
      <c r="R1195" s="25" t="s">
        <v>4664</v>
      </c>
      <c r="S1195" s="24"/>
      <c r="T1195" s="24"/>
      <c r="U1195" s="24"/>
    </row>
    <row r="1196" spans="2:21">
      <c r="B1196" s="24" t="str">
        <f t="shared" si="43"/>
        <v>N</v>
      </c>
      <c r="C1196" s="24" t="s">
        <v>6216</v>
      </c>
      <c r="D1196" s="24" t="str">
        <f t="shared" si="42"/>
        <v/>
      </c>
      <c r="E1196" s="189" t="s">
        <v>344</v>
      </c>
      <c r="F1196" s="189" t="s">
        <v>4655</v>
      </c>
      <c r="G1196" s="189" t="s">
        <v>332</v>
      </c>
      <c r="H1196" s="195" t="s">
        <v>333</v>
      </c>
      <c r="I1196" s="24" t="s">
        <v>3961</v>
      </c>
      <c r="J1196" s="24" t="s">
        <v>3961</v>
      </c>
      <c r="K1196" s="24"/>
      <c r="L1196" s="24" t="s">
        <v>4867</v>
      </c>
      <c r="M1196" s="24" t="s">
        <v>535</v>
      </c>
      <c r="N1196" s="24" t="s">
        <v>5218</v>
      </c>
      <c r="O1196" s="24" t="s">
        <v>1125</v>
      </c>
      <c r="P1196" s="25" t="s">
        <v>544</v>
      </c>
      <c r="Q1196" s="24" t="s">
        <v>5435</v>
      </c>
      <c r="R1196" s="25" t="s">
        <v>1095</v>
      </c>
      <c r="S1196" s="24"/>
      <c r="T1196" s="24"/>
      <c r="U1196" s="24"/>
    </row>
    <row r="1197" spans="2:21">
      <c r="B1197" s="24" t="str">
        <f t="shared" si="43"/>
        <v>N</v>
      </c>
      <c r="C1197" s="24" t="s">
        <v>6217</v>
      </c>
      <c r="D1197" s="24" t="str">
        <f t="shared" ref="D1197:D1260" si="44">IF(B1197="Y",C1197,"")</f>
        <v/>
      </c>
      <c r="E1197" s="189" t="s">
        <v>344</v>
      </c>
      <c r="F1197" s="189" t="s">
        <v>4655</v>
      </c>
      <c r="G1197" s="189" t="s">
        <v>332</v>
      </c>
      <c r="H1197" s="195" t="s">
        <v>333</v>
      </c>
      <c r="I1197" s="24" t="s">
        <v>3961</v>
      </c>
      <c r="J1197" s="24" t="s">
        <v>3961</v>
      </c>
      <c r="K1197" s="24"/>
      <c r="L1197" s="24" t="s">
        <v>4867</v>
      </c>
      <c r="M1197" s="24" t="s">
        <v>543</v>
      </c>
      <c r="N1197" s="24" t="s">
        <v>5218</v>
      </c>
      <c r="O1197" s="24" t="s">
        <v>1125</v>
      </c>
      <c r="P1197" s="25" t="s">
        <v>544</v>
      </c>
      <c r="Q1197" s="24" t="s">
        <v>5437</v>
      </c>
      <c r="R1197" s="25" t="s">
        <v>4664</v>
      </c>
      <c r="S1197" s="24"/>
      <c r="T1197" s="24"/>
      <c r="U1197" s="24"/>
    </row>
    <row r="1198" spans="2:21">
      <c r="B1198" s="24" t="str">
        <f t="shared" si="43"/>
        <v>N</v>
      </c>
      <c r="C1198" s="24" t="s">
        <v>6218</v>
      </c>
      <c r="D1198" s="24" t="str">
        <f t="shared" si="44"/>
        <v/>
      </c>
      <c r="E1198" s="189" t="s">
        <v>344</v>
      </c>
      <c r="F1198" s="189" t="s">
        <v>4655</v>
      </c>
      <c r="G1198" s="189" t="s">
        <v>332</v>
      </c>
      <c r="H1198" s="195" t="s">
        <v>333</v>
      </c>
      <c r="I1198" s="24" t="s">
        <v>3956</v>
      </c>
      <c r="J1198" s="24" t="s">
        <v>4656</v>
      </c>
      <c r="K1198" s="24" t="s">
        <v>4675</v>
      </c>
      <c r="L1198" s="24" t="s">
        <v>4867</v>
      </c>
      <c r="M1198" s="24" t="s">
        <v>535</v>
      </c>
      <c r="N1198" s="24" t="s">
        <v>5218</v>
      </c>
      <c r="O1198" s="24" t="s">
        <v>1125</v>
      </c>
      <c r="P1198" s="25" t="s">
        <v>544</v>
      </c>
      <c r="Q1198" s="24" t="s">
        <v>5439</v>
      </c>
      <c r="R1198" s="25" t="s">
        <v>1095</v>
      </c>
      <c r="S1198" s="24"/>
      <c r="T1198" s="24"/>
      <c r="U1198" s="24"/>
    </row>
    <row r="1199" spans="2:21">
      <c r="B1199" s="24" t="str">
        <f t="shared" si="43"/>
        <v>N</v>
      </c>
      <c r="C1199" s="24" t="s">
        <v>6219</v>
      </c>
      <c r="D1199" s="24" t="str">
        <f t="shared" si="44"/>
        <v/>
      </c>
      <c r="E1199" s="189" t="s">
        <v>344</v>
      </c>
      <c r="F1199" s="189" t="s">
        <v>4655</v>
      </c>
      <c r="G1199" s="189" t="s">
        <v>332</v>
      </c>
      <c r="H1199" s="195" t="s">
        <v>333</v>
      </c>
      <c r="I1199" s="24" t="s">
        <v>3956</v>
      </c>
      <c r="J1199" s="24" t="s">
        <v>4656</v>
      </c>
      <c r="K1199" s="24" t="s">
        <v>4675</v>
      </c>
      <c r="L1199" s="24" t="s">
        <v>4867</v>
      </c>
      <c r="M1199" s="24" t="s">
        <v>543</v>
      </c>
      <c r="N1199" s="24" t="s">
        <v>5218</v>
      </c>
      <c r="O1199" s="24" t="s">
        <v>1125</v>
      </c>
      <c r="P1199" s="25" t="s">
        <v>544</v>
      </c>
      <c r="Q1199" s="24" t="s">
        <v>5441</v>
      </c>
      <c r="R1199" s="25" t="s">
        <v>4664</v>
      </c>
      <c r="S1199" s="24"/>
      <c r="T1199" s="24"/>
      <c r="U1199" s="24"/>
    </row>
    <row r="1200" spans="2:21">
      <c r="B1200" s="24" t="str">
        <f t="shared" si="43"/>
        <v>N</v>
      </c>
      <c r="C1200" s="24" t="s">
        <v>6220</v>
      </c>
      <c r="D1200" s="24" t="str">
        <f t="shared" si="44"/>
        <v/>
      </c>
      <c r="E1200" s="189" t="s">
        <v>356</v>
      </c>
      <c r="F1200" s="189" t="s">
        <v>4655</v>
      </c>
      <c r="G1200" s="189" t="s">
        <v>359</v>
      </c>
      <c r="H1200" s="195" t="s">
        <v>360</v>
      </c>
      <c r="I1200" s="24" t="s">
        <v>3956</v>
      </c>
      <c r="J1200" s="24" t="s">
        <v>4656</v>
      </c>
      <c r="K1200" s="24"/>
      <c r="L1200" s="24" t="s">
        <v>4867</v>
      </c>
      <c r="M1200" s="24" t="s">
        <v>535</v>
      </c>
      <c r="N1200" s="24" t="s">
        <v>5218</v>
      </c>
      <c r="O1200" s="24" t="s">
        <v>1125</v>
      </c>
      <c r="P1200" s="25" t="s">
        <v>544</v>
      </c>
      <c r="Q1200" s="24" t="s">
        <v>5443</v>
      </c>
      <c r="R1200" s="25" t="s">
        <v>1095</v>
      </c>
      <c r="S1200" s="24"/>
      <c r="T1200" s="24"/>
      <c r="U1200" s="24"/>
    </row>
    <row r="1201" spans="2:21">
      <c r="B1201" s="24" t="str">
        <f t="shared" si="43"/>
        <v>N</v>
      </c>
      <c r="C1201" s="24" t="s">
        <v>6221</v>
      </c>
      <c r="D1201" s="24" t="str">
        <f t="shared" si="44"/>
        <v/>
      </c>
      <c r="E1201" s="189" t="s">
        <v>356</v>
      </c>
      <c r="F1201" s="189" t="s">
        <v>4655</v>
      </c>
      <c r="G1201" s="189" t="s">
        <v>359</v>
      </c>
      <c r="H1201" s="195" t="s">
        <v>360</v>
      </c>
      <c r="I1201" s="24" t="s">
        <v>3956</v>
      </c>
      <c r="J1201" s="24" t="s">
        <v>4656</v>
      </c>
      <c r="K1201" s="24"/>
      <c r="L1201" s="24" t="s">
        <v>4867</v>
      </c>
      <c r="M1201" s="24" t="s">
        <v>543</v>
      </c>
      <c r="N1201" s="24" t="s">
        <v>5218</v>
      </c>
      <c r="O1201" s="24" t="s">
        <v>1125</v>
      </c>
      <c r="P1201" s="25" t="s">
        <v>544</v>
      </c>
      <c r="Q1201" s="24" t="s">
        <v>5445</v>
      </c>
      <c r="R1201" s="25" t="s">
        <v>4664</v>
      </c>
      <c r="S1201" s="24"/>
      <c r="T1201" s="24"/>
      <c r="U1201" s="24"/>
    </row>
    <row r="1202" spans="2:21">
      <c r="B1202" s="24" t="str">
        <f t="shared" si="43"/>
        <v>N</v>
      </c>
      <c r="C1202" s="24" t="s">
        <v>6222</v>
      </c>
      <c r="D1202" s="24" t="str">
        <f t="shared" si="44"/>
        <v/>
      </c>
      <c r="E1202" s="189" t="s">
        <v>356</v>
      </c>
      <c r="F1202" s="189" t="s">
        <v>4655</v>
      </c>
      <c r="G1202" s="189" t="s">
        <v>359</v>
      </c>
      <c r="H1202" s="195" t="s">
        <v>360</v>
      </c>
      <c r="I1202" s="24" t="s">
        <v>3961</v>
      </c>
      <c r="J1202" s="24" t="s">
        <v>3961</v>
      </c>
      <c r="K1202" s="24"/>
      <c r="L1202" s="24" t="s">
        <v>4867</v>
      </c>
      <c r="M1202" s="24" t="s">
        <v>535</v>
      </c>
      <c r="N1202" s="24" t="s">
        <v>5218</v>
      </c>
      <c r="O1202" s="24" t="s">
        <v>1125</v>
      </c>
      <c r="P1202" s="25" t="s">
        <v>544</v>
      </c>
      <c r="Q1202" s="24" t="s">
        <v>5447</v>
      </c>
      <c r="R1202" s="25" t="s">
        <v>1095</v>
      </c>
      <c r="S1202" s="24"/>
      <c r="T1202" s="24"/>
      <c r="U1202" s="24"/>
    </row>
    <row r="1203" spans="2:21">
      <c r="B1203" s="24" t="str">
        <f t="shared" si="43"/>
        <v>N</v>
      </c>
      <c r="C1203" s="24" t="s">
        <v>6223</v>
      </c>
      <c r="D1203" s="24" t="str">
        <f t="shared" si="44"/>
        <v/>
      </c>
      <c r="E1203" s="189" t="s">
        <v>356</v>
      </c>
      <c r="F1203" s="189" t="s">
        <v>4655</v>
      </c>
      <c r="G1203" s="189" t="s">
        <v>359</v>
      </c>
      <c r="H1203" s="195" t="s">
        <v>360</v>
      </c>
      <c r="I1203" s="24" t="s">
        <v>3961</v>
      </c>
      <c r="J1203" s="24" t="s">
        <v>3961</v>
      </c>
      <c r="K1203" s="24"/>
      <c r="L1203" s="24" t="s">
        <v>4867</v>
      </c>
      <c r="M1203" s="24" t="s">
        <v>543</v>
      </c>
      <c r="N1203" s="24" t="s">
        <v>5218</v>
      </c>
      <c r="O1203" s="24" t="s">
        <v>1125</v>
      </c>
      <c r="P1203" s="25" t="s">
        <v>544</v>
      </c>
      <c r="Q1203" s="24" t="s">
        <v>5449</v>
      </c>
      <c r="R1203" s="25" t="s">
        <v>4664</v>
      </c>
      <c r="S1203" s="24"/>
      <c r="T1203" s="24"/>
      <c r="U1203" s="24"/>
    </row>
    <row r="1204" spans="2:21">
      <c r="B1204" s="24" t="str">
        <f t="shared" si="43"/>
        <v>N</v>
      </c>
      <c r="C1204" s="24" t="s">
        <v>6224</v>
      </c>
      <c r="D1204" s="24" t="str">
        <f t="shared" si="44"/>
        <v/>
      </c>
      <c r="E1204" s="189" t="s">
        <v>363</v>
      </c>
      <c r="F1204" s="189" t="s">
        <v>4655</v>
      </c>
      <c r="G1204" s="189" t="s">
        <v>359</v>
      </c>
      <c r="H1204" s="195" t="s">
        <v>360</v>
      </c>
      <c r="I1204" s="24" t="s">
        <v>3956</v>
      </c>
      <c r="J1204" s="24" t="s">
        <v>4656</v>
      </c>
      <c r="K1204" s="24"/>
      <c r="L1204" s="24" t="s">
        <v>4867</v>
      </c>
      <c r="M1204" s="24" t="s">
        <v>535</v>
      </c>
      <c r="N1204" s="24" t="s">
        <v>5218</v>
      </c>
      <c r="O1204" s="24" t="s">
        <v>1125</v>
      </c>
      <c r="P1204" s="25" t="s">
        <v>544</v>
      </c>
      <c r="Q1204" s="24" t="s">
        <v>5451</v>
      </c>
      <c r="R1204" s="25" t="s">
        <v>1095</v>
      </c>
      <c r="S1204" s="24"/>
      <c r="T1204" s="24"/>
      <c r="U1204" s="24"/>
    </row>
    <row r="1205" spans="2:21">
      <c r="B1205" s="24" t="str">
        <f t="shared" si="43"/>
        <v>N</v>
      </c>
      <c r="C1205" s="24" t="s">
        <v>6225</v>
      </c>
      <c r="D1205" s="24" t="str">
        <f t="shared" si="44"/>
        <v/>
      </c>
      <c r="E1205" s="189" t="s">
        <v>363</v>
      </c>
      <c r="F1205" s="189" t="s">
        <v>4655</v>
      </c>
      <c r="G1205" s="189" t="s">
        <v>359</v>
      </c>
      <c r="H1205" s="195" t="s">
        <v>360</v>
      </c>
      <c r="I1205" s="24" t="s">
        <v>3956</v>
      </c>
      <c r="J1205" s="24" t="s">
        <v>4656</v>
      </c>
      <c r="K1205" s="24"/>
      <c r="L1205" s="24" t="s">
        <v>4867</v>
      </c>
      <c r="M1205" s="24" t="s">
        <v>543</v>
      </c>
      <c r="N1205" s="24" t="s">
        <v>5218</v>
      </c>
      <c r="O1205" s="24" t="s">
        <v>1125</v>
      </c>
      <c r="P1205" s="25" t="s">
        <v>544</v>
      </c>
      <c r="Q1205" s="24" t="s">
        <v>5453</v>
      </c>
      <c r="R1205" s="25" t="s">
        <v>4664</v>
      </c>
      <c r="S1205" s="24"/>
      <c r="T1205" s="24"/>
      <c r="U1205" s="24"/>
    </row>
    <row r="1206" spans="2:21">
      <c r="B1206" s="24" t="str">
        <f t="shared" si="43"/>
        <v>N</v>
      </c>
      <c r="C1206" s="24" t="s">
        <v>6226</v>
      </c>
      <c r="D1206" s="24" t="str">
        <f t="shared" si="44"/>
        <v/>
      </c>
      <c r="E1206" s="189" t="s">
        <v>363</v>
      </c>
      <c r="F1206" s="189" t="s">
        <v>4655</v>
      </c>
      <c r="G1206" s="189" t="s">
        <v>359</v>
      </c>
      <c r="H1206" s="195" t="s">
        <v>360</v>
      </c>
      <c r="I1206" s="24" t="s">
        <v>3961</v>
      </c>
      <c r="J1206" s="24" t="s">
        <v>3961</v>
      </c>
      <c r="K1206" s="24"/>
      <c r="L1206" s="24" t="s">
        <v>4867</v>
      </c>
      <c r="M1206" s="24" t="s">
        <v>535</v>
      </c>
      <c r="N1206" s="24" t="s">
        <v>5218</v>
      </c>
      <c r="O1206" s="24" t="s">
        <v>1125</v>
      </c>
      <c r="P1206" s="25" t="s">
        <v>544</v>
      </c>
      <c r="Q1206" s="24" t="s">
        <v>5455</v>
      </c>
      <c r="R1206" s="25" t="s">
        <v>1095</v>
      </c>
      <c r="S1206" s="24"/>
      <c r="T1206" s="24"/>
      <c r="U1206" s="24"/>
    </row>
    <row r="1207" spans="2:21">
      <c r="B1207" s="24" t="str">
        <f t="shared" si="43"/>
        <v>N</v>
      </c>
      <c r="C1207" s="24" t="s">
        <v>6227</v>
      </c>
      <c r="D1207" s="24" t="str">
        <f t="shared" si="44"/>
        <v/>
      </c>
      <c r="E1207" s="189" t="s">
        <v>363</v>
      </c>
      <c r="F1207" s="189" t="s">
        <v>4655</v>
      </c>
      <c r="G1207" s="189" t="s">
        <v>359</v>
      </c>
      <c r="H1207" s="195" t="s">
        <v>360</v>
      </c>
      <c r="I1207" s="24" t="s">
        <v>3961</v>
      </c>
      <c r="J1207" s="24" t="s">
        <v>3961</v>
      </c>
      <c r="K1207" s="24"/>
      <c r="L1207" s="24" t="s">
        <v>4867</v>
      </c>
      <c r="M1207" s="24" t="s">
        <v>543</v>
      </c>
      <c r="N1207" s="24" t="s">
        <v>5218</v>
      </c>
      <c r="O1207" s="24" t="s">
        <v>1125</v>
      </c>
      <c r="P1207" s="25" t="s">
        <v>544</v>
      </c>
      <c r="Q1207" s="24" t="s">
        <v>5457</v>
      </c>
      <c r="R1207" s="25" t="s">
        <v>4664</v>
      </c>
      <c r="S1207" s="24"/>
      <c r="T1207" s="24"/>
      <c r="U1207" s="24"/>
    </row>
    <row r="1208" spans="2:21">
      <c r="B1208" s="24" t="str">
        <f t="shared" si="43"/>
        <v>N</v>
      </c>
      <c r="C1208" s="24" t="s">
        <v>6228</v>
      </c>
      <c r="D1208" s="24" t="str">
        <f t="shared" si="44"/>
        <v/>
      </c>
      <c r="E1208" s="189" t="s">
        <v>368</v>
      </c>
      <c r="F1208" s="189" t="s">
        <v>4655</v>
      </c>
      <c r="G1208" s="189" t="s">
        <v>359</v>
      </c>
      <c r="H1208" s="195" t="s">
        <v>360</v>
      </c>
      <c r="I1208" s="24" t="s">
        <v>3956</v>
      </c>
      <c r="J1208" s="24" t="s">
        <v>4656</v>
      </c>
      <c r="K1208" s="24"/>
      <c r="L1208" s="24" t="s">
        <v>4867</v>
      </c>
      <c r="M1208" s="24" t="s">
        <v>535</v>
      </c>
      <c r="N1208" s="24" t="s">
        <v>5218</v>
      </c>
      <c r="O1208" s="24" t="s">
        <v>1125</v>
      </c>
      <c r="P1208" s="25" t="s">
        <v>544</v>
      </c>
      <c r="Q1208" s="24" t="s">
        <v>5459</v>
      </c>
      <c r="R1208" s="25" t="s">
        <v>1095</v>
      </c>
      <c r="S1208" s="24"/>
      <c r="T1208" s="24"/>
      <c r="U1208" s="24"/>
    </row>
    <row r="1209" spans="2:21">
      <c r="B1209" s="24" t="str">
        <f t="shared" si="43"/>
        <v>N</v>
      </c>
      <c r="C1209" s="24" t="s">
        <v>6229</v>
      </c>
      <c r="D1209" s="24" t="str">
        <f t="shared" si="44"/>
        <v/>
      </c>
      <c r="E1209" s="189" t="s">
        <v>368</v>
      </c>
      <c r="F1209" s="189" t="s">
        <v>4655</v>
      </c>
      <c r="G1209" s="189" t="s">
        <v>359</v>
      </c>
      <c r="H1209" s="195" t="s">
        <v>360</v>
      </c>
      <c r="I1209" s="24" t="s">
        <v>3956</v>
      </c>
      <c r="J1209" s="24" t="s">
        <v>4656</v>
      </c>
      <c r="K1209" s="24"/>
      <c r="L1209" s="24" t="s">
        <v>4867</v>
      </c>
      <c r="M1209" s="24" t="s">
        <v>543</v>
      </c>
      <c r="N1209" s="24" t="s">
        <v>5218</v>
      </c>
      <c r="O1209" s="24" t="s">
        <v>1125</v>
      </c>
      <c r="P1209" s="25" t="s">
        <v>544</v>
      </c>
      <c r="Q1209" s="24" t="s">
        <v>5461</v>
      </c>
      <c r="R1209" s="25" t="s">
        <v>4664</v>
      </c>
      <c r="S1209" s="24"/>
      <c r="T1209" s="24"/>
      <c r="U1209" s="24"/>
    </row>
    <row r="1210" spans="2:21">
      <c r="B1210" s="24" t="str">
        <f t="shared" si="43"/>
        <v>N</v>
      </c>
      <c r="C1210" s="24" t="s">
        <v>6230</v>
      </c>
      <c r="D1210" s="24" t="str">
        <f t="shared" si="44"/>
        <v/>
      </c>
      <c r="E1210" s="189" t="s">
        <v>368</v>
      </c>
      <c r="F1210" s="189" t="s">
        <v>4655</v>
      </c>
      <c r="G1210" s="189" t="s">
        <v>359</v>
      </c>
      <c r="H1210" s="195" t="s">
        <v>360</v>
      </c>
      <c r="I1210" s="24" t="s">
        <v>3961</v>
      </c>
      <c r="J1210" s="24" t="s">
        <v>3961</v>
      </c>
      <c r="K1210" s="24"/>
      <c r="L1210" s="24" t="s">
        <v>4867</v>
      </c>
      <c r="M1210" s="24" t="s">
        <v>535</v>
      </c>
      <c r="N1210" s="24" t="s">
        <v>5218</v>
      </c>
      <c r="O1210" s="24" t="s">
        <v>1125</v>
      </c>
      <c r="P1210" s="25" t="s">
        <v>544</v>
      </c>
      <c r="Q1210" s="24" t="s">
        <v>5463</v>
      </c>
      <c r="R1210" s="25" t="s">
        <v>1095</v>
      </c>
      <c r="S1210" s="24"/>
      <c r="T1210" s="24"/>
      <c r="U1210" s="24"/>
    </row>
    <row r="1211" spans="2:21">
      <c r="B1211" s="24" t="str">
        <f t="shared" ref="B1211:B1274" si="45">IF(AND(M1211&lt;&gt;"B20", O1211= "Coating_Standard"),"Y","N")</f>
        <v>N</v>
      </c>
      <c r="C1211" s="24" t="s">
        <v>6231</v>
      </c>
      <c r="D1211" s="24" t="str">
        <f t="shared" si="44"/>
        <v/>
      </c>
      <c r="E1211" s="189" t="s">
        <v>368</v>
      </c>
      <c r="F1211" s="189" t="s">
        <v>4655</v>
      </c>
      <c r="G1211" s="189" t="s">
        <v>359</v>
      </c>
      <c r="H1211" s="195" t="s">
        <v>360</v>
      </c>
      <c r="I1211" s="24" t="s">
        <v>3961</v>
      </c>
      <c r="J1211" s="24" t="s">
        <v>3961</v>
      </c>
      <c r="K1211" s="24"/>
      <c r="L1211" s="24" t="s">
        <v>4867</v>
      </c>
      <c r="M1211" s="24" t="s">
        <v>543</v>
      </c>
      <c r="N1211" s="24" t="s">
        <v>5218</v>
      </c>
      <c r="O1211" s="24" t="s">
        <v>1125</v>
      </c>
      <c r="P1211" s="25" t="s">
        <v>544</v>
      </c>
      <c r="Q1211" s="24" t="s">
        <v>5465</v>
      </c>
      <c r="R1211" s="25" t="s">
        <v>4664</v>
      </c>
      <c r="S1211" s="24"/>
      <c r="T1211" s="24"/>
      <c r="U1211" s="24"/>
    </row>
    <row r="1212" spans="2:21">
      <c r="B1212" s="24" t="str">
        <f t="shared" si="45"/>
        <v>N</v>
      </c>
      <c r="C1212" s="24" t="s">
        <v>6232</v>
      </c>
      <c r="D1212" s="24" t="str">
        <f t="shared" si="44"/>
        <v/>
      </c>
      <c r="E1212" s="197" t="s">
        <v>373</v>
      </c>
      <c r="F1212" s="189" t="s">
        <v>4655</v>
      </c>
      <c r="G1212" s="189" t="s">
        <v>359</v>
      </c>
      <c r="H1212" s="195" t="s">
        <v>360</v>
      </c>
      <c r="I1212" s="24" t="s">
        <v>3956</v>
      </c>
      <c r="J1212" s="24" t="s">
        <v>4656</v>
      </c>
      <c r="K1212" s="24"/>
      <c r="L1212" s="24" t="s">
        <v>4867</v>
      </c>
      <c r="M1212" s="24" t="s">
        <v>535</v>
      </c>
      <c r="N1212" s="24" t="s">
        <v>5218</v>
      </c>
      <c r="O1212" s="24" t="s">
        <v>1125</v>
      </c>
      <c r="P1212" s="25" t="s">
        <v>544</v>
      </c>
      <c r="Q1212" s="24" t="s">
        <v>5467</v>
      </c>
      <c r="R1212" s="25" t="s">
        <v>1095</v>
      </c>
      <c r="S1212" s="24"/>
      <c r="T1212" s="24"/>
      <c r="U1212" s="24"/>
    </row>
    <row r="1213" spans="2:21">
      <c r="B1213" s="24" t="str">
        <f t="shared" si="45"/>
        <v>N</v>
      </c>
      <c r="C1213" s="24" t="s">
        <v>6233</v>
      </c>
      <c r="D1213" s="24" t="str">
        <f t="shared" si="44"/>
        <v/>
      </c>
      <c r="E1213" s="197" t="s">
        <v>373</v>
      </c>
      <c r="F1213" s="189" t="s">
        <v>4655</v>
      </c>
      <c r="G1213" s="189" t="s">
        <v>359</v>
      </c>
      <c r="H1213" s="195" t="s">
        <v>360</v>
      </c>
      <c r="I1213" s="24" t="s">
        <v>3956</v>
      </c>
      <c r="J1213" s="24" t="s">
        <v>4656</v>
      </c>
      <c r="K1213" s="24"/>
      <c r="L1213" s="24" t="s">
        <v>4867</v>
      </c>
      <c r="M1213" s="24" t="s">
        <v>543</v>
      </c>
      <c r="N1213" s="24" t="s">
        <v>5218</v>
      </c>
      <c r="O1213" s="24" t="s">
        <v>1125</v>
      </c>
      <c r="P1213" s="25" t="s">
        <v>544</v>
      </c>
      <c r="Q1213" s="24" t="s">
        <v>5469</v>
      </c>
      <c r="R1213" s="25" t="s">
        <v>4664</v>
      </c>
      <c r="S1213" s="24"/>
      <c r="T1213" s="24"/>
      <c r="U1213" s="24"/>
    </row>
    <row r="1214" spans="2:21">
      <c r="B1214" s="24" t="str">
        <f t="shared" si="45"/>
        <v>N</v>
      </c>
      <c r="C1214" s="24" t="s">
        <v>6234</v>
      </c>
      <c r="D1214" s="24" t="str">
        <f t="shared" si="44"/>
        <v/>
      </c>
      <c r="E1214" s="197" t="s">
        <v>373</v>
      </c>
      <c r="F1214" s="189" t="s">
        <v>4655</v>
      </c>
      <c r="G1214" s="189" t="s">
        <v>359</v>
      </c>
      <c r="H1214" s="195" t="s">
        <v>360</v>
      </c>
      <c r="I1214" s="24" t="s">
        <v>3961</v>
      </c>
      <c r="J1214" s="24" t="s">
        <v>3961</v>
      </c>
      <c r="K1214" s="24"/>
      <c r="L1214" s="24" t="s">
        <v>4867</v>
      </c>
      <c r="M1214" s="24" t="s">
        <v>535</v>
      </c>
      <c r="N1214" s="24" t="s">
        <v>5218</v>
      </c>
      <c r="O1214" s="24" t="s">
        <v>1125</v>
      </c>
      <c r="P1214" s="25" t="s">
        <v>544</v>
      </c>
      <c r="Q1214" s="24" t="s">
        <v>5471</v>
      </c>
      <c r="R1214" s="25" t="s">
        <v>1095</v>
      </c>
      <c r="S1214" s="24"/>
      <c r="T1214" s="24"/>
      <c r="U1214" s="24"/>
    </row>
    <row r="1215" spans="2:21">
      <c r="B1215" s="24" t="str">
        <f t="shared" si="45"/>
        <v>N</v>
      </c>
      <c r="C1215" s="24" t="s">
        <v>6235</v>
      </c>
      <c r="D1215" s="24" t="str">
        <f t="shared" si="44"/>
        <v/>
      </c>
      <c r="E1215" s="197" t="s">
        <v>373</v>
      </c>
      <c r="F1215" s="189" t="s">
        <v>4655</v>
      </c>
      <c r="G1215" s="189" t="s">
        <v>359</v>
      </c>
      <c r="H1215" s="195" t="s">
        <v>360</v>
      </c>
      <c r="I1215" s="24" t="s">
        <v>3961</v>
      </c>
      <c r="J1215" s="24" t="s">
        <v>3961</v>
      </c>
      <c r="K1215" s="24"/>
      <c r="L1215" s="24" t="s">
        <v>4867</v>
      </c>
      <c r="M1215" s="24" t="s">
        <v>543</v>
      </c>
      <c r="N1215" s="24" t="s">
        <v>5218</v>
      </c>
      <c r="O1215" s="24" t="s">
        <v>1125</v>
      </c>
      <c r="P1215" s="25" t="s">
        <v>544</v>
      </c>
      <c r="Q1215" s="24" t="s">
        <v>5473</v>
      </c>
      <c r="R1215" s="25" t="s">
        <v>4664</v>
      </c>
      <c r="S1215" s="24"/>
      <c r="T1215" s="24"/>
      <c r="U1215" s="24"/>
    </row>
    <row r="1216" spans="2:21">
      <c r="B1216" s="24" t="str">
        <f t="shared" si="45"/>
        <v>N</v>
      </c>
      <c r="C1216" s="24" t="s">
        <v>6236</v>
      </c>
      <c r="D1216" s="24" t="str">
        <f t="shared" si="44"/>
        <v/>
      </c>
      <c r="E1216" s="197" t="s">
        <v>378</v>
      </c>
      <c r="F1216" s="189" t="s">
        <v>4655</v>
      </c>
      <c r="G1216" s="189" t="s">
        <v>359</v>
      </c>
      <c r="H1216" s="195" t="s">
        <v>360</v>
      </c>
      <c r="I1216" s="24" t="s">
        <v>3956</v>
      </c>
      <c r="J1216" s="24" t="s">
        <v>4656</v>
      </c>
      <c r="K1216" s="24"/>
      <c r="L1216" s="24" t="s">
        <v>4867</v>
      </c>
      <c r="M1216" s="24" t="s">
        <v>535</v>
      </c>
      <c r="N1216" s="24" t="s">
        <v>5218</v>
      </c>
      <c r="O1216" s="24" t="s">
        <v>1125</v>
      </c>
      <c r="P1216" s="25" t="s">
        <v>544</v>
      </c>
      <c r="Q1216" s="24" t="s">
        <v>5475</v>
      </c>
      <c r="R1216" s="25" t="s">
        <v>1095</v>
      </c>
      <c r="S1216" s="24"/>
      <c r="T1216" s="24"/>
      <c r="U1216" s="24"/>
    </row>
    <row r="1217" spans="2:21">
      <c r="B1217" s="24" t="str">
        <f t="shared" si="45"/>
        <v>N</v>
      </c>
      <c r="C1217" s="24" t="s">
        <v>6237</v>
      </c>
      <c r="D1217" s="24" t="str">
        <f t="shared" si="44"/>
        <v/>
      </c>
      <c r="E1217" s="197" t="s">
        <v>378</v>
      </c>
      <c r="F1217" s="189" t="s">
        <v>4655</v>
      </c>
      <c r="G1217" s="189" t="s">
        <v>359</v>
      </c>
      <c r="H1217" s="195" t="s">
        <v>360</v>
      </c>
      <c r="I1217" s="24" t="s">
        <v>3956</v>
      </c>
      <c r="J1217" s="24" t="s">
        <v>4656</v>
      </c>
      <c r="K1217" s="24"/>
      <c r="L1217" s="24" t="s">
        <v>4867</v>
      </c>
      <c r="M1217" s="24" t="s">
        <v>543</v>
      </c>
      <c r="N1217" s="24" t="s">
        <v>5218</v>
      </c>
      <c r="O1217" s="24" t="s">
        <v>1125</v>
      </c>
      <c r="P1217" s="25" t="s">
        <v>544</v>
      </c>
      <c r="Q1217" s="24" t="s">
        <v>5477</v>
      </c>
      <c r="R1217" s="25" t="s">
        <v>4664</v>
      </c>
      <c r="S1217" s="24"/>
      <c r="T1217" s="24"/>
      <c r="U1217" s="24"/>
    </row>
    <row r="1218" spans="2:21">
      <c r="B1218" s="24" t="str">
        <f t="shared" si="45"/>
        <v>N</v>
      </c>
      <c r="C1218" s="24" t="s">
        <v>6238</v>
      </c>
      <c r="D1218" s="24" t="str">
        <f t="shared" si="44"/>
        <v/>
      </c>
      <c r="E1218" s="197" t="s">
        <v>378</v>
      </c>
      <c r="F1218" s="189" t="s">
        <v>4655</v>
      </c>
      <c r="G1218" s="189" t="s">
        <v>359</v>
      </c>
      <c r="H1218" s="195" t="s">
        <v>360</v>
      </c>
      <c r="I1218" s="24" t="s">
        <v>3961</v>
      </c>
      <c r="J1218" s="24" t="s">
        <v>3961</v>
      </c>
      <c r="K1218" s="24"/>
      <c r="L1218" s="24" t="s">
        <v>4867</v>
      </c>
      <c r="M1218" s="24" t="s">
        <v>535</v>
      </c>
      <c r="N1218" s="24" t="s">
        <v>5218</v>
      </c>
      <c r="O1218" s="24" t="s">
        <v>1125</v>
      </c>
      <c r="P1218" s="25" t="s">
        <v>544</v>
      </c>
      <c r="Q1218" s="24" t="s">
        <v>5479</v>
      </c>
      <c r="R1218" s="25" t="s">
        <v>1095</v>
      </c>
      <c r="S1218" s="24"/>
      <c r="T1218" s="24"/>
      <c r="U1218" s="24"/>
    </row>
    <row r="1219" spans="2:21">
      <c r="B1219" s="24" t="str">
        <f t="shared" si="45"/>
        <v>N</v>
      </c>
      <c r="C1219" s="24" t="s">
        <v>6239</v>
      </c>
      <c r="D1219" s="24" t="str">
        <f t="shared" si="44"/>
        <v/>
      </c>
      <c r="E1219" s="197" t="s">
        <v>378</v>
      </c>
      <c r="F1219" s="189" t="s">
        <v>4655</v>
      </c>
      <c r="G1219" s="189" t="s">
        <v>359</v>
      </c>
      <c r="H1219" s="195" t="s">
        <v>360</v>
      </c>
      <c r="I1219" s="24" t="s">
        <v>3961</v>
      </c>
      <c r="J1219" s="24" t="s">
        <v>3961</v>
      </c>
      <c r="K1219" s="24"/>
      <c r="L1219" s="24" t="s">
        <v>4867</v>
      </c>
      <c r="M1219" s="24" t="s">
        <v>543</v>
      </c>
      <c r="N1219" s="24" t="s">
        <v>5218</v>
      </c>
      <c r="O1219" s="24" t="s">
        <v>1125</v>
      </c>
      <c r="P1219" s="25" t="s">
        <v>544</v>
      </c>
      <c r="Q1219" s="24" t="s">
        <v>5481</v>
      </c>
      <c r="R1219" s="25" t="s">
        <v>4664</v>
      </c>
      <c r="S1219" s="24"/>
      <c r="T1219" s="24"/>
      <c r="U1219" s="24"/>
    </row>
    <row r="1220" spans="2:21">
      <c r="B1220" s="24" t="str">
        <f t="shared" si="45"/>
        <v>N</v>
      </c>
      <c r="C1220" s="24" t="s">
        <v>6240</v>
      </c>
      <c r="D1220" s="24" t="str">
        <f t="shared" si="44"/>
        <v/>
      </c>
      <c r="E1220" s="197" t="s">
        <v>383</v>
      </c>
      <c r="F1220" s="189" t="s">
        <v>4655</v>
      </c>
      <c r="G1220" s="189" t="s">
        <v>359</v>
      </c>
      <c r="H1220" s="195" t="s">
        <v>360</v>
      </c>
      <c r="I1220" s="24" t="s">
        <v>3956</v>
      </c>
      <c r="J1220" s="24" t="s">
        <v>4656</v>
      </c>
      <c r="K1220" s="24"/>
      <c r="L1220" s="24" t="s">
        <v>4867</v>
      </c>
      <c r="M1220" s="24" t="s">
        <v>535</v>
      </c>
      <c r="N1220" s="24" t="s">
        <v>5218</v>
      </c>
      <c r="O1220" s="24" t="s">
        <v>1125</v>
      </c>
      <c r="P1220" s="25" t="s">
        <v>544</v>
      </c>
      <c r="Q1220" s="24" t="s">
        <v>5483</v>
      </c>
      <c r="R1220" s="25" t="s">
        <v>1095</v>
      </c>
      <c r="S1220" s="24"/>
      <c r="T1220" s="24"/>
      <c r="U1220" s="24"/>
    </row>
    <row r="1221" spans="2:21">
      <c r="B1221" s="24" t="str">
        <f t="shared" si="45"/>
        <v>N</v>
      </c>
      <c r="C1221" s="24" t="s">
        <v>6241</v>
      </c>
      <c r="D1221" s="24" t="str">
        <f t="shared" si="44"/>
        <v/>
      </c>
      <c r="E1221" s="197" t="s">
        <v>383</v>
      </c>
      <c r="F1221" s="189" t="s">
        <v>4655</v>
      </c>
      <c r="G1221" s="189" t="s">
        <v>359</v>
      </c>
      <c r="H1221" s="195" t="s">
        <v>360</v>
      </c>
      <c r="I1221" s="24" t="s">
        <v>3956</v>
      </c>
      <c r="J1221" s="24" t="s">
        <v>4656</v>
      </c>
      <c r="K1221" s="24"/>
      <c r="L1221" s="24" t="s">
        <v>4867</v>
      </c>
      <c r="M1221" s="24" t="s">
        <v>543</v>
      </c>
      <c r="N1221" s="24" t="s">
        <v>5218</v>
      </c>
      <c r="O1221" s="24" t="s">
        <v>1125</v>
      </c>
      <c r="P1221" s="25" t="s">
        <v>544</v>
      </c>
      <c r="Q1221" s="24" t="s">
        <v>5485</v>
      </c>
      <c r="R1221" s="25" t="s">
        <v>4664</v>
      </c>
      <c r="S1221" s="24"/>
      <c r="T1221" s="24"/>
      <c r="U1221" s="24"/>
    </row>
    <row r="1222" spans="2:21">
      <c r="B1222" s="24" t="str">
        <f t="shared" si="45"/>
        <v>N</v>
      </c>
      <c r="C1222" s="24" t="s">
        <v>6242</v>
      </c>
      <c r="D1222" s="24" t="str">
        <f t="shared" si="44"/>
        <v/>
      </c>
      <c r="E1222" s="197" t="s">
        <v>383</v>
      </c>
      <c r="F1222" s="189" t="s">
        <v>4655</v>
      </c>
      <c r="G1222" s="189" t="s">
        <v>359</v>
      </c>
      <c r="H1222" s="195" t="s">
        <v>360</v>
      </c>
      <c r="I1222" s="24" t="s">
        <v>3961</v>
      </c>
      <c r="J1222" s="24" t="s">
        <v>3961</v>
      </c>
      <c r="K1222" s="24"/>
      <c r="L1222" s="24" t="s">
        <v>4867</v>
      </c>
      <c r="M1222" s="24" t="s">
        <v>535</v>
      </c>
      <c r="N1222" s="24" t="s">
        <v>5218</v>
      </c>
      <c r="O1222" s="24" t="s">
        <v>1125</v>
      </c>
      <c r="P1222" s="25" t="s">
        <v>544</v>
      </c>
      <c r="Q1222" s="24" t="s">
        <v>5487</v>
      </c>
      <c r="R1222" s="25" t="s">
        <v>1095</v>
      </c>
      <c r="S1222" s="24"/>
      <c r="T1222" s="24"/>
      <c r="U1222" s="24"/>
    </row>
    <row r="1223" spans="2:21">
      <c r="B1223" s="24" t="str">
        <f t="shared" si="45"/>
        <v>N</v>
      </c>
      <c r="C1223" s="24" t="s">
        <v>6243</v>
      </c>
      <c r="D1223" s="24" t="str">
        <f t="shared" si="44"/>
        <v/>
      </c>
      <c r="E1223" s="197" t="s">
        <v>383</v>
      </c>
      <c r="F1223" s="189" t="s">
        <v>4655</v>
      </c>
      <c r="G1223" s="189" t="s">
        <v>359</v>
      </c>
      <c r="H1223" s="195" t="s">
        <v>360</v>
      </c>
      <c r="I1223" s="24" t="s">
        <v>3961</v>
      </c>
      <c r="J1223" s="24" t="s">
        <v>3961</v>
      </c>
      <c r="K1223" s="24"/>
      <c r="L1223" s="24" t="s">
        <v>4867</v>
      </c>
      <c r="M1223" s="24" t="s">
        <v>543</v>
      </c>
      <c r="N1223" s="24" t="s">
        <v>5218</v>
      </c>
      <c r="O1223" s="24" t="s">
        <v>1125</v>
      </c>
      <c r="P1223" s="25" t="s">
        <v>544</v>
      </c>
      <c r="Q1223" s="24" t="s">
        <v>5489</v>
      </c>
      <c r="R1223" s="25" t="s">
        <v>4664</v>
      </c>
      <c r="S1223" s="24"/>
      <c r="T1223" s="24"/>
      <c r="U1223" s="24"/>
    </row>
    <row r="1224" spans="2:21">
      <c r="B1224" s="24" t="str">
        <f t="shared" si="45"/>
        <v>N</v>
      </c>
      <c r="C1224" s="24" t="s">
        <v>6244</v>
      </c>
      <c r="D1224" s="24" t="str">
        <f t="shared" si="44"/>
        <v/>
      </c>
      <c r="E1224" s="197" t="s">
        <v>388</v>
      </c>
      <c r="F1224" s="189" t="s">
        <v>4655</v>
      </c>
      <c r="G1224" s="189" t="s">
        <v>359</v>
      </c>
      <c r="H1224" s="195" t="s">
        <v>360</v>
      </c>
      <c r="I1224" s="24" t="s">
        <v>3956</v>
      </c>
      <c r="J1224" s="24" t="s">
        <v>4656</v>
      </c>
      <c r="K1224" s="24"/>
      <c r="L1224" s="24" t="s">
        <v>4867</v>
      </c>
      <c r="M1224" s="24" t="s">
        <v>535</v>
      </c>
      <c r="N1224" s="24" t="s">
        <v>5218</v>
      </c>
      <c r="O1224" s="24" t="s">
        <v>1125</v>
      </c>
      <c r="P1224" s="25" t="s">
        <v>544</v>
      </c>
      <c r="Q1224" s="24" t="s">
        <v>5491</v>
      </c>
      <c r="R1224" s="25" t="s">
        <v>1095</v>
      </c>
      <c r="S1224" s="24"/>
      <c r="T1224" s="24"/>
      <c r="U1224" s="24"/>
    </row>
    <row r="1225" spans="2:21">
      <c r="B1225" s="24" t="str">
        <f t="shared" si="45"/>
        <v>N</v>
      </c>
      <c r="C1225" s="24" t="s">
        <v>6245</v>
      </c>
      <c r="D1225" s="24" t="str">
        <f t="shared" si="44"/>
        <v/>
      </c>
      <c r="E1225" s="197" t="s">
        <v>388</v>
      </c>
      <c r="F1225" s="189" t="s">
        <v>4655</v>
      </c>
      <c r="G1225" s="189" t="s">
        <v>359</v>
      </c>
      <c r="H1225" s="195" t="s">
        <v>360</v>
      </c>
      <c r="I1225" s="24" t="s">
        <v>3956</v>
      </c>
      <c r="J1225" s="24" t="s">
        <v>4656</v>
      </c>
      <c r="K1225" s="24"/>
      <c r="L1225" s="24" t="s">
        <v>4867</v>
      </c>
      <c r="M1225" s="24" t="s">
        <v>543</v>
      </c>
      <c r="N1225" s="24" t="s">
        <v>5218</v>
      </c>
      <c r="O1225" s="24" t="s">
        <v>1125</v>
      </c>
      <c r="P1225" s="25" t="s">
        <v>544</v>
      </c>
      <c r="Q1225" s="24" t="s">
        <v>5493</v>
      </c>
      <c r="R1225" s="25" t="s">
        <v>4664</v>
      </c>
      <c r="S1225" s="24"/>
      <c r="T1225" s="24"/>
      <c r="U1225" s="24"/>
    </row>
    <row r="1226" spans="2:21">
      <c r="B1226" s="24" t="str">
        <f t="shared" si="45"/>
        <v>N</v>
      </c>
      <c r="C1226" s="24" t="s">
        <v>6246</v>
      </c>
      <c r="D1226" s="24" t="str">
        <f t="shared" si="44"/>
        <v/>
      </c>
      <c r="E1226" s="197" t="s">
        <v>388</v>
      </c>
      <c r="F1226" s="189" t="s">
        <v>4655</v>
      </c>
      <c r="G1226" s="189" t="s">
        <v>359</v>
      </c>
      <c r="H1226" s="195" t="s">
        <v>360</v>
      </c>
      <c r="I1226" s="24" t="s">
        <v>3961</v>
      </c>
      <c r="J1226" s="24" t="s">
        <v>3961</v>
      </c>
      <c r="K1226" s="24"/>
      <c r="L1226" s="24" t="s">
        <v>4867</v>
      </c>
      <c r="M1226" s="24" t="s">
        <v>535</v>
      </c>
      <c r="N1226" s="24" t="s">
        <v>5218</v>
      </c>
      <c r="O1226" s="24" t="s">
        <v>1125</v>
      </c>
      <c r="P1226" s="25" t="s">
        <v>544</v>
      </c>
      <c r="Q1226" s="24" t="s">
        <v>5495</v>
      </c>
      <c r="R1226" s="25" t="s">
        <v>1095</v>
      </c>
      <c r="S1226" s="24"/>
      <c r="T1226" s="24"/>
      <c r="U1226" s="24"/>
    </row>
    <row r="1227" spans="2:21">
      <c r="B1227" s="24" t="str">
        <f t="shared" si="45"/>
        <v>N</v>
      </c>
      <c r="C1227" s="24" t="s">
        <v>6247</v>
      </c>
      <c r="D1227" s="24" t="str">
        <f t="shared" si="44"/>
        <v/>
      </c>
      <c r="E1227" s="197" t="s">
        <v>388</v>
      </c>
      <c r="F1227" s="189" t="s">
        <v>4655</v>
      </c>
      <c r="G1227" s="189" t="s">
        <v>359</v>
      </c>
      <c r="H1227" s="195" t="s">
        <v>360</v>
      </c>
      <c r="I1227" s="24" t="s">
        <v>3961</v>
      </c>
      <c r="J1227" s="24" t="s">
        <v>3961</v>
      </c>
      <c r="K1227" s="24"/>
      <c r="L1227" s="24" t="s">
        <v>4867</v>
      </c>
      <c r="M1227" s="24" t="s">
        <v>543</v>
      </c>
      <c r="N1227" s="24" t="s">
        <v>5218</v>
      </c>
      <c r="O1227" s="24" t="s">
        <v>1125</v>
      </c>
      <c r="P1227" s="25" t="s">
        <v>544</v>
      </c>
      <c r="Q1227" s="24" t="s">
        <v>5497</v>
      </c>
      <c r="R1227" s="25" t="s">
        <v>4664</v>
      </c>
      <c r="S1227" s="24"/>
      <c r="T1227" s="24"/>
      <c r="U1227" s="24"/>
    </row>
    <row r="1228" spans="2:21">
      <c r="B1228" s="24" t="str">
        <f t="shared" si="45"/>
        <v>N</v>
      </c>
      <c r="C1228" s="24" t="s">
        <v>6248</v>
      </c>
      <c r="D1228" s="24" t="str">
        <f t="shared" si="44"/>
        <v/>
      </c>
      <c r="E1228" s="197" t="s">
        <v>393</v>
      </c>
      <c r="F1228" s="189" t="s">
        <v>4655</v>
      </c>
      <c r="G1228" s="189" t="s">
        <v>359</v>
      </c>
      <c r="H1228" s="195" t="s">
        <v>360</v>
      </c>
      <c r="I1228" s="24" t="s">
        <v>3956</v>
      </c>
      <c r="J1228" s="24" t="s">
        <v>4656</v>
      </c>
      <c r="K1228" s="24"/>
      <c r="L1228" s="24" t="s">
        <v>4867</v>
      </c>
      <c r="M1228" s="24" t="s">
        <v>535</v>
      </c>
      <c r="N1228" s="24" t="s">
        <v>5218</v>
      </c>
      <c r="O1228" s="24" t="s">
        <v>1125</v>
      </c>
      <c r="P1228" s="25" t="s">
        <v>544</v>
      </c>
      <c r="Q1228" s="24" t="s">
        <v>5499</v>
      </c>
      <c r="R1228" s="25" t="s">
        <v>1095</v>
      </c>
      <c r="S1228" s="24"/>
      <c r="T1228" s="24"/>
      <c r="U1228" s="24"/>
    </row>
    <row r="1229" spans="2:21">
      <c r="B1229" s="24" t="str">
        <f t="shared" si="45"/>
        <v>N</v>
      </c>
      <c r="C1229" s="24" t="s">
        <v>6249</v>
      </c>
      <c r="D1229" s="24" t="str">
        <f t="shared" si="44"/>
        <v/>
      </c>
      <c r="E1229" s="197" t="s">
        <v>393</v>
      </c>
      <c r="F1229" s="189" t="s">
        <v>4655</v>
      </c>
      <c r="G1229" s="189" t="s">
        <v>359</v>
      </c>
      <c r="H1229" s="195" t="s">
        <v>360</v>
      </c>
      <c r="I1229" s="24" t="s">
        <v>3956</v>
      </c>
      <c r="J1229" s="24" t="s">
        <v>4656</v>
      </c>
      <c r="K1229" s="24"/>
      <c r="L1229" s="24" t="s">
        <v>4867</v>
      </c>
      <c r="M1229" s="24" t="s">
        <v>543</v>
      </c>
      <c r="N1229" s="24" t="s">
        <v>5218</v>
      </c>
      <c r="O1229" s="24" t="s">
        <v>1125</v>
      </c>
      <c r="P1229" s="25" t="s">
        <v>544</v>
      </c>
      <c r="Q1229" s="24" t="s">
        <v>5501</v>
      </c>
      <c r="R1229" s="25" t="s">
        <v>4664</v>
      </c>
      <c r="S1229" s="24"/>
      <c r="T1229" s="24"/>
      <c r="U1229" s="24"/>
    </row>
    <row r="1230" spans="2:21">
      <c r="B1230" s="24" t="str">
        <f t="shared" si="45"/>
        <v>N</v>
      </c>
      <c r="C1230" s="24" t="s">
        <v>6250</v>
      </c>
      <c r="D1230" s="24" t="str">
        <f t="shared" si="44"/>
        <v/>
      </c>
      <c r="E1230" s="197" t="s">
        <v>393</v>
      </c>
      <c r="F1230" s="189" t="s">
        <v>4655</v>
      </c>
      <c r="G1230" s="189" t="s">
        <v>359</v>
      </c>
      <c r="H1230" s="195" t="s">
        <v>360</v>
      </c>
      <c r="I1230" s="24" t="s">
        <v>3961</v>
      </c>
      <c r="J1230" s="24" t="s">
        <v>3961</v>
      </c>
      <c r="K1230" s="24"/>
      <c r="L1230" s="24" t="s">
        <v>4867</v>
      </c>
      <c r="M1230" s="24" t="s">
        <v>535</v>
      </c>
      <c r="N1230" s="24" t="s">
        <v>5218</v>
      </c>
      <c r="O1230" s="24" t="s">
        <v>1125</v>
      </c>
      <c r="P1230" s="25" t="s">
        <v>544</v>
      </c>
      <c r="Q1230" s="24" t="s">
        <v>5503</v>
      </c>
      <c r="R1230" s="25" t="s">
        <v>1095</v>
      </c>
      <c r="S1230" s="24"/>
      <c r="T1230" s="24"/>
      <c r="U1230" s="24"/>
    </row>
    <row r="1231" spans="2:21">
      <c r="B1231" s="24" t="str">
        <f t="shared" si="45"/>
        <v>N</v>
      </c>
      <c r="C1231" s="24" t="s">
        <v>6251</v>
      </c>
      <c r="D1231" s="24" t="str">
        <f t="shared" si="44"/>
        <v/>
      </c>
      <c r="E1231" s="197" t="s">
        <v>393</v>
      </c>
      <c r="F1231" s="189" t="s">
        <v>4655</v>
      </c>
      <c r="G1231" s="189" t="s">
        <v>359</v>
      </c>
      <c r="H1231" s="195" t="s">
        <v>360</v>
      </c>
      <c r="I1231" s="24" t="s">
        <v>3961</v>
      </c>
      <c r="J1231" s="24" t="s">
        <v>3961</v>
      </c>
      <c r="K1231" s="24"/>
      <c r="L1231" s="24" t="s">
        <v>4867</v>
      </c>
      <c r="M1231" s="24" t="s">
        <v>543</v>
      </c>
      <c r="N1231" s="24" t="s">
        <v>5218</v>
      </c>
      <c r="O1231" s="24" t="s">
        <v>1125</v>
      </c>
      <c r="P1231" s="25" t="s">
        <v>544</v>
      </c>
      <c r="Q1231" s="24" t="s">
        <v>5505</v>
      </c>
      <c r="R1231" s="25" t="s">
        <v>4664</v>
      </c>
      <c r="S1231" s="24"/>
      <c r="T1231" s="24"/>
      <c r="U1231" s="24"/>
    </row>
    <row r="1232" spans="2:21">
      <c r="B1232" s="24" t="str">
        <f t="shared" si="45"/>
        <v>N</v>
      </c>
      <c r="C1232" s="24" t="s">
        <v>6252</v>
      </c>
      <c r="D1232" s="24" t="str">
        <f t="shared" si="44"/>
        <v/>
      </c>
      <c r="E1232" s="197" t="s">
        <v>398</v>
      </c>
      <c r="F1232" s="189" t="s">
        <v>4655</v>
      </c>
      <c r="G1232" s="189" t="s">
        <v>401</v>
      </c>
      <c r="H1232" s="195" t="s">
        <v>402</v>
      </c>
      <c r="I1232" s="24" t="s">
        <v>3956</v>
      </c>
      <c r="J1232" s="24" t="s">
        <v>4656</v>
      </c>
      <c r="K1232" s="24"/>
      <c r="L1232" s="24" t="s">
        <v>4867</v>
      </c>
      <c r="M1232" s="24" t="s">
        <v>535</v>
      </c>
      <c r="N1232" s="24" t="s">
        <v>5218</v>
      </c>
      <c r="O1232" s="24" t="s">
        <v>1125</v>
      </c>
      <c r="P1232" s="25" t="s">
        <v>544</v>
      </c>
      <c r="Q1232" s="24" t="s">
        <v>5507</v>
      </c>
      <c r="R1232" s="25" t="s">
        <v>1095</v>
      </c>
      <c r="S1232" s="24"/>
      <c r="T1232" s="24"/>
      <c r="U1232" s="24"/>
    </row>
    <row r="1233" spans="2:21">
      <c r="B1233" s="24" t="str">
        <f t="shared" si="45"/>
        <v>N</v>
      </c>
      <c r="C1233" s="24" t="s">
        <v>6253</v>
      </c>
      <c r="D1233" s="24" t="str">
        <f t="shared" si="44"/>
        <v/>
      </c>
      <c r="E1233" s="197" t="s">
        <v>398</v>
      </c>
      <c r="F1233" s="189" t="s">
        <v>4655</v>
      </c>
      <c r="G1233" s="189" t="s">
        <v>401</v>
      </c>
      <c r="H1233" s="195" t="s">
        <v>402</v>
      </c>
      <c r="I1233" s="24" t="s">
        <v>3956</v>
      </c>
      <c r="J1233" s="24" t="s">
        <v>4656</v>
      </c>
      <c r="K1233" s="24"/>
      <c r="L1233" s="24" t="s">
        <v>4867</v>
      </c>
      <c r="M1233" s="24" t="s">
        <v>543</v>
      </c>
      <c r="N1233" s="24" t="s">
        <v>5218</v>
      </c>
      <c r="O1233" s="24" t="s">
        <v>1125</v>
      </c>
      <c r="P1233" s="25" t="s">
        <v>544</v>
      </c>
      <c r="Q1233" s="24" t="s">
        <v>5509</v>
      </c>
      <c r="R1233" s="25" t="s">
        <v>4664</v>
      </c>
      <c r="S1233" s="24"/>
      <c r="T1233" s="24"/>
      <c r="U1233" s="24"/>
    </row>
    <row r="1234" spans="2:21">
      <c r="B1234" s="24" t="str">
        <f t="shared" si="45"/>
        <v>N</v>
      </c>
      <c r="C1234" s="24" t="s">
        <v>6254</v>
      </c>
      <c r="D1234" s="24" t="str">
        <f t="shared" si="44"/>
        <v/>
      </c>
      <c r="E1234" s="197" t="s">
        <v>398</v>
      </c>
      <c r="F1234" s="189" t="s">
        <v>4655</v>
      </c>
      <c r="G1234" s="189" t="s">
        <v>401</v>
      </c>
      <c r="H1234" s="195" t="s">
        <v>402</v>
      </c>
      <c r="I1234" s="24" t="s">
        <v>3961</v>
      </c>
      <c r="J1234" s="24" t="s">
        <v>3961</v>
      </c>
      <c r="K1234" s="24"/>
      <c r="L1234" s="24" t="s">
        <v>4867</v>
      </c>
      <c r="M1234" s="24" t="s">
        <v>535</v>
      </c>
      <c r="N1234" s="24" t="s">
        <v>5218</v>
      </c>
      <c r="O1234" s="24" t="s">
        <v>1125</v>
      </c>
      <c r="P1234" s="25" t="s">
        <v>544</v>
      </c>
      <c r="Q1234" s="24" t="s">
        <v>5511</v>
      </c>
      <c r="R1234" s="25" t="s">
        <v>1095</v>
      </c>
      <c r="S1234" s="24"/>
      <c r="T1234" s="24"/>
      <c r="U1234" s="24"/>
    </row>
    <row r="1235" spans="2:21">
      <c r="B1235" s="24" t="str">
        <f t="shared" si="45"/>
        <v>N</v>
      </c>
      <c r="C1235" s="24" t="s">
        <v>6255</v>
      </c>
      <c r="D1235" s="24" t="str">
        <f t="shared" si="44"/>
        <v/>
      </c>
      <c r="E1235" s="197" t="s">
        <v>398</v>
      </c>
      <c r="F1235" s="189" t="s">
        <v>4655</v>
      </c>
      <c r="G1235" s="189" t="s">
        <v>401</v>
      </c>
      <c r="H1235" s="195" t="s">
        <v>402</v>
      </c>
      <c r="I1235" s="24" t="s">
        <v>3961</v>
      </c>
      <c r="J1235" s="24" t="s">
        <v>3961</v>
      </c>
      <c r="K1235" s="24"/>
      <c r="L1235" s="24" t="s">
        <v>4867</v>
      </c>
      <c r="M1235" s="24" t="s">
        <v>543</v>
      </c>
      <c r="N1235" s="24" t="s">
        <v>5218</v>
      </c>
      <c r="O1235" s="24" t="s">
        <v>1125</v>
      </c>
      <c r="P1235" s="25" t="s">
        <v>544</v>
      </c>
      <c r="Q1235" s="24" t="s">
        <v>5513</v>
      </c>
      <c r="R1235" s="25" t="s">
        <v>4664</v>
      </c>
      <c r="S1235" s="24"/>
      <c r="T1235" s="24"/>
      <c r="U1235" s="24"/>
    </row>
    <row r="1236" spans="2:21">
      <c r="B1236" s="24" t="str">
        <f t="shared" si="45"/>
        <v>N</v>
      </c>
      <c r="C1236" s="24" t="s">
        <v>6256</v>
      </c>
      <c r="D1236" s="24" t="str">
        <f t="shared" si="44"/>
        <v/>
      </c>
      <c r="E1236" s="197" t="s">
        <v>405</v>
      </c>
      <c r="F1236" s="189" t="s">
        <v>4655</v>
      </c>
      <c r="G1236" s="189" t="s">
        <v>401</v>
      </c>
      <c r="H1236" s="195" t="s">
        <v>402</v>
      </c>
      <c r="I1236" s="24" t="s">
        <v>3956</v>
      </c>
      <c r="J1236" s="24" t="s">
        <v>4656</v>
      </c>
      <c r="K1236" s="24"/>
      <c r="L1236" s="24" t="s">
        <v>4867</v>
      </c>
      <c r="M1236" s="24" t="s">
        <v>535</v>
      </c>
      <c r="N1236" s="24" t="s">
        <v>5218</v>
      </c>
      <c r="O1236" s="24" t="s">
        <v>1125</v>
      </c>
      <c r="P1236" s="25" t="s">
        <v>544</v>
      </c>
      <c r="Q1236" s="24" t="s">
        <v>5515</v>
      </c>
      <c r="R1236" s="25" t="s">
        <v>1095</v>
      </c>
      <c r="S1236" s="24"/>
      <c r="T1236" s="24"/>
      <c r="U1236" s="24"/>
    </row>
    <row r="1237" spans="2:21">
      <c r="B1237" s="24" t="str">
        <f t="shared" si="45"/>
        <v>N</v>
      </c>
      <c r="C1237" s="24" t="s">
        <v>6257</v>
      </c>
      <c r="D1237" s="24" t="str">
        <f t="shared" si="44"/>
        <v/>
      </c>
      <c r="E1237" s="197" t="s">
        <v>405</v>
      </c>
      <c r="F1237" s="189" t="s">
        <v>4655</v>
      </c>
      <c r="G1237" s="189" t="s">
        <v>401</v>
      </c>
      <c r="H1237" s="195" t="s">
        <v>402</v>
      </c>
      <c r="I1237" s="24" t="s">
        <v>3956</v>
      </c>
      <c r="J1237" s="24" t="s">
        <v>4656</v>
      </c>
      <c r="K1237" s="24"/>
      <c r="L1237" s="24" t="s">
        <v>4867</v>
      </c>
      <c r="M1237" s="24" t="s">
        <v>543</v>
      </c>
      <c r="N1237" s="24" t="s">
        <v>5218</v>
      </c>
      <c r="O1237" s="24" t="s">
        <v>1125</v>
      </c>
      <c r="P1237" s="25" t="s">
        <v>544</v>
      </c>
      <c r="Q1237" s="24" t="s">
        <v>5517</v>
      </c>
      <c r="R1237" s="25" t="s">
        <v>4664</v>
      </c>
      <c r="S1237" s="24"/>
      <c r="T1237" s="24"/>
      <c r="U1237" s="24"/>
    </row>
    <row r="1238" spans="2:21">
      <c r="B1238" s="24" t="str">
        <f t="shared" si="45"/>
        <v>N</v>
      </c>
      <c r="C1238" s="24" t="s">
        <v>6258</v>
      </c>
      <c r="D1238" s="24" t="str">
        <f t="shared" si="44"/>
        <v/>
      </c>
      <c r="E1238" s="197" t="s">
        <v>405</v>
      </c>
      <c r="F1238" s="189" t="s">
        <v>4655</v>
      </c>
      <c r="G1238" s="189" t="s">
        <v>401</v>
      </c>
      <c r="H1238" s="195" t="s">
        <v>402</v>
      </c>
      <c r="I1238" s="24" t="s">
        <v>3961</v>
      </c>
      <c r="J1238" s="24" t="s">
        <v>3961</v>
      </c>
      <c r="K1238" s="24"/>
      <c r="L1238" s="24" t="s">
        <v>4867</v>
      </c>
      <c r="M1238" s="24" t="s">
        <v>535</v>
      </c>
      <c r="N1238" s="24" t="s">
        <v>5218</v>
      </c>
      <c r="O1238" s="24" t="s">
        <v>1125</v>
      </c>
      <c r="P1238" s="25" t="s">
        <v>544</v>
      </c>
      <c r="Q1238" s="24" t="s">
        <v>5519</v>
      </c>
      <c r="R1238" s="25" t="s">
        <v>1095</v>
      </c>
      <c r="S1238" s="24"/>
      <c r="T1238" s="24"/>
      <c r="U1238" s="24"/>
    </row>
    <row r="1239" spans="2:21">
      <c r="B1239" s="24" t="str">
        <f t="shared" si="45"/>
        <v>N</v>
      </c>
      <c r="C1239" s="24" t="s">
        <v>6259</v>
      </c>
      <c r="D1239" s="24" t="str">
        <f t="shared" si="44"/>
        <v/>
      </c>
      <c r="E1239" s="197" t="s">
        <v>405</v>
      </c>
      <c r="F1239" s="189" t="s">
        <v>4655</v>
      </c>
      <c r="G1239" s="189" t="s">
        <v>401</v>
      </c>
      <c r="H1239" s="195" t="s">
        <v>402</v>
      </c>
      <c r="I1239" s="24" t="s">
        <v>3961</v>
      </c>
      <c r="J1239" s="24" t="s">
        <v>3961</v>
      </c>
      <c r="K1239" s="24"/>
      <c r="L1239" s="24" t="s">
        <v>4867</v>
      </c>
      <c r="M1239" s="24" t="s">
        <v>543</v>
      </c>
      <c r="N1239" s="24" t="s">
        <v>5218</v>
      </c>
      <c r="O1239" s="24" t="s">
        <v>1125</v>
      </c>
      <c r="P1239" s="25" t="s">
        <v>544</v>
      </c>
      <c r="Q1239" s="24" t="s">
        <v>5521</v>
      </c>
      <c r="R1239" s="25" t="s">
        <v>4664</v>
      </c>
      <c r="S1239" s="24"/>
      <c r="T1239" s="24"/>
      <c r="U1239" s="24"/>
    </row>
    <row r="1240" spans="2:21">
      <c r="B1240" s="24" t="str">
        <f t="shared" si="45"/>
        <v>N</v>
      </c>
      <c r="C1240" s="24" t="s">
        <v>6260</v>
      </c>
      <c r="D1240" s="24" t="str">
        <f t="shared" si="44"/>
        <v/>
      </c>
      <c r="E1240" s="197" t="s">
        <v>405</v>
      </c>
      <c r="F1240" s="189" t="s">
        <v>4655</v>
      </c>
      <c r="G1240" s="189" t="s">
        <v>410</v>
      </c>
      <c r="H1240" s="195" t="s">
        <v>411</v>
      </c>
      <c r="I1240" s="24" t="s">
        <v>3956</v>
      </c>
      <c r="J1240" s="24" t="s">
        <v>4656</v>
      </c>
      <c r="K1240" s="24"/>
      <c r="L1240" s="24" t="s">
        <v>4867</v>
      </c>
      <c r="M1240" s="24" t="s">
        <v>535</v>
      </c>
      <c r="N1240" s="24" t="s">
        <v>5218</v>
      </c>
      <c r="O1240" s="24" t="s">
        <v>1125</v>
      </c>
      <c r="P1240" s="25" t="s">
        <v>544</v>
      </c>
      <c r="Q1240" s="24" t="s">
        <v>5523</v>
      </c>
      <c r="R1240" s="25" t="s">
        <v>1095</v>
      </c>
      <c r="S1240" s="24"/>
      <c r="T1240" s="24"/>
      <c r="U1240" s="24"/>
    </row>
    <row r="1241" spans="2:21">
      <c r="B1241" s="24" t="str">
        <f t="shared" si="45"/>
        <v>N</v>
      </c>
      <c r="C1241" s="24" t="s">
        <v>6261</v>
      </c>
      <c r="D1241" s="24" t="str">
        <f t="shared" si="44"/>
        <v/>
      </c>
      <c r="E1241" s="197" t="s">
        <v>405</v>
      </c>
      <c r="F1241" s="189" t="s">
        <v>4655</v>
      </c>
      <c r="G1241" s="189" t="s">
        <v>410</v>
      </c>
      <c r="H1241" s="195" t="s">
        <v>411</v>
      </c>
      <c r="I1241" s="24" t="s">
        <v>3956</v>
      </c>
      <c r="J1241" s="24" t="s">
        <v>4656</v>
      </c>
      <c r="K1241" s="24"/>
      <c r="L1241" s="24" t="s">
        <v>4867</v>
      </c>
      <c r="M1241" s="24" t="s">
        <v>543</v>
      </c>
      <c r="N1241" s="24" t="s">
        <v>5218</v>
      </c>
      <c r="O1241" s="24" t="s">
        <v>1125</v>
      </c>
      <c r="P1241" s="25" t="s">
        <v>544</v>
      </c>
      <c r="Q1241" s="24" t="s">
        <v>5525</v>
      </c>
      <c r="R1241" s="25" t="s">
        <v>4664</v>
      </c>
      <c r="S1241" s="24"/>
      <c r="T1241" s="24"/>
      <c r="U1241" s="24"/>
    </row>
    <row r="1242" spans="2:21">
      <c r="B1242" s="24" t="str">
        <f t="shared" si="45"/>
        <v>N</v>
      </c>
      <c r="C1242" s="24" t="s">
        <v>6262</v>
      </c>
      <c r="D1242" s="24" t="str">
        <f t="shared" si="44"/>
        <v/>
      </c>
      <c r="E1242" s="197" t="s">
        <v>405</v>
      </c>
      <c r="F1242" s="189" t="s">
        <v>4655</v>
      </c>
      <c r="G1242" s="189" t="s">
        <v>410</v>
      </c>
      <c r="H1242" s="195" t="s">
        <v>411</v>
      </c>
      <c r="I1242" s="24" t="s">
        <v>3961</v>
      </c>
      <c r="J1242" s="24" t="s">
        <v>3961</v>
      </c>
      <c r="K1242" s="24"/>
      <c r="L1242" s="24" t="s">
        <v>4867</v>
      </c>
      <c r="M1242" s="24" t="s">
        <v>535</v>
      </c>
      <c r="N1242" s="24" t="s">
        <v>5218</v>
      </c>
      <c r="O1242" s="24" t="s">
        <v>1125</v>
      </c>
      <c r="P1242" s="25" t="s">
        <v>544</v>
      </c>
      <c r="Q1242" s="24" t="s">
        <v>5527</v>
      </c>
      <c r="R1242" s="25" t="s">
        <v>1095</v>
      </c>
      <c r="S1242" s="24"/>
      <c r="T1242" s="24"/>
      <c r="U1242" s="24"/>
    </row>
    <row r="1243" spans="2:21">
      <c r="B1243" s="24" t="str">
        <f t="shared" si="45"/>
        <v>N</v>
      </c>
      <c r="C1243" s="24" t="s">
        <v>6263</v>
      </c>
      <c r="D1243" s="24" t="str">
        <f t="shared" si="44"/>
        <v/>
      </c>
      <c r="E1243" s="197" t="s">
        <v>405</v>
      </c>
      <c r="F1243" s="189" t="s">
        <v>4655</v>
      </c>
      <c r="G1243" s="189" t="s">
        <v>410</v>
      </c>
      <c r="H1243" s="195" t="s">
        <v>411</v>
      </c>
      <c r="I1243" s="24" t="s">
        <v>3961</v>
      </c>
      <c r="J1243" s="24" t="s">
        <v>3961</v>
      </c>
      <c r="K1243" s="24"/>
      <c r="L1243" s="24" t="s">
        <v>4867</v>
      </c>
      <c r="M1243" s="24" t="s">
        <v>543</v>
      </c>
      <c r="N1243" s="24" t="s">
        <v>5218</v>
      </c>
      <c r="O1243" s="24" t="s">
        <v>1125</v>
      </c>
      <c r="P1243" s="25" t="s">
        <v>544</v>
      </c>
      <c r="Q1243" s="24" t="s">
        <v>5529</v>
      </c>
      <c r="R1243" s="25" t="s">
        <v>4664</v>
      </c>
      <c r="S1243" s="24"/>
      <c r="T1243" s="24"/>
      <c r="U1243" s="24"/>
    </row>
    <row r="1244" spans="2:21">
      <c r="B1244" s="24" t="str">
        <f t="shared" si="45"/>
        <v>N</v>
      </c>
      <c r="C1244" s="24" t="s">
        <v>6264</v>
      </c>
      <c r="D1244" s="24" t="str">
        <f t="shared" si="44"/>
        <v/>
      </c>
      <c r="E1244" s="197" t="s">
        <v>414</v>
      </c>
      <c r="F1244" s="189" t="s">
        <v>4655</v>
      </c>
      <c r="G1244" s="189" t="s">
        <v>410</v>
      </c>
      <c r="H1244" s="195" t="s">
        <v>411</v>
      </c>
      <c r="I1244" s="24" t="s">
        <v>3956</v>
      </c>
      <c r="J1244" s="24" t="s">
        <v>4656</v>
      </c>
      <c r="K1244" s="24"/>
      <c r="L1244" s="24" t="s">
        <v>4867</v>
      </c>
      <c r="M1244" s="24" t="s">
        <v>535</v>
      </c>
      <c r="N1244" s="24" t="s">
        <v>5218</v>
      </c>
      <c r="O1244" s="24" t="s">
        <v>1125</v>
      </c>
      <c r="P1244" s="25" t="s">
        <v>544</v>
      </c>
      <c r="Q1244" s="24" t="s">
        <v>5531</v>
      </c>
      <c r="R1244" s="25" t="s">
        <v>1095</v>
      </c>
      <c r="S1244" s="24"/>
      <c r="T1244" s="24"/>
      <c r="U1244" s="24"/>
    </row>
    <row r="1245" spans="2:21">
      <c r="B1245" s="24" t="str">
        <f t="shared" si="45"/>
        <v>N</v>
      </c>
      <c r="C1245" s="24" t="s">
        <v>6265</v>
      </c>
      <c r="D1245" s="24" t="str">
        <f t="shared" si="44"/>
        <v/>
      </c>
      <c r="E1245" s="197" t="s">
        <v>414</v>
      </c>
      <c r="F1245" s="189" t="s">
        <v>4655</v>
      </c>
      <c r="G1245" s="189" t="s">
        <v>410</v>
      </c>
      <c r="H1245" s="195" t="s">
        <v>411</v>
      </c>
      <c r="I1245" s="24" t="s">
        <v>3956</v>
      </c>
      <c r="J1245" s="24" t="s">
        <v>4656</v>
      </c>
      <c r="K1245" s="24"/>
      <c r="L1245" s="24" t="s">
        <v>4867</v>
      </c>
      <c r="M1245" s="24" t="s">
        <v>543</v>
      </c>
      <c r="N1245" s="24" t="s">
        <v>5218</v>
      </c>
      <c r="O1245" s="24" t="s">
        <v>1125</v>
      </c>
      <c r="P1245" s="25" t="s">
        <v>544</v>
      </c>
      <c r="Q1245" s="24" t="s">
        <v>5533</v>
      </c>
      <c r="R1245" s="25" t="s">
        <v>4664</v>
      </c>
      <c r="S1245" s="24"/>
      <c r="T1245" s="24"/>
      <c r="U1245" s="24"/>
    </row>
    <row r="1246" spans="2:21">
      <c r="B1246" s="24" t="str">
        <f t="shared" si="45"/>
        <v>N</v>
      </c>
      <c r="C1246" s="24" t="s">
        <v>6266</v>
      </c>
      <c r="D1246" s="24" t="str">
        <f t="shared" si="44"/>
        <v/>
      </c>
      <c r="E1246" s="197" t="s">
        <v>414</v>
      </c>
      <c r="F1246" s="189" t="s">
        <v>4655</v>
      </c>
      <c r="G1246" s="189" t="s">
        <v>410</v>
      </c>
      <c r="H1246" s="195" t="s">
        <v>411</v>
      </c>
      <c r="I1246" s="24" t="s">
        <v>3961</v>
      </c>
      <c r="J1246" s="24" t="s">
        <v>3961</v>
      </c>
      <c r="K1246" s="24"/>
      <c r="L1246" s="24" t="s">
        <v>4867</v>
      </c>
      <c r="M1246" s="24" t="s">
        <v>535</v>
      </c>
      <c r="N1246" s="24" t="s">
        <v>5218</v>
      </c>
      <c r="O1246" s="24" t="s">
        <v>1125</v>
      </c>
      <c r="P1246" s="25" t="s">
        <v>544</v>
      </c>
      <c r="Q1246" s="24" t="s">
        <v>5535</v>
      </c>
      <c r="R1246" s="25" t="s">
        <v>1095</v>
      </c>
      <c r="S1246" s="24"/>
      <c r="T1246" s="24"/>
      <c r="U1246" s="24"/>
    </row>
    <row r="1247" spans="2:21">
      <c r="B1247" s="24" t="str">
        <f t="shared" si="45"/>
        <v>N</v>
      </c>
      <c r="C1247" s="24" t="s">
        <v>6267</v>
      </c>
      <c r="D1247" s="24" t="str">
        <f t="shared" si="44"/>
        <v/>
      </c>
      <c r="E1247" s="197" t="s">
        <v>414</v>
      </c>
      <c r="F1247" s="189" t="s">
        <v>4655</v>
      </c>
      <c r="G1247" s="189" t="s">
        <v>410</v>
      </c>
      <c r="H1247" s="195" t="s">
        <v>411</v>
      </c>
      <c r="I1247" s="24" t="s">
        <v>3961</v>
      </c>
      <c r="J1247" s="24" t="s">
        <v>3961</v>
      </c>
      <c r="K1247" s="24"/>
      <c r="L1247" s="24" t="s">
        <v>4867</v>
      </c>
      <c r="M1247" s="24" t="s">
        <v>543</v>
      </c>
      <c r="N1247" s="24" t="s">
        <v>5218</v>
      </c>
      <c r="O1247" s="24" t="s">
        <v>1125</v>
      </c>
      <c r="P1247" s="25" t="s">
        <v>544</v>
      </c>
      <c r="Q1247" s="24" t="s">
        <v>5537</v>
      </c>
      <c r="R1247" s="25" t="s">
        <v>4664</v>
      </c>
      <c r="S1247" s="24"/>
      <c r="T1247" s="24"/>
      <c r="U1247" s="24"/>
    </row>
    <row r="1248" spans="2:21">
      <c r="B1248" s="24" t="str">
        <f t="shared" si="45"/>
        <v>N</v>
      </c>
      <c r="C1248" s="24" t="s">
        <v>6268</v>
      </c>
      <c r="D1248" s="24" t="str">
        <f t="shared" si="44"/>
        <v/>
      </c>
      <c r="E1248" s="197" t="s">
        <v>419</v>
      </c>
      <c r="F1248" s="189" t="s">
        <v>4655</v>
      </c>
      <c r="G1248" s="189" t="s">
        <v>401</v>
      </c>
      <c r="H1248" s="195" t="s">
        <v>402</v>
      </c>
      <c r="I1248" s="24" t="s">
        <v>3956</v>
      </c>
      <c r="J1248" s="24" t="s">
        <v>4656</v>
      </c>
      <c r="K1248" s="24"/>
      <c r="L1248" s="24" t="s">
        <v>4867</v>
      </c>
      <c r="M1248" s="24" t="s">
        <v>535</v>
      </c>
      <c r="N1248" s="24" t="s">
        <v>5218</v>
      </c>
      <c r="O1248" s="24" t="s">
        <v>1125</v>
      </c>
      <c r="P1248" s="25" t="s">
        <v>544</v>
      </c>
      <c r="Q1248" s="24" t="s">
        <v>5539</v>
      </c>
      <c r="R1248" s="25" t="s">
        <v>1095</v>
      </c>
      <c r="S1248" s="24"/>
      <c r="T1248" s="24"/>
      <c r="U1248" s="24"/>
    </row>
    <row r="1249" spans="2:21">
      <c r="B1249" s="24" t="str">
        <f t="shared" si="45"/>
        <v>N</v>
      </c>
      <c r="C1249" s="24" t="s">
        <v>6269</v>
      </c>
      <c r="D1249" s="24" t="str">
        <f t="shared" si="44"/>
        <v/>
      </c>
      <c r="E1249" s="197" t="s">
        <v>419</v>
      </c>
      <c r="F1249" s="189" t="s">
        <v>4655</v>
      </c>
      <c r="G1249" s="189" t="s">
        <v>401</v>
      </c>
      <c r="H1249" s="195" t="s">
        <v>402</v>
      </c>
      <c r="I1249" s="24" t="s">
        <v>3956</v>
      </c>
      <c r="J1249" s="24" t="s">
        <v>4656</v>
      </c>
      <c r="K1249" s="24"/>
      <c r="L1249" s="24" t="s">
        <v>4867</v>
      </c>
      <c r="M1249" s="24" t="s">
        <v>543</v>
      </c>
      <c r="N1249" s="24" t="s">
        <v>5218</v>
      </c>
      <c r="O1249" s="24" t="s">
        <v>1125</v>
      </c>
      <c r="P1249" s="25" t="s">
        <v>544</v>
      </c>
      <c r="Q1249" s="24" t="s">
        <v>5541</v>
      </c>
      <c r="R1249" s="25" t="s">
        <v>4664</v>
      </c>
      <c r="S1249" s="24"/>
      <c r="T1249" s="24"/>
      <c r="U1249" s="24"/>
    </row>
    <row r="1250" spans="2:21">
      <c r="B1250" s="24" t="str">
        <f t="shared" si="45"/>
        <v>N</v>
      </c>
      <c r="C1250" s="24" t="s">
        <v>6270</v>
      </c>
      <c r="D1250" s="24" t="str">
        <f t="shared" si="44"/>
        <v/>
      </c>
      <c r="E1250" s="197" t="s">
        <v>419</v>
      </c>
      <c r="F1250" s="189" t="s">
        <v>4655</v>
      </c>
      <c r="G1250" s="189" t="s">
        <v>401</v>
      </c>
      <c r="H1250" s="195" t="s">
        <v>402</v>
      </c>
      <c r="I1250" s="24" t="s">
        <v>3961</v>
      </c>
      <c r="J1250" s="24" t="s">
        <v>3961</v>
      </c>
      <c r="K1250" s="24"/>
      <c r="L1250" s="24" t="s">
        <v>4867</v>
      </c>
      <c r="M1250" s="24" t="s">
        <v>535</v>
      </c>
      <c r="N1250" s="24" t="s">
        <v>5218</v>
      </c>
      <c r="O1250" s="24" t="s">
        <v>1125</v>
      </c>
      <c r="P1250" s="25" t="s">
        <v>544</v>
      </c>
      <c r="Q1250" s="24" t="s">
        <v>5543</v>
      </c>
      <c r="R1250" s="25" t="s">
        <v>1095</v>
      </c>
      <c r="S1250" s="24"/>
      <c r="T1250" s="24"/>
      <c r="U1250" s="24"/>
    </row>
    <row r="1251" spans="2:21">
      <c r="B1251" s="24" t="str">
        <f t="shared" si="45"/>
        <v>N</v>
      </c>
      <c r="C1251" s="24" t="s">
        <v>6271</v>
      </c>
      <c r="D1251" s="24" t="str">
        <f t="shared" si="44"/>
        <v/>
      </c>
      <c r="E1251" s="197" t="s">
        <v>419</v>
      </c>
      <c r="F1251" s="189" t="s">
        <v>4655</v>
      </c>
      <c r="G1251" s="189" t="s">
        <v>401</v>
      </c>
      <c r="H1251" s="195" t="s">
        <v>402</v>
      </c>
      <c r="I1251" s="24" t="s">
        <v>3961</v>
      </c>
      <c r="J1251" s="24" t="s">
        <v>3961</v>
      </c>
      <c r="K1251" s="24"/>
      <c r="L1251" s="24" t="s">
        <v>4867</v>
      </c>
      <c r="M1251" s="24" t="s">
        <v>543</v>
      </c>
      <c r="N1251" s="24" t="s">
        <v>5218</v>
      </c>
      <c r="O1251" s="24" t="s">
        <v>1125</v>
      </c>
      <c r="P1251" s="25" t="s">
        <v>544</v>
      </c>
      <c r="Q1251" s="24" t="s">
        <v>5545</v>
      </c>
      <c r="R1251" s="25" t="s">
        <v>4664</v>
      </c>
      <c r="S1251" s="24"/>
      <c r="T1251" s="24"/>
      <c r="U1251" s="24"/>
    </row>
    <row r="1252" spans="2:21">
      <c r="B1252" s="24" t="str">
        <f t="shared" si="45"/>
        <v>N</v>
      </c>
      <c r="C1252" s="24" t="s">
        <v>6272</v>
      </c>
      <c r="D1252" s="24" t="str">
        <f t="shared" si="44"/>
        <v/>
      </c>
      <c r="E1252" s="197" t="s">
        <v>424</v>
      </c>
      <c r="F1252" s="189" t="s">
        <v>4655</v>
      </c>
      <c r="G1252" s="189" t="s">
        <v>401</v>
      </c>
      <c r="H1252" s="195" t="s">
        <v>402</v>
      </c>
      <c r="I1252" s="24" t="s">
        <v>3956</v>
      </c>
      <c r="J1252" s="24" t="s">
        <v>4656</v>
      </c>
      <c r="K1252" s="24"/>
      <c r="L1252" s="24" t="s">
        <v>4867</v>
      </c>
      <c r="M1252" s="24" t="s">
        <v>535</v>
      </c>
      <c r="N1252" s="24" t="s">
        <v>5218</v>
      </c>
      <c r="O1252" s="24" t="s">
        <v>1125</v>
      </c>
      <c r="P1252" s="25" t="s">
        <v>544</v>
      </c>
      <c r="Q1252" s="24" t="s">
        <v>5547</v>
      </c>
      <c r="R1252" s="25" t="s">
        <v>1095</v>
      </c>
      <c r="S1252" s="24"/>
      <c r="T1252" s="24"/>
      <c r="U1252" s="24"/>
    </row>
    <row r="1253" spans="2:21">
      <c r="B1253" s="24" t="str">
        <f t="shared" si="45"/>
        <v>N</v>
      </c>
      <c r="C1253" s="24" t="s">
        <v>6273</v>
      </c>
      <c r="D1253" s="24" t="str">
        <f t="shared" si="44"/>
        <v/>
      </c>
      <c r="E1253" s="197" t="s">
        <v>424</v>
      </c>
      <c r="F1253" s="189" t="s">
        <v>4655</v>
      </c>
      <c r="G1253" s="189" t="s">
        <v>401</v>
      </c>
      <c r="H1253" s="195" t="s">
        <v>402</v>
      </c>
      <c r="I1253" s="24" t="s">
        <v>3956</v>
      </c>
      <c r="J1253" s="24" t="s">
        <v>4656</v>
      </c>
      <c r="K1253" s="24"/>
      <c r="L1253" s="24" t="s">
        <v>4867</v>
      </c>
      <c r="M1253" s="24" t="s">
        <v>543</v>
      </c>
      <c r="N1253" s="24" t="s">
        <v>5218</v>
      </c>
      <c r="O1253" s="24" t="s">
        <v>1125</v>
      </c>
      <c r="P1253" s="25" t="s">
        <v>544</v>
      </c>
      <c r="Q1253" s="24" t="s">
        <v>5549</v>
      </c>
      <c r="R1253" s="25" t="s">
        <v>4664</v>
      </c>
      <c r="S1253" s="24"/>
      <c r="T1253" s="24"/>
      <c r="U1253" s="24"/>
    </row>
    <row r="1254" spans="2:21">
      <c r="B1254" s="24" t="str">
        <f t="shared" si="45"/>
        <v>N</v>
      </c>
      <c r="C1254" s="24" t="s">
        <v>6274</v>
      </c>
      <c r="D1254" s="24" t="str">
        <f t="shared" si="44"/>
        <v/>
      </c>
      <c r="E1254" s="197" t="s">
        <v>424</v>
      </c>
      <c r="F1254" s="189" t="s">
        <v>4655</v>
      </c>
      <c r="G1254" s="189" t="s">
        <v>401</v>
      </c>
      <c r="H1254" s="195" t="s">
        <v>402</v>
      </c>
      <c r="I1254" s="24" t="s">
        <v>3961</v>
      </c>
      <c r="J1254" s="24" t="s">
        <v>3961</v>
      </c>
      <c r="K1254" s="24"/>
      <c r="L1254" s="24" t="s">
        <v>4867</v>
      </c>
      <c r="M1254" s="24" t="s">
        <v>535</v>
      </c>
      <c r="N1254" s="24" t="s">
        <v>5218</v>
      </c>
      <c r="O1254" s="24" t="s">
        <v>1125</v>
      </c>
      <c r="P1254" s="25" t="s">
        <v>544</v>
      </c>
      <c r="Q1254" s="24" t="s">
        <v>5551</v>
      </c>
      <c r="R1254" s="25" t="s">
        <v>1095</v>
      </c>
      <c r="S1254" s="24"/>
      <c r="T1254" s="24"/>
      <c r="U1254" s="24"/>
    </row>
    <row r="1255" spans="2:21">
      <c r="B1255" s="24" t="str">
        <f t="shared" si="45"/>
        <v>N</v>
      </c>
      <c r="C1255" s="24" t="s">
        <v>6275</v>
      </c>
      <c r="D1255" s="24" t="str">
        <f t="shared" si="44"/>
        <v/>
      </c>
      <c r="E1255" s="197" t="s">
        <v>424</v>
      </c>
      <c r="F1255" s="189" t="s">
        <v>4655</v>
      </c>
      <c r="G1255" s="189" t="s">
        <v>401</v>
      </c>
      <c r="H1255" s="195" t="s">
        <v>402</v>
      </c>
      <c r="I1255" s="24" t="s">
        <v>3961</v>
      </c>
      <c r="J1255" s="24" t="s">
        <v>3961</v>
      </c>
      <c r="K1255" s="24"/>
      <c r="L1255" s="24" t="s">
        <v>4867</v>
      </c>
      <c r="M1255" s="24" t="s">
        <v>543</v>
      </c>
      <c r="N1255" s="24" t="s">
        <v>5218</v>
      </c>
      <c r="O1255" s="24" t="s">
        <v>1125</v>
      </c>
      <c r="P1255" s="25" t="s">
        <v>544</v>
      </c>
      <c r="Q1255" s="24" t="s">
        <v>5553</v>
      </c>
      <c r="R1255" s="25" t="s">
        <v>4664</v>
      </c>
      <c r="S1255" s="24"/>
      <c r="T1255" s="24"/>
      <c r="U1255" s="24"/>
    </row>
    <row r="1256" spans="2:21">
      <c r="B1256" s="24" t="str">
        <f t="shared" si="45"/>
        <v>N</v>
      </c>
      <c r="C1256" s="24" t="s">
        <v>6276</v>
      </c>
      <c r="D1256" s="24" t="str">
        <f t="shared" si="44"/>
        <v/>
      </c>
      <c r="E1256" s="197" t="s">
        <v>429</v>
      </c>
      <c r="F1256" s="189" t="s">
        <v>4655</v>
      </c>
      <c r="G1256" s="189" t="s">
        <v>432</v>
      </c>
      <c r="H1256" s="195" t="s">
        <v>265</v>
      </c>
      <c r="I1256" s="24" t="s">
        <v>3956</v>
      </c>
      <c r="J1256" s="24" t="s">
        <v>4656</v>
      </c>
      <c r="K1256" s="24"/>
      <c r="L1256" s="24" t="s">
        <v>4867</v>
      </c>
      <c r="M1256" s="24" t="s">
        <v>535</v>
      </c>
      <c r="N1256" s="24" t="s">
        <v>5218</v>
      </c>
      <c r="O1256" s="24" t="s">
        <v>1125</v>
      </c>
      <c r="P1256" s="25" t="s">
        <v>544</v>
      </c>
      <c r="Q1256" s="24" t="s">
        <v>5555</v>
      </c>
      <c r="R1256" s="25" t="s">
        <v>1095</v>
      </c>
      <c r="S1256" s="24"/>
      <c r="T1256" s="24"/>
      <c r="U1256" s="24"/>
    </row>
    <row r="1257" spans="2:21">
      <c r="B1257" s="24" t="str">
        <f t="shared" si="45"/>
        <v>N</v>
      </c>
      <c r="C1257" s="24" t="s">
        <v>6277</v>
      </c>
      <c r="D1257" s="24" t="str">
        <f t="shared" si="44"/>
        <v/>
      </c>
      <c r="E1257" s="197" t="s">
        <v>429</v>
      </c>
      <c r="F1257" s="189" t="s">
        <v>4655</v>
      </c>
      <c r="G1257" s="189" t="s">
        <v>432</v>
      </c>
      <c r="H1257" s="195" t="s">
        <v>265</v>
      </c>
      <c r="I1257" s="24" t="s">
        <v>3956</v>
      </c>
      <c r="J1257" s="24" t="s">
        <v>4656</v>
      </c>
      <c r="K1257" s="24"/>
      <c r="L1257" s="24" t="s">
        <v>4867</v>
      </c>
      <c r="M1257" s="24" t="s">
        <v>543</v>
      </c>
      <c r="N1257" s="24" t="s">
        <v>5218</v>
      </c>
      <c r="O1257" s="24" t="s">
        <v>1125</v>
      </c>
      <c r="P1257" s="25" t="s">
        <v>544</v>
      </c>
      <c r="Q1257" s="24" t="s">
        <v>5557</v>
      </c>
      <c r="R1257" s="25" t="s">
        <v>4664</v>
      </c>
      <c r="S1257" s="24"/>
      <c r="T1257" s="24"/>
      <c r="U1257" s="24"/>
    </row>
    <row r="1258" spans="2:21">
      <c r="B1258" s="24" t="str">
        <f t="shared" si="45"/>
        <v>N</v>
      </c>
      <c r="C1258" s="24" t="s">
        <v>6278</v>
      </c>
      <c r="D1258" s="24" t="str">
        <f t="shared" si="44"/>
        <v/>
      </c>
      <c r="E1258" s="197" t="s">
        <v>429</v>
      </c>
      <c r="F1258" s="189" t="s">
        <v>4655</v>
      </c>
      <c r="G1258" s="189" t="s">
        <v>432</v>
      </c>
      <c r="H1258" s="195" t="s">
        <v>265</v>
      </c>
      <c r="I1258" s="24" t="s">
        <v>3961</v>
      </c>
      <c r="J1258" s="24" t="s">
        <v>3961</v>
      </c>
      <c r="K1258" s="24"/>
      <c r="L1258" s="24" t="s">
        <v>4867</v>
      </c>
      <c r="M1258" s="24" t="s">
        <v>535</v>
      </c>
      <c r="N1258" s="24" t="s">
        <v>5218</v>
      </c>
      <c r="O1258" s="24" t="s">
        <v>1125</v>
      </c>
      <c r="P1258" s="25" t="s">
        <v>544</v>
      </c>
      <c r="Q1258" s="24" t="s">
        <v>5559</v>
      </c>
      <c r="R1258" s="25" t="s">
        <v>1095</v>
      </c>
      <c r="S1258" s="24"/>
      <c r="T1258" s="24"/>
      <c r="U1258" s="24"/>
    </row>
    <row r="1259" spans="2:21">
      <c r="B1259" s="24" t="str">
        <f t="shared" si="45"/>
        <v>N</v>
      </c>
      <c r="C1259" s="24" t="s">
        <v>6279</v>
      </c>
      <c r="D1259" s="24" t="str">
        <f t="shared" si="44"/>
        <v/>
      </c>
      <c r="E1259" s="197" t="s">
        <v>429</v>
      </c>
      <c r="F1259" s="189" t="s">
        <v>4655</v>
      </c>
      <c r="G1259" s="189" t="s">
        <v>432</v>
      </c>
      <c r="H1259" s="195" t="s">
        <v>265</v>
      </c>
      <c r="I1259" s="24" t="s">
        <v>3961</v>
      </c>
      <c r="J1259" s="24" t="s">
        <v>3961</v>
      </c>
      <c r="K1259" s="24"/>
      <c r="L1259" s="24" t="s">
        <v>4867</v>
      </c>
      <c r="M1259" s="24" t="s">
        <v>543</v>
      </c>
      <c r="N1259" s="24" t="s">
        <v>5218</v>
      </c>
      <c r="O1259" s="24" t="s">
        <v>1125</v>
      </c>
      <c r="P1259" s="25" t="s">
        <v>544</v>
      </c>
      <c r="Q1259" s="24" t="s">
        <v>5561</v>
      </c>
      <c r="R1259" s="25" t="s">
        <v>4664</v>
      </c>
      <c r="S1259" s="24"/>
      <c r="T1259" s="24"/>
      <c r="U1259" s="24"/>
    </row>
    <row r="1260" spans="2:21">
      <c r="B1260" s="24" t="str">
        <f t="shared" si="45"/>
        <v>N</v>
      </c>
      <c r="C1260" s="24" t="s">
        <v>6280</v>
      </c>
      <c r="D1260" s="24" t="str">
        <f t="shared" si="44"/>
        <v/>
      </c>
      <c r="E1260" s="197" t="s">
        <v>435</v>
      </c>
      <c r="F1260" s="189" t="s">
        <v>4655</v>
      </c>
      <c r="G1260" s="189" t="s">
        <v>401</v>
      </c>
      <c r="H1260" s="195" t="s">
        <v>402</v>
      </c>
      <c r="I1260" s="24" t="s">
        <v>3956</v>
      </c>
      <c r="J1260" s="24" t="s">
        <v>4656</v>
      </c>
      <c r="K1260" s="24"/>
      <c r="L1260" s="24" t="s">
        <v>4867</v>
      </c>
      <c r="M1260" s="24" t="s">
        <v>535</v>
      </c>
      <c r="N1260" s="24" t="s">
        <v>5218</v>
      </c>
      <c r="O1260" s="24" t="s">
        <v>1125</v>
      </c>
      <c r="P1260" s="25" t="s">
        <v>544</v>
      </c>
      <c r="Q1260" s="24" t="s">
        <v>5563</v>
      </c>
      <c r="R1260" s="25" t="s">
        <v>1095</v>
      </c>
      <c r="S1260" s="24"/>
      <c r="T1260" s="24"/>
      <c r="U1260" s="24"/>
    </row>
    <row r="1261" spans="2:21">
      <c r="B1261" s="24" t="str">
        <f t="shared" si="45"/>
        <v>N</v>
      </c>
      <c r="C1261" s="24" t="s">
        <v>6281</v>
      </c>
      <c r="D1261" s="24" t="str">
        <f t="shared" ref="D1261:D1324" si="46">IF(B1261="Y",C1261,"")</f>
        <v/>
      </c>
      <c r="E1261" s="197" t="s">
        <v>435</v>
      </c>
      <c r="F1261" s="189" t="s">
        <v>4655</v>
      </c>
      <c r="G1261" s="189" t="s">
        <v>401</v>
      </c>
      <c r="H1261" s="195" t="s">
        <v>402</v>
      </c>
      <c r="I1261" s="24" t="s">
        <v>3956</v>
      </c>
      <c r="J1261" s="24" t="s">
        <v>4656</v>
      </c>
      <c r="K1261" s="24"/>
      <c r="L1261" s="24" t="s">
        <v>4867</v>
      </c>
      <c r="M1261" s="24" t="s">
        <v>543</v>
      </c>
      <c r="N1261" s="24" t="s">
        <v>5218</v>
      </c>
      <c r="O1261" s="24" t="s">
        <v>1125</v>
      </c>
      <c r="P1261" s="25" t="s">
        <v>544</v>
      </c>
      <c r="Q1261" s="24" t="s">
        <v>5565</v>
      </c>
      <c r="R1261" s="25" t="s">
        <v>4664</v>
      </c>
      <c r="S1261" s="24"/>
      <c r="T1261" s="24"/>
      <c r="U1261" s="24"/>
    </row>
    <row r="1262" spans="2:21">
      <c r="B1262" s="24" t="str">
        <f t="shared" si="45"/>
        <v>N</v>
      </c>
      <c r="C1262" s="24" t="s">
        <v>6282</v>
      </c>
      <c r="D1262" s="24" t="str">
        <f t="shared" si="46"/>
        <v/>
      </c>
      <c r="E1262" s="197" t="s">
        <v>435</v>
      </c>
      <c r="F1262" s="189" t="s">
        <v>4655</v>
      </c>
      <c r="G1262" s="189" t="s">
        <v>401</v>
      </c>
      <c r="H1262" s="195" t="s">
        <v>402</v>
      </c>
      <c r="I1262" s="24" t="s">
        <v>3961</v>
      </c>
      <c r="J1262" s="24" t="s">
        <v>3961</v>
      </c>
      <c r="K1262" s="24"/>
      <c r="L1262" s="24" t="s">
        <v>4867</v>
      </c>
      <c r="M1262" s="24" t="s">
        <v>535</v>
      </c>
      <c r="N1262" s="24" t="s">
        <v>5218</v>
      </c>
      <c r="O1262" s="24" t="s">
        <v>1125</v>
      </c>
      <c r="P1262" s="25" t="s">
        <v>544</v>
      </c>
      <c r="Q1262" s="24" t="s">
        <v>5567</v>
      </c>
      <c r="R1262" s="25" t="s">
        <v>1095</v>
      </c>
      <c r="S1262" s="24"/>
      <c r="T1262" s="24"/>
      <c r="U1262" s="24"/>
    </row>
    <row r="1263" spans="2:21">
      <c r="B1263" s="24" t="str">
        <f t="shared" si="45"/>
        <v>N</v>
      </c>
      <c r="C1263" s="24" t="s">
        <v>6283</v>
      </c>
      <c r="D1263" s="24" t="str">
        <f t="shared" si="46"/>
        <v/>
      </c>
      <c r="E1263" s="197" t="s">
        <v>435</v>
      </c>
      <c r="F1263" s="189" t="s">
        <v>4655</v>
      </c>
      <c r="G1263" s="189" t="s">
        <v>401</v>
      </c>
      <c r="H1263" s="195" t="s">
        <v>402</v>
      </c>
      <c r="I1263" s="24" t="s">
        <v>3961</v>
      </c>
      <c r="J1263" s="24" t="s">
        <v>3961</v>
      </c>
      <c r="K1263" s="24"/>
      <c r="L1263" s="24" t="s">
        <v>4867</v>
      </c>
      <c r="M1263" s="24" t="s">
        <v>543</v>
      </c>
      <c r="N1263" s="24" t="s">
        <v>5218</v>
      </c>
      <c r="O1263" s="24" t="s">
        <v>1125</v>
      </c>
      <c r="P1263" s="25" t="s">
        <v>544</v>
      </c>
      <c r="Q1263" s="24" t="s">
        <v>5569</v>
      </c>
      <c r="R1263" s="25" t="s">
        <v>4664</v>
      </c>
      <c r="S1263" s="24"/>
      <c r="T1263" s="24"/>
      <c r="U1263" s="24"/>
    </row>
    <row r="1264" spans="2:21">
      <c r="B1264" s="24" t="str">
        <f t="shared" si="45"/>
        <v>N</v>
      </c>
      <c r="C1264" s="24" t="s">
        <v>6284</v>
      </c>
      <c r="D1264" s="24" t="str">
        <f t="shared" si="46"/>
        <v/>
      </c>
      <c r="E1264" s="197" t="s">
        <v>440</v>
      </c>
      <c r="F1264" s="189" t="s">
        <v>4655</v>
      </c>
      <c r="G1264" s="189" t="s">
        <v>443</v>
      </c>
      <c r="H1264" s="202" t="s">
        <v>444</v>
      </c>
      <c r="I1264" s="24" t="s">
        <v>3956</v>
      </c>
      <c r="J1264" s="24" t="s">
        <v>4656</v>
      </c>
      <c r="K1264" s="24"/>
      <c r="L1264" s="24" t="s">
        <v>4867</v>
      </c>
      <c r="M1264" s="24" t="s">
        <v>535</v>
      </c>
      <c r="N1264" s="24" t="s">
        <v>5218</v>
      </c>
      <c r="O1264" s="24" t="s">
        <v>1125</v>
      </c>
      <c r="P1264" s="25" t="s">
        <v>544</v>
      </c>
      <c r="Q1264" s="24" t="s">
        <v>5571</v>
      </c>
      <c r="R1264" s="25" t="s">
        <v>1095</v>
      </c>
      <c r="S1264" s="24"/>
      <c r="T1264" s="24"/>
      <c r="U1264" s="24"/>
    </row>
    <row r="1265" spans="2:21">
      <c r="B1265" s="24" t="str">
        <f t="shared" si="45"/>
        <v>N</v>
      </c>
      <c r="C1265" s="24" t="s">
        <v>6285</v>
      </c>
      <c r="D1265" s="24" t="str">
        <f t="shared" si="46"/>
        <v/>
      </c>
      <c r="E1265" s="197" t="s">
        <v>440</v>
      </c>
      <c r="F1265" s="189" t="s">
        <v>4655</v>
      </c>
      <c r="G1265" s="189" t="s">
        <v>443</v>
      </c>
      <c r="H1265" s="202" t="s">
        <v>444</v>
      </c>
      <c r="I1265" s="24" t="s">
        <v>3956</v>
      </c>
      <c r="J1265" s="24" t="s">
        <v>4656</v>
      </c>
      <c r="K1265" s="24"/>
      <c r="L1265" s="24" t="s">
        <v>4867</v>
      </c>
      <c r="M1265" s="24" t="s">
        <v>543</v>
      </c>
      <c r="N1265" s="24" t="s">
        <v>5218</v>
      </c>
      <c r="O1265" s="24" t="s">
        <v>1125</v>
      </c>
      <c r="P1265" s="25" t="s">
        <v>544</v>
      </c>
      <c r="Q1265" s="24" t="s">
        <v>5573</v>
      </c>
      <c r="R1265" s="25" t="s">
        <v>4664</v>
      </c>
      <c r="S1265" s="24"/>
      <c r="T1265" s="24"/>
      <c r="U1265" s="24"/>
    </row>
    <row r="1266" spans="2:21">
      <c r="B1266" s="24" t="str">
        <f t="shared" si="45"/>
        <v>N</v>
      </c>
      <c r="C1266" s="24" t="s">
        <v>6286</v>
      </c>
      <c r="D1266" s="24" t="str">
        <f t="shared" si="46"/>
        <v/>
      </c>
      <c r="E1266" s="197" t="s">
        <v>440</v>
      </c>
      <c r="F1266" s="189" t="s">
        <v>4655</v>
      </c>
      <c r="G1266" s="189" t="s">
        <v>443</v>
      </c>
      <c r="H1266" s="202" t="s">
        <v>444</v>
      </c>
      <c r="I1266" s="24" t="s">
        <v>3961</v>
      </c>
      <c r="J1266" s="24" t="s">
        <v>3961</v>
      </c>
      <c r="K1266" s="24"/>
      <c r="L1266" s="24" t="s">
        <v>4867</v>
      </c>
      <c r="M1266" s="24" t="s">
        <v>535</v>
      </c>
      <c r="N1266" s="24" t="s">
        <v>5218</v>
      </c>
      <c r="O1266" s="24" t="s">
        <v>1125</v>
      </c>
      <c r="P1266" s="25" t="s">
        <v>544</v>
      </c>
      <c r="Q1266" s="24" t="s">
        <v>5575</v>
      </c>
      <c r="R1266" s="25" t="s">
        <v>1095</v>
      </c>
      <c r="S1266" s="24"/>
      <c r="T1266" s="24"/>
      <c r="U1266" s="24"/>
    </row>
    <row r="1267" spans="2:21">
      <c r="B1267" s="24" t="str">
        <f t="shared" si="45"/>
        <v>N</v>
      </c>
      <c r="C1267" s="24" t="s">
        <v>6287</v>
      </c>
      <c r="D1267" s="24" t="str">
        <f t="shared" si="46"/>
        <v/>
      </c>
      <c r="E1267" s="197" t="s">
        <v>440</v>
      </c>
      <c r="F1267" s="189" t="s">
        <v>4655</v>
      </c>
      <c r="G1267" s="189" t="s">
        <v>443</v>
      </c>
      <c r="H1267" s="202" t="s">
        <v>444</v>
      </c>
      <c r="I1267" s="24" t="s">
        <v>3961</v>
      </c>
      <c r="J1267" s="24" t="s">
        <v>3961</v>
      </c>
      <c r="K1267" s="24"/>
      <c r="L1267" s="24" t="s">
        <v>4867</v>
      </c>
      <c r="M1267" s="24" t="s">
        <v>543</v>
      </c>
      <c r="N1267" s="24" t="s">
        <v>5218</v>
      </c>
      <c r="O1267" s="24" t="s">
        <v>1125</v>
      </c>
      <c r="P1267" s="25" t="s">
        <v>544</v>
      </c>
      <c r="Q1267" s="24" t="s">
        <v>5577</v>
      </c>
      <c r="R1267" s="25" t="s">
        <v>4664</v>
      </c>
      <c r="S1267" s="24"/>
      <c r="T1267" s="24"/>
      <c r="U1267" s="24"/>
    </row>
    <row r="1268" spans="2:21">
      <c r="B1268" s="24" t="str">
        <f t="shared" si="45"/>
        <v>N</v>
      </c>
      <c r="C1268" s="24" t="s">
        <v>6288</v>
      </c>
      <c r="D1268" s="24" t="str">
        <f t="shared" si="46"/>
        <v/>
      </c>
      <c r="E1268" s="197" t="s">
        <v>447</v>
      </c>
      <c r="F1268" s="189" t="s">
        <v>4655</v>
      </c>
      <c r="G1268" s="189" t="s">
        <v>450</v>
      </c>
      <c r="H1268" s="202" t="s">
        <v>269</v>
      </c>
      <c r="I1268" s="24" t="s">
        <v>3956</v>
      </c>
      <c r="J1268" s="24" t="s">
        <v>4656</v>
      </c>
      <c r="K1268" s="24"/>
      <c r="L1268" s="24" t="s">
        <v>4867</v>
      </c>
      <c r="M1268" s="24" t="s">
        <v>535</v>
      </c>
      <c r="N1268" s="24" t="s">
        <v>5218</v>
      </c>
      <c r="O1268" s="24" t="s">
        <v>1125</v>
      </c>
      <c r="P1268" s="25" t="s">
        <v>544</v>
      </c>
      <c r="Q1268" s="24" t="s">
        <v>5579</v>
      </c>
      <c r="R1268" s="25" t="s">
        <v>1095</v>
      </c>
      <c r="S1268" s="24"/>
      <c r="T1268" s="24"/>
      <c r="U1268" s="24"/>
    </row>
    <row r="1269" spans="2:21">
      <c r="B1269" s="24" t="str">
        <f t="shared" si="45"/>
        <v>N</v>
      </c>
      <c r="C1269" s="24" t="s">
        <v>6289</v>
      </c>
      <c r="D1269" s="24" t="str">
        <f t="shared" si="46"/>
        <v/>
      </c>
      <c r="E1269" s="197" t="s">
        <v>447</v>
      </c>
      <c r="F1269" s="189" t="s">
        <v>4655</v>
      </c>
      <c r="G1269" s="189" t="s">
        <v>450</v>
      </c>
      <c r="H1269" s="202" t="s">
        <v>269</v>
      </c>
      <c r="I1269" s="24" t="s">
        <v>3956</v>
      </c>
      <c r="J1269" s="24" t="s">
        <v>4656</v>
      </c>
      <c r="K1269" s="24"/>
      <c r="L1269" s="24" t="s">
        <v>4867</v>
      </c>
      <c r="M1269" s="24" t="s">
        <v>543</v>
      </c>
      <c r="N1269" s="24" t="s">
        <v>5218</v>
      </c>
      <c r="O1269" s="24" t="s">
        <v>1125</v>
      </c>
      <c r="P1269" s="25" t="s">
        <v>544</v>
      </c>
      <c r="Q1269" s="24" t="s">
        <v>5581</v>
      </c>
      <c r="R1269" s="25" t="s">
        <v>4664</v>
      </c>
      <c r="S1269" s="24"/>
      <c r="T1269" s="24"/>
      <c r="U1269" s="24"/>
    </row>
    <row r="1270" spans="2:21">
      <c r="B1270" s="24" t="str">
        <f t="shared" si="45"/>
        <v>N</v>
      </c>
      <c r="C1270" s="24" t="s">
        <v>6290</v>
      </c>
      <c r="D1270" s="24" t="str">
        <f t="shared" si="46"/>
        <v/>
      </c>
      <c r="E1270" s="197" t="s">
        <v>447</v>
      </c>
      <c r="F1270" s="189" t="s">
        <v>4655</v>
      </c>
      <c r="G1270" s="189" t="s">
        <v>450</v>
      </c>
      <c r="H1270" s="202" t="s">
        <v>269</v>
      </c>
      <c r="I1270" s="24" t="s">
        <v>3961</v>
      </c>
      <c r="J1270" s="24" t="s">
        <v>3961</v>
      </c>
      <c r="K1270" s="24"/>
      <c r="L1270" s="24" t="s">
        <v>4867</v>
      </c>
      <c r="M1270" s="24" t="s">
        <v>535</v>
      </c>
      <c r="N1270" s="24" t="s">
        <v>5218</v>
      </c>
      <c r="O1270" s="24" t="s">
        <v>1125</v>
      </c>
      <c r="P1270" s="25" t="s">
        <v>544</v>
      </c>
      <c r="Q1270" s="24" t="s">
        <v>5583</v>
      </c>
      <c r="R1270" s="25" t="s">
        <v>1095</v>
      </c>
      <c r="S1270" s="24"/>
      <c r="T1270" s="24"/>
      <c r="U1270" s="24"/>
    </row>
    <row r="1271" spans="2:21">
      <c r="B1271" s="24" t="str">
        <f t="shared" si="45"/>
        <v>N</v>
      </c>
      <c r="C1271" s="24" t="s">
        <v>6291</v>
      </c>
      <c r="D1271" s="24" t="str">
        <f t="shared" si="46"/>
        <v/>
      </c>
      <c r="E1271" s="197" t="s">
        <v>447</v>
      </c>
      <c r="F1271" s="189" t="s">
        <v>4655</v>
      </c>
      <c r="G1271" s="189" t="s">
        <v>450</v>
      </c>
      <c r="H1271" s="202" t="s">
        <v>269</v>
      </c>
      <c r="I1271" s="24" t="s">
        <v>3961</v>
      </c>
      <c r="J1271" s="24" t="s">
        <v>3961</v>
      </c>
      <c r="K1271" s="24"/>
      <c r="L1271" s="24" t="s">
        <v>4867</v>
      </c>
      <c r="M1271" s="24" t="s">
        <v>543</v>
      </c>
      <c r="N1271" s="24" t="s">
        <v>5218</v>
      </c>
      <c r="O1271" s="24" t="s">
        <v>1125</v>
      </c>
      <c r="P1271" s="25" t="s">
        <v>544</v>
      </c>
      <c r="Q1271" s="24" t="s">
        <v>5585</v>
      </c>
      <c r="R1271" s="25" t="s">
        <v>4664</v>
      </c>
      <c r="S1271" s="24"/>
      <c r="T1271" s="24"/>
      <c r="U1271" s="24"/>
    </row>
    <row r="1272" spans="2:21">
      <c r="B1272" s="24" t="str">
        <f t="shared" si="45"/>
        <v>N</v>
      </c>
      <c r="C1272" s="24" t="s">
        <v>6292</v>
      </c>
      <c r="D1272" s="24" t="str">
        <f t="shared" si="46"/>
        <v/>
      </c>
      <c r="E1272" s="197" t="s">
        <v>453</v>
      </c>
      <c r="F1272" s="189" t="s">
        <v>4655</v>
      </c>
      <c r="G1272" s="189" t="s">
        <v>450</v>
      </c>
      <c r="H1272" s="202" t="s">
        <v>269</v>
      </c>
      <c r="I1272" s="24" t="s">
        <v>3956</v>
      </c>
      <c r="J1272" s="24" t="s">
        <v>4656</v>
      </c>
      <c r="K1272" s="24"/>
      <c r="L1272" s="24" t="s">
        <v>4867</v>
      </c>
      <c r="M1272" s="24" t="s">
        <v>535</v>
      </c>
      <c r="N1272" s="24" t="s">
        <v>5218</v>
      </c>
      <c r="O1272" s="24" t="s">
        <v>1125</v>
      </c>
      <c r="P1272" s="25" t="s">
        <v>544</v>
      </c>
      <c r="Q1272" s="24" t="s">
        <v>5587</v>
      </c>
      <c r="R1272" s="25" t="s">
        <v>1095</v>
      </c>
      <c r="S1272" s="24"/>
      <c r="T1272" s="24"/>
      <c r="U1272" s="24"/>
    </row>
    <row r="1273" spans="2:21">
      <c r="B1273" s="24" t="str">
        <f t="shared" si="45"/>
        <v>N</v>
      </c>
      <c r="C1273" s="24" t="s">
        <v>6293</v>
      </c>
      <c r="D1273" s="24" t="str">
        <f t="shared" si="46"/>
        <v/>
      </c>
      <c r="E1273" s="197" t="s">
        <v>453</v>
      </c>
      <c r="F1273" s="189" t="s">
        <v>4655</v>
      </c>
      <c r="G1273" s="189" t="s">
        <v>450</v>
      </c>
      <c r="H1273" s="202" t="s">
        <v>269</v>
      </c>
      <c r="I1273" s="24" t="s">
        <v>3956</v>
      </c>
      <c r="J1273" s="24" t="s">
        <v>4656</v>
      </c>
      <c r="K1273" s="24"/>
      <c r="L1273" s="24" t="s">
        <v>4867</v>
      </c>
      <c r="M1273" s="24" t="s">
        <v>543</v>
      </c>
      <c r="N1273" s="24" t="s">
        <v>5218</v>
      </c>
      <c r="O1273" s="24" t="s">
        <v>1125</v>
      </c>
      <c r="P1273" s="25" t="s">
        <v>544</v>
      </c>
      <c r="Q1273" s="24" t="s">
        <v>5589</v>
      </c>
      <c r="R1273" s="25" t="s">
        <v>4664</v>
      </c>
      <c r="S1273" s="24"/>
      <c r="T1273" s="24"/>
      <c r="U1273" s="24"/>
    </row>
    <row r="1274" spans="2:21">
      <c r="B1274" s="24" t="str">
        <f t="shared" si="45"/>
        <v>N</v>
      </c>
      <c r="C1274" s="24" t="s">
        <v>6294</v>
      </c>
      <c r="D1274" s="24" t="str">
        <f t="shared" si="46"/>
        <v/>
      </c>
      <c r="E1274" s="197" t="s">
        <v>453</v>
      </c>
      <c r="F1274" s="189" t="s">
        <v>4655</v>
      </c>
      <c r="G1274" s="189" t="s">
        <v>450</v>
      </c>
      <c r="H1274" s="202" t="s">
        <v>269</v>
      </c>
      <c r="I1274" s="24" t="s">
        <v>3961</v>
      </c>
      <c r="J1274" s="24" t="s">
        <v>3961</v>
      </c>
      <c r="K1274" s="24"/>
      <c r="L1274" s="24" t="s">
        <v>4867</v>
      </c>
      <c r="M1274" s="24" t="s">
        <v>535</v>
      </c>
      <c r="N1274" s="24" t="s">
        <v>5218</v>
      </c>
      <c r="O1274" s="24" t="s">
        <v>1125</v>
      </c>
      <c r="P1274" s="25" t="s">
        <v>544</v>
      </c>
      <c r="Q1274" s="24" t="s">
        <v>5591</v>
      </c>
      <c r="R1274" s="25" t="s">
        <v>1095</v>
      </c>
      <c r="S1274" s="24"/>
      <c r="T1274" s="24"/>
      <c r="U1274" s="24"/>
    </row>
    <row r="1275" spans="2:21">
      <c r="B1275" s="24" t="str">
        <f t="shared" ref="B1275:B1338" si="47">IF(AND(M1275&lt;&gt;"B20", O1275= "Coating_Standard"),"Y","N")</f>
        <v>N</v>
      </c>
      <c r="C1275" s="24" t="s">
        <v>6295</v>
      </c>
      <c r="D1275" s="24" t="str">
        <f t="shared" si="46"/>
        <v/>
      </c>
      <c r="E1275" s="197" t="s">
        <v>453</v>
      </c>
      <c r="F1275" s="189" t="s">
        <v>4655</v>
      </c>
      <c r="G1275" s="189" t="s">
        <v>450</v>
      </c>
      <c r="H1275" s="202" t="s">
        <v>269</v>
      </c>
      <c r="I1275" s="24" t="s">
        <v>3961</v>
      </c>
      <c r="J1275" s="24" t="s">
        <v>3961</v>
      </c>
      <c r="K1275" s="24"/>
      <c r="L1275" s="24" t="s">
        <v>4867</v>
      </c>
      <c r="M1275" s="24" t="s">
        <v>543</v>
      </c>
      <c r="N1275" s="24" t="s">
        <v>5218</v>
      </c>
      <c r="O1275" s="24" t="s">
        <v>1125</v>
      </c>
      <c r="P1275" s="25" t="s">
        <v>544</v>
      </c>
      <c r="Q1275" s="24" t="s">
        <v>5593</v>
      </c>
      <c r="R1275" s="25" t="s">
        <v>4664</v>
      </c>
      <c r="S1275" s="24"/>
      <c r="T1275" s="24"/>
      <c r="U1275" s="24"/>
    </row>
    <row r="1276" spans="2:21">
      <c r="B1276" s="24" t="str">
        <f t="shared" si="47"/>
        <v>N</v>
      </c>
      <c r="C1276" s="24" t="s">
        <v>6296</v>
      </c>
      <c r="D1276" s="24" t="str">
        <f t="shared" si="46"/>
        <v/>
      </c>
      <c r="E1276" s="197" t="s">
        <v>458</v>
      </c>
      <c r="F1276" s="189" t="s">
        <v>4655</v>
      </c>
      <c r="G1276" s="189" t="s">
        <v>450</v>
      </c>
      <c r="H1276" s="202" t="s">
        <v>269</v>
      </c>
      <c r="I1276" s="24" t="s">
        <v>3956</v>
      </c>
      <c r="J1276" s="24" t="s">
        <v>4656</v>
      </c>
      <c r="K1276" s="24"/>
      <c r="L1276" s="24" t="s">
        <v>4867</v>
      </c>
      <c r="M1276" s="24" t="s">
        <v>535</v>
      </c>
      <c r="N1276" s="24" t="s">
        <v>5218</v>
      </c>
      <c r="O1276" s="24" t="s">
        <v>1125</v>
      </c>
      <c r="P1276" s="25" t="s">
        <v>544</v>
      </c>
      <c r="Q1276" s="24" t="s">
        <v>5595</v>
      </c>
      <c r="R1276" s="25" t="s">
        <v>1095</v>
      </c>
      <c r="S1276" s="24"/>
      <c r="T1276" s="24"/>
      <c r="U1276" s="24"/>
    </row>
    <row r="1277" spans="2:21">
      <c r="B1277" s="24" t="str">
        <f t="shared" si="47"/>
        <v>N</v>
      </c>
      <c r="C1277" s="24" t="s">
        <v>6297</v>
      </c>
      <c r="D1277" s="24" t="str">
        <f t="shared" si="46"/>
        <v/>
      </c>
      <c r="E1277" s="197" t="s">
        <v>458</v>
      </c>
      <c r="F1277" s="189" t="s">
        <v>4655</v>
      </c>
      <c r="G1277" s="189" t="s">
        <v>450</v>
      </c>
      <c r="H1277" s="202" t="s">
        <v>269</v>
      </c>
      <c r="I1277" s="24" t="s">
        <v>3956</v>
      </c>
      <c r="J1277" s="24" t="s">
        <v>4656</v>
      </c>
      <c r="K1277" s="24"/>
      <c r="L1277" s="24" t="s">
        <v>4867</v>
      </c>
      <c r="M1277" s="24" t="s">
        <v>543</v>
      </c>
      <c r="N1277" s="24" t="s">
        <v>5218</v>
      </c>
      <c r="O1277" s="24" t="s">
        <v>1125</v>
      </c>
      <c r="P1277" s="25" t="s">
        <v>544</v>
      </c>
      <c r="Q1277" s="24" t="s">
        <v>5597</v>
      </c>
      <c r="R1277" s="25" t="s">
        <v>4664</v>
      </c>
      <c r="S1277" s="24"/>
      <c r="T1277" s="24"/>
      <c r="U1277" s="24"/>
    </row>
    <row r="1278" spans="2:21">
      <c r="B1278" s="24" t="str">
        <f t="shared" si="47"/>
        <v>N</v>
      </c>
      <c r="C1278" s="24" t="s">
        <v>6298</v>
      </c>
      <c r="D1278" s="24" t="str">
        <f t="shared" si="46"/>
        <v/>
      </c>
      <c r="E1278" s="197" t="s">
        <v>458</v>
      </c>
      <c r="F1278" s="189" t="s">
        <v>4655</v>
      </c>
      <c r="G1278" s="189" t="s">
        <v>450</v>
      </c>
      <c r="H1278" s="202" t="s">
        <v>269</v>
      </c>
      <c r="I1278" s="24" t="s">
        <v>3961</v>
      </c>
      <c r="J1278" s="24" t="s">
        <v>3961</v>
      </c>
      <c r="K1278" s="24"/>
      <c r="L1278" s="24" t="s">
        <v>4867</v>
      </c>
      <c r="M1278" s="24" t="s">
        <v>535</v>
      </c>
      <c r="N1278" s="24" t="s">
        <v>5218</v>
      </c>
      <c r="O1278" s="24" t="s">
        <v>1125</v>
      </c>
      <c r="P1278" s="25" t="s">
        <v>544</v>
      </c>
      <c r="Q1278" s="24" t="s">
        <v>5599</v>
      </c>
      <c r="R1278" s="25" t="s">
        <v>1095</v>
      </c>
      <c r="S1278" s="24"/>
      <c r="T1278" s="24"/>
      <c r="U1278" s="24"/>
    </row>
    <row r="1279" spans="2:21">
      <c r="B1279" s="24" t="str">
        <f t="shared" si="47"/>
        <v>N</v>
      </c>
      <c r="C1279" s="24" t="s">
        <v>6299</v>
      </c>
      <c r="D1279" s="24" t="str">
        <f t="shared" si="46"/>
        <v/>
      </c>
      <c r="E1279" s="197" t="s">
        <v>458</v>
      </c>
      <c r="F1279" s="189" t="s">
        <v>4655</v>
      </c>
      <c r="G1279" s="189" t="s">
        <v>450</v>
      </c>
      <c r="H1279" s="202" t="s">
        <v>269</v>
      </c>
      <c r="I1279" s="24" t="s">
        <v>3961</v>
      </c>
      <c r="J1279" s="24" t="s">
        <v>3961</v>
      </c>
      <c r="K1279" s="24"/>
      <c r="L1279" s="24" t="s">
        <v>4867</v>
      </c>
      <c r="M1279" s="24" t="s">
        <v>543</v>
      </c>
      <c r="N1279" s="24" t="s">
        <v>5218</v>
      </c>
      <c r="O1279" s="24" t="s">
        <v>1125</v>
      </c>
      <c r="P1279" s="25" t="s">
        <v>544</v>
      </c>
      <c r="Q1279" s="24" t="s">
        <v>5601</v>
      </c>
      <c r="R1279" s="25" t="s">
        <v>4664</v>
      </c>
      <c r="S1279" s="24"/>
      <c r="T1279" s="24"/>
      <c r="U1279" s="24"/>
    </row>
    <row r="1280" spans="2:21">
      <c r="B1280" s="24" t="str">
        <f t="shared" si="47"/>
        <v>N</v>
      </c>
      <c r="C1280" s="24" t="s">
        <v>6300</v>
      </c>
      <c r="D1280" s="24" t="str">
        <f t="shared" si="46"/>
        <v/>
      </c>
      <c r="E1280" s="197" t="s">
        <v>463</v>
      </c>
      <c r="F1280" s="189" t="s">
        <v>4655</v>
      </c>
      <c r="G1280" s="189" t="s">
        <v>432</v>
      </c>
      <c r="H1280" s="202" t="s">
        <v>265</v>
      </c>
      <c r="I1280" s="24" t="s">
        <v>3956</v>
      </c>
      <c r="J1280" s="24" t="s">
        <v>4656</v>
      </c>
      <c r="K1280" s="24"/>
      <c r="L1280" s="24" t="s">
        <v>4867</v>
      </c>
      <c r="M1280" s="24" t="s">
        <v>535</v>
      </c>
      <c r="N1280" s="24" t="s">
        <v>5218</v>
      </c>
      <c r="O1280" s="24" t="s">
        <v>1125</v>
      </c>
      <c r="P1280" s="25" t="s">
        <v>544</v>
      </c>
      <c r="Q1280" s="24" t="s">
        <v>5603</v>
      </c>
      <c r="R1280" s="25" t="s">
        <v>1095</v>
      </c>
      <c r="S1280" s="24"/>
      <c r="T1280" s="24"/>
      <c r="U1280" s="24"/>
    </row>
    <row r="1281" spans="2:21">
      <c r="B1281" s="24" t="str">
        <f t="shared" si="47"/>
        <v>N</v>
      </c>
      <c r="C1281" s="24" t="s">
        <v>6301</v>
      </c>
      <c r="D1281" s="24" t="str">
        <f t="shared" si="46"/>
        <v/>
      </c>
      <c r="E1281" s="197" t="s">
        <v>463</v>
      </c>
      <c r="F1281" s="189" t="s">
        <v>4655</v>
      </c>
      <c r="G1281" s="189" t="s">
        <v>432</v>
      </c>
      <c r="H1281" s="202" t="s">
        <v>265</v>
      </c>
      <c r="I1281" s="24" t="s">
        <v>3956</v>
      </c>
      <c r="J1281" s="24" t="s">
        <v>4656</v>
      </c>
      <c r="K1281" s="24"/>
      <c r="L1281" s="24" t="s">
        <v>4867</v>
      </c>
      <c r="M1281" s="24" t="s">
        <v>543</v>
      </c>
      <c r="N1281" s="24" t="s">
        <v>5218</v>
      </c>
      <c r="O1281" s="24" t="s">
        <v>1125</v>
      </c>
      <c r="P1281" s="25" t="s">
        <v>544</v>
      </c>
      <c r="Q1281" s="24" t="s">
        <v>5605</v>
      </c>
      <c r="R1281" s="25" t="s">
        <v>539</v>
      </c>
      <c r="S1281" s="24"/>
      <c r="T1281" s="24"/>
      <c r="U1281" s="24"/>
    </row>
    <row r="1282" spans="2:21">
      <c r="B1282" s="24" t="str">
        <f t="shared" si="47"/>
        <v>N</v>
      </c>
      <c r="C1282" s="24" t="s">
        <v>6302</v>
      </c>
      <c r="D1282" s="24" t="str">
        <f t="shared" si="46"/>
        <v/>
      </c>
      <c r="E1282" s="197" t="s">
        <v>463</v>
      </c>
      <c r="F1282" s="189" t="s">
        <v>4655</v>
      </c>
      <c r="G1282" s="189" t="s">
        <v>432</v>
      </c>
      <c r="H1282" s="202" t="s">
        <v>265</v>
      </c>
      <c r="I1282" s="24" t="s">
        <v>3961</v>
      </c>
      <c r="J1282" s="24" t="s">
        <v>3961</v>
      </c>
      <c r="K1282" s="24"/>
      <c r="L1282" s="24" t="s">
        <v>4867</v>
      </c>
      <c r="M1282" s="24" t="s">
        <v>535</v>
      </c>
      <c r="N1282" s="24" t="s">
        <v>5218</v>
      </c>
      <c r="O1282" s="24" t="s">
        <v>1125</v>
      </c>
      <c r="P1282" s="25" t="s">
        <v>544</v>
      </c>
      <c r="Q1282" s="24" t="s">
        <v>5607</v>
      </c>
      <c r="R1282" s="25" t="s">
        <v>1095</v>
      </c>
      <c r="S1282" s="24"/>
      <c r="T1282" s="24"/>
      <c r="U1282" s="24"/>
    </row>
    <row r="1283" spans="2:21">
      <c r="B1283" s="24" t="str">
        <f t="shared" si="47"/>
        <v>N</v>
      </c>
      <c r="C1283" s="24" t="s">
        <v>6303</v>
      </c>
      <c r="D1283" s="24" t="str">
        <f t="shared" si="46"/>
        <v/>
      </c>
      <c r="E1283" s="197" t="s">
        <v>463</v>
      </c>
      <c r="F1283" s="189" t="s">
        <v>4655</v>
      </c>
      <c r="G1283" s="189" t="s">
        <v>432</v>
      </c>
      <c r="H1283" s="202" t="s">
        <v>265</v>
      </c>
      <c r="I1283" s="24" t="s">
        <v>3961</v>
      </c>
      <c r="J1283" s="24" t="s">
        <v>3961</v>
      </c>
      <c r="K1283" s="24"/>
      <c r="L1283" s="24" t="s">
        <v>4867</v>
      </c>
      <c r="M1283" s="24" t="s">
        <v>543</v>
      </c>
      <c r="N1283" s="24" t="s">
        <v>5218</v>
      </c>
      <c r="O1283" s="24" t="s">
        <v>1125</v>
      </c>
      <c r="P1283" s="25" t="s">
        <v>544</v>
      </c>
      <c r="Q1283" s="24" t="s">
        <v>5609</v>
      </c>
      <c r="R1283" s="25" t="s">
        <v>4664</v>
      </c>
      <c r="S1283" s="24"/>
      <c r="T1283" s="24"/>
      <c r="U1283" s="24"/>
    </row>
    <row r="1284" spans="2:21">
      <c r="B1284" s="24" t="str">
        <f t="shared" si="47"/>
        <v>N</v>
      </c>
      <c r="C1284" s="24" t="s">
        <v>6304</v>
      </c>
      <c r="D1284" s="24" t="str">
        <f t="shared" si="46"/>
        <v/>
      </c>
      <c r="E1284" s="197" t="s">
        <v>468</v>
      </c>
      <c r="F1284" s="189" t="s">
        <v>4655</v>
      </c>
      <c r="G1284" s="189" t="s">
        <v>432</v>
      </c>
      <c r="H1284" s="202" t="s">
        <v>265</v>
      </c>
      <c r="I1284" s="24" t="s">
        <v>3956</v>
      </c>
      <c r="J1284" s="24" t="s">
        <v>4656</v>
      </c>
      <c r="K1284" s="24"/>
      <c r="L1284" s="24" t="s">
        <v>4867</v>
      </c>
      <c r="M1284" s="24" t="s">
        <v>535</v>
      </c>
      <c r="N1284" s="24" t="s">
        <v>5218</v>
      </c>
      <c r="O1284" s="24" t="s">
        <v>1125</v>
      </c>
      <c r="P1284" s="25" t="s">
        <v>544</v>
      </c>
      <c r="Q1284" s="24" t="s">
        <v>5611</v>
      </c>
      <c r="R1284" s="25" t="s">
        <v>1095</v>
      </c>
      <c r="S1284" s="24"/>
      <c r="T1284" s="24"/>
      <c r="U1284" s="24"/>
    </row>
    <row r="1285" spans="2:21">
      <c r="B1285" s="24" t="str">
        <f t="shared" si="47"/>
        <v>N</v>
      </c>
      <c r="C1285" s="24" t="s">
        <v>6305</v>
      </c>
      <c r="D1285" s="24" t="str">
        <f t="shared" si="46"/>
        <v/>
      </c>
      <c r="E1285" s="197" t="s">
        <v>468</v>
      </c>
      <c r="F1285" s="189" t="s">
        <v>4655</v>
      </c>
      <c r="G1285" s="189" t="s">
        <v>432</v>
      </c>
      <c r="H1285" s="202" t="s">
        <v>265</v>
      </c>
      <c r="I1285" s="24" t="s">
        <v>3956</v>
      </c>
      <c r="J1285" s="24" t="s">
        <v>4656</v>
      </c>
      <c r="K1285" s="24"/>
      <c r="L1285" s="24" t="s">
        <v>4867</v>
      </c>
      <c r="M1285" s="24" t="s">
        <v>543</v>
      </c>
      <c r="N1285" s="24" t="s">
        <v>5218</v>
      </c>
      <c r="O1285" s="24" t="s">
        <v>1125</v>
      </c>
      <c r="P1285" s="25" t="s">
        <v>544</v>
      </c>
      <c r="Q1285" s="24" t="s">
        <v>5613</v>
      </c>
      <c r="R1285" s="25" t="s">
        <v>4664</v>
      </c>
      <c r="S1285" s="24"/>
      <c r="T1285" s="24"/>
      <c r="U1285" s="24"/>
    </row>
    <row r="1286" spans="2:21">
      <c r="B1286" s="24" t="str">
        <f t="shared" si="47"/>
        <v>N</v>
      </c>
      <c r="C1286" s="24" t="s">
        <v>6306</v>
      </c>
      <c r="D1286" s="24" t="str">
        <f t="shared" si="46"/>
        <v/>
      </c>
      <c r="E1286" s="197" t="s">
        <v>468</v>
      </c>
      <c r="F1286" s="189" t="s">
        <v>4655</v>
      </c>
      <c r="G1286" s="189" t="s">
        <v>432</v>
      </c>
      <c r="H1286" s="202" t="s">
        <v>265</v>
      </c>
      <c r="I1286" s="24" t="s">
        <v>3961</v>
      </c>
      <c r="J1286" s="24" t="s">
        <v>3961</v>
      </c>
      <c r="K1286" s="24"/>
      <c r="L1286" s="24" t="s">
        <v>4867</v>
      </c>
      <c r="M1286" s="24" t="s">
        <v>535</v>
      </c>
      <c r="N1286" s="24" t="s">
        <v>5218</v>
      </c>
      <c r="O1286" s="24" t="s">
        <v>1125</v>
      </c>
      <c r="P1286" s="25" t="s">
        <v>544</v>
      </c>
      <c r="Q1286" s="24" t="s">
        <v>5615</v>
      </c>
      <c r="R1286" s="25" t="s">
        <v>1095</v>
      </c>
      <c r="S1286" s="24"/>
      <c r="T1286" s="24"/>
      <c r="U1286" s="24"/>
    </row>
    <row r="1287" spans="2:21">
      <c r="B1287" s="24" t="str">
        <f t="shared" si="47"/>
        <v>N</v>
      </c>
      <c r="C1287" s="24" t="s">
        <v>6307</v>
      </c>
      <c r="D1287" s="24" t="str">
        <f t="shared" si="46"/>
        <v/>
      </c>
      <c r="E1287" s="197" t="s">
        <v>468</v>
      </c>
      <c r="F1287" s="189" t="s">
        <v>4655</v>
      </c>
      <c r="G1287" s="189" t="s">
        <v>432</v>
      </c>
      <c r="H1287" s="202" t="s">
        <v>265</v>
      </c>
      <c r="I1287" s="24" t="s">
        <v>3961</v>
      </c>
      <c r="J1287" s="24" t="s">
        <v>3961</v>
      </c>
      <c r="K1287" s="24"/>
      <c r="L1287" s="24" t="s">
        <v>4867</v>
      </c>
      <c r="M1287" s="24" t="s">
        <v>543</v>
      </c>
      <c r="N1287" s="24" t="s">
        <v>5218</v>
      </c>
      <c r="O1287" s="24" t="s">
        <v>1125</v>
      </c>
      <c r="P1287" s="25" t="s">
        <v>544</v>
      </c>
      <c r="Q1287" s="24" t="s">
        <v>5617</v>
      </c>
      <c r="R1287" s="25" t="s">
        <v>4664</v>
      </c>
      <c r="S1287" s="24"/>
      <c r="T1287" s="24"/>
      <c r="U1287" s="24"/>
    </row>
    <row r="1288" spans="2:21">
      <c r="B1288" s="24" t="str">
        <f t="shared" si="47"/>
        <v>N</v>
      </c>
      <c r="C1288" s="24" t="s">
        <v>6308</v>
      </c>
      <c r="D1288" s="24" t="str">
        <f t="shared" si="46"/>
        <v/>
      </c>
      <c r="E1288" s="189" t="s">
        <v>344</v>
      </c>
      <c r="F1288" s="189" t="s">
        <v>4655</v>
      </c>
      <c r="G1288" s="189" t="s">
        <v>351</v>
      </c>
      <c r="H1288" s="195" t="s">
        <v>352</v>
      </c>
      <c r="I1288" s="24" t="s">
        <v>3956</v>
      </c>
      <c r="J1288" s="24" t="s">
        <v>4656</v>
      </c>
      <c r="K1288" s="24" t="s">
        <v>4657</v>
      </c>
      <c r="L1288" s="24" t="s">
        <v>4658</v>
      </c>
      <c r="M1288" s="24" t="s">
        <v>535</v>
      </c>
      <c r="N1288" s="24" t="s">
        <v>4659</v>
      </c>
      <c r="O1288" s="24" t="s">
        <v>1125</v>
      </c>
      <c r="P1288" s="25" t="s">
        <v>544</v>
      </c>
      <c r="Q1288" s="24" t="s">
        <v>5619</v>
      </c>
      <c r="R1288" s="25" t="s">
        <v>1095</v>
      </c>
      <c r="S1288" s="24"/>
      <c r="T1288" s="24"/>
      <c r="U1288" s="24"/>
    </row>
    <row r="1289" spans="2:21">
      <c r="B1289" s="24" t="str">
        <f t="shared" si="47"/>
        <v>N</v>
      </c>
      <c r="C1289" s="24" t="s">
        <v>6309</v>
      </c>
      <c r="D1289" s="24" t="str">
        <f t="shared" si="46"/>
        <v/>
      </c>
      <c r="E1289" s="189" t="s">
        <v>344</v>
      </c>
      <c r="F1289" s="189" t="s">
        <v>4655</v>
      </c>
      <c r="G1289" s="189" t="s">
        <v>351</v>
      </c>
      <c r="H1289" s="195" t="s">
        <v>352</v>
      </c>
      <c r="I1289" s="24" t="s">
        <v>3956</v>
      </c>
      <c r="J1289" s="24" t="s">
        <v>4656</v>
      </c>
      <c r="K1289" s="24" t="s">
        <v>4657</v>
      </c>
      <c r="L1289" s="24" t="s">
        <v>4658</v>
      </c>
      <c r="M1289" s="24" t="s">
        <v>543</v>
      </c>
      <c r="N1289" s="24" t="s">
        <v>4659</v>
      </c>
      <c r="O1289" s="24" t="s">
        <v>1125</v>
      </c>
      <c r="P1289" s="25" t="s">
        <v>544</v>
      </c>
      <c r="Q1289" s="24" t="s">
        <v>5621</v>
      </c>
      <c r="R1289" s="25" t="s">
        <v>4664</v>
      </c>
      <c r="S1289" s="24"/>
      <c r="T1289" s="24"/>
      <c r="U1289" s="24"/>
    </row>
    <row r="1290" spans="2:21">
      <c r="B1290" s="24" t="str">
        <f t="shared" si="47"/>
        <v>N</v>
      </c>
      <c r="C1290" s="24" t="s">
        <v>6310</v>
      </c>
      <c r="D1290" s="24" t="str">
        <f t="shared" si="46"/>
        <v/>
      </c>
      <c r="E1290" s="189" t="s">
        <v>344</v>
      </c>
      <c r="F1290" s="189" t="s">
        <v>4655</v>
      </c>
      <c r="G1290" s="189" t="s">
        <v>351</v>
      </c>
      <c r="H1290" s="195" t="s">
        <v>352</v>
      </c>
      <c r="I1290" s="24" t="s">
        <v>3956</v>
      </c>
      <c r="J1290" s="24" t="s">
        <v>4656</v>
      </c>
      <c r="K1290" s="24" t="s">
        <v>4657</v>
      </c>
      <c r="L1290" s="24" t="s">
        <v>4658</v>
      </c>
      <c r="M1290" s="24" t="s">
        <v>550</v>
      </c>
      <c r="N1290" s="24" t="s">
        <v>549</v>
      </c>
      <c r="O1290" s="24" t="s">
        <v>1125</v>
      </c>
      <c r="P1290" s="25" t="s">
        <v>544</v>
      </c>
      <c r="Q1290" s="24" t="s">
        <v>5623</v>
      </c>
      <c r="R1290" s="25" t="s">
        <v>1095</v>
      </c>
      <c r="S1290" s="24"/>
      <c r="T1290" s="24"/>
      <c r="U1290" s="24"/>
    </row>
    <row r="1291" spans="2:21">
      <c r="B1291" s="24" t="str">
        <f t="shared" si="47"/>
        <v>N</v>
      </c>
      <c r="C1291" s="24" t="s">
        <v>6311</v>
      </c>
      <c r="D1291" s="24" t="str">
        <f t="shared" si="46"/>
        <v/>
      </c>
      <c r="E1291" s="189" t="s">
        <v>344</v>
      </c>
      <c r="F1291" s="189" t="s">
        <v>4655</v>
      </c>
      <c r="G1291" s="189" t="s">
        <v>351</v>
      </c>
      <c r="H1291" s="195" t="s">
        <v>352</v>
      </c>
      <c r="I1291" s="24" t="s">
        <v>3961</v>
      </c>
      <c r="J1291" s="24" t="s">
        <v>3961</v>
      </c>
      <c r="K1291" s="24"/>
      <c r="L1291" s="24" t="s">
        <v>4658</v>
      </c>
      <c r="M1291" s="24" t="s">
        <v>535</v>
      </c>
      <c r="N1291" s="24" t="s">
        <v>4659</v>
      </c>
      <c r="O1291" s="24" t="s">
        <v>1125</v>
      </c>
      <c r="P1291" s="25" t="s">
        <v>544</v>
      </c>
      <c r="Q1291" s="24" t="s">
        <v>5625</v>
      </c>
      <c r="R1291" s="25" t="s">
        <v>1095</v>
      </c>
      <c r="S1291" s="24"/>
      <c r="T1291" s="24"/>
      <c r="U1291" s="24"/>
    </row>
    <row r="1292" spans="2:21">
      <c r="B1292" s="24" t="str">
        <f t="shared" si="47"/>
        <v>N</v>
      </c>
      <c r="C1292" s="24" t="s">
        <v>6312</v>
      </c>
      <c r="D1292" s="24" t="str">
        <f t="shared" si="46"/>
        <v/>
      </c>
      <c r="E1292" s="189" t="s">
        <v>344</v>
      </c>
      <c r="F1292" s="189" t="s">
        <v>4655</v>
      </c>
      <c r="G1292" s="189" t="s">
        <v>351</v>
      </c>
      <c r="H1292" s="195" t="s">
        <v>352</v>
      </c>
      <c r="I1292" s="24" t="s">
        <v>3961</v>
      </c>
      <c r="J1292" s="24" t="s">
        <v>3961</v>
      </c>
      <c r="K1292" s="24"/>
      <c r="L1292" s="24" t="s">
        <v>4658</v>
      </c>
      <c r="M1292" s="24" t="s">
        <v>543</v>
      </c>
      <c r="N1292" s="24" t="s">
        <v>4659</v>
      </c>
      <c r="O1292" s="24" t="s">
        <v>1125</v>
      </c>
      <c r="P1292" s="25" t="s">
        <v>544</v>
      </c>
      <c r="Q1292" s="24" t="s">
        <v>5627</v>
      </c>
      <c r="R1292" s="25" t="s">
        <v>4664</v>
      </c>
      <c r="S1292" s="24"/>
      <c r="T1292" s="24"/>
      <c r="U1292" s="24"/>
    </row>
    <row r="1293" spans="2:21">
      <c r="B1293" s="24" t="str">
        <f t="shared" si="47"/>
        <v>N</v>
      </c>
      <c r="C1293" s="24" t="s">
        <v>6313</v>
      </c>
      <c r="D1293" s="24" t="str">
        <f t="shared" si="46"/>
        <v/>
      </c>
      <c r="E1293" s="189" t="s">
        <v>344</v>
      </c>
      <c r="F1293" s="189" t="s">
        <v>4655</v>
      </c>
      <c r="G1293" s="189" t="s">
        <v>351</v>
      </c>
      <c r="H1293" s="195" t="s">
        <v>352</v>
      </c>
      <c r="I1293" s="24" t="s">
        <v>3961</v>
      </c>
      <c r="J1293" s="24" t="s">
        <v>3961</v>
      </c>
      <c r="K1293" s="24"/>
      <c r="L1293" s="24" t="s">
        <v>4658</v>
      </c>
      <c r="M1293" s="24" t="s">
        <v>550</v>
      </c>
      <c r="N1293" s="24" t="s">
        <v>549</v>
      </c>
      <c r="O1293" s="24" t="s">
        <v>1125</v>
      </c>
      <c r="P1293" s="25" t="s">
        <v>544</v>
      </c>
      <c r="Q1293" s="24" t="s">
        <v>5629</v>
      </c>
      <c r="R1293" s="25" t="s">
        <v>1095</v>
      </c>
      <c r="S1293" s="24"/>
      <c r="T1293" s="24"/>
      <c r="U1293" s="24"/>
    </row>
    <row r="1294" spans="2:21">
      <c r="B1294" s="24" t="str">
        <f t="shared" si="47"/>
        <v>N</v>
      </c>
      <c r="C1294" s="24" t="s">
        <v>6314</v>
      </c>
      <c r="D1294" s="24" t="str">
        <f t="shared" si="46"/>
        <v/>
      </c>
      <c r="E1294" s="189" t="s">
        <v>344</v>
      </c>
      <c r="F1294" s="189" t="s">
        <v>4655</v>
      </c>
      <c r="G1294" s="189" t="s">
        <v>351</v>
      </c>
      <c r="H1294" s="195" t="s">
        <v>352</v>
      </c>
      <c r="I1294" s="24" t="s">
        <v>3956</v>
      </c>
      <c r="J1294" s="24" t="s">
        <v>4656</v>
      </c>
      <c r="K1294" s="24" t="s">
        <v>4675</v>
      </c>
      <c r="L1294" s="24" t="s">
        <v>4658</v>
      </c>
      <c r="M1294" s="24" t="s">
        <v>535</v>
      </c>
      <c r="N1294" s="24" t="s">
        <v>4659</v>
      </c>
      <c r="O1294" s="24" t="s">
        <v>1125</v>
      </c>
      <c r="P1294" s="25" t="s">
        <v>544</v>
      </c>
      <c r="Q1294" s="24" t="s">
        <v>5631</v>
      </c>
      <c r="R1294" s="25" t="s">
        <v>1095</v>
      </c>
      <c r="S1294" s="24"/>
      <c r="T1294" s="24"/>
      <c r="U1294" s="24"/>
    </row>
    <row r="1295" spans="2:21">
      <c r="B1295" s="24" t="str">
        <f t="shared" si="47"/>
        <v>N</v>
      </c>
      <c r="C1295" s="24" t="s">
        <v>6315</v>
      </c>
      <c r="D1295" s="24" t="str">
        <f t="shared" si="46"/>
        <v/>
      </c>
      <c r="E1295" s="189" t="s">
        <v>344</v>
      </c>
      <c r="F1295" s="189" t="s">
        <v>4655</v>
      </c>
      <c r="G1295" s="189" t="s">
        <v>351</v>
      </c>
      <c r="H1295" s="195" t="s">
        <v>352</v>
      </c>
      <c r="I1295" s="24" t="s">
        <v>3956</v>
      </c>
      <c r="J1295" s="24" t="s">
        <v>4656</v>
      </c>
      <c r="K1295" s="24" t="s">
        <v>4675</v>
      </c>
      <c r="L1295" s="24" t="s">
        <v>4658</v>
      </c>
      <c r="M1295" s="24" t="s">
        <v>543</v>
      </c>
      <c r="N1295" s="24" t="s">
        <v>4659</v>
      </c>
      <c r="O1295" s="24" t="s">
        <v>1125</v>
      </c>
      <c r="P1295" s="25" t="s">
        <v>544</v>
      </c>
      <c r="Q1295" s="24" t="s">
        <v>5633</v>
      </c>
      <c r="R1295" s="25" t="s">
        <v>4664</v>
      </c>
      <c r="S1295" s="24"/>
      <c r="T1295" s="24"/>
      <c r="U1295" s="24"/>
    </row>
    <row r="1296" spans="2:21">
      <c r="B1296" s="24" t="str">
        <f t="shared" si="47"/>
        <v>N</v>
      </c>
      <c r="C1296" s="24" t="s">
        <v>6316</v>
      </c>
      <c r="D1296" s="24" t="str">
        <f t="shared" si="46"/>
        <v/>
      </c>
      <c r="E1296" s="189" t="s">
        <v>344</v>
      </c>
      <c r="F1296" s="189" t="s">
        <v>4655</v>
      </c>
      <c r="G1296" s="189" t="s">
        <v>351</v>
      </c>
      <c r="H1296" s="195" t="s">
        <v>352</v>
      </c>
      <c r="I1296" s="24" t="s">
        <v>3956</v>
      </c>
      <c r="J1296" s="24" t="s">
        <v>4656</v>
      </c>
      <c r="K1296" s="24" t="s">
        <v>4675</v>
      </c>
      <c r="L1296" s="24" t="s">
        <v>4658</v>
      </c>
      <c r="M1296" s="24" t="s">
        <v>550</v>
      </c>
      <c r="N1296" s="24" t="s">
        <v>549</v>
      </c>
      <c r="O1296" s="24" t="s">
        <v>1125</v>
      </c>
      <c r="P1296" s="25" t="s">
        <v>544</v>
      </c>
      <c r="Q1296" s="24" t="s">
        <v>5635</v>
      </c>
      <c r="R1296" s="25" t="s">
        <v>1095</v>
      </c>
      <c r="S1296" s="24"/>
      <c r="T1296" s="24"/>
      <c r="U1296" s="24"/>
    </row>
    <row r="1297" spans="2:21">
      <c r="B1297" s="24" t="str">
        <f t="shared" si="47"/>
        <v>N</v>
      </c>
      <c r="C1297" s="24" t="s">
        <v>6317</v>
      </c>
      <c r="D1297" s="24" t="str">
        <f t="shared" si="46"/>
        <v/>
      </c>
      <c r="E1297" s="189" t="s">
        <v>473</v>
      </c>
      <c r="F1297" s="189" t="s">
        <v>4655</v>
      </c>
      <c r="G1297" s="189" t="s">
        <v>359</v>
      </c>
      <c r="H1297" s="195" t="s">
        <v>360</v>
      </c>
      <c r="I1297" s="24" t="s">
        <v>3956</v>
      </c>
      <c r="J1297" s="24" t="s">
        <v>4656</v>
      </c>
      <c r="K1297" s="24"/>
      <c r="L1297" s="24" t="s">
        <v>4658</v>
      </c>
      <c r="M1297" s="24" t="s">
        <v>535</v>
      </c>
      <c r="N1297" s="24" t="s">
        <v>4659</v>
      </c>
      <c r="O1297" s="24" t="s">
        <v>1125</v>
      </c>
      <c r="P1297" s="25" t="s">
        <v>544</v>
      </c>
      <c r="Q1297" s="24" t="s">
        <v>4702</v>
      </c>
      <c r="R1297" s="25" t="s">
        <v>1095</v>
      </c>
      <c r="S1297" s="24"/>
      <c r="T1297" s="24"/>
      <c r="U1297" s="24"/>
    </row>
    <row r="1298" spans="2:21">
      <c r="B1298" s="24" t="str">
        <f t="shared" si="47"/>
        <v>N</v>
      </c>
      <c r="C1298" s="24" t="s">
        <v>6318</v>
      </c>
      <c r="D1298" s="24" t="str">
        <f t="shared" si="46"/>
        <v/>
      </c>
      <c r="E1298" s="189" t="s">
        <v>473</v>
      </c>
      <c r="F1298" s="189" t="s">
        <v>4655</v>
      </c>
      <c r="G1298" s="189" t="s">
        <v>359</v>
      </c>
      <c r="H1298" s="195" t="s">
        <v>360</v>
      </c>
      <c r="I1298" s="24" t="s">
        <v>3956</v>
      </c>
      <c r="J1298" s="24" t="s">
        <v>4656</v>
      </c>
      <c r="K1298" s="24"/>
      <c r="L1298" s="24" t="s">
        <v>4658</v>
      </c>
      <c r="M1298" s="24" t="s">
        <v>543</v>
      </c>
      <c r="N1298" s="24" t="s">
        <v>4659</v>
      </c>
      <c r="O1298" s="24" t="s">
        <v>1125</v>
      </c>
      <c r="P1298" s="25" t="s">
        <v>544</v>
      </c>
      <c r="Q1298" s="24" t="s">
        <v>4704</v>
      </c>
      <c r="R1298" s="25" t="s">
        <v>4664</v>
      </c>
      <c r="S1298" s="24"/>
      <c r="T1298" s="24"/>
      <c r="U1298" s="24"/>
    </row>
    <row r="1299" spans="2:21">
      <c r="B1299" s="24" t="str">
        <f t="shared" si="47"/>
        <v>N</v>
      </c>
      <c r="C1299" s="24" t="s">
        <v>6319</v>
      </c>
      <c r="D1299" s="24" t="str">
        <f t="shared" si="46"/>
        <v/>
      </c>
      <c r="E1299" s="189" t="s">
        <v>473</v>
      </c>
      <c r="F1299" s="189" t="s">
        <v>4655</v>
      </c>
      <c r="G1299" s="189" t="s">
        <v>359</v>
      </c>
      <c r="H1299" s="195" t="s">
        <v>360</v>
      </c>
      <c r="I1299" s="24" t="s">
        <v>3956</v>
      </c>
      <c r="J1299" s="24" t="s">
        <v>4656</v>
      </c>
      <c r="K1299" s="24"/>
      <c r="L1299" s="24" t="s">
        <v>4658</v>
      </c>
      <c r="M1299" s="24" t="s">
        <v>550</v>
      </c>
      <c r="N1299" s="24" t="s">
        <v>549</v>
      </c>
      <c r="O1299" s="24" t="s">
        <v>1125</v>
      </c>
      <c r="P1299" s="25" t="s">
        <v>544</v>
      </c>
      <c r="Q1299" s="24" t="s">
        <v>4706</v>
      </c>
      <c r="R1299" s="25" t="s">
        <v>1095</v>
      </c>
      <c r="S1299" s="24"/>
      <c r="T1299" s="24"/>
      <c r="U1299" s="24"/>
    </row>
    <row r="1300" spans="2:21">
      <c r="B1300" s="24" t="str">
        <f t="shared" si="47"/>
        <v>N</v>
      </c>
      <c r="C1300" s="24" t="s">
        <v>6320</v>
      </c>
      <c r="D1300" s="24" t="str">
        <f t="shared" si="46"/>
        <v/>
      </c>
      <c r="E1300" s="189" t="s">
        <v>473</v>
      </c>
      <c r="F1300" s="189" t="s">
        <v>4655</v>
      </c>
      <c r="G1300" s="189" t="s">
        <v>359</v>
      </c>
      <c r="H1300" s="195" t="s">
        <v>360</v>
      </c>
      <c r="I1300" s="24" t="s">
        <v>3961</v>
      </c>
      <c r="J1300" s="24" t="s">
        <v>3961</v>
      </c>
      <c r="K1300" s="24"/>
      <c r="L1300" s="24" t="s">
        <v>4658</v>
      </c>
      <c r="M1300" s="24" t="s">
        <v>535</v>
      </c>
      <c r="N1300" s="24" t="s">
        <v>4659</v>
      </c>
      <c r="O1300" s="24" t="s">
        <v>1125</v>
      </c>
      <c r="P1300" s="25" t="s">
        <v>544</v>
      </c>
      <c r="Q1300" s="24" t="s">
        <v>4709</v>
      </c>
      <c r="R1300" s="25" t="s">
        <v>1095</v>
      </c>
      <c r="S1300" s="24"/>
      <c r="T1300" s="24"/>
      <c r="U1300" s="24"/>
    </row>
    <row r="1301" spans="2:21">
      <c r="B1301" s="24" t="str">
        <f t="shared" si="47"/>
        <v>N</v>
      </c>
      <c r="C1301" s="24" t="s">
        <v>6321</v>
      </c>
      <c r="D1301" s="24" t="str">
        <f t="shared" si="46"/>
        <v/>
      </c>
      <c r="E1301" s="189" t="s">
        <v>473</v>
      </c>
      <c r="F1301" s="189" t="s">
        <v>4655</v>
      </c>
      <c r="G1301" s="189" t="s">
        <v>359</v>
      </c>
      <c r="H1301" s="195" t="s">
        <v>360</v>
      </c>
      <c r="I1301" s="24" t="s">
        <v>3961</v>
      </c>
      <c r="J1301" s="24" t="s">
        <v>3961</v>
      </c>
      <c r="K1301" s="24"/>
      <c r="L1301" s="24" t="s">
        <v>4658</v>
      </c>
      <c r="M1301" s="24" t="s">
        <v>543</v>
      </c>
      <c r="N1301" s="24" t="s">
        <v>4659</v>
      </c>
      <c r="O1301" s="24" t="s">
        <v>1125</v>
      </c>
      <c r="P1301" s="25" t="s">
        <v>544</v>
      </c>
      <c r="Q1301" s="24" t="s">
        <v>4711</v>
      </c>
      <c r="R1301" s="25" t="s">
        <v>4664</v>
      </c>
      <c r="S1301" s="24"/>
      <c r="T1301" s="24"/>
      <c r="U1301" s="24"/>
    </row>
    <row r="1302" spans="2:21">
      <c r="B1302" s="24" t="str">
        <f t="shared" si="47"/>
        <v>N</v>
      </c>
      <c r="C1302" s="24" t="s">
        <v>6322</v>
      </c>
      <c r="D1302" s="24" t="str">
        <f t="shared" si="46"/>
        <v/>
      </c>
      <c r="E1302" s="189" t="s">
        <v>473</v>
      </c>
      <c r="F1302" s="189" t="s">
        <v>4655</v>
      </c>
      <c r="G1302" s="189" t="s">
        <v>359</v>
      </c>
      <c r="H1302" s="195" t="s">
        <v>360</v>
      </c>
      <c r="I1302" s="24" t="s">
        <v>3961</v>
      </c>
      <c r="J1302" s="24" t="s">
        <v>3961</v>
      </c>
      <c r="K1302" s="24"/>
      <c r="L1302" s="24" t="s">
        <v>4658</v>
      </c>
      <c r="M1302" s="24" t="s">
        <v>550</v>
      </c>
      <c r="N1302" s="24" t="s">
        <v>549</v>
      </c>
      <c r="O1302" s="24" t="s">
        <v>1125</v>
      </c>
      <c r="P1302" s="25" t="s">
        <v>544</v>
      </c>
      <c r="Q1302" s="24" t="s">
        <v>4713</v>
      </c>
      <c r="R1302" s="25" t="s">
        <v>1095</v>
      </c>
      <c r="S1302" s="24"/>
      <c r="T1302" s="24"/>
      <c r="U1302" s="24"/>
    </row>
    <row r="1303" spans="2:21">
      <c r="B1303" s="24" t="str">
        <f t="shared" si="47"/>
        <v>N</v>
      </c>
      <c r="C1303" s="24" t="s">
        <v>6323</v>
      </c>
      <c r="D1303" s="24" t="str">
        <f t="shared" si="46"/>
        <v/>
      </c>
      <c r="E1303" s="197" t="s">
        <v>477</v>
      </c>
      <c r="F1303" s="189" t="s">
        <v>4655</v>
      </c>
      <c r="G1303" s="189" t="s">
        <v>359</v>
      </c>
      <c r="H1303" s="195" t="s">
        <v>360</v>
      </c>
      <c r="I1303" s="24" t="s">
        <v>3956</v>
      </c>
      <c r="J1303" s="24" t="s">
        <v>4656</v>
      </c>
      <c r="K1303" s="24"/>
      <c r="L1303" s="24" t="s">
        <v>4658</v>
      </c>
      <c r="M1303" s="24" t="s">
        <v>535</v>
      </c>
      <c r="N1303" s="24" t="s">
        <v>4659</v>
      </c>
      <c r="O1303" s="24" t="s">
        <v>1125</v>
      </c>
      <c r="P1303" s="25" t="s">
        <v>544</v>
      </c>
      <c r="Q1303" s="24" t="s">
        <v>4702</v>
      </c>
      <c r="R1303" s="25" t="s">
        <v>1095</v>
      </c>
      <c r="S1303" s="24"/>
      <c r="T1303" s="24"/>
      <c r="U1303" s="24"/>
    </row>
    <row r="1304" spans="2:21">
      <c r="B1304" s="24" t="str">
        <f t="shared" si="47"/>
        <v>N</v>
      </c>
      <c r="C1304" s="24" t="s">
        <v>6324</v>
      </c>
      <c r="D1304" s="24" t="str">
        <f t="shared" si="46"/>
        <v/>
      </c>
      <c r="E1304" s="197" t="s">
        <v>477</v>
      </c>
      <c r="F1304" s="189" t="s">
        <v>4655</v>
      </c>
      <c r="G1304" s="189" t="s">
        <v>359</v>
      </c>
      <c r="H1304" s="195" t="s">
        <v>360</v>
      </c>
      <c r="I1304" s="24" t="s">
        <v>3956</v>
      </c>
      <c r="J1304" s="24" t="s">
        <v>4656</v>
      </c>
      <c r="K1304" s="24"/>
      <c r="L1304" s="24" t="s">
        <v>4658</v>
      </c>
      <c r="M1304" s="24" t="s">
        <v>543</v>
      </c>
      <c r="N1304" s="24" t="s">
        <v>4659</v>
      </c>
      <c r="O1304" s="24" t="s">
        <v>1125</v>
      </c>
      <c r="P1304" s="25" t="s">
        <v>544</v>
      </c>
      <c r="Q1304" s="24" t="s">
        <v>4704</v>
      </c>
      <c r="R1304" s="25" t="s">
        <v>4664</v>
      </c>
      <c r="S1304" s="24"/>
      <c r="T1304" s="24"/>
      <c r="U1304" s="24"/>
    </row>
    <row r="1305" spans="2:21">
      <c r="B1305" s="24" t="str">
        <f t="shared" si="47"/>
        <v>N</v>
      </c>
      <c r="C1305" s="24" t="s">
        <v>6325</v>
      </c>
      <c r="D1305" s="24" t="str">
        <f t="shared" si="46"/>
        <v/>
      </c>
      <c r="E1305" s="197" t="s">
        <v>477</v>
      </c>
      <c r="F1305" s="189" t="s">
        <v>4655</v>
      </c>
      <c r="G1305" s="189" t="s">
        <v>359</v>
      </c>
      <c r="H1305" s="195" t="s">
        <v>360</v>
      </c>
      <c r="I1305" s="24" t="s">
        <v>3956</v>
      </c>
      <c r="J1305" s="24" t="s">
        <v>4656</v>
      </c>
      <c r="K1305" s="24"/>
      <c r="L1305" s="24" t="s">
        <v>4658</v>
      </c>
      <c r="M1305" s="24" t="s">
        <v>550</v>
      </c>
      <c r="N1305" s="24" t="s">
        <v>549</v>
      </c>
      <c r="O1305" s="24" t="s">
        <v>1125</v>
      </c>
      <c r="P1305" s="25" t="s">
        <v>544</v>
      </c>
      <c r="Q1305" s="24" t="s">
        <v>4706</v>
      </c>
      <c r="R1305" s="25" t="s">
        <v>1095</v>
      </c>
      <c r="S1305" s="24"/>
      <c r="T1305" s="24"/>
      <c r="U1305" s="24"/>
    </row>
    <row r="1306" spans="2:21">
      <c r="B1306" s="24" t="str">
        <f t="shared" si="47"/>
        <v>N</v>
      </c>
      <c r="C1306" s="24" t="s">
        <v>6326</v>
      </c>
      <c r="D1306" s="24" t="str">
        <f t="shared" si="46"/>
        <v/>
      </c>
      <c r="E1306" s="197" t="s">
        <v>477</v>
      </c>
      <c r="F1306" s="189" t="s">
        <v>4655</v>
      </c>
      <c r="G1306" s="189" t="s">
        <v>359</v>
      </c>
      <c r="H1306" s="195" t="s">
        <v>360</v>
      </c>
      <c r="I1306" s="24" t="s">
        <v>3961</v>
      </c>
      <c r="J1306" s="24" t="s">
        <v>3961</v>
      </c>
      <c r="K1306" s="24"/>
      <c r="L1306" s="24" t="s">
        <v>4658</v>
      </c>
      <c r="M1306" s="24" t="s">
        <v>535</v>
      </c>
      <c r="N1306" s="24" t="s">
        <v>4659</v>
      </c>
      <c r="O1306" s="24" t="s">
        <v>1125</v>
      </c>
      <c r="P1306" s="25" t="s">
        <v>544</v>
      </c>
      <c r="Q1306" s="24" t="s">
        <v>4709</v>
      </c>
      <c r="R1306" s="25" t="s">
        <v>1095</v>
      </c>
      <c r="S1306" s="24"/>
      <c r="T1306" s="24"/>
      <c r="U1306" s="24"/>
    </row>
    <row r="1307" spans="2:21">
      <c r="B1307" s="24" t="str">
        <f t="shared" si="47"/>
        <v>N</v>
      </c>
      <c r="C1307" s="24" t="s">
        <v>6327</v>
      </c>
      <c r="D1307" s="24" t="str">
        <f t="shared" si="46"/>
        <v/>
      </c>
      <c r="E1307" s="197" t="s">
        <v>477</v>
      </c>
      <c r="F1307" s="189" t="s">
        <v>4655</v>
      </c>
      <c r="G1307" s="189" t="s">
        <v>359</v>
      </c>
      <c r="H1307" s="195" t="s">
        <v>360</v>
      </c>
      <c r="I1307" s="24" t="s">
        <v>3961</v>
      </c>
      <c r="J1307" s="24" t="s">
        <v>3961</v>
      </c>
      <c r="K1307" s="24"/>
      <c r="L1307" s="24" t="s">
        <v>4658</v>
      </c>
      <c r="M1307" s="24" t="s">
        <v>543</v>
      </c>
      <c r="N1307" s="24" t="s">
        <v>4659</v>
      </c>
      <c r="O1307" s="24" t="s">
        <v>1125</v>
      </c>
      <c r="P1307" s="25" t="s">
        <v>544</v>
      </c>
      <c r="Q1307" s="24" t="s">
        <v>4711</v>
      </c>
      <c r="R1307" s="25" t="s">
        <v>4664</v>
      </c>
      <c r="S1307" s="24"/>
      <c r="T1307" s="24"/>
      <c r="U1307" s="24"/>
    </row>
    <row r="1308" spans="2:21">
      <c r="B1308" s="24" t="str">
        <f t="shared" si="47"/>
        <v>N</v>
      </c>
      <c r="C1308" s="24" t="s">
        <v>6328</v>
      </c>
      <c r="D1308" s="24" t="str">
        <f t="shared" si="46"/>
        <v/>
      </c>
      <c r="E1308" s="197" t="s">
        <v>477</v>
      </c>
      <c r="F1308" s="189" t="s">
        <v>4655</v>
      </c>
      <c r="G1308" s="189" t="s">
        <v>359</v>
      </c>
      <c r="H1308" s="195" t="s">
        <v>360</v>
      </c>
      <c r="I1308" s="24" t="s">
        <v>3961</v>
      </c>
      <c r="J1308" s="24" t="s">
        <v>3961</v>
      </c>
      <c r="K1308" s="24"/>
      <c r="L1308" s="24" t="s">
        <v>4658</v>
      </c>
      <c r="M1308" s="24" t="s">
        <v>550</v>
      </c>
      <c r="N1308" s="24" t="s">
        <v>549</v>
      </c>
      <c r="O1308" s="24" t="s">
        <v>1125</v>
      </c>
      <c r="P1308" s="25" t="s">
        <v>544</v>
      </c>
      <c r="Q1308" s="24" t="s">
        <v>4713</v>
      </c>
      <c r="R1308" s="25" t="s">
        <v>1095</v>
      </c>
      <c r="S1308" s="24"/>
      <c r="T1308" s="24"/>
      <c r="U1308" s="24"/>
    </row>
    <row r="1309" spans="2:21">
      <c r="B1309" s="24" t="str">
        <f t="shared" si="47"/>
        <v>N</v>
      </c>
      <c r="C1309" s="24" t="s">
        <v>6329</v>
      </c>
      <c r="D1309" s="24" t="str">
        <f t="shared" si="46"/>
        <v/>
      </c>
      <c r="E1309" s="189" t="s">
        <v>473</v>
      </c>
      <c r="F1309" s="189" t="s">
        <v>4655</v>
      </c>
      <c r="G1309" s="189" t="s">
        <v>359</v>
      </c>
      <c r="H1309" s="195" t="s">
        <v>360</v>
      </c>
      <c r="I1309" s="24" t="s">
        <v>3956</v>
      </c>
      <c r="J1309" s="24" t="s">
        <v>4656</v>
      </c>
      <c r="K1309" s="24"/>
      <c r="L1309" s="24" t="s">
        <v>4867</v>
      </c>
      <c r="M1309" s="24" t="s">
        <v>535</v>
      </c>
      <c r="N1309" s="24" t="s">
        <v>4868</v>
      </c>
      <c r="O1309" s="24" t="s">
        <v>1125</v>
      </c>
      <c r="P1309" s="25" t="s">
        <v>544</v>
      </c>
      <c r="Q1309" s="24" t="s">
        <v>4905</v>
      </c>
      <c r="R1309" s="25" t="s">
        <v>1095</v>
      </c>
      <c r="S1309" s="24"/>
      <c r="T1309" s="24"/>
      <c r="U1309" s="24"/>
    </row>
    <row r="1310" spans="2:21">
      <c r="B1310" s="24" t="str">
        <f t="shared" si="47"/>
        <v>N</v>
      </c>
      <c r="C1310" s="24" t="s">
        <v>6330</v>
      </c>
      <c r="D1310" s="24" t="str">
        <f t="shared" si="46"/>
        <v/>
      </c>
      <c r="E1310" s="189" t="s">
        <v>473</v>
      </c>
      <c r="F1310" s="189" t="s">
        <v>4655</v>
      </c>
      <c r="G1310" s="189" t="s">
        <v>359</v>
      </c>
      <c r="H1310" s="195" t="s">
        <v>360</v>
      </c>
      <c r="I1310" s="24" t="s">
        <v>3956</v>
      </c>
      <c r="J1310" s="24" t="s">
        <v>4656</v>
      </c>
      <c r="K1310" s="24"/>
      <c r="L1310" s="24" t="s">
        <v>4867</v>
      </c>
      <c r="M1310" s="24" t="s">
        <v>543</v>
      </c>
      <c r="N1310" s="24" t="s">
        <v>4868</v>
      </c>
      <c r="O1310" s="24" t="s">
        <v>1125</v>
      </c>
      <c r="P1310" s="25" t="s">
        <v>544</v>
      </c>
      <c r="Q1310" s="24" t="s">
        <v>4907</v>
      </c>
      <c r="R1310" s="25" t="s">
        <v>4664</v>
      </c>
      <c r="S1310" s="24"/>
      <c r="T1310" s="24"/>
      <c r="U1310" s="24"/>
    </row>
    <row r="1311" spans="2:21">
      <c r="B1311" s="24" t="str">
        <f t="shared" si="47"/>
        <v>N</v>
      </c>
      <c r="C1311" s="24" t="s">
        <v>6331</v>
      </c>
      <c r="D1311" s="24" t="str">
        <f t="shared" si="46"/>
        <v/>
      </c>
      <c r="E1311" s="189" t="s">
        <v>473</v>
      </c>
      <c r="F1311" s="189" t="s">
        <v>4655</v>
      </c>
      <c r="G1311" s="189" t="s">
        <v>359</v>
      </c>
      <c r="H1311" s="195" t="s">
        <v>360</v>
      </c>
      <c r="I1311" s="24" t="s">
        <v>3956</v>
      </c>
      <c r="J1311" s="24" t="s">
        <v>4656</v>
      </c>
      <c r="K1311" s="24"/>
      <c r="L1311" s="24" t="s">
        <v>4867</v>
      </c>
      <c r="M1311" s="24" t="s">
        <v>550</v>
      </c>
      <c r="N1311" s="24" t="s">
        <v>549</v>
      </c>
      <c r="O1311" s="24" t="s">
        <v>1125</v>
      </c>
      <c r="P1311" s="25" t="s">
        <v>544</v>
      </c>
      <c r="Q1311" s="24" t="s">
        <v>4909</v>
      </c>
      <c r="R1311" s="25" t="s">
        <v>1095</v>
      </c>
      <c r="S1311" s="24"/>
      <c r="T1311" s="24"/>
      <c r="U1311" s="24"/>
    </row>
    <row r="1312" spans="2:21">
      <c r="B1312" s="24" t="str">
        <f t="shared" si="47"/>
        <v>N</v>
      </c>
      <c r="C1312" s="24" t="s">
        <v>6332</v>
      </c>
      <c r="D1312" s="24" t="str">
        <f t="shared" si="46"/>
        <v/>
      </c>
      <c r="E1312" s="189" t="s">
        <v>473</v>
      </c>
      <c r="F1312" s="189" t="s">
        <v>4655</v>
      </c>
      <c r="G1312" s="189" t="s">
        <v>359</v>
      </c>
      <c r="H1312" s="195" t="s">
        <v>360</v>
      </c>
      <c r="I1312" s="24" t="s">
        <v>3961</v>
      </c>
      <c r="J1312" s="24" t="s">
        <v>3961</v>
      </c>
      <c r="K1312" s="24"/>
      <c r="L1312" s="24" t="s">
        <v>4867</v>
      </c>
      <c r="M1312" s="24" t="s">
        <v>535</v>
      </c>
      <c r="N1312" s="24" t="s">
        <v>4868</v>
      </c>
      <c r="O1312" s="24" t="s">
        <v>1125</v>
      </c>
      <c r="P1312" s="25" t="s">
        <v>544</v>
      </c>
      <c r="Q1312" s="24" t="s">
        <v>4911</v>
      </c>
      <c r="R1312" s="25" t="s">
        <v>1095</v>
      </c>
      <c r="S1312" s="24"/>
      <c r="T1312" s="24"/>
      <c r="U1312" s="24"/>
    </row>
    <row r="1313" spans="2:21">
      <c r="B1313" s="24" t="str">
        <f t="shared" si="47"/>
        <v>N</v>
      </c>
      <c r="C1313" s="24" t="s">
        <v>6333</v>
      </c>
      <c r="D1313" s="24" t="str">
        <f t="shared" si="46"/>
        <v/>
      </c>
      <c r="E1313" s="189" t="s">
        <v>473</v>
      </c>
      <c r="F1313" s="189" t="s">
        <v>4655</v>
      </c>
      <c r="G1313" s="189" t="s">
        <v>359</v>
      </c>
      <c r="H1313" s="195" t="s">
        <v>360</v>
      </c>
      <c r="I1313" s="24" t="s">
        <v>3961</v>
      </c>
      <c r="J1313" s="24" t="s">
        <v>3961</v>
      </c>
      <c r="K1313" s="24"/>
      <c r="L1313" s="24" t="s">
        <v>4867</v>
      </c>
      <c r="M1313" s="24" t="s">
        <v>543</v>
      </c>
      <c r="N1313" s="24" t="s">
        <v>4868</v>
      </c>
      <c r="O1313" s="24" t="s">
        <v>1125</v>
      </c>
      <c r="P1313" s="25" t="s">
        <v>544</v>
      </c>
      <c r="Q1313" s="24" t="s">
        <v>4913</v>
      </c>
      <c r="R1313" s="25" t="s">
        <v>4664</v>
      </c>
      <c r="S1313" s="24"/>
      <c r="T1313" s="24"/>
      <c r="U1313" s="24"/>
    </row>
    <row r="1314" spans="2:21">
      <c r="B1314" s="24" t="str">
        <f t="shared" si="47"/>
        <v>N</v>
      </c>
      <c r="C1314" s="24" t="s">
        <v>6334</v>
      </c>
      <c r="D1314" s="24" t="str">
        <f t="shared" si="46"/>
        <v/>
      </c>
      <c r="E1314" s="189" t="s">
        <v>473</v>
      </c>
      <c r="F1314" s="189" t="s">
        <v>4655</v>
      </c>
      <c r="G1314" s="189" t="s">
        <v>359</v>
      </c>
      <c r="H1314" s="195" t="s">
        <v>360</v>
      </c>
      <c r="I1314" s="24" t="s">
        <v>3961</v>
      </c>
      <c r="J1314" s="24" t="s">
        <v>3961</v>
      </c>
      <c r="K1314" s="24"/>
      <c r="L1314" s="24" t="s">
        <v>4867</v>
      </c>
      <c r="M1314" s="24" t="s">
        <v>550</v>
      </c>
      <c r="N1314" s="24" t="s">
        <v>549</v>
      </c>
      <c r="O1314" s="24" t="s">
        <v>1125</v>
      </c>
      <c r="P1314" s="25" t="s">
        <v>544</v>
      </c>
      <c r="Q1314" s="24" t="s">
        <v>4915</v>
      </c>
      <c r="R1314" s="25" t="s">
        <v>1095</v>
      </c>
      <c r="S1314" s="24"/>
      <c r="T1314" s="24"/>
      <c r="U1314" s="24"/>
    </row>
    <row r="1315" spans="2:21">
      <c r="B1315" s="24" t="str">
        <f t="shared" si="47"/>
        <v>N</v>
      </c>
      <c r="C1315" s="24" t="s">
        <v>6335</v>
      </c>
      <c r="D1315" s="24" t="str">
        <f t="shared" si="46"/>
        <v/>
      </c>
      <c r="E1315" s="197" t="s">
        <v>477</v>
      </c>
      <c r="F1315" s="189" t="s">
        <v>4655</v>
      </c>
      <c r="G1315" s="189" t="s">
        <v>359</v>
      </c>
      <c r="H1315" s="195" t="s">
        <v>360</v>
      </c>
      <c r="I1315" s="24" t="s">
        <v>3956</v>
      </c>
      <c r="J1315" s="24" t="s">
        <v>4656</v>
      </c>
      <c r="K1315" s="24"/>
      <c r="L1315" s="24" t="s">
        <v>4867</v>
      </c>
      <c r="M1315" s="24" t="s">
        <v>535</v>
      </c>
      <c r="N1315" s="24" t="s">
        <v>4868</v>
      </c>
      <c r="O1315" s="24" t="s">
        <v>1125</v>
      </c>
      <c r="P1315" s="25" t="s">
        <v>544</v>
      </c>
      <c r="Q1315" s="24" t="s">
        <v>4905</v>
      </c>
      <c r="R1315" s="25" t="s">
        <v>1095</v>
      </c>
      <c r="S1315" s="24"/>
      <c r="T1315" s="24"/>
      <c r="U1315" s="24"/>
    </row>
    <row r="1316" spans="2:21">
      <c r="B1316" s="24" t="str">
        <f t="shared" si="47"/>
        <v>N</v>
      </c>
      <c r="C1316" s="24" t="s">
        <v>6336</v>
      </c>
      <c r="D1316" s="24" t="str">
        <f t="shared" si="46"/>
        <v/>
      </c>
      <c r="E1316" s="197" t="s">
        <v>477</v>
      </c>
      <c r="F1316" s="189" t="s">
        <v>4655</v>
      </c>
      <c r="G1316" s="189" t="s">
        <v>359</v>
      </c>
      <c r="H1316" s="195" t="s">
        <v>360</v>
      </c>
      <c r="I1316" s="24" t="s">
        <v>3956</v>
      </c>
      <c r="J1316" s="24" t="s">
        <v>4656</v>
      </c>
      <c r="K1316" s="24"/>
      <c r="L1316" s="24" t="s">
        <v>4867</v>
      </c>
      <c r="M1316" s="24" t="s">
        <v>543</v>
      </c>
      <c r="N1316" s="24" t="s">
        <v>4868</v>
      </c>
      <c r="O1316" s="24" t="s">
        <v>1125</v>
      </c>
      <c r="P1316" s="25" t="s">
        <v>544</v>
      </c>
      <c r="Q1316" s="24" t="s">
        <v>4907</v>
      </c>
      <c r="R1316" s="25" t="s">
        <v>4664</v>
      </c>
      <c r="S1316" s="24"/>
      <c r="T1316" s="24"/>
      <c r="U1316" s="24"/>
    </row>
    <row r="1317" spans="2:21">
      <c r="B1317" s="24" t="str">
        <f t="shared" si="47"/>
        <v>N</v>
      </c>
      <c r="C1317" s="24" t="s">
        <v>6337</v>
      </c>
      <c r="D1317" s="24" t="str">
        <f t="shared" si="46"/>
        <v/>
      </c>
      <c r="E1317" s="197" t="s">
        <v>477</v>
      </c>
      <c r="F1317" s="189" t="s">
        <v>4655</v>
      </c>
      <c r="G1317" s="189" t="s">
        <v>359</v>
      </c>
      <c r="H1317" s="195" t="s">
        <v>360</v>
      </c>
      <c r="I1317" s="24" t="s">
        <v>3956</v>
      </c>
      <c r="J1317" s="24" t="s">
        <v>4656</v>
      </c>
      <c r="K1317" s="24"/>
      <c r="L1317" s="24" t="s">
        <v>4867</v>
      </c>
      <c r="M1317" s="24" t="s">
        <v>550</v>
      </c>
      <c r="N1317" s="24" t="s">
        <v>549</v>
      </c>
      <c r="O1317" s="24" t="s">
        <v>1125</v>
      </c>
      <c r="P1317" s="25" t="s">
        <v>544</v>
      </c>
      <c r="Q1317" s="24" t="s">
        <v>4909</v>
      </c>
      <c r="R1317" s="25" t="s">
        <v>1095</v>
      </c>
      <c r="S1317" s="24"/>
      <c r="T1317" s="24"/>
      <c r="U1317" s="24"/>
    </row>
    <row r="1318" spans="2:21">
      <c r="B1318" s="24" t="str">
        <f t="shared" si="47"/>
        <v>N</v>
      </c>
      <c r="C1318" s="24" t="s">
        <v>6338</v>
      </c>
      <c r="D1318" s="24" t="str">
        <f t="shared" si="46"/>
        <v/>
      </c>
      <c r="E1318" s="197" t="s">
        <v>477</v>
      </c>
      <c r="F1318" s="189" t="s">
        <v>4655</v>
      </c>
      <c r="G1318" s="189" t="s">
        <v>359</v>
      </c>
      <c r="H1318" s="195" t="s">
        <v>360</v>
      </c>
      <c r="I1318" s="24" t="s">
        <v>3961</v>
      </c>
      <c r="J1318" s="24" t="s">
        <v>3961</v>
      </c>
      <c r="K1318" s="24"/>
      <c r="L1318" s="24" t="s">
        <v>4867</v>
      </c>
      <c r="M1318" s="24" t="s">
        <v>535</v>
      </c>
      <c r="N1318" s="24" t="s">
        <v>4868</v>
      </c>
      <c r="O1318" s="24" t="s">
        <v>1125</v>
      </c>
      <c r="P1318" s="25" t="s">
        <v>544</v>
      </c>
      <c r="Q1318" s="24" t="s">
        <v>4911</v>
      </c>
      <c r="R1318" s="25" t="s">
        <v>1095</v>
      </c>
      <c r="S1318" s="24"/>
      <c r="T1318" s="24"/>
      <c r="U1318" s="24"/>
    </row>
    <row r="1319" spans="2:21">
      <c r="B1319" s="24" t="str">
        <f t="shared" si="47"/>
        <v>N</v>
      </c>
      <c r="C1319" s="24" t="s">
        <v>6339</v>
      </c>
      <c r="D1319" s="24" t="str">
        <f t="shared" si="46"/>
        <v/>
      </c>
      <c r="E1319" s="197" t="s">
        <v>477</v>
      </c>
      <c r="F1319" s="189" t="s">
        <v>4655</v>
      </c>
      <c r="G1319" s="189" t="s">
        <v>359</v>
      </c>
      <c r="H1319" s="195" t="s">
        <v>360</v>
      </c>
      <c r="I1319" s="24" t="s">
        <v>3961</v>
      </c>
      <c r="J1319" s="24" t="s">
        <v>3961</v>
      </c>
      <c r="K1319" s="24"/>
      <c r="L1319" s="24" t="s">
        <v>4867</v>
      </c>
      <c r="M1319" s="24" t="s">
        <v>543</v>
      </c>
      <c r="N1319" s="24" t="s">
        <v>4868</v>
      </c>
      <c r="O1319" s="24" t="s">
        <v>1125</v>
      </c>
      <c r="P1319" s="25" t="s">
        <v>544</v>
      </c>
      <c r="Q1319" s="24" t="s">
        <v>4913</v>
      </c>
      <c r="R1319" s="25" t="s">
        <v>4664</v>
      </c>
      <c r="S1319" s="24"/>
      <c r="T1319" s="24"/>
      <c r="U1319" s="24"/>
    </row>
    <row r="1320" spans="2:21">
      <c r="B1320" s="24" t="str">
        <f t="shared" si="47"/>
        <v>N</v>
      </c>
      <c r="C1320" s="24" t="s">
        <v>6340</v>
      </c>
      <c r="D1320" s="24" t="str">
        <f t="shared" si="46"/>
        <v/>
      </c>
      <c r="E1320" s="197" t="s">
        <v>477</v>
      </c>
      <c r="F1320" s="189" t="s">
        <v>4655</v>
      </c>
      <c r="G1320" s="189" t="s">
        <v>359</v>
      </c>
      <c r="H1320" s="195" t="s">
        <v>360</v>
      </c>
      <c r="I1320" s="24" t="s">
        <v>3961</v>
      </c>
      <c r="J1320" s="24" t="s">
        <v>3961</v>
      </c>
      <c r="K1320" s="24"/>
      <c r="L1320" s="24" t="s">
        <v>4867</v>
      </c>
      <c r="M1320" s="24" t="s">
        <v>550</v>
      </c>
      <c r="N1320" s="24" t="s">
        <v>549</v>
      </c>
      <c r="O1320" s="24" t="s">
        <v>1125</v>
      </c>
      <c r="P1320" s="25" t="s">
        <v>544</v>
      </c>
      <c r="Q1320" s="24" t="s">
        <v>4915</v>
      </c>
      <c r="R1320" s="25" t="s">
        <v>1095</v>
      </c>
      <c r="S1320" s="24"/>
      <c r="T1320" s="24"/>
      <c r="U1320" s="24"/>
    </row>
    <row r="1321" spans="2:21">
      <c r="B1321" s="24" t="str">
        <f t="shared" si="47"/>
        <v>N</v>
      </c>
      <c r="C1321" s="24" t="s">
        <v>6341</v>
      </c>
      <c r="D1321" s="24" t="str">
        <f t="shared" si="46"/>
        <v/>
      </c>
      <c r="E1321" s="189" t="s">
        <v>473</v>
      </c>
      <c r="F1321" s="189" t="s">
        <v>4655</v>
      </c>
      <c r="G1321" s="189" t="s">
        <v>359</v>
      </c>
      <c r="H1321" s="195" t="s">
        <v>360</v>
      </c>
      <c r="I1321" s="24" t="s">
        <v>3956</v>
      </c>
      <c r="J1321" s="24" t="s">
        <v>4656</v>
      </c>
      <c r="K1321" s="24"/>
      <c r="L1321" s="24" t="s">
        <v>4658</v>
      </c>
      <c r="M1321" s="24" t="s">
        <v>535</v>
      </c>
      <c r="N1321" s="24" t="s">
        <v>4868</v>
      </c>
      <c r="O1321" s="24" t="s">
        <v>1125</v>
      </c>
      <c r="P1321" s="25" t="s">
        <v>544</v>
      </c>
      <c r="Q1321" s="24" t="s">
        <v>5112</v>
      </c>
      <c r="R1321" s="25" t="s">
        <v>1095</v>
      </c>
      <c r="S1321" s="24"/>
      <c r="T1321" s="24"/>
      <c r="U1321" s="24"/>
    </row>
    <row r="1322" spans="2:21">
      <c r="B1322" s="24" t="str">
        <f t="shared" si="47"/>
        <v>N</v>
      </c>
      <c r="C1322" s="24" t="s">
        <v>6342</v>
      </c>
      <c r="D1322" s="24" t="str">
        <f t="shared" si="46"/>
        <v/>
      </c>
      <c r="E1322" s="189" t="s">
        <v>473</v>
      </c>
      <c r="F1322" s="189" t="s">
        <v>4655</v>
      </c>
      <c r="G1322" s="189" t="s">
        <v>359</v>
      </c>
      <c r="H1322" s="195" t="s">
        <v>360</v>
      </c>
      <c r="I1322" s="24" t="s">
        <v>3956</v>
      </c>
      <c r="J1322" s="24" t="s">
        <v>4656</v>
      </c>
      <c r="K1322" s="24"/>
      <c r="L1322" s="24" t="s">
        <v>4658</v>
      </c>
      <c r="M1322" s="24" t="s">
        <v>543</v>
      </c>
      <c r="N1322" s="24" t="s">
        <v>4868</v>
      </c>
      <c r="O1322" s="24" t="s">
        <v>1125</v>
      </c>
      <c r="P1322" s="25" t="s">
        <v>544</v>
      </c>
      <c r="Q1322" s="24" t="s">
        <v>5114</v>
      </c>
      <c r="R1322" s="25" t="s">
        <v>4664</v>
      </c>
      <c r="S1322" s="24"/>
      <c r="T1322" s="24"/>
      <c r="U1322" s="24"/>
    </row>
    <row r="1323" spans="2:21">
      <c r="B1323" s="24" t="str">
        <f t="shared" si="47"/>
        <v>N</v>
      </c>
      <c r="C1323" s="24" t="s">
        <v>6343</v>
      </c>
      <c r="D1323" s="24" t="str">
        <f t="shared" si="46"/>
        <v/>
      </c>
      <c r="E1323" s="189" t="s">
        <v>473</v>
      </c>
      <c r="F1323" s="189" t="s">
        <v>4655</v>
      </c>
      <c r="G1323" s="189" t="s">
        <v>359</v>
      </c>
      <c r="H1323" s="195" t="s">
        <v>360</v>
      </c>
      <c r="I1323" s="24" t="s">
        <v>3961</v>
      </c>
      <c r="J1323" s="24" t="s">
        <v>3961</v>
      </c>
      <c r="K1323" s="24"/>
      <c r="L1323" s="24" t="s">
        <v>4658</v>
      </c>
      <c r="M1323" s="24" t="s">
        <v>535</v>
      </c>
      <c r="N1323" s="24" t="s">
        <v>4868</v>
      </c>
      <c r="O1323" s="24" t="s">
        <v>1125</v>
      </c>
      <c r="P1323" s="25" t="s">
        <v>544</v>
      </c>
      <c r="Q1323" s="24" t="s">
        <v>5116</v>
      </c>
      <c r="R1323" s="25" t="s">
        <v>1095</v>
      </c>
      <c r="S1323" s="24"/>
      <c r="T1323" s="24"/>
      <c r="U1323" s="24"/>
    </row>
    <row r="1324" spans="2:21">
      <c r="B1324" s="24" t="str">
        <f t="shared" si="47"/>
        <v>N</v>
      </c>
      <c r="C1324" s="24" t="s">
        <v>6344</v>
      </c>
      <c r="D1324" s="24" t="str">
        <f t="shared" si="46"/>
        <v/>
      </c>
      <c r="E1324" s="189" t="s">
        <v>473</v>
      </c>
      <c r="F1324" s="189" t="s">
        <v>4655</v>
      </c>
      <c r="G1324" s="189" t="s">
        <v>359</v>
      </c>
      <c r="H1324" s="195" t="s">
        <v>360</v>
      </c>
      <c r="I1324" s="24" t="s">
        <v>3961</v>
      </c>
      <c r="J1324" s="24" t="s">
        <v>3961</v>
      </c>
      <c r="K1324" s="24"/>
      <c r="L1324" s="24" t="s">
        <v>4658</v>
      </c>
      <c r="M1324" s="24" t="s">
        <v>543</v>
      </c>
      <c r="N1324" s="24" t="s">
        <v>4868</v>
      </c>
      <c r="O1324" s="24" t="s">
        <v>1125</v>
      </c>
      <c r="P1324" s="25" t="s">
        <v>544</v>
      </c>
      <c r="Q1324" s="24" t="s">
        <v>5116</v>
      </c>
      <c r="R1324" s="25" t="s">
        <v>4664</v>
      </c>
      <c r="S1324" s="24"/>
      <c r="T1324" s="24"/>
      <c r="U1324" s="24"/>
    </row>
    <row r="1325" spans="2:21">
      <c r="B1325" s="24" t="str">
        <f t="shared" si="47"/>
        <v>N</v>
      </c>
      <c r="C1325" s="24" t="s">
        <v>6345</v>
      </c>
      <c r="D1325" s="24" t="str">
        <f t="shared" ref="D1325:D1388" si="48">IF(B1325="Y",C1325,"")</f>
        <v/>
      </c>
      <c r="E1325" s="197" t="s">
        <v>477</v>
      </c>
      <c r="F1325" s="189" t="s">
        <v>4655</v>
      </c>
      <c r="G1325" s="189" t="s">
        <v>359</v>
      </c>
      <c r="H1325" s="195" t="s">
        <v>360</v>
      </c>
      <c r="I1325" s="24" t="s">
        <v>3956</v>
      </c>
      <c r="J1325" s="24" t="s">
        <v>4656</v>
      </c>
      <c r="K1325" s="24"/>
      <c r="L1325" s="24" t="s">
        <v>4658</v>
      </c>
      <c r="M1325" s="24" t="s">
        <v>535</v>
      </c>
      <c r="N1325" s="24" t="s">
        <v>4868</v>
      </c>
      <c r="O1325" s="24" t="s">
        <v>1125</v>
      </c>
      <c r="P1325" s="25" t="s">
        <v>544</v>
      </c>
      <c r="Q1325" s="24" t="s">
        <v>5112</v>
      </c>
      <c r="R1325" s="25" t="s">
        <v>1095</v>
      </c>
      <c r="S1325" s="24"/>
      <c r="T1325" s="24"/>
      <c r="U1325" s="24"/>
    </row>
    <row r="1326" spans="2:21">
      <c r="B1326" s="24" t="str">
        <f t="shared" si="47"/>
        <v>N</v>
      </c>
      <c r="C1326" s="24" t="s">
        <v>6346</v>
      </c>
      <c r="D1326" s="24" t="str">
        <f t="shared" si="48"/>
        <v/>
      </c>
      <c r="E1326" s="197" t="s">
        <v>477</v>
      </c>
      <c r="F1326" s="189" t="s">
        <v>4655</v>
      </c>
      <c r="G1326" s="189" t="s">
        <v>359</v>
      </c>
      <c r="H1326" s="195" t="s">
        <v>360</v>
      </c>
      <c r="I1326" s="24" t="s">
        <v>3956</v>
      </c>
      <c r="J1326" s="24" t="s">
        <v>4656</v>
      </c>
      <c r="K1326" s="24"/>
      <c r="L1326" s="24" t="s">
        <v>4658</v>
      </c>
      <c r="M1326" s="24" t="s">
        <v>543</v>
      </c>
      <c r="N1326" s="24" t="s">
        <v>4868</v>
      </c>
      <c r="O1326" s="24" t="s">
        <v>1125</v>
      </c>
      <c r="P1326" s="25" t="s">
        <v>544</v>
      </c>
      <c r="Q1326" s="24" t="s">
        <v>5114</v>
      </c>
      <c r="R1326" s="25" t="s">
        <v>4664</v>
      </c>
      <c r="S1326" s="24"/>
      <c r="T1326" s="24"/>
      <c r="U1326" s="24"/>
    </row>
    <row r="1327" spans="2:21">
      <c r="B1327" s="24" t="str">
        <f t="shared" si="47"/>
        <v>N</v>
      </c>
      <c r="C1327" s="24" t="s">
        <v>6347</v>
      </c>
      <c r="D1327" s="24" t="str">
        <f t="shared" si="48"/>
        <v/>
      </c>
      <c r="E1327" s="197" t="s">
        <v>477</v>
      </c>
      <c r="F1327" s="189" t="s">
        <v>4655</v>
      </c>
      <c r="G1327" s="189" t="s">
        <v>359</v>
      </c>
      <c r="H1327" s="195" t="s">
        <v>360</v>
      </c>
      <c r="I1327" s="24" t="s">
        <v>3961</v>
      </c>
      <c r="J1327" s="24" t="s">
        <v>3961</v>
      </c>
      <c r="K1327" s="24"/>
      <c r="L1327" s="24" t="s">
        <v>4658</v>
      </c>
      <c r="M1327" s="24" t="s">
        <v>535</v>
      </c>
      <c r="N1327" s="24" t="s">
        <v>4868</v>
      </c>
      <c r="O1327" s="24" t="s">
        <v>1125</v>
      </c>
      <c r="P1327" s="25" t="s">
        <v>544</v>
      </c>
      <c r="Q1327" s="24" t="s">
        <v>5116</v>
      </c>
      <c r="R1327" s="25" t="s">
        <v>1095</v>
      </c>
      <c r="S1327" s="24"/>
      <c r="T1327" s="24"/>
      <c r="U1327" s="24"/>
    </row>
    <row r="1328" spans="2:21">
      <c r="B1328" s="24" t="str">
        <f t="shared" si="47"/>
        <v>N</v>
      </c>
      <c r="C1328" s="24" t="s">
        <v>6348</v>
      </c>
      <c r="D1328" s="24" t="str">
        <f t="shared" si="48"/>
        <v/>
      </c>
      <c r="E1328" s="197" t="s">
        <v>477</v>
      </c>
      <c r="F1328" s="189" t="s">
        <v>4655</v>
      </c>
      <c r="G1328" s="189" t="s">
        <v>359</v>
      </c>
      <c r="H1328" s="195" t="s">
        <v>360</v>
      </c>
      <c r="I1328" s="24" t="s">
        <v>3961</v>
      </c>
      <c r="J1328" s="24" t="s">
        <v>3961</v>
      </c>
      <c r="K1328" s="24"/>
      <c r="L1328" s="24" t="s">
        <v>4658</v>
      </c>
      <c r="M1328" s="24" t="s">
        <v>543</v>
      </c>
      <c r="N1328" s="24" t="s">
        <v>4868</v>
      </c>
      <c r="O1328" s="24" t="s">
        <v>1125</v>
      </c>
      <c r="P1328" s="25" t="s">
        <v>544</v>
      </c>
      <c r="Q1328" s="24" t="s">
        <v>5116</v>
      </c>
      <c r="R1328" s="25" t="s">
        <v>4664</v>
      </c>
      <c r="S1328" s="24"/>
      <c r="T1328" s="24"/>
      <c r="U1328" s="24"/>
    </row>
    <row r="1329" spans="2:21">
      <c r="B1329" s="24" t="str">
        <f t="shared" si="47"/>
        <v>N</v>
      </c>
      <c r="C1329" s="24" t="s">
        <v>6349</v>
      </c>
      <c r="D1329" s="24" t="str">
        <f t="shared" si="48"/>
        <v/>
      </c>
      <c r="E1329" s="189" t="s">
        <v>473</v>
      </c>
      <c r="F1329" s="189" t="s">
        <v>4655</v>
      </c>
      <c r="G1329" s="189" t="s">
        <v>359</v>
      </c>
      <c r="H1329" s="195" t="s">
        <v>360</v>
      </c>
      <c r="I1329" s="24" t="s">
        <v>3956</v>
      </c>
      <c r="J1329" s="24" t="s">
        <v>4656</v>
      </c>
      <c r="K1329" s="24"/>
      <c r="L1329" s="24" t="s">
        <v>4658</v>
      </c>
      <c r="M1329" s="24" t="s">
        <v>535</v>
      </c>
      <c r="N1329" s="24" t="s">
        <v>5218</v>
      </c>
      <c r="O1329" s="24" t="s">
        <v>1125</v>
      </c>
      <c r="P1329" s="25" t="s">
        <v>544</v>
      </c>
      <c r="Q1329" s="24" t="s">
        <v>5243</v>
      </c>
      <c r="R1329" s="25" t="s">
        <v>1095</v>
      </c>
      <c r="S1329" s="24"/>
      <c r="T1329" s="24"/>
      <c r="U1329" s="24"/>
    </row>
    <row r="1330" spans="2:21">
      <c r="B1330" s="24" t="str">
        <f t="shared" si="47"/>
        <v>N</v>
      </c>
      <c r="C1330" s="24" t="s">
        <v>6350</v>
      </c>
      <c r="D1330" s="24" t="str">
        <f t="shared" si="48"/>
        <v/>
      </c>
      <c r="E1330" s="189" t="s">
        <v>473</v>
      </c>
      <c r="F1330" s="189" t="s">
        <v>4655</v>
      </c>
      <c r="G1330" s="189" t="s">
        <v>359</v>
      </c>
      <c r="H1330" s="195" t="s">
        <v>360</v>
      </c>
      <c r="I1330" s="24" t="s">
        <v>3956</v>
      </c>
      <c r="J1330" s="24" t="s">
        <v>4656</v>
      </c>
      <c r="K1330" s="24"/>
      <c r="L1330" s="24" t="s">
        <v>4658</v>
      </c>
      <c r="M1330" s="24" t="s">
        <v>543</v>
      </c>
      <c r="N1330" s="24" t="s">
        <v>5218</v>
      </c>
      <c r="O1330" s="24" t="s">
        <v>1125</v>
      </c>
      <c r="P1330" s="25" t="s">
        <v>544</v>
      </c>
      <c r="Q1330" s="24" t="s">
        <v>5245</v>
      </c>
      <c r="R1330" s="25" t="s">
        <v>4664</v>
      </c>
      <c r="S1330" s="24"/>
      <c r="T1330" s="24"/>
      <c r="U1330" s="24"/>
    </row>
    <row r="1331" spans="2:21">
      <c r="B1331" s="24" t="str">
        <f t="shared" si="47"/>
        <v>N</v>
      </c>
      <c r="C1331" s="24" t="s">
        <v>6351</v>
      </c>
      <c r="D1331" s="24" t="str">
        <f t="shared" si="48"/>
        <v/>
      </c>
      <c r="E1331" s="189" t="s">
        <v>473</v>
      </c>
      <c r="F1331" s="189" t="s">
        <v>4655</v>
      </c>
      <c r="G1331" s="189" t="s">
        <v>359</v>
      </c>
      <c r="H1331" s="195" t="s">
        <v>360</v>
      </c>
      <c r="I1331" s="24" t="s">
        <v>3961</v>
      </c>
      <c r="J1331" s="24" t="s">
        <v>3961</v>
      </c>
      <c r="K1331" s="24"/>
      <c r="L1331" s="24" t="s">
        <v>4658</v>
      </c>
      <c r="M1331" s="24" t="s">
        <v>535</v>
      </c>
      <c r="N1331" s="24" t="s">
        <v>5218</v>
      </c>
      <c r="O1331" s="24" t="s">
        <v>1125</v>
      </c>
      <c r="P1331" s="25" t="s">
        <v>544</v>
      </c>
      <c r="Q1331" s="24" t="s">
        <v>5247</v>
      </c>
      <c r="R1331" s="25" t="s">
        <v>1095</v>
      </c>
      <c r="S1331" s="24"/>
      <c r="T1331" s="24"/>
      <c r="U1331" s="24"/>
    </row>
    <row r="1332" spans="2:21">
      <c r="B1332" s="24" t="str">
        <f t="shared" si="47"/>
        <v>N</v>
      </c>
      <c r="C1332" s="24" t="s">
        <v>6352</v>
      </c>
      <c r="D1332" s="24" t="str">
        <f t="shared" si="48"/>
        <v/>
      </c>
      <c r="E1332" s="189" t="s">
        <v>473</v>
      </c>
      <c r="F1332" s="189" t="s">
        <v>4655</v>
      </c>
      <c r="G1332" s="189" t="s">
        <v>359</v>
      </c>
      <c r="H1332" s="195" t="s">
        <v>360</v>
      </c>
      <c r="I1332" s="24" t="s">
        <v>3961</v>
      </c>
      <c r="J1332" s="24" t="s">
        <v>3961</v>
      </c>
      <c r="K1332" s="24"/>
      <c r="L1332" s="24" t="s">
        <v>4658</v>
      </c>
      <c r="M1332" s="24" t="s">
        <v>543</v>
      </c>
      <c r="N1332" s="24" t="s">
        <v>5218</v>
      </c>
      <c r="O1332" s="24" t="s">
        <v>1125</v>
      </c>
      <c r="P1332" s="25" t="s">
        <v>544</v>
      </c>
      <c r="Q1332" s="24" t="s">
        <v>5249</v>
      </c>
      <c r="R1332" s="25" t="s">
        <v>4664</v>
      </c>
      <c r="S1332" s="24"/>
      <c r="T1332" s="24"/>
      <c r="U1332" s="24"/>
    </row>
    <row r="1333" spans="2:21">
      <c r="B1333" s="24" t="str">
        <f t="shared" si="47"/>
        <v>N</v>
      </c>
      <c r="C1333" s="24" t="s">
        <v>6353</v>
      </c>
      <c r="D1333" s="24" t="str">
        <f t="shared" si="48"/>
        <v/>
      </c>
      <c r="E1333" s="197" t="s">
        <v>477</v>
      </c>
      <c r="F1333" s="189" t="s">
        <v>4655</v>
      </c>
      <c r="G1333" s="189" t="s">
        <v>359</v>
      </c>
      <c r="H1333" s="195" t="s">
        <v>360</v>
      </c>
      <c r="I1333" s="24" t="s">
        <v>3956</v>
      </c>
      <c r="J1333" s="24" t="s">
        <v>4656</v>
      </c>
      <c r="K1333" s="24"/>
      <c r="L1333" s="24" t="s">
        <v>4658</v>
      </c>
      <c r="M1333" s="24" t="s">
        <v>535</v>
      </c>
      <c r="N1333" s="24" t="s">
        <v>5218</v>
      </c>
      <c r="O1333" s="24" t="s">
        <v>1125</v>
      </c>
      <c r="P1333" s="25" t="s">
        <v>544</v>
      </c>
      <c r="Q1333" s="24" t="s">
        <v>5267</v>
      </c>
      <c r="R1333" s="25" t="s">
        <v>1095</v>
      </c>
      <c r="S1333" s="24"/>
      <c r="T1333" s="24"/>
      <c r="U1333" s="24"/>
    </row>
    <row r="1334" spans="2:21">
      <c r="B1334" s="24" t="str">
        <f t="shared" si="47"/>
        <v>N</v>
      </c>
      <c r="C1334" s="24" t="s">
        <v>6354</v>
      </c>
      <c r="D1334" s="24" t="str">
        <f t="shared" si="48"/>
        <v/>
      </c>
      <c r="E1334" s="197" t="s">
        <v>477</v>
      </c>
      <c r="F1334" s="189" t="s">
        <v>4655</v>
      </c>
      <c r="G1334" s="189" t="s">
        <v>359</v>
      </c>
      <c r="H1334" s="195" t="s">
        <v>360</v>
      </c>
      <c r="I1334" s="24" t="s">
        <v>3956</v>
      </c>
      <c r="J1334" s="24" t="s">
        <v>4656</v>
      </c>
      <c r="K1334" s="24"/>
      <c r="L1334" s="24" t="s">
        <v>4658</v>
      </c>
      <c r="M1334" s="24" t="s">
        <v>543</v>
      </c>
      <c r="N1334" s="24" t="s">
        <v>5218</v>
      </c>
      <c r="O1334" s="24" t="s">
        <v>1125</v>
      </c>
      <c r="P1334" s="25" t="s">
        <v>544</v>
      </c>
      <c r="Q1334" s="24" t="s">
        <v>5269</v>
      </c>
      <c r="R1334" s="25" t="s">
        <v>4664</v>
      </c>
      <c r="S1334" s="24"/>
      <c r="T1334" s="24"/>
      <c r="U1334" s="24"/>
    </row>
    <row r="1335" spans="2:21">
      <c r="B1335" s="24" t="str">
        <f t="shared" si="47"/>
        <v>N</v>
      </c>
      <c r="C1335" s="24" t="s">
        <v>6355</v>
      </c>
      <c r="D1335" s="24" t="str">
        <f t="shared" si="48"/>
        <v/>
      </c>
      <c r="E1335" s="197" t="s">
        <v>477</v>
      </c>
      <c r="F1335" s="189" t="s">
        <v>4655</v>
      </c>
      <c r="G1335" s="189" t="s">
        <v>359</v>
      </c>
      <c r="H1335" s="195" t="s">
        <v>360</v>
      </c>
      <c r="I1335" s="24" t="s">
        <v>3961</v>
      </c>
      <c r="J1335" s="24" t="s">
        <v>3961</v>
      </c>
      <c r="K1335" s="24"/>
      <c r="L1335" s="24" t="s">
        <v>4658</v>
      </c>
      <c r="M1335" s="24" t="s">
        <v>535</v>
      </c>
      <c r="N1335" s="24" t="s">
        <v>5218</v>
      </c>
      <c r="O1335" s="24" t="s">
        <v>1125</v>
      </c>
      <c r="P1335" s="25" t="s">
        <v>544</v>
      </c>
      <c r="Q1335" s="24" t="s">
        <v>5271</v>
      </c>
      <c r="R1335" s="25" t="s">
        <v>1095</v>
      </c>
      <c r="S1335" s="24"/>
      <c r="T1335" s="24"/>
      <c r="U1335" s="24"/>
    </row>
    <row r="1336" spans="2:21">
      <c r="B1336" s="24" t="str">
        <f t="shared" si="47"/>
        <v>N</v>
      </c>
      <c r="C1336" s="24" t="s">
        <v>6356</v>
      </c>
      <c r="D1336" s="24" t="str">
        <f t="shared" si="48"/>
        <v/>
      </c>
      <c r="E1336" s="197" t="s">
        <v>477</v>
      </c>
      <c r="F1336" s="189" t="s">
        <v>4655</v>
      </c>
      <c r="G1336" s="189" t="s">
        <v>359</v>
      </c>
      <c r="H1336" s="195" t="s">
        <v>360</v>
      </c>
      <c r="I1336" s="24" t="s">
        <v>3961</v>
      </c>
      <c r="J1336" s="24" t="s">
        <v>3961</v>
      </c>
      <c r="K1336" s="24"/>
      <c r="L1336" s="24" t="s">
        <v>4658</v>
      </c>
      <c r="M1336" s="24" t="s">
        <v>543</v>
      </c>
      <c r="N1336" s="24" t="s">
        <v>5218</v>
      </c>
      <c r="O1336" s="24" t="s">
        <v>1125</v>
      </c>
      <c r="P1336" s="25" t="s">
        <v>544</v>
      </c>
      <c r="Q1336" s="24" t="s">
        <v>5273</v>
      </c>
      <c r="R1336" s="25" t="s">
        <v>4664</v>
      </c>
      <c r="S1336" s="24"/>
      <c r="T1336" s="24"/>
      <c r="U1336" s="24"/>
    </row>
    <row r="1337" spans="2:21">
      <c r="B1337" s="24" t="str">
        <f t="shared" si="47"/>
        <v>N</v>
      </c>
      <c r="C1337" s="24" t="s">
        <v>6357</v>
      </c>
      <c r="D1337" s="24" t="str">
        <f t="shared" si="48"/>
        <v/>
      </c>
      <c r="E1337" s="189" t="s">
        <v>473</v>
      </c>
      <c r="F1337" s="189" t="s">
        <v>4655</v>
      </c>
      <c r="G1337" s="189" t="s">
        <v>359</v>
      </c>
      <c r="H1337" s="195" t="s">
        <v>360</v>
      </c>
      <c r="I1337" s="24" t="s">
        <v>3956</v>
      </c>
      <c r="J1337" s="24" t="s">
        <v>4656</v>
      </c>
      <c r="K1337" s="24"/>
      <c r="L1337" s="24" t="s">
        <v>4867</v>
      </c>
      <c r="M1337" s="24" t="s">
        <v>535</v>
      </c>
      <c r="N1337" s="24" t="s">
        <v>5218</v>
      </c>
      <c r="O1337" s="24" t="s">
        <v>1125</v>
      </c>
      <c r="P1337" s="25" t="s">
        <v>544</v>
      </c>
      <c r="Q1337" s="24" t="s">
        <v>5443</v>
      </c>
      <c r="R1337" s="25" t="s">
        <v>1095</v>
      </c>
      <c r="S1337" s="24"/>
      <c r="T1337" s="24"/>
      <c r="U1337" s="24"/>
    </row>
    <row r="1338" spans="2:21">
      <c r="B1338" s="24" t="str">
        <f t="shared" si="47"/>
        <v>N</v>
      </c>
      <c r="C1338" s="24" t="s">
        <v>6358</v>
      </c>
      <c r="D1338" s="24" t="str">
        <f t="shared" si="48"/>
        <v/>
      </c>
      <c r="E1338" s="189" t="s">
        <v>473</v>
      </c>
      <c r="F1338" s="189" t="s">
        <v>4655</v>
      </c>
      <c r="G1338" s="189" t="s">
        <v>359</v>
      </c>
      <c r="H1338" s="195" t="s">
        <v>360</v>
      </c>
      <c r="I1338" s="24" t="s">
        <v>3956</v>
      </c>
      <c r="J1338" s="24" t="s">
        <v>4656</v>
      </c>
      <c r="K1338" s="24"/>
      <c r="L1338" s="24" t="s">
        <v>4867</v>
      </c>
      <c r="M1338" s="24" t="s">
        <v>543</v>
      </c>
      <c r="N1338" s="24" t="s">
        <v>5218</v>
      </c>
      <c r="O1338" s="24" t="s">
        <v>1125</v>
      </c>
      <c r="P1338" s="25" t="s">
        <v>544</v>
      </c>
      <c r="Q1338" s="24" t="s">
        <v>5445</v>
      </c>
      <c r="R1338" s="25" t="s">
        <v>4664</v>
      </c>
      <c r="S1338" s="24"/>
      <c r="T1338" s="24"/>
      <c r="U1338" s="24"/>
    </row>
    <row r="1339" spans="2:21">
      <c r="B1339" s="24" t="str">
        <f t="shared" ref="B1339:B1402" si="49">IF(AND(M1339&lt;&gt;"B20", O1339= "Coating_Standard"),"Y","N")</f>
        <v>N</v>
      </c>
      <c r="C1339" s="24" t="s">
        <v>6359</v>
      </c>
      <c r="D1339" s="24" t="str">
        <f t="shared" si="48"/>
        <v/>
      </c>
      <c r="E1339" s="189" t="s">
        <v>473</v>
      </c>
      <c r="F1339" s="189" t="s">
        <v>4655</v>
      </c>
      <c r="G1339" s="189" t="s">
        <v>359</v>
      </c>
      <c r="H1339" s="195" t="s">
        <v>360</v>
      </c>
      <c r="I1339" s="24" t="s">
        <v>3961</v>
      </c>
      <c r="J1339" s="24" t="s">
        <v>3961</v>
      </c>
      <c r="K1339" s="24"/>
      <c r="L1339" s="24" t="s">
        <v>4867</v>
      </c>
      <c r="M1339" s="24" t="s">
        <v>535</v>
      </c>
      <c r="N1339" s="24" t="s">
        <v>5218</v>
      </c>
      <c r="O1339" s="24" t="s">
        <v>1125</v>
      </c>
      <c r="P1339" s="25" t="s">
        <v>544</v>
      </c>
      <c r="Q1339" s="24" t="s">
        <v>5447</v>
      </c>
      <c r="R1339" s="25" t="s">
        <v>1095</v>
      </c>
      <c r="S1339" s="24"/>
      <c r="T1339" s="24"/>
      <c r="U1339" s="24"/>
    </row>
    <row r="1340" spans="2:21">
      <c r="B1340" s="24" t="str">
        <f t="shared" si="49"/>
        <v>N</v>
      </c>
      <c r="C1340" s="24" t="s">
        <v>6360</v>
      </c>
      <c r="D1340" s="24" t="str">
        <f t="shared" si="48"/>
        <v/>
      </c>
      <c r="E1340" s="189" t="s">
        <v>473</v>
      </c>
      <c r="F1340" s="189" t="s">
        <v>4655</v>
      </c>
      <c r="G1340" s="189" t="s">
        <v>359</v>
      </c>
      <c r="H1340" s="195" t="s">
        <v>360</v>
      </c>
      <c r="I1340" s="24" t="s">
        <v>3961</v>
      </c>
      <c r="J1340" s="24" t="s">
        <v>3961</v>
      </c>
      <c r="K1340" s="24"/>
      <c r="L1340" s="24" t="s">
        <v>4867</v>
      </c>
      <c r="M1340" s="24" t="s">
        <v>543</v>
      </c>
      <c r="N1340" s="24" t="s">
        <v>5218</v>
      </c>
      <c r="O1340" s="24" t="s">
        <v>1125</v>
      </c>
      <c r="P1340" s="25" t="s">
        <v>544</v>
      </c>
      <c r="Q1340" s="24" t="s">
        <v>5449</v>
      </c>
      <c r="R1340" s="25" t="s">
        <v>4664</v>
      </c>
      <c r="S1340" s="24"/>
      <c r="T1340" s="24"/>
      <c r="U1340" s="24"/>
    </row>
    <row r="1341" spans="2:21">
      <c r="B1341" s="24" t="str">
        <f t="shared" si="49"/>
        <v>N</v>
      </c>
      <c r="C1341" s="24" t="s">
        <v>6361</v>
      </c>
      <c r="D1341" s="24" t="str">
        <f t="shared" si="48"/>
        <v/>
      </c>
      <c r="E1341" s="197" t="s">
        <v>477</v>
      </c>
      <c r="F1341" s="189" t="s">
        <v>4655</v>
      </c>
      <c r="G1341" s="189" t="s">
        <v>359</v>
      </c>
      <c r="H1341" s="195" t="s">
        <v>360</v>
      </c>
      <c r="I1341" s="24" t="s">
        <v>3956</v>
      </c>
      <c r="J1341" s="24" t="s">
        <v>4656</v>
      </c>
      <c r="K1341" s="24"/>
      <c r="L1341" s="24" t="s">
        <v>4867</v>
      </c>
      <c r="M1341" s="24" t="s">
        <v>535</v>
      </c>
      <c r="N1341" s="24" t="s">
        <v>5218</v>
      </c>
      <c r="O1341" s="24" t="s">
        <v>1125</v>
      </c>
      <c r="P1341" s="25" t="s">
        <v>544</v>
      </c>
      <c r="Q1341" s="24" t="s">
        <v>5467</v>
      </c>
      <c r="R1341" s="25" t="s">
        <v>1095</v>
      </c>
      <c r="S1341" s="24"/>
      <c r="T1341" s="24"/>
      <c r="U1341" s="24"/>
    </row>
    <row r="1342" spans="2:21">
      <c r="B1342" s="24" t="str">
        <f t="shared" si="49"/>
        <v>N</v>
      </c>
      <c r="C1342" s="24" t="s">
        <v>6362</v>
      </c>
      <c r="D1342" s="24" t="str">
        <f t="shared" si="48"/>
        <v/>
      </c>
      <c r="E1342" s="197" t="s">
        <v>477</v>
      </c>
      <c r="F1342" s="189" t="s">
        <v>4655</v>
      </c>
      <c r="G1342" s="189" t="s">
        <v>359</v>
      </c>
      <c r="H1342" s="195" t="s">
        <v>360</v>
      </c>
      <c r="I1342" s="24" t="s">
        <v>3956</v>
      </c>
      <c r="J1342" s="24" t="s">
        <v>4656</v>
      </c>
      <c r="K1342" s="24"/>
      <c r="L1342" s="24" t="s">
        <v>4867</v>
      </c>
      <c r="M1342" s="24" t="s">
        <v>543</v>
      </c>
      <c r="N1342" s="24" t="s">
        <v>5218</v>
      </c>
      <c r="O1342" s="24" t="s">
        <v>1125</v>
      </c>
      <c r="P1342" s="25" t="s">
        <v>544</v>
      </c>
      <c r="Q1342" s="24" t="s">
        <v>5469</v>
      </c>
      <c r="R1342" s="25" t="s">
        <v>4664</v>
      </c>
      <c r="S1342" s="24"/>
      <c r="T1342" s="24"/>
      <c r="U1342" s="24"/>
    </row>
    <row r="1343" spans="2:21">
      <c r="B1343" s="24" t="str">
        <f t="shared" si="49"/>
        <v>N</v>
      </c>
      <c r="C1343" s="24" t="s">
        <v>6363</v>
      </c>
      <c r="D1343" s="24" t="str">
        <f t="shared" si="48"/>
        <v/>
      </c>
      <c r="E1343" s="197" t="s">
        <v>477</v>
      </c>
      <c r="F1343" s="189" t="s">
        <v>4655</v>
      </c>
      <c r="G1343" s="189" t="s">
        <v>359</v>
      </c>
      <c r="H1343" s="195" t="s">
        <v>360</v>
      </c>
      <c r="I1343" s="24" t="s">
        <v>3961</v>
      </c>
      <c r="J1343" s="24" t="s">
        <v>3961</v>
      </c>
      <c r="K1343" s="24"/>
      <c r="L1343" s="24" t="s">
        <v>4867</v>
      </c>
      <c r="M1343" s="24" t="s">
        <v>535</v>
      </c>
      <c r="N1343" s="24" t="s">
        <v>5218</v>
      </c>
      <c r="O1343" s="24" t="s">
        <v>1125</v>
      </c>
      <c r="P1343" s="25" t="s">
        <v>544</v>
      </c>
      <c r="Q1343" s="24" t="s">
        <v>5471</v>
      </c>
      <c r="R1343" s="25" t="s">
        <v>1095</v>
      </c>
      <c r="S1343" s="24"/>
      <c r="T1343" s="24"/>
      <c r="U1343" s="24"/>
    </row>
    <row r="1344" spans="2:21">
      <c r="B1344" s="24" t="str">
        <f t="shared" si="49"/>
        <v>N</v>
      </c>
      <c r="C1344" s="24" t="s">
        <v>6364</v>
      </c>
      <c r="D1344" s="24" t="str">
        <f t="shared" si="48"/>
        <v/>
      </c>
      <c r="E1344" s="197" t="s">
        <v>477</v>
      </c>
      <c r="F1344" s="189" t="s">
        <v>4655</v>
      </c>
      <c r="G1344" s="189" t="s">
        <v>359</v>
      </c>
      <c r="H1344" s="195" t="s">
        <v>360</v>
      </c>
      <c r="I1344" s="24" t="s">
        <v>3961</v>
      </c>
      <c r="J1344" s="24" t="s">
        <v>3961</v>
      </c>
      <c r="K1344" s="24"/>
      <c r="L1344" s="24" t="s">
        <v>4867</v>
      </c>
      <c r="M1344" s="24" t="s">
        <v>543</v>
      </c>
      <c r="N1344" s="24" t="s">
        <v>5218</v>
      </c>
      <c r="O1344" s="24" t="s">
        <v>1125</v>
      </c>
      <c r="P1344" s="25" t="s">
        <v>544</v>
      </c>
      <c r="Q1344" s="24" t="s">
        <v>5473</v>
      </c>
      <c r="R1344" s="25" t="s">
        <v>4664</v>
      </c>
      <c r="S1344" s="24"/>
      <c r="T1344" s="24"/>
      <c r="U1344" s="24"/>
    </row>
    <row r="1345" spans="2:21">
      <c r="B1345" s="24" t="str">
        <f t="shared" si="49"/>
        <v>N</v>
      </c>
      <c r="C1345" s="24" t="s">
        <v>6365</v>
      </c>
      <c r="D1345" s="24" t="str">
        <f t="shared" si="48"/>
        <v/>
      </c>
      <c r="E1345" s="197" t="s">
        <v>481</v>
      </c>
      <c r="F1345" s="189" t="s">
        <v>4655</v>
      </c>
      <c r="G1345" s="189" t="s">
        <v>401</v>
      </c>
      <c r="H1345" s="195" t="s">
        <v>402</v>
      </c>
      <c r="I1345" s="24" t="s">
        <v>3956</v>
      </c>
      <c r="J1345" s="24" t="s">
        <v>4656</v>
      </c>
      <c r="K1345" s="24"/>
      <c r="L1345" s="24" t="s">
        <v>4658</v>
      </c>
      <c r="M1345" s="24" t="s">
        <v>535</v>
      </c>
      <c r="N1345" s="24" t="s">
        <v>4659</v>
      </c>
      <c r="O1345" s="24" t="s">
        <v>1125</v>
      </c>
      <c r="P1345" s="25" t="s">
        <v>544</v>
      </c>
      <c r="Q1345" s="24" t="s">
        <v>4766</v>
      </c>
      <c r="R1345" s="25" t="s">
        <v>1095</v>
      </c>
      <c r="S1345" s="24"/>
      <c r="T1345" s="24"/>
      <c r="U1345" s="24"/>
    </row>
    <row r="1346" spans="2:21">
      <c r="B1346" s="24" t="str">
        <f t="shared" si="49"/>
        <v>N</v>
      </c>
      <c r="C1346" s="24" t="s">
        <v>6366</v>
      </c>
      <c r="D1346" s="24" t="str">
        <f t="shared" si="48"/>
        <v/>
      </c>
      <c r="E1346" s="197" t="s">
        <v>481</v>
      </c>
      <c r="F1346" s="189" t="s">
        <v>4655</v>
      </c>
      <c r="G1346" s="189" t="s">
        <v>401</v>
      </c>
      <c r="H1346" s="195" t="s">
        <v>402</v>
      </c>
      <c r="I1346" s="24" t="s">
        <v>3956</v>
      </c>
      <c r="J1346" s="24" t="s">
        <v>4656</v>
      </c>
      <c r="K1346" s="24"/>
      <c r="L1346" s="24" t="s">
        <v>4658</v>
      </c>
      <c r="M1346" s="24" t="s">
        <v>543</v>
      </c>
      <c r="N1346" s="24" t="s">
        <v>4659</v>
      </c>
      <c r="O1346" s="24" t="s">
        <v>1125</v>
      </c>
      <c r="P1346" s="25" t="s">
        <v>544</v>
      </c>
      <c r="Q1346" s="24" t="s">
        <v>4768</v>
      </c>
      <c r="R1346" s="25" t="s">
        <v>4664</v>
      </c>
      <c r="S1346" s="24"/>
      <c r="T1346" s="24"/>
      <c r="U1346" s="24"/>
    </row>
    <row r="1347" spans="2:21">
      <c r="B1347" s="24" t="str">
        <f t="shared" si="49"/>
        <v>N</v>
      </c>
      <c r="C1347" s="24" t="s">
        <v>6367</v>
      </c>
      <c r="D1347" s="24" t="str">
        <f t="shared" si="48"/>
        <v/>
      </c>
      <c r="E1347" s="197" t="s">
        <v>481</v>
      </c>
      <c r="F1347" s="189" t="s">
        <v>4655</v>
      </c>
      <c r="G1347" s="189" t="s">
        <v>401</v>
      </c>
      <c r="H1347" s="195" t="s">
        <v>402</v>
      </c>
      <c r="I1347" s="24" t="s">
        <v>3956</v>
      </c>
      <c r="J1347" s="24" t="s">
        <v>4656</v>
      </c>
      <c r="K1347" s="24"/>
      <c r="L1347" s="24" t="s">
        <v>4658</v>
      </c>
      <c r="M1347" s="24" t="s">
        <v>550</v>
      </c>
      <c r="N1347" s="24" t="s">
        <v>549</v>
      </c>
      <c r="O1347" s="24" t="s">
        <v>1125</v>
      </c>
      <c r="P1347" s="25" t="s">
        <v>544</v>
      </c>
      <c r="Q1347" s="24" t="s">
        <v>4770</v>
      </c>
      <c r="R1347" s="25" t="s">
        <v>1095</v>
      </c>
      <c r="S1347" s="24"/>
      <c r="T1347" s="24"/>
      <c r="U1347" s="24"/>
    </row>
    <row r="1348" spans="2:21">
      <c r="B1348" s="24" t="str">
        <f t="shared" si="49"/>
        <v>N</v>
      </c>
      <c r="C1348" s="24" t="s">
        <v>6368</v>
      </c>
      <c r="D1348" s="24" t="str">
        <f t="shared" si="48"/>
        <v/>
      </c>
      <c r="E1348" s="197" t="s">
        <v>481</v>
      </c>
      <c r="F1348" s="189" t="s">
        <v>4655</v>
      </c>
      <c r="G1348" s="189" t="s">
        <v>401</v>
      </c>
      <c r="H1348" s="195" t="s">
        <v>402</v>
      </c>
      <c r="I1348" s="24" t="s">
        <v>3961</v>
      </c>
      <c r="J1348" s="24" t="s">
        <v>3961</v>
      </c>
      <c r="K1348" s="24"/>
      <c r="L1348" s="24" t="s">
        <v>4658</v>
      </c>
      <c r="M1348" s="24" t="s">
        <v>535</v>
      </c>
      <c r="N1348" s="24" t="s">
        <v>4659</v>
      </c>
      <c r="O1348" s="24" t="s">
        <v>1125</v>
      </c>
      <c r="P1348" s="25" t="s">
        <v>544</v>
      </c>
      <c r="Q1348" s="24" t="s">
        <v>4773</v>
      </c>
      <c r="R1348" s="25" t="s">
        <v>1095</v>
      </c>
      <c r="S1348" s="24"/>
      <c r="T1348" s="24"/>
      <c r="U1348" s="24"/>
    </row>
    <row r="1349" spans="2:21">
      <c r="B1349" s="24" t="str">
        <f t="shared" si="49"/>
        <v>N</v>
      </c>
      <c r="C1349" s="24" t="s">
        <v>6369</v>
      </c>
      <c r="D1349" s="24" t="str">
        <f t="shared" si="48"/>
        <v/>
      </c>
      <c r="E1349" s="197" t="s">
        <v>481</v>
      </c>
      <c r="F1349" s="189" t="s">
        <v>4655</v>
      </c>
      <c r="G1349" s="189" t="s">
        <v>401</v>
      </c>
      <c r="H1349" s="195" t="s">
        <v>402</v>
      </c>
      <c r="I1349" s="24" t="s">
        <v>3961</v>
      </c>
      <c r="J1349" s="24" t="s">
        <v>3961</v>
      </c>
      <c r="K1349" s="24"/>
      <c r="L1349" s="24" t="s">
        <v>4658</v>
      </c>
      <c r="M1349" s="24" t="s">
        <v>543</v>
      </c>
      <c r="N1349" s="24" t="s">
        <v>4659</v>
      </c>
      <c r="O1349" s="24" t="s">
        <v>1125</v>
      </c>
      <c r="P1349" s="25" t="s">
        <v>544</v>
      </c>
      <c r="Q1349" s="24" t="s">
        <v>4775</v>
      </c>
      <c r="R1349" s="25" t="s">
        <v>4664</v>
      </c>
      <c r="S1349" s="24"/>
      <c r="T1349" s="24"/>
      <c r="U1349" s="24"/>
    </row>
    <row r="1350" spans="2:21">
      <c r="B1350" s="24" t="str">
        <f t="shared" si="49"/>
        <v>N</v>
      </c>
      <c r="C1350" s="24" t="s">
        <v>6370</v>
      </c>
      <c r="D1350" s="24" t="str">
        <f t="shared" si="48"/>
        <v/>
      </c>
      <c r="E1350" s="197" t="s">
        <v>481</v>
      </c>
      <c r="F1350" s="189" t="s">
        <v>4655</v>
      </c>
      <c r="G1350" s="189" t="s">
        <v>401</v>
      </c>
      <c r="H1350" s="195" t="s">
        <v>402</v>
      </c>
      <c r="I1350" s="24" t="s">
        <v>3961</v>
      </c>
      <c r="J1350" s="24" t="s">
        <v>3961</v>
      </c>
      <c r="K1350" s="24"/>
      <c r="L1350" s="24" t="s">
        <v>4658</v>
      </c>
      <c r="M1350" s="24" t="s">
        <v>550</v>
      </c>
      <c r="N1350" s="24" t="s">
        <v>549</v>
      </c>
      <c r="O1350" s="24" t="s">
        <v>1125</v>
      </c>
      <c r="P1350" s="25" t="s">
        <v>544</v>
      </c>
      <c r="Q1350" s="24" t="s">
        <v>4777</v>
      </c>
      <c r="R1350" s="25" t="s">
        <v>1095</v>
      </c>
      <c r="S1350" s="24"/>
      <c r="T1350" s="24"/>
      <c r="U1350" s="24"/>
    </row>
    <row r="1351" spans="2:21">
      <c r="B1351" s="24" t="str">
        <f t="shared" si="49"/>
        <v>N</v>
      </c>
      <c r="C1351" s="24" t="s">
        <v>6371</v>
      </c>
      <c r="D1351" s="24" t="str">
        <f t="shared" si="48"/>
        <v/>
      </c>
      <c r="E1351" s="197" t="s">
        <v>481</v>
      </c>
      <c r="F1351" s="189" t="s">
        <v>4655</v>
      </c>
      <c r="G1351" s="189" t="s">
        <v>401</v>
      </c>
      <c r="H1351" s="195" t="s">
        <v>402</v>
      </c>
      <c r="I1351" s="24" t="s">
        <v>3956</v>
      </c>
      <c r="J1351" s="24" t="s">
        <v>4656</v>
      </c>
      <c r="K1351" s="24"/>
      <c r="L1351" s="24" t="s">
        <v>4867</v>
      </c>
      <c r="M1351" s="24" t="s">
        <v>535</v>
      </c>
      <c r="N1351" s="24" t="s">
        <v>4868</v>
      </c>
      <c r="O1351" s="24" t="s">
        <v>1125</v>
      </c>
      <c r="P1351" s="25" t="s">
        <v>544</v>
      </c>
      <c r="Q1351" s="24" t="s">
        <v>4965</v>
      </c>
      <c r="R1351" s="25" t="s">
        <v>1095</v>
      </c>
      <c r="S1351" s="24"/>
      <c r="T1351" s="24"/>
      <c r="U1351" s="24"/>
    </row>
    <row r="1352" spans="2:21">
      <c r="B1352" s="24" t="str">
        <f t="shared" si="49"/>
        <v>N</v>
      </c>
      <c r="C1352" s="24" t="s">
        <v>6372</v>
      </c>
      <c r="D1352" s="24" t="str">
        <f t="shared" si="48"/>
        <v/>
      </c>
      <c r="E1352" s="197" t="s">
        <v>481</v>
      </c>
      <c r="F1352" s="189" t="s">
        <v>4655</v>
      </c>
      <c r="G1352" s="189" t="s">
        <v>401</v>
      </c>
      <c r="H1352" s="195" t="s">
        <v>402</v>
      </c>
      <c r="I1352" s="24" t="s">
        <v>3956</v>
      </c>
      <c r="J1352" s="24" t="s">
        <v>4656</v>
      </c>
      <c r="K1352" s="24"/>
      <c r="L1352" s="24" t="s">
        <v>4867</v>
      </c>
      <c r="M1352" s="24" t="s">
        <v>543</v>
      </c>
      <c r="N1352" s="24" t="s">
        <v>4868</v>
      </c>
      <c r="O1352" s="24" t="s">
        <v>1125</v>
      </c>
      <c r="P1352" s="25" t="s">
        <v>544</v>
      </c>
      <c r="Q1352" s="24" t="s">
        <v>4967</v>
      </c>
      <c r="R1352" s="25" t="s">
        <v>4664</v>
      </c>
      <c r="S1352" s="24"/>
      <c r="T1352" s="24"/>
      <c r="U1352" s="24"/>
    </row>
    <row r="1353" spans="2:21">
      <c r="B1353" s="24" t="str">
        <f t="shared" si="49"/>
        <v>N</v>
      </c>
      <c r="C1353" s="24" t="s">
        <v>6373</v>
      </c>
      <c r="D1353" s="24" t="str">
        <f t="shared" si="48"/>
        <v/>
      </c>
      <c r="E1353" s="197" t="s">
        <v>481</v>
      </c>
      <c r="F1353" s="189" t="s">
        <v>4655</v>
      </c>
      <c r="G1353" s="189" t="s">
        <v>401</v>
      </c>
      <c r="H1353" s="195" t="s">
        <v>402</v>
      </c>
      <c r="I1353" s="24" t="s">
        <v>3956</v>
      </c>
      <c r="J1353" s="24" t="s">
        <v>4656</v>
      </c>
      <c r="K1353" s="24"/>
      <c r="L1353" s="24" t="s">
        <v>4867</v>
      </c>
      <c r="M1353" s="24" t="s">
        <v>550</v>
      </c>
      <c r="N1353" s="24" t="s">
        <v>549</v>
      </c>
      <c r="O1353" s="24" t="s">
        <v>1125</v>
      </c>
      <c r="P1353" s="25" t="s">
        <v>544</v>
      </c>
      <c r="Q1353" s="24" t="s">
        <v>4969</v>
      </c>
      <c r="R1353" s="25" t="s">
        <v>1095</v>
      </c>
      <c r="S1353" s="24"/>
      <c r="T1353" s="24"/>
      <c r="U1353" s="24"/>
    </row>
    <row r="1354" spans="2:21">
      <c r="B1354" s="24" t="str">
        <f t="shared" si="49"/>
        <v>N</v>
      </c>
      <c r="C1354" s="24" t="s">
        <v>6374</v>
      </c>
      <c r="D1354" s="24" t="str">
        <f t="shared" si="48"/>
        <v/>
      </c>
      <c r="E1354" s="197" t="s">
        <v>481</v>
      </c>
      <c r="F1354" s="189" t="s">
        <v>4655</v>
      </c>
      <c r="G1354" s="189" t="s">
        <v>401</v>
      </c>
      <c r="H1354" s="195" t="s">
        <v>402</v>
      </c>
      <c r="I1354" s="24" t="s">
        <v>3961</v>
      </c>
      <c r="J1354" s="24" t="s">
        <v>3961</v>
      </c>
      <c r="K1354" s="24"/>
      <c r="L1354" s="24" t="s">
        <v>4867</v>
      </c>
      <c r="M1354" s="24" t="s">
        <v>535</v>
      </c>
      <c r="N1354" s="24" t="s">
        <v>4868</v>
      </c>
      <c r="O1354" s="24" t="s">
        <v>1125</v>
      </c>
      <c r="P1354" s="25" t="s">
        <v>544</v>
      </c>
      <c r="Q1354" s="24" t="s">
        <v>4965</v>
      </c>
      <c r="R1354" s="25" t="s">
        <v>1095</v>
      </c>
      <c r="S1354" s="24"/>
      <c r="T1354" s="24"/>
      <c r="U1354" s="24"/>
    </row>
    <row r="1355" spans="2:21">
      <c r="B1355" s="24" t="str">
        <f t="shared" si="49"/>
        <v>N</v>
      </c>
      <c r="C1355" s="24" t="s">
        <v>6375</v>
      </c>
      <c r="D1355" s="24" t="str">
        <f t="shared" si="48"/>
        <v/>
      </c>
      <c r="E1355" s="197" t="s">
        <v>481</v>
      </c>
      <c r="F1355" s="189" t="s">
        <v>4655</v>
      </c>
      <c r="G1355" s="189" t="s">
        <v>401</v>
      </c>
      <c r="H1355" s="195" t="s">
        <v>402</v>
      </c>
      <c r="I1355" s="24" t="s">
        <v>3961</v>
      </c>
      <c r="J1355" s="24" t="s">
        <v>3961</v>
      </c>
      <c r="K1355" s="24"/>
      <c r="L1355" s="24" t="s">
        <v>4867</v>
      </c>
      <c r="M1355" s="24" t="s">
        <v>543</v>
      </c>
      <c r="N1355" s="24" t="s">
        <v>4868</v>
      </c>
      <c r="O1355" s="24" t="s">
        <v>1125</v>
      </c>
      <c r="P1355" s="25" t="s">
        <v>544</v>
      </c>
      <c r="Q1355" s="24" t="s">
        <v>4967</v>
      </c>
      <c r="R1355" s="25" t="s">
        <v>4664</v>
      </c>
      <c r="S1355" s="24"/>
      <c r="T1355" s="24"/>
      <c r="U1355" s="24"/>
    </row>
    <row r="1356" spans="2:21">
      <c r="B1356" s="24" t="str">
        <f t="shared" si="49"/>
        <v>N</v>
      </c>
      <c r="C1356" s="24" t="s">
        <v>6376</v>
      </c>
      <c r="D1356" s="24" t="str">
        <f t="shared" si="48"/>
        <v/>
      </c>
      <c r="E1356" s="197" t="s">
        <v>481</v>
      </c>
      <c r="F1356" s="189" t="s">
        <v>4655</v>
      </c>
      <c r="G1356" s="189" t="s">
        <v>401</v>
      </c>
      <c r="H1356" s="195" t="s">
        <v>402</v>
      </c>
      <c r="I1356" s="24" t="s">
        <v>3961</v>
      </c>
      <c r="J1356" s="24" t="s">
        <v>3961</v>
      </c>
      <c r="K1356" s="24"/>
      <c r="L1356" s="24" t="s">
        <v>4867</v>
      </c>
      <c r="M1356" s="24" t="s">
        <v>550</v>
      </c>
      <c r="N1356" s="24" t="s">
        <v>549</v>
      </c>
      <c r="O1356" s="24" t="s">
        <v>1125</v>
      </c>
      <c r="P1356" s="25" t="s">
        <v>544</v>
      </c>
      <c r="Q1356" s="24" t="s">
        <v>4969</v>
      </c>
      <c r="R1356" s="25" t="s">
        <v>1095</v>
      </c>
      <c r="S1356" s="24"/>
      <c r="T1356" s="24"/>
      <c r="U1356" s="24"/>
    </row>
    <row r="1357" spans="2:21">
      <c r="B1357" s="24" t="str">
        <f t="shared" si="49"/>
        <v>N</v>
      </c>
      <c r="C1357" s="24" t="s">
        <v>6377</v>
      </c>
      <c r="D1357" s="24" t="str">
        <f t="shared" si="48"/>
        <v/>
      </c>
      <c r="E1357" s="197" t="s">
        <v>481</v>
      </c>
      <c r="F1357" s="189" t="s">
        <v>4655</v>
      </c>
      <c r="G1357" s="189" t="s">
        <v>401</v>
      </c>
      <c r="H1357" s="195" t="s">
        <v>402</v>
      </c>
      <c r="I1357" s="24" t="s">
        <v>3956</v>
      </c>
      <c r="J1357" s="24" t="s">
        <v>4656</v>
      </c>
      <c r="K1357" s="24"/>
      <c r="L1357" s="24" t="s">
        <v>4658</v>
      </c>
      <c r="M1357" s="24" t="s">
        <v>535</v>
      </c>
      <c r="N1357" s="24" t="s">
        <v>4868</v>
      </c>
      <c r="O1357" s="24" t="s">
        <v>1125</v>
      </c>
      <c r="P1357" s="25" t="s">
        <v>544</v>
      </c>
      <c r="Q1357" s="24" t="s">
        <v>5147</v>
      </c>
      <c r="R1357" s="25" t="s">
        <v>1095</v>
      </c>
      <c r="S1357" s="24"/>
      <c r="T1357" s="24"/>
      <c r="U1357" s="24"/>
    </row>
    <row r="1358" spans="2:21">
      <c r="B1358" s="24" t="str">
        <f t="shared" si="49"/>
        <v>N</v>
      </c>
      <c r="C1358" s="24" t="s">
        <v>6378</v>
      </c>
      <c r="D1358" s="24" t="str">
        <f t="shared" si="48"/>
        <v/>
      </c>
      <c r="E1358" s="197" t="s">
        <v>481</v>
      </c>
      <c r="F1358" s="189" t="s">
        <v>4655</v>
      </c>
      <c r="G1358" s="189" t="s">
        <v>401</v>
      </c>
      <c r="H1358" s="195" t="s">
        <v>402</v>
      </c>
      <c r="I1358" s="24" t="s">
        <v>3956</v>
      </c>
      <c r="J1358" s="24" t="s">
        <v>4656</v>
      </c>
      <c r="K1358" s="24"/>
      <c r="L1358" s="24" t="s">
        <v>4658</v>
      </c>
      <c r="M1358" s="24" t="s">
        <v>543</v>
      </c>
      <c r="N1358" s="24" t="s">
        <v>4868</v>
      </c>
      <c r="O1358" s="24" t="s">
        <v>1125</v>
      </c>
      <c r="P1358" s="25" t="s">
        <v>544</v>
      </c>
      <c r="Q1358" s="24" t="s">
        <v>5149</v>
      </c>
      <c r="R1358" s="25" t="s">
        <v>4664</v>
      </c>
      <c r="S1358" s="24"/>
      <c r="T1358" s="24"/>
      <c r="U1358" s="24"/>
    </row>
    <row r="1359" spans="2:21">
      <c r="B1359" s="24" t="str">
        <f t="shared" si="49"/>
        <v>N</v>
      </c>
      <c r="C1359" s="24" t="s">
        <v>6379</v>
      </c>
      <c r="D1359" s="24" t="str">
        <f t="shared" si="48"/>
        <v/>
      </c>
      <c r="E1359" s="197" t="s">
        <v>481</v>
      </c>
      <c r="F1359" s="189" t="s">
        <v>4655</v>
      </c>
      <c r="G1359" s="189" t="s">
        <v>401</v>
      </c>
      <c r="H1359" s="195" t="s">
        <v>402</v>
      </c>
      <c r="I1359" s="24" t="s">
        <v>3961</v>
      </c>
      <c r="J1359" s="24" t="s">
        <v>3961</v>
      </c>
      <c r="K1359" s="24"/>
      <c r="L1359" s="24" t="s">
        <v>4658</v>
      </c>
      <c r="M1359" s="24" t="s">
        <v>535</v>
      </c>
      <c r="N1359" s="24" t="s">
        <v>4868</v>
      </c>
      <c r="O1359" s="24" t="s">
        <v>1125</v>
      </c>
      <c r="P1359" s="25" t="s">
        <v>544</v>
      </c>
      <c r="Q1359" s="24" t="s">
        <v>5116</v>
      </c>
      <c r="R1359" s="25" t="s">
        <v>1095</v>
      </c>
      <c r="S1359" s="24"/>
      <c r="T1359" s="24"/>
      <c r="U1359" s="24"/>
    </row>
    <row r="1360" spans="2:21">
      <c r="B1360" s="24" t="str">
        <f t="shared" si="49"/>
        <v>N</v>
      </c>
      <c r="C1360" s="24" t="s">
        <v>6380</v>
      </c>
      <c r="D1360" s="24" t="str">
        <f t="shared" si="48"/>
        <v/>
      </c>
      <c r="E1360" s="197" t="s">
        <v>481</v>
      </c>
      <c r="F1360" s="189" t="s">
        <v>4655</v>
      </c>
      <c r="G1360" s="189" t="s">
        <v>401</v>
      </c>
      <c r="H1360" s="195" t="s">
        <v>402</v>
      </c>
      <c r="I1360" s="24" t="s">
        <v>3961</v>
      </c>
      <c r="J1360" s="24" t="s">
        <v>3961</v>
      </c>
      <c r="K1360" s="24"/>
      <c r="L1360" s="24" t="s">
        <v>4658</v>
      </c>
      <c r="M1360" s="24" t="s">
        <v>543</v>
      </c>
      <c r="N1360" s="24" t="s">
        <v>4868</v>
      </c>
      <c r="O1360" s="24" t="s">
        <v>1125</v>
      </c>
      <c r="P1360" s="25" t="s">
        <v>544</v>
      </c>
      <c r="Q1360" s="24" t="s">
        <v>5116</v>
      </c>
      <c r="R1360" s="25" t="s">
        <v>4664</v>
      </c>
      <c r="S1360" s="24"/>
      <c r="T1360" s="24"/>
      <c r="U1360" s="24"/>
    </row>
    <row r="1361" spans="2:21">
      <c r="B1361" s="24" t="str">
        <f t="shared" si="49"/>
        <v>N</v>
      </c>
      <c r="C1361" s="24" t="s">
        <v>6381</v>
      </c>
      <c r="D1361" s="24" t="str">
        <f t="shared" si="48"/>
        <v/>
      </c>
      <c r="E1361" s="197" t="s">
        <v>481</v>
      </c>
      <c r="F1361" s="189" t="s">
        <v>4655</v>
      </c>
      <c r="G1361" s="189" t="s">
        <v>401</v>
      </c>
      <c r="H1361" s="195" t="s">
        <v>402</v>
      </c>
      <c r="I1361" s="24" t="s">
        <v>3956</v>
      </c>
      <c r="J1361" s="24" t="s">
        <v>4656</v>
      </c>
      <c r="K1361" s="24"/>
      <c r="L1361" s="24" t="s">
        <v>4658</v>
      </c>
      <c r="M1361" s="24" t="s">
        <v>535</v>
      </c>
      <c r="N1361" s="24" t="s">
        <v>5218</v>
      </c>
      <c r="O1361" s="24" t="s">
        <v>1125</v>
      </c>
      <c r="P1361" s="25" t="s">
        <v>544</v>
      </c>
      <c r="Q1361" s="24" t="s">
        <v>5307</v>
      </c>
      <c r="R1361" s="25" t="s">
        <v>1095</v>
      </c>
      <c r="S1361" s="24"/>
      <c r="T1361" s="24"/>
      <c r="U1361" s="24"/>
    </row>
    <row r="1362" spans="2:21">
      <c r="B1362" s="24" t="str">
        <f t="shared" si="49"/>
        <v>N</v>
      </c>
      <c r="C1362" s="24" t="s">
        <v>6382</v>
      </c>
      <c r="D1362" s="24" t="str">
        <f t="shared" si="48"/>
        <v/>
      </c>
      <c r="E1362" s="197" t="s">
        <v>481</v>
      </c>
      <c r="F1362" s="189" t="s">
        <v>4655</v>
      </c>
      <c r="G1362" s="189" t="s">
        <v>401</v>
      </c>
      <c r="H1362" s="195" t="s">
        <v>402</v>
      </c>
      <c r="I1362" s="24" t="s">
        <v>3956</v>
      </c>
      <c r="J1362" s="24" t="s">
        <v>4656</v>
      </c>
      <c r="K1362" s="24"/>
      <c r="L1362" s="24" t="s">
        <v>4658</v>
      </c>
      <c r="M1362" s="24" t="s">
        <v>543</v>
      </c>
      <c r="N1362" s="24" t="s">
        <v>5218</v>
      </c>
      <c r="O1362" s="24" t="s">
        <v>1125</v>
      </c>
      <c r="P1362" s="25" t="s">
        <v>544</v>
      </c>
      <c r="Q1362" s="24" t="s">
        <v>5309</v>
      </c>
      <c r="R1362" s="25" t="s">
        <v>4664</v>
      </c>
      <c r="S1362" s="24"/>
      <c r="T1362" s="24"/>
      <c r="U1362" s="24"/>
    </row>
    <row r="1363" spans="2:21">
      <c r="B1363" s="24" t="str">
        <f t="shared" si="49"/>
        <v>N</v>
      </c>
      <c r="C1363" s="24" t="s">
        <v>6383</v>
      </c>
      <c r="D1363" s="24" t="str">
        <f t="shared" si="48"/>
        <v/>
      </c>
      <c r="E1363" s="197" t="s">
        <v>481</v>
      </c>
      <c r="F1363" s="189" t="s">
        <v>4655</v>
      </c>
      <c r="G1363" s="189" t="s">
        <v>401</v>
      </c>
      <c r="H1363" s="195" t="s">
        <v>402</v>
      </c>
      <c r="I1363" s="24" t="s">
        <v>3961</v>
      </c>
      <c r="J1363" s="24" t="s">
        <v>3961</v>
      </c>
      <c r="K1363" s="24"/>
      <c r="L1363" s="24" t="s">
        <v>4658</v>
      </c>
      <c r="M1363" s="24" t="s">
        <v>535</v>
      </c>
      <c r="N1363" s="24" t="s">
        <v>5218</v>
      </c>
      <c r="O1363" s="24" t="s">
        <v>1125</v>
      </c>
      <c r="P1363" s="25" t="s">
        <v>544</v>
      </c>
      <c r="Q1363" s="24" t="s">
        <v>5311</v>
      </c>
      <c r="R1363" s="25" t="s">
        <v>1095</v>
      </c>
      <c r="S1363" s="24"/>
      <c r="T1363" s="24"/>
      <c r="U1363" s="24"/>
    </row>
    <row r="1364" spans="2:21">
      <c r="B1364" s="24" t="str">
        <f t="shared" si="49"/>
        <v>N</v>
      </c>
      <c r="C1364" s="24" t="s">
        <v>6384</v>
      </c>
      <c r="D1364" s="24" t="str">
        <f t="shared" si="48"/>
        <v/>
      </c>
      <c r="E1364" s="197" t="s">
        <v>481</v>
      </c>
      <c r="F1364" s="189" t="s">
        <v>4655</v>
      </c>
      <c r="G1364" s="189" t="s">
        <v>401</v>
      </c>
      <c r="H1364" s="195" t="s">
        <v>402</v>
      </c>
      <c r="I1364" s="24" t="s">
        <v>3961</v>
      </c>
      <c r="J1364" s="24" t="s">
        <v>3961</v>
      </c>
      <c r="K1364" s="24"/>
      <c r="L1364" s="24" t="s">
        <v>4658</v>
      </c>
      <c r="M1364" s="24" t="s">
        <v>543</v>
      </c>
      <c r="N1364" s="24" t="s">
        <v>5218</v>
      </c>
      <c r="O1364" s="24" t="s">
        <v>1125</v>
      </c>
      <c r="P1364" s="25" t="s">
        <v>544</v>
      </c>
      <c r="Q1364" s="24" t="s">
        <v>5313</v>
      </c>
      <c r="R1364" s="25" t="s">
        <v>4664</v>
      </c>
      <c r="S1364" s="24"/>
      <c r="T1364" s="24"/>
      <c r="U1364" s="24"/>
    </row>
    <row r="1365" spans="2:21">
      <c r="B1365" s="24" t="str">
        <f t="shared" si="49"/>
        <v>N</v>
      </c>
      <c r="C1365" s="24" t="s">
        <v>6385</v>
      </c>
      <c r="D1365" s="24" t="str">
        <f t="shared" si="48"/>
        <v/>
      </c>
      <c r="E1365" s="197" t="s">
        <v>481</v>
      </c>
      <c r="F1365" s="189" t="s">
        <v>4655</v>
      </c>
      <c r="G1365" s="189" t="s">
        <v>401</v>
      </c>
      <c r="H1365" s="195" t="s">
        <v>402</v>
      </c>
      <c r="I1365" s="24" t="s">
        <v>3956</v>
      </c>
      <c r="J1365" s="24" t="s">
        <v>4656</v>
      </c>
      <c r="K1365" s="24"/>
      <c r="L1365" s="24" t="s">
        <v>4867</v>
      </c>
      <c r="M1365" s="24" t="s">
        <v>535</v>
      </c>
      <c r="N1365" s="24" t="s">
        <v>5218</v>
      </c>
      <c r="O1365" s="24" t="s">
        <v>1125</v>
      </c>
      <c r="P1365" s="25" t="s">
        <v>544</v>
      </c>
      <c r="Q1365" s="24" t="s">
        <v>5507</v>
      </c>
      <c r="R1365" s="25" t="s">
        <v>1095</v>
      </c>
      <c r="S1365" s="24"/>
      <c r="T1365" s="24"/>
      <c r="U1365" s="24"/>
    </row>
    <row r="1366" spans="2:21">
      <c r="B1366" s="24" t="str">
        <f t="shared" si="49"/>
        <v>N</v>
      </c>
      <c r="C1366" s="24" t="s">
        <v>6386</v>
      </c>
      <c r="D1366" s="24" t="str">
        <f t="shared" si="48"/>
        <v/>
      </c>
      <c r="E1366" s="197" t="s">
        <v>481</v>
      </c>
      <c r="F1366" s="189" t="s">
        <v>4655</v>
      </c>
      <c r="G1366" s="189" t="s">
        <v>401</v>
      </c>
      <c r="H1366" s="195" t="s">
        <v>402</v>
      </c>
      <c r="I1366" s="24" t="s">
        <v>3956</v>
      </c>
      <c r="J1366" s="24" t="s">
        <v>4656</v>
      </c>
      <c r="K1366" s="24"/>
      <c r="L1366" s="24" t="s">
        <v>4867</v>
      </c>
      <c r="M1366" s="24" t="s">
        <v>543</v>
      </c>
      <c r="N1366" s="24" t="s">
        <v>5218</v>
      </c>
      <c r="O1366" s="24" t="s">
        <v>1125</v>
      </c>
      <c r="P1366" s="25" t="s">
        <v>544</v>
      </c>
      <c r="Q1366" s="24" t="s">
        <v>5509</v>
      </c>
      <c r="R1366" s="25" t="s">
        <v>4664</v>
      </c>
      <c r="S1366" s="24"/>
      <c r="T1366" s="24"/>
      <c r="U1366" s="24"/>
    </row>
    <row r="1367" spans="2:21">
      <c r="B1367" s="24" t="str">
        <f t="shared" si="49"/>
        <v>N</v>
      </c>
      <c r="C1367" s="24" t="s">
        <v>6387</v>
      </c>
      <c r="D1367" s="24" t="str">
        <f t="shared" si="48"/>
        <v/>
      </c>
      <c r="E1367" s="197" t="s">
        <v>481</v>
      </c>
      <c r="F1367" s="189" t="s">
        <v>4655</v>
      </c>
      <c r="G1367" s="189" t="s">
        <v>401</v>
      </c>
      <c r="H1367" s="195" t="s">
        <v>402</v>
      </c>
      <c r="I1367" s="24" t="s">
        <v>3961</v>
      </c>
      <c r="J1367" s="24" t="s">
        <v>3961</v>
      </c>
      <c r="K1367" s="24"/>
      <c r="L1367" s="24" t="s">
        <v>4867</v>
      </c>
      <c r="M1367" s="24" t="s">
        <v>535</v>
      </c>
      <c r="N1367" s="24" t="s">
        <v>5218</v>
      </c>
      <c r="O1367" s="24" t="s">
        <v>1125</v>
      </c>
      <c r="P1367" s="25" t="s">
        <v>544</v>
      </c>
      <c r="Q1367" s="24" t="s">
        <v>5511</v>
      </c>
      <c r="R1367" s="25" t="s">
        <v>1095</v>
      </c>
      <c r="S1367" s="24"/>
      <c r="T1367" s="24"/>
      <c r="U1367" s="24"/>
    </row>
    <row r="1368" spans="2:21">
      <c r="B1368" s="24" t="str">
        <f t="shared" si="49"/>
        <v>N</v>
      </c>
      <c r="C1368" s="24" t="s">
        <v>6388</v>
      </c>
      <c r="D1368" s="24" t="str">
        <f t="shared" si="48"/>
        <v/>
      </c>
      <c r="E1368" s="197" t="s">
        <v>481</v>
      </c>
      <c r="F1368" s="189" t="s">
        <v>4655</v>
      </c>
      <c r="G1368" s="189" t="s">
        <v>401</v>
      </c>
      <c r="H1368" s="195" t="s">
        <v>402</v>
      </c>
      <c r="I1368" s="24" t="s">
        <v>3961</v>
      </c>
      <c r="J1368" s="24" t="s">
        <v>3961</v>
      </c>
      <c r="K1368" s="24"/>
      <c r="L1368" s="24" t="s">
        <v>4867</v>
      </c>
      <c r="M1368" s="24" t="s">
        <v>543</v>
      </c>
      <c r="N1368" s="24" t="s">
        <v>5218</v>
      </c>
      <c r="O1368" s="24" t="s">
        <v>1125</v>
      </c>
      <c r="P1368" s="25" t="s">
        <v>544</v>
      </c>
      <c r="Q1368" s="24" t="s">
        <v>5513</v>
      </c>
      <c r="R1368" s="25" t="s">
        <v>4664</v>
      </c>
      <c r="S1368" s="24"/>
      <c r="T1368" s="24"/>
      <c r="U1368" s="24"/>
    </row>
    <row r="1369" spans="2:21">
      <c r="B1369" s="24" t="str">
        <f t="shared" si="49"/>
        <v>N</v>
      </c>
      <c r="C1369" s="24" t="s">
        <v>6389</v>
      </c>
      <c r="D1369" s="24" t="str">
        <f t="shared" si="48"/>
        <v/>
      </c>
      <c r="E1369" s="189" t="s">
        <v>326</v>
      </c>
      <c r="F1369" s="189" t="s">
        <v>4655</v>
      </c>
      <c r="G1369" s="189" t="s">
        <v>339</v>
      </c>
      <c r="H1369" s="195" t="s">
        <v>329</v>
      </c>
      <c r="I1369" s="24" t="s">
        <v>3956</v>
      </c>
      <c r="J1369" s="24" t="s">
        <v>4656</v>
      </c>
      <c r="K1369" s="24" t="s">
        <v>4657</v>
      </c>
      <c r="L1369" s="24" t="s">
        <v>4658</v>
      </c>
      <c r="M1369" s="24" t="s">
        <v>535</v>
      </c>
      <c r="N1369" s="24" t="s">
        <v>4659</v>
      </c>
      <c r="O1369" s="24" t="s">
        <v>1235</v>
      </c>
      <c r="P1369" s="25" t="s">
        <v>544</v>
      </c>
      <c r="Q1369" s="24" t="s">
        <v>4661</v>
      </c>
      <c r="R1369" s="25" t="s">
        <v>1095</v>
      </c>
      <c r="S1369" s="24"/>
      <c r="T1369" s="24"/>
      <c r="U1369" s="24"/>
    </row>
    <row r="1370" spans="2:21">
      <c r="B1370" s="24" t="str">
        <f t="shared" si="49"/>
        <v>N</v>
      </c>
      <c r="C1370" s="24" t="s">
        <v>6390</v>
      </c>
      <c r="D1370" s="24" t="str">
        <f t="shared" si="48"/>
        <v/>
      </c>
      <c r="E1370" s="189" t="s">
        <v>326</v>
      </c>
      <c r="F1370" s="189" t="s">
        <v>4655</v>
      </c>
      <c r="G1370" s="189" t="s">
        <v>339</v>
      </c>
      <c r="H1370" s="195" t="s">
        <v>329</v>
      </c>
      <c r="I1370" s="24" t="s">
        <v>3956</v>
      </c>
      <c r="J1370" s="24" t="s">
        <v>4656</v>
      </c>
      <c r="K1370" s="24" t="s">
        <v>4657</v>
      </c>
      <c r="L1370" s="24" t="s">
        <v>4658</v>
      </c>
      <c r="M1370" s="24" t="s">
        <v>543</v>
      </c>
      <c r="N1370" s="24" t="s">
        <v>4659</v>
      </c>
      <c r="O1370" s="24" t="s">
        <v>1235</v>
      </c>
      <c r="P1370" s="25" t="s">
        <v>544</v>
      </c>
      <c r="Q1370" s="24" t="s">
        <v>4663</v>
      </c>
      <c r="R1370" s="25" t="s">
        <v>4664</v>
      </c>
      <c r="S1370" s="24"/>
      <c r="T1370" s="24"/>
      <c r="U1370" s="24"/>
    </row>
    <row r="1371" spans="2:21">
      <c r="B1371" s="24" t="str">
        <f t="shared" si="49"/>
        <v>N</v>
      </c>
      <c r="C1371" s="24" t="s">
        <v>6391</v>
      </c>
      <c r="D1371" s="24" t="str">
        <f t="shared" si="48"/>
        <v/>
      </c>
      <c r="E1371" s="189" t="s">
        <v>326</v>
      </c>
      <c r="F1371" s="189" t="s">
        <v>4655</v>
      </c>
      <c r="G1371" s="189" t="s">
        <v>339</v>
      </c>
      <c r="H1371" s="195" t="s">
        <v>329</v>
      </c>
      <c r="I1371" s="24" t="s">
        <v>3956</v>
      </c>
      <c r="J1371" s="24" t="s">
        <v>4656</v>
      </c>
      <c r="K1371" s="24" t="s">
        <v>4657</v>
      </c>
      <c r="L1371" s="24" t="s">
        <v>4658</v>
      </c>
      <c r="M1371" s="24" t="s">
        <v>550</v>
      </c>
      <c r="N1371" s="24" t="s">
        <v>549</v>
      </c>
      <c r="O1371" s="24" t="s">
        <v>1235</v>
      </c>
      <c r="P1371" s="25" t="s">
        <v>544</v>
      </c>
      <c r="Q1371" s="24" t="s">
        <v>4666</v>
      </c>
      <c r="R1371" s="25" t="s">
        <v>1095</v>
      </c>
      <c r="S1371" s="24"/>
      <c r="T1371" s="24"/>
      <c r="U1371" s="24"/>
    </row>
    <row r="1372" spans="2:21">
      <c r="B1372" s="24" t="str">
        <f t="shared" si="49"/>
        <v>N</v>
      </c>
      <c r="C1372" s="24" t="s">
        <v>6392</v>
      </c>
      <c r="D1372" s="24" t="str">
        <f t="shared" si="48"/>
        <v/>
      </c>
      <c r="E1372" s="189" t="s">
        <v>326</v>
      </c>
      <c r="F1372" s="189" t="s">
        <v>4655</v>
      </c>
      <c r="G1372" s="189" t="s">
        <v>332</v>
      </c>
      <c r="H1372" s="195" t="s">
        <v>333</v>
      </c>
      <c r="I1372" s="24" t="s">
        <v>3961</v>
      </c>
      <c r="J1372" s="24" t="s">
        <v>3961</v>
      </c>
      <c r="K1372" s="24"/>
      <c r="L1372" s="24" t="s">
        <v>4658</v>
      </c>
      <c r="M1372" s="24" t="s">
        <v>535</v>
      </c>
      <c r="N1372" s="24" t="s">
        <v>4659</v>
      </c>
      <c r="O1372" s="24" t="s">
        <v>1235</v>
      </c>
      <c r="P1372" s="25" t="s">
        <v>544</v>
      </c>
      <c r="Q1372" s="24" t="s">
        <v>4669</v>
      </c>
      <c r="R1372" s="25" t="s">
        <v>1095</v>
      </c>
      <c r="S1372" s="24"/>
      <c r="T1372" s="24"/>
      <c r="U1372" s="24"/>
    </row>
    <row r="1373" spans="2:21">
      <c r="B1373" s="24" t="str">
        <f t="shared" si="49"/>
        <v>N</v>
      </c>
      <c r="C1373" s="24" t="s">
        <v>6393</v>
      </c>
      <c r="D1373" s="24" t="str">
        <f t="shared" si="48"/>
        <v/>
      </c>
      <c r="E1373" s="189" t="s">
        <v>326</v>
      </c>
      <c r="F1373" s="189" t="s">
        <v>4655</v>
      </c>
      <c r="G1373" s="189" t="s">
        <v>332</v>
      </c>
      <c r="H1373" s="195" t="s">
        <v>333</v>
      </c>
      <c r="I1373" s="24" t="s">
        <v>3961</v>
      </c>
      <c r="J1373" s="24" t="s">
        <v>3961</v>
      </c>
      <c r="K1373" s="24"/>
      <c r="L1373" s="24" t="s">
        <v>4658</v>
      </c>
      <c r="M1373" s="24" t="s">
        <v>543</v>
      </c>
      <c r="N1373" s="24" t="s">
        <v>4659</v>
      </c>
      <c r="O1373" s="24" t="s">
        <v>1235</v>
      </c>
      <c r="P1373" s="25" t="s">
        <v>544</v>
      </c>
      <c r="Q1373" s="24" t="s">
        <v>4671</v>
      </c>
      <c r="R1373" s="25" t="s">
        <v>4664</v>
      </c>
      <c r="S1373" s="24"/>
      <c r="T1373" s="24"/>
      <c r="U1373" s="24"/>
    </row>
    <row r="1374" spans="2:21">
      <c r="B1374" s="24" t="str">
        <f t="shared" si="49"/>
        <v>N</v>
      </c>
      <c r="C1374" s="24" t="s">
        <v>6394</v>
      </c>
      <c r="D1374" s="24" t="str">
        <f t="shared" si="48"/>
        <v/>
      </c>
      <c r="E1374" s="189" t="s">
        <v>326</v>
      </c>
      <c r="F1374" s="189" t="s">
        <v>4655</v>
      </c>
      <c r="G1374" s="189" t="s">
        <v>332</v>
      </c>
      <c r="H1374" s="195" t="s">
        <v>333</v>
      </c>
      <c r="I1374" s="24" t="s">
        <v>3961</v>
      </c>
      <c r="J1374" s="24" t="s">
        <v>3961</v>
      </c>
      <c r="K1374" s="24"/>
      <c r="L1374" s="24" t="s">
        <v>4658</v>
      </c>
      <c r="M1374" s="24" t="s">
        <v>550</v>
      </c>
      <c r="N1374" s="24" t="s">
        <v>549</v>
      </c>
      <c r="O1374" s="24" t="s">
        <v>1235</v>
      </c>
      <c r="P1374" s="25" t="s">
        <v>544</v>
      </c>
      <c r="Q1374" s="24" t="s">
        <v>4673</v>
      </c>
      <c r="R1374" s="25" t="s">
        <v>1095</v>
      </c>
      <c r="S1374" s="24"/>
      <c r="T1374" s="24"/>
      <c r="U1374" s="24"/>
    </row>
    <row r="1375" spans="2:21">
      <c r="B1375" s="24" t="str">
        <f t="shared" si="49"/>
        <v>N</v>
      </c>
      <c r="C1375" s="24" t="s">
        <v>6395</v>
      </c>
      <c r="D1375" s="24" t="str">
        <f t="shared" si="48"/>
        <v/>
      </c>
      <c r="E1375" s="189" t="s">
        <v>326</v>
      </c>
      <c r="F1375" s="189" t="s">
        <v>4655</v>
      </c>
      <c r="G1375" s="189" t="s">
        <v>332</v>
      </c>
      <c r="H1375" s="195" t="s">
        <v>333</v>
      </c>
      <c r="I1375" s="24" t="s">
        <v>3956</v>
      </c>
      <c r="J1375" s="24" t="s">
        <v>4656</v>
      </c>
      <c r="K1375" s="24" t="s">
        <v>4675</v>
      </c>
      <c r="L1375" s="24" t="s">
        <v>4658</v>
      </c>
      <c r="M1375" s="24" t="s">
        <v>535</v>
      </c>
      <c r="N1375" s="24" t="s">
        <v>4659</v>
      </c>
      <c r="O1375" s="24" t="s">
        <v>1235</v>
      </c>
      <c r="P1375" s="25" t="s">
        <v>544</v>
      </c>
      <c r="Q1375" s="24" t="s">
        <v>4677</v>
      </c>
      <c r="R1375" s="25" t="s">
        <v>1095</v>
      </c>
      <c r="S1375" s="24"/>
      <c r="T1375" s="24"/>
      <c r="U1375" s="24"/>
    </row>
    <row r="1376" spans="2:21">
      <c r="B1376" s="24" t="str">
        <f t="shared" si="49"/>
        <v>N</v>
      </c>
      <c r="C1376" s="24" t="s">
        <v>6396</v>
      </c>
      <c r="D1376" s="24" t="str">
        <f t="shared" si="48"/>
        <v/>
      </c>
      <c r="E1376" s="189" t="s">
        <v>326</v>
      </c>
      <c r="F1376" s="189" t="s">
        <v>4655</v>
      </c>
      <c r="G1376" s="189" t="s">
        <v>332</v>
      </c>
      <c r="H1376" s="195" t="s">
        <v>333</v>
      </c>
      <c r="I1376" s="24" t="s">
        <v>3956</v>
      </c>
      <c r="J1376" s="24" t="s">
        <v>4656</v>
      </c>
      <c r="K1376" s="24" t="s">
        <v>4675</v>
      </c>
      <c r="L1376" s="24" t="s">
        <v>4658</v>
      </c>
      <c r="M1376" s="24" t="s">
        <v>543</v>
      </c>
      <c r="N1376" s="24" t="s">
        <v>4659</v>
      </c>
      <c r="O1376" s="24" t="s">
        <v>1235</v>
      </c>
      <c r="P1376" s="25" t="s">
        <v>544</v>
      </c>
      <c r="Q1376" s="24" t="s">
        <v>4679</v>
      </c>
      <c r="R1376" s="25" t="s">
        <v>4664</v>
      </c>
      <c r="S1376" s="24"/>
      <c r="T1376" s="24"/>
      <c r="U1376" s="24"/>
    </row>
    <row r="1377" spans="2:21">
      <c r="B1377" s="24" t="str">
        <f t="shared" si="49"/>
        <v>N</v>
      </c>
      <c r="C1377" s="24" t="s">
        <v>6397</v>
      </c>
      <c r="D1377" s="24" t="str">
        <f t="shared" si="48"/>
        <v/>
      </c>
      <c r="E1377" s="189" t="s">
        <v>326</v>
      </c>
      <c r="F1377" s="189" t="s">
        <v>4655</v>
      </c>
      <c r="G1377" s="189" t="s">
        <v>332</v>
      </c>
      <c r="H1377" s="195" t="s">
        <v>333</v>
      </c>
      <c r="I1377" s="24" t="s">
        <v>3956</v>
      </c>
      <c r="J1377" s="24" t="s">
        <v>4656</v>
      </c>
      <c r="K1377" s="24" t="s">
        <v>4675</v>
      </c>
      <c r="L1377" s="24" t="s">
        <v>4658</v>
      </c>
      <c r="M1377" s="24" t="s">
        <v>550</v>
      </c>
      <c r="N1377" s="24" t="s">
        <v>549</v>
      </c>
      <c r="O1377" s="24" t="s">
        <v>1235</v>
      </c>
      <c r="P1377" s="25" t="s">
        <v>544</v>
      </c>
      <c r="Q1377" s="24" t="s">
        <v>4681</v>
      </c>
      <c r="R1377" s="25" t="s">
        <v>1095</v>
      </c>
      <c r="S1377" s="24"/>
      <c r="T1377" s="24"/>
      <c r="U1377" s="24"/>
    </row>
    <row r="1378" spans="2:21">
      <c r="B1378" s="24" t="str">
        <f t="shared" si="49"/>
        <v>N</v>
      </c>
      <c r="C1378" s="24" t="s">
        <v>6398</v>
      </c>
      <c r="D1378" s="24" t="str">
        <f t="shared" si="48"/>
        <v/>
      </c>
      <c r="E1378" s="189" t="s">
        <v>336</v>
      </c>
      <c r="F1378" s="189" t="s">
        <v>4655</v>
      </c>
      <c r="G1378" s="189" t="s">
        <v>339</v>
      </c>
      <c r="H1378" s="195" t="s">
        <v>329</v>
      </c>
      <c r="I1378" s="24" t="s">
        <v>3956</v>
      </c>
      <c r="J1378" s="24" t="s">
        <v>4656</v>
      </c>
      <c r="K1378" s="24" t="s">
        <v>4657</v>
      </c>
      <c r="L1378" s="24" t="s">
        <v>4658</v>
      </c>
      <c r="M1378" s="24" t="s">
        <v>535</v>
      </c>
      <c r="N1378" s="24" t="s">
        <v>4659</v>
      </c>
      <c r="O1378" s="24" t="s">
        <v>1235</v>
      </c>
      <c r="P1378" s="25" t="s">
        <v>544</v>
      </c>
      <c r="Q1378" s="24" t="s">
        <v>4661</v>
      </c>
      <c r="R1378" s="25" t="s">
        <v>1095</v>
      </c>
      <c r="S1378" s="24"/>
      <c r="T1378" s="24"/>
      <c r="U1378" s="24"/>
    </row>
    <row r="1379" spans="2:21">
      <c r="B1379" s="24" t="str">
        <f t="shared" si="49"/>
        <v>N</v>
      </c>
      <c r="C1379" s="24" t="s">
        <v>6399</v>
      </c>
      <c r="D1379" s="24" t="str">
        <f t="shared" si="48"/>
        <v/>
      </c>
      <c r="E1379" s="189" t="s">
        <v>336</v>
      </c>
      <c r="F1379" s="189" t="s">
        <v>4655</v>
      </c>
      <c r="G1379" s="189" t="s">
        <v>339</v>
      </c>
      <c r="H1379" s="195" t="s">
        <v>329</v>
      </c>
      <c r="I1379" s="24" t="s">
        <v>3956</v>
      </c>
      <c r="J1379" s="24" t="s">
        <v>4656</v>
      </c>
      <c r="K1379" s="24" t="s">
        <v>4657</v>
      </c>
      <c r="L1379" s="24" t="s">
        <v>4658</v>
      </c>
      <c r="M1379" s="24" t="s">
        <v>543</v>
      </c>
      <c r="N1379" s="24" t="s">
        <v>4659</v>
      </c>
      <c r="O1379" s="24" t="s">
        <v>1235</v>
      </c>
      <c r="P1379" s="25" t="s">
        <v>544</v>
      </c>
      <c r="Q1379" s="24" t="s">
        <v>4663</v>
      </c>
      <c r="R1379" s="25" t="s">
        <v>4664</v>
      </c>
      <c r="S1379" s="24"/>
      <c r="T1379" s="24"/>
      <c r="U1379" s="24"/>
    </row>
    <row r="1380" spans="2:21">
      <c r="B1380" s="24" t="str">
        <f t="shared" si="49"/>
        <v>N</v>
      </c>
      <c r="C1380" s="24" t="s">
        <v>6400</v>
      </c>
      <c r="D1380" s="24" t="str">
        <f t="shared" si="48"/>
        <v/>
      </c>
      <c r="E1380" s="189" t="s">
        <v>336</v>
      </c>
      <c r="F1380" s="189" t="s">
        <v>4655</v>
      </c>
      <c r="G1380" s="189" t="s">
        <v>339</v>
      </c>
      <c r="H1380" s="195" t="s">
        <v>329</v>
      </c>
      <c r="I1380" s="24" t="s">
        <v>3956</v>
      </c>
      <c r="J1380" s="24" t="s">
        <v>4656</v>
      </c>
      <c r="K1380" s="24" t="s">
        <v>4657</v>
      </c>
      <c r="L1380" s="24" t="s">
        <v>4658</v>
      </c>
      <c r="M1380" s="24" t="s">
        <v>550</v>
      </c>
      <c r="N1380" s="24" t="s">
        <v>549</v>
      </c>
      <c r="O1380" s="24" t="s">
        <v>1235</v>
      </c>
      <c r="P1380" s="25" t="s">
        <v>544</v>
      </c>
      <c r="Q1380" s="24" t="s">
        <v>4666</v>
      </c>
      <c r="R1380" s="25" t="s">
        <v>1095</v>
      </c>
      <c r="S1380" s="24"/>
      <c r="T1380" s="24"/>
      <c r="U1380" s="24"/>
    </row>
    <row r="1381" spans="2:21">
      <c r="B1381" s="24" t="str">
        <f t="shared" si="49"/>
        <v>N</v>
      </c>
      <c r="C1381" s="24" t="s">
        <v>6401</v>
      </c>
      <c r="D1381" s="24" t="str">
        <f t="shared" si="48"/>
        <v/>
      </c>
      <c r="E1381" s="189" t="s">
        <v>336</v>
      </c>
      <c r="F1381" s="189" t="s">
        <v>4655</v>
      </c>
      <c r="G1381" s="189" t="s">
        <v>332</v>
      </c>
      <c r="H1381" s="195" t="s">
        <v>333</v>
      </c>
      <c r="I1381" s="24" t="s">
        <v>3961</v>
      </c>
      <c r="J1381" s="24" t="s">
        <v>3961</v>
      </c>
      <c r="K1381" s="24"/>
      <c r="L1381" s="24" t="s">
        <v>4658</v>
      </c>
      <c r="M1381" s="24" t="s">
        <v>535</v>
      </c>
      <c r="N1381" s="24" t="s">
        <v>4659</v>
      </c>
      <c r="O1381" s="24" t="s">
        <v>1235</v>
      </c>
      <c r="P1381" s="25" t="s">
        <v>544</v>
      </c>
      <c r="Q1381" s="24" t="s">
        <v>4669</v>
      </c>
      <c r="R1381" s="25" t="s">
        <v>1095</v>
      </c>
      <c r="S1381" s="24"/>
      <c r="T1381" s="24"/>
      <c r="U1381" s="24"/>
    </row>
    <row r="1382" spans="2:21">
      <c r="B1382" s="24" t="str">
        <f t="shared" si="49"/>
        <v>N</v>
      </c>
      <c r="C1382" s="24" t="s">
        <v>6402</v>
      </c>
      <c r="D1382" s="24" t="str">
        <f t="shared" si="48"/>
        <v/>
      </c>
      <c r="E1382" s="189" t="s">
        <v>336</v>
      </c>
      <c r="F1382" s="189" t="s">
        <v>4655</v>
      </c>
      <c r="G1382" s="189" t="s">
        <v>332</v>
      </c>
      <c r="H1382" s="195" t="s">
        <v>333</v>
      </c>
      <c r="I1382" s="24" t="s">
        <v>3961</v>
      </c>
      <c r="J1382" s="24" t="s">
        <v>3961</v>
      </c>
      <c r="K1382" s="24"/>
      <c r="L1382" s="24" t="s">
        <v>4658</v>
      </c>
      <c r="M1382" s="24" t="s">
        <v>543</v>
      </c>
      <c r="N1382" s="24" t="s">
        <v>4659</v>
      </c>
      <c r="O1382" s="24" t="s">
        <v>1235</v>
      </c>
      <c r="P1382" s="25" t="s">
        <v>544</v>
      </c>
      <c r="Q1382" s="24" t="s">
        <v>4671</v>
      </c>
      <c r="R1382" s="25" t="s">
        <v>4664</v>
      </c>
      <c r="S1382" s="24"/>
      <c r="T1382" s="24"/>
      <c r="U1382" s="24"/>
    </row>
    <row r="1383" spans="2:21">
      <c r="B1383" s="24" t="str">
        <f t="shared" si="49"/>
        <v>N</v>
      </c>
      <c r="C1383" s="24" t="s">
        <v>6403</v>
      </c>
      <c r="D1383" s="24" t="str">
        <f t="shared" si="48"/>
        <v/>
      </c>
      <c r="E1383" s="189" t="s">
        <v>336</v>
      </c>
      <c r="F1383" s="189" t="s">
        <v>4655</v>
      </c>
      <c r="G1383" s="189" t="s">
        <v>332</v>
      </c>
      <c r="H1383" s="195" t="s">
        <v>333</v>
      </c>
      <c r="I1383" s="24" t="s">
        <v>3961</v>
      </c>
      <c r="J1383" s="24" t="s">
        <v>3961</v>
      </c>
      <c r="K1383" s="24"/>
      <c r="L1383" s="24" t="s">
        <v>4658</v>
      </c>
      <c r="M1383" s="24" t="s">
        <v>550</v>
      </c>
      <c r="N1383" s="24" t="s">
        <v>549</v>
      </c>
      <c r="O1383" s="24" t="s">
        <v>1235</v>
      </c>
      <c r="P1383" s="25" t="s">
        <v>544</v>
      </c>
      <c r="Q1383" s="24" t="s">
        <v>4673</v>
      </c>
      <c r="R1383" s="25" t="s">
        <v>1095</v>
      </c>
      <c r="S1383" s="24"/>
      <c r="T1383" s="24"/>
      <c r="U1383" s="24"/>
    </row>
    <row r="1384" spans="2:21">
      <c r="B1384" s="24" t="str">
        <f t="shared" si="49"/>
        <v>N</v>
      </c>
      <c r="C1384" s="24" t="s">
        <v>6404</v>
      </c>
      <c r="D1384" s="24" t="str">
        <f t="shared" si="48"/>
        <v/>
      </c>
      <c r="E1384" s="189" t="s">
        <v>336</v>
      </c>
      <c r="F1384" s="189" t="s">
        <v>4655</v>
      </c>
      <c r="G1384" s="189" t="s">
        <v>332</v>
      </c>
      <c r="H1384" s="195" t="s">
        <v>333</v>
      </c>
      <c r="I1384" s="24" t="s">
        <v>3956</v>
      </c>
      <c r="J1384" s="24" t="s">
        <v>4656</v>
      </c>
      <c r="K1384" s="24" t="s">
        <v>4675</v>
      </c>
      <c r="L1384" s="24" t="s">
        <v>4658</v>
      </c>
      <c r="M1384" s="24" t="s">
        <v>535</v>
      </c>
      <c r="N1384" s="24" t="s">
        <v>4659</v>
      </c>
      <c r="O1384" s="24" t="s">
        <v>1235</v>
      </c>
      <c r="P1384" s="25" t="s">
        <v>544</v>
      </c>
      <c r="Q1384" s="24" t="s">
        <v>4677</v>
      </c>
      <c r="R1384" s="25" t="s">
        <v>1095</v>
      </c>
      <c r="S1384" s="24"/>
      <c r="T1384" s="24"/>
      <c r="U1384" s="24"/>
    </row>
    <row r="1385" spans="2:21">
      <c r="B1385" s="24" t="str">
        <f t="shared" si="49"/>
        <v>N</v>
      </c>
      <c r="C1385" s="24" t="s">
        <v>6405</v>
      </c>
      <c r="D1385" s="24" t="str">
        <f t="shared" si="48"/>
        <v/>
      </c>
      <c r="E1385" s="189" t="s">
        <v>336</v>
      </c>
      <c r="F1385" s="189" t="s">
        <v>4655</v>
      </c>
      <c r="G1385" s="189" t="s">
        <v>332</v>
      </c>
      <c r="H1385" s="195" t="s">
        <v>333</v>
      </c>
      <c r="I1385" s="24" t="s">
        <v>3956</v>
      </c>
      <c r="J1385" s="24" t="s">
        <v>4656</v>
      </c>
      <c r="K1385" s="24" t="s">
        <v>4675</v>
      </c>
      <c r="L1385" s="24" t="s">
        <v>4658</v>
      </c>
      <c r="M1385" s="24" t="s">
        <v>543</v>
      </c>
      <c r="N1385" s="24" t="s">
        <v>4659</v>
      </c>
      <c r="O1385" s="24" t="s">
        <v>1235</v>
      </c>
      <c r="P1385" s="25" t="s">
        <v>544</v>
      </c>
      <c r="Q1385" s="24" t="s">
        <v>4679</v>
      </c>
      <c r="R1385" s="25" t="s">
        <v>4664</v>
      </c>
      <c r="S1385" s="24"/>
      <c r="T1385" s="24"/>
      <c r="U1385" s="24"/>
    </row>
    <row r="1386" spans="2:21">
      <c r="B1386" s="24" t="str">
        <f t="shared" si="49"/>
        <v>N</v>
      </c>
      <c r="C1386" s="24" t="s">
        <v>6406</v>
      </c>
      <c r="D1386" s="24" t="str">
        <f t="shared" si="48"/>
        <v/>
      </c>
      <c r="E1386" s="189" t="s">
        <v>336</v>
      </c>
      <c r="F1386" s="189" t="s">
        <v>4655</v>
      </c>
      <c r="G1386" s="189" t="s">
        <v>332</v>
      </c>
      <c r="H1386" s="195" t="s">
        <v>333</v>
      </c>
      <c r="I1386" s="24" t="s">
        <v>3956</v>
      </c>
      <c r="J1386" s="24" t="s">
        <v>4656</v>
      </c>
      <c r="K1386" s="24" t="s">
        <v>4675</v>
      </c>
      <c r="L1386" s="24" t="s">
        <v>4658</v>
      </c>
      <c r="M1386" s="24" t="s">
        <v>550</v>
      </c>
      <c r="N1386" s="24" t="s">
        <v>549</v>
      </c>
      <c r="O1386" s="24" t="s">
        <v>1235</v>
      </c>
      <c r="P1386" s="25" t="s">
        <v>544</v>
      </c>
      <c r="Q1386" s="24" t="s">
        <v>4681</v>
      </c>
      <c r="R1386" s="25" t="s">
        <v>1095</v>
      </c>
      <c r="S1386" s="24"/>
      <c r="T1386" s="24"/>
      <c r="U1386" s="24"/>
    </row>
    <row r="1387" spans="2:21">
      <c r="B1387" s="24" t="str">
        <f t="shared" si="49"/>
        <v>N</v>
      </c>
      <c r="C1387" s="24" t="s">
        <v>6407</v>
      </c>
      <c r="D1387" s="24" t="str">
        <f t="shared" si="48"/>
        <v/>
      </c>
      <c r="E1387" s="189" t="s">
        <v>344</v>
      </c>
      <c r="F1387" s="189" t="s">
        <v>4655</v>
      </c>
      <c r="G1387" s="189" t="s">
        <v>339</v>
      </c>
      <c r="H1387" s="195" t="s">
        <v>329</v>
      </c>
      <c r="I1387" s="24" t="s">
        <v>3956</v>
      </c>
      <c r="J1387" s="24" t="s">
        <v>4656</v>
      </c>
      <c r="K1387" s="24" t="s">
        <v>4657</v>
      </c>
      <c r="L1387" s="24" t="s">
        <v>4658</v>
      </c>
      <c r="M1387" s="24" t="s">
        <v>535</v>
      </c>
      <c r="N1387" s="24" t="s">
        <v>4659</v>
      </c>
      <c r="O1387" s="24" t="s">
        <v>1235</v>
      </c>
      <c r="P1387" s="25" t="s">
        <v>544</v>
      </c>
      <c r="Q1387" s="24" t="s">
        <v>4661</v>
      </c>
      <c r="R1387" s="25" t="s">
        <v>1095</v>
      </c>
      <c r="S1387" s="24"/>
      <c r="T1387" s="24"/>
      <c r="U1387" s="24"/>
    </row>
    <row r="1388" spans="2:21">
      <c r="B1388" s="24" t="str">
        <f t="shared" si="49"/>
        <v>N</v>
      </c>
      <c r="C1388" s="24" t="s">
        <v>6408</v>
      </c>
      <c r="D1388" s="24" t="str">
        <f t="shared" si="48"/>
        <v/>
      </c>
      <c r="E1388" s="189" t="s">
        <v>344</v>
      </c>
      <c r="F1388" s="189" t="s">
        <v>4655</v>
      </c>
      <c r="G1388" s="189" t="s">
        <v>339</v>
      </c>
      <c r="H1388" s="195" t="s">
        <v>329</v>
      </c>
      <c r="I1388" s="24" t="s">
        <v>3956</v>
      </c>
      <c r="J1388" s="24" t="s">
        <v>4656</v>
      </c>
      <c r="K1388" s="24" t="s">
        <v>4657</v>
      </c>
      <c r="L1388" s="24" t="s">
        <v>4658</v>
      </c>
      <c r="M1388" s="24" t="s">
        <v>543</v>
      </c>
      <c r="N1388" s="24" t="s">
        <v>4659</v>
      </c>
      <c r="O1388" s="24" t="s">
        <v>1235</v>
      </c>
      <c r="P1388" s="25" t="s">
        <v>544</v>
      </c>
      <c r="Q1388" s="24" t="s">
        <v>4663</v>
      </c>
      <c r="R1388" s="25" t="s">
        <v>4664</v>
      </c>
      <c r="S1388" s="24"/>
      <c r="T1388" s="24"/>
      <c r="U1388" s="24"/>
    </row>
    <row r="1389" spans="2:21">
      <c r="B1389" s="24" t="str">
        <f t="shared" si="49"/>
        <v>N</v>
      </c>
      <c r="C1389" s="24" t="s">
        <v>6409</v>
      </c>
      <c r="D1389" s="24" t="str">
        <f t="shared" ref="D1389:D1452" si="50">IF(B1389="Y",C1389,"")</f>
        <v/>
      </c>
      <c r="E1389" s="189" t="s">
        <v>344</v>
      </c>
      <c r="F1389" s="189" t="s">
        <v>4655</v>
      </c>
      <c r="G1389" s="189" t="s">
        <v>339</v>
      </c>
      <c r="H1389" s="195" t="s">
        <v>329</v>
      </c>
      <c r="I1389" s="24" t="s">
        <v>3956</v>
      </c>
      <c r="J1389" s="24" t="s">
        <v>4656</v>
      </c>
      <c r="K1389" s="24" t="s">
        <v>4657</v>
      </c>
      <c r="L1389" s="24" t="s">
        <v>4658</v>
      </c>
      <c r="M1389" s="24" t="s">
        <v>550</v>
      </c>
      <c r="N1389" s="24" t="s">
        <v>549</v>
      </c>
      <c r="O1389" s="24" t="s">
        <v>1235</v>
      </c>
      <c r="P1389" s="25" t="s">
        <v>544</v>
      </c>
      <c r="Q1389" s="24" t="s">
        <v>4666</v>
      </c>
      <c r="R1389" s="25" t="s">
        <v>1095</v>
      </c>
      <c r="S1389" s="24"/>
      <c r="T1389" s="24"/>
      <c r="U1389" s="24"/>
    </row>
    <row r="1390" spans="2:21">
      <c r="B1390" s="24" t="str">
        <f t="shared" si="49"/>
        <v>N</v>
      </c>
      <c r="C1390" s="24" t="s">
        <v>6410</v>
      </c>
      <c r="D1390" s="24" t="str">
        <f t="shared" si="50"/>
        <v/>
      </c>
      <c r="E1390" s="189" t="s">
        <v>344</v>
      </c>
      <c r="F1390" s="189" t="s">
        <v>4655</v>
      </c>
      <c r="G1390" s="189" t="s">
        <v>332</v>
      </c>
      <c r="H1390" s="195" t="s">
        <v>333</v>
      </c>
      <c r="I1390" s="24" t="s">
        <v>3961</v>
      </c>
      <c r="J1390" s="24" t="s">
        <v>3961</v>
      </c>
      <c r="K1390" s="24"/>
      <c r="L1390" s="24" t="s">
        <v>4658</v>
      </c>
      <c r="M1390" s="24" t="s">
        <v>535</v>
      </c>
      <c r="N1390" s="24" t="s">
        <v>4659</v>
      </c>
      <c r="O1390" s="24" t="s">
        <v>1235</v>
      </c>
      <c r="P1390" s="25" t="s">
        <v>544</v>
      </c>
      <c r="Q1390" s="24" t="s">
        <v>4669</v>
      </c>
      <c r="R1390" s="25" t="s">
        <v>1095</v>
      </c>
      <c r="S1390" s="24"/>
      <c r="T1390" s="24"/>
      <c r="U1390" s="24"/>
    </row>
    <row r="1391" spans="2:21">
      <c r="B1391" s="24" t="str">
        <f t="shared" si="49"/>
        <v>N</v>
      </c>
      <c r="C1391" s="24" t="s">
        <v>6411</v>
      </c>
      <c r="D1391" s="24" t="str">
        <f t="shared" si="50"/>
        <v/>
      </c>
      <c r="E1391" s="189" t="s">
        <v>344</v>
      </c>
      <c r="F1391" s="189" t="s">
        <v>4655</v>
      </c>
      <c r="G1391" s="189" t="s">
        <v>332</v>
      </c>
      <c r="H1391" s="195" t="s">
        <v>333</v>
      </c>
      <c r="I1391" s="24" t="s">
        <v>3961</v>
      </c>
      <c r="J1391" s="24" t="s">
        <v>3961</v>
      </c>
      <c r="K1391" s="24"/>
      <c r="L1391" s="24" t="s">
        <v>4658</v>
      </c>
      <c r="M1391" s="24" t="s">
        <v>543</v>
      </c>
      <c r="N1391" s="24" t="s">
        <v>4659</v>
      </c>
      <c r="O1391" s="24" t="s">
        <v>1235</v>
      </c>
      <c r="P1391" s="25" t="s">
        <v>544</v>
      </c>
      <c r="Q1391" s="24" t="s">
        <v>4671</v>
      </c>
      <c r="R1391" s="25" t="s">
        <v>4664</v>
      </c>
      <c r="S1391" s="24"/>
      <c r="T1391" s="24"/>
      <c r="U1391" s="24"/>
    </row>
    <row r="1392" spans="2:21">
      <c r="B1392" s="24" t="str">
        <f t="shared" si="49"/>
        <v>N</v>
      </c>
      <c r="C1392" s="24" t="s">
        <v>6412</v>
      </c>
      <c r="D1392" s="24" t="str">
        <f t="shared" si="50"/>
        <v/>
      </c>
      <c r="E1392" s="189" t="s">
        <v>344</v>
      </c>
      <c r="F1392" s="189" t="s">
        <v>4655</v>
      </c>
      <c r="G1392" s="189" t="s">
        <v>332</v>
      </c>
      <c r="H1392" s="195" t="s">
        <v>333</v>
      </c>
      <c r="I1392" s="24" t="s">
        <v>3961</v>
      </c>
      <c r="J1392" s="24" t="s">
        <v>3961</v>
      </c>
      <c r="K1392" s="24"/>
      <c r="L1392" s="24" t="s">
        <v>4658</v>
      </c>
      <c r="M1392" s="24" t="s">
        <v>550</v>
      </c>
      <c r="N1392" s="24" t="s">
        <v>549</v>
      </c>
      <c r="O1392" s="24" t="s">
        <v>1235</v>
      </c>
      <c r="P1392" s="25" t="s">
        <v>544</v>
      </c>
      <c r="Q1392" s="24" t="s">
        <v>4673</v>
      </c>
      <c r="R1392" s="25" t="s">
        <v>1095</v>
      </c>
      <c r="S1392" s="24"/>
      <c r="T1392" s="24"/>
      <c r="U1392" s="24"/>
    </row>
    <row r="1393" spans="2:21">
      <c r="B1393" s="24" t="str">
        <f t="shared" si="49"/>
        <v>N</v>
      </c>
      <c r="C1393" s="24" t="s">
        <v>6413</v>
      </c>
      <c r="D1393" s="24" t="str">
        <f t="shared" si="50"/>
        <v/>
      </c>
      <c r="E1393" s="189" t="s">
        <v>344</v>
      </c>
      <c r="F1393" s="189" t="s">
        <v>4655</v>
      </c>
      <c r="G1393" s="189" t="s">
        <v>332</v>
      </c>
      <c r="H1393" s="195" t="s">
        <v>333</v>
      </c>
      <c r="I1393" s="24" t="s">
        <v>3956</v>
      </c>
      <c r="J1393" s="24" t="s">
        <v>4656</v>
      </c>
      <c r="K1393" s="24" t="s">
        <v>4675</v>
      </c>
      <c r="L1393" s="24" t="s">
        <v>4658</v>
      </c>
      <c r="M1393" s="24" t="s">
        <v>535</v>
      </c>
      <c r="N1393" s="24" t="s">
        <v>4659</v>
      </c>
      <c r="O1393" s="24" t="s">
        <v>1235</v>
      </c>
      <c r="P1393" s="25" t="s">
        <v>544</v>
      </c>
      <c r="Q1393" s="24" t="s">
        <v>4677</v>
      </c>
      <c r="R1393" s="25" t="s">
        <v>1095</v>
      </c>
      <c r="S1393" s="24"/>
      <c r="T1393" s="24"/>
      <c r="U1393" s="24"/>
    </row>
    <row r="1394" spans="2:21">
      <c r="B1394" s="24" t="str">
        <f t="shared" si="49"/>
        <v>N</v>
      </c>
      <c r="C1394" s="24" t="s">
        <v>6414</v>
      </c>
      <c r="D1394" s="24" t="str">
        <f t="shared" si="50"/>
        <v/>
      </c>
      <c r="E1394" s="189" t="s">
        <v>344</v>
      </c>
      <c r="F1394" s="189" t="s">
        <v>4655</v>
      </c>
      <c r="G1394" s="189" t="s">
        <v>332</v>
      </c>
      <c r="H1394" s="195" t="s">
        <v>333</v>
      </c>
      <c r="I1394" s="24" t="s">
        <v>3956</v>
      </c>
      <c r="J1394" s="24" t="s">
        <v>4656</v>
      </c>
      <c r="K1394" s="24" t="s">
        <v>4675</v>
      </c>
      <c r="L1394" s="24" t="s">
        <v>4658</v>
      </c>
      <c r="M1394" s="24" t="s">
        <v>543</v>
      </c>
      <c r="N1394" s="24" t="s">
        <v>4659</v>
      </c>
      <c r="O1394" s="24" t="s">
        <v>1235</v>
      </c>
      <c r="P1394" s="25" t="s">
        <v>544</v>
      </c>
      <c r="Q1394" s="24" t="s">
        <v>4679</v>
      </c>
      <c r="R1394" s="25" t="s">
        <v>4664</v>
      </c>
      <c r="S1394" s="24"/>
      <c r="T1394" s="24"/>
      <c r="U1394" s="24"/>
    </row>
    <row r="1395" spans="2:21">
      <c r="B1395" s="24" t="str">
        <f t="shared" si="49"/>
        <v>N</v>
      </c>
      <c r="C1395" s="24" t="s">
        <v>6415</v>
      </c>
      <c r="D1395" s="24" t="str">
        <f t="shared" si="50"/>
        <v/>
      </c>
      <c r="E1395" s="189" t="s">
        <v>344</v>
      </c>
      <c r="F1395" s="189" t="s">
        <v>4655</v>
      </c>
      <c r="G1395" s="189" t="s">
        <v>332</v>
      </c>
      <c r="H1395" s="195" t="s">
        <v>333</v>
      </c>
      <c r="I1395" s="24" t="s">
        <v>3956</v>
      </c>
      <c r="J1395" s="24" t="s">
        <v>4656</v>
      </c>
      <c r="K1395" s="24" t="s">
        <v>4675</v>
      </c>
      <c r="L1395" s="24" t="s">
        <v>4658</v>
      </c>
      <c r="M1395" s="24" t="s">
        <v>550</v>
      </c>
      <c r="N1395" s="24" t="s">
        <v>549</v>
      </c>
      <c r="O1395" s="24" t="s">
        <v>1235</v>
      </c>
      <c r="P1395" s="25" t="s">
        <v>544</v>
      </c>
      <c r="Q1395" s="24" t="s">
        <v>4681</v>
      </c>
      <c r="R1395" s="25" t="s">
        <v>1095</v>
      </c>
      <c r="S1395" s="24"/>
      <c r="T1395" s="24"/>
      <c r="U1395" s="24"/>
    </row>
    <row r="1396" spans="2:21">
      <c r="B1396" s="24" t="str">
        <f t="shared" si="49"/>
        <v>N</v>
      </c>
      <c r="C1396" s="24" t="s">
        <v>6416</v>
      </c>
      <c r="D1396" s="24" t="str">
        <f t="shared" si="50"/>
        <v/>
      </c>
      <c r="E1396" s="189" t="s">
        <v>356</v>
      </c>
      <c r="F1396" s="189" t="s">
        <v>4655</v>
      </c>
      <c r="G1396" s="189" t="s">
        <v>359</v>
      </c>
      <c r="H1396" s="195" t="s">
        <v>360</v>
      </c>
      <c r="I1396" s="24" t="s">
        <v>3956</v>
      </c>
      <c r="J1396" s="24" t="s">
        <v>4656</v>
      </c>
      <c r="K1396" s="24"/>
      <c r="L1396" s="24" t="s">
        <v>4658</v>
      </c>
      <c r="M1396" s="24" t="s">
        <v>535</v>
      </c>
      <c r="N1396" s="24" t="s">
        <v>4659</v>
      </c>
      <c r="O1396" s="24" t="s">
        <v>1235</v>
      </c>
      <c r="P1396" s="25" t="s">
        <v>544</v>
      </c>
      <c r="Q1396" s="24" t="s">
        <v>4702</v>
      </c>
      <c r="R1396" s="25" t="s">
        <v>1095</v>
      </c>
      <c r="S1396" s="24"/>
      <c r="T1396" s="24"/>
      <c r="U1396" s="24"/>
    </row>
    <row r="1397" spans="2:21">
      <c r="B1397" s="24" t="str">
        <f t="shared" si="49"/>
        <v>N</v>
      </c>
      <c r="C1397" s="24" t="s">
        <v>6417</v>
      </c>
      <c r="D1397" s="24" t="str">
        <f t="shared" si="50"/>
        <v/>
      </c>
      <c r="E1397" s="189" t="s">
        <v>356</v>
      </c>
      <c r="F1397" s="189" t="s">
        <v>4655</v>
      </c>
      <c r="G1397" s="189" t="s">
        <v>359</v>
      </c>
      <c r="H1397" s="195" t="s">
        <v>360</v>
      </c>
      <c r="I1397" s="24" t="s">
        <v>3956</v>
      </c>
      <c r="J1397" s="24" t="s">
        <v>4656</v>
      </c>
      <c r="K1397" s="24"/>
      <c r="L1397" s="24" t="s">
        <v>4658</v>
      </c>
      <c r="M1397" s="24" t="s">
        <v>543</v>
      </c>
      <c r="N1397" s="24" t="s">
        <v>4659</v>
      </c>
      <c r="O1397" s="24" t="s">
        <v>1235</v>
      </c>
      <c r="P1397" s="25" t="s">
        <v>544</v>
      </c>
      <c r="Q1397" s="24" t="s">
        <v>4704</v>
      </c>
      <c r="R1397" s="25" t="s">
        <v>4664</v>
      </c>
      <c r="S1397" s="24"/>
      <c r="T1397" s="24"/>
      <c r="U1397" s="24"/>
    </row>
    <row r="1398" spans="2:21">
      <c r="B1398" s="24" t="str">
        <f t="shared" si="49"/>
        <v>N</v>
      </c>
      <c r="C1398" s="24" t="s">
        <v>6418</v>
      </c>
      <c r="D1398" s="24" t="str">
        <f t="shared" si="50"/>
        <v/>
      </c>
      <c r="E1398" s="189" t="s">
        <v>356</v>
      </c>
      <c r="F1398" s="189" t="s">
        <v>4655</v>
      </c>
      <c r="G1398" s="189" t="s">
        <v>359</v>
      </c>
      <c r="H1398" s="195" t="s">
        <v>360</v>
      </c>
      <c r="I1398" s="24" t="s">
        <v>3956</v>
      </c>
      <c r="J1398" s="24" t="s">
        <v>4656</v>
      </c>
      <c r="K1398" s="24"/>
      <c r="L1398" s="24" t="s">
        <v>4658</v>
      </c>
      <c r="M1398" s="24" t="s">
        <v>550</v>
      </c>
      <c r="N1398" s="24" t="s">
        <v>549</v>
      </c>
      <c r="O1398" s="24" t="s">
        <v>1235</v>
      </c>
      <c r="P1398" s="25" t="s">
        <v>544</v>
      </c>
      <c r="Q1398" s="24" t="s">
        <v>4706</v>
      </c>
      <c r="R1398" s="25" t="s">
        <v>1095</v>
      </c>
      <c r="S1398" s="24"/>
      <c r="T1398" s="24"/>
      <c r="U1398" s="24"/>
    </row>
    <row r="1399" spans="2:21">
      <c r="B1399" s="24" t="str">
        <f t="shared" si="49"/>
        <v>N</v>
      </c>
      <c r="C1399" s="24" t="s">
        <v>6419</v>
      </c>
      <c r="D1399" s="24" t="str">
        <f t="shared" si="50"/>
        <v/>
      </c>
      <c r="E1399" s="189" t="s">
        <v>356</v>
      </c>
      <c r="F1399" s="189" t="s">
        <v>4655</v>
      </c>
      <c r="G1399" s="189" t="s">
        <v>359</v>
      </c>
      <c r="H1399" s="195" t="s">
        <v>360</v>
      </c>
      <c r="I1399" s="24" t="s">
        <v>3961</v>
      </c>
      <c r="J1399" s="24" t="s">
        <v>3961</v>
      </c>
      <c r="K1399" s="24"/>
      <c r="L1399" s="24" t="s">
        <v>4658</v>
      </c>
      <c r="M1399" s="24" t="s">
        <v>535</v>
      </c>
      <c r="N1399" s="24" t="s">
        <v>4659</v>
      </c>
      <c r="O1399" s="24" t="s">
        <v>1235</v>
      </c>
      <c r="P1399" s="25" t="s">
        <v>544</v>
      </c>
      <c r="Q1399" s="24" t="s">
        <v>4709</v>
      </c>
      <c r="R1399" s="25" t="s">
        <v>1095</v>
      </c>
      <c r="S1399" s="24"/>
      <c r="T1399" s="24"/>
      <c r="U1399" s="24"/>
    </row>
    <row r="1400" spans="2:21">
      <c r="B1400" s="24" t="str">
        <f t="shared" si="49"/>
        <v>N</v>
      </c>
      <c r="C1400" s="24" t="s">
        <v>6420</v>
      </c>
      <c r="D1400" s="24" t="str">
        <f t="shared" si="50"/>
        <v/>
      </c>
      <c r="E1400" s="189" t="s">
        <v>356</v>
      </c>
      <c r="F1400" s="189" t="s">
        <v>4655</v>
      </c>
      <c r="G1400" s="189" t="s">
        <v>359</v>
      </c>
      <c r="H1400" s="195" t="s">
        <v>360</v>
      </c>
      <c r="I1400" s="24" t="s">
        <v>3961</v>
      </c>
      <c r="J1400" s="24" t="s">
        <v>3961</v>
      </c>
      <c r="K1400" s="24"/>
      <c r="L1400" s="24" t="s">
        <v>4658</v>
      </c>
      <c r="M1400" s="24" t="s">
        <v>543</v>
      </c>
      <c r="N1400" s="24" t="s">
        <v>4659</v>
      </c>
      <c r="O1400" s="24" t="s">
        <v>1235</v>
      </c>
      <c r="P1400" s="25" t="s">
        <v>544</v>
      </c>
      <c r="Q1400" s="24" t="s">
        <v>4711</v>
      </c>
      <c r="R1400" s="25" t="s">
        <v>4664</v>
      </c>
      <c r="S1400" s="24"/>
      <c r="T1400" s="24"/>
      <c r="U1400" s="24"/>
    </row>
    <row r="1401" spans="2:21">
      <c r="B1401" s="24" t="str">
        <f t="shared" si="49"/>
        <v>N</v>
      </c>
      <c r="C1401" s="24" t="s">
        <v>6421</v>
      </c>
      <c r="D1401" s="24" t="str">
        <f t="shared" si="50"/>
        <v/>
      </c>
      <c r="E1401" s="189" t="s">
        <v>356</v>
      </c>
      <c r="F1401" s="189" t="s">
        <v>4655</v>
      </c>
      <c r="G1401" s="189" t="s">
        <v>359</v>
      </c>
      <c r="H1401" s="195" t="s">
        <v>360</v>
      </c>
      <c r="I1401" s="24" t="s">
        <v>3961</v>
      </c>
      <c r="J1401" s="24" t="s">
        <v>3961</v>
      </c>
      <c r="K1401" s="24"/>
      <c r="L1401" s="24" t="s">
        <v>4658</v>
      </c>
      <c r="M1401" s="24" t="s">
        <v>550</v>
      </c>
      <c r="N1401" s="24" t="s">
        <v>549</v>
      </c>
      <c r="O1401" s="24" t="s">
        <v>1235</v>
      </c>
      <c r="P1401" s="25" t="s">
        <v>544</v>
      </c>
      <c r="Q1401" s="24" t="s">
        <v>4713</v>
      </c>
      <c r="R1401" s="25" t="s">
        <v>1095</v>
      </c>
      <c r="S1401" s="24"/>
      <c r="T1401" s="24"/>
      <c r="U1401" s="24"/>
    </row>
    <row r="1402" spans="2:21">
      <c r="B1402" s="24" t="str">
        <f t="shared" si="49"/>
        <v>N</v>
      </c>
      <c r="C1402" s="24" t="s">
        <v>6422</v>
      </c>
      <c r="D1402" s="24" t="str">
        <f t="shared" si="50"/>
        <v/>
      </c>
      <c r="E1402" s="189" t="s">
        <v>363</v>
      </c>
      <c r="F1402" s="189" t="s">
        <v>4655</v>
      </c>
      <c r="G1402" s="189" t="s">
        <v>359</v>
      </c>
      <c r="H1402" s="195" t="s">
        <v>360</v>
      </c>
      <c r="I1402" s="24" t="s">
        <v>3956</v>
      </c>
      <c r="J1402" s="24" t="s">
        <v>4656</v>
      </c>
      <c r="K1402" s="24"/>
      <c r="L1402" s="24" t="s">
        <v>4658</v>
      </c>
      <c r="M1402" s="24" t="s">
        <v>535</v>
      </c>
      <c r="N1402" s="24" t="s">
        <v>4659</v>
      </c>
      <c r="O1402" s="24" t="s">
        <v>1235</v>
      </c>
      <c r="P1402" s="25" t="s">
        <v>544</v>
      </c>
      <c r="Q1402" s="24" t="s">
        <v>4702</v>
      </c>
      <c r="R1402" s="25" t="s">
        <v>1095</v>
      </c>
      <c r="S1402" s="24"/>
      <c r="T1402" s="24"/>
      <c r="U1402" s="24"/>
    </row>
    <row r="1403" spans="2:21">
      <c r="B1403" s="24" t="str">
        <f t="shared" ref="B1403:B1466" si="51">IF(AND(M1403&lt;&gt;"B20", O1403= "Coating_Standard"),"Y","N")</f>
        <v>N</v>
      </c>
      <c r="C1403" s="24" t="s">
        <v>6423</v>
      </c>
      <c r="D1403" s="24" t="str">
        <f t="shared" si="50"/>
        <v/>
      </c>
      <c r="E1403" s="189" t="s">
        <v>363</v>
      </c>
      <c r="F1403" s="189" t="s">
        <v>4655</v>
      </c>
      <c r="G1403" s="189" t="s">
        <v>359</v>
      </c>
      <c r="H1403" s="195" t="s">
        <v>360</v>
      </c>
      <c r="I1403" s="24" t="s">
        <v>3956</v>
      </c>
      <c r="J1403" s="24" t="s">
        <v>4656</v>
      </c>
      <c r="K1403" s="24"/>
      <c r="L1403" s="24" t="s">
        <v>4658</v>
      </c>
      <c r="M1403" s="24" t="s">
        <v>543</v>
      </c>
      <c r="N1403" s="24" t="s">
        <v>4659</v>
      </c>
      <c r="O1403" s="24" t="s">
        <v>1235</v>
      </c>
      <c r="P1403" s="25" t="s">
        <v>544</v>
      </c>
      <c r="Q1403" s="24" t="s">
        <v>4704</v>
      </c>
      <c r="R1403" s="25" t="s">
        <v>4664</v>
      </c>
      <c r="S1403" s="24"/>
      <c r="T1403" s="24"/>
      <c r="U1403" s="24"/>
    </row>
    <row r="1404" spans="2:21">
      <c r="B1404" s="24" t="str">
        <f t="shared" si="51"/>
        <v>N</v>
      </c>
      <c r="C1404" s="24" t="s">
        <v>6424</v>
      </c>
      <c r="D1404" s="24" t="str">
        <f t="shared" si="50"/>
        <v/>
      </c>
      <c r="E1404" s="189" t="s">
        <v>363</v>
      </c>
      <c r="F1404" s="189" t="s">
        <v>4655</v>
      </c>
      <c r="G1404" s="189" t="s">
        <v>359</v>
      </c>
      <c r="H1404" s="195" t="s">
        <v>360</v>
      </c>
      <c r="I1404" s="24" t="s">
        <v>3956</v>
      </c>
      <c r="J1404" s="24" t="s">
        <v>4656</v>
      </c>
      <c r="K1404" s="24"/>
      <c r="L1404" s="24" t="s">
        <v>4658</v>
      </c>
      <c r="M1404" s="24" t="s">
        <v>550</v>
      </c>
      <c r="N1404" s="24" t="s">
        <v>549</v>
      </c>
      <c r="O1404" s="24" t="s">
        <v>1235</v>
      </c>
      <c r="P1404" s="25" t="s">
        <v>544</v>
      </c>
      <c r="Q1404" s="24" t="s">
        <v>4706</v>
      </c>
      <c r="R1404" s="25" t="s">
        <v>1095</v>
      </c>
      <c r="S1404" s="24"/>
      <c r="T1404" s="24"/>
      <c r="U1404" s="24"/>
    </row>
    <row r="1405" spans="2:21">
      <c r="B1405" s="24" t="str">
        <f t="shared" si="51"/>
        <v>N</v>
      </c>
      <c r="C1405" s="24" t="s">
        <v>6425</v>
      </c>
      <c r="D1405" s="24" t="str">
        <f t="shared" si="50"/>
        <v/>
      </c>
      <c r="E1405" s="189" t="s">
        <v>363</v>
      </c>
      <c r="F1405" s="189" t="s">
        <v>4655</v>
      </c>
      <c r="G1405" s="189" t="s">
        <v>359</v>
      </c>
      <c r="H1405" s="195" t="s">
        <v>360</v>
      </c>
      <c r="I1405" s="24" t="s">
        <v>3961</v>
      </c>
      <c r="J1405" s="24" t="s">
        <v>3961</v>
      </c>
      <c r="K1405" s="24"/>
      <c r="L1405" s="24" t="s">
        <v>4658</v>
      </c>
      <c r="M1405" s="24" t="s">
        <v>535</v>
      </c>
      <c r="N1405" s="24" t="s">
        <v>4659</v>
      </c>
      <c r="O1405" s="24" t="s">
        <v>1235</v>
      </c>
      <c r="P1405" s="25" t="s">
        <v>544</v>
      </c>
      <c r="Q1405" s="24" t="s">
        <v>4709</v>
      </c>
      <c r="R1405" s="25" t="s">
        <v>1095</v>
      </c>
      <c r="S1405" s="24"/>
      <c r="T1405" s="24"/>
      <c r="U1405" s="24"/>
    </row>
    <row r="1406" spans="2:21">
      <c r="B1406" s="24" t="str">
        <f t="shared" si="51"/>
        <v>N</v>
      </c>
      <c r="C1406" s="24" t="s">
        <v>6426</v>
      </c>
      <c r="D1406" s="24" t="str">
        <f t="shared" si="50"/>
        <v/>
      </c>
      <c r="E1406" s="189" t="s">
        <v>363</v>
      </c>
      <c r="F1406" s="189" t="s">
        <v>4655</v>
      </c>
      <c r="G1406" s="189" t="s">
        <v>359</v>
      </c>
      <c r="H1406" s="195" t="s">
        <v>360</v>
      </c>
      <c r="I1406" s="24" t="s">
        <v>3961</v>
      </c>
      <c r="J1406" s="24" t="s">
        <v>3961</v>
      </c>
      <c r="K1406" s="24"/>
      <c r="L1406" s="24" t="s">
        <v>4658</v>
      </c>
      <c r="M1406" s="24" t="s">
        <v>543</v>
      </c>
      <c r="N1406" s="24" t="s">
        <v>4659</v>
      </c>
      <c r="O1406" s="24" t="s">
        <v>1235</v>
      </c>
      <c r="P1406" s="25" t="s">
        <v>544</v>
      </c>
      <c r="Q1406" s="24" t="s">
        <v>4711</v>
      </c>
      <c r="R1406" s="25" t="s">
        <v>4664</v>
      </c>
      <c r="S1406" s="24"/>
      <c r="T1406" s="24"/>
      <c r="U1406" s="24"/>
    </row>
    <row r="1407" spans="2:21">
      <c r="B1407" s="24" t="str">
        <f t="shared" si="51"/>
        <v>N</v>
      </c>
      <c r="C1407" s="24" t="s">
        <v>6427</v>
      </c>
      <c r="D1407" s="24" t="str">
        <f t="shared" si="50"/>
        <v/>
      </c>
      <c r="E1407" s="189" t="s">
        <v>363</v>
      </c>
      <c r="F1407" s="189" t="s">
        <v>4655</v>
      </c>
      <c r="G1407" s="189" t="s">
        <v>359</v>
      </c>
      <c r="H1407" s="195" t="s">
        <v>360</v>
      </c>
      <c r="I1407" s="24" t="s">
        <v>3961</v>
      </c>
      <c r="J1407" s="24" t="s">
        <v>3961</v>
      </c>
      <c r="K1407" s="24"/>
      <c r="L1407" s="24" t="s">
        <v>4658</v>
      </c>
      <c r="M1407" s="24" t="s">
        <v>550</v>
      </c>
      <c r="N1407" s="24" t="s">
        <v>549</v>
      </c>
      <c r="O1407" s="24" t="s">
        <v>1235</v>
      </c>
      <c r="P1407" s="25" t="s">
        <v>544</v>
      </c>
      <c r="Q1407" s="24" t="s">
        <v>4713</v>
      </c>
      <c r="R1407" s="25" t="s">
        <v>1095</v>
      </c>
      <c r="S1407" s="24"/>
      <c r="T1407" s="24"/>
      <c r="U1407" s="24"/>
    </row>
    <row r="1408" spans="2:21">
      <c r="B1408" s="24" t="str">
        <f t="shared" si="51"/>
        <v>N</v>
      </c>
      <c r="C1408" s="24" t="s">
        <v>6428</v>
      </c>
      <c r="D1408" s="24" t="str">
        <f t="shared" si="50"/>
        <v/>
      </c>
      <c r="E1408" s="189" t="s">
        <v>368</v>
      </c>
      <c r="F1408" s="189" t="s">
        <v>4655</v>
      </c>
      <c r="G1408" s="189" t="s">
        <v>359</v>
      </c>
      <c r="H1408" s="195" t="s">
        <v>360</v>
      </c>
      <c r="I1408" s="24" t="s">
        <v>3956</v>
      </c>
      <c r="J1408" s="24" t="s">
        <v>4656</v>
      </c>
      <c r="K1408" s="24"/>
      <c r="L1408" s="24" t="s">
        <v>4658</v>
      </c>
      <c r="M1408" s="24" t="s">
        <v>535</v>
      </c>
      <c r="N1408" s="24" t="s">
        <v>4659</v>
      </c>
      <c r="O1408" s="24" t="s">
        <v>1235</v>
      </c>
      <c r="P1408" s="25" t="s">
        <v>544</v>
      </c>
      <c r="Q1408" s="24" t="s">
        <v>4702</v>
      </c>
      <c r="R1408" s="25" t="s">
        <v>1095</v>
      </c>
      <c r="S1408" s="24"/>
      <c r="T1408" s="24"/>
      <c r="U1408" s="24"/>
    </row>
    <row r="1409" spans="2:21">
      <c r="B1409" s="24" t="str">
        <f t="shared" si="51"/>
        <v>N</v>
      </c>
      <c r="C1409" s="24" t="s">
        <v>6429</v>
      </c>
      <c r="D1409" s="24" t="str">
        <f t="shared" si="50"/>
        <v/>
      </c>
      <c r="E1409" s="189" t="s">
        <v>368</v>
      </c>
      <c r="F1409" s="189" t="s">
        <v>4655</v>
      </c>
      <c r="G1409" s="189" t="s">
        <v>359</v>
      </c>
      <c r="H1409" s="195" t="s">
        <v>360</v>
      </c>
      <c r="I1409" s="24" t="s">
        <v>3956</v>
      </c>
      <c r="J1409" s="24" t="s">
        <v>4656</v>
      </c>
      <c r="K1409" s="24"/>
      <c r="L1409" s="24" t="s">
        <v>4658</v>
      </c>
      <c r="M1409" s="24" t="s">
        <v>543</v>
      </c>
      <c r="N1409" s="24" t="s">
        <v>4659</v>
      </c>
      <c r="O1409" s="24" t="s">
        <v>1235</v>
      </c>
      <c r="P1409" s="25" t="s">
        <v>544</v>
      </c>
      <c r="Q1409" s="24" t="s">
        <v>4704</v>
      </c>
      <c r="R1409" s="25" t="s">
        <v>4664</v>
      </c>
      <c r="S1409" s="24"/>
      <c r="T1409" s="24"/>
      <c r="U1409" s="24"/>
    </row>
    <row r="1410" spans="2:21">
      <c r="B1410" s="24" t="str">
        <f t="shared" si="51"/>
        <v>N</v>
      </c>
      <c r="C1410" s="24" t="s">
        <v>6430</v>
      </c>
      <c r="D1410" s="24" t="str">
        <f t="shared" si="50"/>
        <v/>
      </c>
      <c r="E1410" s="189" t="s">
        <v>368</v>
      </c>
      <c r="F1410" s="189" t="s">
        <v>4655</v>
      </c>
      <c r="G1410" s="189" t="s">
        <v>359</v>
      </c>
      <c r="H1410" s="195" t="s">
        <v>360</v>
      </c>
      <c r="I1410" s="24" t="s">
        <v>3956</v>
      </c>
      <c r="J1410" s="24" t="s">
        <v>4656</v>
      </c>
      <c r="K1410" s="24"/>
      <c r="L1410" s="24" t="s">
        <v>4658</v>
      </c>
      <c r="M1410" s="24" t="s">
        <v>550</v>
      </c>
      <c r="N1410" s="24" t="s">
        <v>549</v>
      </c>
      <c r="O1410" s="24" t="s">
        <v>1235</v>
      </c>
      <c r="P1410" s="25" t="s">
        <v>544</v>
      </c>
      <c r="Q1410" s="24" t="s">
        <v>4706</v>
      </c>
      <c r="R1410" s="25" t="s">
        <v>1095</v>
      </c>
      <c r="S1410" s="24"/>
      <c r="T1410" s="24"/>
      <c r="U1410" s="24"/>
    </row>
    <row r="1411" spans="2:21">
      <c r="B1411" s="24" t="str">
        <f t="shared" si="51"/>
        <v>N</v>
      </c>
      <c r="C1411" s="24" t="s">
        <v>6431</v>
      </c>
      <c r="D1411" s="24" t="str">
        <f t="shared" si="50"/>
        <v/>
      </c>
      <c r="E1411" s="189" t="s">
        <v>368</v>
      </c>
      <c r="F1411" s="189" t="s">
        <v>4655</v>
      </c>
      <c r="G1411" s="189" t="s">
        <v>359</v>
      </c>
      <c r="H1411" s="195" t="s">
        <v>360</v>
      </c>
      <c r="I1411" s="24" t="s">
        <v>3961</v>
      </c>
      <c r="J1411" s="24" t="s">
        <v>3961</v>
      </c>
      <c r="K1411" s="24"/>
      <c r="L1411" s="24" t="s">
        <v>4658</v>
      </c>
      <c r="M1411" s="24" t="s">
        <v>535</v>
      </c>
      <c r="N1411" s="24" t="s">
        <v>4659</v>
      </c>
      <c r="O1411" s="24" t="s">
        <v>1235</v>
      </c>
      <c r="P1411" s="25" t="s">
        <v>544</v>
      </c>
      <c r="Q1411" s="24" t="s">
        <v>4709</v>
      </c>
      <c r="R1411" s="25" t="s">
        <v>1095</v>
      </c>
      <c r="S1411" s="24"/>
      <c r="T1411" s="24"/>
      <c r="U1411" s="24"/>
    </row>
    <row r="1412" spans="2:21">
      <c r="B1412" s="24" t="str">
        <f t="shared" si="51"/>
        <v>N</v>
      </c>
      <c r="C1412" s="24" t="s">
        <v>6432</v>
      </c>
      <c r="D1412" s="24" t="str">
        <f t="shared" si="50"/>
        <v/>
      </c>
      <c r="E1412" s="189" t="s">
        <v>368</v>
      </c>
      <c r="F1412" s="189" t="s">
        <v>4655</v>
      </c>
      <c r="G1412" s="189" t="s">
        <v>359</v>
      </c>
      <c r="H1412" s="195" t="s">
        <v>360</v>
      </c>
      <c r="I1412" s="24" t="s">
        <v>3961</v>
      </c>
      <c r="J1412" s="24" t="s">
        <v>3961</v>
      </c>
      <c r="K1412" s="24"/>
      <c r="L1412" s="24" t="s">
        <v>4658</v>
      </c>
      <c r="M1412" s="24" t="s">
        <v>543</v>
      </c>
      <c r="N1412" s="24" t="s">
        <v>4659</v>
      </c>
      <c r="O1412" s="24" t="s">
        <v>1235</v>
      </c>
      <c r="P1412" s="25" t="s">
        <v>544</v>
      </c>
      <c r="Q1412" s="24" t="s">
        <v>4711</v>
      </c>
      <c r="R1412" s="25" t="s">
        <v>4664</v>
      </c>
      <c r="S1412" s="24"/>
      <c r="T1412" s="24"/>
      <c r="U1412" s="24"/>
    </row>
    <row r="1413" spans="2:21">
      <c r="B1413" s="24" t="str">
        <f t="shared" si="51"/>
        <v>N</v>
      </c>
      <c r="C1413" s="24" t="s">
        <v>6433</v>
      </c>
      <c r="D1413" s="24" t="str">
        <f t="shared" si="50"/>
        <v/>
      </c>
      <c r="E1413" s="189" t="s">
        <v>368</v>
      </c>
      <c r="F1413" s="189" t="s">
        <v>4655</v>
      </c>
      <c r="G1413" s="189" t="s">
        <v>359</v>
      </c>
      <c r="H1413" s="195" t="s">
        <v>360</v>
      </c>
      <c r="I1413" s="24" t="s">
        <v>3961</v>
      </c>
      <c r="J1413" s="24" t="s">
        <v>3961</v>
      </c>
      <c r="K1413" s="24"/>
      <c r="L1413" s="24" t="s">
        <v>4658</v>
      </c>
      <c r="M1413" s="24" t="s">
        <v>550</v>
      </c>
      <c r="N1413" s="24" t="s">
        <v>549</v>
      </c>
      <c r="O1413" s="24" t="s">
        <v>1235</v>
      </c>
      <c r="P1413" s="25" t="s">
        <v>544</v>
      </c>
      <c r="Q1413" s="24" t="s">
        <v>4713</v>
      </c>
      <c r="R1413" s="25" t="s">
        <v>1095</v>
      </c>
      <c r="S1413" s="24"/>
      <c r="T1413" s="24"/>
      <c r="U1413" s="24"/>
    </row>
    <row r="1414" spans="2:21">
      <c r="B1414" s="24" t="str">
        <f t="shared" si="51"/>
        <v>N</v>
      </c>
      <c r="C1414" s="24" t="s">
        <v>6434</v>
      </c>
      <c r="D1414" s="24" t="str">
        <f t="shared" si="50"/>
        <v/>
      </c>
      <c r="E1414" s="197" t="s">
        <v>373</v>
      </c>
      <c r="F1414" s="189" t="s">
        <v>4655</v>
      </c>
      <c r="G1414" s="189" t="s">
        <v>359</v>
      </c>
      <c r="H1414" s="195" t="s">
        <v>360</v>
      </c>
      <c r="I1414" s="24" t="s">
        <v>3956</v>
      </c>
      <c r="J1414" s="24" t="s">
        <v>4656</v>
      </c>
      <c r="K1414" s="24"/>
      <c r="L1414" s="24" t="s">
        <v>4658</v>
      </c>
      <c r="M1414" s="24" t="s">
        <v>535</v>
      </c>
      <c r="N1414" s="24" t="s">
        <v>4659</v>
      </c>
      <c r="O1414" s="24" t="s">
        <v>1235</v>
      </c>
      <c r="P1414" s="25" t="s">
        <v>544</v>
      </c>
      <c r="Q1414" s="24" t="s">
        <v>4702</v>
      </c>
      <c r="R1414" s="25" t="s">
        <v>1095</v>
      </c>
      <c r="S1414" s="24"/>
      <c r="T1414" s="24"/>
      <c r="U1414" s="24"/>
    </row>
    <row r="1415" spans="2:21">
      <c r="B1415" s="24" t="str">
        <f t="shared" si="51"/>
        <v>N</v>
      </c>
      <c r="C1415" s="24" t="s">
        <v>6435</v>
      </c>
      <c r="D1415" s="24" t="str">
        <f t="shared" si="50"/>
        <v/>
      </c>
      <c r="E1415" s="197" t="s">
        <v>373</v>
      </c>
      <c r="F1415" s="189" t="s">
        <v>4655</v>
      </c>
      <c r="G1415" s="189" t="s">
        <v>359</v>
      </c>
      <c r="H1415" s="195" t="s">
        <v>360</v>
      </c>
      <c r="I1415" s="24" t="s">
        <v>3956</v>
      </c>
      <c r="J1415" s="24" t="s">
        <v>4656</v>
      </c>
      <c r="K1415" s="24"/>
      <c r="L1415" s="24" t="s">
        <v>4658</v>
      </c>
      <c r="M1415" s="24" t="s">
        <v>543</v>
      </c>
      <c r="N1415" s="24" t="s">
        <v>4659</v>
      </c>
      <c r="O1415" s="24" t="s">
        <v>1235</v>
      </c>
      <c r="P1415" s="25" t="s">
        <v>544</v>
      </c>
      <c r="Q1415" s="24" t="s">
        <v>4704</v>
      </c>
      <c r="R1415" s="25" t="s">
        <v>4664</v>
      </c>
      <c r="S1415" s="24"/>
      <c r="T1415" s="24"/>
      <c r="U1415" s="24"/>
    </row>
    <row r="1416" spans="2:21">
      <c r="B1416" s="24" t="str">
        <f t="shared" si="51"/>
        <v>N</v>
      </c>
      <c r="C1416" s="24" t="s">
        <v>6436</v>
      </c>
      <c r="D1416" s="24" t="str">
        <f t="shared" si="50"/>
        <v/>
      </c>
      <c r="E1416" s="197" t="s">
        <v>373</v>
      </c>
      <c r="F1416" s="189" t="s">
        <v>4655</v>
      </c>
      <c r="G1416" s="189" t="s">
        <v>359</v>
      </c>
      <c r="H1416" s="195" t="s">
        <v>360</v>
      </c>
      <c r="I1416" s="24" t="s">
        <v>3956</v>
      </c>
      <c r="J1416" s="24" t="s">
        <v>4656</v>
      </c>
      <c r="K1416" s="24"/>
      <c r="L1416" s="24" t="s">
        <v>4658</v>
      </c>
      <c r="M1416" s="24" t="s">
        <v>550</v>
      </c>
      <c r="N1416" s="24" t="s">
        <v>549</v>
      </c>
      <c r="O1416" s="24" t="s">
        <v>1235</v>
      </c>
      <c r="P1416" s="25" t="s">
        <v>544</v>
      </c>
      <c r="Q1416" s="24" t="s">
        <v>4706</v>
      </c>
      <c r="R1416" s="25" t="s">
        <v>1095</v>
      </c>
      <c r="S1416" s="24"/>
      <c r="T1416" s="24"/>
      <c r="U1416" s="24"/>
    </row>
    <row r="1417" spans="2:21">
      <c r="B1417" s="24" t="str">
        <f t="shared" si="51"/>
        <v>N</v>
      </c>
      <c r="C1417" s="24" t="s">
        <v>6437</v>
      </c>
      <c r="D1417" s="24" t="str">
        <f t="shared" si="50"/>
        <v/>
      </c>
      <c r="E1417" s="197" t="s">
        <v>373</v>
      </c>
      <c r="F1417" s="189" t="s">
        <v>4655</v>
      </c>
      <c r="G1417" s="189" t="s">
        <v>359</v>
      </c>
      <c r="H1417" s="195" t="s">
        <v>360</v>
      </c>
      <c r="I1417" s="24" t="s">
        <v>3961</v>
      </c>
      <c r="J1417" s="24" t="s">
        <v>3961</v>
      </c>
      <c r="K1417" s="24"/>
      <c r="L1417" s="24" t="s">
        <v>4658</v>
      </c>
      <c r="M1417" s="24" t="s">
        <v>535</v>
      </c>
      <c r="N1417" s="24" t="s">
        <v>4659</v>
      </c>
      <c r="O1417" s="24" t="s">
        <v>1235</v>
      </c>
      <c r="P1417" s="25" t="s">
        <v>544</v>
      </c>
      <c r="Q1417" s="24" t="s">
        <v>4709</v>
      </c>
      <c r="R1417" s="25" t="s">
        <v>1095</v>
      </c>
      <c r="S1417" s="24"/>
      <c r="T1417" s="24"/>
      <c r="U1417" s="24"/>
    </row>
    <row r="1418" spans="2:21">
      <c r="B1418" s="24" t="str">
        <f t="shared" si="51"/>
        <v>N</v>
      </c>
      <c r="C1418" s="24" t="s">
        <v>6438</v>
      </c>
      <c r="D1418" s="24" t="str">
        <f t="shared" si="50"/>
        <v/>
      </c>
      <c r="E1418" s="197" t="s">
        <v>373</v>
      </c>
      <c r="F1418" s="189" t="s">
        <v>4655</v>
      </c>
      <c r="G1418" s="189" t="s">
        <v>359</v>
      </c>
      <c r="H1418" s="195" t="s">
        <v>360</v>
      </c>
      <c r="I1418" s="24" t="s">
        <v>3961</v>
      </c>
      <c r="J1418" s="24" t="s">
        <v>3961</v>
      </c>
      <c r="K1418" s="24"/>
      <c r="L1418" s="24" t="s">
        <v>4658</v>
      </c>
      <c r="M1418" s="24" t="s">
        <v>543</v>
      </c>
      <c r="N1418" s="24" t="s">
        <v>4659</v>
      </c>
      <c r="O1418" s="24" t="s">
        <v>1235</v>
      </c>
      <c r="P1418" s="25" t="s">
        <v>544</v>
      </c>
      <c r="Q1418" s="24" t="s">
        <v>4711</v>
      </c>
      <c r="R1418" s="25" t="s">
        <v>4664</v>
      </c>
      <c r="S1418" s="24"/>
      <c r="T1418" s="24"/>
      <c r="U1418" s="24"/>
    </row>
    <row r="1419" spans="2:21">
      <c r="B1419" s="24" t="str">
        <f t="shared" si="51"/>
        <v>N</v>
      </c>
      <c r="C1419" s="24" t="s">
        <v>6439</v>
      </c>
      <c r="D1419" s="24" t="str">
        <f t="shared" si="50"/>
        <v/>
      </c>
      <c r="E1419" s="197" t="s">
        <v>373</v>
      </c>
      <c r="F1419" s="189" t="s">
        <v>4655</v>
      </c>
      <c r="G1419" s="189" t="s">
        <v>359</v>
      </c>
      <c r="H1419" s="195" t="s">
        <v>360</v>
      </c>
      <c r="I1419" s="24" t="s">
        <v>3961</v>
      </c>
      <c r="J1419" s="24" t="s">
        <v>3961</v>
      </c>
      <c r="K1419" s="24"/>
      <c r="L1419" s="24" t="s">
        <v>4658</v>
      </c>
      <c r="M1419" s="24" t="s">
        <v>550</v>
      </c>
      <c r="N1419" s="24" t="s">
        <v>549</v>
      </c>
      <c r="O1419" s="24" t="s">
        <v>1235</v>
      </c>
      <c r="P1419" s="25" t="s">
        <v>544</v>
      </c>
      <c r="Q1419" s="24" t="s">
        <v>4713</v>
      </c>
      <c r="R1419" s="25" t="s">
        <v>1095</v>
      </c>
      <c r="S1419" s="24"/>
      <c r="T1419" s="24"/>
      <c r="U1419" s="24"/>
    </row>
    <row r="1420" spans="2:21">
      <c r="B1420" s="24" t="str">
        <f t="shared" si="51"/>
        <v>N</v>
      </c>
      <c r="C1420" s="24" t="s">
        <v>6440</v>
      </c>
      <c r="D1420" s="24" t="str">
        <f t="shared" si="50"/>
        <v/>
      </c>
      <c r="E1420" s="197" t="s">
        <v>378</v>
      </c>
      <c r="F1420" s="189" t="s">
        <v>4655</v>
      </c>
      <c r="G1420" s="189" t="s">
        <v>359</v>
      </c>
      <c r="H1420" s="195" t="s">
        <v>360</v>
      </c>
      <c r="I1420" s="24" t="s">
        <v>3956</v>
      </c>
      <c r="J1420" s="24" t="s">
        <v>4656</v>
      </c>
      <c r="K1420" s="24"/>
      <c r="L1420" s="24" t="s">
        <v>4658</v>
      </c>
      <c r="M1420" s="24" t="s">
        <v>535</v>
      </c>
      <c r="N1420" s="24" t="s">
        <v>4659</v>
      </c>
      <c r="O1420" s="24" t="s">
        <v>1235</v>
      </c>
      <c r="P1420" s="25" t="s">
        <v>544</v>
      </c>
      <c r="Q1420" s="24" t="s">
        <v>4734</v>
      </c>
      <c r="R1420" s="25" t="s">
        <v>1095</v>
      </c>
      <c r="S1420" s="24"/>
      <c r="T1420" s="24"/>
      <c r="U1420" s="24"/>
    </row>
    <row r="1421" spans="2:21">
      <c r="B1421" s="24" t="str">
        <f t="shared" si="51"/>
        <v>N</v>
      </c>
      <c r="C1421" s="24" t="s">
        <v>6441</v>
      </c>
      <c r="D1421" s="24" t="str">
        <f t="shared" si="50"/>
        <v/>
      </c>
      <c r="E1421" s="197" t="s">
        <v>378</v>
      </c>
      <c r="F1421" s="189" t="s">
        <v>4655</v>
      </c>
      <c r="G1421" s="189" t="s">
        <v>359</v>
      </c>
      <c r="H1421" s="195" t="s">
        <v>360</v>
      </c>
      <c r="I1421" s="24" t="s">
        <v>3956</v>
      </c>
      <c r="J1421" s="24" t="s">
        <v>4656</v>
      </c>
      <c r="K1421" s="24"/>
      <c r="L1421" s="24" t="s">
        <v>4658</v>
      </c>
      <c r="M1421" s="24" t="s">
        <v>543</v>
      </c>
      <c r="N1421" s="24" t="s">
        <v>4659</v>
      </c>
      <c r="O1421" s="24" t="s">
        <v>1235</v>
      </c>
      <c r="P1421" s="25" t="s">
        <v>544</v>
      </c>
      <c r="Q1421" s="24" t="s">
        <v>4736</v>
      </c>
      <c r="R1421" s="25" t="s">
        <v>4664</v>
      </c>
      <c r="S1421" s="24"/>
      <c r="T1421" s="24"/>
      <c r="U1421" s="24"/>
    </row>
    <row r="1422" spans="2:21">
      <c r="B1422" s="24" t="str">
        <f t="shared" si="51"/>
        <v>N</v>
      </c>
      <c r="C1422" s="24" t="s">
        <v>6442</v>
      </c>
      <c r="D1422" s="24" t="str">
        <f t="shared" si="50"/>
        <v/>
      </c>
      <c r="E1422" s="197" t="s">
        <v>378</v>
      </c>
      <c r="F1422" s="189" t="s">
        <v>4655</v>
      </c>
      <c r="G1422" s="189" t="s">
        <v>359</v>
      </c>
      <c r="H1422" s="195" t="s">
        <v>360</v>
      </c>
      <c r="I1422" s="24" t="s">
        <v>3956</v>
      </c>
      <c r="J1422" s="24" t="s">
        <v>4656</v>
      </c>
      <c r="K1422" s="24"/>
      <c r="L1422" s="24" t="s">
        <v>4658</v>
      </c>
      <c r="M1422" s="24" t="s">
        <v>550</v>
      </c>
      <c r="N1422" s="24" t="s">
        <v>549</v>
      </c>
      <c r="O1422" s="24" t="s">
        <v>1235</v>
      </c>
      <c r="P1422" s="25" t="s">
        <v>544</v>
      </c>
      <c r="Q1422" s="24" t="s">
        <v>4738</v>
      </c>
      <c r="R1422" s="25" t="s">
        <v>1095</v>
      </c>
      <c r="S1422" s="24"/>
      <c r="T1422" s="24"/>
      <c r="U1422" s="24"/>
    </row>
    <row r="1423" spans="2:21">
      <c r="B1423" s="24" t="str">
        <f t="shared" si="51"/>
        <v>N</v>
      </c>
      <c r="C1423" s="24" t="s">
        <v>6443</v>
      </c>
      <c r="D1423" s="24" t="str">
        <f t="shared" si="50"/>
        <v/>
      </c>
      <c r="E1423" s="197" t="s">
        <v>378</v>
      </c>
      <c r="F1423" s="189" t="s">
        <v>4655</v>
      </c>
      <c r="G1423" s="189" t="s">
        <v>359</v>
      </c>
      <c r="H1423" s="195" t="s">
        <v>360</v>
      </c>
      <c r="I1423" s="24" t="s">
        <v>3961</v>
      </c>
      <c r="J1423" s="24" t="s">
        <v>3961</v>
      </c>
      <c r="K1423" s="24"/>
      <c r="L1423" s="24" t="s">
        <v>4658</v>
      </c>
      <c r="M1423" s="24" t="s">
        <v>535</v>
      </c>
      <c r="N1423" s="24" t="s">
        <v>4659</v>
      </c>
      <c r="O1423" s="24" t="s">
        <v>1235</v>
      </c>
      <c r="P1423" s="25" t="s">
        <v>544</v>
      </c>
      <c r="Q1423" s="24" t="s">
        <v>4741</v>
      </c>
      <c r="R1423" s="25" t="s">
        <v>1095</v>
      </c>
      <c r="S1423" s="24"/>
      <c r="T1423" s="24"/>
      <c r="U1423" s="24"/>
    </row>
    <row r="1424" spans="2:21">
      <c r="B1424" s="24" t="str">
        <f t="shared" si="51"/>
        <v>N</v>
      </c>
      <c r="C1424" s="24" t="s">
        <v>6444</v>
      </c>
      <c r="D1424" s="24" t="str">
        <f t="shared" si="50"/>
        <v/>
      </c>
      <c r="E1424" s="197" t="s">
        <v>378</v>
      </c>
      <c r="F1424" s="189" t="s">
        <v>4655</v>
      </c>
      <c r="G1424" s="189" t="s">
        <v>359</v>
      </c>
      <c r="H1424" s="195" t="s">
        <v>360</v>
      </c>
      <c r="I1424" s="24" t="s">
        <v>3961</v>
      </c>
      <c r="J1424" s="24" t="s">
        <v>3961</v>
      </c>
      <c r="K1424" s="24"/>
      <c r="L1424" s="24" t="s">
        <v>4658</v>
      </c>
      <c r="M1424" s="24" t="s">
        <v>543</v>
      </c>
      <c r="N1424" s="24" t="s">
        <v>4659</v>
      </c>
      <c r="O1424" s="24" t="s">
        <v>1235</v>
      </c>
      <c r="P1424" s="25" t="s">
        <v>544</v>
      </c>
      <c r="Q1424" s="24" t="s">
        <v>4743</v>
      </c>
      <c r="R1424" s="25" t="s">
        <v>4664</v>
      </c>
      <c r="S1424" s="24"/>
      <c r="T1424" s="24"/>
      <c r="U1424" s="24"/>
    </row>
    <row r="1425" spans="2:21">
      <c r="B1425" s="24" t="str">
        <f t="shared" si="51"/>
        <v>N</v>
      </c>
      <c r="C1425" s="24" t="s">
        <v>6445</v>
      </c>
      <c r="D1425" s="24" t="str">
        <f t="shared" si="50"/>
        <v/>
      </c>
      <c r="E1425" s="197" t="s">
        <v>378</v>
      </c>
      <c r="F1425" s="189" t="s">
        <v>4655</v>
      </c>
      <c r="G1425" s="189" t="s">
        <v>359</v>
      </c>
      <c r="H1425" s="195" t="s">
        <v>360</v>
      </c>
      <c r="I1425" s="24" t="s">
        <v>3961</v>
      </c>
      <c r="J1425" s="24" t="s">
        <v>3961</v>
      </c>
      <c r="K1425" s="24"/>
      <c r="L1425" s="24" t="s">
        <v>4658</v>
      </c>
      <c r="M1425" s="24" t="s">
        <v>550</v>
      </c>
      <c r="N1425" s="24" t="s">
        <v>549</v>
      </c>
      <c r="O1425" s="24" t="s">
        <v>1235</v>
      </c>
      <c r="P1425" s="25" t="s">
        <v>544</v>
      </c>
      <c r="Q1425" s="24" t="s">
        <v>4745</v>
      </c>
      <c r="R1425" s="25" t="s">
        <v>1095</v>
      </c>
      <c r="S1425" s="24"/>
      <c r="T1425" s="24"/>
      <c r="U1425" s="24"/>
    </row>
    <row r="1426" spans="2:21">
      <c r="B1426" s="24" t="str">
        <f t="shared" si="51"/>
        <v>N</v>
      </c>
      <c r="C1426" s="24" t="s">
        <v>6446</v>
      </c>
      <c r="D1426" s="24" t="str">
        <f t="shared" si="50"/>
        <v/>
      </c>
      <c r="E1426" s="197" t="s">
        <v>383</v>
      </c>
      <c r="F1426" s="189" t="s">
        <v>4655</v>
      </c>
      <c r="G1426" s="189" t="s">
        <v>359</v>
      </c>
      <c r="H1426" s="195" t="s">
        <v>360</v>
      </c>
      <c r="I1426" s="24" t="s">
        <v>3956</v>
      </c>
      <c r="J1426" s="24" t="s">
        <v>4656</v>
      </c>
      <c r="K1426" s="24"/>
      <c r="L1426" s="24" t="s">
        <v>4658</v>
      </c>
      <c r="M1426" s="24" t="s">
        <v>535</v>
      </c>
      <c r="N1426" s="24" t="s">
        <v>4659</v>
      </c>
      <c r="O1426" s="24" t="s">
        <v>1235</v>
      </c>
      <c r="P1426" s="25">
        <v>98431246</v>
      </c>
      <c r="Q1426" s="24" t="s">
        <v>4734</v>
      </c>
      <c r="R1426" s="25" t="s">
        <v>1095</v>
      </c>
      <c r="S1426" s="24"/>
      <c r="T1426" s="24"/>
      <c r="U1426" s="24"/>
    </row>
    <row r="1427" spans="2:21">
      <c r="B1427" s="24" t="str">
        <f t="shared" si="51"/>
        <v>N</v>
      </c>
      <c r="C1427" s="24" t="s">
        <v>6447</v>
      </c>
      <c r="D1427" s="24" t="str">
        <f t="shared" si="50"/>
        <v/>
      </c>
      <c r="E1427" s="197" t="s">
        <v>383</v>
      </c>
      <c r="F1427" s="189" t="s">
        <v>4655</v>
      </c>
      <c r="G1427" s="189" t="s">
        <v>359</v>
      </c>
      <c r="H1427" s="195" t="s">
        <v>360</v>
      </c>
      <c r="I1427" s="24" t="s">
        <v>3956</v>
      </c>
      <c r="J1427" s="24" t="s">
        <v>4656</v>
      </c>
      <c r="K1427" s="24"/>
      <c r="L1427" s="24" t="s">
        <v>4658</v>
      </c>
      <c r="M1427" s="24" t="s">
        <v>543</v>
      </c>
      <c r="N1427" s="24" t="s">
        <v>4659</v>
      </c>
      <c r="O1427" s="24" t="s">
        <v>1235</v>
      </c>
      <c r="P1427" s="25" t="s">
        <v>544</v>
      </c>
      <c r="Q1427" s="24" t="s">
        <v>4736</v>
      </c>
      <c r="R1427" s="25" t="s">
        <v>4664</v>
      </c>
      <c r="S1427" s="24"/>
      <c r="T1427" s="24"/>
      <c r="U1427" s="24"/>
    </row>
    <row r="1428" spans="2:21">
      <c r="B1428" s="24" t="str">
        <f t="shared" si="51"/>
        <v>N</v>
      </c>
      <c r="C1428" s="24" t="s">
        <v>6448</v>
      </c>
      <c r="D1428" s="24" t="str">
        <f t="shared" si="50"/>
        <v/>
      </c>
      <c r="E1428" s="197" t="s">
        <v>383</v>
      </c>
      <c r="F1428" s="189" t="s">
        <v>4655</v>
      </c>
      <c r="G1428" s="189" t="s">
        <v>359</v>
      </c>
      <c r="H1428" s="195" t="s">
        <v>360</v>
      </c>
      <c r="I1428" s="24" t="s">
        <v>3956</v>
      </c>
      <c r="J1428" s="24" t="s">
        <v>4656</v>
      </c>
      <c r="K1428" s="24"/>
      <c r="L1428" s="24" t="s">
        <v>4658</v>
      </c>
      <c r="M1428" s="24" t="s">
        <v>550</v>
      </c>
      <c r="N1428" s="24" t="s">
        <v>549</v>
      </c>
      <c r="O1428" s="24" t="s">
        <v>1235</v>
      </c>
      <c r="P1428" s="25" t="s">
        <v>544</v>
      </c>
      <c r="Q1428" s="24" t="s">
        <v>4738</v>
      </c>
      <c r="R1428" s="25" t="s">
        <v>1095</v>
      </c>
      <c r="S1428" s="24"/>
      <c r="T1428" s="24"/>
      <c r="U1428" s="24"/>
    </row>
    <row r="1429" spans="2:21">
      <c r="B1429" s="24" t="str">
        <f t="shared" si="51"/>
        <v>N</v>
      </c>
      <c r="C1429" s="24" t="s">
        <v>6449</v>
      </c>
      <c r="D1429" s="24" t="str">
        <f t="shared" si="50"/>
        <v/>
      </c>
      <c r="E1429" s="197" t="s">
        <v>383</v>
      </c>
      <c r="F1429" s="189" t="s">
        <v>4655</v>
      </c>
      <c r="G1429" s="189" t="s">
        <v>359</v>
      </c>
      <c r="H1429" s="195" t="s">
        <v>360</v>
      </c>
      <c r="I1429" s="24" t="s">
        <v>3961</v>
      </c>
      <c r="J1429" s="24" t="s">
        <v>3961</v>
      </c>
      <c r="K1429" s="24"/>
      <c r="L1429" s="24" t="s">
        <v>4658</v>
      </c>
      <c r="M1429" s="24" t="s">
        <v>535</v>
      </c>
      <c r="N1429" s="24" t="s">
        <v>4659</v>
      </c>
      <c r="O1429" s="24" t="s">
        <v>1235</v>
      </c>
      <c r="P1429" s="25" t="s">
        <v>544</v>
      </c>
      <c r="Q1429" s="24" t="s">
        <v>4741</v>
      </c>
      <c r="R1429" s="25" t="s">
        <v>1095</v>
      </c>
      <c r="S1429" s="24"/>
      <c r="T1429" s="24"/>
      <c r="U1429" s="24"/>
    </row>
    <row r="1430" spans="2:21">
      <c r="B1430" s="24" t="str">
        <f t="shared" si="51"/>
        <v>N</v>
      </c>
      <c r="C1430" s="24" t="s">
        <v>6450</v>
      </c>
      <c r="D1430" s="24" t="str">
        <f t="shared" si="50"/>
        <v/>
      </c>
      <c r="E1430" s="197" t="s">
        <v>383</v>
      </c>
      <c r="F1430" s="189" t="s">
        <v>4655</v>
      </c>
      <c r="G1430" s="189" t="s">
        <v>359</v>
      </c>
      <c r="H1430" s="195" t="s">
        <v>360</v>
      </c>
      <c r="I1430" s="24" t="s">
        <v>3961</v>
      </c>
      <c r="J1430" s="24" t="s">
        <v>3961</v>
      </c>
      <c r="K1430" s="24"/>
      <c r="L1430" s="24" t="s">
        <v>4658</v>
      </c>
      <c r="M1430" s="24" t="s">
        <v>543</v>
      </c>
      <c r="N1430" s="24" t="s">
        <v>4659</v>
      </c>
      <c r="O1430" s="24" t="s">
        <v>1235</v>
      </c>
      <c r="P1430" s="25" t="s">
        <v>544</v>
      </c>
      <c r="Q1430" s="24" t="s">
        <v>4743</v>
      </c>
      <c r="R1430" s="25" t="s">
        <v>4664</v>
      </c>
      <c r="S1430" s="24"/>
      <c r="T1430" s="24"/>
      <c r="U1430" s="24"/>
    </row>
    <row r="1431" spans="2:21">
      <c r="B1431" s="24" t="str">
        <f t="shared" si="51"/>
        <v>N</v>
      </c>
      <c r="C1431" s="24" t="s">
        <v>6451</v>
      </c>
      <c r="D1431" s="24" t="str">
        <f t="shared" si="50"/>
        <v/>
      </c>
      <c r="E1431" s="197" t="s">
        <v>383</v>
      </c>
      <c r="F1431" s="189" t="s">
        <v>4655</v>
      </c>
      <c r="G1431" s="189" t="s">
        <v>359</v>
      </c>
      <c r="H1431" s="195" t="s">
        <v>360</v>
      </c>
      <c r="I1431" s="24" t="s">
        <v>3961</v>
      </c>
      <c r="J1431" s="24" t="s">
        <v>3961</v>
      </c>
      <c r="K1431" s="24"/>
      <c r="L1431" s="24" t="s">
        <v>4658</v>
      </c>
      <c r="M1431" s="24" t="s">
        <v>550</v>
      </c>
      <c r="N1431" s="24" t="s">
        <v>549</v>
      </c>
      <c r="O1431" s="24" t="s">
        <v>1235</v>
      </c>
      <c r="P1431" s="25" t="s">
        <v>544</v>
      </c>
      <c r="Q1431" s="24" t="s">
        <v>4745</v>
      </c>
      <c r="R1431" s="25" t="s">
        <v>1095</v>
      </c>
      <c r="S1431" s="24"/>
      <c r="T1431" s="24"/>
      <c r="U1431" s="24"/>
    </row>
    <row r="1432" spans="2:21">
      <c r="B1432" s="24" t="str">
        <f t="shared" si="51"/>
        <v>N</v>
      </c>
      <c r="C1432" s="24" t="s">
        <v>6452</v>
      </c>
      <c r="D1432" s="24" t="str">
        <f t="shared" si="50"/>
        <v/>
      </c>
      <c r="E1432" s="197" t="s">
        <v>388</v>
      </c>
      <c r="F1432" s="189" t="s">
        <v>4655</v>
      </c>
      <c r="G1432" s="189" t="s">
        <v>359</v>
      </c>
      <c r="H1432" s="195" t="s">
        <v>360</v>
      </c>
      <c r="I1432" s="24" t="s">
        <v>3956</v>
      </c>
      <c r="J1432" s="24" t="s">
        <v>4656</v>
      </c>
      <c r="K1432" s="24"/>
      <c r="L1432" s="24" t="s">
        <v>4658</v>
      </c>
      <c r="M1432" s="24" t="s">
        <v>535</v>
      </c>
      <c r="N1432" s="24" t="s">
        <v>4659</v>
      </c>
      <c r="O1432" s="24" t="s">
        <v>1235</v>
      </c>
      <c r="P1432" s="25" t="s">
        <v>544</v>
      </c>
      <c r="Q1432" s="24" t="s">
        <v>4702</v>
      </c>
      <c r="R1432" s="25" t="s">
        <v>1095</v>
      </c>
      <c r="S1432" s="24"/>
      <c r="T1432" s="24"/>
      <c r="U1432" s="24"/>
    </row>
    <row r="1433" spans="2:21">
      <c r="B1433" s="24" t="str">
        <f t="shared" si="51"/>
        <v>N</v>
      </c>
      <c r="C1433" s="24" t="s">
        <v>6453</v>
      </c>
      <c r="D1433" s="24" t="str">
        <f t="shared" si="50"/>
        <v/>
      </c>
      <c r="E1433" s="197" t="s">
        <v>388</v>
      </c>
      <c r="F1433" s="189" t="s">
        <v>4655</v>
      </c>
      <c r="G1433" s="189" t="s">
        <v>359</v>
      </c>
      <c r="H1433" s="195" t="s">
        <v>360</v>
      </c>
      <c r="I1433" s="24" t="s">
        <v>3956</v>
      </c>
      <c r="J1433" s="24" t="s">
        <v>4656</v>
      </c>
      <c r="K1433" s="24"/>
      <c r="L1433" s="24" t="s">
        <v>4658</v>
      </c>
      <c r="M1433" s="24" t="s">
        <v>543</v>
      </c>
      <c r="N1433" s="24" t="s">
        <v>4659</v>
      </c>
      <c r="O1433" s="24" t="s">
        <v>1235</v>
      </c>
      <c r="P1433" s="25" t="s">
        <v>544</v>
      </c>
      <c r="Q1433" s="24" t="s">
        <v>4704</v>
      </c>
      <c r="R1433" s="25" t="s">
        <v>4664</v>
      </c>
      <c r="S1433" s="24"/>
      <c r="T1433" s="24"/>
      <c r="U1433" s="24"/>
    </row>
    <row r="1434" spans="2:21">
      <c r="B1434" s="24" t="str">
        <f t="shared" si="51"/>
        <v>N</v>
      </c>
      <c r="C1434" s="24" t="s">
        <v>6454</v>
      </c>
      <c r="D1434" s="24" t="str">
        <f t="shared" si="50"/>
        <v/>
      </c>
      <c r="E1434" s="197" t="s">
        <v>388</v>
      </c>
      <c r="F1434" s="189" t="s">
        <v>4655</v>
      </c>
      <c r="G1434" s="189" t="s">
        <v>359</v>
      </c>
      <c r="H1434" s="195" t="s">
        <v>360</v>
      </c>
      <c r="I1434" s="24" t="s">
        <v>3956</v>
      </c>
      <c r="J1434" s="24" t="s">
        <v>4656</v>
      </c>
      <c r="K1434" s="24"/>
      <c r="L1434" s="24" t="s">
        <v>4658</v>
      </c>
      <c r="M1434" s="24" t="s">
        <v>550</v>
      </c>
      <c r="N1434" s="24" t="s">
        <v>549</v>
      </c>
      <c r="O1434" s="24" t="s">
        <v>1235</v>
      </c>
      <c r="P1434" s="25" t="s">
        <v>544</v>
      </c>
      <c r="Q1434" s="24" t="s">
        <v>4706</v>
      </c>
      <c r="R1434" s="25" t="s">
        <v>1095</v>
      </c>
      <c r="S1434" s="24"/>
      <c r="T1434" s="24"/>
      <c r="U1434" s="24"/>
    </row>
    <row r="1435" spans="2:21">
      <c r="B1435" s="24" t="str">
        <f t="shared" si="51"/>
        <v>N</v>
      </c>
      <c r="C1435" s="24" t="s">
        <v>6455</v>
      </c>
      <c r="D1435" s="24" t="str">
        <f t="shared" si="50"/>
        <v/>
      </c>
      <c r="E1435" s="197" t="s">
        <v>388</v>
      </c>
      <c r="F1435" s="189" t="s">
        <v>4655</v>
      </c>
      <c r="G1435" s="189" t="s">
        <v>359</v>
      </c>
      <c r="H1435" s="195" t="s">
        <v>360</v>
      </c>
      <c r="I1435" s="24" t="s">
        <v>3961</v>
      </c>
      <c r="J1435" s="24" t="s">
        <v>3961</v>
      </c>
      <c r="K1435" s="24"/>
      <c r="L1435" s="24" t="s">
        <v>4658</v>
      </c>
      <c r="M1435" s="24" t="s">
        <v>535</v>
      </c>
      <c r="N1435" s="24" t="s">
        <v>4659</v>
      </c>
      <c r="O1435" s="24" t="s">
        <v>1235</v>
      </c>
      <c r="P1435" s="25" t="s">
        <v>544</v>
      </c>
      <c r="Q1435" s="24" t="s">
        <v>4709</v>
      </c>
      <c r="R1435" s="25" t="s">
        <v>1095</v>
      </c>
      <c r="S1435" s="24"/>
      <c r="T1435" s="24"/>
      <c r="U1435" s="24"/>
    </row>
    <row r="1436" spans="2:21">
      <c r="B1436" s="24" t="str">
        <f t="shared" si="51"/>
        <v>N</v>
      </c>
      <c r="C1436" s="24" t="s">
        <v>6456</v>
      </c>
      <c r="D1436" s="24" t="str">
        <f t="shared" si="50"/>
        <v/>
      </c>
      <c r="E1436" s="197" t="s">
        <v>388</v>
      </c>
      <c r="F1436" s="189" t="s">
        <v>4655</v>
      </c>
      <c r="G1436" s="189" t="s">
        <v>359</v>
      </c>
      <c r="H1436" s="195" t="s">
        <v>360</v>
      </c>
      <c r="I1436" s="24" t="s">
        <v>3961</v>
      </c>
      <c r="J1436" s="24" t="s">
        <v>3961</v>
      </c>
      <c r="K1436" s="24"/>
      <c r="L1436" s="24" t="s">
        <v>4658</v>
      </c>
      <c r="M1436" s="24" t="s">
        <v>543</v>
      </c>
      <c r="N1436" s="24" t="s">
        <v>4659</v>
      </c>
      <c r="O1436" s="24" t="s">
        <v>1235</v>
      </c>
      <c r="P1436" s="25" t="s">
        <v>544</v>
      </c>
      <c r="Q1436" s="24" t="s">
        <v>4711</v>
      </c>
      <c r="R1436" s="25" t="s">
        <v>4664</v>
      </c>
      <c r="S1436" s="24"/>
      <c r="T1436" s="24"/>
      <c r="U1436" s="24"/>
    </row>
    <row r="1437" spans="2:21">
      <c r="B1437" s="24" t="str">
        <f t="shared" si="51"/>
        <v>N</v>
      </c>
      <c r="C1437" s="24" t="s">
        <v>6457</v>
      </c>
      <c r="D1437" s="24" t="str">
        <f t="shared" si="50"/>
        <v/>
      </c>
      <c r="E1437" s="197" t="s">
        <v>388</v>
      </c>
      <c r="F1437" s="189" t="s">
        <v>4655</v>
      </c>
      <c r="G1437" s="189" t="s">
        <v>359</v>
      </c>
      <c r="H1437" s="195" t="s">
        <v>360</v>
      </c>
      <c r="I1437" s="24" t="s">
        <v>3961</v>
      </c>
      <c r="J1437" s="24" t="s">
        <v>3961</v>
      </c>
      <c r="K1437" s="24"/>
      <c r="L1437" s="24" t="s">
        <v>4658</v>
      </c>
      <c r="M1437" s="24" t="s">
        <v>550</v>
      </c>
      <c r="N1437" s="24" t="s">
        <v>549</v>
      </c>
      <c r="O1437" s="24" t="s">
        <v>1235</v>
      </c>
      <c r="P1437" s="25" t="s">
        <v>544</v>
      </c>
      <c r="Q1437" s="24" t="s">
        <v>4713</v>
      </c>
      <c r="R1437" s="25" t="s">
        <v>1095</v>
      </c>
      <c r="S1437" s="24"/>
      <c r="T1437" s="24"/>
      <c r="U1437" s="24"/>
    </row>
    <row r="1438" spans="2:21">
      <c r="B1438" s="24" t="str">
        <f t="shared" si="51"/>
        <v>N</v>
      </c>
      <c r="C1438" s="24" t="s">
        <v>6458</v>
      </c>
      <c r="D1438" s="24" t="str">
        <f t="shared" si="50"/>
        <v/>
      </c>
      <c r="E1438" s="197" t="s">
        <v>393</v>
      </c>
      <c r="F1438" s="189" t="s">
        <v>4655</v>
      </c>
      <c r="G1438" s="189" t="s">
        <v>359</v>
      </c>
      <c r="H1438" s="195" t="s">
        <v>360</v>
      </c>
      <c r="I1438" s="24" t="s">
        <v>3956</v>
      </c>
      <c r="J1438" s="24" t="s">
        <v>4656</v>
      </c>
      <c r="K1438" s="24"/>
      <c r="L1438" s="24" t="s">
        <v>4658</v>
      </c>
      <c r="M1438" s="24" t="s">
        <v>535</v>
      </c>
      <c r="N1438" s="24" t="s">
        <v>4659</v>
      </c>
      <c r="O1438" s="24" t="s">
        <v>1235</v>
      </c>
      <c r="P1438" s="25">
        <v>98431246</v>
      </c>
      <c r="Q1438" s="24" t="s">
        <v>4734</v>
      </c>
      <c r="R1438" s="25" t="s">
        <v>1095</v>
      </c>
      <c r="S1438" s="24"/>
      <c r="T1438" s="24"/>
      <c r="U1438" s="24"/>
    </row>
    <row r="1439" spans="2:21">
      <c r="B1439" s="24" t="str">
        <f t="shared" si="51"/>
        <v>N</v>
      </c>
      <c r="C1439" s="24" t="s">
        <v>6459</v>
      </c>
      <c r="D1439" s="24" t="str">
        <f t="shared" si="50"/>
        <v/>
      </c>
      <c r="E1439" s="197" t="s">
        <v>393</v>
      </c>
      <c r="F1439" s="189" t="s">
        <v>4655</v>
      </c>
      <c r="G1439" s="189" t="s">
        <v>359</v>
      </c>
      <c r="H1439" s="195" t="s">
        <v>360</v>
      </c>
      <c r="I1439" s="24" t="s">
        <v>3956</v>
      </c>
      <c r="J1439" s="24" t="s">
        <v>4656</v>
      </c>
      <c r="K1439" s="24"/>
      <c r="L1439" s="24" t="s">
        <v>4658</v>
      </c>
      <c r="M1439" s="24" t="s">
        <v>543</v>
      </c>
      <c r="N1439" s="24" t="s">
        <v>4659</v>
      </c>
      <c r="O1439" s="24" t="s">
        <v>1235</v>
      </c>
      <c r="P1439" s="25" t="s">
        <v>544</v>
      </c>
      <c r="Q1439" s="24" t="s">
        <v>4736</v>
      </c>
      <c r="R1439" s="25" t="s">
        <v>4664</v>
      </c>
      <c r="S1439" s="24"/>
      <c r="T1439" s="24"/>
      <c r="U1439" s="24"/>
    </row>
    <row r="1440" spans="2:21">
      <c r="B1440" s="24" t="str">
        <f t="shared" si="51"/>
        <v>N</v>
      </c>
      <c r="C1440" s="24" t="s">
        <v>6460</v>
      </c>
      <c r="D1440" s="24" t="str">
        <f t="shared" si="50"/>
        <v/>
      </c>
      <c r="E1440" s="197" t="s">
        <v>393</v>
      </c>
      <c r="F1440" s="189" t="s">
        <v>4655</v>
      </c>
      <c r="G1440" s="189" t="s">
        <v>359</v>
      </c>
      <c r="H1440" s="195" t="s">
        <v>360</v>
      </c>
      <c r="I1440" s="24" t="s">
        <v>3956</v>
      </c>
      <c r="J1440" s="24" t="s">
        <v>4656</v>
      </c>
      <c r="K1440" s="24"/>
      <c r="L1440" s="24" t="s">
        <v>4658</v>
      </c>
      <c r="M1440" s="24" t="s">
        <v>550</v>
      </c>
      <c r="N1440" s="24" t="s">
        <v>549</v>
      </c>
      <c r="O1440" s="24" t="s">
        <v>1235</v>
      </c>
      <c r="P1440" s="25" t="s">
        <v>544</v>
      </c>
      <c r="Q1440" s="24" t="s">
        <v>4738</v>
      </c>
      <c r="R1440" s="25" t="s">
        <v>1095</v>
      </c>
      <c r="S1440" s="24"/>
      <c r="T1440" s="24"/>
      <c r="U1440" s="24"/>
    </row>
    <row r="1441" spans="2:21">
      <c r="B1441" s="24" t="str">
        <f t="shared" si="51"/>
        <v>N</v>
      </c>
      <c r="C1441" s="24" t="s">
        <v>6461</v>
      </c>
      <c r="D1441" s="24" t="str">
        <f t="shared" si="50"/>
        <v/>
      </c>
      <c r="E1441" s="197" t="s">
        <v>393</v>
      </c>
      <c r="F1441" s="189" t="s">
        <v>4655</v>
      </c>
      <c r="G1441" s="189" t="s">
        <v>359</v>
      </c>
      <c r="H1441" s="195" t="s">
        <v>360</v>
      </c>
      <c r="I1441" s="24" t="s">
        <v>3961</v>
      </c>
      <c r="J1441" s="24" t="s">
        <v>3961</v>
      </c>
      <c r="K1441" s="24"/>
      <c r="L1441" s="24" t="s">
        <v>4658</v>
      </c>
      <c r="M1441" s="24" t="s">
        <v>535</v>
      </c>
      <c r="N1441" s="24" t="s">
        <v>4659</v>
      </c>
      <c r="O1441" s="24" t="s">
        <v>1235</v>
      </c>
      <c r="P1441" s="25" t="s">
        <v>544</v>
      </c>
      <c r="Q1441" s="24" t="s">
        <v>4741</v>
      </c>
      <c r="R1441" s="25" t="s">
        <v>1095</v>
      </c>
      <c r="S1441" s="24"/>
      <c r="T1441" s="24"/>
      <c r="U1441" s="24"/>
    </row>
    <row r="1442" spans="2:21">
      <c r="B1442" s="24" t="str">
        <f t="shared" si="51"/>
        <v>N</v>
      </c>
      <c r="C1442" s="24" t="s">
        <v>6462</v>
      </c>
      <c r="D1442" s="24" t="str">
        <f t="shared" si="50"/>
        <v/>
      </c>
      <c r="E1442" s="197" t="s">
        <v>393</v>
      </c>
      <c r="F1442" s="189" t="s">
        <v>4655</v>
      </c>
      <c r="G1442" s="189" t="s">
        <v>359</v>
      </c>
      <c r="H1442" s="195" t="s">
        <v>360</v>
      </c>
      <c r="I1442" s="24" t="s">
        <v>3961</v>
      </c>
      <c r="J1442" s="24" t="s">
        <v>3961</v>
      </c>
      <c r="K1442" s="24"/>
      <c r="L1442" s="24" t="s">
        <v>4658</v>
      </c>
      <c r="M1442" s="24" t="s">
        <v>543</v>
      </c>
      <c r="N1442" s="24" t="s">
        <v>4659</v>
      </c>
      <c r="O1442" s="24" t="s">
        <v>1235</v>
      </c>
      <c r="P1442" s="25" t="s">
        <v>544</v>
      </c>
      <c r="Q1442" s="24" t="s">
        <v>4743</v>
      </c>
      <c r="R1442" s="25" t="s">
        <v>4664</v>
      </c>
      <c r="S1442" s="24"/>
      <c r="T1442" s="24"/>
      <c r="U1442" s="24"/>
    </row>
    <row r="1443" spans="2:21">
      <c r="B1443" s="24" t="str">
        <f t="shared" si="51"/>
        <v>N</v>
      </c>
      <c r="C1443" s="24" t="s">
        <v>6463</v>
      </c>
      <c r="D1443" s="24" t="str">
        <f t="shared" si="50"/>
        <v/>
      </c>
      <c r="E1443" s="197" t="s">
        <v>393</v>
      </c>
      <c r="F1443" s="189" t="s">
        <v>4655</v>
      </c>
      <c r="G1443" s="189" t="s">
        <v>359</v>
      </c>
      <c r="H1443" s="195" t="s">
        <v>360</v>
      </c>
      <c r="I1443" s="24" t="s">
        <v>3961</v>
      </c>
      <c r="J1443" s="24" t="s">
        <v>3961</v>
      </c>
      <c r="K1443" s="24"/>
      <c r="L1443" s="24" t="s">
        <v>4658</v>
      </c>
      <c r="M1443" s="24" t="s">
        <v>550</v>
      </c>
      <c r="N1443" s="24" t="s">
        <v>549</v>
      </c>
      <c r="O1443" s="24" t="s">
        <v>1235</v>
      </c>
      <c r="P1443" s="25" t="s">
        <v>544</v>
      </c>
      <c r="Q1443" s="24" t="s">
        <v>4745</v>
      </c>
      <c r="R1443" s="25" t="s">
        <v>1095</v>
      </c>
      <c r="S1443" s="24"/>
      <c r="T1443" s="24"/>
      <c r="U1443" s="24"/>
    </row>
    <row r="1444" spans="2:21">
      <c r="B1444" s="24" t="str">
        <f t="shared" si="51"/>
        <v>N</v>
      </c>
      <c r="C1444" s="24" t="s">
        <v>6464</v>
      </c>
      <c r="D1444" s="24" t="str">
        <f t="shared" si="50"/>
        <v/>
      </c>
      <c r="E1444" s="197" t="s">
        <v>398</v>
      </c>
      <c r="F1444" s="189" t="s">
        <v>4655</v>
      </c>
      <c r="G1444" s="189" t="s">
        <v>401</v>
      </c>
      <c r="H1444" s="195" t="s">
        <v>402</v>
      </c>
      <c r="I1444" s="24" t="s">
        <v>3956</v>
      </c>
      <c r="J1444" s="24" t="s">
        <v>4656</v>
      </c>
      <c r="K1444" s="24"/>
      <c r="L1444" s="24" t="s">
        <v>4658</v>
      </c>
      <c r="M1444" s="24" t="s">
        <v>535</v>
      </c>
      <c r="N1444" s="24" t="s">
        <v>4659</v>
      </c>
      <c r="O1444" s="24" t="s">
        <v>1235</v>
      </c>
      <c r="P1444" s="25" t="s">
        <v>544</v>
      </c>
      <c r="Q1444" s="24" t="s">
        <v>4766</v>
      </c>
      <c r="R1444" s="25" t="s">
        <v>1095</v>
      </c>
      <c r="S1444" s="24"/>
      <c r="T1444" s="24"/>
      <c r="U1444" s="24"/>
    </row>
    <row r="1445" spans="2:21">
      <c r="B1445" s="24" t="str">
        <f t="shared" si="51"/>
        <v>N</v>
      </c>
      <c r="C1445" s="24" t="s">
        <v>6465</v>
      </c>
      <c r="D1445" s="24" t="str">
        <f t="shared" si="50"/>
        <v/>
      </c>
      <c r="E1445" s="197" t="s">
        <v>398</v>
      </c>
      <c r="F1445" s="189" t="s">
        <v>4655</v>
      </c>
      <c r="G1445" s="189" t="s">
        <v>401</v>
      </c>
      <c r="H1445" s="195" t="s">
        <v>402</v>
      </c>
      <c r="I1445" s="24" t="s">
        <v>3956</v>
      </c>
      <c r="J1445" s="24" t="s">
        <v>4656</v>
      </c>
      <c r="K1445" s="24"/>
      <c r="L1445" s="24" t="s">
        <v>4658</v>
      </c>
      <c r="M1445" s="24" t="s">
        <v>543</v>
      </c>
      <c r="N1445" s="24" t="s">
        <v>4659</v>
      </c>
      <c r="O1445" s="24" t="s">
        <v>1235</v>
      </c>
      <c r="P1445" s="25" t="s">
        <v>544</v>
      </c>
      <c r="Q1445" s="24" t="s">
        <v>4768</v>
      </c>
      <c r="R1445" s="25" t="s">
        <v>4664</v>
      </c>
      <c r="S1445" s="24"/>
      <c r="T1445" s="24"/>
      <c r="U1445" s="24"/>
    </row>
    <row r="1446" spans="2:21">
      <c r="B1446" s="24" t="str">
        <f t="shared" si="51"/>
        <v>N</v>
      </c>
      <c r="C1446" s="24" t="s">
        <v>6466</v>
      </c>
      <c r="D1446" s="24" t="str">
        <f t="shared" si="50"/>
        <v/>
      </c>
      <c r="E1446" s="197" t="s">
        <v>398</v>
      </c>
      <c r="F1446" s="189" t="s">
        <v>4655</v>
      </c>
      <c r="G1446" s="189" t="s">
        <v>401</v>
      </c>
      <c r="H1446" s="195" t="s">
        <v>402</v>
      </c>
      <c r="I1446" s="24" t="s">
        <v>3956</v>
      </c>
      <c r="J1446" s="24" t="s">
        <v>4656</v>
      </c>
      <c r="K1446" s="24"/>
      <c r="L1446" s="24" t="s">
        <v>4658</v>
      </c>
      <c r="M1446" s="24" t="s">
        <v>550</v>
      </c>
      <c r="N1446" s="24" t="s">
        <v>549</v>
      </c>
      <c r="O1446" s="24" t="s">
        <v>1235</v>
      </c>
      <c r="P1446" s="25" t="s">
        <v>544</v>
      </c>
      <c r="Q1446" s="24" t="s">
        <v>4770</v>
      </c>
      <c r="R1446" s="25" t="s">
        <v>1095</v>
      </c>
      <c r="S1446" s="24"/>
      <c r="T1446" s="24"/>
      <c r="U1446" s="24"/>
    </row>
    <row r="1447" spans="2:21">
      <c r="B1447" s="24" t="str">
        <f t="shared" si="51"/>
        <v>N</v>
      </c>
      <c r="C1447" s="24" t="s">
        <v>6467</v>
      </c>
      <c r="D1447" s="24" t="str">
        <f t="shared" si="50"/>
        <v/>
      </c>
      <c r="E1447" s="197" t="s">
        <v>398</v>
      </c>
      <c r="F1447" s="189" t="s">
        <v>4655</v>
      </c>
      <c r="G1447" s="189" t="s">
        <v>401</v>
      </c>
      <c r="H1447" s="195" t="s">
        <v>402</v>
      </c>
      <c r="I1447" s="24" t="s">
        <v>3961</v>
      </c>
      <c r="J1447" s="24" t="s">
        <v>3961</v>
      </c>
      <c r="K1447" s="24"/>
      <c r="L1447" s="24" t="s">
        <v>4658</v>
      </c>
      <c r="M1447" s="24" t="s">
        <v>535</v>
      </c>
      <c r="N1447" s="24" t="s">
        <v>4659</v>
      </c>
      <c r="O1447" s="24" t="s">
        <v>1235</v>
      </c>
      <c r="P1447" s="25" t="s">
        <v>544</v>
      </c>
      <c r="Q1447" s="24" t="s">
        <v>4773</v>
      </c>
      <c r="R1447" s="25" t="s">
        <v>1095</v>
      </c>
      <c r="S1447" s="24"/>
      <c r="T1447" s="24"/>
      <c r="U1447" s="24"/>
    </row>
    <row r="1448" spans="2:21">
      <c r="B1448" s="24" t="str">
        <f t="shared" si="51"/>
        <v>N</v>
      </c>
      <c r="C1448" s="24" t="s">
        <v>6468</v>
      </c>
      <c r="D1448" s="24" t="str">
        <f t="shared" si="50"/>
        <v/>
      </c>
      <c r="E1448" s="197" t="s">
        <v>398</v>
      </c>
      <c r="F1448" s="189" t="s">
        <v>4655</v>
      </c>
      <c r="G1448" s="189" t="s">
        <v>401</v>
      </c>
      <c r="H1448" s="195" t="s">
        <v>402</v>
      </c>
      <c r="I1448" s="24" t="s">
        <v>3961</v>
      </c>
      <c r="J1448" s="24" t="s">
        <v>3961</v>
      </c>
      <c r="K1448" s="24"/>
      <c r="L1448" s="24" t="s">
        <v>4658</v>
      </c>
      <c r="M1448" s="24" t="s">
        <v>543</v>
      </c>
      <c r="N1448" s="24" t="s">
        <v>4659</v>
      </c>
      <c r="O1448" s="24" t="s">
        <v>1235</v>
      </c>
      <c r="P1448" s="25" t="s">
        <v>544</v>
      </c>
      <c r="Q1448" s="24" t="s">
        <v>4775</v>
      </c>
      <c r="R1448" s="25" t="s">
        <v>4664</v>
      </c>
      <c r="S1448" s="24"/>
      <c r="T1448" s="24"/>
      <c r="U1448" s="24"/>
    </row>
    <row r="1449" spans="2:21">
      <c r="B1449" s="24" t="str">
        <f t="shared" si="51"/>
        <v>N</v>
      </c>
      <c r="C1449" s="24" t="s">
        <v>6469</v>
      </c>
      <c r="D1449" s="24" t="str">
        <f t="shared" si="50"/>
        <v/>
      </c>
      <c r="E1449" s="197" t="s">
        <v>398</v>
      </c>
      <c r="F1449" s="189" t="s">
        <v>4655</v>
      </c>
      <c r="G1449" s="189" t="s">
        <v>401</v>
      </c>
      <c r="H1449" s="195" t="s">
        <v>402</v>
      </c>
      <c r="I1449" s="24" t="s">
        <v>3961</v>
      </c>
      <c r="J1449" s="24" t="s">
        <v>3961</v>
      </c>
      <c r="K1449" s="24"/>
      <c r="L1449" s="24" t="s">
        <v>4658</v>
      </c>
      <c r="M1449" s="24" t="s">
        <v>550</v>
      </c>
      <c r="N1449" s="24" t="s">
        <v>549</v>
      </c>
      <c r="O1449" s="24" t="s">
        <v>1235</v>
      </c>
      <c r="P1449" s="25" t="s">
        <v>544</v>
      </c>
      <c r="Q1449" s="24" t="s">
        <v>4777</v>
      </c>
      <c r="R1449" s="25" t="s">
        <v>1095</v>
      </c>
      <c r="S1449" s="24"/>
      <c r="T1449" s="24"/>
      <c r="U1449" s="24"/>
    </row>
    <row r="1450" spans="2:21">
      <c r="B1450" s="24" t="str">
        <f t="shared" si="51"/>
        <v>N</v>
      </c>
      <c r="C1450" s="24" t="s">
        <v>6470</v>
      </c>
      <c r="D1450" s="24" t="str">
        <f t="shared" si="50"/>
        <v/>
      </c>
      <c r="E1450" s="197" t="s">
        <v>405</v>
      </c>
      <c r="F1450" s="189" t="s">
        <v>4655</v>
      </c>
      <c r="G1450" s="189" t="s">
        <v>401</v>
      </c>
      <c r="H1450" s="195" t="s">
        <v>402</v>
      </c>
      <c r="I1450" s="24" t="s">
        <v>3956</v>
      </c>
      <c r="J1450" s="24" t="s">
        <v>4656</v>
      </c>
      <c r="K1450" s="24"/>
      <c r="L1450" s="24" t="s">
        <v>4658</v>
      </c>
      <c r="M1450" s="24" t="s">
        <v>535</v>
      </c>
      <c r="N1450" s="24" t="s">
        <v>4659</v>
      </c>
      <c r="O1450" s="24" t="s">
        <v>1235</v>
      </c>
      <c r="P1450" s="25" t="s">
        <v>544</v>
      </c>
      <c r="Q1450" s="24" t="s">
        <v>4779</v>
      </c>
      <c r="R1450" s="25" t="s">
        <v>1095</v>
      </c>
      <c r="S1450" s="24"/>
      <c r="T1450" s="24"/>
      <c r="U1450" s="24"/>
    </row>
    <row r="1451" spans="2:21">
      <c r="B1451" s="24" t="str">
        <f t="shared" si="51"/>
        <v>N</v>
      </c>
      <c r="C1451" s="24" t="s">
        <v>6471</v>
      </c>
      <c r="D1451" s="24" t="str">
        <f t="shared" si="50"/>
        <v/>
      </c>
      <c r="E1451" s="197" t="s">
        <v>405</v>
      </c>
      <c r="F1451" s="189" t="s">
        <v>4655</v>
      </c>
      <c r="G1451" s="189" t="s">
        <v>401</v>
      </c>
      <c r="H1451" s="195" t="s">
        <v>402</v>
      </c>
      <c r="I1451" s="24" t="s">
        <v>3956</v>
      </c>
      <c r="J1451" s="24" t="s">
        <v>4656</v>
      </c>
      <c r="K1451" s="24"/>
      <c r="L1451" s="24" t="s">
        <v>4658</v>
      </c>
      <c r="M1451" s="24" t="s">
        <v>543</v>
      </c>
      <c r="N1451" s="24" t="s">
        <v>4659</v>
      </c>
      <c r="O1451" s="24" t="s">
        <v>1235</v>
      </c>
      <c r="P1451" s="25" t="s">
        <v>544</v>
      </c>
      <c r="Q1451" s="24" t="s">
        <v>4781</v>
      </c>
      <c r="R1451" s="25" t="s">
        <v>4664</v>
      </c>
      <c r="S1451" s="24"/>
      <c r="T1451" s="24"/>
      <c r="U1451" s="24"/>
    </row>
    <row r="1452" spans="2:21">
      <c r="B1452" s="24" t="str">
        <f t="shared" si="51"/>
        <v>N</v>
      </c>
      <c r="C1452" s="24" t="s">
        <v>6472</v>
      </c>
      <c r="D1452" s="24" t="str">
        <f t="shared" si="50"/>
        <v/>
      </c>
      <c r="E1452" s="197" t="s">
        <v>405</v>
      </c>
      <c r="F1452" s="189" t="s">
        <v>4655</v>
      </c>
      <c r="G1452" s="189" t="s">
        <v>401</v>
      </c>
      <c r="H1452" s="195" t="s">
        <v>402</v>
      </c>
      <c r="I1452" s="24" t="s">
        <v>3956</v>
      </c>
      <c r="J1452" s="24" t="s">
        <v>4656</v>
      </c>
      <c r="K1452" s="24"/>
      <c r="L1452" s="24" t="s">
        <v>4658</v>
      </c>
      <c r="M1452" s="24" t="s">
        <v>550</v>
      </c>
      <c r="N1452" s="24" t="s">
        <v>549</v>
      </c>
      <c r="O1452" s="24" t="s">
        <v>1235</v>
      </c>
      <c r="P1452" s="25" t="s">
        <v>544</v>
      </c>
      <c r="Q1452" s="24" t="s">
        <v>4783</v>
      </c>
      <c r="R1452" s="25" t="s">
        <v>1095</v>
      </c>
      <c r="S1452" s="24"/>
      <c r="T1452" s="24"/>
      <c r="U1452" s="24"/>
    </row>
    <row r="1453" spans="2:21">
      <c r="B1453" s="24" t="str">
        <f t="shared" si="51"/>
        <v>N</v>
      </c>
      <c r="C1453" s="24" t="s">
        <v>6473</v>
      </c>
      <c r="D1453" s="24" t="str">
        <f t="shared" ref="D1453:D1516" si="52">IF(B1453="Y",C1453,"")</f>
        <v/>
      </c>
      <c r="E1453" s="197" t="s">
        <v>405</v>
      </c>
      <c r="F1453" s="189" t="s">
        <v>4655</v>
      </c>
      <c r="G1453" s="189" t="s">
        <v>401</v>
      </c>
      <c r="H1453" s="195" t="s">
        <v>402</v>
      </c>
      <c r="I1453" s="24" t="s">
        <v>3961</v>
      </c>
      <c r="J1453" s="24" t="s">
        <v>3961</v>
      </c>
      <c r="K1453" s="24"/>
      <c r="L1453" s="24" t="s">
        <v>4658</v>
      </c>
      <c r="M1453" s="24" t="s">
        <v>535</v>
      </c>
      <c r="N1453" s="24" t="s">
        <v>4659</v>
      </c>
      <c r="O1453" s="24" t="s">
        <v>1235</v>
      </c>
      <c r="P1453" s="25" t="s">
        <v>544</v>
      </c>
      <c r="Q1453" s="24" t="s">
        <v>4785</v>
      </c>
      <c r="R1453" s="25" t="s">
        <v>1095</v>
      </c>
      <c r="S1453" s="24"/>
      <c r="T1453" s="24"/>
      <c r="U1453" s="24"/>
    </row>
    <row r="1454" spans="2:21">
      <c r="B1454" s="24" t="str">
        <f t="shared" si="51"/>
        <v>N</v>
      </c>
      <c r="C1454" s="24" t="s">
        <v>6474</v>
      </c>
      <c r="D1454" s="24" t="str">
        <f t="shared" si="52"/>
        <v/>
      </c>
      <c r="E1454" s="197" t="s">
        <v>405</v>
      </c>
      <c r="F1454" s="189" t="s">
        <v>4655</v>
      </c>
      <c r="G1454" s="189" t="s">
        <v>401</v>
      </c>
      <c r="H1454" s="195" t="s">
        <v>402</v>
      </c>
      <c r="I1454" s="24" t="s">
        <v>3961</v>
      </c>
      <c r="J1454" s="24" t="s">
        <v>3961</v>
      </c>
      <c r="K1454" s="24"/>
      <c r="L1454" s="24" t="s">
        <v>4658</v>
      </c>
      <c r="M1454" s="24" t="s">
        <v>543</v>
      </c>
      <c r="N1454" s="24" t="s">
        <v>4659</v>
      </c>
      <c r="O1454" s="24" t="s">
        <v>1235</v>
      </c>
      <c r="P1454" s="25" t="s">
        <v>544</v>
      </c>
      <c r="Q1454" s="24" t="s">
        <v>4787</v>
      </c>
      <c r="R1454" s="25" t="s">
        <v>4664</v>
      </c>
      <c r="S1454" s="24"/>
      <c r="T1454" s="24"/>
      <c r="U1454" s="24"/>
    </row>
    <row r="1455" spans="2:21">
      <c r="B1455" s="24" t="str">
        <f t="shared" si="51"/>
        <v>N</v>
      </c>
      <c r="C1455" s="24" t="s">
        <v>6475</v>
      </c>
      <c r="D1455" s="24" t="str">
        <f t="shared" si="52"/>
        <v/>
      </c>
      <c r="E1455" s="197" t="s">
        <v>405</v>
      </c>
      <c r="F1455" s="189" t="s">
        <v>4655</v>
      </c>
      <c r="G1455" s="189" t="s">
        <v>401</v>
      </c>
      <c r="H1455" s="195" t="s">
        <v>402</v>
      </c>
      <c r="I1455" s="24" t="s">
        <v>3961</v>
      </c>
      <c r="J1455" s="24" t="s">
        <v>3961</v>
      </c>
      <c r="K1455" s="24"/>
      <c r="L1455" s="24" t="s">
        <v>4658</v>
      </c>
      <c r="M1455" s="24" t="s">
        <v>550</v>
      </c>
      <c r="N1455" s="24" t="s">
        <v>549</v>
      </c>
      <c r="O1455" s="24" t="s">
        <v>1235</v>
      </c>
      <c r="P1455" s="25" t="s">
        <v>544</v>
      </c>
      <c r="Q1455" s="24" t="s">
        <v>4789</v>
      </c>
      <c r="R1455" s="25" t="s">
        <v>1095</v>
      </c>
      <c r="S1455" s="24"/>
      <c r="T1455" s="24"/>
      <c r="U1455" s="24"/>
    </row>
    <row r="1456" spans="2:21">
      <c r="B1456" s="24" t="str">
        <f t="shared" si="51"/>
        <v>N</v>
      </c>
      <c r="C1456" s="24" t="s">
        <v>6476</v>
      </c>
      <c r="D1456" s="24" t="str">
        <f t="shared" si="52"/>
        <v/>
      </c>
      <c r="E1456" s="197" t="s">
        <v>405</v>
      </c>
      <c r="F1456" s="189" t="s">
        <v>4655</v>
      </c>
      <c r="G1456" s="189" t="s">
        <v>410</v>
      </c>
      <c r="H1456" s="195" t="s">
        <v>411</v>
      </c>
      <c r="I1456" s="24" t="s">
        <v>3956</v>
      </c>
      <c r="J1456" s="24" t="s">
        <v>4656</v>
      </c>
      <c r="K1456" s="24" t="s">
        <v>4657</v>
      </c>
      <c r="L1456" s="24" t="s">
        <v>4658</v>
      </c>
      <c r="M1456" s="24" t="s">
        <v>535</v>
      </c>
      <c r="N1456" s="24" t="s">
        <v>4659</v>
      </c>
      <c r="O1456" s="24" t="s">
        <v>1235</v>
      </c>
      <c r="P1456" s="25" t="s">
        <v>544</v>
      </c>
      <c r="Q1456" s="24" t="s">
        <v>4792</v>
      </c>
      <c r="R1456" s="25" t="s">
        <v>1095</v>
      </c>
      <c r="S1456" s="24"/>
      <c r="T1456" s="24"/>
      <c r="U1456" s="24"/>
    </row>
    <row r="1457" spans="2:21">
      <c r="B1457" s="24" t="str">
        <f t="shared" si="51"/>
        <v>N</v>
      </c>
      <c r="C1457" s="24" t="s">
        <v>6477</v>
      </c>
      <c r="D1457" s="24" t="str">
        <f t="shared" si="52"/>
        <v/>
      </c>
      <c r="E1457" s="197" t="s">
        <v>405</v>
      </c>
      <c r="F1457" s="189" t="s">
        <v>4655</v>
      </c>
      <c r="G1457" s="189" t="s">
        <v>410</v>
      </c>
      <c r="H1457" s="195" t="s">
        <v>411</v>
      </c>
      <c r="I1457" s="24" t="s">
        <v>3956</v>
      </c>
      <c r="J1457" s="24" t="s">
        <v>4656</v>
      </c>
      <c r="K1457" s="24"/>
      <c r="L1457" s="24" t="s">
        <v>4658</v>
      </c>
      <c r="M1457" s="24" t="s">
        <v>543</v>
      </c>
      <c r="N1457" s="24" t="s">
        <v>4659</v>
      </c>
      <c r="O1457" s="24" t="s">
        <v>1235</v>
      </c>
      <c r="P1457" s="25" t="s">
        <v>544</v>
      </c>
      <c r="Q1457" s="24" t="s">
        <v>4794</v>
      </c>
      <c r="R1457" s="25" t="s">
        <v>4664</v>
      </c>
      <c r="S1457" s="24"/>
      <c r="T1457" s="24"/>
      <c r="U1457" s="24"/>
    </row>
    <row r="1458" spans="2:21">
      <c r="B1458" s="24" t="str">
        <f t="shared" si="51"/>
        <v>N</v>
      </c>
      <c r="C1458" s="24" t="s">
        <v>6478</v>
      </c>
      <c r="D1458" s="24" t="str">
        <f t="shared" si="52"/>
        <v/>
      </c>
      <c r="E1458" s="197" t="s">
        <v>405</v>
      </c>
      <c r="F1458" s="189" t="s">
        <v>4655</v>
      </c>
      <c r="G1458" s="189" t="s">
        <v>410</v>
      </c>
      <c r="H1458" s="195" t="s">
        <v>411</v>
      </c>
      <c r="I1458" s="24" t="s">
        <v>3956</v>
      </c>
      <c r="J1458" s="24" t="s">
        <v>4656</v>
      </c>
      <c r="K1458" s="24"/>
      <c r="L1458" s="24" t="s">
        <v>4658</v>
      </c>
      <c r="M1458" s="24" t="s">
        <v>550</v>
      </c>
      <c r="N1458" s="24" t="s">
        <v>549</v>
      </c>
      <c r="O1458" s="24" t="s">
        <v>1235</v>
      </c>
      <c r="P1458" s="25" t="s">
        <v>544</v>
      </c>
      <c r="Q1458" s="24" t="s">
        <v>4796</v>
      </c>
      <c r="R1458" s="25" t="s">
        <v>1095</v>
      </c>
      <c r="S1458" s="24"/>
      <c r="T1458" s="24"/>
      <c r="U1458" s="24"/>
    </row>
    <row r="1459" spans="2:21">
      <c r="B1459" s="24" t="str">
        <f t="shared" si="51"/>
        <v>N</v>
      </c>
      <c r="C1459" s="24" t="s">
        <v>6479</v>
      </c>
      <c r="D1459" s="24" t="str">
        <f t="shared" si="52"/>
        <v/>
      </c>
      <c r="E1459" s="197" t="s">
        <v>405</v>
      </c>
      <c r="F1459" s="189" t="s">
        <v>4655</v>
      </c>
      <c r="G1459" s="189" t="s">
        <v>410</v>
      </c>
      <c r="H1459" s="195" t="s">
        <v>411</v>
      </c>
      <c r="I1459" s="24" t="s">
        <v>3961</v>
      </c>
      <c r="J1459" s="24" t="s">
        <v>3961</v>
      </c>
      <c r="K1459" s="24"/>
      <c r="L1459" s="24" t="s">
        <v>4658</v>
      </c>
      <c r="M1459" s="24" t="s">
        <v>535</v>
      </c>
      <c r="N1459" s="24" t="s">
        <v>4659</v>
      </c>
      <c r="O1459" s="24" t="s">
        <v>1235</v>
      </c>
      <c r="P1459" s="25" t="s">
        <v>544</v>
      </c>
      <c r="Q1459" s="24" t="s">
        <v>4799</v>
      </c>
      <c r="R1459" s="25" t="s">
        <v>1095</v>
      </c>
      <c r="S1459" s="24"/>
      <c r="T1459" s="24"/>
      <c r="U1459" s="24"/>
    </row>
    <row r="1460" spans="2:21">
      <c r="B1460" s="24" t="str">
        <f t="shared" si="51"/>
        <v>N</v>
      </c>
      <c r="C1460" s="24" t="s">
        <v>6480</v>
      </c>
      <c r="D1460" s="24" t="str">
        <f t="shared" si="52"/>
        <v/>
      </c>
      <c r="E1460" s="197" t="s">
        <v>405</v>
      </c>
      <c r="F1460" s="189" t="s">
        <v>4655</v>
      </c>
      <c r="G1460" s="189" t="s">
        <v>410</v>
      </c>
      <c r="H1460" s="195" t="s">
        <v>411</v>
      </c>
      <c r="I1460" s="24" t="s">
        <v>3961</v>
      </c>
      <c r="J1460" s="24" t="s">
        <v>3961</v>
      </c>
      <c r="K1460" s="24"/>
      <c r="L1460" s="24" t="s">
        <v>4658</v>
      </c>
      <c r="M1460" s="24" t="s">
        <v>543</v>
      </c>
      <c r="N1460" s="24" t="s">
        <v>4659</v>
      </c>
      <c r="O1460" s="24" t="s">
        <v>1235</v>
      </c>
      <c r="P1460" s="25" t="s">
        <v>544</v>
      </c>
      <c r="Q1460" s="24" t="s">
        <v>4801</v>
      </c>
      <c r="R1460" s="25" t="s">
        <v>4664</v>
      </c>
      <c r="S1460" s="24"/>
      <c r="T1460" s="24"/>
      <c r="U1460" s="24"/>
    </row>
    <row r="1461" spans="2:21">
      <c r="B1461" s="24" t="str">
        <f t="shared" si="51"/>
        <v>N</v>
      </c>
      <c r="C1461" s="24" t="s">
        <v>6481</v>
      </c>
      <c r="D1461" s="24" t="str">
        <f t="shared" si="52"/>
        <v/>
      </c>
      <c r="E1461" s="197" t="s">
        <v>405</v>
      </c>
      <c r="F1461" s="189" t="s">
        <v>4655</v>
      </c>
      <c r="G1461" s="189" t="s">
        <v>410</v>
      </c>
      <c r="H1461" s="195" t="s">
        <v>411</v>
      </c>
      <c r="I1461" s="24" t="s">
        <v>3961</v>
      </c>
      <c r="J1461" s="24" t="s">
        <v>3961</v>
      </c>
      <c r="K1461" s="24"/>
      <c r="L1461" s="24" t="s">
        <v>4658</v>
      </c>
      <c r="M1461" s="24" t="s">
        <v>550</v>
      </c>
      <c r="N1461" s="24" t="s">
        <v>549</v>
      </c>
      <c r="O1461" s="24" t="s">
        <v>1235</v>
      </c>
      <c r="P1461" s="25" t="s">
        <v>544</v>
      </c>
      <c r="Q1461" s="24" t="s">
        <v>4803</v>
      </c>
      <c r="R1461" s="25" t="s">
        <v>1095</v>
      </c>
      <c r="S1461" s="24"/>
      <c r="T1461" s="24"/>
      <c r="U1461" s="24"/>
    </row>
    <row r="1462" spans="2:21">
      <c r="B1462" s="24" t="str">
        <f t="shared" si="51"/>
        <v>N</v>
      </c>
      <c r="C1462" s="24" t="s">
        <v>6482</v>
      </c>
      <c r="D1462" s="24" t="str">
        <f t="shared" si="52"/>
        <v/>
      </c>
      <c r="E1462" s="197" t="s">
        <v>414</v>
      </c>
      <c r="F1462" s="189" t="s">
        <v>4655</v>
      </c>
      <c r="G1462" s="189" t="s">
        <v>410</v>
      </c>
      <c r="H1462" s="195" t="s">
        <v>411</v>
      </c>
      <c r="I1462" s="24" t="s">
        <v>3956</v>
      </c>
      <c r="J1462" s="24" t="s">
        <v>4656</v>
      </c>
      <c r="K1462" s="24"/>
      <c r="L1462" s="24" t="s">
        <v>4658</v>
      </c>
      <c r="M1462" s="24" t="s">
        <v>535</v>
      </c>
      <c r="N1462" s="24" t="s">
        <v>4659</v>
      </c>
      <c r="O1462" s="24" t="s">
        <v>1235</v>
      </c>
      <c r="P1462" s="25" t="s">
        <v>544</v>
      </c>
      <c r="Q1462" s="24" t="s">
        <v>4806</v>
      </c>
      <c r="R1462" s="25" t="s">
        <v>1095</v>
      </c>
      <c r="S1462" s="24"/>
      <c r="T1462" s="24"/>
      <c r="U1462" s="24"/>
    </row>
    <row r="1463" spans="2:21">
      <c r="B1463" s="24" t="str">
        <f t="shared" si="51"/>
        <v>N</v>
      </c>
      <c r="C1463" s="24" t="s">
        <v>6483</v>
      </c>
      <c r="D1463" s="24" t="str">
        <f t="shared" si="52"/>
        <v/>
      </c>
      <c r="E1463" s="197" t="s">
        <v>414</v>
      </c>
      <c r="F1463" s="189" t="s">
        <v>4655</v>
      </c>
      <c r="G1463" s="189" t="s">
        <v>410</v>
      </c>
      <c r="H1463" s="195" t="s">
        <v>411</v>
      </c>
      <c r="I1463" s="24" t="s">
        <v>3956</v>
      </c>
      <c r="J1463" s="24" t="s">
        <v>4656</v>
      </c>
      <c r="K1463" s="24"/>
      <c r="L1463" s="24" t="s">
        <v>4658</v>
      </c>
      <c r="M1463" s="24" t="s">
        <v>543</v>
      </c>
      <c r="N1463" s="24" t="s">
        <v>4659</v>
      </c>
      <c r="O1463" s="24" t="s">
        <v>1235</v>
      </c>
      <c r="P1463" s="25" t="s">
        <v>544</v>
      </c>
      <c r="Q1463" s="24" t="s">
        <v>4808</v>
      </c>
      <c r="R1463" s="25" t="s">
        <v>4664</v>
      </c>
      <c r="S1463" s="24"/>
      <c r="T1463" s="24"/>
      <c r="U1463" s="24"/>
    </row>
    <row r="1464" spans="2:21">
      <c r="B1464" s="24" t="str">
        <f t="shared" si="51"/>
        <v>N</v>
      </c>
      <c r="C1464" s="24" t="s">
        <v>6484</v>
      </c>
      <c r="D1464" s="24" t="str">
        <f t="shared" si="52"/>
        <v/>
      </c>
      <c r="E1464" s="197" t="s">
        <v>414</v>
      </c>
      <c r="F1464" s="189" t="s">
        <v>4655</v>
      </c>
      <c r="G1464" s="189" t="s">
        <v>410</v>
      </c>
      <c r="H1464" s="195" t="s">
        <v>411</v>
      </c>
      <c r="I1464" s="24" t="s">
        <v>3956</v>
      </c>
      <c r="J1464" s="24" t="s">
        <v>4656</v>
      </c>
      <c r="K1464" s="24"/>
      <c r="L1464" s="24" t="s">
        <v>4658</v>
      </c>
      <c r="M1464" s="24" t="s">
        <v>550</v>
      </c>
      <c r="N1464" s="24" t="s">
        <v>549</v>
      </c>
      <c r="O1464" s="24" t="s">
        <v>1235</v>
      </c>
      <c r="P1464" s="25" t="s">
        <v>544</v>
      </c>
      <c r="Q1464" s="24" t="s">
        <v>4810</v>
      </c>
      <c r="R1464" s="25" t="s">
        <v>1095</v>
      </c>
      <c r="S1464" s="24"/>
      <c r="T1464" s="24"/>
      <c r="U1464" s="24"/>
    </row>
    <row r="1465" spans="2:21">
      <c r="B1465" s="24" t="str">
        <f t="shared" si="51"/>
        <v>N</v>
      </c>
      <c r="C1465" s="24" t="s">
        <v>6485</v>
      </c>
      <c r="D1465" s="24" t="str">
        <f t="shared" si="52"/>
        <v/>
      </c>
      <c r="E1465" s="197" t="s">
        <v>414</v>
      </c>
      <c r="F1465" s="189" t="s">
        <v>4655</v>
      </c>
      <c r="G1465" s="189" t="s">
        <v>410</v>
      </c>
      <c r="H1465" s="195" t="s">
        <v>411</v>
      </c>
      <c r="I1465" s="24" t="s">
        <v>3961</v>
      </c>
      <c r="J1465" s="24" t="s">
        <v>3961</v>
      </c>
      <c r="K1465" s="24"/>
      <c r="L1465" s="24" t="s">
        <v>4658</v>
      </c>
      <c r="M1465" s="24" t="s">
        <v>535</v>
      </c>
      <c r="N1465" s="24" t="s">
        <v>4659</v>
      </c>
      <c r="O1465" s="24" t="s">
        <v>1235</v>
      </c>
      <c r="P1465" s="25" t="s">
        <v>544</v>
      </c>
      <c r="Q1465" s="24" t="s">
        <v>4813</v>
      </c>
      <c r="R1465" s="25" t="s">
        <v>1095</v>
      </c>
      <c r="S1465" s="24"/>
      <c r="T1465" s="24"/>
      <c r="U1465" s="24"/>
    </row>
    <row r="1466" spans="2:21">
      <c r="B1466" s="24" t="str">
        <f t="shared" si="51"/>
        <v>N</v>
      </c>
      <c r="C1466" s="24" t="s">
        <v>6486</v>
      </c>
      <c r="D1466" s="24" t="str">
        <f t="shared" si="52"/>
        <v/>
      </c>
      <c r="E1466" s="197" t="s">
        <v>414</v>
      </c>
      <c r="F1466" s="189" t="s">
        <v>4655</v>
      </c>
      <c r="G1466" s="189" t="s">
        <v>410</v>
      </c>
      <c r="H1466" s="195" t="s">
        <v>411</v>
      </c>
      <c r="I1466" s="24" t="s">
        <v>3961</v>
      </c>
      <c r="J1466" s="24" t="s">
        <v>3961</v>
      </c>
      <c r="K1466" s="24"/>
      <c r="L1466" s="24" t="s">
        <v>4658</v>
      </c>
      <c r="M1466" s="24" t="s">
        <v>543</v>
      </c>
      <c r="N1466" s="24" t="s">
        <v>4659</v>
      </c>
      <c r="O1466" s="24" t="s">
        <v>1235</v>
      </c>
      <c r="P1466" s="25" t="s">
        <v>544</v>
      </c>
      <c r="Q1466" s="24" t="s">
        <v>4815</v>
      </c>
      <c r="R1466" s="25" t="s">
        <v>4664</v>
      </c>
      <c r="S1466" s="24"/>
      <c r="T1466" s="24"/>
      <c r="U1466" s="24"/>
    </row>
    <row r="1467" spans="2:21">
      <c r="B1467" s="24" t="str">
        <f t="shared" ref="B1467:B1530" si="53">IF(AND(M1467&lt;&gt;"B20", O1467= "Coating_Standard"),"Y","N")</f>
        <v>N</v>
      </c>
      <c r="C1467" s="24" t="s">
        <v>6487</v>
      </c>
      <c r="D1467" s="24" t="str">
        <f t="shared" si="52"/>
        <v/>
      </c>
      <c r="E1467" s="197" t="s">
        <v>414</v>
      </c>
      <c r="F1467" s="189" t="s">
        <v>4655</v>
      </c>
      <c r="G1467" s="189" t="s">
        <v>410</v>
      </c>
      <c r="H1467" s="195" t="s">
        <v>411</v>
      </c>
      <c r="I1467" s="24" t="s">
        <v>3961</v>
      </c>
      <c r="J1467" s="24" t="s">
        <v>3961</v>
      </c>
      <c r="K1467" s="24"/>
      <c r="L1467" s="24" t="s">
        <v>4658</v>
      </c>
      <c r="M1467" s="24" t="s">
        <v>550</v>
      </c>
      <c r="N1467" s="24" t="s">
        <v>549</v>
      </c>
      <c r="O1467" s="24" t="s">
        <v>1235</v>
      </c>
      <c r="P1467" s="25" t="s">
        <v>544</v>
      </c>
      <c r="Q1467" s="24" t="s">
        <v>4817</v>
      </c>
      <c r="R1467" s="25" t="s">
        <v>1095</v>
      </c>
      <c r="S1467" s="24"/>
      <c r="T1467" s="24"/>
      <c r="U1467" s="24"/>
    </row>
    <row r="1468" spans="2:21">
      <c r="B1468" s="24" t="str">
        <f t="shared" si="53"/>
        <v>N</v>
      </c>
      <c r="C1468" s="24" t="s">
        <v>6488</v>
      </c>
      <c r="D1468" s="24" t="str">
        <f t="shared" si="52"/>
        <v/>
      </c>
      <c r="E1468" s="197" t="s">
        <v>419</v>
      </c>
      <c r="F1468" s="189" t="s">
        <v>4655</v>
      </c>
      <c r="G1468" s="189" t="s">
        <v>401</v>
      </c>
      <c r="H1468" s="195" t="s">
        <v>402</v>
      </c>
      <c r="I1468" s="24" t="s">
        <v>3956</v>
      </c>
      <c r="J1468" s="24" t="s">
        <v>4656</v>
      </c>
      <c r="K1468" s="24"/>
      <c r="L1468" s="24" t="s">
        <v>4658</v>
      </c>
      <c r="M1468" s="24" t="s">
        <v>535</v>
      </c>
      <c r="N1468" s="24" t="s">
        <v>4659</v>
      </c>
      <c r="O1468" s="24" t="s">
        <v>1235</v>
      </c>
      <c r="P1468" s="25" t="s">
        <v>544</v>
      </c>
      <c r="Q1468" s="24" t="s">
        <v>4766</v>
      </c>
      <c r="R1468" s="25" t="s">
        <v>1095</v>
      </c>
      <c r="S1468" s="24"/>
      <c r="T1468" s="24"/>
      <c r="U1468" s="24"/>
    </row>
    <row r="1469" spans="2:21">
      <c r="B1469" s="24" t="str">
        <f t="shared" si="53"/>
        <v>N</v>
      </c>
      <c r="C1469" s="24" t="s">
        <v>6489</v>
      </c>
      <c r="D1469" s="24" t="str">
        <f t="shared" si="52"/>
        <v/>
      </c>
      <c r="E1469" s="197" t="s">
        <v>419</v>
      </c>
      <c r="F1469" s="189" t="s">
        <v>4655</v>
      </c>
      <c r="G1469" s="189" t="s">
        <v>401</v>
      </c>
      <c r="H1469" s="195" t="s">
        <v>402</v>
      </c>
      <c r="I1469" s="24" t="s">
        <v>3956</v>
      </c>
      <c r="J1469" s="24" t="s">
        <v>4656</v>
      </c>
      <c r="K1469" s="24"/>
      <c r="L1469" s="24" t="s">
        <v>4658</v>
      </c>
      <c r="M1469" s="24" t="s">
        <v>543</v>
      </c>
      <c r="N1469" s="24" t="s">
        <v>4659</v>
      </c>
      <c r="O1469" s="24" t="s">
        <v>1235</v>
      </c>
      <c r="P1469" s="25" t="s">
        <v>544</v>
      </c>
      <c r="Q1469" s="24" t="s">
        <v>4768</v>
      </c>
      <c r="R1469" s="25" t="s">
        <v>4664</v>
      </c>
      <c r="S1469" s="24"/>
      <c r="T1469" s="24"/>
      <c r="U1469" s="24"/>
    </row>
    <row r="1470" spans="2:21">
      <c r="B1470" s="24" t="str">
        <f t="shared" si="53"/>
        <v>N</v>
      </c>
      <c r="C1470" s="24" t="s">
        <v>6490</v>
      </c>
      <c r="D1470" s="24" t="str">
        <f t="shared" si="52"/>
        <v/>
      </c>
      <c r="E1470" s="197" t="s">
        <v>419</v>
      </c>
      <c r="F1470" s="189" t="s">
        <v>4655</v>
      </c>
      <c r="G1470" s="189" t="s">
        <v>401</v>
      </c>
      <c r="H1470" s="195" t="s">
        <v>402</v>
      </c>
      <c r="I1470" s="24" t="s">
        <v>3956</v>
      </c>
      <c r="J1470" s="24" t="s">
        <v>4656</v>
      </c>
      <c r="K1470" s="24"/>
      <c r="L1470" s="24" t="s">
        <v>4658</v>
      </c>
      <c r="M1470" s="24" t="s">
        <v>550</v>
      </c>
      <c r="N1470" s="24" t="s">
        <v>549</v>
      </c>
      <c r="O1470" s="24" t="s">
        <v>1235</v>
      </c>
      <c r="P1470" s="25" t="s">
        <v>544</v>
      </c>
      <c r="Q1470" s="24" t="s">
        <v>4770</v>
      </c>
      <c r="R1470" s="25" t="s">
        <v>1095</v>
      </c>
      <c r="S1470" s="24"/>
      <c r="T1470" s="24"/>
      <c r="U1470" s="24"/>
    </row>
    <row r="1471" spans="2:21">
      <c r="B1471" s="24" t="str">
        <f t="shared" si="53"/>
        <v>N</v>
      </c>
      <c r="C1471" s="24" t="s">
        <v>6491</v>
      </c>
      <c r="D1471" s="24" t="str">
        <f t="shared" si="52"/>
        <v/>
      </c>
      <c r="E1471" s="197" t="s">
        <v>419</v>
      </c>
      <c r="F1471" s="189" t="s">
        <v>4655</v>
      </c>
      <c r="G1471" s="189" t="s">
        <v>401</v>
      </c>
      <c r="H1471" s="195" t="s">
        <v>402</v>
      </c>
      <c r="I1471" s="24" t="s">
        <v>3961</v>
      </c>
      <c r="J1471" s="24" t="s">
        <v>3961</v>
      </c>
      <c r="K1471" s="24"/>
      <c r="L1471" s="24" t="s">
        <v>4658</v>
      </c>
      <c r="M1471" s="24" t="s">
        <v>535</v>
      </c>
      <c r="N1471" s="24" t="s">
        <v>4659</v>
      </c>
      <c r="O1471" s="24" t="s">
        <v>1235</v>
      </c>
      <c r="P1471" s="25" t="s">
        <v>544</v>
      </c>
      <c r="Q1471" s="24" t="s">
        <v>4773</v>
      </c>
      <c r="R1471" s="25" t="s">
        <v>1095</v>
      </c>
      <c r="S1471" s="24"/>
      <c r="T1471" s="24"/>
      <c r="U1471" s="24"/>
    </row>
    <row r="1472" spans="2:21">
      <c r="B1472" s="24" t="str">
        <f t="shared" si="53"/>
        <v>N</v>
      </c>
      <c r="C1472" s="24" t="s">
        <v>6492</v>
      </c>
      <c r="D1472" s="24" t="str">
        <f t="shared" si="52"/>
        <v/>
      </c>
      <c r="E1472" s="197" t="s">
        <v>419</v>
      </c>
      <c r="F1472" s="189" t="s">
        <v>4655</v>
      </c>
      <c r="G1472" s="189" t="s">
        <v>401</v>
      </c>
      <c r="H1472" s="195" t="s">
        <v>402</v>
      </c>
      <c r="I1472" s="24" t="s">
        <v>3961</v>
      </c>
      <c r="J1472" s="24" t="s">
        <v>3961</v>
      </c>
      <c r="K1472" s="24"/>
      <c r="L1472" s="24" t="s">
        <v>4658</v>
      </c>
      <c r="M1472" s="24" t="s">
        <v>543</v>
      </c>
      <c r="N1472" s="24" t="s">
        <v>4659</v>
      </c>
      <c r="O1472" s="24" t="s">
        <v>1235</v>
      </c>
      <c r="P1472" s="25" t="s">
        <v>544</v>
      </c>
      <c r="Q1472" s="24" t="s">
        <v>4775</v>
      </c>
      <c r="R1472" s="25" t="s">
        <v>4664</v>
      </c>
      <c r="S1472" s="24"/>
      <c r="T1472" s="24"/>
      <c r="U1472" s="24"/>
    </row>
    <row r="1473" spans="2:21">
      <c r="B1473" s="24" t="str">
        <f t="shared" si="53"/>
        <v>N</v>
      </c>
      <c r="C1473" s="24" t="s">
        <v>6493</v>
      </c>
      <c r="D1473" s="24" t="str">
        <f t="shared" si="52"/>
        <v/>
      </c>
      <c r="E1473" s="197" t="s">
        <v>419</v>
      </c>
      <c r="F1473" s="189" t="s">
        <v>4655</v>
      </c>
      <c r="G1473" s="189" t="s">
        <v>401</v>
      </c>
      <c r="H1473" s="195" t="s">
        <v>402</v>
      </c>
      <c r="I1473" s="24" t="s">
        <v>3961</v>
      </c>
      <c r="J1473" s="24" t="s">
        <v>3961</v>
      </c>
      <c r="K1473" s="24"/>
      <c r="L1473" s="24" t="s">
        <v>4658</v>
      </c>
      <c r="M1473" s="24" t="s">
        <v>550</v>
      </c>
      <c r="N1473" s="24" t="s">
        <v>549</v>
      </c>
      <c r="O1473" s="24" t="s">
        <v>1235</v>
      </c>
      <c r="P1473" s="25" t="s">
        <v>544</v>
      </c>
      <c r="Q1473" s="24" t="s">
        <v>4777</v>
      </c>
      <c r="R1473" s="25" t="s">
        <v>1095</v>
      </c>
      <c r="S1473" s="24"/>
      <c r="T1473" s="24"/>
      <c r="U1473" s="24"/>
    </row>
    <row r="1474" spans="2:21">
      <c r="B1474" s="24" t="str">
        <f t="shared" si="53"/>
        <v>N</v>
      </c>
      <c r="C1474" s="24" t="s">
        <v>6494</v>
      </c>
      <c r="D1474" s="24" t="str">
        <f t="shared" si="52"/>
        <v/>
      </c>
      <c r="E1474" s="197" t="s">
        <v>424</v>
      </c>
      <c r="F1474" s="189" t="s">
        <v>4655</v>
      </c>
      <c r="G1474" s="189" t="s">
        <v>401</v>
      </c>
      <c r="H1474" s="195" t="s">
        <v>402</v>
      </c>
      <c r="I1474" s="24" t="s">
        <v>3956</v>
      </c>
      <c r="J1474" s="24" t="s">
        <v>4656</v>
      </c>
      <c r="K1474" s="24"/>
      <c r="L1474" s="24" t="s">
        <v>4658</v>
      </c>
      <c r="M1474" s="24" t="s">
        <v>535</v>
      </c>
      <c r="N1474" s="24" t="s">
        <v>4659</v>
      </c>
      <c r="O1474" s="24" t="s">
        <v>1235</v>
      </c>
      <c r="P1474" s="25" t="s">
        <v>544</v>
      </c>
      <c r="Q1474" s="24" t="s">
        <v>4766</v>
      </c>
      <c r="R1474" s="25" t="s">
        <v>1095</v>
      </c>
      <c r="S1474" s="24"/>
      <c r="T1474" s="24"/>
      <c r="U1474" s="24"/>
    </row>
    <row r="1475" spans="2:21">
      <c r="B1475" s="24" t="str">
        <f t="shared" si="53"/>
        <v>N</v>
      </c>
      <c r="C1475" s="24" t="s">
        <v>6495</v>
      </c>
      <c r="D1475" s="24" t="str">
        <f t="shared" si="52"/>
        <v/>
      </c>
      <c r="E1475" s="197" t="s">
        <v>424</v>
      </c>
      <c r="F1475" s="189" t="s">
        <v>4655</v>
      </c>
      <c r="G1475" s="189" t="s">
        <v>401</v>
      </c>
      <c r="H1475" s="195" t="s">
        <v>402</v>
      </c>
      <c r="I1475" s="24" t="s">
        <v>3956</v>
      </c>
      <c r="J1475" s="24" t="s">
        <v>4656</v>
      </c>
      <c r="K1475" s="24"/>
      <c r="L1475" s="24" t="s">
        <v>4658</v>
      </c>
      <c r="M1475" s="24" t="s">
        <v>543</v>
      </c>
      <c r="N1475" s="24" t="s">
        <v>4659</v>
      </c>
      <c r="O1475" s="24" t="s">
        <v>1235</v>
      </c>
      <c r="P1475" s="25" t="s">
        <v>544</v>
      </c>
      <c r="Q1475" s="24" t="s">
        <v>4768</v>
      </c>
      <c r="R1475" s="25" t="s">
        <v>4664</v>
      </c>
      <c r="S1475" s="24"/>
      <c r="T1475" s="24"/>
      <c r="U1475" s="24"/>
    </row>
    <row r="1476" spans="2:21">
      <c r="B1476" s="24" t="str">
        <f t="shared" si="53"/>
        <v>N</v>
      </c>
      <c r="C1476" s="24" t="s">
        <v>6496</v>
      </c>
      <c r="D1476" s="24" t="str">
        <f t="shared" si="52"/>
        <v/>
      </c>
      <c r="E1476" s="197" t="s">
        <v>424</v>
      </c>
      <c r="F1476" s="189" t="s">
        <v>4655</v>
      </c>
      <c r="G1476" s="189" t="s">
        <v>401</v>
      </c>
      <c r="H1476" s="195" t="s">
        <v>402</v>
      </c>
      <c r="I1476" s="24" t="s">
        <v>3956</v>
      </c>
      <c r="J1476" s="24" t="s">
        <v>4656</v>
      </c>
      <c r="K1476" s="24"/>
      <c r="L1476" s="24" t="s">
        <v>4658</v>
      </c>
      <c r="M1476" s="24" t="s">
        <v>550</v>
      </c>
      <c r="N1476" s="24" t="s">
        <v>549</v>
      </c>
      <c r="O1476" s="24" t="s">
        <v>1235</v>
      </c>
      <c r="P1476" s="25" t="s">
        <v>544</v>
      </c>
      <c r="Q1476" s="24" t="s">
        <v>4770</v>
      </c>
      <c r="R1476" s="25" t="s">
        <v>1095</v>
      </c>
      <c r="S1476" s="24"/>
      <c r="T1476" s="24"/>
      <c r="U1476" s="24"/>
    </row>
    <row r="1477" spans="2:21">
      <c r="B1477" s="24" t="str">
        <f t="shared" si="53"/>
        <v>N</v>
      </c>
      <c r="C1477" s="24" t="s">
        <v>6497</v>
      </c>
      <c r="D1477" s="24" t="str">
        <f t="shared" si="52"/>
        <v/>
      </c>
      <c r="E1477" s="197" t="s">
        <v>424</v>
      </c>
      <c r="F1477" s="189" t="s">
        <v>4655</v>
      </c>
      <c r="G1477" s="189" t="s">
        <v>401</v>
      </c>
      <c r="H1477" s="195" t="s">
        <v>402</v>
      </c>
      <c r="I1477" s="24" t="s">
        <v>3961</v>
      </c>
      <c r="J1477" s="24" t="s">
        <v>3961</v>
      </c>
      <c r="K1477" s="24"/>
      <c r="L1477" s="24" t="s">
        <v>4658</v>
      </c>
      <c r="M1477" s="24" t="s">
        <v>535</v>
      </c>
      <c r="N1477" s="24" t="s">
        <v>4659</v>
      </c>
      <c r="O1477" s="24" t="s">
        <v>1235</v>
      </c>
      <c r="P1477" s="25" t="s">
        <v>544</v>
      </c>
      <c r="Q1477" s="24" t="s">
        <v>4773</v>
      </c>
      <c r="R1477" s="25" t="s">
        <v>1095</v>
      </c>
      <c r="S1477" s="24"/>
      <c r="T1477" s="24"/>
      <c r="U1477" s="24"/>
    </row>
    <row r="1478" spans="2:21">
      <c r="B1478" s="24" t="str">
        <f t="shared" si="53"/>
        <v>N</v>
      </c>
      <c r="C1478" s="24" t="s">
        <v>6498</v>
      </c>
      <c r="D1478" s="24" t="str">
        <f t="shared" si="52"/>
        <v/>
      </c>
      <c r="E1478" s="197" t="s">
        <v>424</v>
      </c>
      <c r="F1478" s="189" t="s">
        <v>4655</v>
      </c>
      <c r="G1478" s="189" t="s">
        <v>401</v>
      </c>
      <c r="H1478" s="195" t="s">
        <v>402</v>
      </c>
      <c r="I1478" s="24" t="s">
        <v>3961</v>
      </c>
      <c r="J1478" s="24" t="s">
        <v>3961</v>
      </c>
      <c r="K1478" s="24"/>
      <c r="L1478" s="24" t="s">
        <v>4658</v>
      </c>
      <c r="M1478" s="24" t="s">
        <v>543</v>
      </c>
      <c r="N1478" s="24" t="s">
        <v>4659</v>
      </c>
      <c r="O1478" s="24" t="s">
        <v>1235</v>
      </c>
      <c r="P1478" s="25" t="s">
        <v>544</v>
      </c>
      <c r="Q1478" s="24" t="s">
        <v>4775</v>
      </c>
      <c r="R1478" s="25" t="s">
        <v>4664</v>
      </c>
      <c r="S1478" s="24"/>
      <c r="T1478" s="24"/>
      <c r="U1478" s="24"/>
    </row>
    <row r="1479" spans="2:21">
      <c r="B1479" s="24" t="str">
        <f t="shared" si="53"/>
        <v>N</v>
      </c>
      <c r="C1479" s="24" t="s">
        <v>6499</v>
      </c>
      <c r="D1479" s="24" t="str">
        <f t="shared" si="52"/>
        <v/>
      </c>
      <c r="E1479" s="197" t="s">
        <v>424</v>
      </c>
      <c r="F1479" s="189" t="s">
        <v>4655</v>
      </c>
      <c r="G1479" s="189" t="s">
        <v>401</v>
      </c>
      <c r="H1479" s="195" t="s">
        <v>402</v>
      </c>
      <c r="I1479" s="24" t="s">
        <v>3961</v>
      </c>
      <c r="J1479" s="24" t="s">
        <v>3961</v>
      </c>
      <c r="K1479" s="24"/>
      <c r="L1479" s="24" t="s">
        <v>4658</v>
      </c>
      <c r="M1479" s="24" t="s">
        <v>550</v>
      </c>
      <c r="N1479" s="24" t="s">
        <v>549</v>
      </c>
      <c r="O1479" s="24" t="s">
        <v>1235</v>
      </c>
      <c r="P1479" s="25" t="s">
        <v>544</v>
      </c>
      <c r="Q1479" s="24" t="s">
        <v>4777</v>
      </c>
      <c r="R1479" s="25" t="s">
        <v>1095</v>
      </c>
      <c r="S1479" s="24"/>
      <c r="T1479" s="24"/>
      <c r="U1479" s="24"/>
    </row>
    <row r="1480" spans="2:21">
      <c r="B1480" s="24" t="str">
        <f t="shared" si="53"/>
        <v>N</v>
      </c>
      <c r="C1480" s="24" t="s">
        <v>6500</v>
      </c>
      <c r="D1480" s="24" t="str">
        <f t="shared" si="52"/>
        <v/>
      </c>
      <c r="E1480" s="197" t="s">
        <v>429</v>
      </c>
      <c r="F1480" s="189" t="s">
        <v>4655</v>
      </c>
      <c r="G1480" s="189" t="s">
        <v>432</v>
      </c>
      <c r="H1480" s="195" t="s">
        <v>265</v>
      </c>
      <c r="I1480" s="24" t="s">
        <v>3956</v>
      </c>
      <c r="J1480" s="24" t="s">
        <v>4656</v>
      </c>
      <c r="K1480" s="24"/>
      <c r="L1480" s="24" t="s">
        <v>4658</v>
      </c>
      <c r="M1480" s="24" t="s">
        <v>550</v>
      </c>
      <c r="N1480" s="24" t="s">
        <v>549</v>
      </c>
      <c r="O1480" s="24" t="s">
        <v>1235</v>
      </c>
      <c r="P1480" s="25" t="s">
        <v>544</v>
      </c>
      <c r="Q1480" s="24" t="s">
        <v>4831</v>
      </c>
      <c r="R1480" s="25" t="s">
        <v>1095</v>
      </c>
      <c r="S1480" s="24"/>
      <c r="T1480" s="24"/>
      <c r="U1480" s="24"/>
    </row>
    <row r="1481" spans="2:21">
      <c r="B1481" s="24" t="str">
        <f t="shared" si="53"/>
        <v>N</v>
      </c>
      <c r="C1481" s="24" t="s">
        <v>6501</v>
      </c>
      <c r="D1481" s="24" t="str">
        <f t="shared" si="52"/>
        <v/>
      </c>
      <c r="E1481" s="197" t="s">
        <v>429</v>
      </c>
      <c r="F1481" s="189" t="s">
        <v>4655</v>
      </c>
      <c r="G1481" s="189" t="s">
        <v>432</v>
      </c>
      <c r="H1481" s="195" t="s">
        <v>265</v>
      </c>
      <c r="I1481" s="24" t="s">
        <v>3961</v>
      </c>
      <c r="J1481" s="24" t="s">
        <v>3961</v>
      </c>
      <c r="K1481" s="24"/>
      <c r="L1481" s="24" t="s">
        <v>4658</v>
      </c>
      <c r="M1481" s="24" t="s">
        <v>550</v>
      </c>
      <c r="N1481" s="24" t="s">
        <v>549</v>
      </c>
      <c r="O1481" s="24" t="s">
        <v>1235</v>
      </c>
      <c r="P1481" s="25" t="s">
        <v>544</v>
      </c>
      <c r="Q1481" s="24" t="s">
        <v>4833</v>
      </c>
      <c r="R1481" s="25" t="s">
        <v>1095</v>
      </c>
      <c r="S1481" s="24"/>
      <c r="T1481" s="24"/>
      <c r="U1481" s="24"/>
    </row>
    <row r="1482" spans="2:21">
      <c r="B1482" s="24" t="str">
        <f t="shared" si="53"/>
        <v>N</v>
      </c>
      <c r="C1482" s="24" t="s">
        <v>6502</v>
      </c>
      <c r="D1482" s="24" t="str">
        <f t="shared" si="52"/>
        <v/>
      </c>
      <c r="E1482" s="197" t="s">
        <v>435</v>
      </c>
      <c r="F1482" s="189" t="s">
        <v>4655</v>
      </c>
      <c r="G1482" s="189" t="s">
        <v>401</v>
      </c>
      <c r="H1482" s="195" t="s">
        <v>402</v>
      </c>
      <c r="I1482" s="24" t="s">
        <v>3956</v>
      </c>
      <c r="J1482" s="24" t="s">
        <v>4656</v>
      </c>
      <c r="K1482" s="24"/>
      <c r="L1482" s="24" t="s">
        <v>4658</v>
      </c>
      <c r="M1482" s="24" t="s">
        <v>535</v>
      </c>
      <c r="N1482" s="24" t="s">
        <v>4659</v>
      </c>
      <c r="O1482" s="24" t="s">
        <v>1235</v>
      </c>
      <c r="P1482" s="25" t="s">
        <v>544</v>
      </c>
      <c r="Q1482" s="24" t="s">
        <v>4766</v>
      </c>
      <c r="R1482" s="25" t="s">
        <v>1095</v>
      </c>
      <c r="S1482" s="24"/>
      <c r="T1482" s="24"/>
      <c r="U1482" s="24"/>
    </row>
    <row r="1483" spans="2:21">
      <c r="B1483" s="24" t="str">
        <f t="shared" si="53"/>
        <v>N</v>
      </c>
      <c r="C1483" s="24" t="s">
        <v>6503</v>
      </c>
      <c r="D1483" s="24" t="str">
        <f t="shared" si="52"/>
        <v/>
      </c>
      <c r="E1483" s="197" t="s">
        <v>435</v>
      </c>
      <c r="F1483" s="189" t="s">
        <v>4655</v>
      </c>
      <c r="G1483" s="189" t="s">
        <v>401</v>
      </c>
      <c r="H1483" s="195" t="s">
        <v>402</v>
      </c>
      <c r="I1483" s="24" t="s">
        <v>3956</v>
      </c>
      <c r="J1483" s="24" t="s">
        <v>4656</v>
      </c>
      <c r="K1483" s="24"/>
      <c r="L1483" s="24" t="s">
        <v>4658</v>
      </c>
      <c r="M1483" s="24" t="s">
        <v>543</v>
      </c>
      <c r="N1483" s="24" t="s">
        <v>4659</v>
      </c>
      <c r="O1483" s="24" t="s">
        <v>1235</v>
      </c>
      <c r="P1483" s="25" t="s">
        <v>544</v>
      </c>
      <c r="Q1483" s="24" t="s">
        <v>4768</v>
      </c>
      <c r="R1483" s="25" t="s">
        <v>4664</v>
      </c>
      <c r="S1483" s="24"/>
      <c r="T1483" s="24"/>
      <c r="U1483" s="24"/>
    </row>
    <row r="1484" spans="2:21">
      <c r="B1484" s="24" t="str">
        <f t="shared" si="53"/>
        <v>N</v>
      </c>
      <c r="C1484" s="24" t="s">
        <v>6504</v>
      </c>
      <c r="D1484" s="24" t="str">
        <f t="shared" si="52"/>
        <v/>
      </c>
      <c r="E1484" s="197" t="s">
        <v>435</v>
      </c>
      <c r="F1484" s="189" t="s">
        <v>4655</v>
      </c>
      <c r="G1484" s="189" t="s">
        <v>401</v>
      </c>
      <c r="H1484" s="195" t="s">
        <v>402</v>
      </c>
      <c r="I1484" s="24" t="s">
        <v>3956</v>
      </c>
      <c r="J1484" s="24" t="s">
        <v>4656</v>
      </c>
      <c r="K1484" s="24"/>
      <c r="L1484" s="24" t="s">
        <v>4658</v>
      </c>
      <c r="M1484" s="24" t="s">
        <v>550</v>
      </c>
      <c r="N1484" s="24" t="s">
        <v>549</v>
      </c>
      <c r="O1484" s="24" t="s">
        <v>1235</v>
      </c>
      <c r="P1484" s="25" t="s">
        <v>544</v>
      </c>
      <c r="Q1484" s="24" t="s">
        <v>4770</v>
      </c>
      <c r="R1484" s="25" t="s">
        <v>1095</v>
      </c>
      <c r="S1484" s="24"/>
      <c r="T1484" s="24"/>
      <c r="U1484" s="24"/>
    </row>
    <row r="1485" spans="2:21">
      <c r="B1485" s="24" t="str">
        <f t="shared" si="53"/>
        <v>N</v>
      </c>
      <c r="C1485" s="24" t="s">
        <v>6505</v>
      </c>
      <c r="D1485" s="24" t="str">
        <f t="shared" si="52"/>
        <v/>
      </c>
      <c r="E1485" s="197" t="s">
        <v>435</v>
      </c>
      <c r="F1485" s="189" t="s">
        <v>4655</v>
      </c>
      <c r="G1485" s="189" t="s">
        <v>401</v>
      </c>
      <c r="H1485" s="195" t="s">
        <v>402</v>
      </c>
      <c r="I1485" s="24" t="s">
        <v>3961</v>
      </c>
      <c r="J1485" s="24" t="s">
        <v>3961</v>
      </c>
      <c r="K1485" s="24"/>
      <c r="L1485" s="24" t="s">
        <v>4658</v>
      </c>
      <c r="M1485" s="24" t="s">
        <v>535</v>
      </c>
      <c r="N1485" s="24" t="s">
        <v>4659</v>
      </c>
      <c r="O1485" s="24" t="s">
        <v>1235</v>
      </c>
      <c r="P1485" s="25" t="s">
        <v>544</v>
      </c>
      <c r="Q1485" s="24" t="s">
        <v>4773</v>
      </c>
      <c r="R1485" s="25" t="s">
        <v>1095</v>
      </c>
      <c r="S1485" s="24"/>
      <c r="T1485" s="24"/>
      <c r="U1485" s="24"/>
    </row>
    <row r="1486" spans="2:21">
      <c r="B1486" s="24" t="str">
        <f t="shared" si="53"/>
        <v>N</v>
      </c>
      <c r="C1486" s="24" t="s">
        <v>6506</v>
      </c>
      <c r="D1486" s="24" t="str">
        <f t="shared" si="52"/>
        <v/>
      </c>
      <c r="E1486" s="197" t="s">
        <v>435</v>
      </c>
      <c r="F1486" s="189" t="s">
        <v>4655</v>
      </c>
      <c r="G1486" s="189" t="s">
        <v>401</v>
      </c>
      <c r="H1486" s="195" t="s">
        <v>402</v>
      </c>
      <c r="I1486" s="24" t="s">
        <v>3961</v>
      </c>
      <c r="J1486" s="24" t="s">
        <v>3961</v>
      </c>
      <c r="K1486" s="24"/>
      <c r="L1486" s="24" t="s">
        <v>4658</v>
      </c>
      <c r="M1486" s="24" t="s">
        <v>543</v>
      </c>
      <c r="N1486" s="24" t="s">
        <v>4659</v>
      </c>
      <c r="O1486" s="24" t="s">
        <v>1235</v>
      </c>
      <c r="P1486" s="25" t="s">
        <v>544</v>
      </c>
      <c r="Q1486" s="24" t="s">
        <v>4775</v>
      </c>
      <c r="R1486" s="25" t="s">
        <v>4664</v>
      </c>
      <c r="S1486" s="24"/>
      <c r="T1486" s="24"/>
      <c r="U1486" s="24"/>
    </row>
    <row r="1487" spans="2:21">
      <c r="B1487" s="24" t="str">
        <f t="shared" si="53"/>
        <v>N</v>
      </c>
      <c r="C1487" s="24" t="s">
        <v>6507</v>
      </c>
      <c r="D1487" s="24" t="str">
        <f t="shared" si="52"/>
        <v/>
      </c>
      <c r="E1487" s="197" t="s">
        <v>435</v>
      </c>
      <c r="F1487" s="189" t="s">
        <v>4655</v>
      </c>
      <c r="G1487" s="189" t="s">
        <v>401</v>
      </c>
      <c r="H1487" s="195" t="s">
        <v>402</v>
      </c>
      <c r="I1487" s="24" t="s">
        <v>3961</v>
      </c>
      <c r="J1487" s="24" t="s">
        <v>3961</v>
      </c>
      <c r="K1487" s="24"/>
      <c r="L1487" s="24" t="s">
        <v>4658</v>
      </c>
      <c r="M1487" s="24" t="s">
        <v>550</v>
      </c>
      <c r="N1487" s="24" t="s">
        <v>549</v>
      </c>
      <c r="O1487" s="24" t="s">
        <v>1235</v>
      </c>
      <c r="P1487" s="25" t="s">
        <v>544</v>
      </c>
      <c r="Q1487" s="24" t="s">
        <v>4777</v>
      </c>
      <c r="R1487" s="25" t="s">
        <v>1095</v>
      </c>
      <c r="S1487" s="24"/>
      <c r="T1487" s="24"/>
      <c r="U1487" s="24"/>
    </row>
    <row r="1488" spans="2:21">
      <c r="B1488" s="24" t="str">
        <f t="shared" si="53"/>
        <v>N</v>
      </c>
      <c r="C1488" s="24" t="s">
        <v>6508</v>
      </c>
      <c r="D1488" s="24" t="str">
        <f t="shared" si="52"/>
        <v/>
      </c>
      <c r="E1488" s="197" t="s">
        <v>440</v>
      </c>
      <c r="F1488" s="189" t="s">
        <v>4655</v>
      </c>
      <c r="G1488" s="189" t="s">
        <v>443</v>
      </c>
      <c r="H1488" s="202" t="s">
        <v>444</v>
      </c>
      <c r="I1488" s="24" t="s">
        <v>3956</v>
      </c>
      <c r="J1488" s="24" t="s">
        <v>4656</v>
      </c>
      <c r="K1488" s="24"/>
      <c r="L1488" s="24" t="s">
        <v>4658</v>
      </c>
      <c r="M1488" s="24" t="s">
        <v>535</v>
      </c>
      <c r="N1488" s="24" t="s">
        <v>4659</v>
      </c>
      <c r="O1488" s="24" t="s">
        <v>1235</v>
      </c>
      <c r="P1488" s="25" t="s">
        <v>544</v>
      </c>
      <c r="Q1488" s="24" t="s">
        <v>4842</v>
      </c>
      <c r="R1488" s="25" t="s">
        <v>1095</v>
      </c>
      <c r="S1488" s="24"/>
      <c r="T1488" s="24"/>
      <c r="U1488" s="24"/>
    </row>
    <row r="1489" spans="2:21">
      <c r="B1489" s="24" t="str">
        <f t="shared" si="53"/>
        <v>N</v>
      </c>
      <c r="C1489" s="24" t="s">
        <v>6509</v>
      </c>
      <c r="D1489" s="24" t="str">
        <f t="shared" si="52"/>
        <v/>
      </c>
      <c r="E1489" s="197" t="s">
        <v>440</v>
      </c>
      <c r="F1489" s="189" t="s">
        <v>4655</v>
      </c>
      <c r="G1489" s="189" t="s">
        <v>443</v>
      </c>
      <c r="H1489" s="202" t="s">
        <v>444</v>
      </c>
      <c r="I1489" s="24" t="s">
        <v>3956</v>
      </c>
      <c r="J1489" s="24" t="s">
        <v>4656</v>
      </c>
      <c r="K1489" s="24"/>
      <c r="L1489" s="24" t="s">
        <v>4658</v>
      </c>
      <c r="M1489" s="24" t="s">
        <v>543</v>
      </c>
      <c r="N1489" s="24" t="s">
        <v>4659</v>
      </c>
      <c r="O1489" s="24" t="s">
        <v>1235</v>
      </c>
      <c r="P1489" s="25" t="s">
        <v>544</v>
      </c>
      <c r="Q1489" s="24" t="s">
        <v>4844</v>
      </c>
      <c r="R1489" s="25" t="s">
        <v>4664</v>
      </c>
      <c r="S1489" s="24"/>
      <c r="T1489" s="24"/>
      <c r="U1489" s="24"/>
    </row>
    <row r="1490" spans="2:21">
      <c r="B1490" s="24" t="str">
        <f t="shared" si="53"/>
        <v>N</v>
      </c>
      <c r="C1490" s="24" t="s">
        <v>6510</v>
      </c>
      <c r="D1490" s="24" t="str">
        <f t="shared" si="52"/>
        <v/>
      </c>
      <c r="E1490" s="197" t="s">
        <v>440</v>
      </c>
      <c r="F1490" s="189" t="s">
        <v>4655</v>
      </c>
      <c r="G1490" s="189" t="s">
        <v>443</v>
      </c>
      <c r="H1490" s="202" t="s">
        <v>444</v>
      </c>
      <c r="I1490" s="24" t="s">
        <v>3956</v>
      </c>
      <c r="J1490" s="24" t="s">
        <v>4656</v>
      </c>
      <c r="K1490" s="24"/>
      <c r="L1490" s="24" t="s">
        <v>4658</v>
      </c>
      <c r="M1490" s="24" t="s">
        <v>550</v>
      </c>
      <c r="N1490" s="24" t="s">
        <v>549</v>
      </c>
      <c r="O1490" s="24" t="s">
        <v>1235</v>
      </c>
      <c r="P1490" s="25" t="s">
        <v>544</v>
      </c>
      <c r="Q1490" s="24" t="s">
        <v>4846</v>
      </c>
      <c r="R1490" s="25" t="s">
        <v>1095</v>
      </c>
      <c r="S1490" s="24"/>
      <c r="T1490" s="24"/>
      <c r="U1490" s="24"/>
    </row>
    <row r="1491" spans="2:21">
      <c r="B1491" s="24" t="str">
        <f t="shared" si="53"/>
        <v>N</v>
      </c>
      <c r="C1491" s="24" t="s">
        <v>6511</v>
      </c>
      <c r="D1491" s="24" t="str">
        <f t="shared" si="52"/>
        <v/>
      </c>
      <c r="E1491" s="197" t="s">
        <v>440</v>
      </c>
      <c r="F1491" s="189" t="s">
        <v>4655</v>
      </c>
      <c r="G1491" s="189" t="s">
        <v>443</v>
      </c>
      <c r="H1491" s="202" t="s">
        <v>444</v>
      </c>
      <c r="I1491" s="24" t="s">
        <v>3961</v>
      </c>
      <c r="J1491" s="24" t="s">
        <v>3961</v>
      </c>
      <c r="K1491" s="24"/>
      <c r="L1491" s="24" t="s">
        <v>4658</v>
      </c>
      <c r="M1491" s="24" t="s">
        <v>535</v>
      </c>
      <c r="N1491" s="24" t="s">
        <v>4659</v>
      </c>
      <c r="O1491" s="24" t="s">
        <v>1235</v>
      </c>
      <c r="P1491" s="25" t="s">
        <v>544</v>
      </c>
      <c r="Q1491" s="24" t="s">
        <v>4849</v>
      </c>
      <c r="R1491" s="25" t="s">
        <v>1095</v>
      </c>
      <c r="S1491" s="24"/>
      <c r="T1491" s="24"/>
      <c r="U1491" s="24"/>
    </row>
    <row r="1492" spans="2:21">
      <c r="B1492" s="24" t="str">
        <f t="shared" si="53"/>
        <v>N</v>
      </c>
      <c r="C1492" s="24" t="s">
        <v>6512</v>
      </c>
      <c r="D1492" s="24" t="str">
        <f t="shared" si="52"/>
        <v/>
      </c>
      <c r="E1492" s="197" t="s">
        <v>440</v>
      </c>
      <c r="F1492" s="189" t="s">
        <v>4655</v>
      </c>
      <c r="G1492" s="189" t="s">
        <v>443</v>
      </c>
      <c r="H1492" s="202" t="s">
        <v>444</v>
      </c>
      <c r="I1492" s="24" t="s">
        <v>3961</v>
      </c>
      <c r="J1492" s="24" t="s">
        <v>3961</v>
      </c>
      <c r="K1492" s="24"/>
      <c r="L1492" s="24" t="s">
        <v>4658</v>
      </c>
      <c r="M1492" s="24" t="s">
        <v>543</v>
      </c>
      <c r="N1492" s="24" t="s">
        <v>4659</v>
      </c>
      <c r="O1492" s="24" t="s">
        <v>1235</v>
      </c>
      <c r="P1492" s="25" t="s">
        <v>544</v>
      </c>
      <c r="Q1492" s="24" t="s">
        <v>4851</v>
      </c>
      <c r="R1492" s="25" t="s">
        <v>4664</v>
      </c>
      <c r="S1492" s="24"/>
      <c r="T1492" s="24"/>
      <c r="U1492" s="24"/>
    </row>
    <row r="1493" spans="2:21">
      <c r="B1493" s="24" t="str">
        <f t="shared" si="53"/>
        <v>N</v>
      </c>
      <c r="C1493" s="24" t="s">
        <v>6513</v>
      </c>
      <c r="D1493" s="24" t="str">
        <f t="shared" si="52"/>
        <v/>
      </c>
      <c r="E1493" s="197" t="s">
        <v>440</v>
      </c>
      <c r="F1493" s="189" t="s">
        <v>4655</v>
      </c>
      <c r="G1493" s="189" t="s">
        <v>443</v>
      </c>
      <c r="H1493" s="202" t="s">
        <v>444</v>
      </c>
      <c r="I1493" s="24" t="s">
        <v>3961</v>
      </c>
      <c r="J1493" s="24" t="s">
        <v>3961</v>
      </c>
      <c r="K1493" s="24"/>
      <c r="L1493" s="24" t="s">
        <v>4658</v>
      </c>
      <c r="M1493" s="24" t="s">
        <v>550</v>
      </c>
      <c r="N1493" s="24" t="s">
        <v>549</v>
      </c>
      <c r="O1493" s="24" t="s">
        <v>1235</v>
      </c>
      <c r="P1493" s="25" t="s">
        <v>544</v>
      </c>
      <c r="Q1493" s="24" t="s">
        <v>4853</v>
      </c>
      <c r="R1493" s="25" t="s">
        <v>1095</v>
      </c>
      <c r="S1493" s="24"/>
      <c r="T1493" s="24"/>
      <c r="U1493" s="24"/>
    </row>
    <row r="1494" spans="2:21">
      <c r="B1494" s="24" t="str">
        <f t="shared" si="53"/>
        <v>N</v>
      </c>
      <c r="C1494" s="24" t="s">
        <v>6514</v>
      </c>
      <c r="D1494" s="24" t="str">
        <f t="shared" si="52"/>
        <v/>
      </c>
      <c r="E1494" s="197" t="s">
        <v>447</v>
      </c>
      <c r="F1494" s="189" t="s">
        <v>4655</v>
      </c>
      <c r="G1494" s="189" t="s">
        <v>450</v>
      </c>
      <c r="H1494" s="202" t="s">
        <v>269</v>
      </c>
      <c r="I1494" s="24" t="s">
        <v>3956</v>
      </c>
      <c r="J1494" s="24" t="s">
        <v>4656</v>
      </c>
      <c r="K1494" s="24"/>
      <c r="L1494" s="24" t="s">
        <v>4658</v>
      </c>
      <c r="M1494" s="24" t="s">
        <v>550</v>
      </c>
      <c r="N1494" s="24" t="s">
        <v>549</v>
      </c>
      <c r="O1494" s="24" t="s">
        <v>1235</v>
      </c>
      <c r="P1494" s="25" t="s">
        <v>544</v>
      </c>
      <c r="Q1494" s="24" t="s">
        <v>4855</v>
      </c>
      <c r="R1494" s="25" t="s">
        <v>1095</v>
      </c>
      <c r="S1494" s="24"/>
      <c r="T1494" s="24"/>
      <c r="U1494" s="24"/>
    </row>
    <row r="1495" spans="2:21">
      <c r="B1495" s="24" t="str">
        <f t="shared" si="53"/>
        <v>N</v>
      </c>
      <c r="C1495" s="24" t="s">
        <v>6515</v>
      </c>
      <c r="D1495" s="24" t="str">
        <f t="shared" si="52"/>
        <v/>
      </c>
      <c r="E1495" s="197" t="s">
        <v>447</v>
      </c>
      <c r="F1495" s="189" t="s">
        <v>4655</v>
      </c>
      <c r="G1495" s="189" t="s">
        <v>450</v>
      </c>
      <c r="H1495" s="202" t="s">
        <v>269</v>
      </c>
      <c r="I1495" s="24" t="s">
        <v>3961</v>
      </c>
      <c r="J1495" s="24" t="s">
        <v>3961</v>
      </c>
      <c r="K1495" s="24"/>
      <c r="L1495" s="24" t="s">
        <v>4658</v>
      </c>
      <c r="M1495" s="24" t="s">
        <v>550</v>
      </c>
      <c r="N1495" s="24" t="s">
        <v>549</v>
      </c>
      <c r="O1495" s="24" t="s">
        <v>1235</v>
      </c>
      <c r="P1495" s="25" t="s">
        <v>544</v>
      </c>
      <c r="Q1495" s="24" t="s">
        <v>4857</v>
      </c>
      <c r="R1495" s="25" t="s">
        <v>1095</v>
      </c>
      <c r="S1495" s="24"/>
      <c r="T1495" s="24"/>
      <c r="U1495" s="24"/>
    </row>
    <row r="1496" spans="2:21">
      <c r="B1496" s="24" t="str">
        <f t="shared" si="53"/>
        <v>N</v>
      </c>
      <c r="C1496" s="24" t="s">
        <v>6516</v>
      </c>
      <c r="D1496" s="24" t="str">
        <f t="shared" si="52"/>
        <v/>
      </c>
      <c r="E1496" s="197" t="s">
        <v>453</v>
      </c>
      <c r="F1496" s="189" t="s">
        <v>4655</v>
      </c>
      <c r="G1496" s="189" t="s">
        <v>450</v>
      </c>
      <c r="H1496" s="202" t="s">
        <v>269</v>
      </c>
      <c r="I1496" s="24" t="s">
        <v>3956</v>
      </c>
      <c r="J1496" s="24" t="s">
        <v>4656</v>
      </c>
      <c r="K1496" s="24"/>
      <c r="L1496" s="24" t="s">
        <v>4658</v>
      </c>
      <c r="M1496" s="24" t="s">
        <v>550</v>
      </c>
      <c r="N1496" s="24" t="s">
        <v>549</v>
      </c>
      <c r="O1496" s="24" t="s">
        <v>1235</v>
      </c>
      <c r="P1496" s="25" t="s">
        <v>544</v>
      </c>
      <c r="Q1496" s="24" t="s">
        <v>4855</v>
      </c>
      <c r="R1496" s="25" t="s">
        <v>1095</v>
      </c>
      <c r="S1496" s="24"/>
      <c r="T1496" s="24"/>
      <c r="U1496" s="24"/>
    </row>
    <row r="1497" spans="2:21">
      <c r="B1497" s="24" t="str">
        <f t="shared" si="53"/>
        <v>N</v>
      </c>
      <c r="C1497" s="24" t="s">
        <v>6517</v>
      </c>
      <c r="D1497" s="24" t="str">
        <f t="shared" si="52"/>
        <v/>
      </c>
      <c r="E1497" s="197" t="s">
        <v>453</v>
      </c>
      <c r="F1497" s="189" t="s">
        <v>4655</v>
      </c>
      <c r="G1497" s="189" t="s">
        <v>450</v>
      </c>
      <c r="H1497" s="202" t="s">
        <v>269</v>
      </c>
      <c r="I1497" s="24" t="s">
        <v>3961</v>
      </c>
      <c r="J1497" s="24" t="s">
        <v>3961</v>
      </c>
      <c r="K1497" s="24"/>
      <c r="L1497" s="24" t="s">
        <v>4658</v>
      </c>
      <c r="M1497" s="24" t="s">
        <v>550</v>
      </c>
      <c r="N1497" s="24" t="s">
        <v>549</v>
      </c>
      <c r="O1497" s="24" t="s">
        <v>1235</v>
      </c>
      <c r="P1497" s="25" t="s">
        <v>544</v>
      </c>
      <c r="Q1497" s="24" t="s">
        <v>4857</v>
      </c>
      <c r="R1497" s="25" t="s">
        <v>1095</v>
      </c>
      <c r="S1497" s="24"/>
      <c r="T1497" s="24"/>
      <c r="U1497" s="24"/>
    </row>
    <row r="1498" spans="2:21">
      <c r="B1498" s="24" t="str">
        <f t="shared" si="53"/>
        <v>N</v>
      </c>
      <c r="C1498" s="24" t="s">
        <v>6518</v>
      </c>
      <c r="D1498" s="24" t="str">
        <f t="shared" si="52"/>
        <v/>
      </c>
      <c r="E1498" s="197" t="s">
        <v>458</v>
      </c>
      <c r="F1498" s="189" t="s">
        <v>4655</v>
      </c>
      <c r="G1498" s="189" t="s">
        <v>450</v>
      </c>
      <c r="H1498" s="202" t="s">
        <v>269</v>
      </c>
      <c r="I1498" s="24" t="s">
        <v>3956</v>
      </c>
      <c r="J1498" s="24" t="s">
        <v>4656</v>
      </c>
      <c r="K1498" s="24"/>
      <c r="L1498" s="24" t="s">
        <v>4658</v>
      </c>
      <c r="M1498" s="24" t="s">
        <v>550</v>
      </c>
      <c r="N1498" s="24" t="s">
        <v>549</v>
      </c>
      <c r="O1498" s="24" t="s">
        <v>1235</v>
      </c>
      <c r="P1498" s="25" t="s">
        <v>544</v>
      </c>
      <c r="Q1498" s="24" t="s">
        <v>4855</v>
      </c>
      <c r="R1498" s="25" t="s">
        <v>1095</v>
      </c>
      <c r="S1498" s="24"/>
      <c r="T1498" s="24"/>
      <c r="U1498" s="24"/>
    </row>
    <row r="1499" spans="2:21">
      <c r="B1499" s="24" t="str">
        <f t="shared" si="53"/>
        <v>N</v>
      </c>
      <c r="C1499" s="24" t="s">
        <v>6519</v>
      </c>
      <c r="D1499" s="24" t="str">
        <f t="shared" si="52"/>
        <v/>
      </c>
      <c r="E1499" s="197" t="s">
        <v>458</v>
      </c>
      <c r="F1499" s="189" t="s">
        <v>4655</v>
      </c>
      <c r="G1499" s="189" t="s">
        <v>450</v>
      </c>
      <c r="H1499" s="202" t="s">
        <v>269</v>
      </c>
      <c r="I1499" s="24" t="s">
        <v>3961</v>
      </c>
      <c r="J1499" s="24" t="s">
        <v>3961</v>
      </c>
      <c r="K1499" s="24"/>
      <c r="L1499" s="24" t="s">
        <v>4658</v>
      </c>
      <c r="M1499" s="24" t="s">
        <v>550</v>
      </c>
      <c r="N1499" s="24" t="s">
        <v>549</v>
      </c>
      <c r="O1499" s="24" t="s">
        <v>1235</v>
      </c>
      <c r="P1499" s="25" t="s">
        <v>544</v>
      </c>
      <c r="Q1499" s="24" t="s">
        <v>4857</v>
      </c>
      <c r="R1499" s="25" t="s">
        <v>1095</v>
      </c>
      <c r="S1499" s="24"/>
      <c r="T1499" s="24"/>
      <c r="U1499" s="24"/>
    </row>
    <row r="1500" spans="2:21">
      <c r="B1500" s="24" t="str">
        <f t="shared" si="53"/>
        <v>N</v>
      </c>
      <c r="C1500" s="24" t="s">
        <v>6520</v>
      </c>
      <c r="D1500" s="24" t="str">
        <f t="shared" si="52"/>
        <v/>
      </c>
      <c r="E1500" s="197" t="s">
        <v>463</v>
      </c>
      <c r="F1500" s="189" t="s">
        <v>4655</v>
      </c>
      <c r="G1500" s="189" t="s">
        <v>432</v>
      </c>
      <c r="H1500" s="202" t="s">
        <v>265</v>
      </c>
      <c r="I1500" s="24" t="s">
        <v>3956</v>
      </c>
      <c r="J1500" s="24" t="s">
        <v>4656</v>
      </c>
      <c r="K1500" s="24"/>
      <c r="L1500" s="24" t="s">
        <v>4658</v>
      </c>
      <c r="M1500" s="24" t="s">
        <v>550</v>
      </c>
      <c r="N1500" s="24" t="s">
        <v>549</v>
      </c>
      <c r="O1500" s="24" t="s">
        <v>1235</v>
      </c>
      <c r="P1500" s="25" t="s">
        <v>544</v>
      </c>
      <c r="Q1500" s="24" t="s">
        <v>4831</v>
      </c>
      <c r="R1500" s="25" t="s">
        <v>1095</v>
      </c>
      <c r="S1500" s="24"/>
      <c r="T1500" s="24"/>
      <c r="U1500" s="24"/>
    </row>
    <row r="1501" spans="2:21">
      <c r="B1501" s="24" t="str">
        <f t="shared" si="53"/>
        <v>N</v>
      </c>
      <c r="C1501" s="24" t="s">
        <v>6521</v>
      </c>
      <c r="D1501" s="24" t="str">
        <f t="shared" si="52"/>
        <v/>
      </c>
      <c r="E1501" s="197" t="s">
        <v>463</v>
      </c>
      <c r="F1501" s="189" t="s">
        <v>4655</v>
      </c>
      <c r="G1501" s="189" t="s">
        <v>432</v>
      </c>
      <c r="H1501" s="202" t="s">
        <v>265</v>
      </c>
      <c r="I1501" s="24" t="s">
        <v>3961</v>
      </c>
      <c r="J1501" s="24" t="s">
        <v>3961</v>
      </c>
      <c r="K1501" s="24"/>
      <c r="L1501" s="24" t="s">
        <v>4658</v>
      </c>
      <c r="M1501" s="24" t="s">
        <v>550</v>
      </c>
      <c r="N1501" s="24" t="s">
        <v>549</v>
      </c>
      <c r="O1501" s="24" t="s">
        <v>1235</v>
      </c>
      <c r="P1501" s="25" t="s">
        <v>544</v>
      </c>
      <c r="Q1501" s="24" t="s">
        <v>4833</v>
      </c>
      <c r="R1501" s="25" t="s">
        <v>1095</v>
      </c>
      <c r="S1501" s="24"/>
      <c r="T1501" s="24"/>
      <c r="U1501" s="24"/>
    </row>
    <row r="1502" spans="2:21">
      <c r="B1502" s="24" t="str">
        <f t="shared" si="53"/>
        <v>N</v>
      </c>
      <c r="C1502" s="24" t="s">
        <v>6522</v>
      </c>
      <c r="D1502" s="24" t="str">
        <f t="shared" si="52"/>
        <v/>
      </c>
      <c r="E1502" s="197" t="s">
        <v>468</v>
      </c>
      <c r="F1502" s="189" t="s">
        <v>4655</v>
      </c>
      <c r="G1502" s="189" t="s">
        <v>432</v>
      </c>
      <c r="H1502" s="202" t="s">
        <v>265</v>
      </c>
      <c r="I1502" s="24" t="s">
        <v>3956</v>
      </c>
      <c r="J1502" s="24" t="s">
        <v>4656</v>
      </c>
      <c r="K1502" s="24"/>
      <c r="L1502" s="24" t="s">
        <v>4658</v>
      </c>
      <c r="M1502" s="24" t="s">
        <v>550</v>
      </c>
      <c r="N1502" s="24" t="s">
        <v>549</v>
      </c>
      <c r="O1502" s="24" t="s">
        <v>1235</v>
      </c>
      <c r="P1502" s="25" t="s">
        <v>544</v>
      </c>
      <c r="Q1502" s="24" t="s">
        <v>4831</v>
      </c>
      <c r="R1502" s="25" t="s">
        <v>1095</v>
      </c>
      <c r="S1502" s="24"/>
      <c r="T1502" s="24"/>
      <c r="U1502" s="24"/>
    </row>
    <row r="1503" spans="2:21">
      <c r="B1503" s="24" t="str">
        <f t="shared" si="53"/>
        <v>N</v>
      </c>
      <c r="C1503" s="24" t="s">
        <v>6523</v>
      </c>
      <c r="D1503" s="24" t="str">
        <f t="shared" si="52"/>
        <v/>
      </c>
      <c r="E1503" s="197" t="s">
        <v>468</v>
      </c>
      <c r="F1503" s="189" t="s">
        <v>4655</v>
      </c>
      <c r="G1503" s="189" t="s">
        <v>432</v>
      </c>
      <c r="H1503" s="202" t="s">
        <v>265</v>
      </c>
      <c r="I1503" s="24" t="s">
        <v>3961</v>
      </c>
      <c r="J1503" s="24" t="s">
        <v>3961</v>
      </c>
      <c r="K1503" s="24"/>
      <c r="L1503" s="24" t="s">
        <v>4658</v>
      </c>
      <c r="M1503" s="24" t="s">
        <v>550</v>
      </c>
      <c r="N1503" s="24" t="s">
        <v>549</v>
      </c>
      <c r="O1503" s="24" t="s">
        <v>1235</v>
      </c>
      <c r="P1503" s="25" t="s">
        <v>544</v>
      </c>
      <c r="Q1503" s="24" t="s">
        <v>4833</v>
      </c>
      <c r="R1503" s="25" t="s">
        <v>1095</v>
      </c>
      <c r="S1503" s="24"/>
      <c r="T1503" s="24"/>
      <c r="U1503" s="24"/>
    </row>
    <row r="1504" spans="2:21">
      <c r="B1504" s="24" t="str">
        <f t="shared" si="53"/>
        <v>N</v>
      </c>
      <c r="C1504" s="24" t="s">
        <v>6524</v>
      </c>
      <c r="D1504" s="24" t="str">
        <f t="shared" si="52"/>
        <v/>
      </c>
      <c r="E1504" s="189" t="s">
        <v>326</v>
      </c>
      <c r="F1504" s="189" t="s">
        <v>4655</v>
      </c>
      <c r="G1504" s="189" t="s">
        <v>339</v>
      </c>
      <c r="H1504" s="195" t="s">
        <v>329</v>
      </c>
      <c r="I1504" s="24" t="s">
        <v>3956</v>
      </c>
      <c r="J1504" s="24" t="s">
        <v>4656</v>
      </c>
      <c r="K1504" s="24" t="s">
        <v>4657</v>
      </c>
      <c r="L1504" s="24" t="s">
        <v>4867</v>
      </c>
      <c r="M1504" s="24" t="s">
        <v>535</v>
      </c>
      <c r="N1504" s="24" t="s">
        <v>4868</v>
      </c>
      <c r="O1504" s="24" t="s">
        <v>1235</v>
      </c>
      <c r="P1504" s="25" t="s">
        <v>544</v>
      </c>
      <c r="Q1504" s="24" t="s">
        <v>4869</v>
      </c>
      <c r="R1504" s="25" t="s">
        <v>1095</v>
      </c>
      <c r="S1504" s="24"/>
      <c r="T1504" s="24"/>
      <c r="U1504" s="24"/>
    </row>
    <row r="1505" spans="2:21">
      <c r="B1505" s="24" t="str">
        <f t="shared" si="53"/>
        <v>N</v>
      </c>
      <c r="C1505" s="24" t="s">
        <v>6525</v>
      </c>
      <c r="D1505" s="24" t="str">
        <f t="shared" si="52"/>
        <v/>
      </c>
      <c r="E1505" s="189" t="s">
        <v>326</v>
      </c>
      <c r="F1505" s="189" t="s">
        <v>4655</v>
      </c>
      <c r="G1505" s="189" t="s">
        <v>339</v>
      </c>
      <c r="H1505" s="195" t="s">
        <v>329</v>
      </c>
      <c r="I1505" s="24" t="s">
        <v>3956</v>
      </c>
      <c r="J1505" s="24" t="s">
        <v>4656</v>
      </c>
      <c r="K1505" s="24" t="s">
        <v>4657</v>
      </c>
      <c r="L1505" s="24" t="s">
        <v>4867</v>
      </c>
      <c r="M1505" s="24" t="s">
        <v>543</v>
      </c>
      <c r="N1505" s="24" t="s">
        <v>4868</v>
      </c>
      <c r="O1505" s="24" t="s">
        <v>1235</v>
      </c>
      <c r="P1505" s="25" t="s">
        <v>544</v>
      </c>
      <c r="Q1505" s="24" t="s">
        <v>4871</v>
      </c>
      <c r="R1505" s="25" t="s">
        <v>4664</v>
      </c>
      <c r="S1505" s="24"/>
      <c r="T1505" s="24"/>
      <c r="U1505" s="24"/>
    </row>
    <row r="1506" spans="2:21">
      <c r="B1506" s="24" t="str">
        <f t="shared" si="53"/>
        <v>N</v>
      </c>
      <c r="C1506" s="24" t="s">
        <v>6526</v>
      </c>
      <c r="D1506" s="24" t="str">
        <f t="shared" si="52"/>
        <v/>
      </c>
      <c r="E1506" s="189" t="s">
        <v>326</v>
      </c>
      <c r="F1506" s="189" t="s">
        <v>4655</v>
      </c>
      <c r="G1506" s="189" t="s">
        <v>339</v>
      </c>
      <c r="H1506" s="195" t="s">
        <v>329</v>
      </c>
      <c r="I1506" s="24" t="s">
        <v>3956</v>
      </c>
      <c r="J1506" s="24" t="s">
        <v>4656</v>
      </c>
      <c r="K1506" s="24" t="s">
        <v>4657</v>
      </c>
      <c r="L1506" s="24" t="s">
        <v>4867</v>
      </c>
      <c r="M1506" s="24" t="s">
        <v>550</v>
      </c>
      <c r="N1506" s="24" t="s">
        <v>549</v>
      </c>
      <c r="O1506" s="24" t="s">
        <v>1235</v>
      </c>
      <c r="P1506" s="25" t="s">
        <v>544</v>
      </c>
      <c r="Q1506" s="24" t="s">
        <v>4873</v>
      </c>
      <c r="R1506" s="25" t="s">
        <v>1095</v>
      </c>
      <c r="S1506" s="24"/>
      <c r="T1506" s="24"/>
      <c r="U1506" s="24"/>
    </row>
    <row r="1507" spans="2:21">
      <c r="B1507" s="24" t="str">
        <f t="shared" si="53"/>
        <v>N</v>
      </c>
      <c r="C1507" s="24" t="s">
        <v>6527</v>
      </c>
      <c r="D1507" s="24" t="str">
        <f t="shared" si="52"/>
        <v/>
      </c>
      <c r="E1507" s="189" t="s">
        <v>326</v>
      </c>
      <c r="F1507" s="189" t="s">
        <v>4655</v>
      </c>
      <c r="G1507" s="189" t="s">
        <v>332</v>
      </c>
      <c r="H1507" s="195" t="s">
        <v>333</v>
      </c>
      <c r="I1507" s="24" t="s">
        <v>3961</v>
      </c>
      <c r="J1507" s="24" t="s">
        <v>3961</v>
      </c>
      <c r="K1507" s="24"/>
      <c r="L1507" s="24" t="s">
        <v>4867</v>
      </c>
      <c r="M1507" s="24" t="s">
        <v>535</v>
      </c>
      <c r="N1507" s="24" t="s">
        <v>4868</v>
      </c>
      <c r="O1507" s="24" t="s">
        <v>1235</v>
      </c>
      <c r="P1507" s="25" t="s">
        <v>544</v>
      </c>
      <c r="Q1507" s="24" t="s">
        <v>4875</v>
      </c>
      <c r="R1507" s="25" t="s">
        <v>1095</v>
      </c>
      <c r="S1507" s="24"/>
      <c r="T1507" s="24"/>
      <c r="U1507" s="24"/>
    </row>
    <row r="1508" spans="2:21">
      <c r="B1508" s="24" t="str">
        <f t="shared" si="53"/>
        <v>N</v>
      </c>
      <c r="C1508" s="24" t="s">
        <v>6528</v>
      </c>
      <c r="D1508" s="24" t="str">
        <f t="shared" si="52"/>
        <v/>
      </c>
      <c r="E1508" s="189" t="s">
        <v>326</v>
      </c>
      <c r="F1508" s="189" t="s">
        <v>4655</v>
      </c>
      <c r="G1508" s="189" t="s">
        <v>332</v>
      </c>
      <c r="H1508" s="195" t="s">
        <v>333</v>
      </c>
      <c r="I1508" s="24" t="s">
        <v>3961</v>
      </c>
      <c r="J1508" s="24" t="s">
        <v>3961</v>
      </c>
      <c r="K1508" s="24"/>
      <c r="L1508" s="24" t="s">
        <v>4867</v>
      </c>
      <c r="M1508" s="24" t="s">
        <v>543</v>
      </c>
      <c r="N1508" s="24" t="s">
        <v>4868</v>
      </c>
      <c r="O1508" s="24" t="s">
        <v>1235</v>
      </c>
      <c r="P1508" s="25" t="s">
        <v>544</v>
      </c>
      <c r="Q1508" s="24" t="s">
        <v>4877</v>
      </c>
      <c r="R1508" s="25" t="s">
        <v>4664</v>
      </c>
      <c r="S1508" s="24"/>
      <c r="T1508" s="24"/>
      <c r="U1508" s="24"/>
    </row>
    <row r="1509" spans="2:21">
      <c r="B1509" s="24" t="str">
        <f t="shared" si="53"/>
        <v>N</v>
      </c>
      <c r="C1509" s="24" t="s">
        <v>6529</v>
      </c>
      <c r="D1509" s="24" t="str">
        <f t="shared" si="52"/>
        <v/>
      </c>
      <c r="E1509" s="189" t="s">
        <v>326</v>
      </c>
      <c r="F1509" s="189" t="s">
        <v>4655</v>
      </c>
      <c r="G1509" s="189" t="s">
        <v>332</v>
      </c>
      <c r="H1509" s="195" t="s">
        <v>333</v>
      </c>
      <c r="I1509" s="24" t="s">
        <v>3961</v>
      </c>
      <c r="J1509" s="24" t="s">
        <v>3961</v>
      </c>
      <c r="K1509" s="24"/>
      <c r="L1509" s="24" t="s">
        <v>4867</v>
      </c>
      <c r="M1509" s="24" t="s">
        <v>550</v>
      </c>
      <c r="N1509" s="24" t="s">
        <v>549</v>
      </c>
      <c r="O1509" s="24" t="s">
        <v>1235</v>
      </c>
      <c r="P1509" s="25" t="s">
        <v>544</v>
      </c>
      <c r="Q1509" s="24" t="s">
        <v>4879</v>
      </c>
      <c r="R1509" s="25" t="s">
        <v>1095</v>
      </c>
      <c r="S1509" s="24"/>
      <c r="T1509" s="24"/>
      <c r="U1509" s="24"/>
    </row>
    <row r="1510" spans="2:21">
      <c r="B1510" s="24" t="str">
        <f t="shared" si="53"/>
        <v>N</v>
      </c>
      <c r="C1510" s="24" t="s">
        <v>6530</v>
      </c>
      <c r="D1510" s="24" t="str">
        <f t="shared" si="52"/>
        <v/>
      </c>
      <c r="E1510" s="189" t="s">
        <v>326</v>
      </c>
      <c r="F1510" s="189" t="s">
        <v>4655</v>
      </c>
      <c r="G1510" s="189" t="s">
        <v>332</v>
      </c>
      <c r="H1510" s="195" t="s">
        <v>333</v>
      </c>
      <c r="I1510" s="24" t="s">
        <v>3956</v>
      </c>
      <c r="J1510" s="24" t="s">
        <v>4656</v>
      </c>
      <c r="K1510" s="24" t="s">
        <v>4675</v>
      </c>
      <c r="L1510" s="24" t="s">
        <v>4867</v>
      </c>
      <c r="M1510" s="24" t="s">
        <v>535</v>
      </c>
      <c r="N1510" s="24" t="s">
        <v>4868</v>
      </c>
      <c r="O1510" s="24" t="s">
        <v>1235</v>
      </c>
      <c r="P1510" s="25" t="s">
        <v>544</v>
      </c>
      <c r="Q1510" s="24" t="s">
        <v>4881</v>
      </c>
      <c r="R1510" s="25" t="s">
        <v>1095</v>
      </c>
      <c r="S1510" s="24"/>
      <c r="T1510" s="24"/>
      <c r="U1510" s="24"/>
    </row>
    <row r="1511" spans="2:21">
      <c r="B1511" s="24" t="str">
        <f t="shared" si="53"/>
        <v>N</v>
      </c>
      <c r="C1511" s="24" t="s">
        <v>6531</v>
      </c>
      <c r="D1511" s="24" t="str">
        <f t="shared" si="52"/>
        <v/>
      </c>
      <c r="E1511" s="189" t="s">
        <v>326</v>
      </c>
      <c r="F1511" s="189" t="s">
        <v>4655</v>
      </c>
      <c r="G1511" s="189" t="s">
        <v>332</v>
      </c>
      <c r="H1511" s="195" t="s">
        <v>333</v>
      </c>
      <c r="I1511" s="24" t="s">
        <v>3956</v>
      </c>
      <c r="J1511" s="24" t="s">
        <v>4656</v>
      </c>
      <c r="K1511" s="24" t="s">
        <v>4675</v>
      </c>
      <c r="L1511" s="24" t="s">
        <v>4867</v>
      </c>
      <c r="M1511" s="24" t="s">
        <v>543</v>
      </c>
      <c r="N1511" s="24" t="s">
        <v>4868</v>
      </c>
      <c r="O1511" s="24" t="s">
        <v>1235</v>
      </c>
      <c r="P1511" s="25" t="s">
        <v>544</v>
      </c>
      <c r="Q1511" s="24" t="s">
        <v>4883</v>
      </c>
      <c r="R1511" s="25" t="s">
        <v>4664</v>
      </c>
      <c r="S1511" s="24"/>
      <c r="T1511" s="24"/>
      <c r="U1511" s="24"/>
    </row>
    <row r="1512" spans="2:21">
      <c r="B1512" s="24" t="str">
        <f t="shared" si="53"/>
        <v>N</v>
      </c>
      <c r="C1512" s="24" t="s">
        <v>6532</v>
      </c>
      <c r="D1512" s="24" t="str">
        <f t="shared" si="52"/>
        <v/>
      </c>
      <c r="E1512" s="189" t="s">
        <v>326</v>
      </c>
      <c r="F1512" s="189" t="s">
        <v>4655</v>
      </c>
      <c r="G1512" s="189" t="s">
        <v>332</v>
      </c>
      <c r="H1512" s="195" t="s">
        <v>333</v>
      </c>
      <c r="I1512" s="24" t="s">
        <v>3956</v>
      </c>
      <c r="J1512" s="24" t="s">
        <v>4656</v>
      </c>
      <c r="K1512" s="24" t="s">
        <v>4675</v>
      </c>
      <c r="L1512" s="24" t="s">
        <v>4867</v>
      </c>
      <c r="M1512" s="24" t="s">
        <v>550</v>
      </c>
      <c r="N1512" s="24" t="s">
        <v>549</v>
      </c>
      <c r="O1512" s="24" t="s">
        <v>1235</v>
      </c>
      <c r="P1512" s="25" t="s">
        <v>544</v>
      </c>
      <c r="Q1512" s="24" t="s">
        <v>4885</v>
      </c>
      <c r="R1512" s="25" t="s">
        <v>1095</v>
      </c>
      <c r="S1512" s="24"/>
      <c r="T1512" s="24"/>
      <c r="U1512" s="24"/>
    </row>
    <row r="1513" spans="2:21">
      <c r="B1513" s="24" t="str">
        <f t="shared" si="53"/>
        <v>N</v>
      </c>
      <c r="C1513" s="24" t="s">
        <v>6533</v>
      </c>
      <c r="D1513" s="24" t="str">
        <f t="shared" si="52"/>
        <v/>
      </c>
      <c r="E1513" s="189" t="s">
        <v>336</v>
      </c>
      <c r="F1513" s="189" t="s">
        <v>4655</v>
      </c>
      <c r="G1513" s="189" t="s">
        <v>339</v>
      </c>
      <c r="H1513" s="195" t="s">
        <v>329</v>
      </c>
      <c r="I1513" s="24" t="s">
        <v>3956</v>
      </c>
      <c r="J1513" s="24" t="s">
        <v>4656</v>
      </c>
      <c r="K1513" s="24" t="s">
        <v>4657</v>
      </c>
      <c r="L1513" s="24" t="s">
        <v>4867</v>
      </c>
      <c r="M1513" s="24" t="s">
        <v>535</v>
      </c>
      <c r="N1513" s="24" t="s">
        <v>4868</v>
      </c>
      <c r="O1513" s="24" t="s">
        <v>1235</v>
      </c>
      <c r="P1513" s="25" t="s">
        <v>544</v>
      </c>
      <c r="Q1513" s="24" t="s">
        <v>4869</v>
      </c>
      <c r="R1513" s="25" t="s">
        <v>1095</v>
      </c>
      <c r="S1513" s="24"/>
      <c r="T1513" s="24"/>
      <c r="U1513" s="24"/>
    </row>
    <row r="1514" spans="2:21">
      <c r="B1514" s="24" t="str">
        <f t="shared" si="53"/>
        <v>N</v>
      </c>
      <c r="C1514" s="24" t="s">
        <v>6534</v>
      </c>
      <c r="D1514" s="24" t="str">
        <f t="shared" si="52"/>
        <v/>
      </c>
      <c r="E1514" s="189" t="s">
        <v>336</v>
      </c>
      <c r="F1514" s="189" t="s">
        <v>4655</v>
      </c>
      <c r="G1514" s="189" t="s">
        <v>339</v>
      </c>
      <c r="H1514" s="195" t="s">
        <v>329</v>
      </c>
      <c r="I1514" s="24" t="s">
        <v>3956</v>
      </c>
      <c r="J1514" s="24" t="s">
        <v>4656</v>
      </c>
      <c r="K1514" s="24" t="s">
        <v>4657</v>
      </c>
      <c r="L1514" s="24" t="s">
        <v>4867</v>
      </c>
      <c r="M1514" s="24" t="s">
        <v>543</v>
      </c>
      <c r="N1514" s="24" t="s">
        <v>4868</v>
      </c>
      <c r="O1514" s="24" t="s">
        <v>1235</v>
      </c>
      <c r="P1514" s="25" t="s">
        <v>544</v>
      </c>
      <c r="Q1514" s="24" t="s">
        <v>4871</v>
      </c>
      <c r="R1514" s="25" t="s">
        <v>4664</v>
      </c>
      <c r="S1514" s="24"/>
      <c r="T1514" s="24"/>
      <c r="U1514" s="24"/>
    </row>
    <row r="1515" spans="2:21">
      <c r="B1515" s="24" t="str">
        <f t="shared" si="53"/>
        <v>N</v>
      </c>
      <c r="C1515" s="24" t="s">
        <v>6535</v>
      </c>
      <c r="D1515" s="24" t="str">
        <f t="shared" si="52"/>
        <v/>
      </c>
      <c r="E1515" s="189" t="s">
        <v>336</v>
      </c>
      <c r="F1515" s="189" t="s">
        <v>4655</v>
      </c>
      <c r="G1515" s="189" t="s">
        <v>339</v>
      </c>
      <c r="H1515" s="195" t="s">
        <v>329</v>
      </c>
      <c r="I1515" s="24" t="s">
        <v>3956</v>
      </c>
      <c r="J1515" s="24" t="s">
        <v>4656</v>
      </c>
      <c r="K1515" s="24" t="s">
        <v>4657</v>
      </c>
      <c r="L1515" s="24" t="s">
        <v>4867</v>
      </c>
      <c r="M1515" s="24" t="s">
        <v>550</v>
      </c>
      <c r="N1515" s="24" t="s">
        <v>549</v>
      </c>
      <c r="O1515" s="24" t="s">
        <v>1235</v>
      </c>
      <c r="P1515" s="25" t="s">
        <v>544</v>
      </c>
      <c r="Q1515" s="24" t="s">
        <v>4873</v>
      </c>
      <c r="R1515" s="25" t="s">
        <v>1095</v>
      </c>
      <c r="S1515" s="24"/>
      <c r="T1515" s="24"/>
      <c r="U1515" s="24"/>
    </row>
    <row r="1516" spans="2:21">
      <c r="B1516" s="24" t="str">
        <f t="shared" si="53"/>
        <v>N</v>
      </c>
      <c r="C1516" s="24" t="s">
        <v>6536</v>
      </c>
      <c r="D1516" s="24" t="str">
        <f t="shared" si="52"/>
        <v/>
      </c>
      <c r="E1516" s="189" t="s">
        <v>336</v>
      </c>
      <c r="F1516" s="189" t="s">
        <v>4655</v>
      </c>
      <c r="G1516" s="189" t="s">
        <v>332</v>
      </c>
      <c r="H1516" s="195" t="s">
        <v>333</v>
      </c>
      <c r="I1516" s="24" t="s">
        <v>3961</v>
      </c>
      <c r="J1516" s="24" t="s">
        <v>3961</v>
      </c>
      <c r="K1516" s="24"/>
      <c r="L1516" s="24" t="s">
        <v>4867</v>
      </c>
      <c r="M1516" s="24" t="s">
        <v>535</v>
      </c>
      <c r="N1516" s="24" t="s">
        <v>4868</v>
      </c>
      <c r="O1516" s="24" t="s">
        <v>1235</v>
      </c>
      <c r="P1516" s="25" t="s">
        <v>544</v>
      </c>
      <c r="Q1516" s="24" t="s">
        <v>4875</v>
      </c>
      <c r="R1516" s="25" t="s">
        <v>1095</v>
      </c>
      <c r="S1516" s="24"/>
      <c r="T1516" s="24"/>
      <c r="U1516" s="24"/>
    </row>
    <row r="1517" spans="2:21">
      <c r="B1517" s="24" t="str">
        <f t="shared" si="53"/>
        <v>N</v>
      </c>
      <c r="C1517" s="24" t="s">
        <v>6537</v>
      </c>
      <c r="D1517" s="24" t="str">
        <f t="shared" ref="D1517:D1580" si="54">IF(B1517="Y",C1517,"")</f>
        <v/>
      </c>
      <c r="E1517" s="189" t="s">
        <v>336</v>
      </c>
      <c r="F1517" s="189" t="s">
        <v>4655</v>
      </c>
      <c r="G1517" s="189" t="s">
        <v>332</v>
      </c>
      <c r="H1517" s="195" t="s">
        <v>333</v>
      </c>
      <c r="I1517" s="24" t="s">
        <v>3961</v>
      </c>
      <c r="J1517" s="24" t="s">
        <v>3961</v>
      </c>
      <c r="K1517" s="24"/>
      <c r="L1517" s="24" t="s">
        <v>4867</v>
      </c>
      <c r="M1517" s="24" t="s">
        <v>543</v>
      </c>
      <c r="N1517" s="24" t="s">
        <v>4868</v>
      </c>
      <c r="O1517" s="24" t="s">
        <v>1235</v>
      </c>
      <c r="P1517" s="25" t="s">
        <v>544</v>
      </c>
      <c r="Q1517" s="24" t="s">
        <v>4877</v>
      </c>
      <c r="R1517" s="25" t="s">
        <v>4664</v>
      </c>
      <c r="S1517" s="24"/>
      <c r="T1517" s="24"/>
      <c r="U1517" s="24"/>
    </row>
    <row r="1518" spans="2:21">
      <c r="B1518" s="24" t="str">
        <f t="shared" si="53"/>
        <v>N</v>
      </c>
      <c r="C1518" s="24" t="s">
        <v>6538</v>
      </c>
      <c r="D1518" s="24" t="str">
        <f t="shared" si="54"/>
        <v/>
      </c>
      <c r="E1518" s="189" t="s">
        <v>336</v>
      </c>
      <c r="F1518" s="189" t="s">
        <v>4655</v>
      </c>
      <c r="G1518" s="189" t="s">
        <v>332</v>
      </c>
      <c r="H1518" s="195" t="s">
        <v>333</v>
      </c>
      <c r="I1518" s="24" t="s">
        <v>3961</v>
      </c>
      <c r="J1518" s="24" t="s">
        <v>3961</v>
      </c>
      <c r="K1518" s="24"/>
      <c r="L1518" s="24" t="s">
        <v>4867</v>
      </c>
      <c r="M1518" s="24" t="s">
        <v>550</v>
      </c>
      <c r="N1518" s="24" t="s">
        <v>549</v>
      </c>
      <c r="O1518" s="24" t="s">
        <v>1235</v>
      </c>
      <c r="P1518" s="25" t="s">
        <v>544</v>
      </c>
      <c r="Q1518" s="24" t="s">
        <v>4879</v>
      </c>
      <c r="R1518" s="25" t="s">
        <v>1095</v>
      </c>
      <c r="S1518" s="24"/>
      <c r="T1518" s="24"/>
      <c r="U1518" s="24"/>
    </row>
    <row r="1519" spans="2:21">
      <c r="B1519" s="24" t="str">
        <f t="shared" si="53"/>
        <v>N</v>
      </c>
      <c r="C1519" s="24" t="s">
        <v>6539</v>
      </c>
      <c r="D1519" s="24" t="str">
        <f t="shared" si="54"/>
        <v/>
      </c>
      <c r="E1519" s="189" t="s">
        <v>336</v>
      </c>
      <c r="F1519" s="189" t="s">
        <v>4655</v>
      </c>
      <c r="G1519" s="189" t="s">
        <v>332</v>
      </c>
      <c r="H1519" s="195" t="s">
        <v>333</v>
      </c>
      <c r="I1519" s="24" t="s">
        <v>3956</v>
      </c>
      <c r="J1519" s="24" t="s">
        <v>4656</v>
      </c>
      <c r="K1519" s="24" t="s">
        <v>4675</v>
      </c>
      <c r="L1519" s="24" t="s">
        <v>4867</v>
      </c>
      <c r="M1519" s="24" t="s">
        <v>535</v>
      </c>
      <c r="N1519" s="24" t="s">
        <v>4868</v>
      </c>
      <c r="O1519" s="24" t="s">
        <v>1235</v>
      </c>
      <c r="P1519" s="25" t="s">
        <v>544</v>
      </c>
      <c r="Q1519" s="24" t="s">
        <v>4881</v>
      </c>
      <c r="R1519" s="25" t="s">
        <v>1095</v>
      </c>
      <c r="S1519" s="24"/>
      <c r="T1519" s="24"/>
      <c r="U1519" s="24"/>
    </row>
    <row r="1520" spans="2:21">
      <c r="B1520" s="24" t="str">
        <f t="shared" si="53"/>
        <v>N</v>
      </c>
      <c r="C1520" s="24" t="s">
        <v>6540</v>
      </c>
      <c r="D1520" s="24" t="str">
        <f t="shared" si="54"/>
        <v/>
      </c>
      <c r="E1520" s="189" t="s">
        <v>336</v>
      </c>
      <c r="F1520" s="189" t="s">
        <v>4655</v>
      </c>
      <c r="G1520" s="189" t="s">
        <v>332</v>
      </c>
      <c r="H1520" s="195" t="s">
        <v>333</v>
      </c>
      <c r="I1520" s="24" t="s">
        <v>3956</v>
      </c>
      <c r="J1520" s="24" t="s">
        <v>4656</v>
      </c>
      <c r="K1520" s="24" t="s">
        <v>4675</v>
      </c>
      <c r="L1520" s="24" t="s">
        <v>4867</v>
      </c>
      <c r="M1520" s="24" t="s">
        <v>543</v>
      </c>
      <c r="N1520" s="24" t="s">
        <v>4868</v>
      </c>
      <c r="O1520" s="24" t="s">
        <v>1235</v>
      </c>
      <c r="P1520" s="25" t="s">
        <v>544</v>
      </c>
      <c r="Q1520" s="24" t="s">
        <v>4883</v>
      </c>
      <c r="R1520" s="25" t="s">
        <v>4664</v>
      </c>
      <c r="S1520" s="24"/>
      <c r="T1520" s="24"/>
      <c r="U1520" s="24"/>
    </row>
    <row r="1521" spans="2:21">
      <c r="B1521" s="24" t="str">
        <f t="shared" si="53"/>
        <v>N</v>
      </c>
      <c r="C1521" s="24" t="s">
        <v>6541</v>
      </c>
      <c r="D1521" s="24" t="str">
        <f t="shared" si="54"/>
        <v/>
      </c>
      <c r="E1521" s="189" t="s">
        <v>336</v>
      </c>
      <c r="F1521" s="189" t="s">
        <v>4655</v>
      </c>
      <c r="G1521" s="189" t="s">
        <v>332</v>
      </c>
      <c r="H1521" s="195" t="s">
        <v>333</v>
      </c>
      <c r="I1521" s="24" t="s">
        <v>3956</v>
      </c>
      <c r="J1521" s="24" t="s">
        <v>4656</v>
      </c>
      <c r="K1521" s="24" t="s">
        <v>4675</v>
      </c>
      <c r="L1521" s="24" t="s">
        <v>4867</v>
      </c>
      <c r="M1521" s="24" t="s">
        <v>550</v>
      </c>
      <c r="N1521" s="24" t="s">
        <v>549</v>
      </c>
      <c r="O1521" s="24" t="s">
        <v>1235</v>
      </c>
      <c r="P1521" s="25" t="s">
        <v>544</v>
      </c>
      <c r="Q1521" s="24" t="s">
        <v>4885</v>
      </c>
      <c r="R1521" s="25" t="s">
        <v>1095</v>
      </c>
      <c r="S1521" s="24"/>
      <c r="T1521" s="24"/>
      <c r="U1521" s="24"/>
    </row>
    <row r="1522" spans="2:21">
      <c r="B1522" s="24" t="str">
        <f t="shared" si="53"/>
        <v>N</v>
      </c>
      <c r="C1522" s="24" t="s">
        <v>6542</v>
      </c>
      <c r="D1522" s="24" t="str">
        <f t="shared" si="54"/>
        <v/>
      </c>
      <c r="E1522" s="189" t="s">
        <v>344</v>
      </c>
      <c r="F1522" s="189" t="s">
        <v>4655</v>
      </c>
      <c r="G1522" s="189" t="s">
        <v>339</v>
      </c>
      <c r="H1522" s="195" t="s">
        <v>329</v>
      </c>
      <c r="I1522" s="24" t="s">
        <v>3956</v>
      </c>
      <c r="J1522" s="24" t="s">
        <v>4656</v>
      </c>
      <c r="K1522" s="24" t="s">
        <v>4657</v>
      </c>
      <c r="L1522" s="24" t="s">
        <v>4867</v>
      </c>
      <c r="M1522" s="24" t="s">
        <v>535</v>
      </c>
      <c r="N1522" s="24" t="s">
        <v>4868</v>
      </c>
      <c r="O1522" s="24" t="s">
        <v>1235</v>
      </c>
      <c r="P1522" s="25" t="s">
        <v>544</v>
      </c>
      <c r="Q1522" s="24" t="s">
        <v>4869</v>
      </c>
      <c r="R1522" s="25" t="s">
        <v>1095</v>
      </c>
      <c r="S1522" s="24"/>
      <c r="T1522" s="24"/>
      <c r="U1522" s="24"/>
    </row>
    <row r="1523" spans="2:21">
      <c r="B1523" s="24" t="str">
        <f t="shared" si="53"/>
        <v>N</v>
      </c>
      <c r="C1523" s="24" t="s">
        <v>6543</v>
      </c>
      <c r="D1523" s="24" t="str">
        <f t="shared" si="54"/>
        <v/>
      </c>
      <c r="E1523" s="189" t="s">
        <v>344</v>
      </c>
      <c r="F1523" s="189" t="s">
        <v>4655</v>
      </c>
      <c r="G1523" s="189" t="s">
        <v>339</v>
      </c>
      <c r="H1523" s="195" t="s">
        <v>329</v>
      </c>
      <c r="I1523" s="24" t="s">
        <v>3956</v>
      </c>
      <c r="J1523" s="24" t="s">
        <v>4656</v>
      </c>
      <c r="K1523" s="24" t="s">
        <v>4657</v>
      </c>
      <c r="L1523" s="24" t="s">
        <v>4867</v>
      </c>
      <c r="M1523" s="24" t="s">
        <v>543</v>
      </c>
      <c r="N1523" s="24" t="s">
        <v>4868</v>
      </c>
      <c r="O1523" s="24" t="s">
        <v>1235</v>
      </c>
      <c r="P1523" s="25" t="s">
        <v>544</v>
      </c>
      <c r="Q1523" s="24" t="s">
        <v>4871</v>
      </c>
      <c r="R1523" s="25" t="s">
        <v>4664</v>
      </c>
      <c r="S1523" s="24"/>
      <c r="T1523" s="24"/>
      <c r="U1523" s="24"/>
    </row>
    <row r="1524" spans="2:21">
      <c r="B1524" s="24" t="str">
        <f t="shared" si="53"/>
        <v>N</v>
      </c>
      <c r="C1524" s="24" t="s">
        <v>6544</v>
      </c>
      <c r="D1524" s="24" t="str">
        <f t="shared" si="54"/>
        <v/>
      </c>
      <c r="E1524" s="189" t="s">
        <v>344</v>
      </c>
      <c r="F1524" s="189" t="s">
        <v>4655</v>
      </c>
      <c r="G1524" s="189" t="s">
        <v>339</v>
      </c>
      <c r="H1524" s="195" t="s">
        <v>329</v>
      </c>
      <c r="I1524" s="24" t="s">
        <v>3956</v>
      </c>
      <c r="J1524" s="24" t="s">
        <v>4656</v>
      </c>
      <c r="K1524" s="24" t="s">
        <v>4657</v>
      </c>
      <c r="L1524" s="24" t="s">
        <v>4867</v>
      </c>
      <c r="M1524" s="24" t="s">
        <v>550</v>
      </c>
      <c r="N1524" s="24" t="s">
        <v>549</v>
      </c>
      <c r="O1524" s="24" t="s">
        <v>1235</v>
      </c>
      <c r="P1524" s="25" t="s">
        <v>544</v>
      </c>
      <c r="Q1524" s="24" t="s">
        <v>4873</v>
      </c>
      <c r="R1524" s="25" t="s">
        <v>1095</v>
      </c>
      <c r="S1524" s="24"/>
      <c r="T1524" s="24"/>
      <c r="U1524" s="24"/>
    </row>
    <row r="1525" spans="2:21">
      <c r="B1525" s="24" t="str">
        <f t="shared" si="53"/>
        <v>N</v>
      </c>
      <c r="C1525" s="24" t="s">
        <v>6545</v>
      </c>
      <c r="D1525" s="24" t="str">
        <f t="shared" si="54"/>
        <v/>
      </c>
      <c r="E1525" s="189" t="s">
        <v>344</v>
      </c>
      <c r="F1525" s="189" t="s">
        <v>4655</v>
      </c>
      <c r="G1525" s="189" t="s">
        <v>332</v>
      </c>
      <c r="H1525" s="195" t="s">
        <v>333</v>
      </c>
      <c r="I1525" s="24" t="s">
        <v>3961</v>
      </c>
      <c r="J1525" s="24" t="s">
        <v>3961</v>
      </c>
      <c r="K1525" s="24"/>
      <c r="L1525" s="24" t="s">
        <v>4867</v>
      </c>
      <c r="M1525" s="24" t="s">
        <v>535</v>
      </c>
      <c r="N1525" s="24" t="s">
        <v>4868</v>
      </c>
      <c r="O1525" s="24" t="s">
        <v>1235</v>
      </c>
      <c r="P1525" s="25" t="s">
        <v>544</v>
      </c>
      <c r="Q1525" s="24" t="s">
        <v>4875</v>
      </c>
      <c r="R1525" s="25" t="s">
        <v>1095</v>
      </c>
      <c r="S1525" s="24"/>
      <c r="T1525" s="24"/>
      <c r="U1525" s="24"/>
    </row>
    <row r="1526" spans="2:21">
      <c r="B1526" s="24" t="str">
        <f t="shared" si="53"/>
        <v>N</v>
      </c>
      <c r="C1526" s="24" t="s">
        <v>6546</v>
      </c>
      <c r="D1526" s="24" t="str">
        <f t="shared" si="54"/>
        <v/>
      </c>
      <c r="E1526" s="189" t="s">
        <v>344</v>
      </c>
      <c r="F1526" s="189" t="s">
        <v>4655</v>
      </c>
      <c r="G1526" s="189" t="s">
        <v>332</v>
      </c>
      <c r="H1526" s="195" t="s">
        <v>333</v>
      </c>
      <c r="I1526" s="24" t="s">
        <v>3961</v>
      </c>
      <c r="J1526" s="24" t="s">
        <v>3961</v>
      </c>
      <c r="K1526" s="24"/>
      <c r="L1526" s="24" t="s">
        <v>4867</v>
      </c>
      <c r="M1526" s="24" t="s">
        <v>543</v>
      </c>
      <c r="N1526" s="24" t="s">
        <v>4868</v>
      </c>
      <c r="O1526" s="24" t="s">
        <v>1235</v>
      </c>
      <c r="P1526" s="25" t="s">
        <v>544</v>
      </c>
      <c r="Q1526" s="24" t="s">
        <v>4877</v>
      </c>
      <c r="R1526" s="25" t="s">
        <v>4664</v>
      </c>
      <c r="S1526" s="24"/>
      <c r="T1526" s="24"/>
      <c r="U1526" s="24"/>
    </row>
    <row r="1527" spans="2:21">
      <c r="B1527" s="24" t="str">
        <f t="shared" si="53"/>
        <v>N</v>
      </c>
      <c r="C1527" s="24" t="s">
        <v>6547</v>
      </c>
      <c r="D1527" s="24" t="str">
        <f t="shared" si="54"/>
        <v/>
      </c>
      <c r="E1527" s="189" t="s">
        <v>344</v>
      </c>
      <c r="F1527" s="189" t="s">
        <v>4655</v>
      </c>
      <c r="G1527" s="189" t="s">
        <v>332</v>
      </c>
      <c r="H1527" s="195" t="s">
        <v>333</v>
      </c>
      <c r="I1527" s="24" t="s">
        <v>3961</v>
      </c>
      <c r="J1527" s="24" t="s">
        <v>3961</v>
      </c>
      <c r="K1527" s="24"/>
      <c r="L1527" s="24" t="s">
        <v>4867</v>
      </c>
      <c r="M1527" s="24" t="s">
        <v>550</v>
      </c>
      <c r="N1527" s="24" t="s">
        <v>549</v>
      </c>
      <c r="O1527" s="24" t="s">
        <v>1235</v>
      </c>
      <c r="P1527" s="25" t="s">
        <v>544</v>
      </c>
      <c r="Q1527" s="24" t="s">
        <v>4879</v>
      </c>
      <c r="R1527" s="25" t="s">
        <v>1095</v>
      </c>
      <c r="S1527" s="24"/>
      <c r="T1527" s="24"/>
      <c r="U1527" s="24"/>
    </row>
    <row r="1528" spans="2:21">
      <c r="B1528" s="24" t="str">
        <f t="shared" si="53"/>
        <v>N</v>
      </c>
      <c r="C1528" s="24" t="s">
        <v>6548</v>
      </c>
      <c r="D1528" s="24" t="str">
        <f t="shared" si="54"/>
        <v/>
      </c>
      <c r="E1528" s="189" t="s">
        <v>344</v>
      </c>
      <c r="F1528" s="189" t="s">
        <v>4655</v>
      </c>
      <c r="G1528" s="189" t="s">
        <v>332</v>
      </c>
      <c r="H1528" s="195" t="s">
        <v>333</v>
      </c>
      <c r="I1528" s="24" t="s">
        <v>3956</v>
      </c>
      <c r="J1528" s="24" t="s">
        <v>4656</v>
      </c>
      <c r="K1528" s="24" t="s">
        <v>4675</v>
      </c>
      <c r="L1528" s="24" t="s">
        <v>4867</v>
      </c>
      <c r="M1528" s="24" t="s">
        <v>535</v>
      </c>
      <c r="N1528" s="24" t="s">
        <v>4868</v>
      </c>
      <c r="O1528" s="24" t="s">
        <v>1235</v>
      </c>
      <c r="P1528" s="25" t="s">
        <v>544</v>
      </c>
      <c r="Q1528" s="24" t="s">
        <v>4881</v>
      </c>
      <c r="R1528" s="25" t="s">
        <v>1095</v>
      </c>
      <c r="S1528" s="24"/>
      <c r="T1528" s="24"/>
      <c r="U1528" s="24"/>
    </row>
    <row r="1529" spans="2:21">
      <c r="B1529" s="24" t="str">
        <f t="shared" si="53"/>
        <v>N</v>
      </c>
      <c r="C1529" s="24" t="s">
        <v>6549</v>
      </c>
      <c r="D1529" s="24" t="str">
        <f t="shared" si="54"/>
        <v/>
      </c>
      <c r="E1529" s="189" t="s">
        <v>344</v>
      </c>
      <c r="F1529" s="189" t="s">
        <v>4655</v>
      </c>
      <c r="G1529" s="189" t="s">
        <v>332</v>
      </c>
      <c r="H1529" s="195" t="s">
        <v>333</v>
      </c>
      <c r="I1529" s="24" t="s">
        <v>3956</v>
      </c>
      <c r="J1529" s="24" t="s">
        <v>4656</v>
      </c>
      <c r="K1529" s="24" t="s">
        <v>4675</v>
      </c>
      <c r="L1529" s="24" t="s">
        <v>4867</v>
      </c>
      <c r="M1529" s="24" t="s">
        <v>543</v>
      </c>
      <c r="N1529" s="24" t="s">
        <v>4868</v>
      </c>
      <c r="O1529" s="24" t="s">
        <v>1235</v>
      </c>
      <c r="P1529" s="25" t="s">
        <v>544</v>
      </c>
      <c r="Q1529" s="24" t="s">
        <v>4883</v>
      </c>
      <c r="R1529" s="25" t="s">
        <v>4664</v>
      </c>
      <c r="S1529" s="24"/>
      <c r="T1529" s="24"/>
      <c r="U1529" s="24"/>
    </row>
    <row r="1530" spans="2:21">
      <c r="B1530" s="24" t="str">
        <f t="shared" si="53"/>
        <v>N</v>
      </c>
      <c r="C1530" s="24" t="s">
        <v>6550</v>
      </c>
      <c r="D1530" s="24" t="str">
        <f t="shared" si="54"/>
        <v/>
      </c>
      <c r="E1530" s="189" t="s">
        <v>344</v>
      </c>
      <c r="F1530" s="189" t="s">
        <v>4655</v>
      </c>
      <c r="G1530" s="189" t="s">
        <v>332</v>
      </c>
      <c r="H1530" s="195" t="s">
        <v>333</v>
      </c>
      <c r="I1530" s="24" t="s">
        <v>3956</v>
      </c>
      <c r="J1530" s="24" t="s">
        <v>4656</v>
      </c>
      <c r="K1530" s="24" t="s">
        <v>4675</v>
      </c>
      <c r="L1530" s="24" t="s">
        <v>4867</v>
      </c>
      <c r="M1530" s="24" t="s">
        <v>550</v>
      </c>
      <c r="N1530" s="24" t="s">
        <v>549</v>
      </c>
      <c r="O1530" s="24" t="s">
        <v>1235</v>
      </c>
      <c r="P1530" s="25" t="s">
        <v>544</v>
      </c>
      <c r="Q1530" s="24" t="s">
        <v>4885</v>
      </c>
      <c r="R1530" s="25" t="s">
        <v>1095</v>
      </c>
      <c r="S1530" s="24"/>
      <c r="T1530" s="24"/>
      <c r="U1530" s="24"/>
    </row>
    <row r="1531" spans="2:21">
      <c r="B1531" s="24" t="str">
        <f t="shared" ref="B1531:B1594" si="55">IF(AND(M1531&lt;&gt;"B20", O1531= "Coating_Standard"),"Y","N")</f>
        <v>N</v>
      </c>
      <c r="C1531" s="24" t="s">
        <v>6551</v>
      </c>
      <c r="D1531" s="24" t="str">
        <f t="shared" si="54"/>
        <v/>
      </c>
      <c r="E1531" s="189" t="s">
        <v>356</v>
      </c>
      <c r="F1531" s="189" t="s">
        <v>4655</v>
      </c>
      <c r="G1531" s="189" t="s">
        <v>359</v>
      </c>
      <c r="H1531" s="195" t="s">
        <v>360</v>
      </c>
      <c r="I1531" s="24" t="s">
        <v>3956</v>
      </c>
      <c r="J1531" s="24" t="s">
        <v>4656</v>
      </c>
      <c r="K1531" s="24"/>
      <c r="L1531" s="24" t="s">
        <v>4867</v>
      </c>
      <c r="M1531" s="24" t="s">
        <v>535</v>
      </c>
      <c r="N1531" s="24" t="s">
        <v>4868</v>
      </c>
      <c r="O1531" s="24" t="s">
        <v>1235</v>
      </c>
      <c r="P1531" s="25" t="s">
        <v>544</v>
      </c>
      <c r="Q1531" s="24" t="s">
        <v>4905</v>
      </c>
      <c r="R1531" s="25" t="s">
        <v>1095</v>
      </c>
      <c r="S1531" s="24"/>
      <c r="T1531" s="24"/>
      <c r="U1531" s="24"/>
    </row>
    <row r="1532" spans="2:21">
      <c r="B1532" s="24" t="str">
        <f t="shared" si="55"/>
        <v>N</v>
      </c>
      <c r="C1532" s="24" t="s">
        <v>6552</v>
      </c>
      <c r="D1532" s="24" t="str">
        <f t="shared" si="54"/>
        <v/>
      </c>
      <c r="E1532" s="189" t="s">
        <v>356</v>
      </c>
      <c r="F1532" s="189" t="s">
        <v>4655</v>
      </c>
      <c r="G1532" s="189" t="s">
        <v>359</v>
      </c>
      <c r="H1532" s="195" t="s">
        <v>360</v>
      </c>
      <c r="I1532" s="24" t="s">
        <v>3956</v>
      </c>
      <c r="J1532" s="24" t="s">
        <v>4656</v>
      </c>
      <c r="K1532" s="24"/>
      <c r="L1532" s="24" t="s">
        <v>4867</v>
      </c>
      <c r="M1532" s="24" t="s">
        <v>543</v>
      </c>
      <c r="N1532" s="24" t="s">
        <v>4868</v>
      </c>
      <c r="O1532" s="24" t="s">
        <v>1235</v>
      </c>
      <c r="P1532" s="25" t="s">
        <v>544</v>
      </c>
      <c r="Q1532" s="24" t="s">
        <v>4907</v>
      </c>
      <c r="R1532" s="25" t="s">
        <v>4664</v>
      </c>
      <c r="S1532" s="24"/>
      <c r="T1532" s="24"/>
      <c r="U1532" s="24"/>
    </row>
    <row r="1533" spans="2:21">
      <c r="B1533" s="24" t="str">
        <f t="shared" si="55"/>
        <v>N</v>
      </c>
      <c r="C1533" s="24" t="s">
        <v>6553</v>
      </c>
      <c r="D1533" s="24" t="str">
        <f t="shared" si="54"/>
        <v/>
      </c>
      <c r="E1533" s="189" t="s">
        <v>356</v>
      </c>
      <c r="F1533" s="189" t="s">
        <v>4655</v>
      </c>
      <c r="G1533" s="189" t="s">
        <v>359</v>
      </c>
      <c r="H1533" s="195" t="s">
        <v>360</v>
      </c>
      <c r="I1533" s="24" t="s">
        <v>3956</v>
      </c>
      <c r="J1533" s="24" t="s">
        <v>4656</v>
      </c>
      <c r="K1533" s="24"/>
      <c r="L1533" s="24" t="s">
        <v>4867</v>
      </c>
      <c r="M1533" s="24" t="s">
        <v>550</v>
      </c>
      <c r="N1533" s="24" t="s">
        <v>549</v>
      </c>
      <c r="O1533" s="24" t="s">
        <v>1235</v>
      </c>
      <c r="P1533" s="25" t="s">
        <v>544</v>
      </c>
      <c r="Q1533" s="24" t="s">
        <v>4909</v>
      </c>
      <c r="R1533" s="25" t="s">
        <v>1095</v>
      </c>
      <c r="S1533" s="24"/>
      <c r="T1533" s="24"/>
      <c r="U1533" s="24"/>
    </row>
    <row r="1534" spans="2:21">
      <c r="B1534" s="24" t="str">
        <f t="shared" si="55"/>
        <v>N</v>
      </c>
      <c r="C1534" s="24" t="s">
        <v>6554</v>
      </c>
      <c r="D1534" s="24" t="str">
        <f t="shared" si="54"/>
        <v/>
      </c>
      <c r="E1534" s="189" t="s">
        <v>356</v>
      </c>
      <c r="F1534" s="189" t="s">
        <v>4655</v>
      </c>
      <c r="G1534" s="189" t="s">
        <v>359</v>
      </c>
      <c r="H1534" s="195" t="s">
        <v>360</v>
      </c>
      <c r="I1534" s="24" t="s">
        <v>3961</v>
      </c>
      <c r="J1534" s="24" t="s">
        <v>3961</v>
      </c>
      <c r="K1534" s="24"/>
      <c r="L1534" s="24" t="s">
        <v>4867</v>
      </c>
      <c r="M1534" s="24" t="s">
        <v>535</v>
      </c>
      <c r="N1534" s="24" t="s">
        <v>4868</v>
      </c>
      <c r="O1534" s="24" t="s">
        <v>1235</v>
      </c>
      <c r="P1534" s="25" t="s">
        <v>544</v>
      </c>
      <c r="Q1534" s="24" t="s">
        <v>4911</v>
      </c>
      <c r="R1534" s="25" t="s">
        <v>1095</v>
      </c>
      <c r="S1534" s="24"/>
      <c r="T1534" s="24"/>
      <c r="U1534" s="24"/>
    </row>
    <row r="1535" spans="2:21">
      <c r="B1535" s="24" t="str">
        <f t="shared" si="55"/>
        <v>N</v>
      </c>
      <c r="C1535" s="24" t="s">
        <v>6555</v>
      </c>
      <c r="D1535" s="24" t="str">
        <f t="shared" si="54"/>
        <v/>
      </c>
      <c r="E1535" s="189" t="s">
        <v>356</v>
      </c>
      <c r="F1535" s="189" t="s">
        <v>4655</v>
      </c>
      <c r="G1535" s="189" t="s">
        <v>359</v>
      </c>
      <c r="H1535" s="195" t="s">
        <v>360</v>
      </c>
      <c r="I1535" s="24" t="s">
        <v>3961</v>
      </c>
      <c r="J1535" s="24" t="s">
        <v>3961</v>
      </c>
      <c r="K1535" s="24"/>
      <c r="L1535" s="24" t="s">
        <v>4867</v>
      </c>
      <c r="M1535" s="24" t="s">
        <v>543</v>
      </c>
      <c r="N1535" s="24" t="s">
        <v>4868</v>
      </c>
      <c r="O1535" s="24" t="s">
        <v>1235</v>
      </c>
      <c r="P1535" s="25" t="s">
        <v>544</v>
      </c>
      <c r="Q1535" s="24" t="s">
        <v>4913</v>
      </c>
      <c r="R1535" s="25" t="s">
        <v>4664</v>
      </c>
      <c r="S1535" s="24"/>
      <c r="T1535" s="24"/>
      <c r="U1535" s="24"/>
    </row>
    <row r="1536" spans="2:21">
      <c r="B1536" s="24" t="str">
        <f t="shared" si="55"/>
        <v>N</v>
      </c>
      <c r="C1536" s="24" t="s">
        <v>6556</v>
      </c>
      <c r="D1536" s="24" t="str">
        <f t="shared" si="54"/>
        <v/>
      </c>
      <c r="E1536" s="189" t="s">
        <v>356</v>
      </c>
      <c r="F1536" s="189" t="s">
        <v>4655</v>
      </c>
      <c r="G1536" s="189" t="s">
        <v>359</v>
      </c>
      <c r="H1536" s="195" t="s">
        <v>360</v>
      </c>
      <c r="I1536" s="24" t="s">
        <v>3961</v>
      </c>
      <c r="J1536" s="24" t="s">
        <v>3961</v>
      </c>
      <c r="K1536" s="24"/>
      <c r="L1536" s="24" t="s">
        <v>4867</v>
      </c>
      <c r="M1536" s="24" t="s">
        <v>550</v>
      </c>
      <c r="N1536" s="24" t="s">
        <v>549</v>
      </c>
      <c r="O1536" s="24" t="s">
        <v>1235</v>
      </c>
      <c r="P1536" s="25" t="s">
        <v>544</v>
      </c>
      <c r="Q1536" s="24" t="s">
        <v>4915</v>
      </c>
      <c r="R1536" s="25" t="s">
        <v>1095</v>
      </c>
      <c r="S1536" s="24"/>
      <c r="T1536" s="24"/>
      <c r="U1536" s="24"/>
    </row>
    <row r="1537" spans="2:21">
      <c r="B1537" s="24" t="str">
        <f t="shared" si="55"/>
        <v>N</v>
      </c>
      <c r="C1537" s="24" t="s">
        <v>6557</v>
      </c>
      <c r="D1537" s="24" t="str">
        <f t="shared" si="54"/>
        <v/>
      </c>
      <c r="E1537" s="189" t="s">
        <v>363</v>
      </c>
      <c r="F1537" s="189" t="s">
        <v>4655</v>
      </c>
      <c r="G1537" s="189" t="s">
        <v>359</v>
      </c>
      <c r="H1537" s="195" t="s">
        <v>360</v>
      </c>
      <c r="I1537" s="24" t="s">
        <v>3956</v>
      </c>
      <c r="J1537" s="24" t="s">
        <v>4656</v>
      </c>
      <c r="K1537" s="24"/>
      <c r="L1537" s="24" t="s">
        <v>4867</v>
      </c>
      <c r="M1537" s="24" t="s">
        <v>535</v>
      </c>
      <c r="N1537" s="24" t="s">
        <v>4868</v>
      </c>
      <c r="O1537" s="24" t="s">
        <v>1235</v>
      </c>
      <c r="P1537" s="25" t="s">
        <v>544</v>
      </c>
      <c r="Q1537" s="24" t="s">
        <v>4905</v>
      </c>
      <c r="R1537" s="25" t="s">
        <v>1095</v>
      </c>
      <c r="S1537" s="24"/>
      <c r="T1537" s="24"/>
      <c r="U1537" s="24"/>
    </row>
    <row r="1538" spans="2:21">
      <c r="B1538" s="24" t="str">
        <f t="shared" si="55"/>
        <v>N</v>
      </c>
      <c r="C1538" s="24" t="s">
        <v>6558</v>
      </c>
      <c r="D1538" s="24" t="str">
        <f t="shared" si="54"/>
        <v/>
      </c>
      <c r="E1538" s="189" t="s">
        <v>363</v>
      </c>
      <c r="F1538" s="189" t="s">
        <v>4655</v>
      </c>
      <c r="G1538" s="189" t="s">
        <v>359</v>
      </c>
      <c r="H1538" s="195" t="s">
        <v>360</v>
      </c>
      <c r="I1538" s="24" t="s">
        <v>3956</v>
      </c>
      <c r="J1538" s="24" t="s">
        <v>4656</v>
      </c>
      <c r="K1538" s="24"/>
      <c r="L1538" s="24" t="s">
        <v>4867</v>
      </c>
      <c r="M1538" s="24" t="s">
        <v>543</v>
      </c>
      <c r="N1538" s="24" t="s">
        <v>4868</v>
      </c>
      <c r="O1538" s="24" t="s">
        <v>1235</v>
      </c>
      <c r="P1538" s="25" t="s">
        <v>544</v>
      </c>
      <c r="Q1538" s="24" t="s">
        <v>4907</v>
      </c>
      <c r="R1538" s="25" t="s">
        <v>4664</v>
      </c>
      <c r="S1538" s="24"/>
      <c r="T1538" s="24"/>
      <c r="U1538" s="24"/>
    </row>
    <row r="1539" spans="2:21">
      <c r="B1539" s="24" t="str">
        <f t="shared" si="55"/>
        <v>N</v>
      </c>
      <c r="C1539" s="24" t="s">
        <v>6559</v>
      </c>
      <c r="D1539" s="24" t="str">
        <f t="shared" si="54"/>
        <v/>
      </c>
      <c r="E1539" s="189" t="s">
        <v>363</v>
      </c>
      <c r="F1539" s="189" t="s">
        <v>4655</v>
      </c>
      <c r="G1539" s="189" t="s">
        <v>359</v>
      </c>
      <c r="H1539" s="195" t="s">
        <v>360</v>
      </c>
      <c r="I1539" s="24" t="s">
        <v>3956</v>
      </c>
      <c r="J1539" s="24" t="s">
        <v>4656</v>
      </c>
      <c r="K1539" s="24"/>
      <c r="L1539" s="24" t="s">
        <v>4867</v>
      </c>
      <c r="M1539" s="24" t="s">
        <v>550</v>
      </c>
      <c r="N1539" s="24" t="s">
        <v>549</v>
      </c>
      <c r="O1539" s="24" t="s">
        <v>1235</v>
      </c>
      <c r="P1539" s="25" t="s">
        <v>544</v>
      </c>
      <c r="Q1539" s="24" t="s">
        <v>4909</v>
      </c>
      <c r="R1539" s="25" t="s">
        <v>1095</v>
      </c>
      <c r="S1539" s="24"/>
      <c r="T1539" s="24"/>
      <c r="U1539" s="24"/>
    </row>
    <row r="1540" spans="2:21">
      <c r="B1540" s="24" t="str">
        <f t="shared" si="55"/>
        <v>N</v>
      </c>
      <c r="C1540" s="24" t="s">
        <v>6560</v>
      </c>
      <c r="D1540" s="24" t="str">
        <f t="shared" si="54"/>
        <v/>
      </c>
      <c r="E1540" s="189" t="s">
        <v>363</v>
      </c>
      <c r="F1540" s="189" t="s">
        <v>4655</v>
      </c>
      <c r="G1540" s="189" t="s">
        <v>359</v>
      </c>
      <c r="H1540" s="195" t="s">
        <v>360</v>
      </c>
      <c r="I1540" s="24" t="s">
        <v>3961</v>
      </c>
      <c r="J1540" s="24" t="s">
        <v>3961</v>
      </c>
      <c r="K1540" s="24"/>
      <c r="L1540" s="24" t="s">
        <v>4867</v>
      </c>
      <c r="M1540" s="24" t="s">
        <v>535</v>
      </c>
      <c r="N1540" s="24" t="s">
        <v>4868</v>
      </c>
      <c r="O1540" s="24" t="s">
        <v>1235</v>
      </c>
      <c r="P1540" s="25" t="s">
        <v>544</v>
      </c>
      <c r="Q1540" s="24" t="s">
        <v>4911</v>
      </c>
      <c r="R1540" s="25" t="s">
        <v>1095</v>
      </c>
      <c r="S1540" s="24"/>
      <c r="T1540" s="24"/>
      <c r="U1540" s="24"/>
    </row>
    <row r="1541" spans="2:21">
      <c r="B1541" s="24" t="str">
        <f t="shared" si="55"/>
        <v>N</v>
      </c>
      <c r="C1541" s="24" t="s">
        <v>6561</v>
      </c>
      <c r="D1541" s="24" t="str">
        <f t="shared" si="54"/>
        <v/>
      </c>
      <c r="E1541" s="189" t="s">
        <v>363</v>
      </c>
      <c r="F1541" s="189" t="s">
        <v>4655</v>
      </c>
      <c r="G1541" s="189" t="s">
        <v>359</v>
      </c>
      <c r="H1541" s="195" t="s">
        <v>360</v>
      </c>
      <c r="I1541" s="24" t="s">
        <v>3961</v>
      </c>
      <c r="J1541" s="24" t="s">
        <v>3961</v>
      </c>
      <c r="K1541" s="24"/>
      <c r="L1541" s="24" t="s">
        <v>4867</v>
      </c>
      <c r="M1541" s="24" t="s">
        <v>543</v>
      </c>
      <c r="N1541" s="24" t="s">
        <v>4868</v>
      </c>
      <c r="O1541" s="24" t="s">
        <v>1235</v>
      </c>
      <c r="P1541" s="25" t="s">
        <v>544</v>
      </c>
      <c r="Q1541" s="24" t="s">
        <v>4913</v>
      </c>
      <c r="R1541" s="25" t="s">
        <v>4664</v>
      </c>
      <c r="S1541" s="24"/>
      <c r="T1541" s="24"/>
      <c r="U1541" s="24"/>
    </row>
    <row r="1542" spans="2:21">
      <c r="B1542" s="24" t="str">
        <f t="shared" si="55"/>
        <v>N</v>
      </c>
      <c r="C1542" s="24" t="s">
        <v>6562</v>
      </c>
      <c r="D1542" s="24" t="str">
        <f t="shared" si="54"/>
        <v/>
      </c>
      <c r="E1542" s="189" t="s">
        <v>363</v>
      </c>
      <c r="F1542" s="189" t="s">
        <v>4655</v>
      </c>
      <c r="G1542" s="189" t="s">
        <v>359</v>
      </c>
      <c r="H1542" s="195" t="s">
        <v>360</v>
      </c>
      <c r="I1542" s="24" t="s">
        <v>3961</v>
      </c>
      <c r="J1542" s="24" t="s">
        <v>3961</v>
      </c>
      <c r="K1542" s="24"/>
      <c r="L1542" s="24" t="s">
        <v>4867</v>
      </c>
      <c r="M1542" s="24" t="s">
        <v>550</v>
      </c>
      <c r="N1542" s="24" t="s">
        <v>549</v>
      </c>
      <c r="O1542" s="24" t="s">
        <v>1235</v>
      </c>
      <c r="P1542" s="25" t="s">
        <v>544</v>
      </c>
      <c r="Q1542" s="24" t="s">
        <v>4915</v>
      </c>
      <c r="R1542" s="25" t="s">
        <v>1095</v>
      </c>
      <c r="S1542" s="24"/>
      <c r="T1542" s="24"/>
      <c r="U1542" s="24"/>
    </row>
    <row r="1543" spans="2:21">
      <c r="B1543" s="24" t="str">
        <f t="shared" si="55"/>
        <v>N</v>
      </c>
      <c r="C1543" s="24" t="s">
        <v>6563</v>
      </c>
      <c r="D1543" s="24" t="str">
        <f t="shared" si="54"/>
        <v/>
      </c>
      <c r="E1543" s="189" t="s">
        <v>368</v>
      </c>
      <c r="F1543" s="189" t="s">
        <v>4655</v>
      </c>
      <c r="G1543" s="189" t="s">
        <v>359</v>
      </c>
      <c r="H1543" s="195" t="s">
        <v>360</v>
      </c>
      <c r="I1543" s="24" t="s">
        <v>3956</v>
      </c>
      <c r="J1543" s="24" t="s">
        <v>4656</v>
      </c>
      <c r="K1543" s="24"/>
      <c r="L1543" s="24" t="s">
        <v>4867</v>
      </c>
      <c r="M1543" s="24" t="s">
        <v>535</v>
      </c>
      <c r="N1543" s="24" t="s">
        <v>4868</v>
      </c>
      <c r="O1543" s="24" t="s">
        <v>1235</v>
      </c>
      <c r="P1543" s="25" t="s">
        <v>544</v>
      </c>
      <c r="Q1543" s="24" t="s">
        <v>4905</v>
      </c>
      <c r="R1543" s="25" t="s">
        <v>1095</v>
      </c>
      <c r="S1543" s="24"/>
      <c r="T1543" s="24"/>
      <c r="U1543" s="24"/>
    </row>
    <row r="1544" spans="2:21">
      <c r="B1544" s="24" t="str">
        <f t="shared" si="55"/>
        <v>N</v>
      </c>
      <c r="C1544" s="24" t="s">
        <v>6564</v>
      </c>
      <c r="D1544" s="24" t="str">
        <f t="shared" si="54"/>
        <v/>
      </c>
      <c r="E1544" s="189" t="s">
        <v>368</v>
      </c>
      <c r="F1544" s="189" t="s">
        <v>4655</v>
      </c>
      <c r="G1544" s="189" t="s">
        <v>359</v>
      </c>
      <c r="H1544" s="195" t="s">
        <v>360</v>
      </c>
      <c r="I1544" s="24" t="s">
        <v>3956</v>
      </c>
      <c r="J1544" s="24" t="s">
        <v>4656</v>
      </c>
      <c r="K1544" s="24"/>
      <c r="L1544" s="24" t="s">
        <v>4867</v>
      </c>
      <c r="M1544" s="24" t="s">
        <v>543</v>
      </c>
      <c r="N1544" s="24" t="s">
        <v>4868</v>
      </c>
      <c r="O1544" s="24" t="s">
        <v>1235</v>
      </c>
      <c r="P1544" s="25" t="s">
        <v>544</v>
      </c>
      <c r="Q1544" s="24" t="s">
        <v>4907</v>
      </c>
      <c r="R1544" s="25" t="s">
        <v>4664</v>
      </c>
      <c r="S1544" s="24"/>
      <c r="T1544" s="24"/>
      <c r="U1544" s="24"/>
    </row>
    <row r="1545" spans="2:21">
      <c r="B1545" s="24" t="str">
        <f t="shared" si="55"/>
        <v>N</v>
      </c>
      <c r="C1545" s="24" t="s">
        <v>6565</v>
      </c>
      <c r="D1545" s="24" t="str">
        <f t="shared" si="54"/>
        <v/>
      </c>
      <c r="E1545" s="189" t="s">
        <v>368</v>
      </c>
      <c r="F1545" s="189" t="s">
        <v>4655</v>
      </c>
      <c r="G1545" s="189" t="s">
        <v>359</v>
      </c>
      <c r="H1545" s="195" t="s">
        <v>360</v>
      </c>
      <c r="I1545" s="24" t="s">
        <v>3956</v>
      </c>
      <c r="J1545" s="24" t="s">
        <v>4656</v>
      </c>
      <c r="K1545" s="24"/>
      <c r="L1545" s="24" t="s">
        <v>4867</v>
      </c>
      <c r="M1545" s="24" t="s">
        <v>550</v>
      </c>
      <c r="N1545" s="24" t="s">
        <v>549</v>
      </c>
      <c r="O1545" s="24" t="s">
        <v>1235</v>
      </c>
      <c r="P1545" s="25" t="s">
        <v>544</v>
      </c>
      <c r="Q1545" s="24" t="s">
        <v>4909</v>
      </c>
      <c r="R1545" s="25" t="s">
        <v>1095</v>
      </c>
      <c r="S1545" s="24"/>
      <c r="T1545" s="24"/>
      <c r="U1545" s="24"/>
    </row>
    <row r="1546" spans="2:21">
      <c r="B1546" s="24" t="str">
        <f t="shared" si="55"/>
        <v>N</v>
      </c>
      <c r="C1546" s="24" t="s">
        <v>6566</v>
      </c>
      <c r="D1546" s="24" t="str">
        <f t="shared" si="54"/>
        <v/>
      </c>
      <c r="E1546" s="189" t="s">
        <v>368</v>
      </c>
      <c r="F1546" s="189" t="s">
        <v>4655</v>
      </c>
      <c r="G1546" s="189" t="s">
        <v>359</v>
      </c>
      <c r="H1546" s="195" t="s">
        <v>360</v>
      </c>
      <c r="I1546" s="24" t="s">
        <v>3961</v>
      </c>
      <c r="J1546" s="24" t="s">
        <v>3961</v>
      </c>
      <c r="K1546" s="24"/>
      <c r="L1546" s="24" t="s">
        <v>4867</v>
      </c>
      <c r="M1546" s="24" t="s">
        <v>535</v>
      </c>
      <c r="N1546" s="24" t="s">
        <v>4868</v>
      </c>
      <c r="O1546" s="24" t="s">
        <v>1235</v>
      </c>
      <c r="P1546" s="25" t="s">
        <v>544</v>
      </c>
      <c r="Q1546" s="24" t="s">
        <v>4911</v>
      </c>
      <c r="R1546" s="25" t="s">
        <v>1095</v>
      </c>
      <c r="S1546" s="24"/>
      <c r="T1546" s="24"/>
      <c r="U1546" s="24"/>
    </row>
    <row r="1547" spans="2:21">
      <c r="B1547" s="24" t="str">
        <f t="shared" si="55"/>
        <v>N</v>
      </c>
      <c r="C1547" s="24" t="s">
        <v>6567</v>
      </c>
      <c r="D1547" s="24" t="str">
        <f t="shared" si="54"/>
        <v/>
      </c>
      <c r="E1547" s="189" t="s">
        <v>368</v>
      </c>
      <c r="F1547" s="189" t="s">
        <v>4655</v>
      </c>
      <c r="G1547" s="189" t="s">
        <v>359</v>
      </c>
      <c r="H1547" s="195" t="s">
        <v>360</v>
      </c>
      <c r="I1547" s="24" t="s">
        <v>3961</v>
      </c>
      <c r="J1547" s="24" t="s">
        <v>3961</v>
      </c>
      <c r="K1547" s="24"/>
      <c r="L1547" s="24" t="s">
        <v>4867</v>
      </c>
      <c r="M1547" s="24" t="s">
        <v>543</v>
      </c>
      <c r="N1547" s="24" t="s">
        <v>4868</v>
      </c>
      <c r="O1547" s="24" t="s">
        <v>1235</v>
      </c>
      <c r="P1547" s="25" t="s">
        <v>544</v>
      </c>
      <c r="Q1547" s="24" t="s">
        <v>4913</v>
      </c>
      <c r="R1547" s="25" t="s">
        <v>4664</v>
      </c>
      <c r="S1547" s="24"/>
      <c r="T1547" s="24"/>
      <c r="U1547" s="24"/>
    </row>
    <row r="1548" spans="2:21">
      <c r="B1548" s="24" t="str">
        <f t="shared" si="55"/>
        <v>N</v>
      </c>
      <c r="C1548" s="24" t="s">
        <v>6568</v>
      </c>
      <c r="D1548" s="24" t="str">
        <f t="shared" si="54"/>
        <v/>
      </c>
      <c r="E1548" s="189" t="s">
        <v>368</v>
      </c>
      <c r="F1548" s="189" t="s">
        <v>4655</v>
      </c>
      <c r="G1548" s="189" t="s">
        <v>359</v>
      </c>
      <c r="H1548" s="195" t="s">
        <v>360</v>
      </c>
      <c r="I1548" s="24" t="s">
        <v>3961</v>
      </c>
      <c r="J1548" s="24" t="s">
        <v>3961</v>
      </c>
      <c r="K1548" s="24"/>
      <c r="L1548" s="24" t="s">
        <v>4867</v>
      </c>
      <c r="M1548" s="24" t="s">
        <v>550</v>
      </c>
      <c r="N1548" s="24" t="s">
        <v>549</v>
      </c>
      <c r="O1548" s="24" t="s">
        <v>1235</v>
      </c>
      <c r="P1548" s="25" t="s">
        <v>544</v>
      </c>
      <c r="Q1548" s="24" t="s">
        <v>4915</v>
      </c>
      <c r="R1548" s="25" t="s">
        <v>1095</v>
      </c>
      <c r="S1548" s="24"/>
      <c r="T1548" s="24"/>
      <c r="U1548" s="24"/>
    </row>
    <row r="1549" spans="2:21">
      <c r="B1549" s="24" t="str">
        <f t="shared" si="55"/>
        <v>N</v>
      </c>
      <c r="C1549" s="24" t="s">
        <v>6569</v>
      </c>
      <c r="D1549" s="24" t="str">
        <f t="shared" si="54"/>
        <v/>
      </c>
      <c r="E1549" s="197" t="s">
        <v>373</v>
      </c>
      <c r="F1549" s="189" t="s">
        <v>4655</v>
      </c>
      <c r="G1549" s="189" t="s">
        <v>359</v>
      </c>
      <c r="H1549" s="195" t="s">
        <v>360</v>
      </c>
      <c r="I1549" s="24" t="s">
        <v>3956</v>
      </c>
      <c r="J1549" s="24" t="s">
        <v>4656</v>
      </c>
      <c r="K1549" s="24"/>
      <c r="L1549" s="24" t="s">
        <v>4867</v>
      </c>
      <c r="M1549" s="24" t="s">
        <v>535</v>
      </c>
      <c r="N1549" s="24" t="s">
        <v>4868</v>
      </c>
      <c r="O1549" s="24" t="s">
        <v>1235</v>
      </c>
      <c r="P1549" s="25" t="s">
        <v>544</v>
      </c>
      <c r="Q1549" s="24" t="s">
        <v>4905</v>
      </c>
      <c r="R1549" s="25" t="s">
        <v>1095</v>
      </c>
      <c r="S1549" s="24"/>
      <c r="T1549" s="24"/>
      <c r="U1549" s="24"/>
    </row>
    <row r="1550" spans="2:21">
      <c r="B1550" s="24" t="str">
        <f t="shared" si="55"/>
        <v>N</v>
      </c>
      <c r="C1550" s="24" t="s">
        <v>6570</v>
      </c>
      <c r="D1550" s="24" t="str">
        <f t="shared" si="54"/>
        <v/>
      </c>
      <c r="E1550" s="197" t="s">
        <v>373</v>
      </c>
      <c r="F1550" s="189" t="s">
        <v>4655</v>
      </c>
      <c r="G1550" s="189" t="s">
        <v>359</v>
      </c>
      <c r="H1550" s="195" t="s">
        <v>360</v>
      </c>
      <c r="I1550" s="24" t="s">
        <v>3956</v>
      </c>
      <c r="J1550" s="24" t="s">
        <v>4656</v>
      </c>
      <c r="K1550" s="24"/>
      <c r="L1550" s="24" t="s">
        <v>4867</v>
      </c>
      <c r="M1550" s="24" t="s">
        <v>543</v>
      </c>
      <c r="N1550" s="24" t="s">
        <v>4868</v>
      </c>
      <c r="O1550" s="24" t="s">
        <v>1235</v>
      </c>
      <c r="P1550" s="25" t="s">
        <v>544</v>
      </c>
      <c r="Q1550" s="24" t="s">
        <v>4907</v>
      </c>
      <c r="R1550" s="25" t="s">
        <v>4664</v>
      </c>
      <c r="S1550" s="24"/>
      <c r="T1550" s="24"/>
      <c r="U1550" s="24"/>
    </row>
    <row r="1551" spans="2:21">
      <c r="B1551" s="24" t="str">
        <f t="shared" si="55"/>
        <v>N</v>
      </c>
      <c r="C1551" s="24" t="s">
        <v>6571</v>
      </c>
      <c r="D1551" s="24" t="str">
        <f t="shared" si="54"/>
        <v/>
      </c>
      <c r="E1551" s="197" t="s">
        <v>373</v>
      </c>
      <c r="F1551" s="189" t="s">
        <v>4655</v>
      </c>
      <c r="G1551" s="189" t="s">
        <v>359</v>
      </c>
      <c r="H1551" s="195" t="s">
        <v>360</v>
      </c>
      <c r="I1551" s="24" t="s">
        <v>3956</v>
      </c>
      <c r="J1551" s="24" t="s">
        <v>4656</v>
      </c>
      <c r="K1551" s="24"/>
      <c r="L1551" s="24" t="s">
        <v>4867</v>
      </c>
      <c r="M1551" s="24" t="s">
        <v>550</v>
      </c>
      <c r="N1551" s="24" t="s">
        <v>549</v>
      </c>
      <c r="O1551" s="24" t="s">
        <v>1235</v>
      </c>
      <c r="P1551" s="25" t="s">
        <v>544</v>
      </c>
      <c r="Q1551" s="24" t="s">
        <v>4909</v>
      </c>
      <c r="R1551" s="25" t="s">
        <v>1095</v>
      </c>
      <c r="S1551" s="24"/>
      <c r="T1551" s="24"/>
      <c r="U1551" s="24"/>
    </row>
    <row r="1552" spans="2:21">
      <c r="B1552" s="24" t="str">
        <f t="shared" si="55"/>
        <v>N</v>
      </c>
      <c r="C1552" s="24" t="s">
        <v>6572</v>
      </c>
      <c r="D1552" s="24" t="str">
        <f t="shared" si="54"/>
        <v/>
      </c>
      <c r="E1552" s="197" t="s">
        <v>373</v>
      </c>
      <c r="F1552" s="189" t="s">
        <v>4655</v>
      </c>
      <c r="G1552" s="189" t="s">
        <v>359</v>
      </c>
      <c r="H1552" s="195" t="s">
        <v>360</v>
      </c>
      <c r="I1552" s="24" t="s">
        <v>3961</v>
      </c>
      <c r="J1552" s="24" t="s">
        <v>3961</v>
      </c>
      <c r="K1552" s="24"/>
      <c r="L1552" s="24" t="s">
        <v>4867</v>
      </c>
      <c r="M1552" s="24" t="s">
        <v>535</v>
      </c>
      <c r="N1552" s="24" t="s">
        <v>4868</v>
      </c>
      <c r="O1552" s="24" t="s">
        <v>1235</v>
      </c>
      <c r="P1552" s="25" t="s">
        <v>544</v>
      </c>
      <c r="Q1552" s="24" t="s">
        <v>4911</v>
      </c>
      <c r="R1552" s="25" t="s">
        <v>1095</v>
      </c>
      <c r="S1552" s="24"/>
      <c r="T1552" s="24"/>
      <c r="U1552" s="24"/>
    </row>
    <row r="1553" spans="2:21">
      <c r="B1553" s="24" t="str">
        <f t="shared" si="55"/>
        <v>N</v>
      </c>
      <c r="C1553" s="24" t="s">
        <v>6573</v>
      </c>
      <c r="D1553" s="24" t="str">
        <f t="shared" si="54"/>
        <v/>
      </c>
      <c r="E1553" s="197" t="s">
        <v>373</v>
      </c>
      <c r="F1553" s="189" t="s">
        <v>4655</v>
      </c>
      <c r="G1553" s="189" t="s">
        <v>359</v>
      </c>
      <c r="H1553" s="195" t="s">
        <v>360</v>
      </c>
      <c r="I1553" s="24" t="s">
        <v>3961</v>
      </c>
      <c r="J1553" s="24" t="s">
        <v>3961</v>
      </c>
      <c r="K1553" s="24"/>
      <c r="L1553" s="24" t="s">
        <v>4867</v>
      </c>
      <c r="M1553" s="24" t="s">
        <v>543</v>
      </c>
      <c r="N1553" s="24" t="s">
        <v>4868</v>
      </c>
      <c r="O1553" s="24" t="s">
        <v>1235</v>
      </c>
      <c r="P1553" s="25" t="s">
        <v>544</v>
      </c>
      <c r="Q1553" s="24" t="s">
        <v>4913</v>
      </c>
      <c r="R1553" s="25" t="s">
        <v>4664</v>
      </c>
      <c r="S1553" s="24"/>
      <c r="T1553" s="24"/>
      <c r="U1553" s="24"/>
    </row>
    <row r="1554" spans="2:21">
      <c r="B1554" s="24" t="str">
        <f t="shared" si="55"/>
        <v>N</v>
      </c>
      <c r="C1554" s="24" t="s">
        <v>6574</v>
      </c>
      <c r="D1554" s="24" t="str">
        <f t="shared" si="54"/>
        <v/>
      </c>
      <c r="E1554" s="197" t="s">
        <v>373</v>
      </c>
      <c r="F1554" s="189" t="s">
        <v>4655</v>
      </c>
      <c r="G1554" s="189" t="s">
        <v>359</v>
      </c>
      <c r="H1554" s="195" t="s">
        <v>360</v>
      </c>
      <c r="I1554" s="24" t="s">
        <v>3961</v>
      </c>
      <c r="J1554" s="24" t="s">
        <v>3961</v>
      </c>
      <c r="K1554" s="24"/>
      <c r="L1554" s="24" t="s">
        <v>4867</v>
      </c>
      <c r="M1554" s="24" t="s">
        <v>550</v>
      </c>
      <c r="N1554" s="24" t="s">
        <v>549</v>
      </c>
      <c r="O1554" s="24" t="s">
        <v>1235</v>
      </c>
      <c r="P1554" s="25" t="s">
        <v>544</v>
      </c>
      <c r="Q1554" s="24" t="s">
        <v>4915</v>
      </c>
      <c r="R1554" s="25" t="s">
        <v>1095</v>
      </c>
      <c r="S1554" s="24"/>
      <c r="T1554" s="24"/>
      <c r="U1554" s="24"/>
    </row>
    <row r="1555" spans="2:21">
      <c r="B1555" s="24" t="str">
        <f t="shared" si="55"/>
        <v>N</v>
      </c>
      <c r="C1555" s="24" t="s">
        <v>6575</v>
      </c>
      <c r="D1555" s="24" t="str">
        <f t="shared" si="54"/>
        <v/>
      </c>
      <c r="E1555" s="197" t="s">
        <v>378</v>
      </c>
      <c r="F1555" s="189" t="s">
        <v>4655</v>
      </c>
      <c r="G1555" s="189" t="s">
        <v>359</v>
      </c>
      <c r="H1555" s="195" t="s">
        <v>360</v>
      </c>
      <c r="I1555" s="24" t="s">
        <v>3956</v>
      </c>
      <c r="J1555" s="24" t="s">
        <v>4656</v>
      </c>
      <c r="K1555" s="24"/>
      <c r="L1555" s="24" t="s">
        <v>4867</v>
      </c>
      <c r="M1555" s="24" t="s">
        <v>535</v>
      </c>
      <c r="N1555" s="24" t="s">
        <v>4868</v>
      </c>
      <c r="O1555" s="24" t="s">
        <v>1235</v>
      </c>
      <c r="P1555" s="25" t="s">
        <v>544</v>
      </c>
      <c r="Q1555" s="24" t="s">
        <v>4935</v>
      </c>
      <c r="R1555" s="25" t="s">
        <v>1095</v>
      </c>
      <c r="S1555" s="24"/>
      <c r="T1555" s="24"/>
      <c r="U1555" s="24"/>
    </row>
    <row r="1556" spans="2:21">
      <c r="B1556" s="24" t="str">
        <f t="shared" si="55"/>
        <v>N</v>
      </c>
      <c r="C1556" s="24" t="s">
        <v>6576</v>
      </c>
      <c r="D1556" s="24" t="str">
        <f t="shared" si="54"/>
        <v/>
      </c>
      <c r="E1556" s="197" t="s">
        <v>378</v>
      </c>
      <c r="F1556" s="189" t="s">
        <v>4655</v>
      </c>
      <c r="G1556" s="189" t="s">
        <v>359</v>
      </c>
      <c r="H1556" s="195" t="s">
        <v>360</v>
      </c>
      <c r="I1556" s="24" t="s">
        <v>3956</v>
      </c>
      <c r="J1556" s="24" t="s">
        <v>4656</v>
      </c>
      <c r="K1556" s="24"/>
      <c r="L1556" s="24" t="s">
        <v>4867</v>
      </c>
      <c r="M1556" s="24" t="s">
        <v>543</v>
      </c>
      <c r="N1556" s="24" t="s">
        <v>4868</v>
      </c>
      <c r="O1556" s="24" t="s">
        <v>1235</v>
      </c>
      <c r="P1556" s="25" t="s">
        <v>544</v>
      </c>
      <c r="Q1556" s="24" t="s">
        <v>4937</v>
      </c>
      <c r="R1556" s="25" t="s">
        <v>4664</v>
      </c>
      <c r="S1556" s="24"/>
      <c r="T1556" s="24"/>
      <c r="U1556" s="24"/>
    </row>
    <row r="1557" spans="2:21">
      <c r="B1557" s="24" t="str">
        <f t="shared" si="55"/>
        <v>N</v>
      </c>
      <c r="C1557" s="24" t="s">
        <v>6577</v>
      </c>
      <c r="D1557" s="24" t="str">
        <f t="shared" si="54"/>
        <v/>
      </c>
      <c r="E1557" s="197" t="s">
        <v>378</v>
      </c>
      <c r="F1557" s="189" t="s">
        <v>4655</v>
      </c>
      <c r="G1557" s="189" t="s">
        <v>359</v>
      </c>
      <c r="H1557" s="195" t="s">
        <v>360</v>
      </c>
      <c r="I1557" s="24" t="s">
        <v>3956</v>
      </c>
      <c r="J1557" s="24" t="s">
        <v>4656</v>
      </c>
      <c r="K1557" s="24"/>
      <c r="L1557" s="24" t="s">
        <v>4867</v>
      </c>
      <c r="M1557" s="24" t="s">
        <v>550</v>
      </c>
      <c r="N1557" s="24" t="s">
        <v>549</v>
      </c>
      <c r="O1557" s="24" t="s">
        <v>1235</v>
      </c>
      <c r="P1557" s="25" t="s">
        <v>544</v>
      </c>
      <c r="Q1557" s="24" t="s">
        <v>4939</v>
      </c>
      <c r="R1557" s="25" t="s">
        <v>1095</v>
      </c>
      <c r="S1557" s="24"/>
      <c r="T1557" s="24"/>
      <c r="U1557" s="24"/>
    </row>
    <row r="1558" spans="2:21">
      <c r="B1558" s="24" t="str">
        <f t="shared" si="55"/>
        <v>N</v>
      </c>
      <c r="C1558" s="24" t="s">
        <v>6578</v>
      </c>
      <c r="D1558" s="24" t="str">
        <f t="shared" si="54"/>
        <v/>
      </c>
      <c r="E1558" s="197" t="s">
        <v>378</v>
      </c>
      <c r="F1558" s="189" t="s">
        <v>4655</v>
      </c>
      <c r="G1558" s="189" t="s">
        <v>359</v>
      </c>
      <c r="H1558" s="195" t="s">
        <v>360</v>
      </c>
      <c r="I1558" s="24" t="s">
        <v>3961</v>
      </c>
      <c r="J1558" s="24" t="s">
        <v>3961</v>
      </c>
      <c r="K1558" s="24"/>
      <c r="L1558" s="24" t="s">
        <v>4867</v>
      </c>
      <c r="M1558" s="24" t="s">
        <v>535</v>
      </c>
      <c r="N1558" s="24" t="s">
        <v>4868</v>
      </c>
      <c r="O1558" s="24" t="s">
        <v>1235</v>
      </c>
      <c r="P1558" s="25" t="s">
        <v>544</v>
      </c>
      <c r="Q1558" s="24" t="s">
        <v>4941</v>
      </c>
      <c r="R1558" s="25" t="s">
        <v>1095</v>
      </c>
      <c r="S1558" s="24"/>
      <c r="T1558" s="24"/>
      <c r="U1558" s="24"/>
    </row>
    <row r="1559" spans="2:21">
      <c r="B1559" s="24" t="str">
        <f t="shared" si="55"/>
        <v>N</v>
      </c>
      <c r="C1559" s="24" t="s">
        <v>6579</v>
      </c>
      <c r="D1559" s="24" t="str">
        <f t="shared" si="54"/>
        <v/>
      </c>
      <c r="E1559" s="197" t="s">
        <v>378</v>
      </c>
      <c r="F1559" s="189" t="s">
        <v>4655</v>
      </c>
      <c r="G1559" s="189" t="s">
        <v>359</v>
      </c>
      <c r="H1559" s="195" t="s">
        <v>360</v>
      </c>
      <c r="I1559" s="24" t="s">
        <v>3961</v>
      </c>
      <c r="J1559" s="24" t="s">
        <v>3961</v>
      </c>
      <c r="K1559" s="24"/>
      <c r="L1559" s="24" t="s">
        <v>4867</v>
      </c>
      <c r="M1559" s="24" t="s">
        <v>543</v>
      </c>
      <c r="N1559" s="24" t="s">
        <v>4868</v>
      </c>
      <c r="O1559" s="24" t="s">
        <v>1235</v>
      </c>
      <c r="P1559" s="25" t="s">
        <v>544</v>
      </c>
      <c r="Q1559" s="24" t="s">
        <v>4943</v>
      </c>
      <c r="R1559" s="25" t="s">
        <v>4664</v>
      </c>
      <c r="S1559" s="24"/>
      <c r="T1559" s="24"/>
      <c r="U1559" s="24"/>
    </row>
    <row r="1560" spans="2:21">
      <c r="B1560" s="24" t="str">
        <f t="shared" si="55"/>
        <v>N</v>
      </c>
      <c r="C1560" s="24" t="s">
        <v>6580</v>
      </c>
      <c r="D1560" s="24" t="str">
        <f t="shared" si="54"/>
        <v/>
      </c>
      <c r="E1560" s="197" t="s">
        <v>378</v>
      </c>
      <c r="F1560" s="189" t="s">
        <v>4655</v>
      </c>
      <c r="G1560" s="189" t="s">
        <v>359</v>
      </c>
      <c r="H1560" s="195" t="s">
        <v>360</v>
      </c>
      <c r="I1560" s="24" t="s">
        <v>3961</v>
      </c>
      <c r="J1560" s="24" t="s">
        <v>3961</v>
      </c>
      <c r="K1560" s="24"/>
      <c r="L1560" s="24" t="s">
        <v>4867</v>
      </c>
      <c r="M1560" s="24" t="s">
        <v>550</v>
      </c>
      <c r="N1560" s="24" t="s">
        <v>549</v>
      </c>
      <c r="O1560" s="24" t="s">
        <v>1235</v>
      </c>
      <c r="P1560" s="25" t="s">
        <v>544</v>
      </c>
      <c r="Q1560" s="24" t="s">
        <v>4945</v>
      </c>
      <c r="R1560" s="25" t="s">
        <v>1095</v>
      </c>
      <c r="S1560" s="24"/>
      <c r="T1560" s="24"/>
      <c r="U1560" s="24"/>
    </row>
    <row r="1561" spans="2:21">
      <c r="B1561" s="24" t="str">
        <f t="shared" si="55"/>
        <v>N</v>
      </c>
      <c r="C1561" s="24" t="s">
        <v>6581</v>
      </c>
      <c r="D1561" s="24" t="str">
        <f t="shared" si="54"/>
        <v/>
      </c>
      <c r="E1561" s="197" t="s">
        <v>383</v>
      </c>
      <c r="F1561" s="189" t="s">
        <v>4655</v>
      </c>
      <c r="G1561" s="189" t="s">
        <v>359</v>
      </c>
      <c r="H1561" s="195" t="s">
        <v>360</v>
      </c>
      <c r="I1561" s="24" t="s">
        <v>3956</v>
      </c>
      <c r="J1561" s="24" t="s">
        <v>4656</v>
      </c>
      <c r="K1561" s="24"/>
      <c r="L1561" s="24" t="s">
        <v>4867</v>
      </c>
      <c r="M1561" s="24" t="s">
        <v>535</v>
      </c>
      <c r="N1561" s="24" t="s">
        <v>4868</v>
      </c>
      <c r="O1561" s="24" t="s">
        <v>1235</v>
      </c>
      <c r="P1561" s="25" t="s">
        <v>544</v>
      </c>
      <c r="Q1561" s="24" t="s">
        <v>4935</v>
      </c>
      <c r="R1561" s="25" t="s">
        <v>1095</v>
      </c>
      <c r="S1561" s="24"/>
      <c r="T1561" s="24"/>
      <c r="U1561" s="24"/>
    </row>
    <row r="1562" spans="2:21">
      <c r="B1562" s="24" t="str">
        <f t="shared" si="55"/>
        <v>N</v>
      </c>
      <c r="C1562" s="24" t="s">
        <v>6582</v>
      </c>
      <c r="D1562" s="24" t="str">
        <f t="shared" si="54"/>
        <v/>
      </c>
      <c r="E1562" s="197" t="s">
        <v>383</v>
      </c>
      <c r="F1562" s="189" t="s">
        <v>4655</v>
      </c>
      <c r="G1562" s="189" t="s">
        <v>359</v>
      </c>
      <c r="H1562" s="195" t="s">
        <v>360</v>
      </c>
      <c r="I1562" s="24" t="s">
        <v>3956</v>
      </c>
      <c r="J1562" s="24" t="s">
        <v>4656</v>
      </c>
      <c r="K1562" s="24"/>
      <c r="L1562" s="24" t="s">
        <v>4867</v>
      </c>
      <c r="M1562" s="24" t="s">
        <v>543</v>
      </c>
      <c r="N1562" s="24" t="s">
        <v>4868</v>
      </c>
      <c r="O1562" s="24" t="s">
        <v>1235</v>
      </c>
      <c r="P1562" s="25" t="s">
        <v>544</v>
      </c>
      <c r="Q1562" s="24" t="s">
        <v>4937</v>
      </c>
      <c r="R1562" s="25" t="s">
        <v>4664</v>
      </c>
      <c r="S1562" s="24"/>
      <c r="T1562" s="24"/>
      <c r="U1562" s="24"/>
    </row>
    <row r="1563" spans="2:21">
      <c r="B1563" s="24" t="str">
        <f t="shared" si="55"/>
        <v>N</v>
      </c>
      <c r="C1563" s="24" t="s">
        <v>6583</v>
      </c>
      <c r="D1563" s="24" t="str">
        <f t="shared" si="54"/>
        <v/>
      </c>
      <c r="E1563" s="197" t="s">
        <v>383</v>
      </c>
      <c r="F1563" s="189" t="s">
        <v>4655</v>
      </c>
      <c r="G1563" s="189" t="s">
        <v>359</v>
      </c>
      <c r="H1563" s="195" t="s">
        <v>360</v>
      </c>
      <c r="I1563" s="24" t="s">
        <v>3956</v>
      </c>
      <c r="J1563" s="24" t="s">
        <v>4656</v>
      </c>
      <c r="K1563" s="24"/>
      <c r="L1563" s="24" t="s">
        <v>4867</v>
      </c>
      <c r="M1563" s="24" t="s">
        <v>550</v>
      </c>
      <c r="N1563" s="24" t="s">
        <v>549</v>
      </c>
      <c r="O1563" s="24" t="s">
        <v>1235</v>
      </c>
      <c r="P1563" s="25" t="s">
        <v>544</v>
      </c>
      <c r="Q1563" s="24" t="s">
        <v>4939</v>
      </c>
      <c r="R1563" s="25" t="s">
        <v>1095</v>
      </c>
      <c r="S1563" s="24"/>
      <c r="T1563" s="24"/>
      <c r="U1563" s="24"/>
    </row>
    <row r="1564" spans="2:21">
      <c r="B1564" s="24" t="str">
        <f t="shared" si="55"/>
        <v>N</v>
      </c>
      <c r="C1564" s="24" t="s">
        <v>6584</v>
      </c>
      <c r="D1564" s="24" t="str">
        <f t="shared" si="54"/>
        <v/>
      </c>
      <c r="E1564" s="197" t="s">
        <v>383</v>
      </c>
      <c r="F1564" s="189" t="s">
        <v>4655</v>
      </c>
      <c r="G1564" s="189" t="s">
        <v>359</v>
      </c>
      <c r="H1564" s="195" t="s">
        <v>360</v>
      </c>
      <c r="I1564" s="24" t="s">
        <v>3961</v>
      </c>
      <c r="J1564" s="24" t="s">
        <v>3961</v>
      </c>
      <c r="K1564" s="24"/>
      <c r="L1564" s="24" t="s">
        <v>4867</v>
      </c>
      <c r="M1564" s="24" t="s">
        <v>535</v>
      </c>
      <c r="N1564" s="24" t="s">
        <v>4868</v>
      </c>
      <c r="O1564" s="24" t="s">
        <v>1235</v>
      </c>
      <c r="P1564" s="25" t="s">
        <v>544</v>
      </c>
      <c r="Q1564" s="24" t="s">
        <v>4941</v>
      </c>
      <c r="R1564" s="25" t="s">
        <v>1095</v>
      </c>
      <c r="S1564" s="24"/>
      <c r="T1564" s="24"/>
      <c r="U1564" s="24"/>
    </row>
    <row r="1565" spans="2:21">
      <c r="B1565" s="24" t="str">
        <f t="shared" si="55"/>
        <v>N</v>
      </c>
      <c r="C1565" s="24" t="s">
        <v>6585</v>
      </c>
      <c r="D1565" s="24" t="str">
        <f t="shared" si="54"/>
        <v/>
      </c>
      <c r="E1565" s="197" t="s">
        <v>383</v>
      </c>
      <c r="F1565" s="189" t="s">
        <v>4655</v>
      </c>
      <c r="G1565" s="189" t="s">
        <v>359</v>
      </c>
      <c r="H1565" s="195" t="s">
        <v>360</v>
      </c>
      <c r="I1565" s="24" t="s">
        <v>3961</v>
      </c>
      <c r="J1565" s="24" t="s">
        <v>3961</v>
      </c>
      <c r="K1565" s="24"/>
      <c r="L1565" s="24" t="s">
        <v>4867</v>
      </c>
      <c r="M1565" s="24" t="s">
        <v>543</v>
      </c>
      <c r="N1565" s="24" t="s">
        <v>4868</v>
      </c>
      <c r="O1565" s="24" t="s">
        <v>1235</v>
      </c>
      <c r="P1565" s="25" t="s">
        <v>544</v>
      </c>
      <c r="Q1565" s="24" t="s">
        <v>4943</v>
      </c>
      <c r="R1565" s="25" t="s">
        <v>4664</v>
      </c>
      <c r="S1565" s="24"/>
      <c r="T1565" s="24"/>
      <c r="U1565" s="24"/>
    </row>
    <row r="1566" spans="2:21">
      <c r="B1566" s="24" t="str">
        <f t="shared" si="55"/>
        <v>N</v>
      </c>
      <c r="C1566" s="24" t="s">
        <v>6586</v>
      </c>
      <c r="D1566" s="24" t="str">
        <f t="shared" si="54"/>
        <v/>
      </c>
      <c r="E1566" s="197" t="s">
        <v>383</v>
      </c>
      <c r="F1566" s="189" t="s">
        <v>4655</v>
      </c>
      <c r="G1566" s="189" t="s">
        <v>359</v>
      </c>
      <c r="H1566" s="195" t="s">
        <v>360</v>
      </c>
      <c r="I1566" s="24" t="s">
        <v>3961</v>
      </c>
      <c r="J1566" s="24" t="s">
        <v>3961</v>
      </c>
      <c r="K1566" s="24"/>
      <c r="L1566" s="24" t="s">
        <v>4867</v>
      </c>
      <c r="M1566" s="24" t="s">
        <v>550</v>
      </c>
      <c r="N1566" s="24" t="s">
        <v>549</v>
      </c>
      <c r="O1566" s="24" t="s">
        <v>1235</v>
      </c>
      <c r="P1566" s="25" t="s">
        <v>544</v>
      </c>
      <c r="Q1566" s="24" t="s">
        <v>4945</v>
      </c>
      <c r="R1566" s="25" t="s">
        <v>1095</v>
      </c>
      <c r="S1566" s="24"/>
      <c r="T1566" s="24"/>
      <c r="U1566" s="24"/>
    </row>
    <row r="1567" spans="2:21">
      <c r="B1567" s="24" t="str">
        <f t="shared" si="55"/>
        <v>N</v>
      </c>
      <c r="C1567" s="24" t="s">
        <v>6587</v>
      </c>
      <c r="D1567" s="24" t="str">
        <f t="shared" si="54"/>
        <v/>
      </c>
      <c r="E1567" s="197" t="s">
        <v>388</v>
      </c>
      <c r="F1567" s="189" t="s">
        <v>4655</v>
      </c>
      <c r="G1567" s="189" t="s">
        <v>359</v>
      </c>
      <c r="H1567" s="195" t="s">
        <v>360</v>
      </c>
      <c r="I1567" s="24" t="s">
        <v>3956</v>
      </c>
      <c r="J1567" s="24" t="s">
        <v>4656</v>
      </c>
      <c r="K1567" s="24"/>
      <c r="L1567" s="24" t="s">
        <v>4867</v>
      </c>
      <c r="M1567" s="24" t="s">
        <v>535</v>
      </c>
      <c r="N1567" s="24" t="s">
        <v>4868</v>
      </c>
      <c r="O1567" s="24" t="s">
        <v>1235</v>
      </c>
      <c r="P1567" s="25" t="s">
        <v>544</v>
      </c>
      <c r="Q1567" s="24" t="s">
        <v>4905</v>
      </c>
      <c r="R1567" s="25" t="s">
        <v>1095</v>
      </c>
      <c r="S1567" s="24"/>
      <c r="T1567" s="24"/>
      <c r="U1567" s="24"/>
    </row>
    <row r="1568" spans="2:21">
      <c r="B1568" s="24" t="str">
        <f t="shared" si="55"/>
        <v>N</v>
      </c>
      <c r="C1568" s="24" t="s">
        <v>6588</v>
      </c>
      <c r="D1568" s="24" t="str">
        <f t="shared" si="54"/>
        <v/>
      </c>
      <c r="E1568" s="197" t="s">
        <v>388</v>
      </c>
      <c r="F1568" s="189" t="s">
        <v>4655</v>
      </c>
      <c r="G1568" s="189" t="s">
        <v>359</v>
      </c>
      <c r="H1568" s="195" t="s">
        <v>360</v>
      </c>
      <c r="I1568" s="24" t="s">
        <v>3956</v>
      </c>
      <c r="J1568" s="24" t="s">
        <v>4656</v>
      </c>
      <c r="K1568" s="24"/>
      <c r="L1568" s="24" t="s">
        <v>4867</v>
      </c>
      <c r="M1568" s="24" t="s">
        <v>543</v>
      </c>
      <c r="N1568" s="24" t="s">
        <v>4868</v>
      </c>
      <c r="O1568" s="24" t="s">
        <v>1235</v>
      </c>
      <c r="P1568" s="25" t="s">
        <v>544</v>
      </c>
      <c r="Q1568" s="24" t="s">
        <v>4907</v>
      </c>
      <c r="R1568" s="25" t="s">
        <v>4664</v>
      </c>
      <c r="S1568" s="24"/>
      <c r="T1568" s="24"/>
      <c r="U1568" s="24"/>
    </row>
    <row r="1569" spans="2:21">
      <c r="B1569" s="24" t="str">
        <f t="shared" si="55"/>
        <v>N</v>
      </c>
      <c r="C1569" s="24" t="s">
        <v>6589</v>
      </c>
      <c r="D1569" s="24" t="str">
        <f t="shared" si="54"/>
        <v/>
      </c>
      <c r="E1569" s="197" t="s">
        <v>388</v>
      </c>
      <c r="F1569" s="189" t="s">
        <v>4655</v>
      </c>
      <c r="G1569" s="189" t="s">
        <v>359</v>
      </c>
      <c r="H1569" s="195" t="s">
        <v>360</v>
      </c>
      <c r="I1569" s="24" t="s">
        <v>3956</v>
      </c>
      <c r="J1569" s="24" t="s">
        <v>4656</v>
      </c>
      <c r="K1569" s="24"/>
      <c r="L1569" s="24" t="s">
        <v>4867</v>
      </c>
      <c r="M1569" s="24" t="s">
        <v>550</v>
      </c>
      <c r="N1569" s="24" t="s">
        <v>549</v>
      </c>
      <c r="O1569" s="24" t="s">
        <v>1235</v>
      </c>
      <c r="P1569" s="25" t="s">
        <v>544</v>
      </c>
      <c r="Q1569" s="24" t="s">
        <v>4909</v>
      </c>
      <c r="R1569" s="25" t="s">
        <v>1095</v>
      </c>
      <c r="S1569" s="24"/>
      <c r="T1569" s="24"/>
      <c r="U1569" s="24"/>
    </row>
    <row r="1570" spans="2:21">
      <c r="B1570" s="24" t="str">
        <f t="shared" si="55"/>
        <v>N</v>
      </c>
      <c r="C1570" s="24" t="s">
        <v>6590</v>
      </c>
      <c r="D1570" s="24" t="str">
        <f t="shared" si="54"/>
        <v/>
      </c>
      <c r="E1570" s="197" t="s">
        <v>388</v>
      </c>
      <c r="F1570" s="189" t="s">
        <v>4655</v>
      </c>
      <c r="G1570" s="189" t="s">
        <v>359</v>
      </c>
      <c r="H1570" s="195" t="s">
        <v>360</v>
      </c>
      <c r="I1570" s="24" t="s">
        <v>3961</v>
      </c>
      <c r="J1570" s="24" t="s">
        <v>3961</v>
      </c>
      <c r="K1570" s="24"/>
      <c r="L1570" s="24" t="s">
        <v>4867</v>
      </c>
      <c r="M1570" s="24" t="s">
        <v>535</v>
      </c>
      <c r="N1570" s="24" t="s">
        <v>4868</v>
      </c>
      <c r="O1570" s="24" t="s">
        <v>1235</v>
      </c>
      <c r="P1570" s="25" t="s">
        <v>544</v>
      </c>
      <c r="Q1570" s="24" t="s">
        <v>4911</v>
      </c>
      <c r="R1570" s="25" t="s">
        <v>1095</v>
      </c>
      <c r="S1570" s="24"/>
      <c r="T1570" s="24"/>
      <c r="U1570" s="24"/>
    </row>
    <row r="1571" spans="2:21">
      <c r="B1571" s="24" t="str">
        <f t="shared" si="55"/>
        <v>N</v>
      </c>
      <c r="C1571" s="24" t="s">
        <v>6591</v>
      </c>
      <c r="D1571" s="24" t="str">
        <f t="shared" si="54"/>
        <v/>
      </c>
      <c r="E1571" s="197" t="s">
        <v>388</v>
      </c>
      <c r="F1571" s="189" t="s">
        <v>4655</v>
      </c>
      <c r="G1571" s="189" t="s">
        <v>359</v>
      </c>
      <c r="H1571" s="195" t="s">
        <v>360</v>
      </c>
      <c r="I1571" s="24" t="s">
        <v>3961</v>
      </c>
      <c r="J1571" s="24" t="s">
        <v>3961</v>
      </c>
      <c r="K1571" s="24"/>
      <c r="L1571" s="24" t="s">
        <v>4867</v>
      </c>
      <c r="M1571" s="24" t="s">
        <v>543</v>
      </c>
      <c r="N1571" s="24" t="s">
        <v>4868</v>
      </c>
      <c r="O1571" s="24" t="s">
        <v>1235</v>
      </c>
      <c r="P1571" s="25" t="s">
        <v>544</v>
      </c>
      <c r="Q1571" s="24" t="s">
        <v>4913</v>
      </c>
      <c r="R1571" s="25" t="s">
        <v>4664</v>
      </c>
      <c r="S1571" s="24"/>
      <c r="T1571" s="24"/>
      <c r="U1571" s="24"/>
    </row>
    <row r="1572" spans="2:21">
      <c r="B1572" s="24" t="str">
        <f t="shared" si="55"/>
        <v>N</v>
      </c>
      <c r="C1572" s="24" t="s">
        <v>6592</v>
      </c>
      <c r="D1572" s="24" t="str">
        <f t="shared" si="54"/>
        <v/>
      </c>
      <c r="E1572" s="197" t="s">
        <v>388</v>
      </c>
      <c r="F1572" s="189" t="s">
        <v>4655</v>
      </c>
      <c r="G1572" s="189" t="s">
        <v>359</v>
      </c>
      <c r="H1572" s="195" t="s">
        <v>360</v>
      </c>
      <c r="I1572" s="24" t="s">
        <v>3961</v>
      </c>
      <c r="J1572" s="24" t="s">
        <v>3961</v>
      </c>
      <c r="K1572" s="24"/>
      <c r="L1572" s="24" t="s">
        <v>4867</v>
      </c>
      <c r="M1572" s="24" t="s">
        <v>550</v>
      </c>
      <c r="N1572" s="24" t="s">
        <v>549</v>
      </c>
      <c r="O1572" s="24" t="s">
        <v>1235</v>
      </c>
      <c r="P1572" s="25" t="s">
        <v>544</v>
      </c>
      <c r="Q1572" s="24" t="s">
        <v>4915</v>
      </c>
      <c r="R1572" s="25" t="s">
        <v>1095</v>
      </c>
      <c r="S1572" s="24"/>
      <c r="T1572" s="24"/>
      <c r="U1572" s="24"/>
    </row>
    <row r="1573" spans="2:21">
      <c r="B1573" s="24" t="str">
        <f t="shared" si="55"/>
        <v>N</v>
      </c>
      <c r="C1573" s="24" t="s">
        <v>6593</v>
      </c>
      <c r="D1573" s="24" t="str">
        <f t="shared" si="54"/>
        <v/>
      </c>
      <c r="E1573" s="197" t="s">
        <v>393</v>
      </c>
      <c r="F1573" s="189" t="s">
        <v>4655</v>
      </c>
      <c r="G1573" s="189" t="s">
        <v>359</v>
      </c>
      <c r="H1573" s="195" t="s">
        <v>360</v>
      </c>
      <c r="I1573" s="24" t="s">
        <v>3956</v>
      </c>
      <c r="J1573" s="24" t="s">
        <v>4656</v>
      </c>
      <c r="K1573" s="24"/>
      <c r="L1573" s="24" t="s">
        <v>4867</v>
      </c>
      <c r="M1573" s="24" t="s">
        <v>535</v>
      </c>
      <c r="N1573" s="24" t="s">
        <v>4868</v>
      </c>
      <c r="O1573" s="24" t="s">
        <v>1235</v>
      </c>
      <c r="P1573" s="25" t="s">
        <v>544</v>
      </c>
      <c r="Q1573" s="24" t="s">
        <v>4935</v>
      </c>
      <c r="R1573" s="25" t="s">
        <v>1095</v>
      </c>
      <c r="S1573" s="24"/>
      <c r="T1573" s="24"/>
      <c r="U1573" s="24"/>
    </row>
    <row r="1574" spans="2:21">
      <c r="B1574" s="24" t="str">
        <f t="shared" si="55"/>
        <v>N</v>
      </c>
      <c r="C1574" s="24" t="s">
        <v>6594</v>
      </c>
      <c r="D1574" s="24" t="str">
        <f t="shared" si="54"/>
        <v/>
      </c>
      <c r="E1574" s="197" t="s">
        <v>393</v>
      </c>
      <c r="F1574" s="189" t="s">
        <v>4655</v>
      </c>
      <c r="G1574" s="189" t="s">
        <v>359</v>
      </c>
      <c r="H1574" s="195" t="s">
        <v>360</v>
      </c>
      <c r="I1574" s="24" t="s">
        <v>3956</v>
      </c>
      <c r="J1574" s="24" t="s">
        <v>4656</v>
      </c>
      <c r="K1574" s="24"/>
      <c r="L1574" s="24" t="s">
        <v>4867</v>
      </c>
      <c r="M1574" s="24" t="s">
        <v>543</v>
      </c>
      <c r="N1574" s="24" t="s">
        <v>4868</v>
      </c>
      <c r="O1574" s="24" t="s">
        <v>1235</v>
      </c>
      <c r="P1574" s="25" t="s">
        <v>544</v>
      </c>
      <c r="Q1574" s="24" t="s">
        <v>4937</v>
      </c>
      <c r="R1574" s="25" t="s">
        <v>4664</v>
      </c>
      <c r="S1574" s="24"/>
      <c r="T1574" s="24"/>
      <c r="U1574" s="24"/>
    </row>
    <row r="1575" spans="2:21">
      <c r="B1575" s="24" t="str">
        <f t="shared" si="55"/>
        <v>N</v>
      </c>
      <c r="C1575" s="24" t="s">
        <v>6595</v>
      </c>
      <c r="D1575" s="24" t="str">
        <f t="shared" si="54"/>
        <v/>
      </c>
      <c r="E1575" s="197" t="s">
        <v>393</v>
      </c>
      <c r="F1575" s="189" t="s">
        <v>4655</v>
      </c>
      <c r="G1575" s="189" t="s">
        <v>359</v>
      </c>
      <c r="H1575" s="195" t="s">
        <v>360</v>
      </c>
      <c r="I1575" s="24" t="s">
        <v>3956</v>
      </c>
      <c r="J1575" s="24" t="s">
        <v>4656</v>
      </c>
      <c r="K1575" s="24"/>
      <c r="L1575" s="24" t="s">
        <v>4867</v>
      </c>
      <c r="M1575" s="24" t="s">
        <v>550</v>
      </c>
      <c r="N1575" s="24" t="s">
        <v>549</v>
      </c>
      <c r="O1575" s="24" t="s">
        <v>1235</v>
      </c>
      <c r="P1575" s="25" t="s">
        <v>544</v>
      </c>
      <c r="Q1575" s="24" t="s">
        <v>4939</v>
      </c>
      <c r="R1575" s="25" t="s">
        <v>1095</v>
      </c>
      <c r="S1575" s="24"/>
      <c r="T1575" s="24"/>
      <c r="U1575" s="24"/>
    </row>
    <row r="1576" spans="2:21">
      <c r="B1576" s="24" t="str">
        <f t="shared" si="55"/>
        <v>N</v>
      </c>
      <c r="C1576" s="24" t="s">
        <v>6596</v>
      </c>
      <c r="D1576" s="24" t="str">
        <f t="shared" si="54"/>
        <v/>
      </c>
      <c r="E1576" s="197" t="s">
        <v>393</v>
      </c>
      <c r="F1576" s="189" t="s">
        <v>4655</v>
      </c>
      <c r="G1576" s="189" t="s">
        <v>359</v>
      </c>
      <c r="H1576" s="195" t="s">
        <v>360</v>
      </c>
      <c r="I1576" s="24" t="s">
        <v>3961</v>
      </c>
      <c r="J1576" s="24" t="s">
        <v>3961</v>
      </c>
      <c r="K1576" s="24"/>
      <c r="L1576" s="24" t="s">
        <v>4867</v>
      </c>
      <c r="M1576" s="24" t="s">
        <v>535</v>
      </c>
      <c r="N1576" s="24" t="s">
        <v>4868</v>
      </c>
      <c r="O1576" s="24" t="s">
        <v>1235</v>
      </c>
      <c r="P1576" s="25" t="s">
        <v>544</v>
      </c>
      <c r="Q1576" s="24" t="s">
        <v>4941</v>
      </c>
      <c r="R1576" s="25" t="s">
        <v>1095</v>
      </c>
      <c r="S1576" s="24"/>
      <c r="T1576" s="24"/>
      <c r="U1576" s="24"/>
    </row>
    <row r="1577" spans="2:21">
      <c r="B1577" s="24" t="str">
        <f t="shared" si="55"/>
        <v>N</v>
      </c>
      <c r="C1577" s="24" t="s">
        <v>6597</v>
      </c>
      <c r="D1577" s="24" t="str">
        <f t="shared" si="54"/>
        <v/>
      </c>
      <c r="E1577" s="197" t="s">
        <v>393</v>
      </c>
      <c r="F1577" s="189" t="s">
        <v>4655</v>
      </c>
      <c r="G1577" s="189" t="s">
        <v>359</v>
      </c>
      <c r="H1577" s="195" t="s">
        <v>360</v>
      </c>
      <c r="I1577" s="24" t="s">
        <v>3961</v>
      </c>
      <c r="J1577" s="24" t="s">
        <v>3961</v>
      </c>
      <c r="K1577" s="24"/>
      <c r="L1577" s="24" t="s">
        <v>4867</v>
      </c>
      <c r="M1577" s="24" t="s">
        <v>543</v>
      </c>
      <c r="N1577" s="24" t="s">
        <v>4868</v>
      </c>
      <c r="O1577" s="24" t="s">
        <v>1235</v>
      </c>
      <c r="P1577" s="25" t="s">
        <v>544</v>
      </c>
      <c r="Q1577" s="24" t="s">
        <v>4943</v>
      </c>
      <c r="R1577" s="25" t="s">
        <v>4664</v>
      </c>
      <c r="S1577" s="24"/>
      <c r="T1577" s="24"/>
      <c r="U1577" s="24"/>
    </row>
    <row r="1578" spans="2:21">
      <c r="B1578" s="24" t="str">
        <f t="shared" si="55"/>
        <v>N</v>
      </c>
      <c r="C1578" s="24" t="s">
        <v>6598</v>
      </c>
      <c r="D1578" s="24" t="str">
        <f t="shared" si="54"/>
        <v/>
      </c>
      <c r="E1578" s="197" t="s">
        <v>393</v>
      </c>
      <c r="F1578" s="189" t="s">
        <v>4655</v>
      </c>
      <c r="G1578" s="189" t="s">
        <v>359</v>
      </c>
      <c r="H1578" s="195" t="s">
        <v>360</v>
      </c>
      <c r="I1578" s="24" t="s">
        <v>3961</v>
      </c>
      <c r="J1578" s="24" t="s">
        <v>3961</v>
      </c>
      <c r="K1578" s="24"/>
      <c r="L1578" s="24" t="s">
        <v>4867</v>
      </c>
      <c r="M1578" s="24" t="s">
        <v>550</v>
      </c>
      <c r="N1578" s="24" t="s">
        <v>549</v>
      </c>
      <c r="O1578" s="24" t="s">
        <v>1235</v>
      </c>
      <c r="P1578" s="25" t="s">
        <v>544</v>
      </c>
      <c r="Q1578" s="24" t="s">
        <v>4945</v>
      </c>
      <c r="R1578" s="25" t="s">
        <v>1095</v>
      </c>
      <c r="S1578" s="24"/>
      <c r="T1578" s="24"/>
      <c r="U1578" s="24"/>
    </row>
    <row r="1579" spans="2:21">
      <c r="B1579" s="24" t="str">
        <f t="shared" si="55"/>
        <v>N</v>
      </c>
      <c r="C1579" s="24" t="s">
        <v>6599</v>
      </c>
      <c r="D1579" s="24" t="str">
        <f t="shared" si="54"/>
        <v/>
      </c>
      <c r="E1579" s="197" t="s">
        <v>398</v>
      </c>
      <c r="F1579" s="189" t="s">
        <v>4655</v>
      </c>
      <c r="G1579" s="189" t="s">
        <v>401</v>
      </c>
      <c r="H1579" s="195" t="s">
        <v>402</v>
      </c>
      <c r="I1579" s="24" t="s">
        <v>3956</v>
      </c>
      <c r="J1579" s="24" t="s">
        <v>4656</v>
      </c>
      <c r="K1579" s="24"/>
      <c r="L1579" s="24" t="s">
        <v>4867</v>
      </c>
      <c r="M1579" s="24" t="s">
        <v>535</v>
      </c>
      <c r="N1579" s="24" t="s">
        <v>4868</v>
      </c>
      <c r="O1579" s="24" t="s">
        <v>1235</v>
      </c>
      <c r="P1579" s="25" t="s">
        <v>544</v>
      </c>
      <c r="Q1579" s="24" t="s">
        <v>4965</v>
      </c>
      <c r="R1579" s="25" t="s">
        <v>1095</v>
      </c>
      <c r="S1579" s="24"/>
      <c r="T1579" s="24"/>
      <c r="U1579" s="24"/>
    </row>
    <row r="1580" spans="2:21">
      <c r="B1580" s="24" t="str">
        <f t="shared" si="55"/>
        <v>N</v>
      </c>
      <c r="C1580" s="24" t="s">
        <v>6600</v>
      </c>
      <c r="D1580" s="24" t="str">
        <f t="shared" si="54"/>
        <v/>
      </c>
      <c r="E1580" s="197" t="s">
        <v>398</v>
      </c>
      <c r="F1580" s="189" t="s">
        <v>4655</v>
      </c>
      <c r="G1580" s="189" t="s">
        <v>401</v>
      </c>
      <c r="H1580" s="195" t="s">
        <v>402</v>
      </c>
      <c r="I1580" s="24" t="s">
        <v>3956</v>
      </c>
      <c r="J1580" s="24" t="s">
        <v>4656</v>
      </c>
      <c r="K1580" s="24"/>
      <c r="L1580" s="24" t="s">
        <v>4867</v>
      </c>
      <c r="M1580" s="24" t="s">
        <v>543</v>
      </c>
      <c r="N1580" s="24" t="s">
        <v>4868</v>
      </c>
      <c r="O1580" s="24" t="s">
        <v>1235</v>
      </c>
      <c r="P1580" s="25" t="s">
        <v>544</v>
      </c>
      <c r="Q1580" s="24" t="s">
        <v>4967</v>
      </c>
      <c r="R1580" s="25" t="s">
        <v>4664</v>
      </c>
      <c r="S1580" s="24"/>
      <c r="T1580" s="24"/>
      <c r="U1580" s="24"/>
    </row>
    <row r="1581" spans="2:21">
      <c r="B1581" s="24" t="str">
        <f t="shared" si="55"/>
        <v>N</v>
      </c>
      <c r="C1581" s="24" t="s">
        <v>6601</v>
      </c>
      <c r="D1581" s="24" t="str">
        <f t="shared" ref="D1581:D1644" si="56">IF(B1581="Y",C1581,"")</f>
        <v/>
      </c>
      <c r="E1581" s="197" t="s">
        <v>398</v>
      </c>
      <c r="F1581" s="189" t="s">
        <v>4655</v>
      </c>
      <c r="G1581" s="189" t="s">
        <v>401</v>
      </c>
      <c r="H1581" s="195" t="s">
        <v>402</v>
      </c>
      <c r="I1581" s="24" t="s">
        <v>3956</v>
      </c>
      <c r="J1581" s="24" t="s">
        <v>4656</v>
      </c>
      <c r="K1581" s="24"/>
      <c r="L1581" s="24" t="s">
        <v>4867</v>
      </c>
      <c r="M1581" s="24" t="s">
        <v>550</v>
      </c>
      <c r="N1581" s="24" t="s">
        <v>549</v>
      </c>
      <c r="O1581" s="24" t="s">
        <v>1235</v>
      </c>
      <c r="P1581" s="25" t="s">
        <v>544</v>
      </c>
      <c r="Q1581" s="24" t="s">
        <v>4969</v>
      </c>
      <c r="R1581" s="25" t="s">
        <v>1095</v>
      </c>
      <c r="S1581" s="24"/>
      <c r="T1581" s="24"/>
      <c r="U1581" s="24"/>
    </row>
    <row r="1582" spans="2:21">
      <c r="B1582" s="24" t="str">
        <f t="shared" si="55"/>
        <v>N</v>
      </c>
      <c r="C1582" s="24" t="s">
        <v>6602</v>
      </c>
      <c r="D1582" s="24" t="str">
        <f t="shared" si="56"/>
        <v/>
      </c>
      <c r="E1582" s="197" t="s">
        <v>398</v>
      </c>
      <c r="F1582" s="189" t="s">
        <v>4655</v>
      </c>
      <c r="G1582" s="189" t="s">
        <v>401</v>
      </c>
      <c r="H1582" s="195" t="s">
        <v>402</v>
      </c>
      <c r="I1582" s="24" t="s">
        <v>3961</v>
      </c>
      <c r="J1582" s="24" t="s">
        <v>3961</v>
      </c>
      <c r="K1582" s="24"/>
      <c r="L1582" s="24" t="s">
        <v>4867</v>
      </c>
      <c r="M1582" s="24" t="s">
        <v>535</v>
      </c>
      <c r="N1582" s="24" t="s">
        <v>4868</v>
      </c>
      <c r="O1582" s="24" t="s">
        <v>1235</v>
      </c>
      <c r="P1582" s="25" t="s">
        <v>544</v>
      </c>
      <c r="Q1582" s="24" t="s">
        <v>4965</v>
      </c>
      <c r="R1582" s="25" t="s">
        <v>1095</v>
      </c>
      <c r="S1582" s="24"/>
      <c r="T1582" s="24"/>
      <c r="U1582" s="24"/>
    </row>
    <row r="1583" spans="2:21">
      <c r="B1583" s="24" t="str">
        <f t="shared" si="55"/>
        <v>N</v>
      </c>
      <c r="C1583" s="24" t="s">
        <v>6603</v>
      </c>
      <c r="D1583" s="24" t="str">
        <f t="shared" si="56"/>
        <v/>
      </c>
      <c r="E1583" s="197" t="s">
        <v>398</v>
      </c>
      <c r="F1583" s="189" t="s">
        <v>4655</v>
      </c>
      <c r="G1583" s="189" t="s">
        <v>401</v>
      </c>
      <c r="H1583" s="195" t="s">
        <v>402</v>
      </c>
      <c r="I1583" s="24" t="s">
        <v>3961</v>
      </c>
      <c r="J1583" s="24" t="s">
        <v>3961</v>
      </c>
      <c r="K1583" s="24"/>
      <c r="L1583" s="24" t="s">
        <v>4867</v>
      </c>
      <c r="M1583" s="24" t="s">
        <v>543</v>
      </c>
      <c r="N1583" s="24" t="s">
        <v>4868</v>
      </c>
      <c r="O1583" s="24" t="s">
        <v>1235</v>
      </c>
      <c r="P1583" s="25" t="s">
        <v>544</v>
      </c>
      <c r="Q1583" s="24" t="s">
        <v>4967</v>
      </c>
      <c r="R1583" s="25" t="s">
        <v>4664</v>
      </c>
      <c r="S1583" s="24"/>
      <c r="T1583" s="24"/>
      <c r="U1583" s="24"/>
    </row>
    <row r="1584" spans="2:21">
      <c r="B1584" s="24" t="str">
        <f t="shared" si="55"/>
        <v>N</v>
      </c>
      <c r="C1584" s="24" t="s">
        <v>6604</v>
      </c>
      <c r="D1584" s="24" t="str">
        <f t="shared" si="56"/>
        <v/>
      </c>
      <c r="E1584" s="197" t="s">
        <v>398</v>
      </c>
      <c r="F1584" s="189" t="s">
        <v>4655</v>
      </c>
      <c r="G1584" s="189" t="s">
        <v>401</v>
      </c>
      <c r="H1584" s="195" t="s">
        <v>402</v>
      </c>
      <c r="I1584" s="24" t="s">
        <v>3961</v>
      </c>
      <c r="J1584" s="24" t="s">
        <v>3961</v>
      </c>
      <c r="K1584" s="24"/>
      <c r="L1584" s="24" t="s">
        <v>4867</v>
      </c>
      <c r="M1584" s="24" t="s">
        <v>550</v>
      </c>
      <c r="N1584" s="24" t="s">
        <v>549</v>
      </c>
      <c r="O1584" s="24" t="s">
        <v>1235</v>
      </c>
      <c r="P1584" s="25" t="s">
        <v>544</v>
      </c>
      <c r="Q1584" s="24" t="s">
        <v>4969</v>
      </c>
      <c r="R1584" s="25" t="s">
        <v>1095</v>
      </c>
      <c r="S1584" s="24"/>
      <c r="T1584" s="24"/>
      <c r="U1584" s="24"/>
    </row>
    <row r="1585" spans="2:21">
      <c r="B1585" s="24" t="str">
        <f t="shared" si="55"/>
        <v>N</v>
      </c>
      <c r="C1585" s="24" t="s">
        <v>6605</v>
      </c>
      <c r="D1585" s="24" t="str">
        <f t="shared" si="56"/>
        <v/>
      </c>
      <c r="E1585" s="197" t="s">
        <v>405</v>
      </c>
      <c r="F1585" s="189" t="s">
        <v>4655</v>
      </c>
      <c r="G1585" s="189" t="s">
        <v>401</v>
      </c>
      <c r="H1585" s="195" t="s">
        <v>402</v>
      </c>
      <c r="I1585" s="24" t="s">
        <v>3956</v>
      </c>
      <c r="J1585" s="24" t="s">
        <v>4656</v>
      </c>
      <c r="K1585" s="24"/>
      <c r="L1585" s="24" t="s">
        <v>4867</v>
      </c>
      <c r="M1585" s="24" t="s">
        <v>535</v>
      </c>
      <c r="N1585" s="24" t="s">
        <v>4868</v>
      </c>
      <c r="O1585" s="24" t="s">
        <v>1235</v>
      </c>
      <c r="P1585" s="25" t="s">
        <v>544</v>
      </c>
      <c r="Q1585" s="24" t="s">
        <v>4974</v>
      </c>
      <c r="R1585" s="25" t="s">
        <v>1095</v>
      </c>
      <c r="S1585" s="24"/>
      <c r="T1585" s="24"/>
      <c r="U1585" s="24"/>
    </row>
    <row r="1586" spans="2:21">
      <c r="B1586" s="24" t="str">
        <f t="shared" si="55"/>
        <v>N</v>
      </c>
      <c r="C1586" s="24" t="s">
        <v>6606</v>
      </c>
      <c r="D1586" s="24" t="str">
        <f t="shared" si="56"/>
        <v/>
      </c>
      <c r="E1586" s="197" t="s">
        <v>405</v>
      </c>
      <c r="F1586" s="189" t="s">
        <v>4655</v>
      </c>
      <c r="G1586" s="189" t="s">
        <v>401</v>
      </c>
      <c r="H1586" s="195" t="s">
        <v>402</v>
      </c>
      <c r="I1586" s="24" t="s">
        <v>3956</v>
      </c>
      <c r="J1586" s="24" t="s">
        <v>4656</v>
      </c>
      <c r="K1586" s="24"/>
      <c r="L1586" s="24" t="s">
        <v>4867</v>
      </c>
      <c r="M1586" s="24" t="s">
        <v>543</v>
      </c>
      <c r="N1586" s="24" t="s">
        <v>4868</v>
      </c>
      <c r="O1586" s="24" t="s">
        <v>1235</v>
      </c>
      <c r="P1586" s="25" t="s">
        <v>544</v>
      </c>
      <c r="Q1586" s="24" t="s">
        <v>4976</v>
      </c>
      <c r="R1586" s="25" t="s">
        <v>4664</v>
      </c>
      <c r="S1586" s="24"/>
      <c r="T1586" s="24"/>
      <c r="U1586" s="24"/>
    </row>
    <row r="1587" spans="2:21">
      <c r="B1587" s="24" t="str">
        <f t="shared" si="55"/>
        <v>N</v>
      </c>
      <c r="C1587" s="24" t="s">
        <v>6607</v>
      </c>
      <c r="D1587" s="24" t="str">
        <f t="shared" si="56"/>
        <v/>
      </c>
      <c r="E1587" s="197" t="s">
        <v>405</v>
      </c>
      <c r="F1587" s="189" t="s">
        <v>4655</v>
      </c>
      <c r="G1587" s="189" t="s">
        <v>401</v>
      </c>
      <c r="H1587" s="195" t="s">
        <v>402</v>
      </c>
      <c r="I1587" s="24" t="s">
        <v>3956</v>
      </c>
      <c r="J1587" s="24" t="s">
        <v>4656</v>
      </c>
      <c r="K1587" s="24"/>
      <c r="L1587" s="24" t="s">
        <v>4867</v>
      </c>
      <c r="M1587" s="24" t="s">
        <v>550</v>
      </c>
      <c r="N1587" s="24" t="s">
        <v>549</v>
      </c>
      <c r="O1587" s="24" t="s">
        <v>1235</v>
      </c>
      <c r="P1587" s="25" t="s">
        <v>544</v>
      </c>
      <c r="Q1587" s="24" t="s">
        <v>4978</v>
      </c>
      <c r="R1587" s="25" t="s">
        <v>1095</v>
      </c>
      <c r="S1587" s="24"/>
      <c r="T1587" s="24"/>
      <c r="U1587" s="24"/>
    </row>
    <row r="1588" spans="2:21">
      <c r="B1588" s="24" t="str">
        <f t="shared" si="55"/>
        <v>N</v>
      </c>
      <c r="C1588" s="24" t="s">
        <v>6608</v>
      </c>
      <c r="D1588" s="24" t="str">
        <f t="shared" si="56"/>
        <v/>
      </c>
      <c r="E1588" s="197" t="s">
        <v>405</v>
      </c>
      <c r="F1588" s="189" t="s">
        <v>4655</v>
      </c>
      <c r="G1588" s="189" t="s">
        <v>401</v>
      </c>
      <c r="H1588" s="195" t="s">
        <v>402</v>
      </c>
      <c r="I1588" s="24" t="s">
        <v>3961</v>
      </c>
      <c r="J1588" s="24" t="s">
        <v>3961</v>
      </c>
      <c r="K1588" s="24"/>
      <c r="L1588" s="24" t="s">
        <v>4867</v>
      </c>
      <c r="M1588" s="24" t="s">
        <v>535</v>
      </c>
      <c r="N1588" s="24" t="s">
        <v>4868</v>
      </c>
      <c r="O1588" s="24" t="s">
        <v>1235</v>
      </c>
      <c r="P1588" s="25" t="s">
        <v>544</v>
      </c>
      <c r="Q1588" s="24" t="s">
        <v>4980</v>
      </c>
      <c r="R1588" s="25" t="s">
        <v>1095</v>
      </c>
      <c r="S1588" s="24"/>
      <c r="T1588" s="24"/>
      <c r="U1588" s="24"/>
    </row>
    <row r="1589" spans="2:21">
      <c r="B1589" s="24" t="str">
        <f t="shared" si="55"/>
        <v>N</v>
      </c>
      <c r="C1589" s="24" t="s">
        <v>6609</v>
      </c>
      <c r="D1589" s="24" t="str">
        <f t="shared" si="56"/>
        <v/>
      </c>
      <c r="E1589" s="197" t="s">
        <v>405</v>
      </c>
      <c r="F1589" s="189" t="s">
        <v>4655</v>
      </c>
      <c r="G1589" s="189" t="s">
        <v>401</v>
      </c>
      <c r="H1589" s="195" t="s">
        <v>402</v>
      </c>
      <c r="I1589" s="24" t="s">
        <v>3961</v>
      </c>
      <c r="J1589" s="24" t="s">
        <v>3961</v>
      </c>
      <c r="K1589" s="24"/>
      <c r="L1589" s="24" t="s">
        <v>4867</v>
      </c>
      <c r="M1589" s="24" t="s">
        <v>543</v>
      </c>
      <c r="N1589" s="24" t="s">
        <v>4868</v>
      </c>
      <c r="O1589" s="24" t="s">
        <v>1235</v>
      </c>
      <c r="P1589" s="25" t="s">
        <v>544</v>
      </c>
      <c r="Q1589" s="24" t="s">
        <v>4982</v>
      </c>
      <c r="R1589" s="25" t="s">
        <v>4664</v>
      </c>
      <c r="S1589" s="24"/>
      <c r="T1589" s="24"/>
      <c r="U1589" s="24"/>
    </row>
    <row r="1590" spans="2:21">
      <c r="B1590" s="24" t="str">
        <f t="shared" si="55"/>
        <v>N</v>
      </c>
      <c r="C1590" s="24" t="s">
        <v>6610</v>
      </c>
      <c r="D1590" s="24" t="str">
        <f t="shared" si="56"/>
        <v/>
      </c>
      <c r="E1590" s="197" t="s">
        <v>405</v>
      </c>
      <c r="F1590" s="189" t="s">
        <v>4655</v>
      </c>
      <c r="G1590" s="189" t="s">
        <v>401</v>
      </c>
      <c r="H1590" s="195" t="s">
        <v>402</v>
      </c>
      <c r="I1590" s="24" t="s">
        <v>3961</v>
      </c>
      <c r="J1590" s="24" t="s">
        <v>3961</v>
      </c>
      <c r="K1590" s="24"/>
      <c r="L1590" s="24" t="s">
        <v>4867</v>
      </c>
      <c r="M1590" s="24" t="s">
        <v>550</v>
      </c>
      <c r="N1590" s="24" t="s">
        <v>549</v>
      </c>
      <c r="O1590" s="24" t="s">
        <v>1235</v>
      </c>
      <c r="P1590" s="25" t="s">
        <v>544</v>
      </c>
      <c r="Q1590" s="24" t="s">
        <v>4984</v>
      </c>
      <c r="R1590" s="25" t="s">
        <v>1095</v>
      </c>
      <c r="S1590" s="24"/>
      <c r="T1590" s="24"/>
      <c r="U1590" s="24"/>
    </row>
    <row r="1591" spans="2:21">
      <c r="B1591" s="24" t="str">
        <f t="shared" si="55"/>
        <v>N</v>
      </c>
      <c r="C1591" s="24" t="s">
        <v>6611</v>
      </c>
      <c r="D1591" s="24" t="str">
        <f t="shared" si="56"/>
        <v/>
      </c>
      <c r="E1591" s="197" t="s">
        <v>405</v>
      </c>
      <c r="F1591" s="189" t="s">
        <v>4655</v>
      </c>
      <c r="G1591" s="189" t="s">
        <v>410</v>
      </c>
      <c r="H1591" s="195" t="s">
        <v>411</v>
      </c>
      <c r="I1591" s="24" t="s">
        <v>3956</v>
      </c>
      <c r="J1591" s="24" t="s">
        <v>4656</v>
      </c>
      <c r="K1591" s="24"/>
      <c r="L1591" s="24" t="s">
        <v>4867</v>
      </c>
      <c r="M1591" s="24" t="s">
        <v>535</v>
      </c>
      <c r="N1591" s="24" t="s">
        <v>4868</v>
      </c>
      <c r="O1591" s="24" t="s">
        <v>1235</v>
      </c>
      <c r="P1591" s="25" t="s">
        <v>544</v>
      </c>
      <c r="Q1591" s="24" t="s">
        <v>4986</v>
      </c>
      <c r="R1591" s="25" t="s">
        <v>1095</v>
      </c>
      <c r="S1591" s="24"/>
      <c r="T1591" s="24"/>
      <c r="U1591" s="24"/>
    </row>
    <row r="1592" spans="2:21">
      <c r="B1592" s="24" t="str">
        <f t="shared" si="55"/>
        <v>N</v>
      </c>
      <c r="C1592" s="24" t="s">
        <v>6612</v>
      </c>
      <c r="D1592" s="24" t="str">
        <f t="shared" si="56"/>
        <v/>
      </c>
      <c r="E1592" s="197" t="s">
        <v>405</v>
      </c>
      <c r="F1592" s="189" t="s">
        <v>4655</v>
      </c>
      <c r="G1592" s="189" t="s">
        <v>410</v>
      </c>
      <c r="H1592" s="195" t="s">
        <v>411</v>
      </c>
      <c r="I1592" s="24" t="s">
        <v>3956</v>
      </c>
      <c r="J1592" s="24" t="s">
        <v>4656</v>
      </c>
      <c r="K1592" s="24"/>
      <c r="L1592" s="24" t="s">
        <v>4867</v>
      </c>
      <c r="M1592" s="24" t="s">
        <v>543</v>
      </c>
      <c r="N1592" s="24" t="s">
        <v>4868</v>
      </c>
      <c r="O1592" s="24" t="s">
        <v>1235</v>
      </c>
      <c r="P1592" s="25" t="s">
        <v>544</v>
      </c>
      <c r="Q1592" s="24" t="s">
        <v>4988</v>
      </c>
      <c r="R1592" s="25" t="s">
        <v>4664</v>
      </c>
      <c r="S1592" s="24"/>
      <c r="T1592" s="24"/>
      <c r="U1592" s="24"/>
    </row>
    <row r="1593" spans="2:21">
      <c r="B1593" s="24" t="str">
        <f t="shared" si="55"/>
        <v>N</v>
      </c>
      <c r="C1593" s="24" t="s">
        <v>6613</v>
      </c>
      <c r="D1593" s="24" t="str">
        <f t="shared" si="56"/>
        <v/>
      </c>
      <c r="E1593" s="197" t="s">
        <v>405</v>
      </c>
      <c r="F1593" s="189" t="s">
        <v>4655</v>
      </c>
      <c r="G1593" s="189" t="s">
        <v>410</v>
      </c>
      <c r="H1593" s="195" t="s">
        <v>411</v>
      </c>
      <c r="I1593" s="24" t="s">
        <v>3956</v>
      </c>
      <c r="J1593" s="24" t="s">
        <v>4656</v>
      </c>
      <c r="K1593" s="24"/>
      <c r="L1593" s="24" t="s">
        <v>4867</v>
      </c>
      <c r="M1593" s="24" t="s">
        <v>550</v>
      </c>
      <c r="N1593" s="24" t="s">
        <v>549</v>
      </c>
      <c r="O1593" s="24" t="s">
        <v>1235</v>
      </c>
      <c r="P1593" s="25" t="s">
        <v>544</v>
      </c>
      <c r="Q1593" s="24" t="s">
        <v>4990</v>
      </c>
      <c r="R1593" s="25" t="s">
        <v>1095</v>
      </c>
      <c r="S1593" s="24"/>
      <c r="T1593" s="24"/>
      <c r="U1593" s="24"/>
    </row>
    <row r="1594" spans="2:21">
      <c r="B1594" s="24" t="str">
        <f t="shared" si="55"/>
        <v>N</v>
      </c>
      <c r="C1594" s="24" t="s">
        <v>6614</v>
      </c>
      <c r="D1594" s="24" t="str">
        <f t="shared" si="56"/>
        <v/>
      </c>
      <c r="E1594" s="197" t="s">
        <v>405</v>
      </c>
      <c r="F1594" s="189" t="s">
        <v>4655</v>
      </c>
      <c r="G1594" s="189" t="s">
        <v>410</v>
      </c>
      <c r="H1594" s="195" t="s">
        <v>411</v>
      </c>
      <c r="I1594" s="24" t="s">
        <v>3961</v>
      </c>
      <c r="J1594" s="24" t="s">
        <v>3961</v>
      </c>
      <c r="K1594" s="24"/>
      <c r="L1594" s="24" t="s">
        <v>4867</v>
      </c>
      <c r="M1594" s="24" t="s">
        <v>535</v>
      </c>
      <c r="N1594" s="24" t="s">
        <v>4868</v>
      </c>
      <c r="O1594" s="24" t="s">
        <v>1235</v>
      </c>
      <c r="P1594" s="25" t="s">
        <v>544</v>
      </c>
      <c r="Q1594" s="24" t="s">
        <v>4992</v>
      </c>
      <c r="R1594" s="25" t="s">
        <v>1095</v>
      </c>
      <c r="S1594" s="24"/>
      <c r="T1594" s="24"/>
      <c r="U1594" s="24"/>
    </row>
    <row r="1595" spans="2:21">
      <c r="B1595" s="24" t="str">
        <f t="shared" ref="B1595:B1658" si="57">IF(AND(M1595&lt;&gt;"B20", O1595= "Coating_Standard"),"Y","N")</f>
        <v>N</v>
      </c>
      <c r="C1595" s="24" t="s">
        <v>6615</v>
      </c>
      <c r="D1595" s="24" t="str">
        <f t="shared" si="56"/>
        <v/>
      </c>
      <c r="E1595" s="197" t="s">
        <v>405</v>
      </c>
      <c r="F1595" s="189" t="s">
        <v>4655</v>
      </c>
      <c r="G1595" s="189" t="s">
        <v>410</v>
      </c>
      <c r="H1595" s="195" t="s">
        <v>411</v>
      </c>
      <c r="I1595" s="24" t="s">
        <v>3961</v>
      </c>
      <c r="J1595" s="24" t="s">
        <v>3961</v>
      </c>
      <c r="K1595" s="24"/>
      <c r="L1595" s="24" t="s">
        <v>4867</v>
      </c>
      <c r="M1595" s="24" t="s">
        <v>543</v>
      </c>
      <c r="N1595" s="24" t="s">
        <v>4868</v>
      </c>
      <c r="O1595" s="24" t="s">
        <v>1235</v>
      </c>
      <c r="P1595" s="25" t="s">
        <v>544</v>
      </c>
      <c r="Q1595" s="24" t="s">
        <v>4994</v>
      </c>
      <c r="R1595" s="25" t="s">
        <v>4664</v>
      </c>
      <c r="S1595" s="24"/>
      <c r="T1595" s="24"/>
      <c r="U1595" s="24"/>
    </row>
    <row r="1596" spans="2:21">
      <c r="B1596" s="24" t="str">
        <f t="shared" si="57"/>
        <v>N</v>
      </c>
      <c r="C1596" s="24" t="s">
        <v>6616</v>
      </c>
      <c r="D1596" s="24" t="str">
        <f t="shared" si="56"/>
        <v/>
      </c>
      <c r="E1596" s="197" t="s">
        <v>405</v>
      </c>
      <c r="F1596" s="189" t="s">
        <v>4655</v>
      </c>
      <c r="G1596" s="189" t="s">
        <v>410</v>
      </c>
      <c r="H1596" s="195" t="s">
        <v>411</v>
      </c>
      <c r="I1596" s="24" t="s">
        <v>3961</v>
      </c>
      <c r="J1596" s="24" t="s">
        <v>3961</v>
      </c>
      <c r="K1596" s="24"/>
      <c r="L1596" s="24" t="s">
        <v>4867</v>
      </c>
      <c r="M1596" s="24" t="s">
        <v>550</v>
      </c>
      <c r="N1596" s="24" t="s">
        <v>549</v>
      </c>
      <c r="O1596" s="24" t="s">
        <v>1235</v>
      </c>
      <c r="P1596" s="25" t="s">
        <v>544</v>
      </c>
      <c r="Q1596" s="24" t="s">
        <v>4996</v>
      </c>
      <c r="R1596" s="25" t="s">
        <v>1095</v>
      </c>
      <c r="S1596" s="24"/>
      <c r="T1596" s="24"/>
      <c r="U1596" s="24"/>
    </row>
    <row r="1597" spans="2:21">
      <c r="B1597" s="24" t="str">
        <f t="shared" si="57"/>
        <v>N</v>
      </c>
      <c r="C1597" s="24" t="s">
        <v>6617</v>
      </c>
      <c r="D1597" s="24" t="str">
        <f t="shared" si="56"/>
        <v/>
      </c>
      <c r="E1597" s="197" t="s">
        <v>414</v>
      </c>
      <c r="F1597" s="189" t="s">
        <v>4655</v>
      </c>
      <c r="G1597" s="189" t="s">
        <v>410</v>
      </c>
      <c r="H1597" s="195" t="s">
        <v>411</v>
      </c>
      <c r="I1597" s="24" t="s">
        <v>3956</v>
      </c>
      <c r="J1597" s="24" t="s">
        <v>4656</v>
      </c>
      <c r="K1597" s="24"/>
      <c r="L1597" s="24" t="s">
        <v>4867</v>
      </c>
      <c r="M1597" s="24" t="s">
        <v>535</v>
      </c>
      <c r="N1597" s="24" t="s">
        <v>4868</v>
      </c>
      <c r="O1597" s="24" t="s">
        <v>1235</v>
      </c>
      <c r="P1597" s="25" t="s">
        <v>544</v>
      </c>
      <c r="Q1597" s="24" t="s">
        <v>4998</v>
      </c>
      <c r="R1597" s="25" t="s">
        <v>1095</v>
      </c>
      <c r="S1597" s="24"/>
      <c r="T1597" s="24"/>
      <c r="U1597" s="24"/>
    </row>
    <row r="1598" spans="2:21">
      <c r="B1598" s="24" t="str">
        <f t="shared" si="57"/>
        <v>N</v>
      </c>
      <c r="C1598" s="24" t="s">
        <v>6618</v>
      </c>
      <c r="D1598" s="24" t="str">
        <f t="shared" si="56"/>
        <v/>
      </c>
      <c r="E1598" s="197" t="s">
        <v>414</v>
      </c>
      <c r="F1598" s="189" t="s">
        <v>4655</v>
      </c>
      <c r="G1598" s="189" t="s">
        <v>410</v>
      </c>
      <c r="H1598" s="195" t="s">
        <v>411</v>
      </c>
      <c r="I1598" s="24" t="s">
        <v>3956</v>
      </c>
      <c r="J1598" s="24" t="s">
        <v>4656</v>
      </c>
      <c r="K1598" s="24"/>
      <c r="L1598" s="24" t="s">
        <v>4867</v>
      </c>
      <c r="M1598" s="24" t="s">
        <v>543</v>
      </c>
      <c r="N1598" s="24" t="s">
        <v>4868</v>
      </c>
      <c r="O1598" s="24" t="s">
        <v>1235</v>
      </c>
      <c r="P1598" s="25" t="s">
        <v>544</v>
      </c>
      <c r="Q1598" s="24" t="s">
        <v>5000</v>
      </c>
      <c r="R1598" s="25" t="s">
        <v>4664</v>
      </c>
      <c r="S1598" s="24"/>
      <c r="T1598" s="24"/>
      <c r="U1598" s="24"/>
    </row>
    <row r="1599" spans="2:21">
      <c r="B1599" s="24" t="str">
        <f t="shared" si="57"/>
        <v>N</v>
      </c>
      <c r="C1599" s="24" t="s">
        <v>6619</v>
      </c>
      <c r="D1599" s="24" t="str">
        <f t="shared" si="56"/>
        <v/>
      </c>
      <c r="E1599" s="197" t="s">
        <v>414</v>
      </c>
      <c r="F1599" s="189" t="s">
        <v>4655</v>
      </c>
      <c r="G1599" s="189" t="s">
        <v>410</v>
      </c>
      <c r="H1599" s="195" t="s">
        <v>411</v>
      </c>
      <c r="I1599" s="24" t="s">
        <v>3956</v>
      </c>
      <c r="J1599" s="24" t="s">
        <v>4656</v>
      </c>
      <c r="K1599" s="24"/>
      <c r="L1599" s="24" t="s">
        <v>4867</v>
      </c>
      <c r="M1599" s="24" t="s">
        <v>550</v>
      </c>
      <c r="N1599" s="24" t="s">
        <v>549</v>
      </c>
      <c r="O1599" s="24" t="s">
        <v>1235</v>
      </c>
      <c r="P1599" s="25" t="s">
        <v>544</v>
      </c>
      <c r="Q1599" s="24" t="s">
        <v>5002</v>
      </c>
      <c r="R1599" s="25" t="s">
        <v>1095</v>
      </c>
      <c r="S1599" s="24"/>
      <c r="T1599" s="24"/>
      <c r="U1599" s="24"/>
    </row>
    <row r="1600" spans="2:21">
      <c r="B1600" s="24" t="str">
        <f t="shared" si="57"/>
        <v>N</v>
      </c>
      <c r="C1600" s="24" t="s">
        <v>6620</v>
      </c>
      <c r="D1600" s="24" t="str">
        <f t="shared" si="56"/>
        <v/>
      </c>
      <c r="E1600" s="197" t="s">
        <v>414</v>
      </c>
      <c r="F1600" s="189" t="s">
        <v>4655</v>
      </c>
      <c r="G1600" s="189" t="s">
        <v>410</v>
      </c>
      <c r="H1600" s="195" t="s">
        <v>411</v>
      </c>
      <c r="I1600" s="24" t="s">
        <v>3961</v>
      </c>
      <c r="J1600" s="24" t="s">
        <v>3961</v>
      </c>
      <c r="K1600" s="24"/>
      <c r="L1600" s="24" t="s">
        <v>4867</v>
      </c>
      <c r="M1600" s="24" t="s">
        <v>535</v>
      </c>
      <c r="N1600" s="24" t="s">
        <v>4868</v>
      </c>
      <c r="O1600" s="24" t="s">
        <v>1235</v>
      </c>
      <c r="P1600" s="25" t="s">
        <v>544</v>
      </c>
      <c r="Q1600" s="24" t="s">
        <v>5004</v>
      </c>
      <c r="R1600" s="25" t="s">
        <v>1095</v>
      </c>
      <c r="S1600" s="24"/>
      <c r="T1600" s="24"/>
      <c r="U1600" s="24"/>
    </row>
    <row r="1601" spans="2:21">
      <c r="B1601" s="24" t="str">
        <f t="shared" si="57"/>
        <v>N</v>
      </c>
      <c r="C1601" s="24" t="s">
        <v>6621</v>
      </c>
      <c r="D1601" s="24" t="str">
        <f t="shared" si="56"/>
        <v/>
      </c>
      <c r="E1601" s="197" t="s">
        <v>414</v>
      </c>
      <c r="F1601" s="189" t="s">
        <v>4655</v>
      </c>
      <c r="G1601" s="189" t="s">
        <v>410</v>
      </c>
      <c r="H1601" s="195" t="s">
        <v>411</v>
      </c>
      <c r="I1601" s="24" t="s">
        <v>3961</v>
      </c>
      <c r="J1601" s="24" t="s">
        <v>3961</v>
      </c>
      <c r="K1601" s="24"/>
      <c r="L1601" s="24" t="s">
        <v>4867</v>
      </c>
      <c r="M1601" s="24" t="s">
        <v>543</v>
      </c>
      <c r="N1601" s="24" t="s">
        <v>4868</v>
      </c>
      <c r="O1601" s="24" t="s">
        <v>1235</v>
      </c>
      <c r="P1601" s="25" t="s">
        <v>544</v>
      </c>
      <c r="Q1601" s="24" t="s">
        <v>5006</v>
      </c>
      <c r="R1601" s="25" t="s">
        <v>4664</v>
      </c>
      <c r="S1601" s="24"/>
      <c r="T1601" s="24"/>
      <c r="U1601" s="24"/>
    </row>
    <row r="1602" spans="2:21">
      <c r="B1602" s="24" t="str">
        <f t="shared" si="57"/>
        <v>N</v>
      </c>
      <c r="C1602" s="24" t="s">
        <v>6622</v>
      </c>
      <c r="D1602" s="24" t="str">
        <f t="shared" si="56"/>
        <v/>
      </c>
      <c r="E1602" s="197" t="s">
        <v>414</v>
      </c>
      <c r="F1602" s="189" t="s">
        <v>4655</v>
      </c>
      <c r="G1602" s="189" t="s">
        <v>410</v>
      </c>
      <c r="H1602" s="195" t="s">
        <v>411</v>
      </c>
      <c r="I1602" s="24" t="s">
        <v>3961</v>
      </c>
      <c r="J1602" s="24" t="s">
        <v>3961</v>
      </c>
      <c r="K1602" s="24"/>
      <c r="L1602" s="24" t="s">
        <v>4867</v>
      </c>
      <c r="M1602" s="24" t="s">
        <v>550</v>
      </c>
      <c r="N1602" s="24" t="s">
        <v>549</v>
      </c>
      <c r="O1602" s="24" t="s">
        <v>1235</v>
      </c>
      <c r="P1602" s="25" t="s">
        <v>544</v>
      </c>
      <c r="Q1602" s="24" t="s">
        <v>5008</v>
      </c>
      <c r="R1602" s="25" t="s">
        <v>1095</v>
      </c>
      <c r="S1602" s="24"/>
      <c r="T1602" s="24"/>
      <c r="U1602" s="24"/>
    </row>
    <row r="1603" spans="2:21">
      <c r="B1603" s="24" t="str">
        <f t="shared" si="57"/>
        <v>N</v>
      </c>
      <c r="C1603" s="24" t="s">
        <v>6623</v>
      </c>
      <c r="D1603" s="24" t="str">
        <f t="shared" si="56"/>
        <v/>
      </c>
      <c r="E1603" s="197" t="s">
        <v>419</v>
      </c>
      <c r="F1603" s="189" t="s">
        <v>4655</v>
      </c>
      <c r="G1603" s="189" t="s">
        <v>401</v>
      </c>
      <c r="H1603" s="195" t="s">
        <v>402</v>
      </c>
      <c r="I1603" s="24" t="s">
        <v>3956</v>
      </c>
      <c r="J1603" s="24" t="s">
        <v>4656</v>
      </c>
      <c r="K1603" s="24"/>
      <c r="L1603" s="24" t="s">
        <v>4867</v>
      </c>
      <c r="M1603" s="24" t="s">
        <v>535</v>
      </c>
      <c r="N1603" s="24" t="s">
        <v>4868</v>
      </c>
      <c r="O1603" s="24" t="s">
        <v>1235</v>
      </c>
      <c r="P1603" s="25" t="s">
        <v>544</v>
      </c>
      <c r="Q1603" s="24" t="s">
        <v>4965</v>
      </c>
      <c r="R1603" s="25" t="s">
        <v>1095</v>
      </c>
      <c r="S1603" s="24"/>
      <c r="T1603" s="24"/>
      <c r="U1603" s="24"/>
    </row>
    <row r="1604" spans="2:21">
      <c r="B1604" s="24" t="str">
        <f t="shared" si="57"/>
        <v>N</v>
      </c>
      <c r="C1604" s="24" t="s">
        <v>6624</v>
      </c>
      <c r="D1604" s="24" t="str">
        <f t="shared" si="56"/>
        <v/>
      </c>
      <c r="E1604" s="197" t="s">
        <v>419</v>
      </c>
      <c r="F1604" s="189" t="s">
        <v>4655</v>
      </c>
      <c r="G1604" s="189" t="s">
        <v>401</v>
      </c>
      <c r="H1604" s="195" t="s">
        <v>402</v>
      </c>
      <c r="I1604" s="24" t="s">
        <v>3956</v>
      </c>
      <c r="J1604" s="24" t="s">
        <v>4656</v>
      </c>
      <c r="K1604" s="24"/>
      <c r="L1604" s="24" t="s">
        <v>4867</v>
      </c>
      <c r="M1604" s="24" t="s">
        <v>543</v>
      </c>
      <c r="N1604" s="24" t="s">
        <v>4868</v>
      </c>
      <c r="O1604" s="24" t="s">
        <v>1235</v>
      </c>
      <c r="P1604" s="25" t="s">
        <v>544</v>
      </c>
      <c r="Q1604" s="24" t="s">
        <v>4967</v>
      </c>
      <c r="R1604" s="25" t="s">
        <v>4664</v>
      </c>
      <c r="S1604" s="24"/>
      <c r="T1604" s="24"/>
      <c r="U1604" s="24"/>
    </row>
    <row r="1605" spans="2:21">
      <c r="B1605" s="24" t="str">
        <f t="shared" si="57"/>
        <v>N</v>
      </c>
      <c r="C1605" s="24" t="s">
        <v>6625</v>
      </c>
      <c r="D1605" s="24" t="str">
        <f t="shared" si="56"/>
        <v/>
      </c>
      <c r="E1605" s="197" t="s">
        <v>419</v>
      </c>
      <c r="F1605" s="189" t="s">
        <v>4655</v>
      </c>
      <c r="G1605" s="189" t="s">
        <v>401</v>
      </c>
      <c r="H1605" s="195" t="s">
        <v>402</v>
      </c>
      <c r="I1605" s="24" t="s">
        <v>3956</v>
      </c>
      <c r="J1605" s="24" t="s">
        <v>4656</v>
      </c>
      <c r="K1605" s="24"/>
      <c r="L1605" s="24" t="s">
        <v>4867</v>
      </c>
      <c r="M1605" s="24" t="s">
        <v>550</v>
      </c>
      <c r="N1605" s="24" t="s">
        <v>549</v>
      </c>
      <c r="O1605" s="24" t="s">
        <v>1235</v>
      </c>
      <c r="P1605" s="25" t="s">
        <v>544</v>
      </c>
      <c r="Q1605" s="24" t="s">
        <v>4969</v>
      </c>
      <c r="R1605" s="25" t="s">
        <v>1095</v>
      </c>
      <c r="S1605" s="24"/>
      <c r="T1605" s="24"/>
      <c r="U1605" s="24"/>
    </row>
    <row r="1606" spans="2:21">
      <c r="B1606" s="24" t="str">
        <f t="shared" si="57"/>
        <v>N</v>
      </c>
      <c r="C1606" s="24" t="s">
        <v>6626</v>
      </c>
      <c r="D1606" s="24" t="str">
        <f t="shared" si="56"/>
        <v/>
      </c>
      <c r="E1606" s="197" t="s">
        <v>419</v>
      </c>
      <c r="F1606" s="189" t="s">
        <v>4655</v>
      </c>
      <c r="G1606" s="189" t="s">
        <v>401</v>
      </c>
      <c r="H1606" s="195" t="s">
        <v>402</v>
      </c>
      <c r="I1606" s="24" t="s">
        <v>3961</v>
      </c>
      <c r="J1606" s="24" t="s">
        <v>3961</v>
      </c>
      <c r="K1606" s="24"/>
      <c r="L1606" s="24" t="s">
        <v>4867</v>
      </c>
      <c r="M1606" s="24" t="s">
        <v>535</v>
      </c>
      <c r="N1606" s="24" t="s">
        <v>4868</v>
      </c>
      <c r="O1606" s="24" t="s">
        <v>1235</v>
      </c>
      <c r="P1606" s="25" t="s">
        <v>544</v>
      </c>
      <c r="Q1606" s="24" t="s">
        <v>4965</v>
      </c>
      <c r="R1606" s="25" t="s">
        <v>1095</v>
      </c>
      <c r="S1606" s="24"/>
      <c r="T1606" s="24"/>
      <c r="U1606" s="24"/>
    </row>
    <row r="1607" spans="2:21">
      <c r="B1607" s="24" t="str">
        <f t="shared" si="57"/>
        <v>N</v>
      </c>
      <c r="C1607" s="24" t="s">
        <v>6627</v>
      </c>
      <c r="D1607" s="24" t="str">
        <f t="shared" si="56"/>
        <v/>
      </c>
      <c r="E1607" s="197" t="s">
        <v>419</v>
      </c>
      <c r="F1607" s="189" t="s">
        <v>4655</v>
      </c>
      <c r="G1607" s="189" t="s">
        <v>401</v>
      </c>
      <c r="H1607" s="195" t="s">
        <v>402</v>
      </c>
      <c r="I1607" s="24" t="s">
        <v>3961</v>
      </c>
      <c r="J1607" s="24" t="s">
        <v>3961</v>
      </c>
      <c r="K1607" s="24"/>
      <c r="L1607" s="24" t="s">
        <v>4867</v>
      </c>
      <c r="M1607" s="24" t="s">
        <v>543</v>
      </c>
      <c r="N1607" s="24" t="s">
        <v>4868</v>
      </c>
      <c r="O1607" s="24" t="s">
        <v>1235</v>
      </c>
      <c r="P1607" s="25" t="s">
        <v>544</v>
      </c>
      <c r="Q1607" s="24" t="s">
        <v>4967</v>
      </c>
      <c r="R1607" s="25" t="s">
        <v>4664</v>
      </c>
      <c r="S1607" s="24"/>
      <c r="T1607" s="24"/>
      <c r="U1607" s="24"/>
    </row>
    <row r="1608" spans="2:21">
      <c r="B1608" s="24" t="str">
        <f t="shared" si="57"/>
        <v>N</v>
      </c>
      <c r="C1608" s="24" t="s">
        <v>6628</v>
      </c>
      <c r="D1608" s="24" t="str">
        <f t="shared" si="56"/>
        <v/>
      </c>
      <c r="E1608" s="197" t="s">
        <v>419</v>
      </c>
      <c r="F1608" s="189" t="s">
        <v>4655</v>
      </c>
      <c r="G1608" s="189" t="s">
        <v>401</v>
      </c>
      <c r="H1608" s="195" t="s">
        <v>402</v>
      </c>
      <c r="I1608" s="24" t="s">
        <v>3961</v>
      </c>
      <c r="J1608" s="24" t="s">
        <v>3961</v>
      </c>
      <c r="K1608" s="24"/>
      <c r="L1608" s="24" t="s">
        <v>4867</v>
      </c>
      <c r="M1608" s="24" t="s">
        <v>550</v>
      </c>
      <c r="N1608" s="24" t="s">
        <v>549</v>
      </c>
      <c r="O1608" s="24" t="s">
        <v>1235</v>
      </c>
      <c r="P1608" s="25" t="s">
        <v>544</v>
      </c>
      <c r="Q1608" s="24" t="s">
        <v>4969</v>
      </c>
      <c r="R1608" s="25" t="s">
        <v>1095</v>
      </c>
      <c r="S1608" s="24"/>
      <c r="T1608" s="24"/>
      <c r="U1608" s="24"/>
    </row>
    <row r="1609" spans="2:21">
      <c r="B1609" s="24" t="str">
        <f t="shared" si="57"/>
        <v>N</v>
      </c>
      <c r="C1609" s="24" t="s">
        <v>6629</v>
      </c>
      <c r="D1609" s="24" t="str">
        <f t="shared" si="56"/>
        <v/>
      </c>
      <c r="E1609" s="197" t="s">
        <v>424</v>
      </c>
      <c r="F1609" s="189" t="s">
        <v>4655</v>
      </c>
      <c r="G1609" s="189" t="s">
        <v>401</v>
      </c>
      <c r="H1609" s="195" t="s">
        <v>402</v>
      </c>
      <c r="I1609" s="24" t="s">
        <v>3956</v>
      </c>
      <c r="J1609" s="24" t="s">
        <v>4656</v>
      </c>
      <c r="K1609" s="24"/>
      <c r="L1609" s="24" t="s">
        <v>4867</v>
      </c>
      <c r="M1609" s="24" t="s">
        <v>535</v>
      </c>
      <c r="N1609" s="24" t="s">
        <v>4868</v>
      </c>
      <c r="O1609" s="24" t="s">
        <v>1235</v>
      </c>
      <c r="P1609" s="25" t="s">
        <v>544</v>
      </c>
      <c r="Q1609" s="24" t="s">
        <v>4965</v>
      </c>
      <c r="R1609" s="25" t="s">
        <v>1095</v>
      </c>
      <c r="S1609" s="24"/>
      <c r="T1609" s="24"/>
      <c r="U1609" s="24"/>
    </row>
    <row r="1610" spans="2:21">
      <c r="B1610" s="24" t="str">
        <f t="shared" si="57"/>
        <v>N</v>
      </c>
      <c r="C1610" s="24" t="s">
        <v>6630</v>
      </c>
      <c r="D1610" s="24" t="str">
        <f t="shared" si="56"/>
        <v/>
      </c>
      <c r="E1610" s="197" t="s">
        <v>424</v>
      </c>
      <c r="F1610" s="189" t="s">
        <v>4655</v>
      </c>
      <c r="G1610" s="189" t="s">
        <v>401</v>
      </c>
      <c r="H1610" s="195" t="s">
        <v>402</v>
      </c>
      <c r="I1610" s="24" t="s">
        <v>3956</v>
      </c>
      <c r="J1610" s="24" t="s">
        <v>4656</v>
      </c>
      <c r="K1610" s="24"/>
      <c r="L1610" s="24" t="s">
        <v>4867</v>
      </c>
      <c r="M1610" s="24" t="s">
        <v>543</v>
      </c>
      <c r="N1610" s="24" t="s">
        <v>4868</v>
      </c>
      <c r="O1610" s="24" t="s">
        <v>1235</v>
      </c>
      <c r="P1610" s="25" t="s">
        <v>544</v>
      </c>
      <c r="Q1610" s="24" t="s">
        <v>4967</v>
      </c>
      <c r="R1610" s="25" t="s">
        <v>4664</v>
      </c>
      <c r="S1610" s="24"/>
      <c r="T1610" s="24"/>
      <c r="U1610" s="24"/>
    </row>
    <row r="1611" spans="2:21">
      <c r="B1611" s="24" t="str">
        <f t="shared" si="57"/>
        <v>N</v>
      </c>
      <c r="C1611" s="24" t="s">
        <v>6631</v>
      </c>
      <c r="D1611" s="24" t="str">
        <f t="shared" si="56"/>
        <v/>
      </c>
      <c r="E1611" s="197" t="s">
        <v>424</v>
      </c>
      <c r="F1611" s="189" t="s">
        <v>4655</v>
      </c>
      <c r="G1611" s="189" t="s">
        <v>401</v>
      </c>
      <c r="H1611" s="195" t="s">
        <v>402</v>
      </c>
      <c r="I1611" s="24" t="s">
        <v>3956</v>
      </c>
      <c r="J1611" s="24" t="s">
        <v>4656</v>
      </c>
      <c r="K1611" s="24"/>
      <c r="L1611" s="24" t="s">
        <v>4867</v>
      </c>
      <c r="M1611" s="24" t="s">
        <v>550</v>
      </c>
      <c r="N1611" s="24" t="s">
        <v>549</v>
      </c>
      <c r="O1611" s="24" t="s">
        <v>1235</v>
      </c>
      <c r="P1611" s="25" t="s">
        <v>544</v>
      </c>
      <c r="Q1611" s="24" t="s">
        <v>4969</v>
      </c>
      <c r="R1611" s="25" t="s">
        <v>1095</v>
      </c>
      <c r="S1611" s="24"/>
      <c r="T1611" s="24"/>
      <c r="U1611" s="24"/>
    </row>
    <row r="1612" spans="2:21">
      <c r="B1612" s="24" t="str">
        <f t="shared" si="57"/>
        <v>N</v>
      </c>
      <c r="C1612" s="24" t="s">
        <v>6632</v>
      </c>
      <c r="D1612" s="24" t="str">
        <f t="shared" si="56"/>
        <v/>
      </c>
      <c r="E1612" s="197" t="s">
        <v>424</v>
      </c>
      <c r="F1612" s="189" t="s">
        <v>4655</v>
      </c>
      <c r="G1612" s="189" t="s">
        <v>401</v>
      </c>
      <c r="H1612" s="195" t="s">
        <v>402</v>
      </c>
      <c r="I1612" s="24" t="s">
        <v>3961</v>
      </c>
      <c r="J1612" s="24" t="s">
        <v>3961</v>
      </c>
      <c r="K1612" s="24"/>
      <c r="L1612" s="24" t="s">
        <v>4867</v>
      </c>
      <c r="M1612" s="24" t="s">
        <v>535</v>
      </c>
      <c r="N1612" s="24" t="s">
        <v>4868</v>
      </c>
      <c r="O1612" s="24" t="s">
        <v>1235</v>
      </c>
      <c r="P1612" s="25" t="s">
        <v>544</v>
      </c>
      <c r="Q1612" s="24" t="s">
        <v>4965</v>
      </c>
      <c r="R1612" s="25" t="s">
        <v>1095</v>
      </c>
      <c r="S1612" s="24"/>
      <c r="T1612" s="24"/>
      <c r="U1612" s="24"/>
    </row>
    <row r="1613" spans="2:21">
      <c r="B1613" s="24" t="str">
        <f t="shared" si="57"/>
        <v>N</v>
      </c>
      <c r="C1613" s="24" t="s">
        <v>6633</v>
      </c>
      <c r="D1613" s="24" t="str">
        <f t="shared" si="56"/>
        <v/>
      </c>
      <c r="E1613" s="197" t="s">
        <v>424</v>
      </c>
      <c r="F1613" s="189" t="s">
        <v>4655</v>
      </c>
      <c r="G1613" s="189" t="s">
        <v>401</v>
      </c>
      <c r="H1613" s="195" t="s">
        <v>402</v>
      </c>
      <c r="I1613" s="24" t="s">
        <v>3961</v>
      </c>
      <c r="J1613" s="24" t="s">
        <v>3961</v>
      </c>
      <c r="K1613" s="24"/>
      <c r="L1613" s="24" t="s">
        <v>4867</v>
      </c>
      <c r="M1613" s="24" t="s">
        <v>543</v>
      </c>
      <c r="N1613" s="24" t="s">
        <v>4868</v>
      </c>
      <c r="O1613" s="24" t="s">
        <v>1235</v>
      </c>
      <c r="P1613" s="25" t="s">
        <v>544</v>
      </c>
      <c r="Q1613" s="24" t="s">
        <v>4967</v>
      </c>
      <c r="R1613" s="25" t="s">
        <v>4664</v>
      </c>
      <c r="S1613" s="24"/>
      <c r="T1613" s="24"/>
      <c r="U1613" s="24"/>
    </row>
    <row r="1614" spans="2:21">
      <c r="B1614" s="24" t="str">
        <f t="shared" si="57"/>
        <v>N</v>
      </c>
      <c r="C1614" s="24" t="s">
        <v>6634</v>
      </c>
      <c r="D1614" s="24" t="str">
        <f t="shared" si="56"/>
        <v/>
      </c>
      <c r="E1614" s="197" t="s">
        <v>424</v>
      </c>
      <c r="F1614" s="189" t="s">
        <v>4655</v>
      </c>
      <c r="G1614" s="189" t="s">
        <v>401</v>
      </c>
      <c r="H1614" s="195" t="s">
        <v>402</v>
      </c>
      <c r="I1614" s="24" t="s">
        <v>3961</v>
      </c>
      <c r="J1614" s="24" t="s">
        <v>3961</v>
      </c>
      <c r="K1614" s="24"/>
      <c r="L1614" s="24" t="s">
        <v>4867</v>
      </c>
      <c r="M1614" s="24" t="s">
        <v>550</v>
      </c>
      <c r="N1614" s="24" t="s">
        <v>549</v>
      </c>
      <c r="O1614" s="24" t="s">
        <v>1235</v>
      </c>
      <c r="P1614" s="25" t="s">
        <v>544</v>
      </c>
      <c r="Q1614" s="24" t="s">
        <v>4969</v>
      </c>
      <c r="R1614" s="25" t="s">
        <v>1095</v>
      </c>
      <c r="S1614" s="24"/>
      <c r="T1614" s="24"/>
      <c r="U1614" s="24"/>
    </row>
    <row r="1615" spans="2:21">
      <c r="B1615" s="24" t="str">
        <f t="shared" si="57"/>
        <v>N</v>
      </c>
      <c r="C1615" s="24" t="s">
        <v>6635</v>
      </c>
      <c r="D1615" s="24" t="str">
        <f t="shared" si="56"/>
        <v/>
      </c>
      <c r="E1615" s="197" t="s">
        <v>429</v>
      </c>
      <c r="F1615" s="189" t="s">
        <v>4655</v>
      </c>
      <c r="G1615" s="189" t="s">
        <v>432</v>
      </c>
      <c r="H1615" s="195" t="s">
        <v>265</v>
      </c>
      <c r="I1615" s="24" t="s">
        <v>3956</v>
      </c>
      <c r="J1615" s="24" t="s">
        <v>4656</v>
      </c>
      <c r="K1615" s="24"/>
      <c r="L1615" s="24" t="s">
        <v>4867</v>
      </c>
      <c r="M1615" s="24" t="s">
        <v>535</v>
      </c>
      <c r="N1615" s="24" t="s">
        <v>4868</v>
      </c>
      <c r="O1615" s="24" t="s">
        <v>1235</v>
      </c>
      <c r="P1615" s="25" t="s">
        <v>544</v>
      </c>
      <c r="Q1615" s="24" t="s">
        <v>5022</v>
      </c>
      <c r="R1615" s="25" t="s">
        <v>1095</v>
      </c>
      <c r="S1615" s="24"/>
      <c r="T1615" s="24"/>
      <c r="U1615" s="24"/>
    </row>
    <row r="1616" spans="2:21">
      <c r="B1616" s="24" t="str">
        <f t="shared" si="57"/>
        <v>N</v>
      </c>
      <c r="C1616" s="24" t="s">
        <v>6636</v>
      </c>
      <c r="D1616" s="24" t="str">
        <f t="shared" si="56"/>
        <v/>
      </c>
      <c r="E1616" s="197" t="s">
        <v>429</v>
      </c>
      <c r="F1616" s="189" t="s">
        <v>4655</v>
      </c>
      <c r="G1616" s="189" t="s">
        <v>432</v>
      </c>
      <c r="H1616" s="195" t="s">
        <v>265</v>
      </c>
      <c r="I1616" s="24" t="s">
        <v>3956</v>
      </c>
      <c r="J1616" s="24" t="s">
        <v>4656</v>
      </c>
      <c r="K1616" s="24"/>
      <c r="L1616" s="24" t="s">
        <v>4867</v>
      </c>
      <c r="M1616" s="24" t="s">
        <v>543</v>
      </c>
      <c r="N1616" s="24" t="s">
        <v>4868</v>
      </c>
      <c r="O1616" s="24" t="s">
        <v>1235</v>
      </c>
      <c r="P1616" s="25" t="s">
        <v>544</v>
      </c>
      <c r="Q1616" s="24" t="s">
        <v>5024</v>
      </c>
      <c r="R1616" s="25" t="s">
        <v>4664</v>
      </c>
      <c r="S1616" s="24"/>
      <c r="T1616" s="24"/>
      <c r="U1616" s="24"/>
    </row>
    <row r="1617" spans="2:21">
      <c r="B1617" s="24" t="str">
        <f t="shared" si="57"/>
        <v>N</v>
      </c>
      <c r="C1617" s="24" t="s">
        <v>6637</v>
      </c>
      <c r="D1617" s="24" t="str">
        <f t="shared" si="56"/>
        <v/>
      </c>
      <c r="E1617" s="197" t="s">
        <v>429</v>
      </c>
      <c r="F1617" s="189" t="s">
        <v>4655</v>
      </c>
      <c r="G1617" s="189" t="s">
        <v>432</v>
      </c>
      <c r="H1617" s="195" t="s">
        <v>265</v>
      </c>
      <c r="I1617" s="24" t="s">
        <v>3956</v>
      </c>
      <c r="J1617" s="24" t="s">
        <v>4656</v>
      </c>
      <c r="K1617" s="24"/>
      <c r="L1617" s="24" t="s">
        <v>4867</v>
      </c>
      <c r="M1617" s="24" t="s">
        <v>550</v>
      </c>
      <c r="N1617" s="24" t="s">
        <v>549</v>
      </c>
      <c r="O1617" s="24" t="s">
        <v>1235</v>
      </c>
      <c r="P1617" s="25" t="s">
        <v>544</v>
      </c>
      <c r="Q1617" s="24" t="s">
        <v>5026</v>
      </c>
      <c r="R1617" s="25" t="s">
        <v>1095</v>
      </c>
      <c r="S1617" s="24"/>
      <c r="T1617" s="24"/>
      <c r="U1617" s="24"/>
    </row>
    <row r="1618" spans="2:21">
      <c r="B1618" s="24" t="str">
        <f t="shared" si="57"/>
        <v>N</v>
      </c>
      <c r="C1618" s="24" t="s">
        <v>6638</v>
      </c>
      <c r="D1618" s="24" t="str">
        <f t="shared" si="56"/>
        <v/>
      </c>
      <c r="E1618" s="197" t="s">
        <v>429</v>
      </c>
      <c r="F1618" s="189" t="s">
        <v>4655</v>
      </c>
      <c r="G1618" s="189" t="s">
        <v>432</v>
      </c>
      <c r="H1618" s="195" t="s">
        <v>265</v>
      </c>
      <c r="I1618" s="24" t="s">
        <v>3961</v>
      </c>
      <c r="J1618" s="24" t="s">
        <v>3961</v>
      </c>
      <c r="K1618" s="24"/>
      <c r="L1618" s="24" t="s">
        <v>4867</v>
      </c>
      <c r="M1618" s="24" t="s">
        <v>535</v>
      </c>
      <c r="N1618" s="24" t="s">
        <v>4868</v>
      </c>
      <c r="O1618" s="24" t="s">
        <v>1235</v>
      </c>
      <c r="P1618" s="25" t="s">
        <v>544</v>
      </c>
      <c r="Q1618" s="24" t="s">
        <v>5028</v>
      </c>
      <c r="R1618" s="25" t="s">
        <v>1095</v>
      </c>
      <c r="S1618" s="24"/>
      <c r="T1618" s="24"/>
      <c r="U1618" s="24"/>
    </row>
    <row r="1619" spans="2:21">
      <c r="B1619" s="24" t="str">
        <f t="shared" si="57"/>
        <v>N</v>
      </c>
      <c r="C1619" s="24" t="s">
        <v>6639</v>
      </c>
      <c r="D1619" s="24" t="str">
        <f t="shared" si="56"/>
        <v/>
      </c>
      <c r="E1619" s="197" t="s">
        <v>429</v>
      </c>
      <c r="F1619" s="189" t="s">
        <v>4655</v>
      </c>
      <c r="G1619" s="189" t="s">
        <v>432</v>
      </c>
      <c r="H1619" s="195" t="s">
        <v>265</v>
      </c>
      <c r="I1619" s="24" t="s">
        <v>3961</v>
      </c>
      <c r="J1619" s="24" t="s">
        <v>3961</v>
      </c>
      <c r="K1619" s="24"/>
      <c r="L1619" s="24" t="s">
        <v>4867</v>
      </c>
      <c r="M1619" s="24" t="s">
        <v>543</v>
      </c>
      <c r="N1619" s="24" t="s">
        <v>4868</v>
      </c>
      <c r="O1619" s="24" t="s">
        <v>1235</v>
      </c>
      <c r="P1619" s="25" t="s">
        <v>544</v>
      </c>
      <c r="Q1619" s="24" t="s">
        <v>5030</v>
      </c>
      <c r="R1619" s="25" t="s">
        <v>4664</v>
      </c>
      <c r="S1619" s="24"/>
      <c r="T1619" s="24"/>
      <c r="U1619" s="24"/>
    </row>
    <row r="1620" spans="2:21">
      <c r="B1620" s="24" t="str">
        <f t="shared" si="57"/>
        <v>N</v>
      </c>
      <c r="C1620" s="24" t="s">
        <v>6640</v>
      </c>
      <c r="D1620" s="24" t="str">
        <f t="shared" si="56"/>
        <v/>
      </c>
      <c r="E1620" s="197" t="s">
        <v>429</v>
      </c>
      <c r="F1620" s="189" t="s">
        <v>4655</v>
      </c>
      <c r="G1620" s="189" t="s">
        <v>432</v>
      </c>
      <c r="H1620" s="195" t="s">
        <v>265</v>
      </c>
      <c r="I1620" s="24" t="s">
        <v>3961</v>
      </c>
      <c r="J1620" s="24" t="s">
        <v>3961</v>
      </c>
      <c r="K1620" s="24"/>
      <c r="L1620" s="24" t="s">
        <v>4867</v>
      </c>
      <c r="M1620" s="24" t="s">
        <v>550</v>
      </c>
      <c r="N1620" s="24" t="s">
        <v>549</v>
      </c>
      <c r="O1620" s="24" t="s">
        <v>1235</v>
      </c>
      <c r="P1620" s="25" t="s">
        <v>544</v>
      </c>
      <c r="Q1620" s="24" t="s">
        <v>5032</v>
      </c>
      <c r="R1620" s="25" t="s">
        <v>1095</v>
      </c>
      <c r="S1620" s="24"/>
      <c r="T1620" s="24"/>
      <c r="U1620" s="24"/>
    </row>
    <row r="1621" spans="2:21">
      <c r="B1621" s="24" t="str">
        <f t="shared" si="57"/>
        <v>N</v>
      </c>
      <c r="C1621" s="24" t="s">
        <v>6641</v>
      </c>
      <c r="D1621" s="24" t="str">
        <f t="shared" si="56"/>
        <v/>
      </c>
      <c r="E1621" s="197" t="s">
        <v>435</v>
      </c>
      <c r="F1621" s="189" t="s">
        <v>4655</v>
      </c>
      <c r="G1621" s="189" t="s">
        <v>401</v>
      </c>
      <c r="H1621" s="195" t="s">
        <v>402</v>
      </c>
      <c r="I1621" s="24" t="s">
        <v>3956</v>
      </c>
      <c r="J1621" s="24" t="s">
        <v>4656</v>
      </c>
      <c r="K1621" s="24"/>
      <c r="L1621" s="24" t="s">
        <v>4867</v>
      </c>
      <c r="M1621" s="24" t="s">
        <v>535</v>
      </c>
      <c r="N1621" s="24" t="s">
        <v>4868</v>
      </c>
      <c r="O1621" s="24" t="s">
        <v>1235</v>
      </c>
      <c r="P1621" s="25" t="s">
        <v>544</v>
      </c>
      <c r="Q1621" s="24" t="s">
        <v>4965</v>
      </c>
      <c r="R1621" s="25" t="s">
        <v>1095</v>
      </c>
      <c r="S1621" s="24"/>
      <c r="T1621" s="24"/>
      <c r="U1621" s="24"/>
    </row>
    <row r="1622" spans="2:21">
      <c r="B1622" s="24" t="str">
        <f t="shared" si="57"/>
        <v>N</v>
      </c>
      <c r="C1622" s="24" t="s">
        <v>6642</v>
      </c>
      <c r="D1622" s="24" t="str">
        <f t="shared" si="56"/>
        <v/>
      </c>
      <c r="E1622" s="197" t="s">
        <v>435</v>
      </c>
      <c r="F1622" s="189" t="s">
        <v>4655</v>
      </c>
      <c r="G1622" s="189" t="s">
        <v>401</v>
      </c>
      <c r="H1622" s="195" t="s">
        <v>402</v>
      </c>
      <c r="I1622" s="24" t="s">
        <v>3956</v>
      </c>
      <c r="J1622" s="24" t="s">
        <v>4656</v>
      </c>
      <c r="K1622" s="24"/>
      <c r="L1622" s="24" t="s">
        <v>4867</v>
      </c>
      <c r="M1622" s="24" t="s">
        <v>543</v>
      </c>
      <c r="N1622" s="24" t="s">
        <v>4868</v>
      </c>
      <c r="O1622" s="24" t="s">
        <v>1235</v>
      </c>
      <c r="P1622" s="25" t="s">
        <v>544</v>
      </c>
      <c r="Q1622" s="24" t="s">
        <v>4967</v>
      </c>
      <c r="R1622" s="25" t="s">
        <v>4664</v>
      </c>
      <c r="S1622" s="24"/>
      <c r="T1622" s="24"/>
      <c r="U1622" s="24"/>
    </row>
    <row r="1623" spans="2:21">
      <c r="B1623" s="24" t="str">
        <f t="shared" si="57"/>
        <v>N</v>
      </c>
      <c r="C1623" s="24" t="s">
        <v>6643</v>
      </c>
      <c r="D1623" s="24" t="str">
        <f t="shared" si="56"/>
        <v/>
      </c>
      <c r="E1623" s="197" t="s">
        <v>435</v>
      </c>
      <c r="F1623" s="189" t="s">
        <v>4655</v>
      </c>
      <c r="G1623" s="189" t="s">
        <v>401</v>
      </c>
      <c r="H1623" s="195" t="s">
        <v>402</v>
      </c>
      <c r="I1623" s="24" t="s">
        <v>3956</v>
      </c>
      <c r="J1623" s="24" t="s">
        <v>4656</v>
      </c>
      <c r="K1623" s="24"/>
      <c r="L1623" s="24" t="s">
        <v>4867</v>
      </c>
      <c r="M1623" s="24" t="s">
        <v>550</v>
      </c>
      <c r="N1623" s="24" t="s">
        <v>549</v>
      </c>
      <c r="O1623" s="24" t="s">
        <v>1235</v>
      </c>
      <c r="P1623" s="25" t="s">
        <v>544</v>
      </c>
      <c r="Q1623" s="24" t="s">
        <v>4969</v>
      </c>
      <c r="R1623" s="25" t="s">
        <v>1095</v>
      </c>
      <c r="S1623" s="24"/>
      <c r="T1623" s="24"/>
      <c r="U1623" s="24"/>
    </row>
    <row r="1624" spans="2:21">
      <c r="B1624" s="24" t="str">
        <f t="shared" si="57"/>
        <v>N</v>
      </c>
      <c r="C1624" s="24" t="s">
        <v>6644</v>
      </c>
      <c r="D1624" s="24" t="str">
        <f t="shared" si="56"/>
        <v/>
      </c>
      <c r="E1624" s="197" t="s">
        <v>435</v>
      </c>
      <c r="F1624" s="189" t="s">
        <v>4655</v>
      </c>
      <c r="G1624" s="189" t="s">
        <v>401</v>
      </c>
      <c r="H1624" s="195" t="s">
        <v>402</v>
      </c>
      <c r="I1624" s="24" t="s">
        <v>3961</v>
      </c>
      <c r="J1624" s="24" t="s">
        <v>3961</v>
      </c>
      <c r="K1624" s="24"/>
      <c r="L1624" s="24" t="s">
        <v>4867</v>
      </c>
      <c r="M1624" s="24" t="s">
        <v>535</v>
      </c>
      <c r="N1624" s="24" t="s">
        <v>4868</v>
      </c>
      <c r="O1624" s="24" t="s">
        <v>1235</v>
      </c>
      <c r="P1624" s="25" t="s">
        <v>544</v>
      </c>
      <c r="Q1624" s="24" t="s">
        <v>4965</v>
      </c>
      <c r="R1624" s="25" t="s">
        <v>1095</v>
      </c>
      <c r="S1624" s="24"/>
      <c r="T1624" s="24"/>
      <c r="U1624" s="24"/>
    </row>
    <row r="1625" spans="2:21">
      <c r="B1625" s="24" t="str">
        <f t="shared" si="57"/>
        <v>N</v>
      </c>
      <c r="C1625" s="24" t="s">
        <v>6645</v>
      </c>
      <c r="D1625" s="24" t="str">
        <f t="shared" si="56"/>
        <v/>
      </c>
      <c r="E1625" s="197" t="s">
        <v>435</v>
      </c>
      <c r="F1625" s="189" t="s">
        <v>4655</v>
      </c>
      <c r="G1625" s="189" t="s">
        <v>401</v>
      </c>
      <c r="H1625" s="195" t="s">
        <v>402</v>
      </c>
      <c r="I1625" s="24" t="s">
        <v>3961</v>
      </c>
      <c r="J1625" s="24" t="s">
        <v>3961</v>
      </c>
      <c r="K1625" s="24"/>
      <c r="L1625" s="24" t="s">
        <v>4867</v>
      </c>
      <c r="M1625" s="24" t="s">
        <v>543</v>
      </c>
      <c r="N1625" s="24" t="s">
        <v>4868</v>
      </c>
      <c r="O1625" s="24" t="s">
        <v>1235</v>
      </c>
      <c r="P1625" s="25" t="s">
        <v>544</v>
      </c>
      <c r="Q1625" s="24" t="s">
        <v>4967</v>
      </c>
      <c r="R1625" s="25" t="s">
        <v>4664</v>
      </c>
      <c r="S1625" s="24"/>
      <c r="T1625" s="24"/>
      <c r="U1625" s="24"/>
    </row>
    <row r="1626" spans="2:21">
      <c r="B1626" s="24" t="str">
        <f t="shared" si="57"/>
        <v>N</v>
      </c>
      <c r="C1626" s="24" t="s">
        <v>6646</v>
      </c>
      <c r="D1626" s="24" t="str">
        <f t="shared" si="56"/>
        <v/>
      </c>
      <c r="E1626" s="197" t="s">
        <v>435</v>
      </c>
      <c r="F1626" s="189" t="s">
        <v>4655</v>
      </c>
      <c r="G1626" s="189" t="s">
        <v>401</v>
      </c>
      <c r="H1626" s="195" t="s">
        <v>402</v>
      </c>
      <c r="I1626" s="24" t="s">
        <v>3961</v>
      </c>
      <c r="J1626" s="24" t="s">
        <v>3961</v>
      </c>
      <c r="K1626" s="24"/>
      <c r="L1626" s="24" t="s">
        <v>4867</v>
      </c>
      <c r="M1626" s="24" t="s">
        <v>550</v>
      </c>
      <c r="N1626" s="24" t="s">
        <v>549</v>
      </c>
      <c r="O1626" s="24" t="s">
        <v>1235</v>
      </c>
      <c r="P1626" s="25" t="s">
        <v>544</v>
      </c>
      <c r="Q1626" s="24" t="s">
        <v>4969</v>
      </c>
      <c r="R1626" s="25" t="s">
        <v>1095</v>
      </c>
      <c r="S1626" s="24"/>
      <c r="T1626" s="24"/>
      <c r="U1626" s="24"/>
    </row>
    <row r="1627" spans="2:21">
      <c r="B1627" s="24" t="str">
        <f t="shared" si="57"/>
        <v>N</v>
      </c>
      <c r="C1627" s="24" t="s">
        <v>6647</v>
      </c>
      <c r="D1627" s="24" t="str">
        <f t="shared" si="56"/>
        <v/>
      </c>
      <c r="E1627" s="197" t="s">
        <v>440</v>
      </c>
      <c r="F1627" s="189" t="s">
        <v>4655</v>
      </c>
      <c r="G1627" s="189" t="s">
        <v>443</v>
      </c>
      <c r="H1627" s="202" t="s">
        <v>444</v>
      </c>
      <c r="I1627" s="24" t="s">
        <v>3956</v>
      </c>
      <c r="J1627" s="24" t="s">
        <v>4656</v>
      </c>
      <c r="K1627" s="24"/>
      <c r="L1627" s="24" t="s">
        <v>4867</v>
      </c>
      <c r="M1627" s="24" t="s">
        <v>535</v>
      </c>
      <c r="N1627" s="24" t="s">
        <v>4868</v>
      </c>
      <c r="O1627" s="24" t="s">
        <v>1235</v>
      </c>
      <c r="P1627" s="25" t="s">
        <v>544</v>
      </c>
      <c r="Q1627" s="24" t="s">
        <v>5040</v>
      </c>
      <c r="R1627" s="25" t="s">
        <v>1095</v>
      </c>
      <c r="S1627" s="24"/>
      <c r="T1627" s="24"/>
      <c r="U1627" s="24"/>
    </row>
    <row r="1628" spans="2:21">
      <c r="B1628" s="24" t="str">
        <f t="shared" si="57"/>
        <v>N</v>
      </c>
      <c r="C1628" s="24" t="s">
        <v>6648</v>
      </c>
      <c r="D1628" s="24" t="str">
        <f t="shared" si="56"/>
        <v/>
      </c>
      <c r="E1628" s="197" t="s">
        <v>440</v>
      </c>
      <c r="F1628" s="189" t="s">
        <v>4655</v>
      </c>
      <c r="G1628" s="189" t="s">
        <v>443</v>
      </c>
      <c r="H1628" s="202" t="s">
        <v>444</v>
      </c>
      <c r="I1628" s="24" t="s">
        <v>3956</v>
      </c>
      <c r="J1628" s="24" t="s">
        <v>4656</v>
      </c>
      <c r="K1628" s="24"/>
      <c r="L1628" s="24" t="s">
        <v>4867</v>
      </c>
      <c r="M1628" s="24" t="s">
        <v>543</v>
      </c>
      <c r="N1628" s="24" t="s">
        <v>4868</v>
      </c>
      <c r="O1628" s="24" t="s">
        <v>1235</v>
      </c>
      <c r="P1628" s="25" t="s">
        <v>544</v>
      </c>
      <c r="Q1628" s="24" t="s">
        <v>5042</v>
      </c>
      <c r="R1628" s="25" t="s">
        <v>4664</v>
      </c>
      <c r="S1628" s="24"/>
      <c r="T1628" s="24"/>
      <c r="U1628" s="24"/>
    </row>
    <row r="1629" spans="2:21">
      <c r="B1629" s="24" t="str">
        <f t="shared" si="57"/>
        <v>N</v>
      </c>
      <c r="C1629" s="24" t="s">
        <v>6649</v>
      </c>
      <c r="D1629" s="24" t="str">
        <f t="shared" si="56"/>
        <v/>
      </c>
      <c r="E1629" s="197" t="s">
        <v>440</v>
      </c>
      <c r="F1629" s="189" t="s">
        <v>4655</v>
      </c>
      <c r="G1629" s="189" t="s">
        <v>443</v>
      </c>
      <c r="H1629" s="202" t="s">
        <v>444</v>
      </c>
      <c r="I1629" s="24" t="s">
        <v>3956</v>
      </c>
      <c r="J1629" s="24" t="s">
        <v>4656</v>
      </c>
      <c r="K1629" s="24"/>
      <c r="L1629" s="24" t="s">
        <v>4867</v>
      </c>
      <c r="M1629" s="24" t="s">
        <v>550</v>
      </c>
      <c r="N1629" s="24" t="s">
        <v>549</v>
      </c>
      <c r="O1629" s="24" t="s">
        <v>1235</v>
      </c>
      <c r="P1629" s="25" t="s">
        <v>544</v>
      </c>
      <c r="Q1629" s="24" t="s">
        <v>5044</v>
      </c>
      <c r="R1629" s="25" t="s">
        <v>1095</v>
      </c>
      <c r="S1629" s="24"/>
      <c r="T1629" s="24"/>
      <c r="U1629" s="24"/>
    </row>
    <row r="1630" spans="2:21">
      <c r="B1630" s="24" t="str">
        <f t="shared" si="57"/>
        <v>N</v>
      </c>
      <c r="C1630" s="24" t="s">
        <v>6650</v>
      </c>
      <c r="D1630" s="24" t="str">
        <f t="shared" si="56"/>
        <v/>
      </c>
      <c r="E1630" s="197" t="s">
        <v>440</v>
      </c>
      <c r="F1630" s="189" t="s">
        <v>4655</v>
      </c>
      <c r="G1630" s="189" t="s">
        <v>443</v>
      </c>
      <c r="H1630" s="202" t="s">
        <v>444</v>
      </c>
      <c r="I1630" s="24" t="s">
        <v>3961</v>
      </c>
      <c r="J1630" s="24" t="s">
        <v>3961</v>
      </c>
      <c r="K1630" s="24"/>
      <c r="L1630" s="24" t="s">
        <v>4867</v>
      </c>
      <c r="M1630" s="24" t="s">
        <v>535</v>
      </c>
      <c r="N1630" s="24" t="s">
        <v>4868</v>
      </c>
      <c r="O1630" s="24" t="s">
        <v>1235</v>
      </c>
      <c r="P1630" s="25" t="s">
        <v>544</v>
      </c>
      <c r="Q1630" s="24" t="s">
        <v>5046</v>
      </c>
      <c r="R1630" s="25" t="s">
        <v>1095</v>
      </c>
      <c r="S1630" s="24"/>
      <c r="T1630" s="24"/>
      <c r="U1630" s="24"/>
    </row>
    <row r="1631" spans="2:21">
      <c r="B1631" s="24" t="str">
        <f t="shared" si="57"/>
        <v>N</v>
      </c>
      <c r="C1631" s="24" t="s">
        <v>6651</v>
      </c>
      <c r="D1631" s="24" t="str">
        <f t="shared" si="56"/>
        <v/>
      </c>
      <c r="E1631" s="197" t="s">
        <v>440</v>
      </c>
      <c r="F1631" s="189" t="s">
        <v>4655</v>
      </c>
      <c r="G1631" s="189" t="s">
        <v>443</v>
      </c>
      <c r="H1631" s="202" t="s">
        <v>444</v>
      </c>
      <c r="I1631" s="24" t="s">
        <v>3961</v>
      </c>
      <c r="J1631" s="24" t="s">
        <v>3961</v>
      </c>
      <c r="K1631" s="24"/>
      <c r="L1631" s="24" t="s">
        <v>4867</v>
      </c>
      <c r="M1631" s="24" t="s">
        <v>543</v>
      </c>
      <c r="N1631" s="24" t="s">
        <v>4868</v>
      </c>
      <c r="O1631" s="24" t="s">
        <v>1235</v>
      </c>
      <c r="P1631" s="25" t="s">
        <v>544</v>
      </c>
      <c r="Q1631" s="24" t="s">
        <v>5048</v>
      </c>
      <c r="R1631" s="25" t="s">
        <v>4664</v>
      </c>
      <c r="S1631" s="24"/>
      <c r="T1631" s="24"/>
      <c r="U1631" s="24"/>
    </row>
    <row r="1632" spans="2:21">
      <c r="B1632" s="24" t="str">
        <f t="shared" si="57"/>
        <v>N</v>
      </c>
      <c r="C1632" s="24" t="s">
        <v>6652</v>
      </c>
      <c r="D1632" s="24" t="str">
        <f t="shared" si="56"/>
        <v/>
      </c>
      <c r="E1632" s="197" t="s">
        <v>440</v>
      </c>
      <c r="F1632" s="189" t="s">
        <v>4655</v>
      </c>
      <c r="G1632" s="189" t="s">
        <v>443</v>
      </c>
      <c r="H1632" s="202" t="s">
        <v>444</v>
      </c>
      <c r="I1632" s="24" t="s">
        <v>3961</v>
      </c>
      <c r="J1632" s="24" t="s">
        <v>3961</v>
      </c>
      <c r="K1632" s="24"/>
      <c r="L1632" s="24" t="s">
        <v>4867</v>
      </c>
      <c r="M1632" s="24" t="s">
        <v>550</v>
      </c>
      <c r="N1632" s="24" t="s">
        <v>549</v>
      </c>
      <c r="O1632" s="24" t="s">
        <v>1235</v>
      </c>
      <c r="P1632" s="25" t="s">
        <v>544</v>
      </c>
      <c r="Q1632" s="24" t="s">
        <v>5050</v>
      </c>
      <c r="R1632" s="25" t="s">
        <v>1095</v>
      </c>
      <c r="S1632" s="24"/>
      <c r="T1632" s="24"/>
      <c r="U1632" s="24"/>
    </row>
    <row r="1633" spans="2:21">
      <c r="B1633" s="24" t="str">
        <f t="shared" si="57"/>
        <v>N</v>
      </c>
      <c r="C1633" s="24" t="s">
        <v>6653</v>
      </c>
      <c r="D1633" s="24" t="str">
        <f t="shared" si="56"/>
        <v/>
      </c>
      <c r="E1633" s="197" t="s">
        <v>447</v>
      </c>
      <c r="F1633" s="189" t="s">
        <v>4655</v>
      </c>
      <c r="G1633" s="189" t="s">
        <v>450</v>
      </c>
      <c r="H1633" s="202" t="s">
        <v>269</v>
      </c>
      <c r="I1633" s="24" t="s">
        <v>3956</v>
      </c>
      <c r="J1633" s="24" t="s">
        <v>4656</v>
      </c>
      <c r="K1633" s="24"/>
      <c r="L1633" s="24" t="s">
        <v>4867</v>
      </c>
      <c r="M1633" s="24" t="s">
        <v>535</v>
      </c>
      <c r="N1633" s="24" t="s">
        <v>4868</v>
      </c>
      <c r="O1633" s="24" t="s">
        <v>1235</v>
      </c>
      <c r="P1633" s="25" t="s">
        <v>544</v>
      </c>
      <c r="Q1633" s="24" t="s">
        <v>5052</v>
      </c>
      <c r="R1633" s="25" t="s">
        <v>1095</v>
      </c>
      <c r="S1633" s="24"/>
      <c r="T1633" s="24"/>
      <c r="U1633" s="24"/>
    </row>
    <row r="1634" spans="2:21">
      <c r="B1634" s="24" t="str">
        <f t="shared" si="57"/>
        <v>N</v>
      </c>
      <c r="C1634" s="24" t="s">
        <v>6654</v>
      </c>
      <c r="D1634" s="24" t="str">
        <f t="shared" si="56"/>
        <v/>
      </c>
      <c r="E1634" s="197" t="s">
        <v>447</v>
      </c>
      <c r="F1634" s="189" t="s">
        <v>4655</v>
      </c>
      <c r="G1634" s="189" t="s">
        <v>450</v>
      </c>
      <c r="H1634" s="202" t="s">
        <v>269</v>
      </c>
      <c r="I1634" s="24" t="s">
        <v>3956</v>
      </c>
      <c r="J1634" s="24" t="s">
        <v>4656</v>
      </c>
      <c r="K1634" s="24"/>
      <c r="L1634" s="24" t="s">
        <v>4867</v>
      </c>
      <c r="M1634" s="24" t="s">
        <v>543</v>
      </c>
      <c r="N1634" s="24" t="s">
        <v>4868</v>
      </c>
      <c r="O1634" s="24" t="s">
        <v>1235</v>
      </c>
      <c r="P1634" s="25" t="s">
        <v>544</v>
      </c>
      <c r="Q1634" s="24" t="s">
        <v>5054</v>
      </c>
      <c r="R1634" s="25" t="s">
        <v>4664</v>
      </c>
      <c r="S1634" s="24"/>
      <c r="T1634" s="24"/>
      <c r="U1634" s="24"/>
    </row>
    <row r="1635" spans="2:21">
      <c r="B1635" s="24" t="str">
        <f t="shared" si="57"/>
        <v>N</v>
      </c>
      <c r="C1635" s="24" t="s">
        <v>6655</v>
      </c>
      <c r="D1635" s="24" t="str">
        <f t="shared" si="56"/>
        <v/>
      </c>
      <c r="E1635" s="197" t="s">
        <v>447</v>
      </c>
      <c r="F1635" s="189" t="s">
        <v>4655</v>
      </c>
      <c r="G1635" s="189" t="s">
        <v>450</v>
      </c>
      <c r="H1635" s="202" t="s">
        <v>269</v>
      </c>
      <c r="I1635" s="24" t="s">
        <v>3956</v>
      </c>
      <c r="J1635" s="24" t="s">
        <v>4656</v>
      </c>
      <c r="K1635" s="24"/>
      <c r="L1635" s="24" t="s">
        <v>4867</v>
      </c>
      <c r="M1635" s="24" t="s">
        <v>550</v>
      </c>
      <c r="N1635" s="24" t="s">
        <v>549</v>
      </c>
      <c r="O1635" s="24" t="s">
        <v>1235</v>
      </c>
      <c r="P1635" s="25" t="s">
        <v>544</v>
      </c>
      <c r="Q1635" s="24" t="s">
        <v>5056</v>
      </c>
      <c r="R1635" s="25" t="s">
        <v>1095</v>
      </c>
      <c r="S1635" s="24"/>
      <c r="T1635" s="24"/>
      <c r="U1635" s="24"/>
    </row>
    <row r="1636" spans="2:21">
      <c r="B1636" s="24" t="str">
        <f t="shared" si="57"/>
        <v>N</v>
      </c>
      <c r="C1636" s="24" t="s">
        <v>6656</v>
      </c>
      <c r="D1636" s="24" t="str">
        <f t="shared" si="56"/>
        <v/>
      </c>
      <c r="E1636" s="197" t="s">
        <v>447</v>
      </c>
      <c r="F1636" s="189" t="s">
        <v>4655</v>
      </c>
      <c r="G1636" s="189" t="s">
        <v>450</v>
      </c>
      <c r="H1636" s="202" t="s">
        <v>269</v>
      </c>
      <c r="I1636" s="24" t="s">
        <v>3961</v>
      </c>
      <c r="J1636" s="24" t="s">
        <v>3961</v>
      </c>
      <c r="K1636" s="24"/>
      <c r="L1636" s="24" t="s">
        <v>4867</v>
      </c>
      <c r="M1636" s="24" t="s">
        <v>535</v>
      </c>
      <c r="N1636" s="24" t="s">
        <v>4868</v>
      </c>
      <c r="O1636" s="24" t="s">
        <v>1235</v>
      </c>
      <c r="P1636" s="25" t="s">
        <v>544</v>
      </c>
      <c r="Q1636" s="24" t="s">
        <v>5058</v>
      </c>
      <c r="R1636" s="25" t="s">
        <v>1095</v>
      </c>
      <c r="S1636" s="24"/>
      <c r="T1636" s="24"/>
      <c r="U1636" s="24"/>
    </row>
    <row r="1637" spans="2:21">
      <c r="B1637" s="24" t="str">
        <f t="shared" si="57"/>
        <v>N</v>
      </c>
      <c r="C1637" s="24" t="s">
        <v>6657</v>
      </c>
      <c r="D1637" s="24" t="str">
        <f t="shared" si="56"/>
        <v/>
      </c>
      <c r="E1637" s="197" t="s">
        <v>447</v>
      </c>
      <c r="F1637" s="189" t="s">
        <v>4655</v>
      </c>
      <c r="G1637" s="189" t="s">
        <v>450</v>
      </c>
      <c r="H1637" s="202" t="s">
        <v>269</v>
      </c>
      <c r="I1637" s="24" t="s">
        <v>3961</v>
      </c>
      <c r="J1637" s="24" t="s">
        <v>3961</v>
      </c>
      <c r="K1637" s="24"/>
      <c r="L1637" s="24" t="s">
        <v>4867</v>
      </c>
      <c r="M1637" s="24" t="s">
        <v>543</v>
      </c>
      <c r="N1637" s="24" t="s">
        <v>4868</v>
      </c>
      <c r="O1637" s="24" t="s">
        <v>1235</v>
      </c>
      <c r="P1637" s="25" t="s">
        <v>544</v>
      </c>
      <c r="Q1637" s="24" t="s">
        <v>5060</v>
      </c>
      <c r="R1637" s="25" t="s">
        <v>4664</v>
      </c>
      <c r="S1637" s="24"/>
      <c r="T1637" s="24"/>
      <c r="U1637" s="24"/>
    </row>
    <row r="1638" spans="2:21">
      <c r="B1638" s="24" t="str">
        <f t="shared" si="57"/>
        <v>N</v>
      </c>
      <c r="C1638" s="24" t="s">
        <v>6658</v>
      </c>
      <c r="D1638" s="24" t="str">
        <f t="shared" si="56"/>
        <v/>
      </c>
      <c r="E1638" s="197" t="s">
        <v>447</v>
      </c>
      <c r="F1638" s="189" t="s">
        <v>4655</v>
      </c>
      <c r="G1638" s="189" t="s">
        <v>450</v>
      </c>
      <c r="H1638" s="202" t="s">
        <v>269</v>
      </c>
      <c r="I1638" s="24" t="s">
        <v>3961</v>
      </c>
      <c r="J1638" s="24" t="s">
        <v>3961</v>
      </c>
      <c r="K1638" s="24"/>
      <c r="L1638" s="24" t="s">
        <v>4867</v>
      </c>
      <c r="M1638" s="24" t="s">
        <v>550</v>
      </c>
      <c r="N1638" s="24" t="s">
        <v>549</v>
      </c>
      <c r="O1638" s="24" t="s">
        <v>1235</v>
      </c>
      <c r="P1638" s="25" t="s">
        <v>544</v>
      </c>
      <c r="Q1638" s="24" t="s">
        <v>5062</v>
      </c>
      <c r="R1638" s="25" t="s">
        <v>1095</v>
      </c>
      <c r="S1638" s="24"/>
      <c r="T1638" s="24"/>
      <c r="U1638" s="24"/>
    </row>
    <row r="1639" spans="2:21">
      <c r="B1639" s="24" t="str">
        <f t="shared" si="57"/>
        <v>N</v>
      </c>
      <c r="C1639" s="24" t="s">
        <v>6659</v>
      </c>
      <c r="D1639" s="24" t="str">
        <f t="shared" si="56"/>
        <v/>
      </c>
      <c r="E1639" s="197" t="s">
        <v>453</v>
      </c>
      <c r="F1639" s="189" t="s">
        <v>4655</v>
      </c>
      <c r="G1639" s="189" t="s">
        <v>450</v>
      </c>
      <c r="H1639" s="202" t="s">
        <v>269</v>
      </c>
      <c r="I1639" s="24" t="s">
        <v>3956</v>
      </c>
      <c r="J1639" s="24" t="s">
        <v>4656</v>
      </c>
      <c r="K1639" s="24"/>
      <c r="L1639" s="24" t="s">
        <v>4867</v>
      </c>
      <c r="M1639" s="24" t="s">
        <v>535</v>
      </c>
      <c r="N1639" s="24" t="s">
        <v>4868</v>
      </c>
      <c r="O1639" s="24" t="s">
        <v>1235</v>
      </c>
      <c r="P1639" s="25" t="s">
        <v>544</v>
      </c>
      <c r="Q1639" s="24" t="s">
        <v>5052</v>
      </c>
      <c r="R1639" s="25" t="s">
        <v>1095</v>
      </c>
      <c r="S1639" s="24"/>
      <c r="T1639" s="24"/>
      <c r="U1639" s="24"/>
    </row>
    <row r="1640" spans="2:21">
      <c r="B1640" s="24" t="str">
        <f t="shared" si="57"/>
        <v>N</v>
      </c>
      <c r="C1640" s="24" t="s">
        <v>6660</v>
      </c>
      <c r="D1640" s="24" t="str">
        <f t="shared" si="56"/>
        <v/>
      </c>
      <c r="E1640" s="197" t="s">
        <v>453</v>
      </c>
      <c r="F1640" s="189" t="s">
        <v>4655</v>
      </c>
      <c r="G1640" s="189" t="s">
        <v>450</v>
      </c>
      <c r="H1640" s="202" t="s">
        <v>269</v>
      </c>
      <c r="I1640" s="24" t="s">
        <v>3956</v>
      </c>
      <c r="J1640" s="24" t="s">
        <v>4656</v>
      </c>
      <c r="K1640" s="24"/>
      <c r="L1640" s="24" t="s">
        <v>4867</v>
      </c>
      <c r="M1640" s="24" t="s">
        <v>543</v>
      </c>
      <c r="N1640" s="24" t="s">
        <v>4868</v>
      </c>
      <c r="O1640" s="24" t="s">
        <v>1235</v>
      </c>
      <c r="P1640" s="25" t="s">
        <v>544</v>
      </c>
      <c r="Q1640" s="24" t="s">
        <v>5054</v>
      </c>
      <c r="R1640" s="25" t="s">
        <v>4664</v>
      </c>
      <c r="S1640" s="24"/>
      <c r="T1640" s="24"/>
      <c r="U1640" s="24"/>
    </row>
    <row r="1641" spans="2:21">
      <c r="B1641" s="24" t="str">
        <f t="shared" si="57"/>
        <v>N</v>
      </c>
      <c r="C1641" s="24" t="s">
        <v>6661</v>
      </c>
      <c r="D1641" s="24" t="str">
        <f t="shared" si="56"/>
        <v/>
      </c>
      <c r="E1641" s="197" t="s">
        <v>453</v>
      </c>
      <c r="F1641" s="189" t="s">
        <v>4655</v>
      </c>
      <c r="G1641" s="189" t="s">
        <v>450</v>
      </c>
      <c r="H1641" s="202" t="s">
        <v>269</v>
      </c>
      <c r="I1641" s="24" t="s">
        <v>3956</v>
      </c>
      <c r="J1641" s="24" t="s">
        <v>4656</v>
      </c>
      <c r="K1641" s="24"/>
      <c r="L1641" s="24" t="s">
        <v>4867</v>
      </c>
      <c r="M1641" s="24" t="s">
        <v>550</v>
      </c>
      <c r="N1641" s="24" t="s">
        <v>549</v>
      </c>
      <c r="O1641" s="24" t="s">
        <v>1235</v>
      </c>
      <c r="P1641" s="25" t="s">
        <v>544</v>
      </c>
      <c r="Q1641" s="24" t="s">
        <v>5056</v>
      </c>
      <c r="R1641" s="25" t="s">
        <v>1095</v>
      </c>
      <c r="S1641" s="24"/>
      <c r="T1641" s="24"/>
      <c r="U1641" s="24"/>
    </row>
    <row r="1642" spans="2:21">
      <c r="B1642" s="24" t="str">
        <f t="shared" si="57"/>
        <v>N</v>
      </c>
      <c r="C1642" s="24" t="s">
        <v>6662</v>
      </c>
      <c r="D1642" s="24" t="str">
        <f t="shared" si="56"/>
        <v/>
      </c>
      <c r="E1642" s="197" t="s">
        <v>453</v>
      </c>
      <c r="F1642" s="189" t="s">
        <v>4655</v>
      </c>
      <c r="G1642" s="189" t="s">
        <v>450</v>
      </c>
      <c r="H1642" s="202" t="s">
        <v>269</v>
      </c>
      <c r="I1642" s="24" t="s">
        <v>3961</v>
      </c>
      <c r="J1642" s="24" t="s">
        <v>3961</v>
      </c>
      <c r="K1642" s="24"/>
      <c r="L1642" s="24" t="s">
        <v>4867</v>
      </c>
      <c r="M1642" s="24" t="s">
        <v>535</v>
      </c>
      <c r="N1642" s="24" t="s">
        <v>4868</v>
      </c>
      <c r="O1642" s="24" t="s">
        <v>1235</v>
      </c>
      <c r="P1642" s="25" t="s">
        <v>544</v>
      </c>
      <c r="Q1642" s="24" t="s">
        <v>5058</v>
      </c>
      <c r="R1642" s="25" t="s">
        <v>1095</v>
      </c>
      <c r="S1642" s="24"/>
      <c r="T1642" s="24"/>
      <c r="U1642" s="24"/>
    </row>
    <row r="1643" spans="2:21">
      <c r="B1643" s="24" t="str">
        <f t="shared" si="57"/>
        <v>N</v>
      </c>
      <c r="C1643" s="24" t="s">
        <v>6663</v>
      </c>
      <c r="D1643" s="24" t="str">
        <f t="shared" si="56"/>
        <v/>
      </c>
      <c r="E1643" s="197" t="s">
        <v>453</v>
      </c>
      <c r="F1643" s="189" t="s">
        <v>4655</v>
      </c>
      <c r="G1643" s="189" t="s">
        <v>450</v>
      </c>
      <c r="H1643" s="202" t="s">
        <v>269</v>
      </c>
      <c r="I1643" s="24" t="s">
        <v>3961</v>
      </c>
      <c r="J1643" s="24" t="s">
        <v>3961</v>
      </c>
      <c r="K1643" s="24"/>
      <c r="L1643" s="24" t="s">
        <v>4867</v>
      </c>
      <c r="M1643" s="24" t="s">
        <v>543</v>
      </c>
      <c r="N1643" s="24" t="s">
        <v>4868</v>
      </c>
      <c r="O1643" s="24" t="s">
        <v>1235</v>
      </c>
      <c r="P1643" s="25" t="s">
        <v>544</v>
      </c>
      <c r="Q1643" s="24" t="s">
        <v>5060</v>
      </c>
      <c r="R1643" s="25" t="s">
        <v>4664</v>
      </c>
      <c r="S1643" s="24"/>
      <c r="T1643" s="24"/>
      <c r="U1643" s="24"/>
    </row>
    <row r="1644" spans="2:21">
      <c r="B1644" s="24" t="str">
        <f t="shared" si="57"/>
        <v>N</v>
      </c>
      <c r="C1644" s="24" t="s">
        <v>6664</v>
      </c>
      <c r="D1644" s="24" t="str">
        <f t="shared" si="56"/>
        <v/>
      </c>
      <c r="E1644" s="197" t="s">
        <v>453</v>
      </c>
      <c r="F1644" s="189" t="s">
        <v>4655</v>
      </c>
      <c r="G1644" s="189" t="s">
        <v>450</v>
      </c>
      <c r="H1644" s="202" t="s">
        <v>269</v>
      </c>
      <c r="I1644" s="24" t="s">
        <v>3961</v>
      </c>
      <c r="J1644" s="24" t="s">
        <v>3961</v>
      </c>
      <c r="K1644" s="24"/>
      <c r="L1644" s="24" t="s">
        <v>4867</v>
      </c>
      <c r="M1644" s="24" t="s">
        <v>550</v>
      </c>
      <c r="N1644" s="24" t="s">
        <v>549</v>
      </c>
      <c r="O1644" s="24" t="s">
        <v>1235</v>
      </c>
      <c r="P1644" s="25" t="s">
        <v>544</v>
      </c>
      <c r="Q1644" s="24" t="s">
        <v>5062</v>
      </c>
      <c r="R1644" s="25" t="s">
        <v>1095</v>
      </c>
      <c r="S1644" s="24"/>
      <c r="T1644" s="24"/>
      <c r="U1644" s="24"/>
    </row>
    <row r="1645" spans="2:21">
      <c r="B1645" s="24" t="str">
        <f t="shared" si="57"/>
        <v>N</v>
      </c>
      <c r="C1645" s="24" t="s">
        <v>6665</v>
      </c>
      <c r="D1645" s="24" t="str">
        <f t="shared" ref="D1645:D1708" si="58">IF(B1645="Y",C1645,"")</f>
        <v/>
      </c>
      <c r="E1645" s="197" t="s">
        <v>458</v>
      </c>
      <c r="F1645" s="189" t="s">
        <v>4655</v>
      </c>
      <c r="G1645" s="189" t="s">
        <v>450</v>
      </c>
      <c r="H1645" s="202" t="s">
        <v>269</v>
      </c>
      <c r="I1645" s="24" t="s">
        <v>3956</v>
      </c>
      <c r="J1645" s="24" t="s">
        <v>4656</v>
      </c>
      <c r="K1645" s="24"/>
      <c r="L1645" s="24" t="s">
        <v>4867</v>
      </c>
      <c r="M1645" s="24" t="s">
        <v>535</v>
      </c>
      <c r="N1645" s="24" t="s">
        <v>4868</v>
      </c>
      <c r="O1645" s="24" t="s">
        <v>1235</v>
      </c>
      <c r="P1645" s="25" t="s">
        <v>544</v>
      </c>
      <c r="Q1645" s="24" t="s">
        <v>5052</v>
      </c>
      <c r="R1645" s="25" t="s">
        <v>1095</v>
      </c>
      <c r="S1645" s="24"/>
      <c r="T1645" s="24"/>
      <c r="U1645" s="24"/>
    </row>
    <row r="1646" spans="2:21">
      <c r="B1646" s="24" t="str">
        <f t="shared" si="57"/>
        <v>N</v>
      </c>
      <c r="C1646" s="24" t="s">
        <v>6666</v>
      </c>
      <c r="D1646" s="24" t="str">
        <f t="shared" si="58"/>
        <v/>
      </c>
      <c r="E1646" s="197" t="s">
        <v>458</v>
      </c>
      <c r="F1646" s="189" t="s">
        <v>4655</v>
      </c>
      <c r="G1646" s="189" t="s">
        <v>450</v>
      </c>
      <c r="H1646" s="202" t="s">
        <v>269</v>
      </c>
      <c r="I1646" s="24" t="s">
        <v>3956</v>
      </c>
      <c r="J1646" s="24" t="s">
        <v>4656</v>
      </c>
      <c r="K1646" s="24"/>
      <c r="L1646" s="24" t="s">
        <v>4867</v>
      </c>
      <c r="M1646" s="24" t="s">
        <v>543</v>
      </c>
      <c r="N1646" s="24" t="s">
        <v>4868</v>
      </c>
      <c r="O1646" s="24" t="s">
        <v>1235</v>
      </c>
      <c r="P1646" s="25" t="s">
        <v>544</v>
      </c>
      <c r="Q1646" s="24" t="s">
        <v>5054</v>
      </c>
      <c r="R1646" s="25" t="s">
        <v>4664</v>
      </c>
      <c r="S1646" s="24"/>
      <c r="T1646" s="24"/>
      <c r="U1646" s="24"/>
    </row>
    <row r="1647" spans="2:21">
      <c r="B1647" s="24" t="str">
        <f t="shared" si="57"/>
        <v>N</v>
      </c>
      <c r="C1647" s="24" t="s">
        <v>6667</v>
      </c>
      <c r="D1647" s="24" t="str">
        <f t="shared" si="58"/>
        <v/>
      </c>
      <c r="E1647" s="197" t="s">
        <v>458</v>
      </c>
      <c r="F1647" s="189" t="s">
        <v>4655</v>
      </c>
      <c r="G1647" s="189" t="s">
        <v>450</v>
      </c>
      <c r="H1647" s="202" t="s">
        <v>269</v>
      </c>
      <c r="I1647" s="24" t="s">
        <v>3956</v>
      </c>
      <c r="J1647" s="24" t="s">
        <v>4656</v>
      </c>
      <c r="K1647" s="24"/>
      <c r="L1647" s="24" t="s">
        <v>4867</v>
      </c>
      <c r="M1647" s="24" t="s">
        <v>550</v>
      </c>
      <c r="N1647" s="24" t="s">
        <v>549</v>
      </c>
      <c r="O1647" s="24" t="s">
        <v>1235</v>
      </c>
      <c r="P1647" s="25" t="s">
        <v>544</v>
      </c>
      <c r="Q1647" s="24" t="s">
        <v>5056</v>
      </c>
      <c r="R1647" s="25" t="s">
        <v>1095</v>
      </c>
      <c r="S1647" s="24"/>
      <c r="T1647" s="24"/>
      <c r="U1647" s="24"/>
    </row>
    <row r="1648" spans="2:21">
      <c r="B1648" s="24" t="str">
        <f t="shared" si="57"/>
        <v>N</v>
      </c>
      <c r="C1648" s="24" t="s">
        <v>6668</v>
      </c>
      <c r="D1648" s="24" t="str">
        <f t="shared" si="58"/>
        <v/>
      </c>
      <c r="E1648" s="197" t="s">
        <v>458</v>
      </c>
      <c r="F1648" s="189" t="s">
        <v>4655</v>
      </c>
      <c r="G1648" s="189" t="s">
        <v>450</v>
      </c>
      <c r="H1648" s="202" t="s">
        <v>269</v>
      </c>
      <c r="I1648" s="24" t="s">
        <v>3961</v>
      </c>
      <c r="J1648" s="24" t="s">
        <v>3961</v>
      </c>
      <c r="K1648" s="24"/>
      <c r="L1648" s="24" t="s">
        <v>4867</v>
      </c>
      <c r="M1648" s="24" t="s">
        <v>535</v>
      </c>
      <c r="N1648" s="24" t="s">
        <v>4868</v>
      </c>
      <c r="O1648" s="24" t="s">
        <v>1235</v>
      </c>
      <c r="P1648" s="25" t="s">
        <v>544</v>
      </c>
      <c r="Q1648" s="24" t="s">
        <v>5058</v>
      </c>
      <c r="R1648" s="25" t="s">
        <v>1095</v>
      </c>
      <c r="S1648" s="24"/>
      <c r="T1648" s="24"/>
      <c r="U1648" s="24"/>
    </row>
    <row r="1649" spans="2:21">
      <c r="B1649" s="24" t="str">
        <f t="shared" si="57"/>
        <v>N</v>
      </c>
      <c r="C1649" s="24" t="s">
        <v>6669</v>
      </c>
      <c r="D1649" s="24" t="str">
        <f t="shared" si="58"/>
        <v/>
      </c>
      <c r="E1649" s="197" t="s">
        <v>458</v>
      </c>
      <c r="F1649" s="189" t="s">
        <v>4655</v>
      </c>
      <c r="G1649" s="189" t="s">
        <v>450</v>
      </c>
      <c r="H1649" s="202" t="s">
        <v>269</v>
      </c>
      <c r="I1649" s="24" t="s">
        <v>3961</v>
      </c>
      <c r="J1649" s="24" t="s">
        <v>3961</v>
      </c>
      <c r="K1649" s="24"/>
      <c r="L1649" s="24" t="s">
        <v>4867</v>
      </c>
      <c r="M1649" s="24" t="s">
        <v>543</v>
      </c>
      <c r="N1649" s="24" t="s">
        <v>4868</v>
      </c>
      <c r="O1649" s="24" t="s">
        <v>1235</v>
      </c>
      <c r="P1649" s="25" t="s">
        <v>544</v>
      </c>
      <c r="Q1649" s="24" t="s">
        <v>5060</v>
      </c>
      <c r="R1649" s="25" t="s">
        <v>4664</v>
      </c>
      <c r="S1649" s="24"/>
      <c r="T1649" s="24"/>
      <c r="U1649" s="24"/>
    </row>
    <row r="1650" spans="2:21">
      <c r="B1650" s="24" t="str">
        <f t="shared" si="57"/>
        <v>N</v>
      </c>
      <c r="C1650" s="24" t="s">
        <v>6670</v>
      </c>
      <c r="D1650" s="24" t="str">
        <f t="shared" si="58"/>
        <v/>
      </c>
      <c r="E1650" s="197" t="s">
        <v>458</v>
      </c>
      <c r="F1650" s="189" t="s">
        <v>4655</v>
      </c>
      <c r="G1650" s="189" t="s">
        <v>450</v>
      </c>
      <c r="H1650" s="202" t="s">
        <v>269</v>
      </c>
      <c r="I1650" s="24" t="s">
        <v>3961</v>
      </c>
      <c r="J1650" s="24" t="s">
        <v>3961</v>
      </c>
      <c r="K1650" s="24"/>
      <c r="L1650" s="24" t="s">
        <v>4867</v>
      </c>
      <c r="M1650" s="24" t="s">
        <v>550</v>
      </c>
      <c r="N1650" s="24" t="s">
        <v>549</v>
      </c>
      <c r="O1650" s="24" t="s">
        <v>1235</v>
      </c>
      <c r="P1650" s="25" t="s">
        <v>544</v>
      </c>
      <c r="Q1650" s="24" t="s">
        <v>5062</v>
      </c>
      <c r="R1650" s="25" t="s">
        <v>1095</v>
      </c>
      <c r="S1650" s="24"/>
      <c r="T1650" s="24"/>
      <c r="U1650" s="24"/>
    </row>
    <row r="1651" spans="2:21">
      <c r="B1651" s="24" t="str">
        <f t="shared" si="57"/>
        <v>N</v>
      </c>
      <c r="C1651" s="24" t="s">
        <v>6671</v>
      </c>
      <c r="D1651" s="24" t="str">
        <f t="shared" si="58"/>
        <v/>
      </c>
      <c r="E1651" s="197" t="s">
        <v>463</v>
      </c>
      <c r="F1651" s="189" t="s">
        <v>4655</v>
      </c>
      <c r="G1651" s="189" t="s">
        <v>432</v>
      </c>
      <c r="H1651" s="202" t="s">
        <v>265</v>
      </c>
      <c r="I1651" s="24" t="s">
        <v>3956</v>
      </c>
      <c r="J1651" s="24" t="s">
        <v>4656</v>
      </c>
      <c r="K1651" s="24"/>
      <c r="L1651" s="24" t="s">
        <v>4867</v>
      </c>
      <c r="M1651" s="24" t="s">
        <v>535</v>
      </c>
      <c r="N1651" s="24" t="s">
        <v>4868</v>
      </c>
      <c r="O1651" s="24" t="s">
        <v>1235</v>
      </c>
      <c r="P1651" s="25" t="s">
        <v>544</v>
      </c>
      <c r="Q1651" s="24" t="s">
        <v>5022</v>
      </c>
      <c r="R1651" s="25" t="s">
        <v>1095</v>
      </c>
      <c r="S1651" s="24"/>
      <c r="T1651" s="24"/>
      <c r="U1651" s="24"/>
    </row>
    <row r="1652" spans="2:21">
      <c r="B1652" s="24" t="str">
        <f t="shared" si="57"/>
        <v>N</v>
      </c>
      <c r="C1652" s="24" t="s">
        <v>6672</v>
      </c>
      <c r="D1652" s="24" t="str">
        <f t="shared" si="58"/>
        <v/>
      </c>
      <c r="E1652" s="197" t="s">
        <v>463</v>
      </c>
      <c r="F1652" s="189" t="s">
        <v>4655</v>
      </c>
      <c r="G1652" s="189" t="s">
        <v>432</v>
      </c>
      <c r="H1652" s="202" t="s">
        <v>265</v>
      </c>
      <c r="I1652" s="24" t="s">
        <v>3956</v>
      </c>
      <c r="J1652" s="24" t="s">
        <v>4656</v>
      </c>
      <c r="K1652" s="24"/>
      <c r="L1652" s="24" t="s">
        <v>4867</v>
      </c>
      <c r="M1652" s="24" t="s">
        <v>543</v>
      </c>
      <c r="N1652" s="24" t="s">
        <v>4868</v>
      </c>
      <c r="O1652" s="24" t="s">
        <v>1235</v>
      </c>
      <c r="P1652" s="25" t="s">
        <v>544</v>
      </c>
      <c r="Q1652" s="24" t="s">
        <v>5024</v>
      </c>
      <c r="R1652" s="25" t="s">
        <v>4664</v>
      </c>
      <c r="S1652" s="24"/>
      <c r="T1652" s="24"/>
      <c r="U1652" s="24"/>
    </row>
    <row r="1653" spans="2:21">
      <c r="B1653" s="24" t="str">
        <f t="shared" si="57"/>
        <v>N</v>
      </c>
      <c r="C1653" s="24" t="s">
        <v>6673</v>
      </c>
      <c r="D1653" s="24" t="str">
        <f t="shared" si="58"/>
        <v/>
      </c>
      <c r="E1653" s="197" t="s">
        <v>463</v>
      </c>
      <c r="F1653" s="189" t="s">
        <v>4655</v>
      </c>
      <c r="G1653" s="189" t="s">
        <v>432</v>
      </c>
      <c r="H1653" s="202" t="s">
        <v>265</v>
      </c>
      <c r="I1653" s="24" t="s">
        <v>3956</v>
      </c>
      <c r="J1653" s="24" t="s">
        <v>4656</v>
      </c>
      <c r="K1653" s="24"/>
      <c r="L1653" s="24" t="s">
        <v>4867</v>
      </c>
      <c r="M1653" s="24" t="s">
        <v>550</v>
      </c>
      <c r="N1653" s="24" t="s">
        <v>549</v>
      </c>
      <c r="O1653" s="24" t="s">
        <v>1235</v>
      </c>
      <c r="P1653" s="25" t="s">
        <v>544</v>
      </c>
      <c r="Q1653" s="24" t="s">
        <v>5026</v>
      </c>
      <c r="R1653" s="25" t="s">
        <v>1095</v>
      </c>
      <c r="S1653" s="24"/>
      <c r="T1653" s="24"/>
      <c r="U1653" s="24"/>
    </row>
    <row r="1654" spans="2:21">
      <c r="B1654" s="24" t="str">
        <f t="shared" si="57"/>
        <v>N</v>
      </c>
      <c r="C1654" s="24" t="s">
        <v>6674</v>
      </c>
      <c r="D1654" s="24" t="str">
        <f t="shared" si="58"/>
        <v/>
      </c>
      <c r="E1654" s="197" t="s">
        <v>463</v>
      </c>
      <c r="F1654" s="189" t="s">
        <v>4655</v>
      </c>
      <c r="G1654" s="189" t="s">
        <v>432</v>
      </c>
      <c r="H1654" s="202" t="s">
        <v>265</v>
      </c>
      <c r="I1654" s="24" t="s">
        <v>3961</v>
      </c>
      <c r="J1654" s="24" t="s">
        <v>3961</v>
      </c>
      <c r="K1654" s="24"/>
      <c r="L1654" s="24" t="s">
        <v>4867</v>
      </c>
      <c r="M1654" s="24" t="s">
        <v>535</v>
      </c>
      <c r="N1654" s="24" t="s">
        <v>4868</v>
      </c>
      <c r="O1654" s="24" t="s">
        <v>1235</v>
      </c>
      <c r="P1654" s="25" t="s">
        <v>544</v>
      </c>
      <c r="Q1654" s="24" t="s">
        <v>5028</v>
      </c>
      <c r="R1654" s="25" t="s">
        <v>1095</v>
      </c>
      <c r="S1654" s="24"/>
      <c r="T1654" s="24"/>
      <c r="U1654" s="24"/>
    </row>
    <row r="1655" spans="2:21">
      <c r="B1655" s="24" t="str">
        <f t="shared" si="57"/>
        <v>N</v>
      </c>
      <c r="C1655" s="24" t="s">
        <v>6675</v>
      </c>
      <c r="D1655" s="24" t="str">
        <f t="shared" si="58"/>
        <v/>
      </c>
      <c r="E1655" s="197" t="s">
        <v>463</v>
      </c>
      <c r="F1655" s="189" t="s">
        <v>4655</v>
      </c>
      <c r="G1655" s="189" t="s">
        <v>432</v>
      </c>
      <c r="H1655" s="202" t="s">
        <v>265</v>
      </c>
      <c r="I1655" s="24" t="s">
        <v>3961</v>
      </c>
      <c r="J1655" s="24" t="s">
        <v>3961</v>
      </c>
      <c r="K1655" s="24"/>
      <c r="L1655" s="24" t="s">
        <v>4867</v>
      </c>
      <c r="M1655" s="24" t="s">
        <v>543</v>
      </c>
      <c r="N1655" s="24" t="s">
        <v>4868</v>
      </c>
      <c r="O1655" s="24" t="s">
        <v>1235</v>
      </c>
      <c r="P1655" s="25" t="s">
        <v>544</v>
      </c>
      <c r="Q1655" s="24" t="s">
        <v>5030</v>
      </c>
      <c r="R1655" s="25" t="s">
        <v>4664</v>
      </c>
      <c r="S1655" s="24"/>
      <c r="T1655" s="24"/>
      <c r="U1655" s="24"/>
    </row>
    <row r="1656" spans="2:21">
      <c r="B1656" s="24" t="str">
        <f t="shared" si="57"/>
        <v>N</v>
      </c>
      <c r="C1656" s="24" t="s">
        <v>6676</v>
      </c>
      <c r="D1656" s="24" t="str">
        <f t="shared" si="58"/>
        <v/>
      </c>
      <c r="E1656" s="197" t="s">
        <v>463</v>
      </c>
      <c r="F1656" s="189" t="s">
        <v>4655</v>
      </c>
      <c r="G1656" s="189" t="s">
        <v>432</v>
      </c>
      <c r="H1656" s="202" t="s">
        <v>265</v>
      </c>
      <c r="I1656" s="24" t="s">
        <v>3961</v>
      </c>
      <c r="J1656" s="24" t="s">
        <v>3961</v>
      </c>
      <c r="K1656" s="24"/>
      <c r="L1656" s="24" t="s">
        <v>4867</v>
      </c>
      <c r="M1656" s="24" t="s">
        <v>550</v>
      </c>
      <c r="N1656" s="24" t="s">
        <v>549</v>
      </c>
      <c r="O1656" s="24" t="s">
        <v>1235</v>
      </c>
      <c r="P1656" s="25" t="s">
        <v>544</v>
      </c>
      <c r="Q1656" s="24" t="s">
        <v>5032</v>
      </c>
      <c r="R1656" s="25" t="s">
        <v>1095</v>
      </c>
      <c r="S1656" s="24"/>
      <c r="T1656" s="24"/>
      <c r="U1656" s="24"/>
    </row>
    <row r="1657" spans="2:21">
      <c r="B1657" s="24" t="str">
        <f t="shared" si="57"/>
        <v>N</v>
      </c>
      <c r="C1657" s="24" t="s">
        <v>6677</v>
      </c>
      <c r="D1657" s="24" t="str">
        <f t="shared" si="58"/>
        <v/>
      </c>
      <c r="E1657" s="197" t="s">
        <v>468</v>
      </c>
      <c r="F1657" s="189" t="s">
        <v>4655</v>
      </c>
      <c r="G1657" s="189" t="s">
        <v>432</v>
      </c>
      <c r="H1657" s="202" t="s">
        <v>265</v>
      </c>
      <c r="I1657" s="24" t="s">
        <v>3956</v>
      </c>
      <c r="J1657" s="24" t="s">
        <v>4656</v>
      </c>
      <c r="K1657" s="24"/>
      <c r="L1657" s="24" t="s">
        <v>4867</v>
      </c>
      <c r="M1657" s="24" t="s">
        <v>535</v>
      </c>
      <c r="N1657" s="24" t="s">
        <v>4868</v>
      </c>
      <c r="O1657" s="24" t="s">
        <v>1235</v>
      </c>
      <c r="P1657" s="25" t="s">
        <v>544</v>
      </c>
      <c r="Q1657" s="24" t="s">
        <v>5022</v>
      </c>
      <c r="R1657" s="25" t="s">
        <v>1095</v>
      </c>
      <c r="S1657" s="24"/>
      <c r="T1657" s="24"/>
      <c r="U1657" s="24"/>
    </row>
    <row r="1658" spans="2:21">
      <c r="B1658" s="24" t="str">
        <f t="shared" si="57"/>
        <v>N</v>
      </c>
      <c r="C1658" s="24" t="s">
        <v>6678</v>
      </c>
      <c r="D1658" s="24" t="str">
        <f t="shared" si="58"/>
        <v/>
      </c>
      <c r="E1658" s="197" t="s">
        <v>468</v>
      </c>
      <c r="F1658" s="189" t="s">
        <v>4655</v>
      </c>
      <c r="G1658" s="189" t="s">
        <v>432</v>
      </c>
      <c r="H1658" s="202" t="s">
        <v>265</v>
      </c>
      <c r="I1658" s="24" t="s">
        <v>3956</v>
      </c>
      <c r="J1658" s="24" t="s">
        <v>4656</v>
      </c>
      <c r="K1658" s="24"/>
      <c r="L1658" s="24" t="s">
        <v>4867</v>
      </c>
      <c r="M1658" s="24" t="s">
        <v>543</v>
      </c>
      <c r="N1658" s="24" t="s">
        <v>4868</v>
      </c>
      <c r="O1658" s="24" t="s">
        <v>1235</v>
      </c>
      <c r="P1658" s="25" t="s">
        <v>544</v>
      </c>
      <c r="Q1658" s="24" t="s">
        <v>5024</v>
      </c>
      <c r="R1658" s="25" t="s">
        <v>4664</v>
      </c>
      <c r="S1658" s="24"/>
      <c r="T1658" s="24"/>
      <c r="U1658" s="24"/>
    </row>
    <row r="1659" spans="2:21">
      <c r="B1659" s="24" t="str">
        <f t="shared" ref="B1659:B1722" si="59">IF(AND(M1659&lt;&gt;"B20", O1659= "Coating_Standard"),"Y","N")</f>
        <v>N</v>
      </c>
      <c r="C1659" s="24" t="s">
        <v>6679</v>
      </c>
      <c r="D1659" s="24" t="str">
        <f t="shared" si="58"/>
        <v/>
      </c>
      <c r="E1659" s="197" t="s">
        <v>468</v>
      </c>
      <c r="F1659" s="189" t="s">
        <v>4655</v>
      </c>
      <c r="G1659" s="189" t="s">
        <v>432</v>
      </c>
      <c r="H1659" s="202" t="s">
        <v>265</v>
      </c>
      <c r="I1659" s="24" t="s">
        <v>3956</v>
      </c>
      <c r="J1659" s="24" t="s">
        <v>4656</v>
      </c>
      <c r="K1659" s="24"/>
      <c r="L1659" s="24" t="s">
        <v>4867</v>
      </c>
      <c r="M1659" s="24" t="s">
        <v>550</v>
      </c>
      <c r="N1659" s="24" t="s">
        <v>549</v>
      </c>
      <c r="O1659" s="24" t="s">
        <v>1235</v>
      </c>
      <c r="P1659" s="25" t="s">
        <v>544</v>
      </c>
      <c r="Q1659" s="24" t="s">
        <v>5026</v>
      </c>
      <c r="R1659" s="25" t="s">
        <v>1095</v>
      </c>
      <c r="S1659" s="24"/>
      <c r="T1659" s="24"/>
      <c r="U1659" s="24"/>
    </row>
    <row r="1660" spans="2:21">
      <c r="B1660" s="24" t="str">
        <f t="shared" si="59"/>
        <v>N</v>
      </c>
      <c r="C1660" s="24" t="s">
        <v>6680</v>
      </c>
      <c r="D1660" s="24" t="str">
        <f t="shared" si="58"/>
        <v/>
      </c>
      <c r="E1660" s="197" t="s">
        <v>468</v>
      </c>
      <c r="F1660" s="189" t="s">
        <v>4655</v>
      </c>
      <c r="G1660" s="189" t="s">
        <v>432</v>
      </c>
      <c r="H1660" s="202" t="s">
        <v>265</v>
      </c>
      <c r="I1660" s="24" t="s">
        <v>3961</v>
      </c>
      <c r="J1660" s="24" t="s">
        <v>3961</v>
      </c>
      <c r="K1660" s="24"/>
      <c r="L1660" s="24" t="s">
        <v>4867</v>
      </c>
      <c r="M1660" s="24" t="s">
        <v>535</v>
      </c>
      <c r="N1660" s="24" t="s">
        <v>4868</v>
      </c>
      <c r="O1660" s="24" t="s">
        <v>1235</v>
      </c>
      <c r="P1660" s="25" t="s">
        <v>544</v>
      </c>
      <c r="Q1660" s="24" t="s">
        <v>5028</v>
      </c>
      <c r="R1660" s="25" t="s">
        <v>1095</v>
      </c>
      <c r="S1660" s="24"/>
      <c r="T1660" s="24"/>
      <c r="U1660" s="24"/>
    </row>
    <row r="1661" spans="2:21">
      <c r="B1661" s="24" t="str">
        <f t="shared" si="59"/>
        <v>N</v>
      </c>
      <c r="C1661" s="24" t="s">
        <v>6681</v>
      </c>
      <c r="D1661" s="24" t="str">
        <f t="shared" si="58"/>
        <v/>
      </c>
      <c r="E1661" s="197" t="s">
        <v>468</v>
      </c>
      <c r="F1661" s="189" t="s">
        <v>4655</v>
      </c>
      <c r="G1661" s="189" t="s">
        <v>432</v>
      </c>
      <c r="H1661" s="202" t="s">
        <v>265</v>
      </c>
      <c r="I1661" s="24" t="s">
        <v>3961</v>
      </c>
      <c r="J1661" s="24" t="s">
        <v>3961</v>
      </c>
      <c r="K1661" s="24"/>
      <c r="L1661" s="24" t="s">
        <v>4867</v>
      </c>
      <c r="M1661" s="24" t="s">
        <v>543</v>
      </c>
      <c r="N1661" s="24" t="s">
        <v>4868</v>
      </c>
      <c r="O1661" s="24" t="s">
        <v>1235</v>
      </c>
      <c r="P1661" s="25" t="s">
        <v>544</v>
      </c>
      <c r="Q1661" s="24" t="s">
        <v>5030</v>
      </c>
      <c r="R1661" s="25" t="s">
        <v>4664</v>
      </c>
      <c r="S1661" s="24"/>
      <c r="T1661" s="24"/>
      <c r="U1661" s="24"/>
    </row>
    <row r="1662" spans="2:21">
      <c r="B1662" s="24" t="str">
        <f t="shared" si="59"/>
        <v>N</v>
      </c>
      <c r="C1662" s="24" t="s">
        <v>6682</v>
      </c>
      <c r="D1662" s="24" t="str">
        <f t="shared" si="58"/>
        <v/>
      </c>
      <c r="E1662" s="197" t="s">
        <v>468</v>
      </c>
      <c r="F1662" s="189" t="s">
        <v>4655</v>
      </c>
      <c r="G1662" s="189" t="s">
        <v>432</v>
      </c>
      <c r="H1662" s="202" t="s">
        <v>265</v>
      </c>
      <c r="I1662" s="24" t="s">
        <v>3961</v>
      </c>
      <c r="J1662" s="24" t="s">
        <v>3961</v>
      </c>
      <c r="K1662" s="24"/>
      <c r="L1662" s="24" t="s">
        <v>4867</v>
      </c>
      <c r="M1662" s="24" t="s">
        <v>550</v>
      </c>
      <c r="N1662" s="24" t="s">
        <v>549</v>
      </c>
      <c r="O1662" s="24" t="s">
        <v>1235</v>
      </c>
      <c r="P1662" s="25" t="s">
        <v>544</v>
      </c>
      <c r="Q1662" s="24" t="s">
        <v>5032</v>
      </c>
      <c r="R1662" s="25" t="s">
        <v>1095</v>
      </c>
      <c r="S1662" s="24"/>
      <c r="T1662" s="24"/>
      <c r="U1662" s="24"/>
    </row>
    <row r="1663" spans="2:21">
      <c r="B1663" s="24" t="str">
        <f t="shared" si="59"/>
        <v>N</v>
      </c>
      <c r="C1663" s="24" t="s">
        <v>6683</v>
      </c>
      <c r="D1663" s="24" t="str">
        <f t="shared" si="58"/>
        <v/>
      </c>
      <c r="E1663" s="189" t="s">
        <v>326</v>
      </c>
      <c r="F1663" s="189" t="s">
        <v>4655</v>
      </c>
      <c r="G1663" s="189" t="s">
        <v>339</v>
      </c>
      <c r="H1663" s="195" t="s">
        <v>329</v>
      </c>
      <c r="I1663" s="24" t="s">
        <v>3956</v>
      </c>
      <c r="J1663" s="24" t="s">
        <v>4656</v>
      </c>
      <c r="K1663" s="24" t="s">
        <v>4657</v>
      </c>
      <c r="L1663" s="24" t="s">
        <v>4658</v>
      </c>
      <c r="M1663" s="24" t="s">
        <v>535</v>
      </c>
      <c r="N1663" s="24" t="s">
        <v>4868</v>
      </c>
      <c r="O1663" s="24" t="s">
        <v>1235</v>
      </c>
      <c r="P1663" s="25" t="s">
        <v>544</v>
      </c>
      <c r="Q1663" s="24" t="s">
        <v>5088</v>
      </c>
      <c r="R1663" s="25" t="s">
        <v>1095</v>
      </c>
      <c r="S1663" s="24"/>
      <c r="T1663" s="24"/>
      <c r="U1663" s="24"/>
    </row>
    <row r="1664" spans="2:21">
      <c r="B1664" s="24" t="str">
        <f t="shared" si="59"/>
        <v>N</v>
      </c>
      <c r="C1664" s="24" t="s">
        <v>6684</v>
      </c>
      <c r="D1664" s="24" t="str">
        <f t="shared" si="58"/>
        <v/>
      </c>
      <c r="E1664" s="189" t="s">
        <v>326</v>
      </c>
      <c r="F1664" s="189" t="s">
        <v>4655</v>
      </c>
      <c r="G1664" s="189" t="s">
        <v>339</v>
      </c>
      <c r="H1664" s="195" t="s">
        <v>329</v>
      </c>
      <c r="I1664" s="24" t="s">
        <v>3956</v>
      </c>
      <c r="J1664" s="24" t="s">
        <v>4656</v>
      </c>
      <c r="K1664" s="24" t="s">
        <v>4657</v>
      </c>
      <c r="L1664" s="24" t="s">
        <v>4658</v>
      </c>
      <c r="M1664" s="24" t="s">
        <v>543</v>
      </c>
      <c r="N1664" s="24" t="s">
        <v>4868</v>
      </c>
      <c r="O1664" s="24" t="s">
        <v>1235</v>
      </c>
      <c r="P1664" s="25" t="s">
        <v>544</v>
      </c>
      <c r="Q1664" s="24" t="s">
        <v>5090</v>
      </c>
      <c r="R1664" s="25" t="s">
        <v>4664</v>
      </c>
      <c r="S1664" s="24"/>
      <c r="T1664" s="24"/>
      <c r="U1664" s="24"/>
    </row>
    <row r="1665" spans="2:21">
      <c r="B1665" s="24" t="str">
        <f t="shared" si="59"/>
        <v>N</v>
      </c>
      <c r="C1665" s="24" t="s">
        <v>6685</v>
      </c>
      <c r="D1665" s="24" t="str">
        <f t="shared" si="58"/>
        <v/>
      </c>
      <c r="E1665" s="189" t="s">
        <v>326</v>
      </c>
      <c r="F1665" s="189" t="s">
        <v>4655</v>
      </c>
      <c r="G1665" s="189" t="s">
        <v>332</v>
      </c>
      <c r="H1665" s="195" t="s">
        <v>333</v>
      </c>
      <c r="I1665" s="24" t="s">
        <v>3961</v>
      </c>
      <c r="J1665" s="24" t="s">
        <v>3961</v>
      </c>
      <c r="K1665" s="24"/>
      <c r="L1665" s="24" t="s">
        <v>4658</v>
      </c>
      <c r="M1665" s="24" t="s">
        <v>535</v>
      </c>
      <c r="N1665" s="24" t="s">
        <v>4868</v>
      </c>
      <c r="O1665" s="24" t="s">
        <v>1235</v>
      </c>
      <c r="P1665" s="25" t="s">
        <v>544</v>
      </c>
      <c r="Q1665" s="24" t="s">
        <v>5092</v>
      </c>
      <c r="R1665" s="25" t="s">
        <v>1095</v>
      </c>
      <c r="S1665" s="24"/>
      <c r="T1665" s="24"/>
      <c r="U1665" s="24"/>
    </row>
    <row r="1666" spans="2:21">
      <c r="B1666" s="24" t="str">
        <f t="shared" si="59"/>
        <v>N</v>
      </c>
      <c r="C1666" s="24" t="s">
        <v>6686</v>
      </c>
      <c r="D1666" s="24" t="str">
        <f t="shared" si="58"/>
        <v/>
      </c>
      <c r="E1666" s="189" t="s">
        <v>326</v>
      </c>
      <c r="F1666" s="189" t="s">
        <v>4655</v>
      </c>
      <c r="G1666" s="189" t="s">
        <v>332</v>
      </c>
      <c r="H1666" s="195" t="s">
        <v>333</v>
      </c>
      <c r="I1666" s="24" t="s">
        <v>3961</v>
      </c>
      <c r="J1666" s="24" t="s">
        <v>3961</v>
      </c>
      <c r="K1666" s="24"/>
      <c r="L1666" s="24" t="s">
        <v>4658</v>
      </c>
      <c r="M1666" s="24" t="s">
        <v>543</v>
      </c>
      <c r="N1666" s="24" t="s">
        <v>4868</v>
      </c>
      <c r="O1666" s="24" t="s">
        <v>1235</v>
      </c>
      <c r="P1666" s="25" t="s">
        <v>544</v>
      </c>
      <c r="Q1666" s="24" t="s">
        <v>5094</v>
      </c>
      <c r="R1666" s="25" t="s">
        <v>4664</v>
      </c>
      <c r="S1666" s="24"/>
      <c r="T1666" s="24"/>
      <c r="U1666" s="24"/>
    </row>
    <row r="1667" spans="2:21">
      <c r="B1667" s="24" t="str">
        <f t="shared" si="59"/>
        <v>N</v>
      </c>
      <c r="C1667" s="24" t="s">
        <v>6687</v>
      </c>
      <c r="D1667" s="24" t="str">
        <f t="shared" si="58"/>
        <v/>
      </c>
      <c r="E1667" s="189" t="s">
        <v>326</v>
      </c>
      <c r="F1667" s="189" t="s">
        <v>4655</v>
      </c>
      <c r="G1667" s="189" t="s">
        <v>332</v>
      </c>
      <c r="H1667" s="195" t="s">
        <v>333</v>
      </c>
      <c r="I1667" s="24" t="s">
        <v>3956</v>
      </c>
      <c r="J1667" s="24" t="s">
        <v>4656</v>
      </c>
      <c r="K1667" s="24" t="s">
        <v>4675</v>
      </c>
      <c r="L1667" s="24" t="s">
        <v>4658</v>
      </c>
      <c r="M1667" s="24" t="s">
        <v>535</v>
      </c>
      <c r="N1667" s="24" t="s">
        <v>4868</v>
      </c>
      <c r="O1667" s="24" t="s">
        <v>1235</v>
      </c>
      <c r="P1667" s="25" t="s">
        <v>544</v>
      </c>
      <c r="Q1667" s="24" t="s">
        <v>5096</v>
      </c>
      <c r="R1667" s="25" t="s">
        <v>1095</v>
      </c>
      <c r="S1667" s="24"/>
      <c r="T1667" s="24"/>
      <c r="U1667" s="24"/>
    </row>
    <row r="1668" spans="2:21">
      <c r="B1668" s="24" t="str">
        <f t="shared" si="59"/>
        <v>N</v>
      </c>
      <c r="C1668" s="24" t="s">
        <v>6688</v>
      </c>
      <c r="D1668" s="24" t="str">
        <f t="shared" si="58"/>
        <v/>
      </c>
      <c r="E1668" s="189" t="s">
        <v>326</v>
      </c>
      <c r="F1668" s="189" t="s">
        <v>4655</v>
      </c>
      <c r="G1668" s="189" t="s">
        <v>332</v>
      </c>
      <c r="H1668" s="195" t="s">
        <v>333</v>
      </c>
      <c r="I1668" s="24" t="s">
        <v>3956</v>
      </c>
      <c r="J1668" s="24" t="s">
        <v>4656</v>
      </c>
      <c r="K1668" s="24" t="s">
        <v>4675</v>
      </c>
      <c r="L1668" s="24" t="s">
        <v>4658</v>
      </c>
      <c r="M1668" s="24" t="s">
        <v>543</v>
      </c>
      <c r="N1668" s="24" t="s">
        <v>4868</v>
      </c>
      <c r="O1668" s="24" t="s">
        <v>1235</v>
      </c>
      <c r="P1668" s="25" t="s">
        <v>544</v>
      </c>
      <c r="Q1668" s="24" t="s">
        <v>5098</v>
      </c>
      <c r="R1668" s="25" t="s">
        <v>4664</v>
      </c>
      <c r="S1668" s="24"/>
      <c r="T1668" s="24"/>
      <c r="U1668" s="24"/>
    </row>
    <row r="1669" spans="2:21">
      <c r="B1669" s="24" t="str">
        <f t="shared" si="59"/>
        <v>N</v>
      </c>
      <c r="C1669" s="24" t="s">
        <v>6689</v>
      </c>
      <c r="D1669" s="24" t="str">
        <f t="shared" si="58"/>
        <v/>
      </c>
      <c r="E1669" s="189" t="s">
        <v>336</v>
      </c>
      <c r="F1669" s="189" t="s">
        <v>4655</v>
      </c>
      <c r="G1669" s="189" t="s">
        <v>339</v>
      </c>
      <c r="H1669" s="195" t="s">
        <v>329</v>
      </c>
      <c r="I1669" s="24" t="s">
        <v>3956</v>
      </c>
      <c r="J1669" s="24" t="s">
        <v>4656</v>
      </c>
      <c r="K1669" s="24" t="s">
        <v>4657</v>
      </c>
      <c r="L1669" s="24" t="s">
        <v>4658</v>
      </c>
      <c r="M1669" s="24" t="s">
        <v>535</v>
      </c>
      <c r="N1669" s="24" t="s">
        <v>4868</v>
      </c>
      <c r="O1669" s="24" t="s">
        <v>1235</v>
      </c>
      <c r="P1669" s="25" t="s">
        <v>544</v>
      </c>
      <c r="Q1669" s="24" t="s">
        <v>5088</v>
      </c>
      <c r="R1669" s="25" t="s">
        <v>1095</v>
      </c>
      <c r="S1669" s="24"/>
      <c r="T1669" s="24"/>
      <c r="U1669" s="24"/>
    </row>
    <row r="1670" spans="2:21">
      <c r="B1670" s="24" t="str">
        <f t="shared" si="59"/>
        <v>N</v>
      </c>
      <c r="C1670" s="24" t="s">
        <v>6690</v>
      </c>
      <c r="D1670" s="24" t="str">
        <f t="shared" si="58"/>
        <v/>
      </c>
      <c r="E1670" s="189" t="s">
        <v>336</v>
      </c>
      <c r="F1670" s="189" t="s">
        <v>4655</v>
      </c>
      <c r="G1670" s="189" t="s">
        <v>339</v>
      </c>
      <c r="H1670" s="195" t="s">
        <v>329</v>
      </c>
      <c r="I1670" s="24" t="s">
        <v>3956</v>
      </c>
      <c r="J1670" s="24" t="s">
        <v>4656</v>
      </c>
      <c r="K1670" s="24" t="s">
        <v>4657</v>
      </c>
      <c r="L1670" s="24" t="s">
        <v>4658</v>
      </c>
      <c r="M1670" s="24" t="s">
        <v>543</v>
      </c>
      <c r="N1670" s="24" t="s">
        <v>4868</v>
      </c>
      <c r="O1670" s="24" t="s">
        <v>1235</v>
      </c>
      <c r="P1670" s="25" t="s">
        <v>544</v>
      </c>
      <c r="Q1670" s="24" t="s">
        <v>5090</v>
      </c>
      <c r="R1670" s="25" t="s">
        <v>4664</v>
      </c>
      <c r="S1670" s="24"/>
      <c r="T1670" s="24"/>
      <c r="U1670" s="24"/>
    </row>
    <row r="1671" spans="2:21">
      <c r="B1671" s="24" t="str">
        <f t="shared" si="59"/>
        <v>N</v>
      </c>
      <c r="C1671" s="24" t="s">
        <v>6691</v>
      </c>
      <c r="D1671" s="24" t="str">
        <f t="shared" si="58"/>
        <v/>
      </c>
      <c r="E1671" s="189" t="s">
        <v>336</v>
      </c>
      <c r="F1671" s="189" t="s">
        <v>4655</v>
      </c>
      <c r="G1671" s="189" t="s">
        <v>332</v>
      </c>
      <c r="H1671" s="195" t="s">
        <v>333</v>
      </c>
      <c r="I1671" s="24" t="s">
        <v>3961</v>
      </c>
      <c r="J1671" s="24" t="s">
        <v>3961</v>
      </c>
      <c r="K1671" s="24"/>
      <c r="L1671" s="24" t="s">
        <v>4658</v>
      </c>
      <c r="M1671" s="24" t="s">
        <v>535</v>
      </c>
      <c r="N1671" s="24" t="s">
        <v>4868</v>
      </c>
      <c r="O1671" s="24" t="s">
        <v>1235</v>
      </c>
      <c r="P1671" s="25" t="s">
        <v>544</v>
      </c>
      <c r="Q1671" s="24" t="s">
        <v>5092</v>
      </c>
      <c r="R1671" s="25" t="s">
        <v>1095</v>
      </c>
      <c r="S1671" s="24"/>
      <c r="T1671" s="24"/>
      <c r="U1671" s="24"/>
    </row>
    <row r="1672" spans="2:21">
      <c r="B1672" s="24" t="str">
        <f t="shared" si="59"/>
        <v>N</v>
      </c>
      <c r="C1672" s="24" t="s">
        <v>6692</v>
      </c>
      <c r="D1672" s="24" t="str">
        <f t="shared" si="58"/>
        <v/>
      </c>
      <c r="E1672" s="189" t="s">
        <v>336</v>
      </c>
      <c r="F1672" s="189" t="s">
        <v>4655</v>
      </c>
      <c r="G1672" s="189" t="s">
        <v>332</v>
      </c>
      <c r="H1672" s="195" t="s">
        <v>333</v>
      </c>
      <c r="I1672" s="24" t="s">
        <v>3961</v>
      </c>
      <c r="J1672" s="24" t="s">
        <v>3961</v>
      </c>
      <c r="K1672" s="24"/>
      <c r="L1672" s="24" t="s">
        <v>4658</v>
      </c>
      <c r="M1672" s="24" t="s">
        <v>543</v>
      </c>
      <c r="N1672" s="24" t="s">
        <v>4868</v>
      </c>
      <c r="O1672" s="24" t="s">
        <v>1235</v>
      </c>
      <c r="P1672" s="25" t="s">
        <v>544</v>
      </c>
      <c r="Q1672" s="24" t="s">
        <v>5094</v>
      </c>
      <c r="R1672" s="25" t="s">
        <v>4664</v>
      </c>
      <c r="S1672" s="24"/>
      <c r="T1672" s="24"/>
      <c r="U1672" s="24"/>
    </row>
    <row r="1673" spans="2:21">
      <c r="B1673" s="24" t="str">
        <f t="shared" si="59"/>
        <v>N</v>
      </c>
      <c r="C1673" s="24" t="s">
        <v>6693</v>
      </c>
      <c r="D1673" s="24" t="str">
        <f t="shared" si="58"/>
        <v/>
      </c>
      <c r="E1673" s="189" t="s">
        <v>336</v>
      </c>
      <c r="F1673" s="189" t="s">
        <v>4655</v>
      </c>
      <c r="G1673" s="189" t="s">
        <v>332</v>
      </c>
      <c r="H1673" s="195" t="s">
        <v>333</v>
      </c>
      <c r="I1673" s="24" t="s">
        <v>3956</v>
      </c>
      <c r="J1673" s="24" t="s">
        <v>4656</v>
      </c>
      <c r="K1673" s="24" t="s">
        <v>4675</v>
      </c>
      <c r="L1673" s="24" t="s">
        <v>4658</v>
      </c>
      <c r="M1673" s="24" t="s">
        <v>535</v>
      </c>
      <c r="N1673" s="24" t="s">
        <v>4868</v>
      </c>
      <c r="O1673" s="24" t="s">
        <v>1235</v>
      </c>
      <c r="P1673" s="25" t="s">
        <v>544</v>
      </c>
      <c r="Q1673" s="24" t="s">
        <v>5096</v>
      </c>
      <c r="R1673" s="25" t="s">
        <v>1095</v>
      </c>
      <c r="S1673" s="24"/>
      <c r="T1673" s="24"/>
      <c r="U1673" s="24"/>
    </row>
    <row r="1674" spans="2:21">
      <c r="B1674" s="24" t="str">
        <f t="shared" si="59"/>
        <v>N</v>
      </c>
      <c r="C1674" s="24" t="s">
        <v>6694</v>
      </c>
      <c r="D1674" s="24" t="str">
        <f t="shared" si="58"/>
        <v/>
      </c>
      <c r="E1674" s="189" t="s">
        <v>336</v>
      </c>
      <c r="F1674" s="189" t="s">
        <v>4655</v>
      </c>
      <c r="G1674" s="189" t="s">
        <v>332</v>
      </c>
      <c r="H1674" s="195" t="s">
        <v>333</v>
      </c>
      <c r="I1674" s="24" t="s">
        <v>3956</v>
      </c>
      <c r="J1674" s="24" t="s">
        <v>4656</v>
      </c>
      <c r="K1674" s="24" t="s">
        <v>4675</v>
      </c>
      <c r="L1674" s="24" t="s">
        <v>4658</v>
      </c>
      <c r="M1674" s="24" t="s">
        <v>543</v>
      </c>
      <c r="N1674" s="24" t="s">
        <v>4868</v>
      </c>
      <c r="O1674" s="24" t="s">
        <v>1235</v>
      </c>
      <c r="P1674" s="25" t="s">
        <v>544</v>
      </c>
      <c r="Q1674" s="24" t="s">
        <v>5098</v>
      </c>
      <c r="R1674" s="25" t="s">
        <v>4664</v>
      </c>
      <c r="S1674" s="24"/>
      <c r="T1674" s="24"/>
      <c r="U1674" s="24"/>
    </row>
    <row r="1675" spans="2:21">
      <c r="B1675" s="24" t="str">
        <f t="shared" si="59"/>
        <v>N</v>
      </c>
      <c r="C1675" s="24" t="s">
        <v>6695</v>
      </c>
      <c r="D1675" s="24" t="str">
        <f t="shared" si="58"/>
        <v/>
      </c>
      <c r="E1675" s="189" t="s">
        <v>344</v>
      </c>
      <c r="F1675" s="189" t="s">
        <v>4655</v>
      </c>
      <c r="G1675" s="189" t="s">
        <v>339</v>
      </c>
      <c r="H1675" s="195" t="s">
        <v>329</v>
      </c>
      <c r="I1675" s="24" t="s">
        <v>3956</v>
      </c>
      <c r="J1675" s="24" t="s">
        <v>4656</v>
      </c>
      <c r="K1675" s="24" t="s">
        <v>4657</v>
      </c>
      <c r="L1675" s="24" t="s">
        <v>4658</v>
      </c>
      <c r="M1675" s="24" t="s">
        <v>535</v>
      </c>
      <c r="N1675" s="24" t="s">
        <v>4868</v>
      </c>
      <c r="O1675" s="24" t="s">
        <v>1235</v>
      </c>
      <c r="P1675" s="25" t="s">
        <v>544</v>
      </c>
      <c r="Q1675" s="24" t="s">
        <v>5088</v>
      </c>
      <c r="R1675" s="25" t="s">
        <v>1095</v>
      </c>
      <c r="S1675" s="24"/>
      <c r="T1675" s="24"/>
      <c r="U1675" s="24"/>
    </row>
    <row r="1676" spans="2:21">
      <c r="B1676" s="24" t="str">
        <f t="shared" si="59"/>
        <v>N</v>
      </c>
      <c r="C1676" s="24" t="s">
        <v>6696</v>
      </c>
      <c r="D1676" s="24" t="str">
        <f t="shared" si="58"/>
        <v/>
      </c>
      <c r="E1676" s="189" t="s">
        <v>344</v>
      </c>
      <c r="F1676" s="189" t="s">
        <v>4655</v>
      </c>
      <c r="G1676" s="189" t="s">
        <v>339</v>
      </c>
      <c r="H1676" s="195" t="s">
        <v>329</v>
      </c>
      <c r="I1676" s="24" t="s">
        <v>3956</v>
      </c>
      <c r="J1676" s="24" t="s">
        <v>4656</v>
      </c>
      <c r="K1676" s="24" t="s">
        <v>4657</v>
      </c>
      <c r="L1676" s="24" t="s">
        <v>4658</v>
      </c>
      <c r="M1676" s="24" t="s">
        <v>543</v>
      </c>
      <c r="N1676" s="24" t="s">
        <v>4868</v>
      </c>
      <c r="O1676" s="24" t="s">
        <v>1235</v>
      </c>
      <c r="P1676" s="25" t="s">
        <v>544</v>
      </c>
      <c r="Q1676" s="24" t="s">
        <v>5090</v>
      </c>
      <c r="R1676" s="25" t="s">
        <v>4664</v>
      </c>
      <c r="S1676" s="24"/>
      <c r="T1676" s="24"/>
      <c r="U1676" s="24"/>
    </row>
    <row r="1677" spans="2:21">
      <c r="B1677" s="24" t="str">
        <f t="shared" si="59"/>
        <v>N</v>
      </c>
      <c r="C1677" s="24" t="s">
        <v>6697</v>
      </c>
      <c r="D1677" s="24" t="str">
        <f t="shared" si="58"/>
        <v/>
      </c>
      <c r="E1677" s="189" t="s">
        <v>344</v>
      </c>
      <c r="F1677" s="189" t="s">
        <v>4655</v>
      </c>
      <c r="G1677" s="189" t="s">
        <v>332</v>
      </c>
      <c r="H1677" s="195" t="s">
        <v>333</v>
      </c>
      <c r="I1677" s="24" t="s">
        <v>3961</v>
      </c>
      <c r="J1677" s="24" t="s">
        <v>3961</v>
      </c>
      <c r="K1677" s="24"/>
      <c r="L1677" s="24" t="s">
        <v>4658</v>
      </c>
      <c r="M1677" s="24" t="s">
        <v>535</v>
      </c>
      <c r="N1677" s="24" t="s">
        <v>4868</v>
      </c>
      <c r="O1677" s="24" t="s">
        <v>1235</v>
      </c>
      <c r="P1677" s="25" t="s">
        <v>544</v>
      </c>
      <c r="Q1677" s="24" t="s">
        <v>5092</v>
      </c>
      <c r="R1677" s="25" t="s">
        <v>1095</v>
      </c>
      <c r="S1677" s="24"/>
      <c r="T1677" s="24"/>
      <c r="U1677" s="24"/>
    </row>
    <row r="1678" spans="2:21">
      <c r="B1678" s="24" t="str">
        <f t="shared" si="59"/>
        <v>N</v>
      </c>
      <c r="C1678" s="24" t="s">
        <v>6698</v>
      </c>
      <c r="D1678" s="24" t="str">
        <f t="shared" si="58"/>
        <v/>
      </c>
      <c r="E1678" s="189" t="s">
        <v>344</v>
      </c>
      <c r="F1678" s="189" t="s">
        <v>4655</v>
      </c>
      <c r="G1678" s="189" t="s">
        <v>332</v>
      </c>
      <c r="H1678" s="195" t="s">
        <v>333</v>
      </c>
      <c r="I1678" s="24" t="s">
        <v>3961</v>
      </c>
      <c r="J1678" s="24" t="s">
        <v>3961</v>
      </c>
      <c r="K1678" s="24"/>
      <c r="L1678" s="24" t="s">
        <v>4658</v>
      </c>
      <c r="M1678" s="24" t="s">
        <v>543</v>
      </c>
      <c r="N1678" s="24" t="s">
        <v>4868</v>
      </c>
      <c r="O1678" s="24" t="s">
        <v>1235</v>
      </c>
      <c r="P1678" s="25" t="s">
        <v>544</v>
      </c>
      <c r="Q1678" s="24" t="s">
        <v>5094</v>
      </c>
      <c r="R1678" s="25" t="s">
        <v>4664</v>
      </c>
      <c r="S1678" s="24"/>
      <c r="T1678" s="24"/>
      <c r="U1678" s="24"/>
    </row>
    <row r="1679" spans="2:21">
      <c r="B1679" s="24" t="str">
        <f t="shared" si="59"/>
        <v>N</v>
      </c>
      <c r="C1679" s="24" t="s">
        <v>6699</v>
      </c>
      <c r="D1679" s="24" t="str">
        <f t="shared" si="58"/>
        <v/>
      </c>
      <c r="E1679" s="189" t="s">
        <v>344</v>
      </c>
      <c r="F1679" s="189" t="s">
        <v>4655</v>
      </c>
      <c r="G1679" s="189" t="s">
        <v>332</v>
      </c>
      <c r="H1679" s="195" t="s">
        <v>333</v>
      </c>
      <c r="I1679" s="24" t="s">
        <v>3956</v>
      </c>
      <c r="J1679" s="24" t="s">
        <v>4656</v>
      </c>
      <c r="K1679" s="24" t="s">
        <v>4675</v>
      </c>
      <c r="L1679" s="24" t="s">
        <v>4658</v>
      </c>
      <c r="M1679" s="24" t="s">
        <v>535</v>
      </c>
      <c r="N1679" s="24" t="s">
        <v>4868</v>
      </c>
      <c r="O1679" s="24" t="s">
        <v>1235</v>
      </c>
      <c r="P1679" s="25" t="s">
        <v>544</v>
      </c>
      <c r="Q1679" s="24" t="s">
        <v>5096</v>
      </c>
      <c r="R1679" s="25" t="s">
        <v>1095</v>
      </c>
      <c r="S1679" s="24"/>
      <c r="T1679" s="24"/>
      <c r="U1679" s="24"/>
    </row>
    <row r="1680" spans="2:21">
      <c r="B1680" s="24" t="str">
        <f t="shared" si="59"/>
        <v>N</v>
      </c>
      <c r="C1680" s="24" t="s">
        <v>6700</v>
      </c>
      <c r="D1680" s="24" t="str">
        <f t="shared" si="58"/>
        <v/>
      </c>
      <c r="E1680" s="189" t="s">
        <v>344</v>
      </c>
      <c r="F1680" s="189" t="s">
        <v>4655</v>
      </c>
      <c r="G1680" s="189" t="s">
        <v>332</v>
      </c>
      <c r="H1680" s="195" t="s">
        <v>333</v>
      </c>
      <c r="I1680" s="24" t="s">
        <v>3956</v>
      </c>
      <c r="J1680" s="24" t="s">
        <v>4656</v>
      </c>
      <c r="K1680" s="24" t="s">
        <v>4675</v>
      </c>
      <c r="L1680" s="24" t="s">
        <v>4658</v>
      </c>
      <c r="M1680" s="24" t="s">
        <v>543</v>
      </c>
      <c r="N1680" s="24" t="s">
        <v>4868</v>
      </c>
      <c r="O1680" s="24" t="s">
        <v>1235</v>
      </c>
      <c r="P1680" s="25" t="s">
        <v>544</v>
      </c>
      <c r="Q1680" s="24" t="s">
        <v>5098</v>
      </c>
      <c r="R1680" s="25" t="s">
        <v>4664</v>
      </c>
      <c r="S1680" s="24"/>
      <c r="T1680" s="24"/>
      <c r="U1680" s="24"/>
    </row>
    <row r="1681" spans="2:21">
      <c r="B1681" s="24" t="str">
        <f t="shared" si="59"/>
        <v>N</v>
      </c>
      <c r="C1681" s="24" t="s">
        <v>6701</v>
      </c>
      <c r="D1681" s="24" t="str">
        <f t="shared" si="58"/>
        <v/>
      </c>
      <c r="E1681" s="189" t="s">
        <v>356</v>
      </c>
      <c r="F1681" s="189" t="s">
        <v>4655</v>
      </c>
      <c r="G1681" s="189" t="s">
        <v>359</v>
      </c>
      <c r="H1681" s="195" t="s">
        <v>360</v>
      </c>
      <c r="I1681" s="24" t="s">
        <v>3956</v>
      </c>
      <c r="J1681" s="24" t="s">
        <v>4656</v>
      </c>
      <c r="K1681" s="24"/>
      <c r="L1681" s="24" t="s">
        <v>4658</v>
      </c>
      <c r="M1681" s="24" t="s">
        <v>535</v>
      </c>
      <c r="N1681" s="24" t="s">
        <v>4868</v>
      </c>
      <c r="O1681" s="24" t="s">
        <v>1235</v>
      </c>
      <c r="P1681" s="25" t="s">
        <v>544</v>
      </c>
      <c r="Q1681" s="24" t="s">
        <v>5112</v>
      </c>
      <c r="R1681" s="25" t="s">
        <v>1095</v>
      </c>
      <c r="S1681" s="24"/>
      <c r="T1681" s="24"/>
      <c r="U1681" s="24"/>
    </row>
    <row r="1682" spans="2:21">
      <c r="B1682" s="24" t="str">
        <f t="shared" si="59"/>
        <v>N</v>
      </c>
      <c r="C1682" s="24" t="s">
        <v>6702</v>
      </c>
      <c r="D1682" s="24" t="str">
        <f t="shared" si="58"/>
        <v/>
      </c>
      <c r="E1682" s="189" t="s">
        <v>356</v>
      </c>
      <c r="F1682" s="189" t="s">
        <v>4655</v>
      </c>
      <c r="G1682" s="189" t="s">
        <v>359</v>
      </c>
      <c r="H1682" s="195" t="s">
        <v>360</v>
      </c>
      <c r="I1682" s="24" t="s">
        <v>3956</v>
      </c>
      <c r="J1682" s="24" t="s">
        <v>4656</v>
      </c>
      <c r="K1682" s="24"/>
      <c r="L1682" s="24" t="s">
        <v>4658</v>
      </c>
      <c r="M1682" s="24" t="s">
        <v>543</v>
      </c>
      <c r="N1682" s="24" t="s">
        <v>4868</v>
      </c>
      <c r="O1682" s="24" t="s">
        <v>1235</v>
      </c>
      <c r="P1682" s="25" t="s">
        <v>544</v>
      </c>
      <c r="Q1682" s="24" t="s">
        <v>5114</v>
      </c>
      <c r="R1682" s="25" t="s">
        <v>4664</v>
      </c>
      <c r="S1682" s="24"/>
      <c r="T1682" s="24"/>
      <c r="U1682" s="24"/>
    </row>
    <row r="1683" spans="2:21">
      <c r="B1683" s="24" t="str">
        <f t="shared" si="59"/>
        <v>N</v>
      </c>
      <c r="C1683" s="24" t="s">
        <v>6703</v>
      </c>
      <c r="D1683" s="24" t="str">
        <f t="shared" si="58"/>
        <v/>
      </c>
      <c r="E1683" s="189" t="s">
        <v>356</v>
      </c>
      <c r="F1683" s="189" t="s">
        <v>4655</v>
      </c>
      <c r="G1683" s="189" t="s">
        <v>359</v>
      </c>
      <c r="H1683" s="195" t="s">
        <v>360</v>
      </c>
      <c r="I1683" s="24" t="s">
        <v>3961</v>
      </c>
      <c r="J1683" s="24" t="s">
        <v>3961</v>
      </c>
      <c r="K1683" s="24"/>
      <c r="L1683" s="24" t="s">
        <v>4658</v>
      </c>
      <c r="M1683" s="24" t="s">
        <v>535</v>
      </c>
      <c r="N1683" s="24" t="s">
        <v>4868</v>
      </c>
      <c r="O1683" s="24" t="s">
        <v>1235</v>
      </c>
      <c r="P1683" s="25" t="s">
        <v>544</v>
      </c>
      <c r="Q1683" s="24" t="s">
        <v>5116</v>
      </c>
      <c r="R1683" s="25" t="s">
        <v>1095</v>
      </c>
      <c r="S1683" s="24"/>
      <c r="T1683" s="24"/>
      <c r="U1683" s="24"/>
    </row>
    <row r="1684" spans="2:21">
      <c r="B1684" s="24" t="str">
        <f t="shared" si="59"/>
        <v>N</v>
      </c>
      <c r="C1684" s="24" t="s">
        <v>6704</v>
      </c>
      <c r="D1684" s="24" t="str">
        <f t="shared" si="58"/>
        <v/>
      </c>
      <c r="E1684" s="189" t="s">
        <v>356</v>
      </c>
      <c r="F1684" s="189" t="s">
        <v>4655</v>
      </c>
      <c r="G1684" s="189" t="s">
        <v>359</v>
      </c>
      <c r="H1684" s="195" t="s">
        <v>360</v>
      </c>
      <c r="I1684" s="24" t="s">
        <v>3961</v>
      </c>
      <c r="J1684" s="24" t="s">
        <v>3961</v>
      </c>
      <c r="K1684" s="24"/>
      <c r="L1684" s="24" t="s">
        <v>4658</v>
      </c>
      <c r="M1684" s="24" t="s">
        <v>543</v>
      </c>
      <c r="N1684" s="24" t="s">
        <v>4868</v>
      </c>
      <c r="O1684" s="24" t="s">
        <v>1235</v>
      </c>
      <c r="P1684" s="25" t="s">
        <v>544</v>
      </c>
      <c r="Q1684" s="24" t="s">
        <v>5116</v>
      </c>
      <c r="R1684" s="25" t="s">
        <v>4664</v>
      </c>
      <c r="S1684" s="24"/>
      <c r="T1684" s="24"/>
      <c r="U1684" s="24"/>
    </row>
    <row r="1685" spans="2:21">
      <c r="B1685" s="24" t="str">
        <f t="shared" si="59"/>
        <v>N</v>
      </c>
      <c r="C1685" s="24" t="s">
        <v>6705</v>
      </c>
      <c r="D1685" s="24" t="str">
        <f t="shared" si="58"/>
        <v/>
      </c>
      <c r="E1685" s="189" t="s">
        <v>363</v>
      </c>
      <c r="F1685" s="189" t="s">
        <v>4655</v>
      </c>
      <c r="G1685" s="189" t="s">
        <v>359</v>
      </c>
      <c r="H1685" s="195" t="s">
        <v>360</v>
      </c>
      <c r="I1685" s="24" t="s">
        <v>3956</v>
      </c>
      <c r="J1685" s="24" t="s">
        <v>4656</v>
      </c>
      <c r="K1685" s="24"/>
      <c r="L1685" s="24" t="s">
        <v>4658</v>
      </c>
      <c r="M1685" s="24" t="s">
        <v>535</v>
      </c>
      <c r="N1685" s="24" t="s">
        <v>4868</v>
      </c>
      <c r="O1685" s="24" t="s">
        <v>1235</v>
      </c>
      <c r="P1685" s="25" t="s">
        <v>544</v>
      </c>
      <c r="Q1685" s="24" t="s">
        <v>5112</v>
      </c>
      <c r="R1685" s="25" t="s">
        <v>1095</v>
      </c>
      <c r="S1685" s="24"/>
      <c r="T1685" s="24"/>
      <c r="U1685" s="24"/>
    </row>
    <row r="1686" spans="2:21">
      <c r="B1686" s="24" t="str">
        <f t="shared" si="59"/>
        <v>N</v>
      </c>
      <c r="C1686" s="24" t="s">
        <v>6706</v>
      </c>
      <c r="D1686" s="24" t="str">
        <f t="shared" si="58"/>
        <v/>
      </c>
      <c r="E1686" s="189" t="s">
        <v>363</v>
      </c>
      <c r="F1686" s="189" t="s">
        <v>4655</v>
      </c>
      <c r="G1686" s="189" t="s">
        <v>359</v>
      </c>
      <c r="H1686" s="195" t="s">
        <v>360</v>
      </c>
      <c r="I1686" s="24" t="s">
        <v>3956</v>
      </c>
      <c r="J1686" s="24" t="s">
        <v>4656</v>
      </c>
      <c r="K1686" s="24"/>
      <c r="L1686" s="24" t="s">
        <v>4658</v>
      </c>
      <c r="M1686" s="24" t="s">
        <v>543</v>
      </c>
      <c r="N1686" s="24" t="s">
        <v>4868</v>
      </c>
      <c r="O1686" s="24" t="s">
        <v>1235</v>
      </c>
      <c r="P1686" s="25" t="s">
        <v>544</v>
      </c>
      <c r="Q1686" s="24" t="s">
        <v>5114</v>
      </c>
      <c r="R1686" s="25" t="s">
        <v>4664</v>
      </c>
      <c r="S1686" s="24"/>
      <c r="T1686" s="24"/>
      <c r="U1686" s="24"/>
    </row>
    <row r="1687" spans="2:21">
      <c r="B1687" s="24" t="str">
        <f t="shared" si="59"/>
        <v>N</v>
      </c>
      <c r="C1687" s="24" t="s">
        <v>6707</v>
      </c>
      <c r="D1687" s="24" t="str">
        <f t="shared" si="58"/>
        <v/>
      </c>
      <c r="E1687" s="189" t="s">
        <v>363</v>
      </c>
      <c r="F1687" s="189" t="s">
        <v>4655</v>
      </c>
      <c r="G1687" s="189" t="s">
        <v>359</v>
      </c>
      <c r="H1687" s="195" t="s">
        <v>360</v>
      </c>
      <c r="I1687" s="24" t="s">
        <v>3961</v>
      </c>
      <c r="J1687" s="24" t="s">
        <v>3961</v>
      </c>
      <c r="K1687" s="24"/>
      <c r="L1687" s="24" t="s">
        <v>4658</v>
      </c>
      <c r="M1687" s="24" t="s">
        <v>535</v>
      </c>
      <c r="N1687" s="24" t="s">
        <v>4868</v>
      </c>
      <c r="O1687" s="24" t="s">
        <v>1235</v>
      </c>
      <c r="P1687" s="25" t="s">
        <v>544</v>
      </c>
      <c r="Q1687" s="24" t="s">
        <v>5116</v>
      </c>
      <c r="R1687" s="25" t="s">
        <v>1095</v>
      </c>
      <c r="S1687" s="24"/>
      <c r="T1687" s="24"/>
      <c r="U1687" s="24"/>
    </row>
    <row r="1688" spans="2:21">
      <c r="B1688" s="24" t="str">
        <f t="shared" si="59"/>
        <v>N</v>
      </c>
      <c r="C1688" s="24" t="s">
        <v>6708</v>
      </c>
      <c r="D1688" s="24" t="str">
        <f t="shared" si="58"/>
        <v/>
      </c>
      <c r="E1688" s="189" t="s">
        <v>363</v>
      </c>
      <c r="F1688" s="189" t="s">
        <v>4655</v>
      </c>
      <c r="G1688" s="189" t="s">
        <v>359</v>
      </c>
      <c r="H1688" s="195" t="s">
        <v>360</v>
      </c>
      <c r="I1688" s="24" t="s">
        <v>3961</v>
      </c>
      <c r="J1688" s="24" t="s">
        <v>3961</v>
      </c>
      <c r="K1688" s="24"/>
      <c r="L1688" s="24" t="s">
        <v>4658</v>
      </c>
      <c r="M1688" s="24" t="s">
        <v>543</v>
      </c>
      <c r="N1688" s="24" t="s">
        <v>4868</v>
      </c>
      <c r="O1688" s="24" t="s">
        <v>1235</v>
      </c>
      <c r="P1688" s="25" t="s">
        <v>544</v>
      </c>
      <c r="Q1688" s="24" t="s">
        <v>5116</v>
      </c>
      <c r="R1688" s="25" t="s">
        <v>4664</v>
      </c>
      <c r="S1688" s="24"/>
      <c r="T1688" s="24"/>
      <c r="U1688" s="24"/>
    </row>
    <row r="1689" spans="2:21">
      <c r="B1689" s="24" t="str">
        <f t="shared" si="59"/>
        <v>N</v>
      </c>
      <c r="C1689" s="24" t="s">
        <v>6709</v>
      </c>
      <c r="D1689" s="24" t="str">
        <f t="shared" si="58"/>
        <v/>
      </c>
      <c r="E1689" s="189" t="s">
        <v>368</v>
      </c>
      <c r="F1689" s="189" t="s">
        <v>4655</v>
      </c>
      <c r="G1689" s="189" t="s">
        <v>359</v>
      </c>
      <c r="H1689" s="195" t="s">
        <v>360</v>
      </c>
      <c r="I1689" s="24" t="s">
        <v>3956</v>
      </c>
      <c r="J1689" s="24" t="s">
        <v>4656</v>
      </c>
      <c r="K1689" s="24"/>
      <c r="L1689" s="24" t="s">
        <v>4658</v>
      </c>
      <c r="M1689" s="24" t="s">
        <v>535</v>
      </c>
      <c r="N1689" s="24" t="s">
        <v>4868</v>
      </c>
      <c r="O1689" s="24" t="s">
        <v>1235</v>
      </c>
      <c r="P1689" s="25" t="s">
        <v>544</v>
      </c>
      <c r="Q1689" s="24" t="s">
        <v>5112</v>
      </c>
      <c r="R1689" s="25" t="s">
        <v>1095</v>
      </c>
      <c r="S1689" s="24"/>
      <c r="T1689" s="24"/>
      <c r="U1689" s="24"/>
    </row>
    <row r="1690" spans="2:21">
      <c r="B1690" s="24" t="str">
        <f t="shared" si="59"/>
        <v>N</v>
      </c>
      <c r="C1690" s="24" t="s">
        <v>6710</v>
      </c>
      <c r="D1690" s="24" t="str">
        <f t="shared" si="58"/>
        <v/>
      </c>
      <c r="E1690" s="189" t="s">
        <v>368</v>
      </c>
      <c r="F1690" s="189" t="s">
        <v>4655</v>
      </c>
      <c r="G1690" s="189" t="s">
        <v>359</v>
      </c>
      <c r="H1690" s="195" t="s">
        <v>360</v>
      </c>
      <c r="I1690" s="24" t="s">
        <v>3956</v>
      </c>
      <c r="J1690" s="24" t="s">
        <v>4656</v>
      </c>
      <c r="K1690" s="24"/>
      <c r="L1690" s="24" t="s">
        <v>4658</v>
      </c>
      <c r="M1690" s="24" t="s">
        <v>543</v>
      </c>
      <c r="N1690" s="24" t="s">
        <v>4868</v>
      </c>
      <c r="O1690" s="24" t="s">
        <v>1235</v>
      </c>
      <c r="P1690" s="25" t="s">
        <v>544</v>
      </c>
      <c r="Q1690" s="24" t="s">
        <v>5114</v>
      </c>
      <c r="R1690" s="25" t="s">
        <v>4664</v>
      </c>
      <c r="S1690" s="24"/>
      <c r="T1690" s="24"/>
      <c r="U1690" s="24"/>
    </row>
    <row r="1691" spans="2:21">
      <c r="B1691" s="24" t="str">
        <f t="shared" si="59"/>
        <v>N</v>
      </c>
      <c r="C1691" s="24" t="s">
        <v>6711</v>
      </c>
      <c r="D1691" s="24" t="str">
        <f t="shared" si="58"/>
        <v/>
      </c>
      <c r="E1691" s="189" t="s">
        <v>368</v>
      </c>
      <c r="F1691" s="189" t="s">
        <v>4655</v>
      </c>
      <c r="G1691" s="189" t="s">
        <v>359</v>
      </c>
      <c r="H1691" s="195" t="s">
        <v>360</v>
      </c>
      <c r="I1691" s="24" t="s">
        <v>3961</v>
      </c>
      <c r="J1691" s="24" t="s">
        <v>3961</v>
      </c>
      <c r="K1691" s="24"/>
      <c r="L1691" s="24" t="s">
        <v>4658</v>
      </c>
      <c r="M1691" s="24" t="s">
        <v>535</v>
      </c>
      <c r="N1691" s="24" t="s">
        <v>4868</v>
      </c>
      <c r="O1691" s="24" t="s">
        <v>1235</v>
      </c>
      <c r="P1691" s="25" t="s">
        <v>544</v>
      </c>
      <c r="Q1691" s="24" t="s">
        <v>5116</v>
      </c>
      <c r="R1691" s="25" t="s">
        <v>1095</v>
      </c>
      <c r="S1691" s="24"/>
      <c r="T1691" s="24"/>
      <c r="U1691" s="24"/>
    </row>
    <row r="1692" spans="2:21">
      <c r="B1692" s="24" t="str">
        <f t="shared" si="59"/>
        <v>N</v>
      </c>
      <c r="C1692" s="24" t="s">
        <v>6712</v>
      </c>
      <c r="D1692" s="24" t="str">
        <f t="shared" si="58"/>
        <v/>
      </c>
      <c r="E1692" s="189" t="s">
        <v>368</v>
      </c>
      <c r="F1692" s="189" t="s">
        <v>4655</v>
      </c>
      <c r="G1692" s="189" t="s">
        <v>359</v>
      </c>
      <c r="H1692" s="195" t="s">
        <v>360</v>
      </c>
      <c r="I1692" s="24" t="s">
        <v>3961</v>
      </c>
      <c r="J1692" s="24" t="s">
        <v>3961</v>
      </c>
      <c r="K1692" s="24"/>
      <c r="L1692" s="24" t="s">
        <v>4658</v>
      </c>
      <c r="M1692" s="24" t="s">
        <v>543</v>
      </c>
      <c r="N1692" s="24" t="s">
        <v>4868</v>
      </c>
      <c r="O1692" s="24" t="s">
        <v>1235</v>
      </c>
      <c r="P1692" s="25" t="s">
        <v>544</v>
      </c>
      <c r="Q1692" s="24" t="s">
        <v>5116</v>
      </c>
      <c r="R1692" s="25" t="s">
        <v>4664</v>
      </c>
      <c r="S1692" s="24"/>
      <c r="T1692" s="24"/>
      <c r="U1692" s="24"/>
    </row>
    <row r="1693" spans="2:21">
      <c r="B1693" s="24" t="str">
        <f t="shared" si="59"/>
        <v>N</v>
      </c>
      <c r="C1693" s="24" t="s">
        <v>6713</v>
      </c>
      <c r="D1693" s="24" t="str">
        <f t="shared" si="58"/>
        <v/>
      </c>
      <c r="E1693" s="197" t="s">
        <v>373</v>
      </c>
      <c r="F1693" s="189" t="s">
        <v>4655</v>
      </c>
      <c r="G1693" s="189" t="s">
        <v>359</v>
      </c>
      <c r="H1693" s="195" t="s">
        <v>360</v>
      </c>
      <c r="I1693" s="24" t="s">
        <v>3956</v>
      </c>
      <c r="J1693" s="24" t="s">
        <v>4656</v>
      </c>
      <c r="K1693" s="24"/>
      <c r="L1693" s="24" t="s">
        <v>4658</v>
      </c>
      <c r="M1693" s="24" t="s">
        <v>535</v>
      </c>
      <c r="N1693" s="24" t="s">
        <v>4868</v>
      </c>
      <c r="O1693" s="24" t="s">
        <v>1235</v>
      </c>
      <c r="P1693" s="25" t="s">
        <v>544</v>
      </c>
      <c r="Q1693" s="24" t="s">
        <v>5112</v>
      </c>
      <c r="R1693" s="25" t="s">
        <v>1095</v>
      </c>
      <c r="S1693" s="24"/>
      <c r="T1693" s="24"/>
      <c r="U1693" s="24"/>
    </row>
    <row r="1694" spans="2:21">
      <c r="B1694" s="24" t="str">
        <f t="shared" si="59"/>
        <v>N</v>
      </c>
      <c r="C1694" s="24" t="s">
        <v>6714</v>
      </c>
      <c r="D1694" s="24" t="str">
        <f t="shared" si="58"/>
        <v/>
      </c>
      <c r="E1694" s="197" t="s">
        <v>373</v>
      </c>
      <c r="F1694" s="189" t="s">
        <v>4655</v>
      </c>
      <c r="G1694" s="189" t="s">
        <v>359</v>
      </c>
      <c r="H1694" s="195" t="s">
        <v>360</v>
      </c>
      <c r="I1694" s="24" t="s">
        <v>3956</v>
      </c>
      <c r="J1694" s="24" t="s">
        <v>4656</v>
      </c>
      <c r="K1694" s="24"/>
      <c r="L1694" s="24" t="s">
        <v>4658</v>
      </c>
      <c r="M1694" s="24" t="s">
        <v>543</v>
      </c>
      <c r="N1694" s="24" t="s">
        <v>4868</v>
      </c>
      <c r="O1694" s="24" t="s">
        <v>1235</v>
      </c>
      <c r="P1694" s="25" t="s">
        <v>544</v>
      </c>
      <c r="Q1694" s="24" t="s">
        <v>5114</v>
      </c>
      <c r="R1694" s="25" t="s">
        <v>4664</v>
      </c>
      <c r="S1694" s="24"/>
      <c r="T1694" s="24"/>
      <c r="U1694" s="24"/>
    </row>
    <row r="1695" spans="2:21">
      <c r="B1695" s="24" t="str">
        <f t="shared" si="59"/>
        <v>N</v>
      </c>
      <c r="C1695" s="24" t="s">
        <v>6715</v>
      </c>
      <c r="D1695" s="24" t="str">
        <f t="shared" si="58"/>
        <v/>
      </c>
      <c r="E1695" s="197" t="s">
        <v>373</v>
      </c>
      <c r="F1695" s="189" t="s">
        <v>4655</v>
      </c>
      <c r="G1695" s="189" t="s">
        <v>359</v>
      </c>
      <c r="H1695" s="195" t="s">
        <v>360</v>
      </c>
      <c r="I1695" s="24" t="s">
        <v>3961</v>
      </c>
      <c r="J1695" s="24" t="s">
        <v>3961</v>
      </c>
      <c r="K1695" s="24"/>
      <c r="L1695" s="24" t="s">
        <v>4658</v>
      </c>
      <c r="M1695" s="24" t="s">
        <v>535</v>
      </c>
      <c r="N1695" s="24" t="s">
        <v>4868</v>
      </c>
      <c r="O1695" s="24" t="s">
        <v>1235</v>
      </c>
      <c r="P1695" s="25" t="s">
        <v>544</v>
      </c>
      <c r="Q1695" s="24" t="s">
        <v>5116</v>
      </c>
      <c r="R1695" s="25" t="s">
        <v>1095</v>
      </c>
      <c r="S1695" s="24"/>
      <c r="T1695" s="24"/>
      <c r="U1695" s="24"/>
    </row>
    <row r="1696" spans="2:21">
      <c r="B1696" s="24" t="str">
        <f t="shared" si="59"/>
        <v>N</v>
      </c>
      <c r="C1696" s="24" t="s">
        <v>6716</v>
      </c>
      <c r="D1696" s="24" t="str">
        <f t="shared" si="58"/>
        <v/>
      </c>
      <c r="E1696" s="197" t="s">
        <v>373</v>
      </c>
      <c r="F1696" s="189" t="s">
        <v>4655</v>
      </c>
      <c r="G1696" s="189" t="s">
        <v>359</v>
      </c>
      <c r="H1696" s="195" t="s">
        <v>360</v>
      </c>
      <c r="I1696" s="24" t="s">
        <v>3961</v>
      </c>
      <c r="J1696" s="24" t="s">
        <v>3961</v>
      </c>
      <c r="K1696" s="24"/>
      <c r="L1696" s="24" t="s">
        <v>4658</v>
      </c>
      <c r="M1696" s="24" t="s">
        <v>543</v>
      </c>
      <c r="N1696" s="24" t="s">
        <v>4868</v>
      </c>
      <c r="O1696" s="24" t="s">
        <v>1235</v>
      </c>
      <c r="P1696" s="25" t="s">
        <v>544</v>
      </c>
      <c r="Q1696" s="24" t="s">
        <v>5116</v>
      </c>
      <c r="R1696" s="25" t="s">
        <v>4664</v>
      </c>
      <c r="S1696" s="24"/>
      <c r="T1696" s="24"/>
      <c r="U1696" s="24"/>
    </row>
    <row r="1697" spans="2:21">
      <c r="B1697" s="24" t="str">
        <f t="shared" si="59"/>
        <v>N</v>
      </c>
      <c r="C1697" s="24" t="s">
        <v>6717</v>
      </c>
      <c r="D1697" s="24" t="str">
        <f t="shared" si="58"/>
        <v/>
      </c>
      <c r="E1697" s="197" t="s">
        <v>378</v>
      </c>
      <c r="F1697" s="189" t="s">
        <v>4655</v>
      </c>
      <c r="G1697" s="189" t="s">
        <v>359</v>
      </c>
      <c r="H1697" s="195" t="s">
        <v>360</v>
      </c>
      <c r="I1697" s="24" t="s">
        <v>3956</v>
      </c>
      <c r="J1697" s="24" t="s">
        <v>4656</v>
      </c>
      <c r="K1697" s="24"/>
      <c r="L1697" s="24" t="s">
        <v>4658</v>
      </c>
      <c r="M1697" s="24" t="s">
        <v>535</v>
      </c>
      <c r="N1697" s="24" t="s">
        <v>4868</v>
      </c>
      <c r="O1697" s="24" t="s">
        <v>1235</v>
      </c>
      <c r="P1697" s="25" t="s">
        <v>544</v>
      </c>
      <c r="Q1697" s="24" t="s">
        <v>5112</v>
      </c>
      <c r="R1697" s="25" t="s">
        <v>1095</v>
      </c>
      <c r="S1697" s="24"/>
      <c r="T1697" s="24"/>
      <c r="U1697" s="24"/>
    </row>
    <row r="1698" spans="2:21">
      <c r="B1698" s="24" t="str">
        <f t="shared" si="59"/>
        <v>N</v>
      </c>
      <c r="C1698" s="24" t="s">
        <v>6718</v>
      </c>
      <c r="D1698" s="24" t="str">
        <f t="shared" si="58"/>
        <v/>
      </c>
      <c r="E1698" s="197" t="s">
        <v>378</v>
      </c>
      <c r="F1698" s="189" t="s">
        <v>4655</v>
      </c>
      <c r="G1698" s="189" t="s">
        <v>359</v>
      </c>
      <c r="H1698" s="195" t="s">
        <v>360</v>
      </c>
      <c r="I1698" s="24" t="s">
        <v>3956</v>
      </c>
      <c r="J1698" s="24" t="s">
        <v>4656</v>
      </c>
      <c r="K1698" s="24"/>
      <c r="L1698" s="24" t="s">
        <v>4658</v>
      </c>
      <c r="M1698" s="24" t="s">
        <v>543</v>
      </c>
      <c r="N1698" s="24" t="s">
        <v>4868</v>
      </c>
      <c r="O1698" s="24" t="s">
        <v>1235</v>
      </c>
      <c r="P1698" s="25" t="s">
        <v>544</v>
      </c>
      <c r="Q1698" s="24" t="s">
        <v>5114</v>
      </c>
      <c r="R1698" s="25" t="s">
        <v>4664</v>
      </c>
      <c r="S1698" s="24"/>
      <c r="T1698" s="24"/>
      <c r="U1698" s="24"/>
    </row>
    <row r="1699" spans="2:21">
      <c r="B1699" s="24" t="str">
        <f t="shared" si="59"/>
        <v>N</v>
      </c>
      <c r="C1699" s="24" t="s">
        <v>6719</v>
      </c>
      <c r="D1699" s="24" t="str">
        <f t="shared" si="58"/>
        <v/>
      </c>
      <c r="E1699" s="197" t="s">
        <v>378</v>
      </c>
      <c r="F1699" s="189" t="s">
        <v>4655</v>
      </c>
      <c r="G1699" s="189" t="s">
        <v>359</v>
      </c>
      <c r="H1699" s="195" t="s">
        <v>360</v>
      </c>
      <c r="I1699" s="24" t="s">
        <v>3961</v>
      </c>
      <c r="J1699" s="24" t="s">
        <v>3961</v>
      </c>
      <c r="K1699" s="24"/>
      <c r="L1699" s="24" t="s">
        <v>4658</v>
      </c>
      <c r="M1699" s="24" t="s">
        <v>535</v>
      </c>
      <c r="N1699" s="24" t="s">
        <v>4868</v>
      </c>
      <c r="O1699" s="24" t="s">
        <v>1235</v>
      </c>
      <c r="P1699" s="25" t="s">
        <v>544</v>
      </c>
      <c r="Q1699" s="24" t="s">
        <v>5116</v>
      </c>
      <c r="R1699" s="25" t="s">
        <v>1095</v>
      </c>
      <c r="S1699" s="24"/>
      <c r="T1699" s="24"/>
      <c r="U1699" s="24"/>
    </row>
    <row r="1700" spans="2:21">
      <c r="B1700" s="24" t="str">
        <f t="shared" si="59"/>
        <v>N</v>
      </c>
      <c r="C1700" s="24" t="s">
        <v>6720</v>
      </c>
      <c r="D1700" s="24" t="str">
        <f t="shared" si="58"/>
        <v/>
      </c>
      <c r="E1700" s="197" t="s">
        <v>378</v>
      </c>
      <c r="F1700" s="189" t="s">
        <v>4655</v>
      </c>
      <c r="G1700" s="189" t="s">
        <v>359</v>
      </c>
      <c r="H1700" s="195" t="s">
        <v>360</v>
      </c>
      <c r="I1700" s="24" t="s">
        <v>3961</v>
      </c>
      <c r="J1700" s="24" t="s">
        <v>3961</v>
      </c>
      <c r="K1700" s="24"/>
      <c r="L1700" s="24" t="s">
        <v>4658</v>
      </c>
      <c r="M1700" s="24" t="s">
        <v>543</v>
      </c>
      <c r="N1700" s="24" t="s">
        <v>4868</v>
      </c>
      <c r="O1700" s="24" t="s">
        <v>1235</v>
      </c>
      <c r="P1700" s="25" t="s">
        <v>544</v>
      </c>
      <c r="Q1700" s="24" t="s">
        <v>5116</v>
      </c>
      <c r="R1700" s="25" t="s">
        <v>4664</v>
      </c>
      <c r="S1700" s="24"/>
      <c r="T1700" s="24"/>
      <c r="U1700" s="24"/>
    </row>
    <row r="1701" spans="2:21">
      <c r="B1701" s="24" t="str">
        <f t="shared" si="59"/>
        <v>N</v>
      </c>
      <c r="C1701" s="24" t="s">
        <v>6721</v>
      </c>
      <c r="D1701" s="24" t="str">
        <f t="shared" si="58"/>
        <v/>
      </c>
      <c r="E1701" s="197" t="s">
        <v>383</v>
      </c>
      <c r="F1701" s="189" t="s">
        <v>4655</v>
      </c>
      <c r="G1701" s="189" t="s">
        <v>359</v>
      </c>
      <c r="H1701" s="195" t="s">
        <v>360</v>
      </c>
      <c r="I1701" s="24" t="s">
        <v>3956</v>
      </c>
      <c r="J1701" s="24" t="s">
        <v>4656</v>
      </c>
      <c r="K1701" s="24"/>
      <c r="L1701" s="24" t="s">
        <v>4658</v>
      </c>
      <c r="M1701" s="24" t="s">
        <v>535</v>
      </c>
      <c r="N1701" s="24" t="s">
        <v>4868</v>
      </c>
      <c r="O1701" s="24" t="s">
        <v>1235</v>
      </c>
      <c r="P1701" s="25" t="s">
        <v>544</v>
      </c>
      <c r="Q1701" s="24" t="s">
        <v>5112</v>
      </c>
      <c r="R1701" s="25" t="s">
        <v>1095</v>
      </c>
      <c r="S1701" s="24"/>
      <c r="T1701" s="24"/>
      <c r="U1701" s="24"/>
    </row>
    <row r="1702" spans="2:21">
      <c r="B1702" s="24" t="str">
        <f t="shared" si="59"/>
        <v>N</v>
      </c>
      <c r="C1702" s="24" t="s">
        <v>6722</v>
      </c>
      <c r="D1702" s="24" t="str">
        <f t="shared" si="58"/>
        <v/>
      </c>
      <c r="E1702" s="197" t="s">
        <v>383</v>
      </c>
      <c r="F1702" s="189" t="s">
        <v>4655</v>
      </c>
      <c r="G1702" s="189" t="s">
        <v>359</v>
      </c>
      <c r="H1702" s="195" t="s">
        <v>360</v>
      </c>
      <c r="I1702" s="24" t="s">
        <v>3956</v>
      </c>
      <c r="J1702" s="24" t="s">
        <v>4656</v>
      </c>
      <c r="K1702" s="24"/>
      <c r="L1702" s="24" t="s">
        <v>4658</v>
      </c>
      <c r="M1702" s="24" t="s">
        <v>543</v>
      </c>
      <c r="N1702" s="24" t="s">
        <v>4868</v>
      </c>
      <c r="O1702" s="24" t="s">
        <v>1235</v>
      </c>
      <c r="P1702" s="25" t="s">
        <v>544</v>
      </c>
      <c r="Q1702" s="24" t="s">
        <v>5114</v>
      </c>
      <c r="R1702" s="25" t="s">
        <v>4664</v>
      </c>
      <c r="S1702" s="24"/>
      <c r="T1702" s="24"/>
      <c r="U1702" s="24"/>
    </row>
    <row r="1703" spans="2:21">
      <c r="B1703" s="24" t="str">
        <f t="shared" si="59"/>
        <v>N</v>
      </c>
      <c r="C1703" s="24" t="s">
        <v>6723</v>
      </c>
      <c r="D1703" s="24" t="str">
        <f t="shared" si="58"/>
        <v/>
      </c>
      <c r="E1703" s="197" t="s">
        <v>383</v>
      </c>
      <c r="F1703" s="189" t="s">
        <v>4655</v>
      </c>
      <c r="G1703" s="189" t="s">
        <v>359</v>
      </c>
      <c r="H1703" s="195" t="s">
        <v>360</v>
      </c>
      <c r="I1703" s="24" t="s">
        <v>3961</v>
      </c>
      <c r="J1703" s="24" t="s">
        <v>3961</v>
      </c>
      <c r="K1703" s="24"/>
      <c r="L1703" s="24" t="s">
        <v>4658</v>
      </c>
      <c r="M1703" s="24" t="s">
        <v>535</v>
      </c>
      <c r="N1703" s="24" t="s">
        <v>4868</v>
      </c>
      <c r="O1703" s="24" t="s">
        <v>1235</v>
      </c>
      <c r="P1703" s="25" t="s">
        <v>544</v>
      </c>
      <c r="Q1703" s="24" t="s">
        <v>5116</v>
      </c>
      <c r="R1703" s="25" t="s">
        <v>1095</v>
      </c>
      <c r="S1703" s="24"/>
      <c r="T1703" s="24"/>
      <c r="U1703" s="24"/>
    </row>
    <row r="1704" spans="2:21">
      <c r="B1704" s="24" t="str">
        <f t="shared" si="59"/>
        <v>N</v>
      </c>
      <c r="C1704" s="24" t="s">
        <v>6724</v>
      </c>
      <c r="D1704" s="24" t="str">
        <f t="shared" si="58"/>
        <v/>
      </c>
      <c r="E1704" s="197" t="s">
        <v>383</v>
      </c>
      <c r="F1704" s="189" t="s">
        <v>4655</v>
      </c>
      <c r="G1704" s="189" t="s">
        <v>359</v>
      </c>
      <c r="H1704" s="195" t="s">
        <v>360</v>
      </c>
      <c r="I1704" s="24" t="s">
        <v>3961</v>
      </c>
      <c r="J1704" s="24" t="s">
        <v>3961</v>
      </c>
      <c r="K1704" s="24"/>
      <c r="L1704" s="24" t="s">
        <v>4658</v>
      </c>
      <c r="M1704" s="24" t="s">
        <v>543</v>
      </c>
      <c r="N1704" s="24" t="s">
        <v>4868</v>
      </c>
      <c r="O1704" s="24" t="s">
        <v>1235</v>
      </c>
      <c r="P1704" s="25" t="s">
        <v>544</v>
      </c>
      <c r="Q1704" s="24" t="s">
        <v>5116</v>
      </c>
      <c r="R1704" s="25" t="s">
        <v>4664</v>
      </c>
      <c r="S1704" s="24"/>
      <c r="T1704" s="24"/>
      <c r="U1704" s="24"/>
    </row>
    <row r="1705" spans="2:21">
      <c r="B1705" s="24" t="str">
        <f t="shared" si="59"/>
        <v>N</v>
      </c>
      <c r="C1705" s="24" t="s">
        <v>6725</v>
      </c>
      <c r="D1705" s="24" t="str">
        <f t="shared" si="58"/>
        <v/>
      </c>
      <c r="E1705" s="197" t="s">
        <v>388</v>
      </c>
      <c r="F1705" s="189" t="s">
        <v>4655</v>
      </c>
      <c r="G1705" s="189" t="s">
        <v>359</v>
      </c>
      <c r="H1705" s="195" t="s">
        <v>360</v>
      </c>
      <c r="I1705" s="24" t="s">
        <v>3956</v>
      </c>
      <c r="J1705" s="24" t="s">
        <v>4656</v>
      </c>
      <c r="K1705" s="24"/>
      <c r="L1705" s="24" t="s">
        <v>4658</v>
      </c>
      <c r="M1705" s="24" t="s">
        <v>535</v>
      </c>
      <c r="N1705" s="24" t="s">
        <v>4868</v>
      </c>
      <c r="O1705" s="24" t="s">
        <v>1235</v>
      </c>
      <c r="P1705" s="25" t="s">
        <v>544</v>
      </c>
      <c r="Q1705" s="24" t="s">
        <v>5112</v>
      </c>
      <c r="R1705" s="25" t="s">
        <v>1095</v>
      </c>
      <c r="S1705" s="24"/>
      <c r="T1705" s="24"/>
      <c r="U1705" s="24"/>
    </row>
    <row r="1706" spans="2:21">
      <c r="B1706" s="24" t="str">
        <f t="shared" si="59"/>
        <v>N</v>
      </c>
      <c r="C1706" s="24" t="s">
        <v>6726</v>
      </c>
      <c r="D1706" s="24" t="str">
        <f t="shared" si="58"/>
        <v/>
      </c>
      <c r="E1706" s="197" t="s">
        <v>388</v>
      </c>
      <c r="F1706" s="189" t="s">
        <v>4655</v>
      </c>
      <c r="G1706" s="189" t="s">
        <v>359</v>
      </c>
      <c r="H1706" s="195" t="s">
        <v>360</v>
      </c>
      <c r="I1706" s="24" t="s">
        <v>3956</v>
      </c>
      <c r="J1706" s="24" t="s">
        <v>4656</v>
      </c>
      <c r="K1706" s="24"/>
      <c r="L1706" s="24" t="s">
        <v>4658</v>
      </c>
      <c r="M1706" s="24" t="s">
        <v>543</v>
      </c>
      <c r="N1706" s="24" t="s">
        <v>4868</v>
      </c>
      <c r="O1706" s="24" t="s">
        <v>1235</v>
      </c>
      <c r="P1706" s="25" t="s">
        <v>544</v>
      </c>
      <c r="Q1706" s="24" t="s">
        <v>5114</v>
      </c>
      <c r="R1706" s="25" t="s">
        <v>4664</v>
      </c>
      <c r="S1706" s="24"/>
      <c r="T1706" s="24"/>
      <c r="U1706" s="24"/>
    </row>
    <row r="1707" spans="2:21">
      <c r="B1707" s="24" t="str">
        <f t="shared" si="59"/>
        <v>N</v>
      </c>
      <c r="C1707" s="24" t="s">
        <v>6727</v>
      </c>
      <c r="D1707" s="24" t="str">
        <f t="shared" si="58"/>
        <v/>
      </c>
      <c r="E1707" s="197" t="s">
        <v>388</v>
      </c>
      <c r="F1707" s="189" t="s">
        <v>4655</v>
      </c>
      <c r="G1707" s="189" t="s">
        <v>359</v>
      </c>
      <c r="H1707" s="195" t="s">
        <v>360</v>
      </c>
      <c r="I1707" s="24" t="s">
        <v>3961</v>
      </c>
      <c r="J1707" s="24" t="s">
        <v>3961</v>
      </c>
      <c r="K1707" s="24"/>
      <c r="L1707" s="24" t="s">
        <v>4658</v>
      </c>
      <c r="M1707" s="24" t="s">
        <v>535</v>
      </c>
      <c r="N1707" s="24" t="s">
        <v>4868</v>
      </c>
      <c r="O1707" s="24" t="s">
        <v>1235</v>
      </c>
      <c r="P1707" s="25" t="s">
        <v>544</v>
      </c>
      <c r="Q1707" s="24" t="s">
        <v>5116</v>
      </c>
      <c r="R1707" s="25" t="s">
        <v>1095</v>
      </c>
      <c r="S1707" s="24"/>
      <c r="T1707" s="24"/>
      <c r="U1707" s="24"/>
    </row>
    <row r="1708" spans="2:21">
      <c r="B1708" s="24" t="str">
        <f t="shared" si="59"/>
        <v>N</v>
      </c>
      <c r="C1708" s="24" t="s">
        <v>6728</v>
      </c>
      <c r="D1708" s="24" t="str">
        <f t="shared" si="58"/>
        <v/>
      </c>
      <c r="E1708" s="197" t="s">
        <v>388</v>
      </c>
      <c r="F1708" s="189" t="s">
        <v>4655</v>
      </c>
      <c r="G1708" s="189" t="s">
        <v>359</v>
      </c>
      <c r="H1708" s="195" t="s">
        <v>360</v>
      </c>
      <c r="I1708" s="24" t="s">
        <v>3961</v>
      </c>
      <c r="J1708" s="24" t="s">
        <v>3961</v>
      </c>
      <c r="K1708" s="24"/>
      <c r="L1708" s="24" t="s">
        <v>4658</v>
      </c>
      <c r="M1708" s="24" t="s">
        <v>543</v>
      </c>
      <c r="N1708" s="24" t="s">
        <v>4868</v>
      </c>
      <c r="O1708" s="24" t="s">
        <v>1235</v>
      </c>
      <c r="P1708" s="25" t="s">
        <v>544</v>
      </c>
      <c r="Q1708" s="24" t="s">
        <v>5116</v>
      </c>
      <c r="R1708" s="25" t="s">
        <v>4664</v>
      </c>
      <c r="S1708" s="24"/>
      <c r="T1708" s="24"/>
      <c r="U1708" s="24"/>
    </row>
    <row r="1709" spans="2:21">
      <c r="B1709" s="24" t="str">
        <f t="shared" si="59"/>
        <v>N</v>
      </c>
      <c r="C1709" s="24" t="s">
        <v>6729</v>
      </c>
      <c r="D1709" s="24" t="str">
        <f t="shared" ref="D1709:D1770" si="60">IF(B1709="Y",C1709,"")</f>
        <v/>
      </c>
      <c r="E1709" s="197" t="s">
        <v>393</v>
      </c>
      <c r="F1709" s="189" t="s">
        <v>4655</v>
      </c>
      <c r="G1709" s="189" t="s">
        <v>359</v>
      </c>
      <c r="H1709" s="195" t="s">
        <v>360</v>
      </c>
      <c r="I1709" s="24" t="s">
        <v>3956</v>
      </c>
      <c r="J1709" s="24" t="s">
        <v>4656</v>
      </c>
      <c r="K1709" s="24"/>
      <c r="L1709" s="24" t="s">
        <v>4658</v>
      </c>
      <c r="M1709" s="24" t="s">
        <v>535</v>
      </c>
      <c r="N1709" s="24" t="s">
        <v>4868</v>
      </c>
      <c r="O1709" s="24" t="s">
        <v>1235</v>
      </c>
      <c r="P1709" s="25" t="s">
        <v>544</v>
      </c>
      <c r="Q1709" s="24" t="s">
        <v>5112</v>
      </c>
      <c r="R1709" s="25" t="s">
        <v>1095</v>
      </c>
      <c r="S1709" s="24"/>
      <c r="T1709" s="24"/>
      <c r="U1709" s="24"/>
    </row>
    <row r="1710" spans="2:21">
      <c r="B1710" s="24" t="str">
        <f t="shared" si="59"/>
        <v>N</v>
      </c>
      <c r="C1710" s="24" t="s">
        <v>6730</v>
      </c>
      <c r="D1710" s="24" t="str">
        <f t="shared" si="60"/>
        <v/>
      </c>
      <c r="E1710" s="197" t="s">
        <v>393</v>
      </c>
      <c r="F1710" s="189" t="s">
        <v>4655</v>
      </c>
      <c r="G1710" s="189" t="s">
        <v>359</v>
      </c>
      <c r="H1710" s="195" t="s">
        <v>360</v>
      </c>
      <c r="I1710" s="24" t="s">
        <v>3956</v>
      </c>
      <c r="J1710" s="24" t="s">
        <v>4656</v>
      </c>
      <c r="K1710" s="24"/>
      <c r="L1710" s="24" t="s">
        <v>4658</v>
      </c>
      <c r="M1710" s="24" t="s">
        <v>543</v>
      </c>
      <c r="N1710" s="24" t="s">
        <v>4868</v>
      </c>
      <c r="O1710" s="24" t="s">
        <v>1235</v>
      </c>
      <c r="P1710" s="25" t="s">
        <v>544</v>
      </c>
      <c r="Q1710" s="24" t="s">
        <v>5114</v>
      </c>
      <c r="R1710" s="25" t="s">
        <v>4664</v>
      </c>
      <c r="S1710" s="24"/>
      <c r="T1710" s="24"/>
      <c r="U1710" s="24"/>
    </row>
    <row r="1711" spans="2:21">
      <c r="B1711" s="24" t="str">
        <f t="shared" si="59"/>
        <v>N</v>
      </c>
      <c r="C1711" s="24" t="s">
        <v>6731</v>
      </c>
      <c r="D1711" s="24" t="str">
        <f t="shared" si="60"/>
        <v/>
      </c>
      <c r="E1711" s="197" t="s">
        <v>393</v>
      </c>
      <c r="F1711" s="189" t="s">
        <v>4655</v>
      </c>
      <c r="G1711" s="189" t="s">
        <v>359</v>
      </c>
      <c r="H1711" s="195" t="s">
        <v>360</v>
      </c>
      <c r="I1711" s="24" t="s">
        <v>3961</v>
      </c>
      <c r="J1711" s="24" t="s">
        <v>3961</v>
      </c>
      <c r="K1711" s="24"/>
      <c r="L1711" s="24" t="s">
        <v>4658</v>
      </c>
      <c r="M1711" s="24" t="s">
        <v>535</v>
      </c>
      <c r="N1711" s="24" t="s">
        <v>4868</v>
      </c>
      <c r="O1711" s="24" t="s">
        <v>1235</v>
      </c>
      <c r="P1711" s="25" t="s">
        <v>544</v>
      </c>
      <c r="Q1711" s="24" t="s">
        <v>5116</v>
      </c>
      <c r="R1711" s="25" t="s">
        <v>1095</v>
      </c>
      <c r="S1711" s="24"/>
      <c r="T1711" s="24"/>
      <c r="U1711" s="24"/>
    </row>
    <row r="1712" spans="2:21">
      <c r="B1712" s="24" t="str">
        <f t="shared" si="59"/>
        <v>N</v>
      </c>
      <c r="C1712" s="24" t="s">
        <v>6732</v>
      </c>
      <c r="D1712" s="24" t="str">
        <f t="shared" si="60"/>
        <v/>
      </c>
      <c r="E1712" s="197" t="s">
        <v>393</v>
      </c>
      <c r="F1712" s="189" t="s">
        <v>4655</v>
      </c>
      <c r="G1712" s="189" t="s">
        <v>359</v>
      </c>
      <c r="H1712" s="195" t="s">
        <v>360</v>
      </c>
      <c r="I1712" s="24" t="s">
        <v>3961</v>
      </c>
      <c r="J1712" s="24" t="s">
        <v>3961</v>
      </c>
      <c r="K1712" s="24"/>
      <c r="L1712" s="24" t="s">
        <v>4658</v>
      </c>
      <c r="M1712" s="24" t="s">
        <v>543</v>
      </c>
      <c r="N1712" s="24" t="s">
        <v>4868</v>
      </c>
      <c r="O1712" s="24" t="s">
        <v>1235</v>
      </c>
      <c r="P1712" s="25" t="s">
        <v>544</v>
      </c>
      <c r="Q1712" s="24" t="s">
        <v>5116</v>
      </c>
      <c r="R1712" s="25" t="s">
        <v>4664</v>
      </c>
      <c r="S1712" s="24"/>
      <c r="T1712" s="24"/>
      <c r="U1712" s="24"/>
    </row>
    <row r="1713" spans="2:21">
      <c r="B1713" s="24" t="str">
        <f t="shared" si="59"/>
        <v>N</v>
      </c>
      <c r="C1713" s="24" t="s">
        <v>6733</v>
      </c>
      <c r="D1713" s="24" t="str">
        <f t="shared" si="60"/>
        <v/>
      </c>
      <c r="E1713" s="197" t="s">
        <v>398</v>
      </c>
      <c r="F1713" s="189" t="s">
        <v>4655</v>
      </c>
      <c r="G1713" s="189" t="s">
        <v>401</v>
      </c>
      <c r="H1713" s="195" t="s">
        <v>402</v>
      </c>
      <c r="I1713" s="24" t="s">
        <v>3956</v>
      </c>
      <c r="J1713" s="24" t="s">
        <v>4656</v>
      </c>
      <c r="K1713" s="24"/>
      <c r="L1713" s="24" t="s">
        <v>4658</v>
      </c>
      <c r="M1713" s="24" t="s">
        <v>535</v>
      </c>
      <c r="N1713" s="24" t="s">
        <v>4868</v>
      </c>
      <c r="O1713" s="24" t="s">
        <v>1235</v>
      </c>
      <c r="P1713" s="25" t="s">
        <v>544</v>
      </c>
      <c r="Q1713" s="24" t="s">
        <v>5147</v>
      </c>
      <c r="R1713" s="25" t="s">
        <v>1095</v>
      </c>
      <c r="S1713" s="24"/>
      <c r="T1713" s="24"/>
      <c r="U1713" s="24"/>
    </row>
    <row r="1714" spans="2:21">
      <c r="B1714" s="24" t="str">
        <f t="shared" si="59"/>
        <v>N</v>
      </c>
      <c r="C1714" s="24" t="s">
        <v>6734</v>
      </c>
      <c r="D1714" s="24" t="str">
        <f t="shared" si="60"/>
        <v/>
      </c>
      <c r="E1714" s="197" t="s">
        <v>398</v>
      </c>
      <c r="F1714" s="189" t="s">
        <v>4655</v>
      </c>
      <c r="G1714" s="189" t="s">
        <v>401</v>
      </c>
      <c r="H1714" s="195" t="s">
        <v>402</v>
      </c>
      <c r="I1714" s="24" t="s">
        <v>3956</v>
      </c>
      <c r="J1714" s="24" t="s">
        <v>4656</v>
      </c>
      <c r="K1714" s="24"/>
      <c r="L1714" s="24" t="s">
        <v>4658</v>
      </c>
      <c r="M1714" s="24" t="s">
        <v>543</v>
      </c>
      <c r="N1714" s="24" t="s">
        <v>4868</v>
      </c>
      <c r="O1714" s="24" t="s">
        <v>1235</v>
      </c>
      <c r="P1714" s="25" t="s">
        <v>544</v>
      </c>
      <c r="Q1714" s="24" t="s">
        <v>5149</v>
      </c>
      <c r="R1714" s="25" t="s">
        <v>4664</v>
      </c>
      <c r="S1714" s="24"/>
      <c r="T1714" s="24"/>
      <c r="U1714" s="24"/>
    </row>
    <row r="1715" spans="2:21">
      <c r="B1715" s="24" t="str">
        <f t="shared" si="59"/>
        <v>N</v>
      </c>
      <c r="C1715" s="24" t="s">
        <v>6735</v>
      </c>
      <c r="D1715" s="24" t="str">
        <f t="shared" si="60"/>
        <v/>
      </c>
      <c r="E1715" s="197" t="s">
        <v>398</v>
      </c>
      <c r="F1715" s="189" t="s">
        <v>4655</v>
      </c>
      <c r="G1715" s="189" t="s">
        <v>401</v>
      </c>
      <c r="H1715" s="195" t="s">
        <v>402</v>
      </c>
      <c r="I1715" s="24" t="s">
        <v>3961</v>
      </c>
      <c r="J1715" s="24" t="s">
        <v>3961</v>
      </c>
      <c r="K1715" s="24"/>
      <c r="L1715" s="24" t="s">
        <v>4658</v>
      </c>
      <c r="M1715" s="24" t="s">
        <v>535</v>
      </c>
      <c r="N1715" s="24" t="s">
        <v>4868</v>
      </c>
      <c r="O1715" s="24" t="s">
        <v>1235</v>
      </c>
      <c r="P1715" s="25" t="s">
        <v>544</v>
      </c>
      <c r="Q1715" s="24" t="s">
        <v>5116</v>
      </c>
      <c r="R1715" s="25" t="s">
        <v>1095</v>
      </c>
      <c r="S1715" s="24"/>
      <c r="T1715" s="24"/>
      <c r="U1715" s="24"/>
    </row>
    <row r="1716" spans="2:21">
      <c r="B1716" s="24" t="str">
        <f t="shared" si="59"/>
        <v>N</v>
      </c>
      <c r="C1716" s="24" t="s">
        <v>6736</v>
      </c>
      <c r="D1716" s="24" t="str">
        <f t="shared" si="60"/>
        <v/>
      </c>
      <c r="E1716" s="197" t="s">
        <v>398</v>
      </c>
      <c r="F1716" s="189" t="s">
        <v>4655</v>
      </c>
      <c r="G1716" s="189" t="s">
        <v>401</v>
      </c>
      <c r="H1716" s="195" t="s">
        <v>402</v>
      </c>
      <c r="I1716" s="24" t="s">
        <v>3961</v>
      </c>
      <c r="J1716" s="24" t="s">
        <v>3961</v>
      </c>
      <c r="K1716" s="24"/>
      <c r="L1716" s="24" t="s">
        <v>4658</v>
      </c>
      <c r="M1716" s="24" t="s">
        <v>543</v>
      </c>
      <c r="N1716" s="24" t="s">
        <v>4868</v>
      </c>
      <c r="O1716" s="24" t="s">
        <v>1235</v>
      </c>
      <c r="P1716" s="25" t="s">
        <v>544</v>
      </c>
      <c r="Q1716" s="24" t="s">
        <v>5116</v>
      </c>
      <c r="R1716" s="25" t="s">
        <v>4664</v>
      </c>
      <c r="S1716" s="24"/>
      <c r="T1716" s="24"/>
      <c r="U1716" s="24"/>
    </row>
    <row r="1717" spans="2:21">
      <c r="B1717" s="24" t="str">
        <f t="shared" si="59"/>
        <v>N</v>
      </c>
      <c r="C1717" s="24" t="s">
        <v>6737</v>
      </c>
      <c r="D1717" s="24" t="str">
        <f t="shared" si="60"/>
        <v/>
      </c>
      <c r="E1717" s="197" t="s">
        <v>405</v>
      </c>
      <c r="F1717" s="189" t="s">
        <v>4655</v>
      </c>
      <c r="G1717" s="189" t="s">
        <v>401</v>
      </c>
      <c r="H1717" s="195" t="s">
        <v>402</v>
      </c>
      <c r="I1717" s="24" t="s">
        <v>3956</v>
      </c>
      <c r="J1717" s="24" t="s">
        <v>4656</v>
      </c>
      <c r="K1717" s="24"/>
      <c r="L1717" s="24" t="s">
        <v>4658</v>
      </c>
      <c r="M1717" s="24" t="s">
        <v>535</v>
      </c>
      <c r="N1717" s="24" t="s">
        <v>4868</v>
      </c>
      <c r="O1717" s="24" t="s">
        <v>1235</v>
      </c>
      <c r="P1717" s="25" t="s">
        <v>544</v>
      </c>
      <c r="Q1717" s="24" t="s">
        <v>5147</v>
      </c>
      <c r="R1717" s="25" t="s">
        <v>1095</v>
      </c>
      <c r="S1717" s="24"/>
      <c r="T1717" s="24"/>
      <c r="U1717" s="24"/>
    </row>
    <row r="1718" spans="2:21">
      <c r="B1718" s="24" t="str">
        <f t="shared" si="59"/>
        <v>N</v>
      </c>
      <c r="C1718" s="24" t="s">
        <v>6738</v>
      </c>
      <c r="D1718" s="24" t="str">
        <f t="shared" si="60"/>
        <v/>
      </c>
      <c r="E1718" s="197" t="s">
        <v>405</v>
      </c>
      <c r="F1718" s="189" t="s">
        <v>4655</v>
      </c>
      <c r="G1718" s="189" t="s">
        <v>401</v>
      </c>
      <c r="H1718" s="195" t="s">
        <v>402</v>
      </c>
      <c r="I1718" s="24" t="s">
        <v>3956</v>
      </c>
      <c r="J1718" s="24" t="s">
        <v>4656</v>
      </c>
      <c r="K1718" s="24"/>
      <c r="L1718" s="24" t="s">
        <v>4658</v>
      </c>
      <c r="M1718" s="24" t="s">
        <v>543</v>
      </c>
      <c r="N1718" s="24" t="s">
        <v>4868</v>
      </c>
      <c r="O1718" s="24" t="s">
        <v>1235</v>
      </c>
      <c r="P1718" s="25" t="s">
        <v>544</v>
      </c>
      <c r="Q1718" s="24" t="s">
        <v>5149</v>
      </c>
      <c r="R1718" s="25" t="s">
        <v>4664</v>
      </c>
      <c r="S1718" s="24"/>
      <c r="T1718" s="24"/>
      <c r="U1718" s="24"/>
    </row>
    <row r="1719" spans="2:21">
      <c r="B1719" s="24" t="str">
        <f t="shared" si="59"/>
        <v>N</v>
      </c>
      <c r="C1719" s="24" t="s">
        <v>6739</v>
      </c>
      <c r="D1719" s="24" t="str">
        <f t="shared" si="60"/>
        <v/>
      </c>
      <c r="E1719" s="197" t="s">
        <v>405</v>
      </c>
      <c r="F1719" s="189" t="s">
        <v>4655</v>
      </c>
      <c r="G1719" s="189" t="s">
        <v>401</v>
      </c>
      <c r="H1719" s="195" t="s">
        <v>402</v>
      </c>
      <c r="I1719" s="24" t="s">
        <v>3961</v>
      </c>
      <c r="J1719" s="24" t="s">
        <v>3961</v>
      </c>
      <c r="K1719" s="24"/>
      <c r="L1719" s="24" t="s">
        <v>4658</v>
      </c>
      <c r="M1719" s="24" t="s">
        <v>535</v>
      </c>
      <c r="N1719" s="24" t="s">
        <v>4868</v>
      </c>
      <c r="O1719" s="24" t="s">
        <v>1235</v>
      </c>
      <c r="P1719" s="25" t="s">
        <v>544</v>
      </c>
      <c r="Q1719" s="24" t="s">
        <v>5116</v>
      </c>
      <c r="R1719" s="25" t="s">
        <v>1095</v>
      </c>
      <c r="S1719" s="24"/>
      <c r="T1719" s="24"/>
      <c r="U1719" s="24"/>
    </row>
    <row r="1720" spans="2:21">
      <c r="B1720" s="24" t="str">
        <f t="shared" si="59"/>
        <v>N</v>
      </c>
      <c r="C1720" s="24" t="s">
        <v>6740</v>
      </c>
      <c r="D1720" s="24" t="str">
        <f t="shared" si="60"/>
        <v/>
      </c>
      <c r="E1720" s="197" t="s">
        <v>405</v>
      </c>
      <c r="F1720" s="189" t="s">
        <v>4655</v>
      </c>
      <c r="G1720" s="189" t="s">
        <v>401</v>
      </c>
      <c r="H1720" s="195" t="s">
        <v>402</v>
      </c>
      <c r="I1720" s="24" t="s">
        <v>3961</v>
      </c>
      <c r="J1720" s="24" t="s">
        <v>3961</v>
      </c>
      <c r="K1720" s="24"/>
      <c r="L1720" s="24" t="s">
        <v>4658</v>
      </c>
      <c r="M1720" s="24" t="s">
        <v>543</v>
      </c>
      <c r="N1720" s="24" t="s">
        <v>4868</v>
      </c>
      <c r="O1720" s="24" t="s">
        <v>1235</v>
      </c>
      <c r="P1720" s="25" t="s">
        <v>544</v>
      </c>
      <c r="Q1720" s="24" t="s">
        <v>5116</v>
      </c>
      <c r="R1720" s="25" t="s">
        <v>4664</v>
      </c>
      <c r="S1720" s="24"/>
      <c r="T1720" s="24"/>
      <c r="U1720" s="24"/>
    </row>
    <row r="1721" spans="2:21">
      <c r="B1721" s="24" t="str">
        <f t="shared" si="59"/>
        <v>N</v>
      </c>
      <c r="C1721" s="24" t="s">
        <v>6741</v>
      </c>
      <c r="D1721" s="24" t="str">
        <f t="shared" si="60"/>
        <v/>
      </c>
      <c r="E1721" s="197" t="s">
        <v>405</v>
      </c>
      <c r="F1721" s="189" t="s">
        <v>4655</v>
      </c>
      <c r="G1721" s="189" t="s">
        <v>410</v>
      </c>
      <c r="H1721" s="195" t="s">
        <v>411</v>
      </c>
      <c r="I1721" s="24" t="s">
        <v>3956</v>
      </c>
      <c r="J1721" s="24" t="s">
        <v>4656</v>
      </c>
      <c r="K1721" s="24"/>
      <c r="L1721" s="24" t="s">
        <v>4658</v>
      </c>
      <c r="M1721" s="24" t="s">
        <v>535</v>
      </c>
      <c r="N1721" s="24" t="s">
        <v>4868</v>
      </c>
      <c r="O1721" s="24" t="s">
        <v>1235</v>
      </c>
      <c r="P1721" s="25" t="s">
        <v>544</v>
      </c>
      <c r="Q1721" s="24" t="s">
        <v>5157</v>
      </c>
      <c r="R1721" s="25" t="s">
        <v>1095</v>
      </c>
      <c r="S1721" s="24"/>
      <c r="T1721" s="24"/>
      <c r="U1721" s="24"/>
    </row>
    <row r="1722" spans="2:21">
      <c r="B1722" s="24" t="str">
        <f t="shared" si="59"/>
        <v>N</v>
      </c>
      <c r="C1722" s="24" t="s">
        <v>6742</v>
      </c>
      <c r="D1722" s="24" t="str">
        <f t="shared" si="60"/>
        <v/>
      </c>
      <c r="E1722" s="197" t="s">
        <v>405</v>
      </c>
      <c r="F1722" s="189" t="s">
        <v>4655</v>
      </c>
      <c r="G1722" s="189" t="s">
        <v>410</v>
      </c>
      <c r="H1722" s="195" t="s">
        <v>411</v>
      </c>
      <c r="I1722" s="24" t="s">
        <v>3956</v>
      </c>
      <c r="J1722" s="24" t="s">
        <v>4656</v>
      </c>
      <c r="K1722" s="24"/>
      <c r="L1722" s="24" t="s">
        <v>4658</v>
      </c>
      <c r="M1722" s="24" t="s">
        <v>543</v>
      </c>
      <c r="N1722" s="24" t="s">
        <v>4868</v>
      </c>
      <c r="O1722" s="24" t="s">
        <v>1235</v>
      </c>
      <c r="P1722" s="25" t="s">
        <v>544</v>
      </c>
      <c r="Q1722" s="24" t="s">
        <v>5159</v>
      </c>
      <c r="R1722" s="25" t="s">
        <v>4664</v>
      </c>
      <c r="S1722" s="24"/>
      <c r="T1722" s="24"/>
      <c r="U1722" s="24"/>
    </row>
    <row r="1723" spans="2:21">
      <c r="B1723" s="24" t="str">
        <f t="shared" ref="B1723:B1780" si="61">IF(AND(M1723&lt;&gt;"B20", O1723= "Coating_Standard"),"Y","N")</f>
        <v>N</v>
      </c>
      <c r="C1723" s="24" t="s">
        <v>6743</v>
      </c>
      <c r="D1723" s="24" t="str">
        <f t="shared" si="60"/>
        <v/>
      </c>
      <c r="E1723" s="197" t="s">
        <v>405</v>
      </c>
      <c r="F1723" s="189" t="s">
        <v>4655</v>
      </c>
      <c r="G1723" s="189" t="s">
        <v>410</v>
      </c>
      <c r="H1723" s="195" t="s">
        <v>411</v>
      </c>
      <c r="I1723" s="24" t="s">
        <v>3961</v>
      </c>
      <c r="J1723" s="24" t="s">
        <v>3961</v>
      </c>
      <c r="K1723" s="24"/>
      <c r="L1723" s="24" t="s">
        <v>4658</v>
      </c>
      <c r="M1723" s="24" t="s">
        <v>535</v>
      </c>
      <c r="N1723" s="24" t="s">
        <v>4868</v>
      </c>
      <c r="O1723" s="24" t="s">
        <v>1235</v>
      </c>
      <c r="P1723" s="25" t="s">
        <v>544</v>
      </c>
      <c r="Q1723" s="24" t="s">
        <v>5116</v>
      </c>
      <c r="R1723" s="25" t="s">
        <v>1095</v>
      </c>
      <c r="S1723" s="24"/>
      <c r="T1723" s="24"/>
      <c r="U1723" s="24"/>
    </row>
    <row r="1724" spans="2:21">
      <c r="B1724" s="24" t="str">
        <f t="shared" si="61"/>
        <v>N</v>
      </c>
      <c r="C1724" s="24" t="s">
        <v>6744</v>
      </c>
      <c r="D1724" s="24" t="str">
        <f t="shared" si="60"/>
        <v/>
      </c>
      <c r="E1724" s="197" t="s">
        <v>405</v>
      </c>
      <c r="F1724" s="189" t="s">
        <v>4655</v>
      </c>
      <c r="G1724" s="189" t="s">
        <v>410</v>
      </c>
      <c r="H1724" s="195" t="s">
        <v>411</v>
      </c>
      <c r="I1724" s="24" t="s">
        <v>3961</v>
      </c>
      <c r="J1724" s="24" t="s">
        <v>3961</v>
      </c>
      <c r="K1724" s="24"/>
      <c r="L1724" s="24" t="s">
        <v>4658</v>
      </c>
      <c r="M1724" s="24" t="s">
        <v>543</v>
      </c>
      <c r="N1724" s="24" t="s">
        <v>4868</v>
      </c>
      <c r="O1724" s="24" t="s">
        <v>1235</v>
      </c>
      <c r="P1724" s="25" t="s">
        <v>544</v>
      </c>
      <c r="Q1724" s="24" t="s">
        <v>5116</v>
      </c>
      <c r="R1724" s="25" t="s">
        <v>4664</v>
      </c>
      <c r="S1724" s="24"/>
      <c r="T1724" s="24"/>
      <c r="U1724" s="24"/>
    </row>
    <row r="1725" spans="2:21">
      <c r="B1725" s="24" t="str">
        <f t="shared" si="61"/>
        <v>N</v>
      </c>
      <c r="C1725" s="24" t="s">
        <v>6745</v>
      </c>
      <c r="D1725" s="24" t="str">
        <f t="shared" si="60"/>
        <v/>
      </c>
      <c r="E1725" s="197" t="s">
        <v>414</v>
      </c>
      <c r="F1725" s="189" t="s">
        <v>4655</v>
      </c>
      <c r="G1725" s="189" t="s">
        <v>410</v>
      </c>
      <c r="H1725" s="195" t="s">
        <v>411</v>
      </c>
      <c r="I1725" s="24" t="s">
        <v>3956</v>
      </c>
      <c r="J1725" s="24" t="s">
        <v>4656</v>
      </c>
      <c r="K1725" s="24"/>
      <c r="L1725" s="24" t="s">
        <v>4658</v>
      </c>
      <c r="M1725" s="24" t="s">
        <v>535</v>
      </c>
      <c r="N1725" s="24" t="s">
        <v>4868</v>
      </c>
      <c r="O1725" s="24" t="s">
        <v>1235</v>
      </c>
      <c r="P1725" s="25" t="s">
        <v>544</v>
      </c>
      <c r="Q1725" s="24" t="s">
        <v>5157</v>
      </c>
      <c r="R1725" s="25" t="s">
        <v>1095</v>
      </c>
      <c r="S1725" s="24"/>
      <c r="T1725" s="24"/>
      <c r="U1725" s="24"/>
    </row>
    <row r="1726" spans="2:21">
      <c r="B1726" s="24" t="str">
        <f t="shared" si="61"/>
        <v>N</v>
      </c>
      <c r="C1726" s="24" t="s">
        <v>6746</v>
      </c>
      <c r="D1726" s="24" t="str">
        <f t="shared" si="60"/>
        <v/>
      </c>
      <c r="E1726" s="197" t="s">
        <v>414</v>
      </c>
      <c r="F1726" s="189" t="s">
        <v>4655</v>
      </c>
      <c r="G1726" s="189" t="s">
        <v>410</v>
      </c>
      <c r="H1726" s="195" t="s">
        <v>411</v>
      </c>
      <c r="I1726" s="24" t="s">
        <v>3956</v>
      </c>
      <c r="J1726" s="24" t="s">
        <v>4656</v>
      </c>
      <c r="K1726" s="24"/>
      <c r="L1726" s="24" t="s">
        <v>4658</v>
      </c>
      <c r="M1726" s="24" t="s">
        <v>543</v>
      </c>
      <c r="N1726" s="24" t="s">
        <v>4868</v>
      </c>
      <c r="O1726" s="24" t="s">
        <v>1235</v>
      </c>
      <c r="P1726" s="25" t="s">
        <v>544</v>
      </c>
      <c r="Q1726" s="24" t="s">
        <v>5159</v>
      </c>
      <c r="R1726" s="25" t="s">
        <v>4664</v>
      </c>
      <c r="S1726" s="24"/>
      <c r="T1726" s="24"/>
      <c r="U1726" s="24"/>
    </row>
    <row r="1727" spans="2:21">
      <c r="B1727" s="24" t="str">
        <f t="shared" si="61"/>
        <v>N</v>
      </c>
      <c r="C1727" s="24" t="s">
        <v>6747</v>
      </c>
      <c r="D1727" s="24" t="str">
        <f t="shared" si="60"/>
        <v/>
      </c>
      <c r="E1727" s="197" t="s">
        <v>414</v>
      </c>
      <c r="F1727" s="189" t="s">
        <v>4655</v>
      </c>
      <c r="G1727" s="189" t="s">
        <v>410</v>
      </c>
      <c r="H1727" s="195" t="s">
        <v>411</v>
      </c>
      <c r="I1727" s="24" t="s">
        <v>3961</v>
      </c>
      <c r="J1727" s="24" t="s">
        <v>3961</v>
      </c>
      <c r="K1727" s="24"/>
      <c r="L1727" s="24" t="s">
        <v>4658</v>
      </c>
      <c r="M1727" s="24" t="s">
        <v>535</v>
      </c>
      <c r="N1727" s="24" t="s">
        <v>4868</v>
      </c>
      <c r="O1727" s="24" t="s">
        <v>1235</v>
      </c>
      <c r="P1727" s="25" t="s">
        <v>544</v>
      </c>
      <c r="Q1727" s="24" t="s">
        <v>5116</v>
      </c>
      <c r="R1727" s="25" t="s">
        <v>1095</v>
      </c>
      <c r="S1727" s="24"/>
      <c r="T1727" s="24"/>
      <c r="U1727" s="24"/>
    </row>
    <row r="1728" spans="2:21">
      <c r="B1728" s="24" t="str">
        <f t="shared" si="61"/>
        <v>N</v>
      </c>
      <c r="C1728" s="24" t="s">
        <v>6748</v>
      </c>
      <c r="D1728" s="24" t="str">
        <f t="shared" si="60"/>
        <v/>
      </c>
      <c r="E1728" s="197" t="s">
        <v>414</v>
      </c>
      <c r="F1728" s="189" t="s">
        <v>4655</v>
      </c>
      <c r="G1728" s="189" t="s">
        <v>410</v>
      </c>
      <c r="H1728" s="195" t="s">
        <v>411</v>
      </c>
      <c r="I1728" s="24" t="s">
        <v>3961</v>
      </c>
      <c r="J1728" s="24" t="s">
        <v>3961</v>
      </c>
      <c r="K1728" s="24"/>
      <c r="L1728" s="24" t="s">
        <v>4658</v>
      </c>
      <c r="M1728" s="24" t="s">
        <v>543</v>
      </c>
      <c r="N1728" s="24" t="s">
        <v>4868</v>
      </c>
      <c r="O1728" s="24" t="s">
        <v>1235</v>
      </c>
      <c r="P1728" s="25" t="s">
        <v>544</v>
      </c>
      <c r="Q1728" s="24" t="s">
        <v>5116</v>
      </c>
      <c r="R1728" s="25" t="s">
        <v>4664</v>
      </c>
      <c r="S1728" s="24"/>
      <c r="T1728" s="24"/>
      <c r="U1728" s="24"/>
    </row>
    <row r="1729" spans="2:21">
      <c r="B1729" s="24" t="str">
        <f t="shared" si="61"/>
        <v>N</v>
      </c>
      <c r="C1729" s="24" t="s">
        <v>6749</v>
      </c>
      <c r="D1729" s="24" t="str">
        <f t="shared" si="60"/>
        <v/>
      </c>
      <c r="E1729" s="197" t="s">
        <v>419</v>
      </c>
      <c r="F1729" s="189" t="s">
        <v>4655</v>
      </c>
      <c r="G1729" s="189" t="s">
        <v>401</v>
      </c>
      <c r="H1729" s="195" t="s">
        <v>402</v>
      </c>
      <c r="I1729" s="24" t="s">
        <v>3956</v>
      </c>
      <c r="J1729" s="24" t="s">
        <v>4656</v>
      </c>
      <c r="K1729" s="24"/>
      <c r="L1729" s="24" t="s">
        <v>4658</v>
      </c>
      <c r="M1729" s="24" t="s">
        <v>535</v>
      </c>
      <c r="N1729" s="24" t="s">
        <v>4868</v>
      </c>
      <c r="O1729" s="24" t="s">
        <v>1235</v>
      </c>
      <c r="P1729" s="25" t="s">
        <v>544</v>
      </c>
      <c r="Q1729" s="24" t="s">
        <v>5147</v>
      </c>
      <c r="R1729" s="25" t="s">
        <v>1095</v>
      </c>
      <c r="S1729" s="24"/>
      <c r="T1729" s="24"/>
      <c r="U1729" s="24"/>
    </row>
    <row r="1730" spans="2:21">
      <c r="B1730" s="24" t="str">
        <f t="shared" si="61"/>
        <v>N</v>
      </c>
      <c r="C1730" s="24" t="s">
        <v>6750</v>
      </c>
      <c r="D1730" s="24" t="str">
        <f t="shared" si="60"/>
        <v/>
      </c>
      <c r="E1730" s="197" t="s">
        <v>419</v>
      </c>
      <c r="F1730" s="189" t="s">
        <v>4655</v>
      </c>
      <c r="G1730" s="189" t="s">
        <v>401</v>
      </c>
      <c r="H1730" s="195" t="s">
        <v>402</v>
      </c>
      <c r="I1730" s="24" t="s">
        <v>3956</v>
      </c>
      <c r="J1730" s="24" t="s">
        <v>4656</v>
      </c>
      <c r="K1730" s="24"/>
      <c r="L1730" s="24" t="s">
        <v>4658</v>
      </c>
      <c r="M1730" s="24" t="s">
        <v>543</v>
      </c>
      <c r="N1730" s="24" t="s">
        <v>4868</v>
      </c>
      <c r="O1730" s="24" t="s">
        <v>1235</v>
      </c>
      <c r="P1730" s="25" t="s">
        <v>544</v>
      </c>
      <c r="Q1730" s="24" t="s">
        <v>5149</v>
      </c>
      <c r="R1730" s="25" t="s">
        <v>4664</v>
      </c>
      <c r="S1730" s="24"/>
      <c r="T1730" s="24"/>
      <c r="U1730" s="24"/>
    </row>
    <row r="1731" spans="2:21">
      <c r="B1731" s="24" t="str">
        <f t="shared" si="61"/>
        <v>N</v>
      </c>
      <c r="C1731" s="24" t="s">
        <v>6751</v>
      </c>
      <c r="D1731" s="24" t="str">
        <f t="shared" si="60"/>
        <v/>
      </c>
      <c r="E1731" s="197" t="s">
        <v>419</v>
      </c>
      <c r="F1731" s="189" t="s">
        <v>4655</v>
      </c>
      <c r="G1731" s="189" t="s">
        <v>401</v>
      </c>
      <c r="H1731" s="195" t="s">
        <v>402</v>
      </c>
      <c r="I1731" s="24" t="s">
        <v>3961</v>
      </c>
      <c r="J1731" s="24" t="s">
        <v>3961</v>
      </c>
      <c r="K1731" s="24"/>
      <c r="L1731" s="24" t="s">
        <v>4658</v>
      </c>
      <c r="M1731" s="24" t="s">
        <v>535</v>
      </c>
      <c r="N1731" s="24" t="s">
        <v>4868</v>
      </c>
      <c r="O1731" s="24" t="s">
        <v>1235</v>
      </c>
      <c r="P1731" s="25" t="s">
        <v>544</v>
      </c>
      <c r="Q1731" s="24" t="s">
        <v>5116</v>
      </c>
      <c r="R1731" s="25" t="s">
        <v>1095</v>
      </c>
      <c r="S1731" s="24"/>
      <c r="T1731" s="24"/>
      <c r="U1731" s="24"/>
    </row>
    <row r="1732" spans="2:21">
      <c r="B1732" s="24" t="str">
        <f t="shared" si="61"/>
        <v>N</v>
      </c>
      <c r="C1732" s="24" t="s">
        <v>6752</v>
      </c>
      <c r="D1732" s="24" t="str">
        <f t="shared" si="60"/>
        <v/>
      </c>
      <c r="E1732" s="197" t="s">
        <v>419</v>
      </c>
      <c r="F1732" s="189" t="s">
        <v>4655</v>
      </c>
      <c r="G1732" s="189" t="s">
        <v>401</v>
      </c>
      <c r="H1732" s="195" t="s">
        <v>402</v>
      </c>
      <c r="I1732" s="24" t="s">
        <v>3961</v>
      </c>
      <c r="J1732" s="24" t="s">
        <v>3961</v>
      </c>
      <c r="K1732" s="24"/>
      <c r="L1732" s="24" t="s">
        <v>4658</v>
      </c>
      <c r="M1732" s="24" t="s">
        <v>543</v>
      </c>
      <c r="N1732" s="24" t="s">
        <v>4868</v>
      </c>
      <c r="O1732" s="24" t="s">
        <v>1235</v>
      </c>
      <c r="P1732" s="25" t="s">
        <v>544</v>
      </c>
      <c r="Q1732" s="24" t="s">
        <v>5116</v>
      </c>
      <c r="R1732" s="25" t="s">
        <v>4664</v>
      </c>
      <c r="S1732" s="24"/>
      <c r="T1732" s="24"/>
      <c r="U1732" s="24"/>
    </row>
    <row r="1733" spans="2:21">
      <c r="B1733" s="24" t="str">
        <f t="shared" si="61"/>
        <v>N</v>
      </c>
      <c r="C1733" s="24" t="s">
        <v>6753</v>
      </c>
      <c r="D1733" s="24" t="str">
        <f t="shared" si="60"/>
        <v/>
      </c>
      <c r="E1733" s="197" t="s">
        <v>424</v>
      </c>
      <c r="F1733" s="189" t="s">
        <v>4655</v>
      </c>
      <c r="G1733" s="189" t="s">
        <v>401</v>
      </c>
      <c r="H1733" s="195" t="s">
        <v>402</v>
      </c>
      <c r="I1733" s="24" t="s">
        <v>3956</v>
      </c>
      <c r="J1733" s="24" t="s">
        <v>4656</v>
      </c>
      <c r="K1733" s="24"/>
      <c r="L1733" s="24" t="s">
        <v>4658</v>
      </c>
      <c r="M1733" s="24" t="s">
        <v>535</v>
      </c>
      <c r="N1733" s="24" t="s">
        <v>4868</v>
      </c>
      <c r="O1733" s="24" t="s">
        <v>1235</v>
      </c>
      <c r="P1733" s="25" t="s">
        <v>544</v>
      </c>
      <c r="Q1733" s="24" t="s">
        <v>5147</v>
      </c>
      <c r="R1733" s="25" t="s">
        <v>1095</v>
      </c>
      <c r="S1733" s="24"/>
      <c r="T1733" s="24"/>
      <c r="U1733" s="24"/>
    </row>
    <row r="1734" spans="2:21">
      <c r="B1734" s="24" t="str">
        <f t="shared" si="61"/>
        <v>N</v>
      </c>
      <c r="C1734" s="24" t="s">
        <v>6754</v>
      </c>
      <c r="D1734" s="24" t="str">
        <f t="shared" si="60"/>
        <v/>
      </c>
      <c r="E1734" s="197" t="s">
        <v>424</v>
      </c>
      <c r="F1734" s="189" t="s">
        <v>4655</v>
      </c>
      <c r="G1734" s="189" t="s">
        <v>401</v>
      </c>
      <c r="H1734" s="195" t="s">
        <v>402</v>
      </c>
      <c r="I1734" s="24" t="s">
        <v>3956</v>
      </c>
      <c r="J1734" s="24" t="s">
        <v>4656</v>
      </c>
      <c r="K1734" s="24"/>
      <c r="L1734" s="24" t="s">
        <v>4658</v>
      </c>
      <c r="M1734" s="24" t="s">
        <v>543</v>
      </c>
      <c r="N1734" s="24" t="s">
        <v>4868</v>
      </c>
      <c r="O1734" s="24" t="s">
        <v>1235</v>
      </c>
      <c r="P1734" s="25" t="s">
        <v>544</v>
      </c>
      <c r="Q1734" s="24" t="s">
        <v>5149</v>
      </c>
      <c r="R1734" s="25" t="s">
        <v>4664</v>
      </c>
      <c r="S1734" s="24"/>
      <c r="T1734" s="24"/>
      <c r="U1734" s="24"/>
    </row>
    <row r="1735" spans="2:21">
      <c r="B1735" s="24" t="str">
        <f t="shared" si="61"/>
        <v>N</v>
      </c>
      <c r="C1735" s="24" t="s">
        <v>6755</v>
      </c>
      <c r="D1735" s="24" t="str">
        <f t="shared" si="60"/>
        <v/>
      </c>
      <c r="E1735" s="197" t="s">
        <v>424</v>
      </c>
      <c r="F1735" s="189" t="s">
        <v>4655</v>
      </c>
      <c r="G1735" s="189" t="s">
        <v>401</v>
      </c>
      <c r="H1735" s="195" t="s">
        <v>402</v>
      </c>
      <c r="I1735" s="24" t="s">
        <v>3961</v>
      </c>
      <c r="J1735" s="24" t="s">
        <v>3961</v>
      </c>
      <c r="K1735" s="24"/>
      <c r="L1735" s="24" t="s">
        <v>4658</v>
      </c>
      <c r="M1735" s="24" t="s">
        <v>535</v>
      </c>
      <c r="N1735" s="24" t="s">
        <v>4868</v>
      </c>
      <c r="O1735" s="24" t="s">
        <v>1235</v>
      </c>
      <c r="P1735" s="25" t="s">
        <v>544</v>
      </c>
      <c r="Q1735" s="24" t="s">
        <v>5116</v>
      </c>
      <c r="R1735" s="25" t="s">
        <v>1095</v>
      </c>
      <c r="S1735" s="24"/>
      <c r="T1735" s="24"/>
      <c r="U1735" s="24"/>
    </row>
    <row r="1736" spans="2:21">
      <c r="B1736" s="24" t="str">
        <f t="shared" si="61"/>
        <v>N</v>
      </c>
      <c r="C1736" s="24" t="s">
        <v>6756</v>
      </c>
      <c r="D1736" s="24" t="str">
        <f t="shared" si="60"/>
        <v/>
      </c>
      <c r="E1736" s="197" t="s">
        <v>424</v>
      </c>
      <c r="F1736" s="189" t="s">
        <v>4655</v>
      </c>
      <c r="G1736" s="189" t="s">
        <v>401</v>
      </c>
      <c r="H1736" s="195" t="s">
        <v>402</v>
      </c>
      <c r="I1736" s="24" t="s">
        <v>3961</v>
      </c>
      <c r="J1736" s="24" t="s">
        <v>3961</v>
      </c>
      <c r="K1736" s="24"/>
      <c r="L1736" s="24" t="s">
        <v>4658</v>
      </c>
      <c r="M1736" s="24" t="s">
        <v>543</v>
      </c>
      <c r="N1736" s="24" t="s">
        <v>4868</v>
      </c>
      <c r="O1736" s="24" t="s">
        <v>1235</v>
      </c>
      <c r="P1736" s="25" t="s">
        <v>544</v>
      </c>
      <c r="Q1736" s="24" t="s">
        <v>5116</v>
      </c>
      <c r="R1736" s="25" t="s">
        <v>4664</v>
      </c>
      <c r="S1736" s="24"/>
      <c r="T1736" s="24"/>
      <c r="U1736" s="24"/>
    </row>
    <row r="1737" spans="2:21">
      <c r="B1737" s="24" t="str">
        <f t="shared" si="61"/>
        <v>N</v>
      </c>
      <c r="C1737" s="24" t="s">
        <v>6757</v>
      </c>
      <c r="D1737" s="24" t="str">
        <f t="shared" si="60"/>
        <v/>
      </c>
      <c r="E1737" s="197" t="s">
        <v>429</v>
      </c>
      <c r="F1737" s="189" t="s">
        <v>4655</v>
      </c>
      <c r="G1737" s="189" t="s">
        <v>432</v>
      </c>
      <c r="H1737" s="195" t="s">
        <v>265</v>
      </c>
      <c r="I1737" s="24" t="s">
        <v>3956</v>
      </c>
      <c r="J1737" s="24" t="s">
        <v>4656</v>
      </c>
      <c r="K1737" s="24"/>
      <c r="L1737" s="24" t="s">
        <v>4658</v>
      </c>
      <c r="M1737" s="24" t="s">
        <v>535</v>
      </c>
      <c r="N1737" s="24" t="s">
        <v>4868</v>
      </c>
      <c r="O1737" s="24" t="s">
        <v>1235</v>
      </c>
      <c r="P1737" s="25" t="s">
        <v>544</v>
      </c>
      <c r="Q1737" s="24" t="s">
        <v>5176</v>
      </c>
      <c r="R1737" s="25" t="s">
        <v>1095</v>
      </c>
      <c r="S1737" s="24"/>
      <c r="T1737" s="24"/>
      <c r="U1737" s="24"/>
    </row>
    <row r="1738" spans="2:21">
      <c r="B1738" s="24" t="str">
        <f t="shared" si="61"/>
        <v>N</v>
      </c>
      <c r="C1738" s="24" t="s">
        <v>6758</v>
      </c>
      <c r="D1738" s="24" t="str">
        <f t="shared" si="60"/>
        <v/>
      </c>
      <c r="E1738" s="197" t="s">
        <v>429</v>
      </c>
      <c r="F1738" s="189" t="s">
        <v>4655</v>
      </c>
      <c r="G1738" s="189" t="s">
        <v>432</v>
      </c>
      <c r="H1738" s="195" t="s">
        <v>265</v>
      </c>
      <c r="I1738" s="24" t="s">
        <v>3956</v>
      </c>
      <c r="J1738" s="24" t="s">
        <v>4656</v>
      </c>
      <c r="K1738" s="24"/>
      <c r="L1738" s="24" t="s">
        <v>4658</v>
      </c>
      <c r="M1738" s="24" t="s">
        <v>543</v>
      </c>
      <c r="N1738" s="24" t="s">
        <v>4868</v>
      </c>
      <c r="O1738" s="24" t="s">
        <v>1235</v>
      </c>
      <c r="P1738" s="25" t="s">
        <v>544</v>
      </c>
      <c r="Q1738" s="24" t="s">
        <v>5178</v>
      </c>
      <c r="R1738" s="25" t="s">
        <v>4664</v>
      </c>
      <c r="S1738" s="24"/>
      <c r="T1738" s="24"/>
      <c r="U1738" s="24"/>
    </row>
    <row r="1739" spans="2:21">
      <c r="B1739" s="24" t="str">
        <f t="shared" si="61"/>
        <v>N</v>
      </c>
      <c r="C1739" s="24" t="s">
        <v>6759</v>
      </c>
      <c r="D1739" s="24" t="str">
        <f t="shared" si="60"/>
        <v/>
      </c>
      <c r="E1739" s="197" t="s">
        <v>429</v>
      </c>
      <c r="F1739" s="189" t="s">
        <v>4655</v>
      </c>
      <c r="G1739" s="189" t="s">
        <v>432</v>
      </c>
      <c r="H1739" s="195" t="s">
        <v>265</v>
      </c>
      <c r="I1739" s="24" t="s">
        <v>3961</v>
      </c>
      <c r="J1739" s="24" t="s">
        <v>3961</v>
      </c>
      <c r="K1739" s="24"/>
      <c r="L1739" s="24" t="s">
        <v>4658</v>
      </c>
      <c r="M1739" s="24" t="s">
        <v>535</v>
      </c>
      <c r="N1739" s="24" t="s">
        <v>4868</v>
      </c>
      <c r="O1739" s="24" t="s">
        <v>1235</v>
      </c>
      <c r="P1739" s="25" t="s">
        <v>544</v>
      </c>
      <c r="Q1739" s="24" t="s">
        <v>5116</v>
      </c>
      <c r="R1739" s="25" t="s">
        <v>1095</v>
      </c>
      <c r="S1739" s="24"/>
      <c r="T1739" s="24"/>
      <c r="U1739" s="24"/>
    </row>
    <row r="1740" spans="2:21">
      <c r="B1740" s="24" t="str">
        <f t="shared" si="61"/>
        <v>N</v>
      </c>
      <c r="C1740" s="24" t="s">
        <v>6760</v>
      </c>
      <c r="D1740" s="24" t="str">
        <f t="shared" si="60"/>
        <v/>
      </c>
      <c r="E1740" s="197" t="s">
        <v>429</v>
      </c>
      <c r="F1740" s="189" t="s">
        <v>4655</v>
      </c>
      <c r="G1740" s="189" t="s">
        <v>432</v>
      </c>
      <c r="H1740" s="195" t="s">
        <v>265</v>
      </c>
      <c r="I1740" s="24" t="s">
        <v>3961</v>
      </c>
      <c r="J1740" s="24" t="s">
        <v>3961</v>
      </c>
      <c r="K1740" s="24"/>
      <c r="L1740" s="24" t="s">
        <v>4658</v>
      </c>
      <c r="M1740" s="24" t="s">
        <v>543</v>
      </c>
      <c r="N1740" s="24" t="s">
        <v>4868</v>
      </c>
      <c r="O1740" s="24" t="s">
        <v>1235</v>
      </c>
      <c r="P1740" s="25" t="s">
        <v>544</v>
      </c>
      <c r="Q1740" s="24" t="s">
        <v>5116</v>
      </c>
      <c r="R1740" s="25" t="s">
        <v>4664</v>
      </c>
      <c r="S1740" s="24"/>
      <c r="T1740" s="24"/>
      <c r="U1740" s="24"/>
    </row>
    <row r="1741" spans="2:21">
      <c r="B1741" s="24" t="str">
        <f t="shared" si="61"/>
        <v>N</v>
      </c>
      <c r="C1741" s="24" t="s">
        <v>6761</v>
      </c>
      <c r="D1741" s="24" t="str">
        <f t="shared" si="60"/>
        <v/>
      </c>
      <c r="E1741" s="197" t="s">
        <v>435</v>
      </c>
      <c r="F1741" s="189" t="s">
        <v>4655</v>
      </c>
      <c r="G1741" s="189" t="s">
        <v>401</v>
      </c>
      <c r="H1741" s="195" t="s">
        <v>402</v>
      </c>
      <c r="I1741" s="24" t="s">
        <v>3956</v>
      </c>
      <c r="J1741" s="24" t="s">
        <v>4656</v>
      </c>
      <c r="K1741" s="24"/>
      <c r="L1741" s="24" t="s">
        <v>4658</v>
      </c>
      <c r="M1741" s="24" t="s">
        <v>535</v>
      </c>
      <c r="N1741" s="24" t="s">
        <v>4868</v>
      </c>
      <c r="O1741" s="24" t="s">
        <v>1235</v>
      </c>
      <c r="P1741" s="25" t="s">
        <v>544</v>
      </c>
      <c r="Q1741" s="24" t="s">
        <v>5147</v>
      </c>
      <c r="R1741" s="25" t="s">
        <v>1095</v>
      </c>
      <c r="S1741" s="24"/>
      <c r="T1741" s="24"/>
      <c r="U1741" s="24"/>
    </row>
    <row r="1742" spans="2:21">
      <c r="B1742" s="24" t="str">
        <f t="shared" si="61"/>
        <v>N</v>
      </c>
      <c r="C1742" s="24" t="s">
        <v>6762</v>
      </c>
      <c r="D1742" s="24" t="str">
        <f t="shared" si="60"/>
        <v/>
      </c>
      <c r="E1742" s="197" t="s">
        <v>435</v>
      </c>
      <c r="F1742" s="189" t="s">
        <v>4655</v>
      </c>
      <c r="G1742" s="189" t="s">
        <v>401</v>
      </c>
      <c r="H1742" s="195" t="s">
        <v>402</v>
      </c>
      <c r="I1742" s="24" t="s">
        <v>3956</v>
      </c>
      <c r="J1742" s="24" t="s">
        <v>4656</v>
      </c>
      <c r="K1742" s="24"/>
      <c r="L1742" s="24" t="s">
        <v>4658</v>
      </c>
      <c r="M1742" s="24" t="s">
        <v>543</v>
      </c>
      <c r="N1742" s="24" t="s">
        <v>4868</v>
      </c>
      <c r="O1742" s="24" t="s">
        <v>1235</v>
      </c>
      <c r="P1742" s="25" t="s">
        <v>544</v>
      </c>
      <c r="Q1742" s="24" t="s">
        <v>5149</v>
      </c>
      <c r="R1742" s="25" t="s">
        <v>4664</v>
      </c>
      <c r="S1742" s="24"/>
      <c r="T1742" s="24"/>
      <c r="U1742" s="24"/>
    </row>
    <row r="1743" spans="2:21">
      <c r="B1743" s="24" t="str">
        <f t="shared" si="61"/>
        <v>N</v>
      </c>
      <c r="C1743" s="24" t="s">
        <v>6763</v>
      </c>
      <c r="D1743" s="24" t="str">
        <f t="shared" si="60"/>
        <v/>
      </c>
      <c r="E1743" s="197" t="s">
        <v>435</v>
      </c>
      <c r="F1743" s="189" t="s">
        <v>4655</v>
      </c>
      <c r="G1743" s="189" t="s">
        <v>401</v>
      </c>
      <c r="H1743" s="195" t="s">
        <v>402</v>
      </c>
      <c r="I1743" s="24" t="s">
        <v>3961</v>
      </c>
      <c r="J1743" s="24" t="s">
        <v>3961</v>
      </c>
      <c r="K1743" s="24"/>
      <c r="L1743" s="24" t="s">
        <v>4658</v>
      </c>
      <c r="M1743" s="24" t="s">
        <v>535</v>
      </c>
      <c r="N1743" s="24" t="s">
        <v>4868</v>
      </c>
      <c r="O1743" s="24" t="s">
        <v>1235</v>
      </c>
      <c r="P1743" s="25" t="s">
        <v>544</v>
      </c>
      <c r="Q1743" s="24" t="s">
        <v>5116</v>
      </c>
      <c r="R1743" s="25" t="s">
        <v>1095</v>
      </c>
      <c r="S1743" s="24"/>
      <c r="T1743" s="24"/>
      <c r="U1743" s="24"/>
    </row>
    <row r="1744" spans="2:21">
      <c r="B1744" s="24" t="str">
        <f t="shared" si="61"/>
        <v>N</v>
      </c>
      <c r="C1744" s="24" t="s">
        <v>6764</v>
      </c>
      <c r="D1744" s="24" t="str">
        <f t="shared" si="60"/>
        <v/>
      </c>
      <c r="E1744" s="197" t="s">
        <v>435</v>
      </c>
      <c r="F1744" s="189" t="s">
        <v>4655</v>
      </c>
      <c r="G1744" s="189" t="s">
        <v>401</v>
      </c>
      <c r="H1744" s="195" t="s">
        <v>402</v>
      </c>
      <c r="I1744" s="24" t="s">
        <v>3961</v>
      </c>
      <c r="J1744" s="24" t="s">
        <v>3961</v>
      </c>
      <c r="K1744" s="24"/>
      <c r="L1744" s="24" t="s">
        <v>4658</v>
      </c>
      <c r="M1744" s="24" t="s">
        <v>543</v>
      </c>
      <c r="N1744" s="24" t="s">
        <v>4868</v>
      </c>
      <c r="O1744" s="24" t="s">
        <v>1235</v>
      </c>
      <c r="P1744" s="25" t="s">
        <v>544</v>
      </c>
      <c r="Q1744" s="24" t="s">
        <v>5116</v>
      </c>
      <c r="R1744" s="25" t="s">
        <v>4664</v>
      </c>
      <c r="S1744" s="24"/>
      <c r="T1744" s="24"/>
      <c r="U1744" s="24"/>
    </row>
    <row r="1745" spans="2:21">
      <c r="B1745" s="24" t="str">
        <f t="shared" si="61"/>
        <v>N</v>
      </c>
      <c r="C1745" s="24" t="s">
        <v>6765</v>
      </c>
      <c r="D1745" s="24" t="str">
        <f t="shared" si="60"/>
        <v/>
      </c>
      <c r="E1745" s="197" t="s">
        <v>440</v>
      </c>
      <c r="F1745" s="189" t="s">
        <v>4655</v>
      </c>
      <c r="G1745" s="189" t="s">
        <v>443</v>
      </c>
      <c r="H1745" s="202" t="s">
        <v>444</v>
      </c>
      <c r="I1745" s="24" t="s">
        <v>3956</v>
      </c>
      <c r="J1745" s="24" t="s">
        <v>4656</v>
      </c>
      <c r="K1745" s="24"/>
      <c r="L1745" s="24" t="s">
        <v>4658</v>
      </c>
      <c r="M1745" s="24" t="s">
        <v>535</v>
      </c>
      <c r="N1745" s="24" t="s">
        <v>4868</v>
      </c>
      <c r="O1745" s="24" t="s">
        <v>1235</v>
      </c>
      <c r="P1745" s="25" t="s">
        <v>544</v>
      </c>
      <c r="Q1745" s="24" t="s">
        <v>5187</v>
      </c>
      <c r="R1745" s="25" t="s">
        <v>1095</v>
      </c>
      <c r="S1745" s="24"/>
      <c r="T1745" s="24"/>
      <c r="U1745" s="24"/>
    </row>
    <row r="1746" spans="2:21">
      <c r="B1746" s="24" t="str">
        <f t="shared" si="61"/>
        <v>N</v>
      </c>
      <c r="C1746" s="24" t="s">
        <v>6766</v>
      </c>
      <c r="D1746" s="24" t="str">
        <f t="shared" si="60"/>
        <v/>
      </c>
      <c r="E1746" s="197" t="s">
        <v>440</v>
      </c>
      <c r="F1746" s="189" t="s">
        <v>4655</v>
      </c>
      <c r="G1746" s="189" t="s">
        <v>443</v>
      </c>
      <c r="H1746" s="202" t="s">
        <v>444</v>
      </c>
      <c r="I1746" s="24" t="s">
        <v>3956</v>
      </c>
      <c r="J1746" s="24" t="s">
        <v>4656</v>
      </c>
      <c r="K1746" s="24"/>
      <c r="L1746" s="24" t="s">
        <v>4658</v>
      </c>
      <c r="M1746" s="24" t="s">
        <v>543</v>
      </c>
      <c r="N1746" s="24" t="s">
        <v>4868</v>
      </c>
      <c r="O1746" s="24" t="s">
        <v>1235</v>
      </c>
      <c r="P1746" s="25" t="s">
        <v>544</v>
      </c>
      <c r="Q1746" s="24" t="s">
        <v>5189</v>
      </c>
      <c r="R1746" s="25" t="s">
        <v>4664</v>
      </c>
      <c r="S1746" s="24"/>
      <c r="T1746" s="24"/>
      <c r="U1746" s="24"/>
    </row>
    <row r="1747" spans="2:21">
      <c r="B1747" s="24" t="str">
        <f t="shared" si="61"/>
        <v>N</v>
      </c>
      <c r="C1747" s="24" t="s">
        <v>6767</v>
      </c>
      <c r="D1747" s="24" t="str">
        <f t="shared" si="60"/>
        <v/>
      </c>
      <c r="E1747" s="197" t="s">
        <v>440</v>
      </c>
      <c r="F1747" s="189" t="s">
        <v>4655</v>
      </c>
      <c r="G1747" s="189" t="s">
        <v>443</v>
      </c>
      <c r="H1747" s="202" t="s">
        <v>444</v>
      </c>
      <c r="I1747" s="24" t="s">
        <v>3961</v>
      </c>
      <c r="J1747" s="24" t="s">
        <v>3961</v>
      </c>
      <c r="K1747" s="24"/>
      <c r="L1747" s="24" t="s">
        <v>4658</v>
      </c>
      <c r="M1747" s="24" t="s">
        <v>535</v>
      </c>
      <c r="N1747" s="24" t="s">
        <v>4868</v>
      </c>
      <c r="O1747" s="24" t="s">
        <v>1235</v>
      </c>
      <c r="P1747" s="25" t="s">
        <v>544</v>
      </c>
      <c r="Q1747" s="24" t="s">
        <v>5116</v>
      </c>
      <c r="R1747" s="25" t="s">
        <v>1095</v>
      </c>
      <c r="S1747" s="24"/>
      <c r="T1747" s="24"/>
      <c r="U1747" s="24"/>
    </row>
    <row r="1748" spans="2:21">
      <c r="B1748" s="24" t="str">
        <f t="shared" si="61"/>
        <v>N</v>
      </c>
      <c r="C1748" s="24" t="s">
        <v>6768</v>
      </c>
      <c r="D1748" s="24" t="str">
        <f t="shared" si="60"/>
        <v/>
      </c>
      <c r="E1748" s="197" t="s">
        <v>440</v>
      </c>
      <c r="F1748" s="189" t="s">
        <v>4655</v>
      </c>
      <c r="G1748" s="189" t="s">
        <v>443</v>
      </c>
      <c r="H1748" s="202" t="s">
        <v>444</v>
      </c>
      <c r="I1748" s="24" t="s">
        <v>3961</v>
      </c>
      <c r="J1748" s="24" t="s">
        <v>3961</v>
      </c>
      <c r="K1748" s="24"/>
      <c r="L1748" s="24" t="s">
        <v>4658</v>
      </c>
      <c r="M1748" s="24" t="s">
        <v>543</v>
      </c>
      <c r="N1748" s="24" t="s">
        <v>4868</v>
      </c>
      <c r="O1748" s="24" t="s">
        <v>1235</v>
      </c>
      <c r="P1748" s="25" t="s">
        <v>544</v>
      </c>
      <c r="Q1748" s="24" t="s">
        <v>5116</v>
      </c>
      <c r="R1748" s="25" t="s">
        <v>4664</v>
      </c>
      <c r="S1748" s="24"/>
      <c r="T1748" s="24"/>
      <c r="U1748" s="24"/>
    </row>
    <row r="1749" spans="2:21">
      <c r="B1749" s="24" t="str">
        <f t="shared" si="61"/>
        <v>N</v>
      </c>
      <c r="C1749" s="24" t="s">
        <v>6769</v>
      </c>
      <c r="D1749" s="24" t="str">
        <f t="shared" si="60"/>
        <v/>
      </c>
      <c r="E1749" s="197" t="s">
        <v>447</v>
      </c>
      <c r="F1749" s="189" t="s">
        <v>4655</v>
      </c>
      <c r="G1749" s="189" t="s">
        <v>450</v>
      </c>
      <c r="H1749" s="202" t="s">
        <v>269</v>
      </c>
      <c r="I1749" s="24" t="s">
        <v>3956</v>
      </c>
      <c r="J1749" s="24" t="s">
        <v>4656</v>
      </c>
      <c r="K1749" s="24"/>
      <c r="L1749" s="24" t="s">
        <v>4658</v>
      </c>
      <c r="M1749" s="24" t="s">
        <v>535</v>
      </c>
      <c r="N1749" s="24" t="s">
        <v>4868</v>
      </c>
      <c r="O1749" s="24" t="s">
        <v>1235</v>
      </c>
      <c r="P1749" s="25" t="s">
        <v>544</v>
      </c>
      <c r="Q1749" s="24" t="s">
        <v>5194</v>
      </c>
      <c r="R1749" s="25" t="s">
        <v>1095</v>
      </c>
      <c r="S1749" s="24"/>
      <c r="T1749" s="24"/>
      <c r="U1749" s="24"/>
    </row>
    <row r="1750" spans="2:21">
      <c r="B1750" s="24" t="str">
        <f t="shared" si="61"/>
        <v>N</v>
      </c>
      <c r="C1750" s="24" t="s">
        <v>6770</v>
      </c>
      <c r="D1750" s="24" t="str">
        <f t="shared" si="60"/>
        <v/>
      </c>
      <c r="E1750" s="197" t="s">
        <v>447</v>
      </c>
      <c r="F1750" s="189" t="s">
        <v>4655</v>
      </c>
      <c r="G1750" s="189" t="s">
        <v>450</v>
      </c>
      <c r="H1750" s="202" t="s">
        <v>269</v>
      </c>
      <c r="I1750" s="24" t="s">
        <v>3956</v>
      </c>
      <c r="J1750" s="24" t="s">
        <v>4656</v>
      </c>
      <c r="K1750" s="24"/>
      <c r="L1750" s="24" t="s">
        <v>4658</v>
      </c>
      <c r="M1750" s="24" t="s">
        <v>543</v>
      </c>
      <c r="N1750" s="24" t="s">
        <v>4868</v>
      </c>
      <c r="O1750" s="24" t="s">
        <v>1235</v>
      </c>
      <c r="P1750" s="25" t="s">
        <v>544</v>
      </c>
      <c r="Q1750" s="24" t="s">
        <v>5196</v>
      </c>
      <c r="R1750" s="25" t="s">
        <v>4664</v>
      </c>
      <c r="S1750" s="24"/>
      <c r="T1750" s="24"/>
      <c r="U1750" s="24"/>
    </row>
    <row r="1751" spans="2:21">
      <c r="B1751" s="24" t="str">
        <f t="shared" si="61"/>
        <v>N</v>
      </c>
      <c r="C1751" s="24" t="s">
        <v>6771</v>
      </c>
      <c r="D1751" s="24" t="str">
        <f t="shared" si="60"/>
        <v/>
      </c>
      <c r="E1751" s="197" t="s">
        <v>447</v>
      </c>
      <c r="F1751" s="189" t="s">
        <v>4655</v>
      </c>
      <c r="G1751" s="189" t="s">
        <v>450</v>
      </c>
      <c r="H1751" s="202" t="s">
        <v>269</v>
      </c>
      <c r="I1751" s="24" t="s">
        <v>3961</v>
      </c>
      <c r="J1751" s="24" t="s">
        <v>3961</v>
      </c>
      <c r="K1751" s="24"/>
      <c r="L1751" s="24" t="s">
        <v>4658</v>
      </c>
      <c r="M1751" s="24" t="s">
        <v>535</v>
      </c>
      <c r="N1751" s="24" t="s">
        <v>4868</v>
      </c>
      <c r="O1751" s="24" t="s">
        <v>1235</v>
      </c>
      <c r="P1751" s="25" t="s">
        <v>544</v>
      </c>
      <c r="Q1751" s="24" t="s">
        <v>5199</v>
      </c>
      <c r="R1751" s="25" t="s">
        <v>1095</v>
      </c>
      <c r="S1751" s="24"/>
      <c r="T1751" s="24"/>
      <c r="U1751" s="24"/>
    </row>
    <row r="1752" spans="2:21">
      <c r="B1752" s="24" t="str">
        <f t="shared" si="61"/>
        <v>N</v>
      </c>
      <c r="C1752" s="24" t="s">
        <v>6772</v>
      </c>
      <c r="D1752" s="24" t="str">
        <f t="shared" si="60"/>
        <v/>
      </c>
      <c r="E1752" s="197" t="s">
        <v>447</v>
      </c>
      <c r="F1752" s="189" t="s">
        <v>4655</v>
      </c>
      <c r="G1752" s="189" t="s">
        <v>450</v>
      </c>
      <c r="H1752" s="202" t="s">
        <v>269</v>
      </c>
      <c r="I1752" s="24" t="s">
        <v>3961</v>
      </c>
      <c r="J1752" s="24" t="s">
        <v>3961</v>
      </c>
      <c r="K1752" s="24"/>
      <c r="L1752" s="24" t="s">
        <v>4658</v>
      </c>
      <c r="M1752" s="24" t="s">
        <v>543</v>
      </c>
      <c r="N1752" s="24" t="s">
        <v>4868</v>
      </c>
      <c r="O1752" s="24" t="s">
        <v>1235</v>
      </c>
      <c r="P1752" s="25" t="s">
        <v>544</v>
      </c>
      <c r="Q1752" s="24" t="s">
        <v>5116</v>
      </c>
      <c r="R1752" s="25" t="s">
        <v>4664</v>
      </c>
      <c r="S1752" s="24"/>
      <c r="T1752" s="24"/>
      <c r="U1752" s="24"/>
    </row>
    <row r="1753" spans="2:21">
      <c r="B1753" s="24" t="str">
        <f t="shared" si="61"/>
        <v>N</v>
      </c>
      <c r="C1753" s="24" t="s">
        <v>6773</v>
      </c>
      <c r="D1753" s="24" t="str">
        <f t="shared" si="60"/>
        <v/>
      </c>
      <c r="E1753" s="197" t="s">
        <v>453</v>
      </c>
      <c r="F1753" s="189" t="s">
        <v>4655</v>
      </c>
      <c r="G1753" s="189" t="s">
        <v>450</v>
      </c>
      <c r="H1753" s="202" t="s">
        <v>269</v>
      </c>
      <c r="I1753" s="24" t="s">
        <v>3956</v>
      </c>
      <c r="J1753" s="24" t="s">
        <v>4656</v>
      </c>
      <c r="K1753" s="24"/>
      <c r="L1753" s="24" t="s">
        <v>4658</v>
      </c>
      <c r="M1753" s="24" t="s">
        <v>535</v>
      </c>
      <c r="N1753" s="24" t="s">
        <v>4868</v>
      </c>
      <c r="O1753" s="24" t="s">
        <v>1235</v>
      </c>
      <c r="P1753" s="25" t="s">
        <v>544</v>
      </c>
      <c r="Q1753" s="24" t="s">
        <v>5194</v>
      </c>
      <c r="R1753" s="25" t="s">
        <v>1095</v>
      </c>
      <c r="S1753" s="24"/>
      <c r="T1753" s="24"/>
      <c r="U1753" s="24"/>
    </row>
    <row r="1754" spans="2:21">
      <c r="B1754" s="24" t="str">
        <f t="shared" si="61"/>
        <v>N</v>
      </c>
      <c r="C1754" s="24" t="s">
        <v>6774</v>
      </c>
      <c r="D1754" s="24" t="str">
        <f t="shared" si="60"/>
        <v/>
      </c>
      <c r="E1754" s="197" t="s">
        <v>453</v>
      </c>
      <c r="F1754" s="189" t="s">
        <v>4655</v>
      </c>
      <c r="G1754" s="189" t="s">
        <v>450</v>
      </c>
      <c r="H1754" s="202" t="s">
        <v>269</v>
      </c>
      <c r="I1754" s="24" t="s">
        <v>3956</v>
      </c>
      <c r="J1754" s="24" t="s">
        <v>4656</v>
      </c>
      <c r="K1754" s="24"/>
      <c r="L1754" s="24" t="s">
        <v>4658</v>
      </c>
      <c r="M1754" s="24" t="s">
        <v>543</v>
      </c>
      <c r="N1754" s="24" t="s">
        <v>4868</v>
      </c>
      <c r="O1754" s="24" t="s">
        <v>1235</v>
      </c>
      <c r="P1754" s="25" t="s">
        <v>544</v>
      </c>
      <c r="Q1754" s="24" t="s">
        <v>5196</v>
      </c>
      <c r="R1754" s="25" t="s">
        <v>4664</v>
      </c>
      <c r="S1754" s="24"/>
      <c r="T1754" s="24"/>
      <c r="U1754" s="24"/>
    </row>
    <row r="1755" spans="2:21">
      <c r="B1755" s="24" t="str">
        <f t="shared" si="61"/>
        <v>N</v>
      </c>
      <c r="C1755" s="24" t="s">
        <v>6775</v>
      </c>
      <c r="D1755" s="24" t="str">
        <f t="shared" si="60"/>
        <v/>
      </c>
      <c r="E1755" s="197" t="s">
        <v>453</v>
      </c>
      <c r="F1755" s="189" t="s">
        <v>4655</v>
      </c>
      <c r="G1755" s="189" t="s">
        <v>450</v>
      </c>
      <c r="H1755" s="202" t="s">
        <v>269</v>
      </c>
      <c r="I1755" s="24" t="s">
        <v>3961</v>
      </c>
      <c r="J1755" s="24" t="s">
        <v>3961</v>
      </c>
      <c r="K1755" s="24"/>
      <c r="L1755" s="24" t="s">
        <v>4658</v>
      </c>
      <c r="M1755" s="24" t="s">
        <v>535</v>
      </c>
      <c r="N1755" s="24" t="s">
        <v>4868</v>
      </c>
      <c r="O1755" s="24" t="s">
        <v>1235</v>
      </c>
      <c r="P1755" s="25" t="s">
        <v>544</v>
      </c>
      <c r="Q1755" s="24" t="s">
        <v>5199</v>
      </c>
      <c r="R1755" s="25" t="s">
        <v>1095</v>
      </c>
      <c r="S1755" s="24"/>
      <c r="T1755" s="24"/>
      <c r="U1755" s="24"/>
    </row>
    <row r="1756" spans="2:21">
      <c r="B1756" s="24" t="str">
        <f t="shared" si="61"/>
        <v>N</v>
      </c>
      <c r="C1756" s="24" t="s">
        <v>6776</v>
      </c>
      <c r="D1756" s="24" t="str">
        <f t="shared" si="60"/>
        <v/>
      </c>
      <c r="E1756" s="197" t="s">
        <v>453</v>
      </c>
      <c r="F1756" s="189" t="s">
        <v>4655</v>
      </c>
      <c r="G1756" s="189" t="s">
        <v>450</v>
      </c>
      <c r="H1756" s="202" t="s">
        <v>269</v>
      </c>
      <c r="I1756" s="24" t="s">
        <v>3961</v>
      </c>
      <c r="J1756" s="24" t="s">
        <v>3961</v>
      </c>
      <c r="K1756" s="24"/>
      <c r="L1756" s="24" t="s">
        <v>4658</v>
      </c>
      <c r="M1756" s="24" t="s">
        <v>543</v>
      </c>
      <c r="N1756" s="24" t="s">
        <v>4868</v>
      </c>
      <c r="O1756" s="24" t="s">
        <v>1235</v>
      </c>
      <c r="P1756" s="25" t="s">
        <v>544</v>
      </c>
      <c r="Q1756" s="24" t="s">
        <v>5116</v>
      </c>
      <c r="R1756" s="25" t="s">
        <v>4664</v>
      </c>
      <c r="S1756" s="24"/>
      <c r="T1756" s="24"/>
      <c r="U1756" s="24"/>
    </row>
    <row r="1757" spans="2:21">
      <c r="B1757" s="24" t="str">
        <f t="shared" si="61"/>
        <v>N</v>
      </c>
      <c r="C1757" s="24" t="s">
        <v>6777</v>
      </c>
      <c r="D1757" s="24" t="str">
        <f t="shared" si="60"/>
        <v/>
      </c>
      <c r="E1757" s="197" t="s">
        <v>458</v>
      </c>
      <c r="F1757" s="189" t="s">
        <v>4655</v>
      </c>
      <c r="G1757" s="189" t="s">
        <v>450</v>
      </c>
      <c r="H1757" s="202" t="s">
        <v>269</v>
      </c>
      <c r="I1757" s="24" t="s">
        <v>3956</v>
      </c>
      <c r="J1757" s="24" t="s">
        <v>4656</v>
      </c>
      <c r="K1757" s="24"/>
      <c r="L1757" s="24" t="s">
        <v>4658</v>
      </c>
      <c r="M1757" s="24" t="s">
        <v>535</v>
      </c>
      <c r="N1757" s="24" t="s">
        <v>4868</v>
      </c>
      <c r="O1757" s="24" t="s">
        <v>1235</v>
      </c>
      <c r="P1757" s="25" t="s">
        <v>544</v>
      </c>
      <c r="Q1757" s="24" t="s">
        <v>5194</v>
      </c>
      <c r="R1757" s="25" t="s">
        <v>1095</v>
      </c>
      <c r="S1757" s="24"/>
      <c r="T1757" s="24"/>
      <c r="U1757" s="24"/>
    </row>
    <row r="1758" spans="2:21">
      <c r="B1758" s="24" t="str">
        <f t="shared" si="61"/>
        <v>N</v>
      </c>
      <c r="C1758" s="24" t="s">
        <v>6778</v>
      </c>
      <c r="D1758" s="24" t="str">
        <f t="shared" si="60"/>
        <v/>
      </c>
      <c r="E1758" s="197" t="s">
        <v>458</v>
      </c>
      <c r="F1758" s="189" t="s">
        <v>4655</v>
      </c>
      <c r="G1758" s="189" t="s">
        <v>450</v>
      </c>
      <c r="H1758" s="202" t="s">
        <v>269</v>
      </c>
      <c r="I1758" s="24" t="s">
        <v>3956</v>
      </c>
      <c r="J1758" s="24" t="s">
        <v>4656</v>
      </c>
      <c r="K1758" s="24"/>
      <c r="L1758" s="24" t="s">
        <v>4658</v>
      </c>
      <c r="M1758" s="24" t="s">
        <v>543</v>
      </c>
      <c r="N1758" s="24" t="s">
        <v>4868</v>
      </c>
      <c r="O1758" s="24" t="s">
        <v>1235</v>
      </c>
      <c r="P1758" s="25" t="s">
        <v>544</v>
      </c>
      <c r="Q1758" s="24" t="s">
        <v>5196</v>
      </c>
      <c r="R1758" s="25" t="s">
        <v>4664</v>
      </c>
      <c r="S1758" s="24"/>
      <c r="T1758" s="24"/>
      <c r="U1758" s="24"/>
    </row>
    <row r="1759" spans="2:21">
      <c r="B1759" s="24" t="str">
        <f t="shared" si="61"/>
        <v>N</v>
      </c>
      <c r="C1759" s="24" t="s">
        <v>6779</v>
      </c>
      <c r="D1759" s="24" t="str">
        <f t="shared" si="60"/>
        <v/>
      </c>
      <c r="E1759" s="197" t="s">
        <v>458</v>
      </c>
      <c r="F1759" s="189" t="s">
        <v>4655</v>
      </c>
      <c r="G1759" s="189" t="s">
        <v>450</v>
      </c>
      <c r="H1759" s="202" t="s">
        <v>269</v>
      </c>
      <c r="I1759" s="24" t="s">
        <v>3961</v>
      </c>
      <c r="J1759" s="24" t="s">
        <v>3961</v>
      </c>
      <c r="K1759" s="24"/>
      <c r="L1759" s="24" t="s">
        <v>4658</v>
      </c>
      <c r="M1759" s="24" t="s">
        <v>535</v>
      </c>
      <c r="N1759" s="24" t="s">
        <v>4868</v>
      </c>
      <c r="O1759" s="24" t="s">
        <v>1235</v>
      </c>
      <c r="P1759" s="25" t="s">
        <v>544</v>
      </c>
      <c r="Q1759" s="24" t="s">
        <v>5199</v>
      </c>
      <c r="R1759" s="25" t="s">
        <v>1095</v>
      </c>
      <c r="S1759" s="24"/>
      <c r="T1759" s="24"/>
      <c r="U1759" s="24"/>
    </row>
    <row r="1760" spans="2:21">
      <c r="B1760" s="24" t="str">
        <f t="shared" si="61"/>
        <v>N</v>
      </c>
      <c r="C1760" s="24" t="s">
        <v>6780</v>
      </c>
      <c r="D1760" s="24" t="str">
        <f t="shared" si="60"/>
        <v/>
      </c>
      <c r="E1760" s="197" t="s">
        <v>458</v>
      </c>
      <c r="F1760" s="189" t="s">
        <v>4655</v>
      </c>
      <c r="G1760" s="189" t="s">
        <v>450</v>
      </c>
      <c r="H1760" s="202" t="s">
        <v>269</v>
      </c>
      <c r="I1760" s="24" t="s">
        <v>3961</v>
      </c>
      <c r="J1760" s="24" t="s">
        <v>3961</v>
      </c>
      <c r="K1760" s="24"/>
      <c r="L1760" s="24" t="s">
        <v>4658</v>
      </c>
      <c r="M1760" s="24" t="s">
        <v>543</v>
      </c>
      <c r="N1760" s="24" t="s">
        <v>4868</v>
      </c>
      <c r="O1760" s="24" t="s">
        <v>1235</v>
      </c>
      <c r="P1760" s="25" t="s">
        <v>544</v>
      </c>
      <c r="Q1760" s="24" t="s">
        <v>5116</v>
      </c>
      <c r="R1760" s="25" t="s">
        <v>4664</v>
      </c>
      <c r="S1760" s="24"/>
      <c r="T1760" s="24"/>
      <c r="U1760" s="24"/>
    </row>
    <row r="1761" spans="2:21">
      <c r="B1761" s="24" t="str">
        <f t="shared" si="61"/>
        <v>N</v>
      </c>
      <c r="C1761" s="24" t="s">
        <v>6781</v>
      </c>
      <c r="D1761" s="24" t="str">
        <f t="shared" si="60"/>
        <v/>
      </c>
      <c r="E1761" s="197" t="s">
        <v>463</v>
      </c>
      <c r="F1761" s="189" t="s">
        <v>4655</v>
      </c>
      <c r="G1761" s="189" t="s">
        <v>432</v>
      </c>
      <c r="H1761" s="202" t="s">
        <v>265</v>
      </c>
      <c r="I1761" s="24" t="s">
        <v>3956</v>
      </c>
      <c r="J1761" s="24" t="s">
        <v>4656</v>
      </c>
      <c r="K1761" s="24"/>
      <c r="L1761" s="24" t="s">
        <v>4658</v>
      </c>
      <c r="M1761" s="24" t="s">
        <v>535</v>
      </c>
      <c r="N1761" s="24" t="s">
        <v>4868</v>
      </c>
      <c r="O1761" s="24" t="s">
        <v>1235</v>
      </c>
      <c r="P1761" s="25" t="s">
        <v>544</v>
      </c>
      <c r="Q1761" s="24" t="s">
        <v>5176</v>
      </c>
      <c r="R1761" s="25" t="s">
        <v>1095</v>
      </c>
      <c r="S1761" s="24"/>
      <c r="T1761" s="24"/>
      <c r="U1761" s="24"/>
    </row>
    <row r="1762" spans="2:21">
      <c r="B1762" s="24" t="str">
        <f t="shared" si="61"/>
        <v>N</v>
      </c>
      <c r="C1762" s="24" t="s">
        <v>6782</v>
      </c>
      <c r="D1762" s="24" t="str">
        <f t="shared" si="60"/>
        <v/>
      </c>
      <c r="E1762" s="197" t="s">
        <v>463</v>
      </c>
      <c r="F1762" s="189" t="s">
        <v>4655</v>
      </c>
      <c r="G1762" s="189" t="s">
        <v>432</v>
      </c>
      <c r="H1762" s="202" t="s">
        <v>265</v>
      </c>
      <c r="I1762" s="24" t="s">
        <v>3956</v>
      </c>
      <c r="J1762" s="24" t="s">
        <v>4656</v>
      </c>
      <c r="K1762" s="24"/>
      <c r="L1762" s="24" t="s">
        <v>4658</v>
      </c>
      <c r="M1762" s="24" t="s">
        <v>543</v>
      </c>
      <c r="N1762" s="24" t="s">
        <v>4868</v>
      </c>
      <c r="O1762" s="24" t="s">
        <v>1235</v>
      </c>
      <c r="P1762" s="25" t="s">
        <v>544</v>
      </c>
      <c r="Q1762" s="24" t="s">
        <v>5178</v>
      </c>
      <c r="R1762" s="25" t="s">
        <v>4664</v>
      </c>
      <c r="S1762" s="24"/>
      <c r="T1762" s="24"/>
      <c r="U1762" s="24"/>
    </row>
    <row r="1763" spans="2:21">
      <c r="B1763" s="24" t="str">
        <f t="shared" si="61"/>
        <v>N</v>
      </c>
      <c r="C1763" s="24" t="s">
        <v>6783</v>
      </c>
      <c r="D1763" s="24" t="str">
        <f t="shared" si="60"/>
        <v/>
      </c>
      <c r="E1763" s="197" t="s">
        <v>463</v>
      </c>
      <c r="F1763" s="189" t="s">
        <v>4655</v>
      </c>
      <c r="G1763" s="189" t="s">
        <v>432</v>
      </c>
      <c r="H1763" s="202" t="s">
        <v>265</v>
      </c>
      <c r="I1763" s="24" t="s">
        <v>3961</v>
      </c>
      <c r="J1763" s="24" t="s">
        <v>3961</v>
      </c>
      <c r="K1763" s="24"/>
      <c r="L1763" s="24" t="s">
        <v>4658</v>
      </c>
      <c r="M1763" s="24" t="s">
        <v>535</v>
      </c>
      <c r="N1763" s="24" t="s">
        <v>4868</v>
      </c>
      <c r="O1763" s="24" t="s">
        <v>1235</v>
      </c>
      <c r="P1763" s="25" t="s">
        <v>544</v>
      </c>
      <c r="Q1763" s="24" t="s">
        <v>5116</v>
      </c>
      <c r="R1763" s="25" t="s">
        <v>1095</v>
      </c>
      <c r="S1763" s="24"/>
      <c r="T1763" s="24"/>
      <c r="U1763" s="24"/>
    </row>
    <row r="1764" spans="2:21">
      <c r="B1764" s="24" t="str">
        <f t="shared" si="61"/>
        <v>N</v>
      </c>
      <c r="C1764" s="24" t="s">
        <v>6784</v>
      </c>
      <c r="D1764" s="24" t="str">
        <f t="shared" si="60"/>
        <v/>
      </c>
      <c r="E1764" s="197" t="s">
        <v>463</v>
      </c>
      <c r="F1764" s="189" t="s">
        <v>4655</v>
      </c>
      <c r="G1764" s="189" t="s">
        <v>432</v>
      </c>
      <c r="H1764" s="202" t="s">
        <v>265</v>
      </c>
      <c r="I1764" s="24" t="s">
        <v>3961</v>
      </c>
      <c r="J1764" s="24" t="s">
        <v>3961</v>
      </c>
      <c r="K1764" s="24"/>
      <c r="L1764" s="24" t="s">
        <v>4658</v>
      </c>
      <c r="M1764" s="24" t="s">
        <v>543</v>
      </c>
      <c r="N1764" s="24" t="s">
        <v>4868</v>
      </c>
      <c r="O1764" s="24" t="s">
        <v>1235</v>
      </c>
      <c r="P1764" s="25" t="s">
        <v>544</v>
      </c>
      <c r="Q1764" s="24" t="s">
        <v>5116</v>
      </c>
      <c r="R1764" s="25" t="s">
        <v>4664</v>
      </c>
      <c r="S1764" s="24"/>
      <c r="T1764" s="24"/>
      <c r="U1764" s="24"/>
    </row>
    <row r="1765" spans="2:21">
      <c r="B1765" s="24" t="str">
        <f t="shared" si="61"/>
        <v>N</v>
      </c>
      <c r="C1765" s="24" t="s">
        <v>6785</v>
      </c>
      <c r="D1765" s="24" t="str">
        <f t="shared" si="60"/>
        <v/>
      </c>
      <c r="E1765" s="197" t="s">
        <v>468</v>
      </c>
      <c r="F1765" s="189" t="s">
        <v>4655</v>
      </c>
      <c r="G1765" s="189" t="s">
        <v>432</v>
      </c>
      <c r="H1765" s="202" t="s">
        <v>265</v>
      </c>
      <c r="I1765" s="24" t="s">
        <v>3956</v>
      </c>
      <c r="J1765" s="24" t="s">
        <v>4656</v>
      </c>
      <c r="K1765" s="24"/>
      <c r="L1765" s="24" t="s">
        <v>4658</v>
      </c>
      <c r="M1765" s="24" t="s">
        <v>535</v>
      </c>
      <c r="N1765" s="24" t="s">
        <v>4868</v>
      </c>
      <c r="O1765" s="24" t="s">
        <v>1235</v>
      </c>
      <c r="P1765" s="25" t="s">
        <v>544</v>
      </c>
      <c r="Q1765" s="24" t="s">
        <v>5176</v>
      </c>
      <c r="R1765" s="25" t="s">
        <v>1095</v>
      </c>
      <c r="S1765" s="24"/>
      <c r="T1765" s="24"/>
      <c r="U1765" s="24"/>
    </row>
    <row r="1766" spans="2:21">
      <c r="B1766" s="24" t="str">
        <f t="shared" si="61"/>
        <v>N</v>
      </c>
      <c r="C1766" s="24" t="s">
        <v>6786</v>
      </c>
      <c r="D1766" s="24" t="str">
        <f t="shared" si="60"/>
        <v/>
      </c>
      <c r="E1766" s="197" t="s">
        <v>468</v>
      </c>
      <c r="F1766" s="189" t="s">
        <v>4655</v>
      </c>
      <c r="G1766" s="189" t="s">
        <v>432</v>
      </c>
      <c r="H1766" s="202" t="s">
        <v>265</v>
      </c>
      <c r="I1766" s="24" t="s">
        <v>3956</v>
      </c>
      <c r="J1766" s="24" t="s">
        <v>4656</v>
      </c>
      <c r="K1766" s="24"/>
      <c r="L1766" s="24" t="s">
        <v>4658</v>
      </c>
      <c r="M1766" s="24" t="s">
        <v>543</v>
      </c>
      <c r="N1766" s="24" t="s">
        <v>4868</v>
      </c>
      <c r="O1766" s="24" t="s">
        <v>1235</v>
      </c>
      <c r="P1766" s="25" t="s">
        <v>544</v>
      </c>
      <c r="Q1766" s="24" t="s">
        <v>5178</v>
      </c>
      <c r="R1766" s="25" t="s">
        <v>4664</v>
      </c>
      <c r="S1766" s="24"/>
      <c r="T1766" s="24"/>
      <c r="U1766" s="24"/>
    </row>
    <row r="1767" spans="2:21">
      <c r="B1767" s="24" t="str">
        <f t="shared" si="61"/>
        <v>N</v>
      </c>
      <c r="C1767" s="24" t="s">
        <v>6787</v>
      </c>
      <c r="D1767" s="24" t="str">
        <f t="shared" si="60"/>
        <v/>
      </c>
      <c r="E1767" s="197" t="s">
        <v>468</v>
      </c>
      <c r="F1767" s="189" t="s">
        <v>4655</v>
      </c>
      <c r="G1767" s="189" t="s">
        <v>432</v>
      </c>
      <c r="H1767" s="202" t="s">
        <v>265</v>
      </c>
      <c r="I1767" s="24" t="s">
        <v>3961</v>
      </c>
      <c r="J1767" s="24" t="s">
        <v>3961</v>
      </c>
      <c r="K1767" s="24"/>
      <c r="L1767" s="24" t="s">
        <v>4658</v>
      </c>
      <c r="M1767" s="24" t="s">
        <v>535</v>
      </c>
      <c r="N1767" s="24" t="s">
        <v>4868</v>
      </c>
      <c r="O1767" s="24" t="s">
        <v>1235</v>
      </c>
      <c r="P1767" s="25" t="s">
        <v>544</v>
      </c>
      <c r="Q1767" s="24" t="s">
        <v>5116</v>
      </c>
      <c r="R1767" s="25" t="s">
        <v>1095</v>
      </c>
      <c r="S1767" s="24"/>
      <c r="T1767" s="24"/>
      <c r="U1767" s="24"/>
    </row>
    <row r="1768" spans="2:21">
      <c r="B1768" s="24" t="str">
        <f t="shared" si="61"/>
        <v>N</v>
      </c>
      <c r="C1768" s="24" t="s">
        <v>6788</v>
      </c>
      <c r="D1768" s="24" t="str">
        <f t="shared" si="60"/>
        <v/>
      </c>
      <c r="E1768" s="197" t="s">
        <v>468</v>
      </c>
      <c r="F1768" s="189" t="s">
        <v>4655</v>
      </c>
      <c r="G1768" s="189" t="s">
        <v>432</v>
      </c>
      <c r="H1768" s="202" t="s">
        <v>265</v>
      </c>
      <c r="I1768" s="24" t="s">
        <v>3961</v>
      </c>
      <c r="J1768" s="24" t="s">
        <v>3961</v>
      </c>
      <c r="K1768" s="24"/>
      <c r="L1768" s="24" t="s">
        <v>4658</v>
      </c>
      <c r="M1768" s="24" t="s">
        <v>543</v>
      </c>
      <c r="N1768" s="24" t="s">
        <v>4868</v>
      </c>
      <c r="O1768" s="24" t="s">
        <v>1235</v>
      </c>
      <c r="P1768" s="25" t="s">
        <v>544</v>
      </c>
      <c r="Q1768" s="24" t="s">
        <v>5116</v>
      </c>
      <c r="R1768" s="25" t="s">
        <v>4664</v>
      </c>
      <c r="S1768" s="24"/>
      <c r="T1768" s="24"/>
      <c r="U1768" s="24"/>
    </row>
    <row r="1769" spans="2:21">
      <c r="B1769" s="24" t="str">
        <f t="shared" si="61"/>
        <v>N</v>
      </c>
      <c r="C1769" s="24" t="s">
        <v>6789</v>
      </c>
      <c r="D1769" s="24" t="str">
        <f t="shared" si="60"/>
        <v/>
      </c>
      <c r="E1769" s="189" t="s">
        <v>326</v>
      </c>
      <c r="F1769" s="189" t="s">
        <v>4655</v>
      </c>
      <c r="G1769" s="189" t="s">
        <v>332</v>
      </c>
      <c r="H1769" s="195" t="s">
        <v>333</v>
      </c>
      <c r="I1769" s="24" t="s">
        <v>3961</v>
      </c>
      <c r="J1769" s="24" t="s">
        <v>3961</v>
      </c>
      <c r="K1769" s="24"/>
      <c r="L1769" s="24" t="s">
        <v>4658</v>
      </c>
      <c r="M1769" s="24" t="s">
        <v>535</v>
      </c>
      <c r="N1769" s="24" t="s">
        <v>5218</v>
      </c>
      <c r="O1769" s="24" t="s">
        <v>1235</v>
      </c>
      <c r="P1769" s="25" t="s">
        <v>544</v>
      </c>
      <c r="Q1769" s="24" t="s">
        <v>5219</v>
      </c>
      <c r="R1769" s="25" t="s">
        <v>1095</v>
      </c>
      <c r="S1769" s="24"/>
      <c r="T1769" s="24"/>
      <c r="U1769" s="24"/>
    </row>
    <row r="1770" spans="2:21">
      <c r="B1770" s="24" t="str">
        <f t="shared" si="61"/>
        <v>N</v>
      </c>
      <c r="C1770" s="24" t="s">
        <v>6790</v>
      </c>
      <c r="D1770" s="24" t="str">
        <f t="shared" si="60"/>
        <v/>
      </c>
      <c r="E1770" s="189" t="s">
        <v>326</v>
      </c>
      <c r="F1770" s="189" t="s">
        <v>4655</v>
      </c>
      <c r="G1770" s="189" t="s">
        <v>332</v>
      </c>
      <c r="H1770" s="195" t="s">
        <v>333</v>
      </c>
      <c r="I1770" s="24" t="s">
        <v>3961</v>
      </c>
      <c r="J1770" s="24" t="s">
        <v>3961</v>
      </c>
      <c r="K1770" s="24"/>
      <c r="L1770" s="24" t="s">
        <v>4658</v>
      </c>
      <c r="M1770" s="24" t="s">
        <v>543</v>
      </c>
      <c r="N1770" s="24" t="s">
        <v>5218</v>
      </c>
      <c r="O1770" s="24" t="s">
        <v>1235</v>
      </c>
      <c r="P1770" s="25" t="s">
        <v>544</v>
      </c>
      <c r="Q1770" s="24" t="s">
        <v>5221</v>
      </c>
      <c r="R1770" s="25" t="s">
        <v>4664</v>
      </c>
      <c r="S1770" s="24"/>
      <c r="T1770" s="24"/>
      <c r="U1770" s="24"/>
    </row>
    <row r="1771" spans="2:21">
      <c r="B1771" s="24" t="str">
        <f t="shared" si="61"/>
        <v>N</v>
      </c>
      <c r="C1771" s="24" t="s">
        <v>6791</v>
      </c>
      <c r="D1771" s="24" t="str">
        <f t="shared" ref="D1771:D1830" si="62">IF(B1771="Y",C1771,"")</f>
        <v/>
      </c>
      <c r="E1771" s="189" t="s">
        <v>326</v>
      </c>
      <c r="F1771" s="189" t="s">
        <v>4655</v>
      </c>
      <c r="G1771" s="189" t="s">
        <v>332</v>
      </c>
      <c r="H1771" s="195" t="s">
        <v>333</v>
      </c>
      <c r="I1771" s="24" t="s">
        <v>3956</v>
      </c>
      <c r="J1771" s="24" t="s">
        <v>4656</v>
      </c>
      <c r="K1771" s="24" t="s">
        <v>4675</v>
      </c>
      <c r="L1771" s="24" t="s">
        <v>4658</v>
      </c>
      <c r="M1771" s="24" t="s">
        <v>535</v>
      </c>
      <c r="N1771" s="24" t="s">
        <v>5218</v>
      </c>
      <c r="O1771" s="24" t="s">
        <v>1235</v>
      </c>
      <c r="P1771" s="25" t="s">
        <v>544</v>
      </c>
      <c r="Q1771" s="24" t="s">
        <v>5223</v>
      </c>
      <c r="R1771" s="25" t="s">
        <v>1095</v>
      </c>
      <c r="S1771" s="24"/>
      <c r="T1771" s="24"/>
      <c r="U1771" s="24"/>
    </row>
    <row r="1772" spans="2:21">
      <c r="B1772" s="24" t="str">
        <f t="shared" si="61"/>
        <v>N</v>
      </c>
      <c r="C1772" s="24" t="s">
        <v>6792</v>
      </c>
      <c r="D1772" s="24" t="str">
        <f t="shared" si="62"/>
        <v/>
      </c>
      <c r="E1772" s="189" t="s">
        <v>326</v>
      </c>
      <c r="F1772" s="189" t="s">
        <v>4655</v>
      </c>
      <c r="G1772" s="189" t="s">
        <v>332</v>
      </c>
      <c r="H1772" s="195" t="s">
        <v>333</v>
      </c>
      <c r="I1772" s="24" t="s">
        <v>3956</v>
      </c>
      <c r="J1772" s="24" t="s">
        <v>4656</v>
      </c>
      <c r="K1772" s="24" t="s">
        <v>4675</v>
      </c>
      <c r="L1772" s="24" t="s">
        <v>4658</v>
      </c>
      <c r="M1772" s="24" t="s">
        <v>543</v>
      </c>
      <c r="N1772" s="24" t="s">
        <v>5218</v>
      </c>
      <c r="O1772" s="24" t="s">
        <v>1235</v>
      </c>
      <c r="P1772" s="25" t="s">
        <v>544</v>
      </c>
      <c r="Q1772" s="24" t="s">
        <v>5225</v>
      </c>
      <c r="R1772" s="25" t="s">
        <v>4664</v>
      </c>
      <c r="S1772" s="24"/>
      <c r="T1772" s="24"/>
      <c r="U1772" s="24"/>
    </row>
    <row r="1773" spans="2:21">
      <c r="B1773" s="24" t="str">
        <f t="shared" si="61"/>
        <v>N</v>
      </c>
      <c r="C1773" s="24" t="s">
        <v>6793</v>
      </c>
      <c r="D1773" s="24" t="str">
        <f t="shared" si="62"/>
        <v/>
      </c>
      <c r="E1773" s="189" t="s">
        <v>336</v>
      </c>
      <c r="F1773" s="189" t="s">
        <v>4655</v>
      </c>
      <c r="G1773" s="189" t="s">
        <v>332</v>
      </c>
      <c r="H1773" s="195" t="s">
        <v>333</v>
      </c>
      <c r="I1773" s="24" t="s">
        <v>3961</v>
      </c>
      <c r="J1773" s="24" t="s">
        <v>3961</v>
      </c>
      <c r="K1773" s="24"/>
      <c r="L1773" s="24" t="s">
        <v>4658</v>
      </c>
      <c r="M1773" s="24" t="s">
        <v>535</v>
      </c>
      <c r="N1773" s="24" t="s">
        <v>5218</v>
      </c>
      <c r="O1773" s="24" t="s">
        <v>1235</v>
      </c>
      <c r="P1773" s="25" t="s">
        <v>544</v>
      </c>
      <c r="Q1773" s="24" t="s">
        <v>5227</v>
      </c>
      <c r="R1773" s="25" t="s">
        <v>1095</v>
      </c>
      <c r="S1773" s="24"/>
      <c r="T1773" s="24"/>
      <c r="U1773" s="24"/>
    </row>
    <row r="1774" spans="2:21">
      <c r="B1774" s="24" t="str">
        <f t="shared" si="61"/>
        <v>N</v>
      </c>
      <c r="C1774" s="24" t="s">
        <v>6794</v>
      </c>
      <c r="D1774" s="24" t="str">
        <f t="shared" si="62"/>
        <v/>
      </c>
      <c r="E1774" s="189" t="s">
        <v>336</v>
      </c>
      <c r="F1774" s="189" t="s">
        <v>4655</v>
      </c>
      <c r="G1774" s="189" t="s">
        <v>332</v>
      </c>
      <c r="H1774" s="195" t="s">
        <v>333</v>
      </c>
      <c r="I1774" s="24" t="s">
        <v>3961</v>
      </c>
      <c r="J1774" s="24" t="s">
        <v>3961</v>
      </c>
      <c r="K1774" s="24"/>
      <c r="L1774" s="24" t="s">
        <v>4658</v>
      </c>
      <c r="M1774" s="24" t="s">
        <v>543</v>
      </c>
      <c r="N1774" s="24" t="s">
        <v>5218</v>
      </c>
      <c r="O1774" s="24" t="s">
        <v>1235</v>
      </c>
      <c r="P1774" s="25" t="s">
        <v>544</v>
      </c>
      <c r="Q1774" s="24" t="s">
        <v>5229</v>
      </c>
      <c r="R1774" s="25" t="s">
        <v>4664</v>
      </c>
      <c r="S1774" s="24"/>
      <c r="T1774" s="24"/>
      <c r="U1774" s="24"/>
    </row>
    <row r="1775" spans="2:21">
      <c r="B1775" s="24" t="str">
        <f t="shared" si="61"/>
        <v>N</v>
      </c>
      <c r="C1775" s="24" t="s">
        <v>6795</v>
      </c>
      <c r="D1775" s="24" t="str">
        <f t="shared" si="62"/>
        <v/>
      </c>
      <c r="E1775" s="189" t="s">
        <v>336</v>
      </c>
      <c r="F1775" s="189" t="s">
        <v>4655</v>
      </c>
      <c r="G1775" s="189" t="s">
        <v>332</v>
      </c>
      <c r="H1775" s="195" t="s">
        <v>333</v>
      </c>
      <c r="I1775" s="24" t="s">
        <v>3956</v>
      </c>
      <c r="J1775" s="24" t="s">
        <v>4656</v>
      </c>
      <c r="K1775" s="24" t="s">
        <v>4675</v>
      </c>
      <c r="L1775" s="24" t="s">
        <v>4658</v>
      </c>
      <c r="M1775" s="24" t="s">
        <v>535</v>
      </c>
      <c r="N1775" s="24" t="s">
        <v>5218</v>
      </c>
      <c r="O1775" s="24" t="s">
        <v>1235</v>
      </c>
      <c r="P1775" s="25" t="s">
        <v>544</v>
      </c>
      <c r="Q1775" s="24" t="s">
        <v>5231</v>
      </c>
      <c r="R1775" s="25" t="s">
        <v>1095</v>
      </c>
      <c r="S1775" s="24"/>
      <c r="T1775" s="24"/>
      <c r="U1775" s="24"/>
    </row>
    <row r="1776" spans="2:21">
      <c r="B1776" s="24" t="str">
        <f t="shared" si="61"/>
        <v>N</v>
      </c>
      <c r="C1776" s="24" t="s">
        <v>6796</v>
      </c>
      <c r="D1776" s="24" t="str">
        <f t="shared" si="62"/>
        <v/>
      </c>
      <c r="E1776" s="189" t="s">
        <v>336</v>
      </c>
      <c r="F1776" s="189" t="s">
        <v>4655</v>
      </c>
      <c r="G1776" s="189" t="s">
        <v>332</v>
      </c>
      <c r="H1776" s="195" t="s">
        <v>333</v>
      </c>
      <c r="I1776" s="24" t="s">
        <v>3956</v>
      </c>
      <c r="J1776" s="24" t="s">
        <v>4656</v>
      </c>
      <c r="K1776" s="24" t="s">
        <v>4675</v>
      </c>
      <c r="L1776" s="24" t="s">
        <v>4658</v>
      </c>
      <c r="M1776" s="24" t="s">
        <v>543</v>
      </c>
      <c r="N1776" s="24" t="s">
        <v>5218</v>
      </c>
      <c r="O1776" s="24" t="s">
        <v>1235</v>
      </c>
      <c r="P1776" s="25" t="s">
        <v>544</v>
      </c>
      <c r="Q1776" s="24" t="s">
        <v>5233</v>
      </c>
      <c r="R1776" s="25" t="s">
        <v>4664</v>
      </c>
      <c r="S1776" s="24"/>
      <c r="T1776" s="24"/>
      <c r="U1776" s="24"/>
    </row>
    <row r="1777" spans="2:21">
      <c r="B1777" s="24" t="str">
        <f t="shared" si="61"/>
        <v>N</v>
      </c>
      <c r="C1777" s="24" t="s">
        <v>6797</v>
      </c>
      <c r="D1777" s="24" t="str">
        <f t="shared" si="62"/>
        <v/>
      </c>
      <c r="E1777" s="189" t="s">
        <v>344</v>
      </c>
      <c r="F1777" s="189" t="s">
        <v>4655</v>
      </c>
      <c r="G1777" s="189" t="s">
        <v>332</v>
      </c>
      <c r="H1777" s="195" t="s">
        <v>333</v>
      </c>
      <c r="I1777" s="24" t="s">
        <v>3961</v>
      </c>
      <c r="J1777" s="24" t="s">
        <v>3961</v>
      </c>
      <c r="K1777" s="24"/>
      <c r="L1777" s="24" t="s">
        <v>4658</v>
      </c>
      <c r="M1777" s="24" t="s">
        <v>535</v>
      </c>
      <c r="N1777" s="24" t="s">
        <v>5218</v>
      </c>
      <c r="O1777" s="24" t="s">
        <v>1235</v>
      </c>
      <c r="P1777" s="25" t="s">
        <v>544</v>
      </c>
      <c r="Q1777" s="24" t="s">
        <v>5235</v>
      </c>
      <c r="R1777" s="25" t="s">
        <v>1095</v>
      </c>
      <c r="S1777" s="24"/>
      <c r="T1777" s="24"/>
      <c r="U1777" s="24"/>
    </row>
    <row r="1778" spans="2:21">
      <c r="B1778" s="24" t="str">
        <f t="shared" si="61"/>
        <v>N</v>
      </c>
      <c r="C1778" s="24" t="s">
        <v>6798</v>
      </c>
      <c r="D1778" s="24" t="str">
        <f t="shared" si="62"/>
        <v/>
      </c>
      <c r="E1778" s="189" t="s">
        <v>344</v>
      </c>
      <c r="F1778" s="189" t="s">
        <v>4655</v>
      </c>
      <c r="G1778" s="189" t="s">
        <v>332</v>
      </c>
      <c r="H1778" s="195" t="s">
        <v>333</v>
      </c>
      <c r="I1778" s="24" t="s">
        <v>3961</v>
      </c>
      <c r="J1778" s="24" t="s">
        <v>3961</v>
      </c>
      <c r="K1778" s="24"/>
      <c r="L1778" s="24" t="s">
        <v>4658</v>
      </c>
      <c r="M1778" s="24" t="s">
        <v>543</v>
      </c>
      <c r="N1778" s="24" t="s">
        <v>5218</v>
      </c>
      <c r="O1778" s="24" t="s">
        <v>1235</v>
      </c>
      <c r="P1778" s="25" t="s">
        <v>544</v>
      </c>
      <c r="Q1778" s="24" t="s">
        <v>5237</v>
      </c>
      <c r="R1778" s="25" t="s">
        <v>4664</v>
      </c>
      <c r="S1778" s="24"/>
      <c r="T1778" s="24"/>
      <c r="U1778" s="24"/>
    </row>
    <row r="1779" spans="2:21">
      <c r="B1779" s="24" t="str">
        <f t="shared" si="61"/>
        <v>N</v>
      </c>
      <c r="C1779" s="24" t="s">
        <v>6799</v>
      </c>
      <c r="D1779" s="24" t="str">
        <f t="shared" si="62"/>
        <v/>
      </c>
      <c r="E1779" s="189" t="s">
        <v>344</v>
      </c>
      <c r="F1779" s="189" t="s">
        <v>4655</v>
      </c>
      <c r="G1779" s="189" t="s">
        <v>332</v>
      </c>
      <c r="H1779" s="195" t="s">
        <v>333</v>
      </c>
      <c r="I1779" s="24" t="s">
        <v>3956</v>
      </c>
      <c r="J1779" s="24" t="s">
        <v>4656</v>
      </c>
      <c r="K1779" s="24" t="s">
        <v>4675</v>
      </c>
      <c r="L1779" s="24" t="s">
        <v>4658</v>
      </c>
      <c r="M1779" s="24" t="s">
        <v>535</v>
      </c>
      <c r="N1779" s="24" t="s">
        <v>5218</v>
      </c>
      <c r="O1779" s="24" t="s">
        <v>1235</v>
      </c>
      <c r="P1779" s="25" t="s">
        <v>544</v>
      </c>
      <c r="Q1779" s="24" t="s">
        <v>5239</v>
      </c>
      <c r="R1779" s="25" t="s">
        <v>1095</v>
      </c>
      <c r="S1779" s="24"/>
      <c r="T1779" s="24"/>
      <c r="U1779" s="24"/>
    </row>
    <row r="1780" spans="2:21">
      <c r="B1780" s="24" t="str">
        <f t="shared" si="61"/>
        <v>N</v>
      </c>
      <c r="C1780" s="24" t="s">
        <v>6800</v>
      </c>
      <c r="D1780" s="24" t="str">
        <f t="shared" si="62"/>
        <v/>
      </c>
      <c r="E1780" s="189" t="s">
        <v>344</v>
      </c>
      <c r="F1780" s="189" t="s">
        <v>4655</v>
      </c>
      <c r="G1780" s="189" t="s">
        <v>332</v>
      </c>
      <c r="H1780" s="195" t="s">
        <v>333</v>
      </c>
      <c r="I1780" s="24" t="s">
        <v>3956</v>
      </c>
      <c r="J1780" s="24" t="s">
        <v>4656</v>
      </c>
      <c r="K1780" s="24" t="s">
        <v>4675</v>
      </c>
      <c r="L1780" s="24" t="s">
        <v>4658</v>
      </c>
      <c r="M1780" s="24" t="s">
        <v>543</v>
      </c>
      <c r="N1780" s="24" t="s">
        <v>5218</v>
      </c>
      <c r="O1780" s="24" t="s">
        <v>1235</v>
      </c>
      <c r="P1780" s="25" t="s">
        <v>544</v>
      </c>
      <c r="Q1780" s="24" t="s">
        <v>5241</v>
      </c>
      <c r="R1780" s="25" t="s">
        <v>4664</v>
      </c>
      <c r="S1780" s="24"/>
      <c r="T1780" s="24"/>
      <c r="U1780" s="24"/>
    </row>
    <row r="1781" spans="2:21">
      <c r="B1781" s="24" t="str">
        <f t="shared" ref="B1781:B1844" si="63">IF(AND(M1781&lt;&gt;"B20", O1781= "Coating_Standard"),"Y","N")</f>
        <v>N</v>
      </c>
      <c r="C1781" s="24" t="s">
        <v>6801</v>
      </c>
      <c r="D1781" s="24" t="str">
        <f t="shared" si="62"/>
        <v/>
      </c>
      <c r="E1781" s="189" t="s">
        <v>356</v>
      </c>
      <c r="F1781" s="189" t="s">
        <v>4655</v>
      </c>
      <c r="G1781" s="189" t="s">
        <v>359</v>
      </c>
      <c r="H1781" s="195" t="s">
        <v>360</v>
      </c>
      <c r="I1781" s="24" t="s">
        <v>3956</v>
      </c>
      <c r="J1781" s="24" t="s">
        <v>4656</v>
      </c>
      <c r="K1781" s="24"/>
      <c r="L1781" s="24" t="s">
        <v>4658</v>
      </c>
      <c r="M1781" s="24" t="s">
        <v>535</v>
      </c>
      <c r="N1781" s="24" t="s">
        <v>5218</v>
      </c>
      <c r="O1781" s="24" t="s">
        <v>1235</v>
      </c>
      <c r="P1781" s="25" t="s">
        <v>544</v>
      </c>
      <c r="Q1781" s="24" t="s">
        <v>5243</v>
      </c>
      <c r="R1781" s="25" t="s">
        <v>1095</v>
      </c>
      <c r="S1781" s="24"/>
      <c r="T1781" s="24"/>
      <c r="U1781" s="24"/>
    </row>
    <row r="1782" spans="2:21">
      <c r="B1782" s="24" t="str">
        <f t="shared" si="63"/>
        <v>N</v>
      </c>
      <c r="C1782" s="24" t="s">
        <v>6802</v>
      </c>
      <c r="D1782" s="24" t="str">
        <f t="shared" si="62"/>
        <v/>
      </c>
      <c r="E1782" s="189" t="s">
        <v>356</v>
      </c>
      <c r="F1782" s="189" t="s">
        <v>4655</v>
      </c>
      <c r="G1782" s="189" t="s">
        <v>359</v>
      </c>
      <c r="H1782" s="195" t="s">
        <v>360</v>
      </c>
      <c r="I1782" s="24" t="s">
        <v>3956</v>
      </c>
      <c r="J1782" s="24" t="s">
        <v>4656</v>
      </c>
      <c r="K1782" s="24"/>
      <c r="L1782" s="24" t="s">
        <v>4658</v>
      </c>
      <c r="M1782" s="24" t="s">
        <v>543</v>
      </c>
      <c r="N1782" s="24" t="s">
        <v>5218</v>
      </c>
      <c r="O1782" s="24" t="s">
        <v>1235</v>
      </c>
      <c r="P1782" s="25" t="s">
        <v>544</v>
      </c>
      <c r="Q1782" s="24" t="s">
        <v>5245</v>
      </c>
      <c r="R1782" s="25" t="s">
        <v>4664</v>
      </c>
      <c r="S1782" s="24"/>
      <c r="T1782" s="24"/>
      <c r="U1782" s="24"/>
    </row>
    <row r="1783" spans="2:21">
      <c r="B1783" s="24" t="str">
        <f t="shared" si="63"/>
        <v>N</v>
      </c>
      <c r="C1783" s="24" t="s">
        <v>6803</v>
      </c>
      <c r="D1783" s="24" t="str">
        <f t="shared" si="62"/>
        <v/>
      </c>
      <c r="E1783" s="189" t="s">
        <v>356</v>
      </c>
      <c r="F1783" s="189" t="s">
        <v>4655</v>
      </c>
      <c r="G1783" s="189" t="s">
        <v>359</v>
      </c>
      <c r="H1783" s="195" t="s">
        <v>360</v>
      </c>
      <c r="I1783" s="24" t="s">
        <v>3961</v>
      </c>
      <c r="J1783" s="24" t="s">
        <v>3961</v>
      </c>
      <c r="K1783" s="24"/>
      <c r="L1783" s="24" t="s">
        <v>4658</v>
      </c>
      <c r="M1783" s="24" t="s">
        <v>535</v>
      </c>
      <c r="N1783" s="24" t="s">
        <v>5218</v>
      </c>
      <c r="O1783" s="24" t="s">
        <v>1235</v>
      </c>
      <c r="P1783" s="25" t="s">
        <v>544</v>
      </c>
      <c r="Q1783" s="24" t="s">
        <v>5247</v>
      </c>
      <c r="R1783" s="25" t="s">
        <v>1095</v>
      </c>
      <c r="S1783" s="24"/>
      <c r="T1783" s="24"/>
      <c r="U1783" s="24"/>
    </row>
    <row r="1784" spans="2:21">
      <c r="B1784" s="24" t="str">
        <f t="shared" si="63"/>
        <v>N</v>
      </c>
      <c r="C1784" s="24" t="s">
        <v>6804</v>
      </c>
      <c r="D1784" s="24" t="str">
        <f t="shared" si="62"/>
        <v/>
      </c>
      <c r="E1784" s="189" t="s">
        <v>356</v>
      </c>
      <c r="F1784" s="189" t="s">
        <v>4655</v>
      </c>
      <c r="G1784" s="189" t="s">
        <v>359</v>
      </c>
      <c r="H1784" s="195" t="s">
        <v>360</v>
      </c>
      <c r="I1784" s="24" t="s">
        <v>3961</v>
      </c>
      <c r="J1784" s="24" t="s">
        <v>3961</v>
      </c>
      <c r="K1784" s="24"/>
      <c r="L1784" s="24" t="s">
        <v>4658</v>
      </c>
      <c r="M1784" s="24" t="s">
        <v>543</v>
      </c>
      <c r="N1784" s="24" t="s">
        <v>5218</v>
      </c>
      <c r="O1784" s="24" t="s">
        <v>1235</v>
      </c>
      <c r="P1784" s="25" t="s">
        <v>544</v>
      </c>
      <c r="Q1784" s="24" t="s">
        <v>5249</v>
      </c>
      <c r="R1784" s="25" t="s">
        <v>4664</v>
      </c>
      <c r="S1784" s="24"/>
      <c r="T1784" s="24"/>
      <c r="U1784" s="24"/>
    </row>
    <row r="1785" spans="2:21">
      <c r="B1785" s="24" t="str">
        <f t="shared" si="63"/>
        <v>N</v>
      </c>
      <c r="C1785" s="24" t="s">
        <v>6805</v>
      </c>
      <c r="D1785" s="24" t="str">
        <f t="shared" si="62"/>
        <v/>
      </c>
      <c r="E1785" s="189" t="s">
        <v>363</v>
      </c>
      <c r="F1785" s="189" t="s">
        <v>4655</v>
      </c>
      <c r="G1785" s="189" t="s">
        <v>359</v>
      </c>
      <c r="H1785" s="195" t="s">
        <v>360</v>
      </c>
      <c r="I1785" s="24" t="s">
        <v>3956</v>
      </c>
      <c r="J1785" s="24" t="s">
        <v>4656</v>
      </c>
      <c r="K1785" s="24"/>
      <c r="L1785" s="24" t="s">
        <v>4658</v>
      </c>
      <c r="M1785" s="24" t="s">
        <v>535</v>
      </c>
      <c r="N1785" s="24" t="s">
        <v>5218</v>
      </c>
      <c r="O1785" s="24" t="s">
        <v>1235</v>
      </c>
      <c r="P1785" s="25" t="s">
        <v>544</v>
      </c>
      <c r="Q1785" s="24" t="s">
        <v>5251</v>
      </c>
      <c r="R1785" s="25" t="s">
        <v>1095</v>
      </c>
      <c r="S1785" s="24"/>
      <c r="T1785" s="24"/>
      <c r="U1785" s="24"/>
    </row>
    <row r="1786" spans="2:21">
      <c r="B1786" s="24" t="str">
        <f t="shared" si="63"/>
        <v>N</v>
      </c>
      <c r="C1786" s="24" t="s">
        <v>6806</v>
      </c>
      <c r="D1786" s="24" t="str">
        <f t="shared" si="62"/>
        <v/>
      </c>
      <c r="E1786" s="189" t="s">
        <v>363</v>
      </c>
      <c r="F1786" s="189" t="s">
        <v>4655</v>
      </c>
      <c r="G1786" s="189" t="s">
        <v>359</v>
      </c>
      <c r="H1786" s="195" t="s">
        <v>360</v>
      </c>
      <c r="I1786" s="24" t="s">
        <v>3956</v>
      </c>
      <c r="J1786" s="24" t="s">
        <v>4656</v>
      </c>
      <c r="K1786" s="24"/>
      <c r="L1786" s="24" t="s">
        <v>4658</v>
      </c>
      <c r="M1786" s="24" t="s">
        <v>543</v>
      </c>
      <c r="N1786" s="24" t="s">
        <v>5218</v>
      </c>
      <c r="O1786" s="24" t="s">
        <v>1235</v>
      </c>
      <c r="P1786" s="25" t="s">
        <v>544</v>
      </c>
      <c r="Q1786" s="24" t="s">
        <v>5253</v>
      </c>
      <c r="R1786" s="25" t="s">
        <v>4664</v>
      </c>
      <c r="S1786" s="24"/>
      <c r="T1786" s="24"/>
      <c r="U1786" s="24"/>
    </row>
    <row r="1787" spans="2:21">
      <c r="B1787" s="24" t="str">
        <f t="shared" si="63"/>
        <v>N</v>
      </c>
      <c r="C1787" s="24" t="s">
        <v>6807</v>
      </c>
      <c r="D1787" s="24" t="str">
        <f t="shared" si="62"/>
        <v/>
      </c>
      <c r="E1787" s="189" t="s">
        <v>363</v>
      </c>
      <c r="F1787" s="189" t="s">
        <v>4655</v>
      </c>
      <c r="G1787" s="189" t="s">
        <v>359</v>
      </c>
      <c r="H1787" s="195" t="s">
        <v>360</v>
      </c>
      <c r="I1787" s="24" t="s">
        <v>3961</v>
      </c>
      <c r="J1787" s="24" t="s">
        <v>3961</v>
      </c>
      <c r="K1787" s="24"/>
      <c r="L1787" s="24" t="s">
        <v>4658</v>
      </c>
      <c r="M1787" s="24" t="s">
        <v>535</v>
      </c>
      <c r="N1787" s="24" t="s">
        <v>5218</v>
      </c>
      <c r="O1787" s="24" t="s">
        <v>1235</v>
      </c>
      <c r="P1787" s="25" t="s">
        <v>544</v>
      </c>
      <c r="Q1787" s="24" t="s">
        <v>5255</v>
      </c>
      <c r="R1787" s="25" t="s">
        <v>1095</v>
      </c>
      <c r="S1787" s="24"/>
      <c r="T1787" s="24"/>
      <c r="U1787" s="24"/>
    </row>
    <row r="1788" spans="2:21">
      <c r="B1788" s="24" t="str">
        <f t="shared" si="63"/>
        <v>N</v>
      </c>
      <c r="C1788" s="24" t="s">
        <v>6808</v>
      </c>
      <c r="D1788" s="24" t="str">
        <f t="shared" si="62"/>
        <v/>
      </c>
      <c r="E1788" s="189" t="s">
        <v>363</v>
      </c>
      <c r="F1788" s="189" t="s">
        <v>4655</v>
      </c>
      <c r="G1788" s="189" t="s">
        <v>359</v>
      </c>
      <c r="H1788" s="195" t="s">
        <v>360</v>
      </c>
      <c r="I1788" s="24" t="s">
        <v>3961</v>
      </c>
      <c r="J1788" s="24" t="s">
        <v>3961</v>
      </c>
      <c r="K1788" s="24"/>
      <c r="L1788" s="24" t="s">
        <v>4658</v>
      </c>
      <c r="M1788" s="24" t="s">
        <v>543</v>
      </c>
      <c r="N1788" s="24" t="s">
        <v>5218</v>
      </c>
      <c r="O1788" s="24" t="s">
        <v>1235</v>
      </c>
      <c r="P1788" s="25" t="s">
        <v>544</v>
      </c>
      <c r="Q1788" s="24" t="s">
        <v>5257</v>
      </c>
      <c r="R1788" s="25" t="s">
        <v>4664</v>
      </c>
      <c r="S1788" s="24"/>
      <c r="T1788" s="24"/>
      <c r="U1788" s="24"/>
    </row>
    <row r="1789" spans="2:21">
      <c r="B1789" s="24" t="str">
        <f t="shared" si="63"/>
        <v>N</v>
      </c>
      <c r="C1789" s="24" t="s">
        <v>6809</v>
      </c>
      <c r="D1789" s="24" t="str">
        <f t="shared" si="62"/>
        <v/>
      </c>
      <c r="E1789" s="189" t="s">
        <v>368</v>
      </c>
      <c r="F1789" s="189" t="s">
        <v>4655</v>
      </c>
      <c r="G1789" s="189" t="s">
        <v>359</v>
      </c>
      <c r="H1789" s="195" t="s">
        <v>360</v>
      </c>
      <c r="I1789" s="24" t="s">
        <v>3956</v>
      </c>
      <c r="J1789" s="24" t="s">
        <v>4656</v>
      </c>
      <c r="K1789" s="24"/>
      <c r="L1789" s="24" t="s">
        <v>4658</v>
      </c>
      <c r="M1789" s="24" t="s">
        <v>535</v>
      </c>
      <c r="N1789" s="24" t="s">
        <v>5218</v>
      </c>
      <c r="O1789" s="24" t="s">
        <v>1235</v>
      </c>
      <c r="P1789" s="25" t="s">
        <v>544</v>
      </c>
      <c r="Q1789" s="24" t="s">
        <v>5259</v>
      </c>
      <c r="R1789" s="25" t="s">
        <v>1095</v>
      </c>
      <c r="S1789" s="24"/>
      <c r="T1789" s="24"/>
      <c r="U1789" s="24"/>
    </row>
    <row r="1790" spans="2:21">
      <c r="B1790" s="24" t="str">
        <f t="shared" si="63"/>
        <v>N</v>
      </c>
      <c r="C1790" s="24" t="s">
        <v>6810</v>
      </c>
      <c r="D1790" s="24" t="str">
        <f t="shared" si="62"/>
        <v/>
      </c>
      <c r="E1790" s="189" t="s">
        <v>368</v>
      </c>
      <c r="F1790" s="189" t="s">
        <v>4655</v>
      </c>
      <c r="G1790" s="189" t="s">
        <v>359</v>
      </c>
      <c r="H1790" s="195" t="s">
        <v>360</v>
      </c>
      <c r="I1790" s="24" t="s">
        <v>3956</v>
      </c>
      <c r="J1790" s="24" t="s">
        <v>4656</v>
      </c>
      <c r="K1790" s="24"/>
      <c r="L1790" s="24" t="s">
        <v>4658</v>
      </c>
      <c r="M1790" s="24" t="s">
        <v>543</v>
      </c>
      <c r="N1790" s="24" t="s">
        <v>5218</v>
      </c>
      <c r="O1790" s="24" t="s">
        <v>1235</v>
      </c>
      <c r="P1790" s="25" t="s">
        <v>544</v>
      </c>
      <c r="Q1790" s="24" t="s">
        <v>5261</v>
      </c>
      <c r="R1790" s="25" t="s">
        <v>4664</v>
      </c>
      <c r="S1790" s="24"/>
      <c r="T1790" s="24"/>
      <c r="U1790" s="24"/>
    </row>
    <row r="1791" spans="2:21">
      <c r="B1791" s="24" t="str">
        <f t="shared" si="63"/>
        <v>N</v>
      </c>
      <c r="C1791" s="24" t="s">
        <v>6811</v>
      </c>
      <c r="D1791" s="24" t="str">
        <f t="shared" si="62"/>
        <v/>
      </c>
      <c r="E1791" s="189" t="s">
        <v>368</v>
      </c>
      <c r="F1791" s="189" t="s">
        <v>4655</v>
      </c>
      <c r="G1791" s="189" t="s">
        <v>359</v>
      </c>
      <c r="H1791" s="195" t="s">
        <v>360</v>
      </c>
      <c r="I1791" s="24" t="s">
        <v>3961</v>
      </c>
      <c r="J1791" s="24" t="s">
        <v>3961</v>
      </c>
      <c r="K1791" s="24"/>
      <c r="L1791" s="24" t="s">
        <v>4658</v>
      </c>
      <c r="M1791" s="24" t="s">
        <v>535</v>
      </c>
      <c r="N1791" s="24" t="s">
        <v>5218</v>
      </c>
      <c r="O1791" s="24" t="s">
        <v>1235</v>
      </c>
      <c r="P1791" s="25" t="s">
        <v>544</v>
      </c>
      <c r="Q1791" s="24" t="s">
        <v>5263</v>
      </c>
      <c r="R1791" s="25" t="s">
        <v>1095</v>
      </c>
      <c r="S1791" s="24"/>
      <c r="T1791" s="24"/>
      <c r="U1791" s="24"/>
    </row>
    <row r="1792" spans="2:21">
      <c r="B1792" s="24" t="str">
        <f t="shared" si="63"/>
        <v>N</v>
      </c>
      <c r="C1792" s="24" t="s">
        <v>6812</v>
      </c>
      <c r="D1792" s="24" t="str">
        <f t="shared" si="62"/>
        <v/>
      </c>
      <c r="E1792" s="189" t="s">
        <v>368</v>
      </c>
      <c r="F1792" s="189" t="s">
        <v>4655</v>
      </c>
      <c r="G1792" s="189" t="s">
        <v>359</v>
      </c>
      <c r="H1792" s="195" t="s">
        <v>360</v>
      </c>
      <c r="I1792" s="24" t="s">
        <v>3961</v>
      </c>
      <c r="J1792" s="24" t="s">
        <v>3961</v>
      </c>
      <c r="K1792" s="24"/>
      <c r="L1792" s="24" t="s">
        <v>4658</v>
      </c>
      <c r="M1792" s="24" t="s">
        <v>543</v>
      </c>
      <c r="N1792" s="24" t="s">
        <v>5218</v>
      </c>
      <c r="O1792" s="24" t="s">
        <v>1235</v>
      </c>
      <c r="P1792" s="25" t="s">
        <v>544</v>
      </c>
      <c r="Q1792" s="24" t="s">
        <v>5265</v>
      </c>
      <c r="R1792" s="25" t="s">
        <v>4664</v>
      </c>
      <c r="S1792" s="24"/>
      <c r="T1792" s="24"/>
      <c r="U1792" s="24"/>
    </row>
    <row r="1793" spans="2:21">
      <c r="B1793" s="24" t="str">
        <f t="shared" si="63"/>
        <v>N</v>
      </c>
      <c r="C1793" s="24" t="s">
        <v>6813</v>
      </c>
      <c r="D1793" s="24" t="str">
        <f t="shared" si="62"/>
        <v/>
      </c>
      <c r="E1793" s="197" t="s">
        <v>373</v>
      </c>
      <c r="F1793" s="189" t="s">
        <v>4655</v>
      </c>
      <c r="G1793" s="189" t="s">
        <v>359</v>
      </c>
      <c r="H1793" s="195" t="s">
        <v>360</v>
      </c>
      <c r="I1793" s="24" t="s">
        <v>3956</v>
      </c>
      <c r="J1793" s="24" t="s">
        <v>4656</v>
      </c>
      <c r="K1793" s="24"/>
      <c r="L1793" s="24" t="s">
        <v>4658</v>
      </c>
      <c r="M1793" s="24" t="s">
        <v>535</v>
      </c>
      <c r="N1793" s="24" t="s">
        <v>5218</v>
      </c>
      <c r="O1793" s="24" t="s">
        <v>1235</v>
      </c>
      <c r="P1793" s="25" t="s">
        <v>544</v>
      </c>
      <c r="Q1793" s="24" t="s">
        <v>5267</v>
      </c>
      <c r="R1793" s="25" t="s">
        <v>1095</v>
      </c>
      <c r="S1793" s="24"/>
      <c r="T1793" s="24"/>
      <c r="U1793" s="24"/>
    </row>
    <row r="1794" spans="2:21">
      <c r="B1794" s="24" t="str">
        <f t="shared" si="63"/>
        <v>N</v>
      </c>
      <c r="C1794" s="24" t="s">
        <v>6814</v>
      </c>
      <c r="D1794" s="24" t="str">
        <f t="shared" si="62"/>
        <v/>
      </c>
      <c r="E1794" s="197" t="s">
        <v>373</v>
      </c>
      <c r="F1794" s="189" t="s">
        <v>4655</v>
      </c>
      <c r="G1794" s="189" t="s">
        <v>359</v>
      </c>
      <c r="H1794" s="195" t="s">
        <v>360</v>
      </c>
      <c r="I1794" s="24" t="s">
        <v>3956</v>
      </c>
      <c r="J1794" s="24" t="s">
        <v>4656</v>
      </c>
      <c r="K1794" s="24"/>
      <c r="L1794" s="24" t="s">
        <v>4658</v>
      </c>
      <c r="M1794" s="24" t="s">
        <v>543</v>
      </c>
      <c r="N1794" s="24" t="s">
        <v>5218</v>
      </c>
      <c r="O1794" s="24" t="s">
        <v>1235</v>
      </c>
      <c r="P1794" s="25" t="s">
        <v>544</v>
      </c>
      <c r="Q1794" s="24" t="s">
        <v>5269</v>
      </c>
      <c r="R1794" s="25" t="s">
        <v>4664</v>
      </c>
      <c r="S1794" s="24"/>
      <c r="T1794" s="24"/>
      <c r="U1794" s="24"/>
    </row>
    <row r="1795" spans="2:21">
      <c r="B1795" s="24" t="str">
        <f t="shared" si="63"/>
        <v>N</v>
      </c>
      <c r="C1795" s="24" t="s">
        <v>6815</v>
      </c>
      <c r="D1795" s="24" t="str">
        <f t="shared" si="62"/>
        <v/>
      </c>
      <c r="E1795" s="197" t="s">
        <v>373</v>
      </c>
      <c r="F1795" s="189" t="s">
        <v>4655</v>
      </c>
      <c r="G1795" s="189" t="s">
        <v>359</v>
      </c>
      <c r="H1795" s="195" t="s">
        <v>360</v>
      </c>
      <c r="I1795" s="24" t="s">
        <v>3961</v>
      </c>
      <c r="J1795" s="24" t="s">
        <v>3961</v>
      </c>
      <c r="K1795" s="24"/>
      <c r="L1795" s="24" t="s">
        <v>4658</v>
      </c>
      <c r="M1795" s="24" t="s">
        <v>535</v>
      </c>
      <c r="N1795" s="24" t="s">
        <v>5218</v>
      </c>
      <c r="O1795" s="24" t="s">
        <v>1235</v>
      </c>
      <c r="P1795" s="25" t="s">
        <v>544</v>
      </c>
      <c r="Q1795" s="24" t="s">
        <v>5271</v>
      </c>
      <c r="R1795" s="25" t="s">
        <v>1095</v>
      </c>
      <c r="S1795" s="24"/>
      <c r="T1795" s="24"/>
      <c r="U1795" s="24"/>
    </row>
    <row r="1796" spans="2:21">
      <c r="B1796" s="24" t="str">
        <f t="shared" si="63"/>
        <v>N</v>
      </c>
      <c r="C1796" s="24" t="s">
        <v>6816</v>
      </c>
      <c r="D1796" s="24" t="str">
        <f t="shared" si="62"/>
        <v/>
      </c>
      <c r="E1796" s="197" t="s">
        <v>373</v>
      </c>
      <c r="F1796" s="189" t="s">
        <v>4655</v>
      </c>
      <c r="G1796" s="189" t="s">
        <v>359</v>
      </c>
      <c r="H1796" s="195" t="s">
        <v>360</v>
      </c>
      <c r="I1796" s="24" t="s">
        <v>3961</v>
      </c>
      <c r="J1796" s="24" t="s">
        <v>3961</v>
      </c>
      <c r="K1796" s="24"/>
      <c r="L1796" s="24" t="s">
        <v>4658</v>
      </c>
      <c r="M1796" s="24" t="s">
        <v>543</v>
      </c>
      <c r="N1796" s="24" t="s">
        <v>5218</v>
      </c>
      <c r="O1796" s="24" t="s">
        <v>1235</v>
      </c>
      <c r="P1796" s="25" t="s">
        <v>544</v>
      </c>
      <c r="Q1796" s="24" t="s">
        <v>5273</v>
      </c>
      <c r="R1796" s="25" t="s">
        <v>4664</v>
      </c>
      <c r="S1796" s="24"/>
      <c r="T1796" s="24"/>
      <c r="U1796" s="24"/>
    </row>
    <row r="1797" spans="2:21">
      <c r="B1797" s="24" t="str">
        <f t="shared" si="63"/>
        <v>N</v>
      </c>
      <c r="C1797" s="24" t="s">
        <v>6817</v>
      </c>
      <c r="D1797" s="24" t="str">
        <f t="shared" si="62"/>
        <v/>
      </c>
      <c r="E1797" s="197" t="s">
        <v>378</v>
      </c>
      <c r="F1797" s="189" t="s">
        <v>4655</v>
      </c>
      <c r="G1797" s="189" t="s">
        <v>359</v>
      </c>
      <c r="H1797" s="195" t="s">
        <v>360</v>
      </c>
      <c r="I1797" s="24" t="s">
        <v>3956</v>
      </c>
      <c r="J1797" s="24" t="s">
        <v>4656</v>
      </c>
      <c r="K1797" s="24"/>
      <c r="L1797" s="24" t="s">
        <v>4658</v>
      </c>
      <c r="M1797" s="24" t="s">
        <v>535</v>
      </c>
      <c r="N1797" s="24" t="s">
        <v>5218</v>
      </c>
      <c r="O1797" s="24" t="s">
        <v>1235</v>
      </c>
      <c r="P1797" s="25" t="s">
        <v>544</v>
      </c>
      <c r="Q1797" s="24" t="s">
        <v>5275</v>
      </c>
      <c r="R1797" s="25" t="s">
        <v>1095</v>
      </c>
      <c r="S1797" s="24"/>
      <c r="T1797" s="24"/>
      <c r="U1797" s="24"/>
    </row>
    <row r="1798" spans="2:21">
      <c r="B1798" s="24" t="str">
        <f t="shared" si="63"/>
        <v>N</v>
      </c>
      <c r="C1798" s="24" t="s">
        <v>6818</v>
      </c>
      <c r="D1798" s="24" t="str">
        <f t="shared" si="62"/>
        <v/>
      </c>
      <c r="E1798" s="197" t="s">
        <v>378</v>
      </c>
      <c r="F1798" s="189" t="s">
        <v>4655</v>
      </c>
      <c r="G1798" s="189" t="s">
        <v>359</v>
      </c>
      <c r="H1798" s="195" t="s">
        <v>360</v>
      </c>
      <c r="I1798" s="24" t="s">
        <v>3956</v>
      </c>
      <c r="J1798" s="24" t="s">
        <v>4656</v>
      </c>
      <c r="K1798" s="24"/>
      <c r="L1798" s="24" t="s">
        <v>4658</v>
      </c>
      <c r="M1798" s="24" t="s">
        <v>543</v>
      </c>
      <c r="N1798" s="24" t="s">
        <v>5218</v>
      </c>
      <c r="O1798" s="24" t="s">
        <v>1235</v>
      </c>
      <c r="P1798" s="25" t="s">
        <v>544</v>
      </c>
      <c r="Q1798" s="24" t="s">
        <v>5277</v>
      </c>
      <c r="R1798" s="25" t="s">
        <v>4664</v>
      </c>
      <c r="S1798" s="24"/>
      <c r="T1798" s="24"/>
      <c r="U1798" s="24"/>
    </row>
    <row r="1799" spans="2:21">
      <c r="B1799" s="24" t="str">
        <f t="shared" si="63"/>
        <v>N</v>
      </c>
      <c r="C1799" s="24" t="s">
        <v>6819</v>
      </c>
      <c r="D1799" s="24" t="str">
        <f t="shared" si="62"/>
        <v/>
      </c>
      <c r="E1799" s="197" t="s">
        <v>378</v>
      </c>
      <c r="F1799" s="189" t="s">
        <v>4655</v>
      </c>
      <c r="G1799" s="189" t="s">
        <v>359</v>
      </c>
      <c r="H1799" s="195" t="s">
        <v>360</v>
      </c>
      <c r="I1799" s="24" t="s">
        <v>3961</v>
      </c>
      <c r="J1799" s="24" t="s">
        <v>3961</v>
      </c>
      <c r="K1799" s="24"/>
      <c r="L1799" s="24" t="s">
        <v>4658</v>
      </c>
      <c r="M1799" s="24" t="s">
        <v>535</v>
      </c>
      <c r="N1799" s="24" t="s">
        <v>5218</v>
      </c>
      <c r="O1799" s="24" t="s">
        <v>1235</v>
      </c>
      <c r="P1799" s="25" t="s">
        <v>544</v>
      </c>
      <c r="Q1799" s="24" t="s">
        <v>5279</v>
      </c>
      <c r="R1799" s="25" t="s">
        <v>1095</v>
      </c>
      <c r="S1799" s="24"/>
      <c r="T1799" s="24"/>
      <c r="U1799" s="24"/>
    </row>
    <row r="1800" spans="2:21">
      <c r="B1800" s="24" t="str">
        <f t="shared" si="63"/>
        <v>N</v>
      </c>
      <c r="C1800" s="24" t="s">
        <v>6820</v>
      </c>
      <c r="D1800" s="24" t="str">
        <f t="shared" si="62"/>
        <v/>
      </c>
      <c r="E1800" s="197" t="s">
        <v>378</v>
      </c>
      <c r="F1800" s="189" t="s">
        <v>4655</v>
      </c>
      <c r="G1800" s="189" t="s">
        <v>359</v>
      </c>
      <c r="H1800" s="195" t="s">
        <v>360</v>
      </c>
      <c r="I1800" s="24" t="s">
        <v>3961</v>
      </c>
      <c r="J1800" s="24" t="s">
        <v>3961</v>
      </c>
      <c r="K1800" s="24"/>
      <c r="L1800" s="24" t="s">
        <v>4658</v>
      </c>
      <c r="M1800" s="24" t="s">
        <v>543</v>
      </c>
      <c r="N1800" s="24" t="s">
        <v>5218</v>
      </c>
      <c r="O1800" s="24" t="s">
        <v>1235</v>
      </c>
      <c r="P1800" s="25" t="s">
        <v>544</v>
      </c>
      <c r="Q1800" s="24" t="s">
        <v>5281</v>
      </c>
      <c r="R1800" s="25" t="s">
        <v>4664</v>
      </c>
      <c r="S1800" s="24"/>
      <c r="T1800" s="24"/>
      <c r="U1800" s="24"/>
    </row>
    <row r="1801" spans="2:21">
      <c r="B1801" s="24" t="str">
        <f t="shared" si="63"/>
        <v>N</v>
      </c>
      <c r="C1801" s="24" t="s">
        <v>6821</v>
      </c>
      <c r="D1801" s="24" t="str">
        <f t="shared" si="62"/>
        <v/>
      </c>
      <c r="E1801" s="197" t="s">
        <v>383</v>
      </c>
      <c r="F1801" s="189" t="s">
        <v>4655</v>
      </c>
      <c r="G1801" s="189" t="s">
        <v>359</v>
      </c>
      <c r="H1801" s="195" t="s">
        <v>360</v>
      </c>
      <c r="I1801" s="24" t="s">
        <v>3956</v>
      </c>
      <c r="J1801" s="24" t="s">
        <v>4656</v>
      </c>
      <c r="K1801" s="24"/>
      <c r="L1801" s="24" t="s">
        <v>4658</v>
      </c>
      <c r="M1801" s="24" t="s">
        <v>535</v>
      </c>
      <c r="N1801" s="24" t="s">
        <v>5218</v>
      </c>
      <c r="O1801" s="24" t="s">
        <v>1235</v>
      </c>
      <c r="P1801" s="25" t="s">
        <v>544</v>
      </c>
      <c r="Q1801" s="24" t="s">
        <v>5283</v>
      </c>
      <c r="R1801" s="25" t="s">
        <v>1095</v>
      </c>
      <c r="S1801" s="24"/>
      <c r="T1801" s="24"/>
      <c r="U1801" s="24"/>
    </row>
    <row r="1802" spans="2:21">
      <c r="B1802" s="24" t="str">
        <f t="shared" si="63"/>
        <v>N</v>
      </c>
      <c r="C1802" s="24" t="s">
        <v>6822</v>
      </c>
      <c r="D1802" s="24" t="str">
        <f t="shared" si="62"/>
        <v/>
      </c>
      <c r="E1802" s="197" t="s">
        <v>383</v>
      </c>
      <c r="F1802" s="189" t="s">
        <v>4655</v>
      </c>
      <c r="G1802" s="189" t="s">
        <v>359</v>
      </c>
      <c r="H1802" s="195" t="s">
        <v>360</v>
      </c>
      <c r="I1802" s="24" t="s">
        <v>3956</v>
      </c>
      <c r="J1802" s="24" t="s">
        <v>4656</v>
      </c>
      <c r="K1802" s="24"/>
      <c r="L1802" s="24" t="s">
        <v>4658</v>
      </c>
      <c r="M1802" s="24" t="s">
        <v>543</v>
      </c>
      <c r="N1802" s="24" t="s">
        <v>5218</v>
      </c>
      <c r="O1802" s="24" t="s">
        <v>1235</v>
      </c>
      <c r="P1802" s="25" t="s">
        <v>544</v>
      </c>
      <c r="Q1802" s="24" t="s">
        <v>5285</v>
      </c>
      <c r="R1802" s="25" t="s">
        <v>4664</v>
      </c>
      <c r="S1802" s="24"/>
      <c r="T1802" s="24"/>
      <c r="U1802" s="24"/>
    </row>
    <row r="1803" spans="2:21">
      <c r="B1803" s="24" t="str">
        <f t="shared" si="63"/>
        <v>N</v>
      </c>
      <c r="C1803" s="24" t="s">
        <v>6823</v>
      </c>
      <c r="D1803" s="24" t="str">
        <f t="shared" si="62"/>
        <v/>
      </c>
      <c r="E1803" s="197" t="s">
        <v>383</v>
      </c>
      <c r="F1803" s="189" t="s">
        <v>4655</v>
      </c>
      <c r="G1803" s="189" t="s">
        <v>359</v>
      </c>
      <c r="H1803" s="195" t="s">
        <v>360</v>
      </c>
      <c r="I1803" s="24" t="s">
        <v>3961</v>
      </c>
      <c r="J1803" s="24" t="s">
        <v>3961</v>
      </c>
      <c r="K1803" s="24"/>
      <c r="L1803" s="24" t="s">
        <v>4658</v>
      </c>
      <c r="M1803" s="24" t="s">
        <v>535</v>
      </c>
      <c r="N1803" s="24" t="s">
        <v>5218</v>
      </c>
      <c r="O1803" s="24" t="s">
        <v>1235</v>
      </c>
      <c r="P1803" s="25" t="s">
        <v>544</v>
      </c>
      <c r="Q1803" s="24" t="s">
        <v>5287</v>
      </c>
      <c r="R1803" s="25" t="s">
        <v>1095</v>
      </c>
      <c r="S1803" s="24"/>
      <c r="T1803" s="24"/>
      <c r="U1803" s="24"/>
    </row>
    <row r="1804" spans="2:21">
      <c r="B1804" s="24" t="str">
        <f t="shared" si="63"/>
        <v>N</v>
      </c>
      <c r="C1804" s="24" t="s">
        <v>6824</v>
      </c>
      <c r="D1804" s="24" t="str">
        <f t="shared" si="62"/>
        <v/>
      </c>
      <c r="E1804" s="197" t="s">
        <v>383</v>
      </c>
      <c r="F1804" s="189" t="s">
        <v>4655</v>
      </c>
      <c r="G1804" s="189" t="s">
        <v>359</v>
      </c>
      <c r="H1804" s="195" t="s">
        <v>360</v>
      </c>
      <c r="I1804" s="24" t="s">
        <v>3961</v>
      </c>
      <c r="J1804" s="24" t="s">
        <v>3961</v>
      </c>
      <c r="K1804" s="24"/>
      <c r="L1804" s="24" t="s">
        <v>4658</v>
      </c>
      <c r="M1804" s="24" t="s">
        <v>543</v>
      </c>
      <c r="N1804" s="24" t="s">
        <v>5218</v>
      </c>
      <c r="O1804" s="24" t="s">
        <v>1235</v>
      </c>
      <c r="P1804" s="25" t="s">
        <v>544</v>
      </c>
      <c r="Q1804" s="24" t="s">
        <v>5289</v>
      </c>
      <c r="R1804" s="25" t="s">
        <v>4664</v>
      </c>
      <c r="S1804" s="24"/>
      <c r="T1804" s="24"/>
      <c r="U1804" s="24"/>
    </row>
    <row r="1805" spans="2:21">
      <c r="B1805" s="24" t="str">
        <f t="shared" si="63"/>
        <v>N</v>
      </c>
      <c r="C1805" s="24" t="s">
        <v>6825</v>
      </c>
      <c r="D1805" s="24" t="str">
        <f t="shared" si="62"/>
        <v/>
      </c>
      <c r="E1805" s="197" t="s">
        <v>388</v>
      </c>
      <c r="F1805" s="189" t="s">
        <v>4655</v>
      </c>
      <c r="G1805" s="189" t="s">
        <v>359</v>
      </c>
      <c r="H1805" s="195" t="s">
        <v>360</v>
      </c>
      <c r="I1805" s="24" t="s">
        <v>3956</v>
      </c>
      <c r="J1805" s="24" t="s">
        <v>4656</v>
      </c>
      <c r="K1805" s="24"/>
      <c r="L1805" s="24" t="s">
        <v>4658</v>
      </c>
      <c r="M1805" s="24" t="s">
        <v>535</v>
      </c>
      <c r="N1805" s="24" t="s">
        <v>5218</v>
      </c>
      <c r="O1805" s="24" t="s">
        <v>1235</v>
      </c>
      <c r="P1805" s="25" t="s">
        <v>544</v>
      </c>
      <c r="Q1805" s="24" t="s">
        <v>5291</v>
      </c>
      <c r="R1805" s="25" t="s">
        <v>1095</v>
      </c>
      <c r="S1805" s="24"/>
      <c r="T1805" s="24"/>
      <c r="U1805" s="24"/>
    </row>
    <row r="1806" spans="2:21">
      <c r="B1806" s="24" t="str">
        <f t="shared" si="63"/>
        <v>N</v>
      </c>
      <c r="C1806" s="24" t="s">
        <v>6826</v>
      </c>
      <c r="D1806" s="24" t="str">
        <f t="shared" si="62"/>
        <v/>
      </c>
      <c r="E1806" s="197" t="s">
        <v>388</v>
      </c>
      <c r="F1806" s="189" t="s">
        <v>4655</v>
      </c>
      <c r="G1806" s="189" t="s">
        <v>359</v>
      </c>
      <c r="H1806" s="195" t="s">
        <v>360</v>
      </c>
      <c r="I1806" s="24" t="s">
        <v>3956</v>
      </c>
      <c r="J1806" s="24" t="s">
        <v>4656</v>
      </c>
      <c r="K1806" s="24"/>
      <c r="L1806" s="24" t="s">
        <v>4658</v>
      </c>
      <c r="M1806" s="24" t="s">
        <v>543</v>
      </c>
      <c r="N1806" s="24" t="s">
        <v>5218</v>
      </c>
      <c r="O1806" s="24" t="s">
        <v>1235</v>
      </c>
      <c r="P1806" s="25" t="s">
        <v>544</v>
      </c>
      <c r="Q1806" s="24" t="s">
        <v>5293</v>
      </c>
      <c r="R1806" s="25" t="s">
        <v>4664</v>
      </c>
      <c r="S1806" s="24"/>
      <c r="T1806" s="24"/>
      <c r="U1806" s="24"/>
    </row>
    <row r="1807" spans="2:21">
      <c r="B1807" s="24" t="str">
        <f t="shared" si="63"/>
        <v>N</v>
      </c>
      <c r="C1807" s="24" t="s">
        <v>6827</v>
      </c>
      <c r="D1807" s="24" t="str">
        <f t="shared" si="62"/>
        <v/>
      </c>
      <c r="E1807" s="197" t="s">
        <v>388</v>
      </c>
      <c r="F1807" s="189" t="s">
        <v>4655</v>
      </c>
      <c r="G1807" s="189" t="s">
        <v>359</v>
      </c>
      <c r="H1807" s="195" t="s">
        <v>360</v>
      </c>
      <c r="I1807" s="24" t="s">
        <v>3961</v>
      </c>
      <c r="J1807" s="24" t="s">
        <v>3961</v>
      </c>
      <c r="K1807" s="24"/>
      <c r="L1807" s="24" t="s">
        <v>4658</v>
      </c>
      <c r="M1807" s="24" t="s">
        <v>535</v>
      </c>
      <c r="N1807" s="24" t="s">
        <v>5218</v>
      </c>
      <c r="O1807" s="24" t="s">
        <v>1235</v>
      </c>
      <c r="P1807" s="25" t="s">
        <v>544</v>
      </c>
      <c r="Q1807" s="24" t="s">
        <v>5295</v>
      </c>
      <c r="R1807" s="25" t="s">
        <v>1095</v>
      </c>
      <c r="S1807" s="24"/>
      <c r="T1807" s="24"/>
      <c r="U1807" s="24"/>
    </row>
    <row r="1808" spans="2:21">
      <c r="B1808" s="24" t="str">
        <f t="shared" si="63"/>
        <v>N</v>
      </c>
      <c r="C1808" s="24" t="s">
        <v>6828</v>
      </c>
      <c r="D1808" s="24" t="str">
        <f t="shared" si="62"/>
        <v/>
      </c>
      <c r="E1808" s="197" t="s">
        <v>388</v>
      </c>
      <c r="F1808" s="189" t="s">
        <v>4655</v>
      </c>
      <c r="G1808" s="189" t="s">
        <v>359</v>
      </c>
      <c r="H1808" s="195" t="s">
        <v>360</v>
      </c>
      <c r="I1808" s="24" t="s">
        <v>3961</v>
      </c>
      <c r="J1808" s="24" t="s">
        <v>3961</v>
      </c>
      <c r="K1808" s="24"/>
      <c r="L1808" s="24" t="s">
        <v>4658</v>
      </c>
      <c r="M1808" s="24" t="s">
        <v>543</v>
      </c>
      <c r="N1808" s="24" t="s">
        <v>5218</v>
      </c>
      <c r="O1808" s="24" t="s">
        <v>1235</v>
      </c>
      <c r="P1808" s="25" t="s">
        <v>544</v>
      </c>
      <c r="Q1808" s="24" t="s">
        <v>5297</v>
      </c>
      <c r="R1808" s="25" t="s">
        <v>4664</v>
      </c>
      <c r="S1808" s="24"/>
      <c r="T1808" s="24"/>
      <c r="U1808" s="24"/>
    </row>
    <row r="1809" spans="2:21">
      <c r="B1809" s="24" t="str">
        <f t="shared" si="63"/>
        <v>N</v>
      </c>
      <c r="C1809" s="24" t="s">
        <v>6829</v>
      </c>
      <c r="D1809" s="24" t="str">
        <f t="shared" si="62"/>
        <v/>
      </c>
      <c r="E1809" s="197" t="s">
        <v>393</v>
      </c>
      <c r="F1809" s="189" t="s">
        <v>4655</v>
      </c>
      <c r="G1809" s="189" t="s">
        <v>359</v>
      </c>
      <c r="H1809" s="195" t="s">
        <v>360</v>
      </c>
      <c r="I1809" s="24" t="s">
        <v>3956</v>
      </c>
      <c r="J1809" s="24" t="s">
        <v>4656</v>
      </c>
      <c r="K1809" s="24"/>
      <c r="L1809" s="24" t="s">
        <v>4658</v>
      </c>
      <c r="M1809" s="24" t="s">
        <v>535</v>
      </c>
      <c r="N1809" s="24" t="s">
        <v>5218</v>
      </c>
      <c r="O1809" s="24" t="s">
        <v>1235</v>
      </c>
      <c r="P1809" s="25" t="s">
        <v>544</v>
      </c>
      <c r="Q1809" s="24" t="s">
        <v>5299</v>
      </c>
      <c r="R1809" s="25" t="s">
        <v>1095</v>
      </c>
      <c r="S1809" s="24"/>
      <c r="T1809" s="24"/>
      <c r="U1809" s="24"/>
    </row>
    <row r="1810" spans="2:21">
      <c r="B1810" s="24" t="str">
        <f t="shared" si="63"/>
        <v>N</v>
      </c>
      <c r="C1810" s="24" t="s">
        <v>6830</v>
      </c>
      <c r="D1810" s="24" t="str">
        <f t="shared" si="62"/>
        <v/>
      </c>
      <c r="E1810" s="197" t="s">
        <v>393</v>
      </c>
      <c r="F1810" s="189" t="s">
        <v>4655</v>
      </c>
      <c r="G1810" s="189" t="s">
        <v>359</v>
      </c>
      <c r="H1810" s="195" t="s">
        <v>360</v>
      </c>
      <c r="I1810" s="24" t="s">
        <v>3956</v>
      </c>
      <c r="J1810" s="24" t="s">
        <v>4656</v>
      </c>
      <c r="K1810" s="24"/>
      <c r="L1810" s="24" t="s">
        <v>4658</v>
      </c>
      <c r="M1810" s="24" t="s">
        <v>543</v>
      </c>
      <c r="N1810" s="24" t="s">
        <v>5218</v>
      </c>
      <c r="O1810" s="24" t="s">
        <v>1235</v>
      </c>
      <c r="P1810" s="25" t="s">
        <v>544</v>
      </c>
      <c r="Q1810" s="24" t="s">
        <v>5301</v>
      </c>
      <c r="R1810" s="25" t="s">
        <v>4664</v>
      </c>
      <c r="S1810" s="24"/>
      <c r="T1810" s="24"/>
      <c r="U1810" s="24"/>
    </row>
    <row r="1811" spans="2:21">
      <c r="B1811" s="24" t="str">
        <f t="shared" si="63"/>
        <v>N</v>
      </c>
      <c r="C1811" s="24" t="s">
        <v>6831</v>
      </c>
      <c r="D1811" s="24" t="str">
        <f t="shared" si="62"/>
        <v/>
      </c>
      <c r="E1811" s="197" t="s">
        <v>393</v>
      </c>
      <c r="F1811" s="189" t="s">
        <v>4655</v>
      </c>
      <c r="G1811" s="189" t="s">
        <v>359</v>
      </c>
      <c r="H1811" s="195" t="s">
        <v>360</v>
      </c>
      <c r="I1811" s="24" t="s">
        <v>3961</v>
      </c>
      <c r="J1811" s="24" t="s">
        <v>3961</v>
      </c>
      <c r="K1811" s="24"/>
      <c r="L1811" s="24" t="s">
        <v>4658</v>
      </c>
      <c r="M1811" s="24" t="s">
        <v>535</v>
      </c>
      <c r="N1811" s="24" t="s">
        <v>5218</v>
      </c>
      <c r="O1811" s="24" t="s">
        <v>1235</v>
      </c>
      <c r="P1811" s="25" t="s">
        <v>544</v>
      </c>
      <c r="Q1811" s="24" t="s">
        <v>5303</v>
      </c>
      <c r="R1811" s="25" t="s">
        <v>1095</v>
      </c>
      <c r="S1811" s="24"/>
      <c r="T1811" s="24"/>
      <c r="U1811" s="24"/>
    </row>
    <row r="1812" spans="2:21">
      <c r="B1812" s="24" t="str">
        <f t="shared" si="63"/>
        <v>N</v>
      </c>
      <c r="C1812" s="24" t="s">
        <v>6832</v>
      </c>
      <c r="D1812" s="24" t="str">
        <f t="shared" si="62"/>
        <v/>
      </c>
      <c r="E1812" s="197" t="s">
        <v>393</v>
      </c>
      <c r="F1812" s="189" t="s">
        <v>4655</v>
      </c>
      <c r="G1812" s="189" t="s">
        <v>359</v>
      </c>
      <c r="H1812" s="195" t="s">
        <v>360</v>
      </c>
      <c r="I1812" s="24" t="s">
        <v>3961</v>
      </c>
      <c r="J1812" s="24" t="s">
        <v>3961</v>
      </c>
      <c r="K1812" s="24"/>
      <c r="L1812" s="24" t="s">
        <v>4658</v>
      </c>
      <c r="M1812" s="24" t="s">
        <v>543</v>
      </c>
      <c r="N1812" s="24" t="s">
        <v>5218</v>
      </c>
      <c r="O1812" s="24" t="s">
        <v>1235</v>
      </c>
      <c r="P1812" s="25" t="s">
        <v>544</v>
      </c>
      <c r="Q1812" s="24" t="s">
        <v>5305</v>
      </c>
      <c r="R1812" s="25" t="s">
        <v>4664</v>
      </c>
      <c r="S1812" s="24"/>
      <c r="T1812" s="24"/>
      <c r="U1812" s="24"/>
    </row>
    <row r="1813" spans="2:21">
      <c r="B1813" s="24" t="str">
        <f t="shared" si="63"/>
        <v>N</v>
      </c>
      <c r="C1813" s="24" t="s">
        <v>6833</v>
      </c>
      <c r="D1813" s="24" t="str">
        <f t="shared" si="62"/>
        <v/>
      </c>
      <c r="E1813" s="197" t="s">
        <v>398</v>
      </c>
      <c r="F1813" s="189" t="s">
        <v>4655</v>
      </c>
      <c r="G1813" s="189" t="s">
        <v>401</v>
      </c>
      <c r="H1813" s="195" t="s">
        <v>402</v>
      </c>
      <c r="I1813" s="24" t="s">
        <v>3956</v>
      </c>
      <c r="J1813" s="24" t="s">
        <v>4656</v>
      </c>
      <c r="K1813" s="24"/>
      <c r="L1813" s="24" t="s">
        <v>4658</v>
      </c>
      <c r="M1813" s="24" t="s">
        <v>535</v>
      </c>
      <c r="N1813" s="24" t="s">
        <v>5218</v>
      </c>
      <c r="O1813" s="24" t="s">
        <v>1235</v>
      </c>
      <c r="P1813" s="25" t="s">
        <v>544</v>
      </c>
      <c r="Q1813" s="24" t="s">
        <v>5307</v>
      </c>
      <c r="R1813" s="25" t="s">
        <v>1095</v>
      </c>
      <c r="S1813" s="24"/>
      <c r="T1813" s="24"/>
      <c r="U1813" s="24"/>
    </row>
    <row r="1814" spans="2:21">
      <c r="B1814" s="24" t="str">
        <f t="shared" si="63"/>
        <v>N</v>
      </c>
      <c r="C1814" s="24" t="s">
        <v>6834</v>
      </c>
      <c r="D1814" s="24" t="str">
        <f t="shared" si="62"/>
        <v/>
      </c>
      <c r="E1814" s="197" t="s">
        <v>398</v>
      </c>
      <c r="F1814" s="189" t="s">
        <v>4655</v>
      </c>
      <c r="G1814" s="189" t="s">
        <v>401</v>
      </c>
      <c r="H1814" s="195" t="s">
        <v>402</v>
      </c>
      <c r="I1814" s="24" t="s">
        <v>3956</v>
      </c>
      <c r="J1814" s="24" t="s">
        <v>4656</v>
      </c>
      <c r="K1814" s="24"/>
      <c r="L1814" s="24" t="s">
        <v>4658</v>
      </c>
      <c r="M1814" s="24" t="s">
        <v>543</v>
      </c>
      <c r="N1814" s="24" t="s">
        <v>5218</v>
      </c>
      <c r="O1814" s="24" t="s">
        <v>1235</v>
      </c>
      <c r="P1814" s="25" t="s">
        <v>544</v>
      </c>
      <c r="Q1814" s="24" t="s">
        <v>5309</v>
      </c>
      <c r="R1814" s="25" t="s">
        <v>4664</v>
      </c>
      <c r="S1814" s="24"/>
      <c r="T1814" s="24"/>
      <c r="U1814" s="24"/>
    </row>
    <row r="1815" spans="2:21">
      <c r="B1815" s="24" t="str">
        <f t="shared" si="63"/>
        <v>N</v>
      </c>
      <c r="C1815" s="24" t="s">
        <v>6835</v>
      </c>
      <c r="D1815" s="24" t="str">
        <f t="shared" si="62"/>
        <v/>
      </c>
      <c r="E1815" s="197" t="s">
        <v>398</v>
      </c>
      <c r="F1815" s="189" t="s">
        <v>4655</v>
      </c>
      <c r="G1815" s="189" t="s">
        <v>401</v>
      </c>
      <c r="H1815" s="195" t="s">
        <v>402</v>
      </c>
      <c r="I1815" s="24" t="s">
        <v>3961</v>
      </c>
      <c r="J1815" s="24" t="s">
        <v>3961</v>
      </c>
      <c r="K1815" s="24"/>
      <c r="L1815" s="24" t="s">
        <v>4658</v>
      </c>
      <c r="M1815" s="24" t="s">
        <v>535</v>
      </c>
      <c r="N1815" s="24" t="s">
        <v>5218</v>
      </c>
      <c r="O1815" s="24" t="s">
        <v>1235</v>
      </c>
      <c r="P1815" s="25" t="s">
        <v>544</v>
      </c>
      <c r="Q1815" s="24" t="s">
        <v>5311</v>
      </c>
      <c r="R1815" s="25" t="s">
        <v>1095</v>
      </c>
      <c r="S1815" s="24"/>
      <c r="T1815" s="24"/>
      <c r="U1815" s="24"/>
    </row>
    <row r="1816" spans="2:21">
      <c r="B1816" s="24" t="str">
        <f t="shared" si="63"/>
        <v>N</v>
      </c>
      <c r="C1816" s="24" t="s">
        <v>6836</v>
      </c>
      <c r="D1816" s="24" t="str">
        <f t="shared" si="62"/>
        <v/>
      </c>
      <c r="E1816" s="197" t="s">
        <v>398</v>
      </c>
      <c r="F1816" s="189" t="s">
        <v>4655</v>
      </c>
      <c r="G1816" s="189" t="s">
        <v>401</v>
      </c>
      <c r="H1816" s="195" t="s">
        <v>402</v>
      </c>
      <c r="I1816" s="24" t="s">
        <v>3961</v>
      </c>
      <c r="J1816" s="24" t="s">
        <v>3961</v>
      </c>
      <c r="K1816" s="24"/>
      <c r="L1816" s="24" t="s">
        <v>4658</v>
      </c>
      <c r="M1816" s="24" t="s">
        <v>543</v>
      </c>
      <c r="N1816" s="24" t="s">
        <v>5218</v>
      </c>
      <c r="O1816" s="24" t="s">
        <v>1235</v>
      </c>
      <c r="P1816" s="25" t="s">
        <v>544</v>
      </c>
      <c r="Q1816" s="24" t="s">
        <v>5313</v>
      </c>
      <c r="R1816" s="25" t="s">
        <v>4664</v>
      </c>
      <c r="S1816" s="24"/>
      <c r="T1816" s="24"/>
      <c r="U1816" s="24"/>
    </row>
    <row r="1817" spans="2:21">
      <c r="B1817" s="24" t="str">
        <f t="shared" si="63"/>
        <v>N</v>
      </c>
      <c r="C1817" s="24" t="s">
        <v>6837</v>
      </c>
      <c r="D1817" s="24" t="str">
        <f t="shared" si="62"/>
        <v/>
      </c>
      <c r="E1817" s="197" t="s">
        <v>405</v>
      </c>
      <c r="F1817" s="189" t="s">
        <v>4655</v>
      </c>
      <c r="G1817" s="189" t="s">
        <v>401</v>
      </c>
      <c r="H1817" s="195" t="s">
        <v>402</v>
      </c>
      <c r="I1817" s="24" t="s">
        <v>3956</v>
      </c>
      <c r="J1817" s="24" t="s">
        <v>4656</v>
      </c>
      <c r="K1817" s="24"/>
      <c r="L1817" s="24" t="s">
        <v>4658</v>
      </c>
      <c r="M1817" s="24" t="s">
        <v>535</v>
      </c>
      <c r="N1817" s="24" t="s">
        <v>5218</v>
      </c>
      <c r="O1817" s="24" t="s">
        <v>1235</v>
      </c>
      <c r="P1817" s="25" t="s">
        <v>544</v>
      </c>
      <c r="Q1817" s="24" t="s">
        <v>5315</v>
      </c>
      <c r="R1817" s="25" t="s">
        <v>1095</v>
      </c>
      <c r="S1817" s="24"/>
      <c r="T1817" s="24"/>
      <c r="U1817" s="24"/>
    </row>
    <row r="1818" spans="2:21">
      <c r="B1818" s="24" t="str">
        <f t="shared" si="63"/>
        <v>N</v>
      </c>
      <c r="C1818" s="24" t="s">
        <v>6838</v>
      </c>
      <c r="D1818" s="24" t="str">
        <f t="shared" si="62"/>
        <v/>
      </c>
      <c r="E1818" s="197" t="s">
        <v>405</v>
      </c>
      <c r="F1818" s="189" t="s">
        <v>4655</v>
      </c>
      <c r="G1818" s="189" t="s">
        <v>401</v>
      </c>
      <c r="H1818" s="195" t="s">
        <v>402</v>
      </c>
      <c r="I1818" s="24" t="s">
        <v>3956</v>
      </c>
      <c r="J1818" s="24" t="s">
        <v>4656</v>
      </c>
      <c r="K1818" s="24"/>
      <c r="L1818" s="24" t="s">
        <v>4658</v>
      </c>
      <c r="M1818" s="24" t="s">
        <v>543</v>
      </c>
      <c r="N1818" s="24" t="s">
        <v>5218</v>
      </c>
      <c r="O1818" s="24" t="s">
        <v>1235</v>
      </c>
      <c r="P1818" s="25" t="s">
        <v>544</v>
      </c>
      <c r="Q1818" s="24" t="s">
        <v>5317</v>
      </c>
      <c r="R1818" s="25" t="s">
        <v>4664</v>
      </c>
      <c r="S1818" s="24"/>
      <c r="T1818" s="24"/>
      <c r="U1818" s="24"/>
    </row>
    <row r="1819" spans="2:21">
      <c r="B1819" s="24" t="str">
        <f t="shared" si="63"/>
        <v>N</v>
      </c>
      <c r="C1819" s="24" t="s">
        <v>6839</v>
      </c>
      <c r="D1819" s="24" t="str">
        <f t="shared" si="62"/>
        <v/>
      </c>
      <c r="E1819" s="197" t="s">
        <v>405</v>
      </c>
      <c r="F1819" s="189" t="s">
        <v>4655</v>
      </c>
      <c r="G1819" s="189" t="s">
        <v>401</v>
      </c>
      <c r="H1819" s="195" t="s">
        <v>402</v>
      </c>
      <c r="I1819" s="24" t="s">
        <v>3961</v>
      </c>
      <c r="J1819" s="24" t="s">
        <v>3961</v>
      </c>
      <c r="K1819" s="24"/>
      <c r="L1819" s="24" t="s">
        <v>4658</v>
      </c>
      <c r="M1819" s="24" t="s">
        <v>535</v>
      </c>
      <c r="N1819" s="24" t="s">
        <v>5218</v>
      </c>
      <c r="O1819" s="24" t="s">
        <v>1235</v>
      </c>
      <c r="P1819" s="25" t="s">
        <v>544</v>
      </c>
      <c r="Q1819" s="24" t="s">
        <v>5319</v>
      </c>
      <c r="R1819" s="25" t="s">
        <v>1095</v>
      </c>
      <c r="S1819" s="24"/>
      <c r="T1819" s="24"/>
      <c r="U1819" s="24"/>
    </row>
    <row r="1820" spans="2:21">
      <c r="B1820" s="24" t="str">
        <f t="shared" si="63"/>
        <v>N</v>
      </c>
      <c r="C1820" s="24" t="s">
        <v>6840</v>
      </c>
      <c r="D1820" s="24" t="str">
        <f t="shared" si="62"/>
        <v/>
      </c>
      <c r="E1820" s="197" t="s">
        <v>405</v>
      </c>
      <c r="F1820" s="189" t="s">
        <v>4655</v>
      </c>
      <c r="G1820" s="189" t="s">
        <v>401</v>
      </c>
      <c r="H1820" s="195" t="s">
        <v>402</v>
      </c>
      <c r="I1820" s="24" t="s">
        <v>3961</v>
      </c>
      <c r="J1820" s="24" t="s">
        <v>3961</v>
      </c>
      <c r="K1820" s="24"/>
      <c r="L1820" s="24" t="s">
        <v>4658</v>
      </c>
      <c r="M1820" s="24" t="s">
        <v>543</v>
      </c>
      <c r="N1820" s="24" t="s">
        <v>5218</v>
      </c>
      <c r="O1820" s="24" t="s">
        <v>1235</v>
      </c>
      <c r="P1820" s="25" t="s">
        <v>544</v>
      </c>
      <c r="Q1820" s="24" t="s">
        <v>5321</v>
      </c>
      <c r="R1820" s="25" t="s">
        <v>4664</v>
      </c>
      <c r="S1820" s="24"/>
      <c r="T1820" s="24"/>
      <c r="U1820" s="24"/>
    </row>
    <row r="1821" spans="2:21">
      <c r="B1821" s="24" t="str">
        <f t="shared" si="63"/>
        <v>N</v>
      </c>
      <c r="C1821" s="24" t="s">
        <v>6841</v>
      </c>
      <c r="D1821" s="24" t="str">
        <f t="shared" si="62"/>
        <v/>
      </c>
      <c r="E1821" s="197" t="s">
        <v>405</v>
      </c>
      <c r="F1821" s="189" t="s">
        <v>4655</v>
      </c>
      <c r="G1821" s="189" t="s">
        <v>410</v>
      </c>
      <c r="H1821" s="195" t="s">
        <v>411</v>
      </c>
      <c r="I1821" s="24" t="s">
        <v>3956</v>
      </c>
      <c r="J1821" s="24" t="s">
        <v>4656</v>
      </c>
      <c r="K1821" s="24"/>
      <c r="L1821" s="24" t="s">
        <v>4658</v>
      </c>
      <c r="M1821" s="24" t="s">
        <v>535</v>
      </c>
      <c r="N1821" s="24" t="s">
        <v>5218</v>
      </c>
      <c r="O1821" s="24" t="s">
        <v>1235</v>
      </c>
      <c r="P1821" s="25" t="s">
        <v>544</v>
      </c>
      <c r="Q1821" s="24" t="s">
        <v>5323</v>
      </c>
      <c r="R1821" s="25" t="s">
        <v>1095</v>
      </c>
      <c r="S1821" s="24"/>
      <c r="T1821" s="24"/>
      <c r="U1821" s="24"/>
    </row>
    <row r="1822" spans="2:21">
      <c r="B1822" s="24" t="str">
        <f t="shared" si="63"/>
        <v>N</v>
      </c>
      <c r="C1822" s="24" t="s">
        <v>6842</v>
      </c>
      <c r="D1822" s="24" t="str">
        <f t="shared" si="62"/>
        <v/>
      </c>
      <c r="E1822" s="197" t="s">
        <v>405</v>
      </c>
      <c r="F1822" s="189" t="s">
        <v>4655</v>
      </c>
      <c r="G1822" s="189" t="s">
        <v>410</v>
      </c>
      <c r="H1822" s="195" t="s">
        <v>411</v>
      </c>
      <c r="I1822" s="24" t="s">
        <v>3956</v>
      </c>
      <c r="J1822" s="24" t="s">
        <v>4656</v>
      </c>
      <c r="K1822" s="24"/>
      <c r="L1822" s="24" t="s">
        <v>4658</v>
      </c>
      <c r="M1822" s="24" t="s">
        <v>543</v>
      </c>
      <c r="N1822" s="24" t="s">
        <v>5218</v>
      </c>
      <c r="O1822" s="24" t="s">
        <v>1235</v>
      </c>
      <c r="P1822" s="25" t="s">
        <v>544</v>
      </c>
      <c r="Q1822" s="24" t="s">
        <v>5325</v>
      </c>
      <c r="R1822" s="25" t="s">
        <v>4664</v>
      </c>
      <c r="S1822" s="24"/>
      <c r="T1822" s="24"/>
      <c r="U1822" s="24"/>
    </row>
    <row r="1823" spans="2:21">
      <c r="B1823" s="24" t="str">
        <f t="shared" si="63"/>
        <v>N</v>
      </c>
      <c r="C1823" s="24" t="s">
        <v>6843</v>
      </c>
      <c r="D1823" s="24" t="str">
        <f t="shared" si="62"/>
        <v/>
      </c>
      <c r="E1823" s="197" t="s">
        <v>405</v>
      </c>
      <c r="F1823" s="189" t="s">
        <v>4655</v>
      </c>
      <c r="G1823" s="189" t="s">
        <v>410</v>
      </c>
      <c r="H1823" s="195" t="s">
        <v>411</v>
      </c>
      <c r="I1823" s="24" t="s">
        <v>3961</v>
      </c>
      <c r="J1823" s="24" t="s">
        <v>3961</v>
      </c>
      <c r="K1823" s="24"/>
      <c r="L1823" s="24" t="s">
        <v>4658</v>
      </c>
      <c r="M1823" s="24" t="s">
        <v>535</v>
      </c>
      <c r="N1823" s="24" t="s">
        <v>5218</v>
      </c>
      <c r="O1823" s="24" t="s">
        <v>1235</v>
      </c>
      <c r="P1823" s="25" t="s">
        <v>544</v>
      </c>
      <c r="Q1823" s="24" t="s">
        <v>5327</v>
      </c>
      <c r="R1823" s="25" t="s">
        <v>1095</v>
      </c>
      <c r="S1823" s="24"/>
      <c r="T1823" s="24"/>
      <c r="U1823" s="24"/>
    </row>
    <row r="1824" spans="2:21">
      <c r="B1824" s="24" t="str">
        <f t="shared" si="63"/>
        <v>N</v>
      </c>
      <c r="C1824" s="24" t="s">
        <v>6844</v>
      </c>
      <c r="D1824" s="24" t="str">
        <f t="shared" si="62"/>
        <v/>
      </c>
      <c r="E1824" s="197" t="s">
        <v>405</v>
      </c>
      <c r="F1824" s="189" t="s">
        <v>4655</v>
      </c>
      <c r="G1824" s="189" t="s">
        <v>410</v>
      </c>
      <c r="H1824" s="195" t="s">
        <v>411</v>
      </c>
      <c r="I1824" s="24" t="s">
        <v>3961</v>
      </c>
      <c r="J1824" s="24" t="s">
        <v>3961</v>
      </c>
      <c r="K1824" s="24"/>
      <c r="L1824" s="24" t="s">
        <v>4658</v>
      </c>
      <c r="M1824" s="24" t="s">
        <v>543</v>
      </c>
      <c r="N1824" s="24" t="s">
        <v>5218</v>
      </c>
      <c r="O1824" s="24" t="s">
        <v>1235</v>
      </c>
      <c r="P1824" s="25" t="s">
        <v>544</v>
      </c>
      <c r="Q1824" s="24" t="s">
        <v>5329</v>
      </c>
      <c r="R1824" s="25" t="s">
        <v>4664</v>
      </c>
      <c r="S1824" s="24"/>
      <c r="T1824" s="24"/>
      <c r="U1824" s="24"/>
    </row>
    <row r="1825" spans="2:21">
      <c r="B1825" s="24" t="str">
        <f t="shared" si="63"/>
        <v>N</v>
      </c>
      <c r="C1825" s="24" t="s">
        <v>6845</v>
      </c>
      <c r="D1825" s="24" t="str">
        <f t="shared" si="62"/>
        <v/>
      </c>
      <c r="E1825" s="197" t="s">
        <v>414</v>
      </c>
      <c r="F1825" s="189" t="s">
        <v>4655</v>
      </c>
      <c r="G1825" s="189" t="s">
        <v>410</v>
      </c>
      <c r="H1825" s="195" t="s">
        <v>411</v>
      </c>
      <c r="I1825" s="24" t="s">
        <v>3956</v>
      </c>
      <c r="J1825" s="24" t="s">
        <v>4656</v>
      </c>
      <c r="K1825" s="24"/>
      <c r="L1825" s="24" t="s">
        <v>4658</v>
      </c>
      <c r="M1825" s="24" t="s">
        <v>535</v>
      </c>
      <c r="N1825" s="24" t="s">
        <v>5218</v>
      </c>
      <c r="O1825" s="24" t="s">
        <v>1235</v>
      </c>
      <c r="P1825" s="25" t="s">
        <v>544</v>
      </c>
      <c r="Q1825" s="24" t="s">
        <v>5331</v>
      </c>
      <c r="R1825" s="25" t="s">
        <v>1095</v>
      </c>
      <c r="S1825" s="24"/>
      <c r="T1825" s="24"/>
      <c r="U1825" s="24"/>
    </row>
    <row r="1826" spans="2:21">
      <c r="B1826" s="24" t="str">
        <f t="shared" si="63"/>
        <v>N</v>
      </c>
      <c r="C1826" s="24" t="s">
        <v>6846</v>
      </c>
      <c r="D1826" s="24" t="str">
        <f t="shared" si="62"/>
        <v/>
      </c>
      <c r="E1826" s="197" t="s">
        <v>414</v>
      </c>
      <c r="F1826" s="189" t="s">
        <v>4655</v>
      </c>
      <c r="G1826" s="189" t="s">
        <v>410</v>
      </c>
      <c r="H1826" s="195" t="s">
        <v>411</v>
      </c>
      <c r="I1826" s="24" t="s">
        <v>3956</v>
      </c>
      <c r="J1826" s="24" t="s">
        <v>4656</v>
      </c>
      <c r="K1826" s="24"/>
      <c r="L1826" s="24" t="s">
        <v>4658</v>
      </c>
      <c r="M1826" s="24" t="s">
        <v>543</v>
      </c>
      <c r="N1826" s="24" t="s">
        <v>5218</v>
      </c>
      <c r="O1826" s="24" t="s">
        <v>1235</v>
      </c>
      <c r="P1826" s="25" t="s">
        <v>544</v>
      </c>
      <c r="Q1826" s="24" t="s">
        <v>5333</v>
      </c>
      <c r="R1826" s="25" t="s">
        <v>4664</v>
      </c>
      <c r="S1826" s="24"/>
      <c r="T1826" s="24"/>
      <c r="U1826" s="24"/>
    </row>
    <row r="1827" spans="2:21">
      <c r="B1827" s="24" t="str">
        <f t="shared" si="63"/>
        <v>N</v>
      </c>
      <c r="C1827" s="24" t="s">
        <v>6847</v>
      </c>
      <c r="D1827" s="24" t="str">
        <f t="shared" si="62"/>
        <v/>
      </c>
      <c r="E1827" s="197" t="s">
        <v>414</v>
      </c>
      <c r="F1827" s="189" t="s">
        <v>4655</v>
      </c>
      <c r="G1827" s="189" t="s">
        <v>410</v>
      </c>
      <c r="H1827" s="195" t="s">
        <v>411</v>
      </c>
      <c r="I1827" s="24" t="s">
        <v>3961</v>
      </c>
      <c r="J1827" s="24" t="s">
        <v>3961</v>
      </c>
      <c r="K1827" s="24"/>
      <c r="L1827" s="24" t="s">
        <v>4658</v>
      </c>
      <c r="M1827" s="24" t="s">
        <v>535</v>
      </c>
      <c r="N1827" s="24" t="s">
        <v>5218</v>
      </c>
      <c r="O1827" s="24" t="s">
        <v>1235</v>
      </c>
      <c r="P1827" s="25" t="s">
        <v>544</v>
      </c>
      <c r="Q1827" s="24" t="s">
        <v>5335</v>
      </c>
      <c r="R1827" s="25" t="s">
        <v>1095</v>
      </c>
      <c r="S1827" s="24"/>
      <c r="T1827" s="24"/>
      <c r="U1827" s="24"/>
    </row>
    <row r="1828" spans="2:21">
      <c r="B1828" s="24" t="str">
        <f t="shared" si="63"/>
        <v>N</v>
      </c>
      <c r="C1828" s="24" t="s">
        <v>6848</v>
      </c>
      <c r="D1828" s="24" t="str">
        <f t="shared" si="62"/>
        <v/>
      </c>
      <c r="E1828" s="197" t="s">
        <v>414</v>
      </c>
      <c r="F1828" s="189" t="s">
        <v>4655</v>
      </c>
      <c r="G1828" s="189" t="s">
        <v>410</v>
      </c>
      <c r="H1828" s="195" t="s">
        <v>411</v>
      </c>
      <c r="I1828" s="24" t="s">
        <v>3961</v>
      </c>
      <c r="J1828" s="24" t="s">
        <v>3961</v>
      </c>
      <c r="K1828" s="24"/>
      <c r="L1828" s="24" t="s">
        <v>4658</v>
      </c>
      <c r="M1828" s="24" t="s">
        <v>543</v>
      </c>
      <c r="N1828" s="24" t="s">
        <v>5218</v>
      </c>
      <c r="O1828" s="24" t="s">
        <v>1235</v>
      </c>
      <c r="P1828" s="25" t="s">
        <v>544</v>
      </c>
      <c r="Q1828" s="24" t="s">
        <v>5337</v>
      </c>
      <c r="R1828" s="25" t="s">
        <v>4664</v>
      </c>
      <c r="S1828" s="24"/>
      <c r="T1828" s="24"/>
      <c r="U1828" s="24"/>
    </row>
    <row r="1829" spans="2:21">
      <c r="B1829" s="24" t="str">
        <f t="shared" si="63"/>
        <v>N</v>
      </c>
      <c r="C1829" s="24" t="s">
        <v>6849</v>
      </c>
      <c r="D1829" s="24" t="str">
        <f t="shared" si="62"/>
        <v/>
      </c>
      <c r="E1829" s="197" t="s">
        <v>419</v>
      </c>
      <c r="F1829" s="189" t="s">
        <v>4655</v>
      </c>
      <c r="G1829" s="189" t="s">
        <v>401</v>
      </c>
      <c r="H1829" s="195" t="s">
        <v>402</v>
      </c>
      <c r="I1829" s="24" t="s">
        <v>3956</v>
      </c>
      <c r="J1829" s="24" t="s">
        <v>4656</v>
      </c>
      <c r="K1829" s="24"/>
      <c r="L1829" s="24" t="s">
        <v>4658</v>
      </c>
      <c r="M1829" s="24" t="s">
        <v>535</v>
      </c>
      <c r="N1829" s="24" t="s">
        <v>5218</v>
      </c>
      <c r="O1829" s="24" t="s">
        <v>1235</v>
      </c>
      <c r="P1829" s="25" t="s">
        <v>544</v>
      </c>
      <c r="Q1829" s="24" t="s">
        <v>5339</v>
      </c>
      <c r="R1829" s="25" t="s">
        <v>1095</v>
      </c>
      <c r="S1829" s="24"/>
      <c r="T1829" s="24"/>
      <c r="U1829" s="24"/>
    </row>
    <row r="1830" spans="2:21">
      <c r="B1830" s="24" t="str">
        <f t="shared" si="63"/>
        <v>N</v>
      </c>
      <c r="C1830" s="24" t="s">
        <v>6850</v>
      </c>
      <c r="D1830" s="24" t="str">
        <f t="shared" si="62"/>
        <v/>
      </c>
      <c r="E1830" s="197" t="s">
        <v>419</v>
      </c>
      <c r="F1830" s="189" t="s">
        <v>4655</v>
      </c>
      <c r="G1830" s="189" t="s">
        <v>401</v>
      </c>
      <c r="H1830" s="195" t="s">
        <v>402</v>
      </c>
      <c r="I1830" s="24" t="s">
        <v>3956</v>
      </c>
      <c r="J1830" s="24" t="s">
        <v>4656</v>
      </c>
      <c r="K1830" s="24"/>
      <c r="L1830" s="24" t="s">
        <v>4658</v>
      </c>
      <c r="M1830" s="24" t="s">
        <v>543</v>
      </c>
      <c r="N1830" s="24" t="s">
        <v>5218</v>
      </c>
      <c r="O1830" s="24" t="s">
        <v>1235</v>
      </c>
      <c r="P1830" s="25" t="s">
        <v>544</v>
      </c>
      <c r="Q1830" s="24" t="s">
        <v>5341</v>
      </c>
      <c r="R1830" s="25" t="s">
        <v>4664</v>
      </c>
      <c r="S1830" s="24"/>
      <c r="T1830" s="24"/>
      <c r="U1830" s="24"/>
    </row>
    <row r="1831" spans="2:21">
      <c r="B1831" s="24" t="str">
        <f t="shared" si="63"/>
        <v>N</v>
      </c>
      <c r="C1831" s="24" t="s">
        <v>6851</v>
      </c>
      <c r="D1831" s="24" t="str">
        <f t="shared" ref="D1831:D1888" si="64">IF(B1831="Y",C1831,"")</f>
        <v/>
      </c>
      <c r="E1831" s="197" t="s">
        <v>419</v>
      </c>
      <c r="F1831" s="189" t="s">
        <v>4655</v>
      </c>
      <c r="G1831" s="189" t="s">
        <v>401</v>
      </c>
      <c r="H1831" s="195" t="s">
        <v>402</v>
      </c>
      <c r="I1831" s="24" t="s">
        <v>3961</v>
      </c>
      <c r="J1831" s="24" t="s">
        <v>3961</v>
      </c>
      <c r="K1831" s="24"/>
      <c r="L1831" s="24" t="s">
        <v>4658</v>
      </c>
      <c r="M1831" s="24" t="s">
        <v>535</v>
      </c>
      <c r="N1831" s="24" t="s">
        <v>5218</v>
      </c>
      <c r="O1831" s="24" t="s">
        <v>1235</v>
      </c>
      <c r="P1831" s="25" t="s">
        <v>544</v>
      </c>
      <c r="Q1831" s="24" t="s">
        <v>5343</v>
      </c>
      <c r="R1831" s="25" t="s">
        <v>1095</v>
      </c>
      <c r="S1831" s="24"/>
      <c r="T1831" s="24"/>
      <c r="U1831" s="24"/>
    </row>
    <row r="1832" spans="2:21">
      <c r="B1832" s="24" t="str">
        <f t="shared" si="63"/>
        <v>N</v>
      </c>
      <c r="C1832" s="24" t="s">
        <v>6852</v>
      </c>
      <c r="D1832" s="24" t="str">
        <f t="shared" si="64"/>
        <v/>
      </c>
      <c r="E1832" s="197" t="s">
        <v>419</v>
      </c>
      <c r="F1832" s="189" t="s">
        <v>4655</v>
      </c>
      <c r="G1832" s="189" t="s">
        <v>401</v>
      </c>
      <c r="H1832" s="195" t="s">
        <v>402</v>
      </c>
      <c r="I1832" s="24" t="s">
        <v>3961</v>
      </c>
      <c r="J1832" s="24" t="s">
        <v>3961</v>
      </c>
      <c r="K1832" s="24"/>
      <c r="L1832" s="24" t="s">
        <v>4658</v>
      </c>
      <c r="M1832" s="24" t="s">
        <v>543</v>
      </c>
      <c r="N1832" s="24" t="s">
        <v>5218</v>
      </c>
      <c r="O1832" s="24" t="s">
        <v>1235</v>
      </c>
      <c r="P1832" s="25" t="s">
        <v>544</v>
      </c>
      <c r="Q1832" s="24" t="s">
        <v>5345</v>
      </c>
      <c r="R1832" s="25" t="s">
        <v>4664</v>
      </c>
      <c r="S1832" s="24"/>
      <c r="T1832" s="24"/>
      <c r="U1832" s="24"/>
    </row>
    <row r="1833" spans="2:21">
      <c r="B1833" s="24" t="str">
        <f t="shared" si="63"/>
        <v>N</v>
      </c>
      <c r="C1833" s="24" t="s">
        <v>6853</v>
      </c>
      <c r="D1833" s="24" t="str">
        <f t="shared" si="64"/>
        <v/>
      </c>
      <c r="E1833" s="197" t="s">
        <v>424</v>
      </c>
      <c r="F1833" s="189" t="s">
        <v>4655</v>
      </c>
      <c r="G1833" s="189" t="s">
        <v>401</v>
      </c>
      <c r="H1833" s="195" t="s">
        <v>402</v>
      </c>
      <c r="I1833" s="24" t="s">
        <v>3956</v>
      </c>
      <c r="J1833" s="24" t="s">
        <v>4656</v>
      </c>
      <c r="K1833" s="24"/>
      <c r="L1833" s="24" t="s">
        <v>4658</v>
      </c>
      <c r="M1833" s="24" t="s">
        <v>535</v>
      </c>
      <c r="N1833" s="24" t="s">
        <v>5218</v>
      </c>
      <c r="O1833" s="24" t="s">
        <v>1235</v>
      </c>
      <c r="P1833" s="25" t="s">
        <v>544</v>
      </c>
      <c r="Q1833" s="24" t="s">
        <v>5347</v>
      </c>
      <c r="R1833" s="25" t="s">
        <v>1095</v>
      </c>
      <c r="S1833" s="24"/>
      <c r="T1833" s="24"/>
      <c r="U1833" s="24"/>
    </row>
    <row r="1834" spans="2:21">
      <c r="B1834" s="24" t="str">
        <f t="shared" si="63"/>
        <v>N</v>
      </c>
      <c r="C1834" s="24" t="s">
        <v>6854</v>
      </c>
      <c r="D1834" s="24" t="str">
        <f t="shared" si="64"/>
        <v/>
      </c>
      <c r="E1834" s="197" t="s">
        <v>424</v>
      </c>
      <c r="F1834" s="189" t="s">
        <v>4655</v>
      </c>
      <c r="G1834" s="189" t="s">
        <v>401</v>
      </c>
      <c r="H1834" s="195" t="s">
        <v>402</v>
      </c>
      <c r="I1834" s="24" t="s">
        <v>3956</v>
      </c>
      <c r="J1834" s="24" t="s">
        <v>4656</v>
      </c>
      <c r="K1834" s="24"/>
      <c r="L1834" s="24" t="s">
        <v>4658</v>
      </c>
      <c r="M1834" s="24" t="s">
        <v>543</v>
      </c>
      <c r="N1834" s="24" t="s">
        <v>5218</v>
      </c>
      <c r="O1834" s="24" t="s">
        <v>1235</v>
      </c>
      <c r="P1834" s="25" t="s">
        <v>544</v>
      </c>
      <c r="Q1834" s="24" t="s">
        <v>5349</v>
      </c>
      <c r="R1834" s="25" t="s">
        <v>4664</v>
      </c>
      <c r="S1834" s="24"/>
      <c r="T1834" s="24"/>
      <c r="U1834" s="24"/>
    </row>
    <row r="1835" spans="2:21">
      <c r="B1835" s="24" t="str">
        <f t="shared" si="63"/>
        <v>N</v>
      </c>
      <c r="C1835" s="24" t="s">
        <v>6855</v>
      </c>
      <c r="D1835" s="24" t="str">
        <f t="shared" si="64"/>
        <v/>
      </c>
      <c r="E1835" s="197" t="s">
        <v>424</v>
      </c>
      <c r="F1835" s="189" t="s">
        <v>4655</v>
      </c>
      <c r="G1835" s="189" t="s">
        <v>401</v>
      </c>
      <c r="H1835" s="195" t="s">
        <v>402</v>
      </c>
      <c r="I1835" s="24" t="s">
        <v>3961</v>
      </c>
      <c r="J1835" s="24" t="s">
        <v>3961</v>
      </c>
      <c r="K1835" s="24"/>
      <c r="L1835" s="24" t="s">
        <v>4658</v>
      </c>
      <c r="M1835" s="24" t="s">
        <v>535</v>
      </c>
      <c r="N1835" s="24" t="s">
        <v>5218</v>
      </c>
      <c r="O1835" s="24" t="s">
        <v>1235</v>
      </c>
      <c r="P1835" s="25" t="s">
        <v>544</v>
      </c>
      <c r="Q1835" s="24" t="s">
        <v>5351</v>
      </c>
      <c r="R1835" s="25" t="s">
        <v>1095</v>
      </c>
      <c r="S1835" s="24"/>
      <c r="T1835" s="24"/>
      <c r="U1835" s="24"/>
    </row>
    <row r="1836" spans="2:21">
      <c r="B1836" s="24" t="str">
        <f t="shared" si="63"/>
        <v>N</v>
      </c>
      <c r="C1836" s="24" t="s">
        <v>6856</v>
      </c>
      <c r="D1836" s="24" t="str">
        <f t="shared" si="64"/>
        <v/>
      </c>
      <c r="E1836" s="197" t="s">
        <v>424</v>
      </c>
      <c r="F1836" s="189" t="s">
        <v>4655</v>
      </c>
      <c r="G1836" s="189" t="s">
        <v>401</v>
      </c>
      <c r="H1836" s="195" t="s">
        <v>402</v>
      </c>
      <c r="I1836" s="24" t="s">
        <v>3961</v>
      </c>
      <c r="J1836" s="24" t="s">
        <v>3961</v>
      </c>
      <c r="K1836" s="24"/>
      <c r="L1836" s="24" t="s">
        <v>4658</v>
      </c>
      <c r="M1836" s="24" t="s">
        <v>543</v>
      </c>
      <c r="N1836" s="24" t="s">
        <v>5218</v>
      </c>
      <c r="O1836" s="24" t="s">
        <v>1235</v>
      </c>
      <c r="P1836" s="25" t="s">
        <v>544</v>
      </c>
      <c r="Q1836" s="24" t="s">
        <v>5353</v>
      </c>
      <c r="R1836" s="25" t="s">
        <v>4664</v>
      </c>
      <c r="S1836" s="24"/>
      <c r="T1836" s="24"/>
      <c r="U1836" s="24"/>
    </row>
    <row r="1837" spans="2:21">
      <c r="B1837" s="24" t="str">
        <f t="shared" si="63"/>
        <v>N</v>
      </c>
      <c r="C1837" s="24" t="s">
        <v>6857</v>
      </c>
      <c r="D1837" s="24" t="str">
        <f t="shared" si="64"/>
        <v/>
      </c>
      <c r="E1837" s="197" t="s">
        <v>429</v>
      </c>
      <c r="F1837" s="189" t="s">
        <v>4655</v>
      </c>
      <c r="G1837" s="189" t="s">
        <v>432</v>
      </c>
      <c r="H1837" s="195" t="s">
        <v>265</v>
      </c>
      <c r="I1837" s="24" t="s">
        <v>3956</v>
      </c>
      <c r="J1837" s="24" t="s">
        <v>4656</v>
      </c>
      <c r="K1837" s="24"/>
      <c r="L1837" s="24" t="s">
        <v>4658</v>
      </c>
      <c r="M1837" s="24" t="s">
        <v>535</v>
      </c>
      <c r="N1837" s="24" t="s">
        <v>5218</v>
      </c>
      <c r="O1837" s="24" t="s">
        <v>1235</v>
      </c>
      <c r="P1837" s="25" t="s">
        <v>544</v>
      </c>
      <c r="Q1837" s="24" t="s">
        <v>5355</v>
      </c>
      <c r="R1837" s="25" t="s">
        <v>1095</v>
      </c>
      <c r="S1837" s="24"/>
      <c r="T1837" s="24"/>
      <c r="U1837" s="24"/>
    </row>
    <row r="1838" spans="2:21">
      <c r="B1838" s="24" t="str">
        <f t="shared" si="63"/>
        <v>N</v>
      </c>
      <c r="C1838" s="24" t="s">
        <v>6858</v>
      </c>
      <c r="D1838" s="24" t="str">
        <f t="shared" si="64"/>
        <v/>
      </c>
      <c r="E1838" s="197" t="s">
        <v>429</v>
      </c>
      <c r="F1838" s="189" t="s">
        <v>4655</v>
      </c>
      <c r="G1838" s="189" t="s">
        <v>432</v>
      </c>
      <c r="H1838" s="195" t="s">
        <v>265</v>
      </c>
      <c r="I1838" s="24" t="s">
        <v>3956</v>
      </c>
      <c r="J1838" s="24" t="s">
        <v>4656</v>
      </c>
      <c r="K1838" s="24"/>
      <c r="L1838" s="24" t="s">
        <v>4658</v>
      </c>
      <c r="M1838" s="24" t="s">
        <v>543</v>
      </c>
      <c r="N1838" s="24" t="s">
        <v>5218</v>
      </c>
      <c r="O1838" s="24" t="s">
        <v>1235</v>
      </c>
      <c r="P1838" s="25" t="s">
        <v>544</v>
      </c>
      <c r="Q1838" s="24" t="s">
        <v>5357</v>
      </c>
      <c r="R1838" s="25" t="s">
        <v>4664</v>
      </c>
      <c r="S1838" s="24"/>
      <c r="T1838" s="24"/>
      <c r="U1838" s="24"/>
    </row>
    <row r="1839" spans="2:21">
      <c r="B1839" s="24" t="str">
        <f t="shared" si="63"/>
        <v>N</v>
      </c>
      <c r="C1839" s="24" t="s">
        <v>6859</v>
      </c>
      <c r="D1839" s="24" t="str">
        <f t="shared" si="64"/>
        <v/>
      </c>
      <c r="E1839" s="197" t="s">
        <v>429</v>
      </c>
      <c r="F1839" s="189" t="s">
        <v>4655</v>
      </c>
      <c r="G1839" s="189" t="s">
        <v>432</v>
      </c>
      <c r="H1839" s="195" t="s">
        <v>265</v>
      </c>
      <c r="I1839" s="24" t="s">
        <v>3961</v>
      </c>
      <c r="J1839" s="24" t="s">
        <v>3961</v>
      </c>
      <c r="K1839" s="24"/>
      <c r="L1839" s="24" t="s">
        <v>4658</v>
      </c>
      <c r="M1839" s="24" t="s">
        <v>535</v>
      </c>
      <c r="N1839" s="24" t="s">
        <v>5218</v>
      </c>
      <c r="O1839" s="24" t="s">
        <v>1235</v>
      </c>
      <c r="P1839" s="25" t="s">
        <v>544</v>
      </c>
      <c r="Q1839" s="24" t="s">
        <v>5359</v>
      </c>
      <c r="R1839" s="25" t="s">
        <v>1095</v>
      </c>
      <c r="S1839" s="24"/>
      <c r="T1839" s="24"/>
      <c r="U1839" s="24"/>
    </row>
    <row r="1840" spans="2:21">
      <c r="B1840" s="24" t="str">
        <f t="shared" si="63"/>
        <v>N</v>
      </c>
      <c r="C1840" s="24" t="s">
        <v>6860</v>
      </c>
      <c r="D1840" s="24" t="str">
        <f t="shared" si="64"/>
        <v/>
      </c>
      <c r="E1840" s="197" t="s">
        <v>429</v>
      </c>
      <c r="F1840" s="189" t="s">
        <v>4655</v>
      </c>
      <c r="G1840" s="189" t="s">
        <v>432</v>
      </c>
      <c r="H1840" s="195" t="s">
        <v>265</v>
      </c>
      <c r="I1840" s="24" t="s">
        <v>3961</v>
      </c>
      <c r="J1840" s="24" t="s">
        <v>3961</v>
      </c>
      <c r="K1840" s="24"/>
      <c r="L1840" s="24" t="s">
        <v>4658</v>
      </c>
      <c r="M1840" s="24" t="s">
        <v>543</v>
      </c>
      <c r="N1840" s="24" t="s">
        <v>5218</v>
      </c>
      <c r="O1840" s="24" t="s">
        <v>1235</v>
      </c>
      <c r="P1840" s="25" t="s">
        <v>544</v>
      </c>
      <c r="Q1840" s="24" t="s">
        <v>5361</v>
      </c>
      <c r="R1840" s="25" t="s">
        <v>4664</v>
      </c>
      <c r="S1840" s="24"/>
      <c r="T1840" s="24"/>
      <c r="U1840" s="24"/>
    </row>
    <row r="1841" spans="2:21">
      <c r="B1841" s="24" t="str">
        <f t="shared" si="63"/>
        <v>N</v>
      </c>
      <c r="C1841" s="24" t="s">
        <v>6861</v>
      </c>
      <c r="D1841" s="24" t="str">
        <f t="shared" si="64"/>
        <v/>
      </c>
      <c r="E1841" s="197" t="s">
        <v>435</v>
      </c>
      <c r="F1841" s="189" t="s">
        <v>4655</v>
      </c>
      <c r="G1841" s="189" t="s">
        <v>401</v>
      </c>
      <c r="H1841" s="195" t="s">
        <v>402</v>
      </c>
      <c r="I1841" s="24" t="s">
        <v>3956</v>
      </c>
      <c r="J1841" s="24" t="s">
        <v>4656</v>
      </c>
      <c r="K1841" s="24"/>
      <c r="L1841" s="24" t="s">
        <v>4658</v>
      </c>
      <c r="M1841" s="24" t="s">
        <v>535</v>
      </c>
      <c r="N1841" s="24" t="s">
        <v>5218</v>
      </c>
      <c r="O1841" s="24" t="s">
        <v>1235</v>
      </c>
      <c r="P1841" s="25" t="s">
        <v>544</v>
      </c>
      <c r="Q1841" s="24" t="s">
        <v>5363</v>
      </c>
      <c r="R1841" s="25" t="s">
        <v>1095</v>
      </c>
      <c r="S1841" s="24"/>
      <c r="T1841" s="24"/>
      <c r="U1841" s="24"/>
    </row>
    <row r="1842" spans="2:21">
      <c r="B1842" s="24" t="str">
        <f t="shared" si="63"/>
        <v>N</v>
      </c>
      <c r="C1842" s="24" t="s">
        <v>6862</v>
      </c>
      <c r="D1842" s="24" t="str">
        <f t="shared" si="64"/>
        <v/>
      </c>
      <c r="E1842" s="197" t="s">
        <v>435</v>
      </c>
      <c r="F1842" s="189" t="s">
        <v>4655</v>
      </c>
      <c r="G1842" s="189" t="s">
        <v>401</v>
      </c>
      <c r="H1842" s="195" t="s">
        <v>402</v>
      </c>
      <c r="I1842" s="24" t="s">
        <v>3956</v>
      </c>
      <c r="J1842" s="24" t="s">
        <v>4656</v>
      </c>
      <c r="K1842" s="24"/>
      <c r="L1842" s="24" t="s">
        <v>4658</v>
      </c>
      <c r="M1842" s="24" t="s">
        <v>543</v>
      </c>
      <c r="N1842" s="24" t="s">
        <v>5218</v>
      </c>
      <c r="O1842" s="24" t="s">
        <v>1235</v>
      </c>
      <c r="P1842" s="25" t="s">
        <v>544</v>
      </c>
      <c r="Q1842" s="24" t="s">
        <v>5365</v>
      </c>
      <c r="R1842" s="25" t="s">
        <v>4664</v>
      </c>
      <c r="S1842" s="24"/>
      <c r="T1842" s="24"/>
      <c r="U1842" s="24"/>
    </row>
    <row r="1843" spans="2:21">
      <c r="B1843" s="24" t="str">
        <f t="shared" si="63"/>
        <v>N</v>
      </c>
      <c r="C1843" s="24" t="s">
        <v>6863</v>
      </c>
      <c r="D1843" s="24" t="str">
        <f t="shared" si="64"/>
        <v/>
      </c>
      <c r="E1843" s="197" t="s">
        <v>435</v>
      </c>
      <c r="F1843" s="189" t="s">
        <v>4655</v>
      </c>
      <c r="G1843" s="189" t="s">
        <v>401</v>
      </c>
      <c r="H1843" s="195" t="s">
        <v>402</v>
      </c>
      <c r="I1843" s="24" t="s">
        <v>3961</v>
      </c>
      <c r="J1843" s="24" t="s">
        <v>3961</v>
      </c>
      <c r="K1843" s="24"/>
      <c r="L1843" s="24" t="s">
        <v>4658</v>
      </c>
      <c r="M1843" s="24" t="s">
        <v>535</v>
      </c>
      <c r="N1843" s="24" t="s">
        <v>5218</v>
      </c>
      <c r="O1843" s="24" t="s">
        <v>1235</v>
      </c>
      <c r="P1843" s="25" t="s">
        <v>544</v>
      </c>
      <c r="Q1843" s="24" t="s">
        <v>5367</v>
      </c>
      <c r="R1843" s="25" t="s">
        <v>1095</v>
      </c>
      <c r="S1843" s="24"/>
      <c r="T1843" s="24"/>
      <c r="U1843" s="24"/>
    </row>
    <row r="1844" spans="2:21">
      <c r="B1844" s="24" t="str">
        <f t="shared" si="63"/>
        <v>N</v>
      </c>
      <c r="C1844" s="24" t="s">
        <v>6864</v>
      </c>
      <c r="D1844" s="24" t="str">
        <f t="shared" si="64"/>
        <v/>
      </c>
      <c r="E1844" s="197" t="s">
        <v>435</v>
      </c>
      <c r="F1844" s="189" t="s">
        <v>4655</v>
      </c>
      <c r="G1844" s="189" t="s">
        <v>401</v>
      </c>
      <c r="H1844" s="195" t="s">
        <v>402</v>
      </c>
      <c r="I1844" s="24" t="s">
        <v>3961</v>
      </c>
      <c r="J1844" s="24" t="s">
        <v>3961</v>
      </c>
      <c r="K1844" s="24"/>
      <c r="L1844" s="24" t="s">
        <v>4658</v>
      </c>
      <c r="M1844" s="24" t="s">
        <v>543</v>
      </c>
      <c r="N1844" s="24" t="s">
        <v>5218</v>
      </c>
      <c r="O1844" s="24" t="s">
        <v>1235</v>
      </c>
      <c r="P1844" s="25" t="s">
        <v>544</v>
      </c>
      <c r="Q1844" s="24" t="s">
        <v>5369</v>
      </c>
      <c r="R1844" s="25" t="s">
        <v>4664</v>
      </c>
      <c r="S1844" s="24"/>
      <c r="T1844" s="24"/>
      <c r="U1844" s="24"/>
    </row>
    <row r="1845" spans="2:21">
      <c r="B1845" s="24" t="str">
        <f t="shared" ref="B1845:B1902" si="65">IF(AND(M1845&lt;&gt;"B20", O1845= "Coating_Standard"),"Y","N")</f>
        <v>N</v>
      </c>
      <c r="C1845" s="24" t="s">
        <v>6865</v>
      </c>
      <c r="D1845" s="24" t="str">
        <f t="shared" si="64"/>
        <v/>
      </c>
      <c r="E1845" s="197" t="s">
        <v>440</v>
      </c>
      <c r="F1845" s="189" t="s">
        <v>4655</v>
      </c>
      <c r="G1845" s="189" t="s">
        <v>443</v>
      </c>
      <c r="H1845" s="202" t="s">
        <v>444</v>
      </c>
      <c r="I1845" s="24" t="s">
        <v>3956</v>
      </c>
      <c r="J1845" s="24" t="s">
        <v>4656</v>
      </c>
      <c r="K1845" s="24"/>
      <c r="L1845" s="24" t="s">
        <v>4658</v>
      </c>
      <c r="M1845" s="24" t="s">
        <v>535</v>
      </c>
      <c r="N1845" s="24" t="s">
        <v>5218</v>
      </c>
      <c r="O1845" s="24" t="s">
        <v>1235</v>
      </c>
      <c r="P1845" s="25" t="s">
        <v>544</v>
      </c>
      <c r="Q1845" s="24" t="s">
        <v>5371</v>
      </c>
      <c r="R1845" s="25" t="s">
        <v>1095</v>
      </c>
      <c r="S1845" s="24"/>
      <c r="T1845" s="24"/>
      <c r="U1845" s="24"/>
    </row>
    <row r="1846" spans="2:21">
      <c r="B1846" s="24" t="str">
        <f t="shared" si="65"/>
        <v>N</v>
      </c>
      <c r="C1846" s="24" t="s">
        <v>6866</v>
      </c>
      <c r="D1846" s="24" t="str">
        <f t="shared" si="64"/>
        <v/>
      </c>
      <c r="E1846" s="197" t="s">
        <v>440</v>
      </c>
      <c r="F1846" s="189" t="s">
        <v>4655</v>
      </c>
      <c r="G1846" s="189" t="s">
        <v>443</v>
      </c>
      <c r="H1846" s="202" t="s">
        <v>444</v>
      </c>
      <c r="I1846" s="24" t="s">
        <v>3956</v>
      </c>
      <c r="J1846" s="24" t="s">
        <v>4656</v>
      </c>
      <c r="K1846" s="24"/>
      <c r="L1846" s="24" t="s">
        <v>4658</v>
      </c>
      <c r="M1846" s="24" t="s">
        <v>543</v>
      </c>
      <c r="N1846" s="24" t="s">
        <v>5218</v>
      </c>
      <c r="O1846" s="24" t="s">
        <v>1235</v>
      </c>
      <c r="P1846" s="25" t="s">
        <v>544</v>
      </c>
      <c r="Q1846" s="24" t="s">
        <v>5373</v>
      </c>
      <c r="R1846" s="25" t="s">
        <v>4664</v>
      </c>
      <c r="S1846" s="24"/>
      <c r="T1846" s="24"/>
      <c r="U1846" s="24"/>
    </row>
    <row r="1847" spans="2:21">
      <c r="B1847" s="24" t="str">
        <f t="shared" si="65"/>
        <v>N</v>
      </c>
      <c r="C1847" s="24" t="s">
        <v>6867</v>
      </c>
      <c r="D1847" s="24" t="str">
        <f t="shared" si="64"/>
        <v/>
      </c>
      <c r="E1847" s="197" t="s">
        <v>440</v>
      </c>
      <c r="F1847" s="189" t="s">
        <v>4655</v>
      </c>
      <c r="G1847" s="189" t="s">
        <v>443</v>
      </c>
      <c r="H1847" s="202" t="s">
        <v>444</v>
      </c>
      <c r="I1847" s="24" t="s">
        <v>3961</v>
      </c>
      <c r="J1847" s="24" t="s">
        <v>3961</v>
      </c>
      <c r="K1847" s="24"/>
      <c r="L1847" s="24" t="s">
        <v>4658</v>
      </c>
      <c r="M1847" s="24" t="s">
        <v>535</v>
      </c>
      <c r="N1847" s="24" t="s">
        <v>5218</v>
      </c>
      <c r="O1847" s="24" t="s">
        <v>1235</v>
      </c>
      <c r="P1847" s="25" t="s">
        <v>544</v>
      </c>
      <c r="Q1847" s="24" t="s">
        <v>5375</v>
      </c>
      <c r="R1847" s="25" t="s">
        <v>1095</v>
      </c>
      <c r="S1847" s="24"/>
      <c r="T1847" s="24"/>
      <c r="U1847" s="24"/>
    </row>
    <row r="1848" spans="2:21">
      <c r="B1848" s="24" t="str">
        <f t="shared" si="65"/>
        <v>N</v>
      </c>
      <c r="C1848" s="24" t="s">
        <v>6868</v>
      </c>
      <c r="D1848" s="24" t="str">
        <f t="shared" si="64"/>
        <v/>
      </c>
      <c r="E1848" s="197" t="s">
        <v>440</v>
      </c>
      <c r="F1848" s="189" t="s">
        <v>4655</v>
      </c>
      <c r="G1848" s="189" t="s">
        <v>443</v>
      </c>
      <c r="H1848" s="202" t="s">
        <v>444</v>
      </c>
      <c r="I1848" s="24" t="s">
        <v>3961</v>
      </c>
      <c r="J1848" s="24" t="s">
        <v>3961</v>
      </c>
      <c r="K1848" s="24"/>
      <c r="L1848" s="24" t="s">
        <v>4658</v>
      </c>
      <c r="M1848" s="24" t="s">
        <v>543</v>
      </c>
      <c r="N1848" s="24" t="s">
        <v>5218</v>
      </c>
      <c r="O1848" s="24" t="s">
        <v>1235</v>
      </c>
      <c r="P1848" s="25" t="s">
        <v>544</v>
      </c>
      <c r="Q1848" s="24" t="s">
        <v>5377</v>
      </c>
      <c r="R1848" s="25" t="s">
        <v>4664</v>
      </c>
      <c r="S1848" s="24"/>
      <c r="T1848" s="24"/>
      <c r="U1848" s="24"/>
    </row>
    <row r="1849" spans="2:21">
      <c r="B1849" s="24" t="str">
        <f t="shared" si="65"/>
        <v>N</v>
      </c>
      <c r="C1849" s="24" t="s">
        <v>6869</v>
      </c>
      <c r="D1849" s="24" t="str">
        <f t="shared" si="64"/>
        <v/>
      </c>
      <c r="E1849" s="197" t="s">
        <v>447</v>
      </c>
      <c r="F1849" s="189" t="s">
        <v>4655</v>
      </c>
      <c r="G1849" s="189" t="s">
        <v>450</v>
      </c>
      <c r="H1849" s="202" t="s">
        <v>269</v>
      </c>
      <c r="I1849" s="24" t="s">
        <v>3956</v>
      </c>
      <c r="J1849" s="24" t="s">
        <v>4656</v>
      </c>
      <c r="K1849" s="24"/>
      <c r="L1849" s="24" t="s">
        <v>4658</v>
      </c>
      <c r="M1849" s="24" t="s">
        <v>535</v>
      </c>
      <c r="N1849" s="24" t="s">
        <v>5218</v>
      </c>
      <c r="O1849" s="24" t="s">
        <v>1235</v>
      </c>
      <c r="P1849" s="25" t="s">
        <v>544</v>
      </c>
      <c r="Q1849" s="24" t="s">
        <v>5379</v>
      </c>
      <c r="R1849" s="25" t="s">
        <v>1095</v>
      </c>
      <c r="S1849" s="24"/>
      <c r="T1849" s="24"/>
      <c r="U1849" s="24"/>
    </row>
    <row r="1850" spans="2:21">
      <c r="B1850" s="24" t="str">
        <f t="shared" si="65"/>
        <v>N</v>
      </c>
      <c r="C1850" s="24" t="s">
        <v>6870</v>
      </c>
      <c r="D1850" s="24" t="str">
        <f t="shared" si="64"/>
        <v/>
      </c>
      <c r="E1850" s="197" t="s">
        <v>447</v>
      </c>
      <c r="F1850" s="189" t="s">
        <v>4655</v>
      </c>
      <c r="G1850" s="189" t="s">
        <v>450</v>
      </c>
      <c r="H1850" s="202" t="s">
        <v>269</v>
      </c>
      <c r="I1850" s="24" t="s">
        <v>3956</v>
      </c>
      <c r="J1850" s="24" t="s">
        <v>4656</v>
      </c>
      <c r="K1850" s="24"/>
      <c r="L1850" s="24" t="s">
        <v>4658</v>
      </c>
      <c r="M1850" s="24" t="s">
        <v>543</v>
      </c>
      <c r="N1850" s="24" t="s">
        <v>5218</v>
      </c>
      <c r="O1850" s="24" t="s">
        <v>1235</v>
      </c>
      <c r="P1850" s="25" t="s">
        <v>544</v>
      </c>
      <c r="Q1850" s="24" t="s">
        <v>5381</v>
      </c>
      <c r="R1850" s="25" t="s">
        <v>4664</v>
      </c>
      <c r="S1850" s="24"/>
      <c r="T1850" s="24"/>
      <c r="U1850" s="24"/>
    </row>
    <row r="1851" spans="2:21">
      <c r="B1851" s="24" t="str">
        <f t="shared" si="65"/>
        <v>N</v>
      </c>
      <c r="C1851" s="24" t="s">
        <v>6871</v>
      </c>
      <c r="D1851" s="24" t="str">
        <f t="shared" si="64"/>
        <v/>
      </c>
      <c r="E1851" s="197" t="s">
        <v>447</v>
      </c>
      <c r="F1851" s="189" t="s">
        <v>4655</v>
      </c>
      <c r="G1851" s="189" t="s">
        <v>450</v>
      </c>
      <c r="H1851" s="202" t="s">
        <v>269</v>
      </c>
      <c r="I1851" s="24" t="s">
        <v>3961</v>
      </c>
      <c r="J1851" s="24" t="s">
        <v>3961</v>
      </c>
      <c r="K1851" s="24"/>
      <c r="L1851" s="24" t="s">
        <v>4658</v>
      </c>
      <c r="M1851" s="24" t="s">
        <v>535</v>
      </c>
      <c r="N1851" s="24" t="s">
        <v>5218</v>
      </c>
      <c r="O1851" s="24" t="s">
        <v>1235</v>
      </c>
      <c r="P1851" s="25" t="s">
        <v>544</v>
      </c>
      <c r="Q1851" s="24" t="s">
        <v>5383</v>
      </c>
      <c r="R1851" s="25" t="s">
        <v>1095</v>
      </c>
      <c r="S1851" s="24"/>
      <c r="T1851" s="24"/>
      <c r="U1851" s="24"/>
    </row>
    <row r="1852" spans="2:21">
      <c r="B1852" s="24" t="str">
        <f t="shared" si="65"/>
        <v>N</v>
      </c>
      <c r="C1852" s="24" t="s">
        <v>6872</v>
      </c>
      <c r="D1852" s="24" t="str">
        <f t="shared" si="64"/>
        <v/>
      </c>
      <c r="E1852" s="197" t="s">
        <v>447</v>
      </c>
      <c r="F1852" s="189" t="s">
        <v>4655</v>
      </c>
      <c r="G1852" s="189" t="s">
        <v>450</v>
      </c>
      <c r="H1852" s="202" t="s">
        <v>269</v>
      </c>
      <c r="I1852" s="24" t="s">
        <v>3961</v>
      </c>
      <c r="J1852" s="24" t="s">
        <v>3961</v>
      </c>
      <c r="K1852" s="24"/>
      <c r="L1852" s="24" t="s">
        <v>4658</v>
      </c>
      <c r="M1852" s="24" t="s">
        <v>543</v>
      </c>
      <c r="N1852" s="24" t="s">
        <v>5218</v>
      </c>
      <c r="O1852" s="24" t="s">
        <v>1235</v>
      </c>
      <c r="P1852" s="25" t="s">
        <v>544</v>
      </c>
      <c r="Q1852" s="24" t="s">
        <v>5385</v>
      </c>
      <c r="R1852" s="25" t="s">
        <v>4664</v>
      </c>
      <c r="S1852" s="24"/>
      <c r="T1852" s="24"/>
      <c r="U1852" s="24"/>
    </row>
    <row r="1853" spans="2:21">
      <c r="B1853" s="24" t="str">
        <f t="shared" si="65"/>
        <v>N</v>
      </c>
      <c r="C1853" s="24" t="s">
        <v>6873</v>
      </c>
      <c r="D1853" s="24" t="str">
        <f t="shared" si="64"/>
        <v/>
      </c>
      <c r="E1853" s="197" t="s">
        <v>453</v>
      </c>
      <c r="F1853" s="189" t="s">
        <v>4655</v>
      </c>
      <c r="G1853" s="189" t="s">
        <v>450</v>
      </c>
      <c r="H1853" s="202" t="s">
        <v>269</v>
      </c>
      <c r="I1853" s="24" t="s">
        <v>3956</v>
      </c>
      <c r="J1853" s="24" t="s">
        <v>4656</v>
      </c>
      <c r="K1853" s="24"/>
      <c r="L1853" s="24" t="s">
        <v>4658</v>
      </c>
      <c r="M1853" s="24" t="s">
        <v>535</v>
      </c>
      <c r="N1853" s="24" t="s">
        <v>5218</v>
      </c>
      <c r="O1853" s="24" t="s">
        <v>1235</v>
      </c>
      <c r="P1853" s="25" t="s">
        <v>544</v>
      </c>
      <c r="Q1853" s="24" t="s">
        <v>5387</v>
      </c>
      <c r="R1853" s="25" t="s">
        <v>1095</v>
      </c>
      <c r="S1853" s="24"/>
      <c r="T1853" s="24"/>
      <c r="U1853" s="24"/>
    </row>
    <row r="1854" spans="2:21">
      <c r="B1854" s="24" t="str">
        <f t="shared" si="65"/>
        <v>N</v>
      </c>
      <c r="C1854" s="24" t="s">
        <v>6874</v>
      </c>
      <c r="D1854" s="24" t="str">
        <f t="shared" si="64"/>
        <v/>
      </c>
      <c r="E1854" s="197" t="s">
        <v>453</v>
      </c>
      <c r="F1854" s="189" t="s">
        <v>4655</v>
      </c>
      <c r="G1854" s="189" t="s">
        <v>450</v>
      </c>
      <c r="H1854" s="202" t="s">
        <v>269</v>
      </c>
      <c r="I1854" s="24" t="s">
        <v>3956</v>
      </c>
      <c r="J1854" s="24" t="s">
        <v>4656</v>
      </c>
      <c r="K1854" s="24"/>
      <c r="L1854" s="24" t="s">
        <v>4658</v>
      </c>
      <c r="M1854" s="24" t="s">
        <v>543</v>
      </c>
      <c r="N1854" s="24" t="s">
        <v>5218</v>
      </c>
      <c r="O1854" s="24" t="s">
        <v>1235</v>
      </c>
      <c r="P1854" s="25" t="s">
        <v>544</v>
      </c>
      <c r="Q1854" s="24" t="s">
        <v>5389</v>
      </c>
      <c r="R1854" s="25" t="s">
        <v>4664</v>
      </c>
      <c r="S1854" s="24"/>
      <c r="T1854" s="24"/>
      <c r="U1854" s="24"/>
    </row>
    <row r="1855" spans="2:21">
      <c r="B1855" s="24" t="str">
        <f t="shared" si="65"/>
        <v>N</v>
      </c>
      <c r="C1855" s="24" t="s">
        <v>6875</v>
      </c>
      <c r="D1855" s="24" t="str">
        <f t="shared" si="64"/>
        <v/>
      </c>
      <c r="E1855" s="197" t="s">
        <v>453</v>
      </c>
      <c r="F1855" s="189" t="s">
        <v>4655</v>
      </c>
      <c r="G1855" s="189" t="s">
        <v>450</v>
      </c>
      <c r="H1855" s="202" t="s">
        <v>269</v>
      </c>
      <c r="I1855" s="24" t="s">
        <v>3961</v>
      </c>
      <c r="J1855" s="24" t="s">
        <v>3961</v>
      </c>
      <c r="K1855" s="24"/>
      <c r="L1855" s="24" t="s">
        <v>4658</v>
      </c>
      <c r="M1855" s="24" t="s">
        <v>535</v>
      </c>
      <c r="N1855" s="24" t="s">
        <v>5218</v>
      </c>
      <c r="O1855" s="24" t="s">
        <v>1235</v>
      </c>
      <c r="P1855" s="25" t="s">
        <v>544</v>
      </c>
      <c r="Q1855" s="24" t="s">
        <v>5391</v>
      </c>
      <c r="R1855" s="25" t="s">
        <v>1095</v>
      </c>
      <c r="S1855" s="24"/>
      <c r="T1855" s="24"/>
      <c r="U1855" s="24"/>
    </row>
    <row r="1856" spans="2:21">
      <c r="B1856" s="24" t="str">
        <f t="shared" si="65"/>
        <v>N</v>
      </c>
      <c r="C1856" s="24" t="s">
        <v>6876</v>
      </c>
      <c r="D1856" s="24" t="str">
        <f t="shared" si="64"/>
        <v/>
      </c>
      <c r="E1856" s="197" t="s">
        <v>453</v>
      </c>
      <c r="F1856" s="189" t="s">
        <v>4655</v>
      </c>
      <c r="G1856" s="189" t="s">
        <v>450</v>
      </c>
      <c r="H1856" s="202" t="s">
        <v>269</v>
      </c>
      <c r="I1856" s="24" t="s">
        <v>3961</v>
      </c>
      <c r="J1856" s="24" t="s">
        <v>3961</v>
      </c>
      <c r="K1856" s="24"/>
      <c r="L1856" s="24" t="s">
        <v>4658</v>
      </c>
      <c r="M1856" s="24" t="s">
        <v>543</v>
      </c>
      <c r="N1856" s="24" t="s">
        <v>5218</v>
      </c>
      <c r="O1856" s="24" t="s">
        <v>1235</v>
      </c>
      <c r="P1856" s="25" t="s">
        <v>544</v>
      </c>
      <c r="Q1856" s="24" t="s">
        <v>5393</v>
      </c>
      <c r="R1856" s="25" t="s">
        <v>4664</v>
      </c>
      <c r="S1856" s="24"/>
      <c r="T1856" s="24"/>
      <c r="U1856" s="24"/>
    </row>
    <row r="1857" spans="2:21">
      <c r="B1857" s="24" t="str">
        <f t="shared" si="65"/>
        <v>N</v>
      </c>
      <c r="C1857" s="24" t="s">
        <v>6877</v>
      </c>
      <c r="D1857" s="24" t="str">
        <f t="shared" si="64"/>
        <v/>
      </c>
      <c r="E1857" s="197" t="s">
        <v>458</v>
      </c>
      <c r="F1857" s="189" t="s">
        <v>4655</v>
      </c>
      <c r="G1857" s="189" t="s">
        <v>450</v>
      </c>
      <c r="H1857" s="202" t="s">
        <v>269</v>
      </c>
      <c r="I1857" s="24" t="s">
        <v>3956</v>
      </c>
      <c r="J1857" s="24" t="s">
        <v>4656</v>
      </c>
      <c r="K1857" s="24"/>
      <c r="L1857" s="24" t="s">
        <v>4658</v>
      </c>
      <c r="M1857" s="24" t="s">
        <v>535</v>
      </c>
      <c r="N1857" s="24" t="s">
        <v>5218</v>
      </c>
      <c r="O1857" s="24" t="s">
        <v>1235</v>
      </c>
      <c r="P1857" s="25" t="s">
        <v>544</v>
      </c>
      <c r="Q1857" s="24" t="s">
        <v>5395</v>
      </c>
      <c r="R1857" s="25" t="s">
        <v>1095</v>
      </c>
      <c r="S1857" s="24"/>
      <c r="T1857" s="24"/>
      <c r="U1857" s="24"/>
    </row>
    <row r="1858" spans="2:21">
      <c r="B1858" s="24" t="str">
        <f t="shared" si="65"/>
        <v>N</v>
      </c>
      <c r="C1858" s="24" t="s">
        <v>6878</v>
      </c>
      <c r="D1858" s="24" t="str">
        <f t="shared" si="64"/>
        <v/>
      </c>
      <c r="E1858" s="197" t="s">
        <v>458</v>
      </c>
      <c r="F1858" s="189" t="s">
        <v>4655</v>
      </c>
      <c r="G1858" s="189" t="s">
        <v>450</v>
      </c>
      <c r="H1858" s="202" t="s">
        <v>269</v>
      </c>
      <c r="I1858" s="24" t="s">
        <v>3956</v>
      </c>
      <c r="J1858" s="24" t="s">
        <v>4656</v>
      </c>
      <c r="K1858" s="24"/>
      <c r="L1858" s="24" t="s">
        <v>4658</v>
      </c>
      <c r="M1858" s="24" t="s">
        <v>543</v>
      </c>
      <c r="N1858" s="24" t="s">
        <v>5218</v>
      </c>
      <c r="O1858" s="24" t="s">
        <v>1235</v>
      </c>
      <c r="P1858" s="25" t="s">
        <v>544</v>
      </c>
      <c r="Q1858" s="24" t="s">
        <v>5397</v>
      </c>
      <c r="R1858" s="25" t="s">
        <v>4664</v>
      </c>
      <c r="S1858" s="24"/>
      <c r="T1858" s="24"/>
      <c r="U1858" s="24"/>
    </row>
    <row r="1859" spans="2:21">
      <c r="B1859" s="24" t="str">
        <f t="shared" si="65"/>
        <v>N</v>
      </c>
      <c r="C1859" s="24" t="s">
        <v>6879</v>
      </c>
      <c r="D1859" s="24" t="str">
        <f t="shared" si="64"/>
        <v/>
      </c>
      <c r="E1859" s="197" t="s">
        <v>458</v>
      </c>
      <c r="F1859" s="189" t="s">
        <v>4655</v>
      </c>
      <c r="G1859" s="189" t="s">
        <v>450</v>
      </c>
      <c r="H1859" s="202" t="s">
        <v>269</v>
      </c>
      <c r="I1859" s="24" t="s">
        <v>3961</v>
      </c>
      <c r="J1859" s="24" t="s">
        <v>3961</v>
      </c>
      <c r="K1859" s="24"/>
      <c r="L1859" s="24" t="s">
        <v>4658</v>
      </c>
      <c r="M1859" s="24" t="s">
        <v>535</v>
      </c>
      <c r="N1859" s="24" t="s">
        <v>5218</v>
      </c>
      <c r="O1859" s="24" t="s">
        <v>1235</v>
      </c>
      <c r="P1859" s="25" t="s">
        <v>544</v>
      </c>
      <c r="Q1859" s="24" t="s">
        <v>5399</v>
      </c>
      <c r="R1859" s="25" t="s">
        <v>1095</v>
      </c>
      <c r="S1859" s="24"/>
      <c r="T1859" s="24"/>
      <c r="U1859" s="24"/>
    </row>
    <row r="1860" spans="2:21">
      <c r="B1860" s="24" t="str">
        <f t="shared" si="65"/>
        <v>N</v>
      </c>
      <c r="C1860" s="24" t="s">
        <v>6880</v>
      </c>
      <c r="D1860" s="24" t="str">
        <f t="shared" si="64"/>
        <v/>
      </c>
      <c r="E1860" s="197" t="s">
        <v>458</v>
      </c>
      <c r="F1860" s="189" t="s">
        <v>4655</v>
      </c>
      <c r="G1860" s="189" t="s">
        <v>450</v>
      </c>
      <c r="H1860" s="202" t="s">
        <v>269</v>
      </c>
      <c r="I1860" s="24" t="s">
        <v>3961</v>
      </c>
      <c r="J1860" s="24" t="s">
        <v>3961</v>
      </c>
      <c r="K1860" s="24"/>
      <c r="L1860" s="24" t="s">
        <v>4658</v>
      </c>
      <c r="M1860" s="24" t="s">
        <v>543</v>
      </c>
      <c r="N1860" s="24" t="s">
        <v>5218</v>
      </c>
      <c r="O1860" s="24" t="s">
        <v>1235</v>
      </c>
      <c r="P1860" s="25" t="s">
        <v>544</v>
      </c>
      <c r="Q1860" s="24" t="s">
        <v>5401</v>
      </c>
      <c r="R1860" s="25" t="s">
        <v>4664</v>
      </c>
      <c r="S1860" s="24"/>
      <c r="T1860" s="24"/>
      <c r="U1860" s="24"/>
    </row>
    <row r="1861" spans="2:21">
      <c r="B1861" s="24" t="str">
        <f t="shared" si="65"/>
        <v>N</v>
      </c>
      <c r="C1861" s="24" t="s">
        <v>6881</v>
      </c>
      <c r="D1861" s="24" t="str">
        <f t="shared" si="64"/>
        <v/>
      </c>
      <c r="E1861" s="197" t="s">
        <v>463</v>
      </c>
      <c r="F1861" s="189" t="s">
        <v>4655</v>
      </c>
      <c r="G1861" s="189" t="s">
        <v>432</v>
      </c>
      <c r="H1861" s="202" t="s">
        <v>265</v>
      </c>
      <c r="I1861" s="24" t="s">
        <v>3956</v>
      </c>
      <c r="J1861" s="24" t="s">
        <v>4656</v>
      </c>
      <c r="K1861" s="24"/>
      <c r="L1861" s="24" t="s">
        <v>4658</v>
      </c>
      <c r="M1861" s="24" t="s">
        <v>535</v>
      </c>
      <c r="N1861" s="24" t="s">
        <v>5218</v>
      </c>
      <c r="O1861" s="24" t="s">
        <v>1235</v>
      </c>
      <c r="P1861" s="25" t="s">
        <v>544</v>
      </c>
      <c r="Q1861" s="24" t="s">
        <v>5403</v>
      </c>
      <c r="R1861" s="25" t="s">
        <v>1095</v>
      </c>
      <c r="S1861" s="24"/>
      <c r="T1861" s="24"/>
      <c r="U1861" s="24"/>
    </row>
    <row r="1862" spans="2:21">
      <c r="B1862" s="24" t="str">
        <f t="shared" si="65"/>
        <v>N</v>
      </c>
      <c r="C1862" s="24" t="s">
        <v>6882</v>
      </c>
      <c r="D1862" s="24" t="str">
        <f t="shared" si="64"/>
        <v/>
      </c>
      <c r="E1862" s="197" t="s">
        <v>463</v>
      </c>
      <c r="F1862" s="189" t="s">
        <v>4655</v>
      </c>
      <c r="G1862" s="189" t="s">
        <v>432</v>
      </c>
      <c r="H1862" s="202" t="s">
        <v>265</v>
      </c>
      <c r="I1862" s="24" t="s">
        <v>3956</v>
      </c>
      <c r="J1862" s="24" t="s">
        <v>4656</v>
      </c>
      <c r="K1862" s="24"/>
      <c r="L1862" s="24" t="s">
        <v>4658</v>
      </c>
      <c r="M1862" s="24" t="s">
        <v>543</v>
      </c>
      <c r="N1862" s="24" t="s">
        <v>5218</v>
      </c>
      <c r="O1862" s="24" t="s">
        <v>1235</v>
      </c>
      <c r="P1862" s="25" t="s">
        <v>544</v>
      </c>
      <c r="Q1862" s="24" t="s">
        <v>5405</v>
      </c>
      <c r="R1862" s="25" t="s">
        <v>4664</v>
      </c>
      <c r="S1862" s="24"/>
      <c r="T1862" s="24"/>
      <c r="U1862" s="24"/>
    </row>
    <row r="1863" spans="2:21">
      <c r="B1863" s="24" t="str">
        <f t="shared" si="65"/>
        <v>N</v>
      </c>
      <c r="C1863" s="24" t="s">
        <v>6883</v>
      </c>
      <c r="D1863" s="24" t="str">
        <f t="shared" si="64"/>
        <v/>
      </c>
      <c r="E1863" s="197" t="s">
        <v>463</v>
      </c>
      <c r="F1863" s="189" t="s">
        <v>4655</v>
      </c>
      <c r="G1863" s="189" t="s">
        <v>432</v>
      </c>
      <c r="H1863" s="202" t="s">
        <v>265</v>
      </c>
      <c r="I1863" s="24" t="s">
        <v>3961</v>
      </c>
      <c r="J1863" s="24" t="s">
        <v>3961</v>
      </c>
      <c r="K1863" s="24"/>
      <c r="L1863" s="24" t="s">
        <v>4658</v>
      </c>
      <c r="M1863" s="24" t="s">
        <v>535</v>
      </c>
      <c r="N1863" s="24" t="s">
        <v>5218</v>
      </c>
      <c r="O1863" s="24" t="s">
        <v>1235</v>
      </c>
      <c r="P1863" s="25" t="s">
        <v>544</v>
      </c>
      <c r="Q1863" s="24" t="s">
        <v>5407</v>
      </c>
      <c r="R1863" s="25" t="s">
        <v>1095</v>
      </c>
      <c r="S1863" s="24"/>
      <c r="T1863" s="24"/>
      <c r="U1863" s="24"/>
    </row>
    <row r="1864" spans="2:21">
      <c r="B1864" s="24" t="str">
        <f t="shared" si="65"/>
        <v>N</v>
      </c>
      <c r="C1864" s="24" t="s">
        <v>6884</v>
      </c>
      <c r="D1864" s="24" t="str">
        <f t="shared" si="64"/>
        <v/>
      </c>
      <c r="E1864" s="197" t="s">
        <v>463</v>
      </c>
      <c r="F1864" s="189" t="s">
        <v>4655</v>
      </c>
      <c r="G1864" s="189" t="s">
        <v>432</v>
      </c>
      <c r="H1864" s="202" t="s">
        <v>265</v>
      </c>
      <c r="I1864" s="24" t="s">
        <v>3961</v>
      </c>
      <c r="J1864" s="24" t="s">
        <v>3961</v>
      </c>
      <c r="K1864" s="24"/>
      <c r="L1864" s="24" t="s">
        <v>4658</v>
      </c>
      <c r="M1864" s="24" t="s">
        <v>543</v>
      </c>
      <c r="N1864" s="24" t="s">
        <v>5218</v>
      </c>
      <c r="O1864" s="24" t="s">
        <v>1235</v>
      </c>
      <c r="P1864" s="25" t="s">
        <v>544</v>
      </c>
      <c r="Q1864" s="24" t="s">
        <v>5409</v>
      </c>
      <c r="R1864" s="25" t="s">
        <v>4664</v>
      </c>
      <c r="S1864" s="24"/>
      <c r="T1864" s="24"/>
      <c r="U1864" s="24"/>
    </row>
    <row r="1865" spans="2:21">
      <c r="B1865" s="24" t="str">
        <f t="shared" si="65"/>
        <v>N</v>
      </c>
      <c r="C1865" s="24" t="s">
        <v>6885</v>
      </c>
      <c r="D1865" s="24" t="str">
        <f t="shared" si="64"/>
        <v/>
      </c>
      <c r="E1865" s="197" t="s">
        <v>468</v>
      </c>
      <c r="F1865" s="189" t="s">
        <v>4655</v>
      </c>
      <c r="G1865" s="189" t="s">
        <v>432</v>
      </c>
      <c r="H1865" s="202" t="s">
        <v>265</v>
      </c>
      <c r="I1865" s="24" t="s">
        <v>3956</v>
      </c>
      <c r="J1865" s="24" t="s">
        <v>4656</v>
      </c>
      <c r="K1865" s="24"/>
      <c r="L1865" s="24" t="s">
        <v>4658</v>
      </c>
      <c r="M1865" s="24" t="s">
        <v>535</v>
      </c>
      <c r="N1865" s="24" t="s">
        <v>5218</v>
      </c>
      <c r="O1865" s="24" t="s">
        <v>1235</v>
      </c>
      <c r="P1865" s="25" t="s">
        <v>544</v>
      </c>
      <c r="Q1865" s="24" t="s">
        <v>5411</v>
      </c>
      <c r="R1865" s="25" t="s">
        <v>1095</v>
      </c>
      <c r="S1865" s="24"/>
      <c r="T1865" s="24"/>
      <c r="U1865" s="24"/>
    </row>
    <row r="1866" spans="2:21">
      <c r="B1866" s="24" t="str">
        <f t="shared" si="65"/>
        <v>N</v>
      </c>
      <c r="C1866" s="24" t="s">
        <v>6886</v>
      </c>
      <c r="D1866" s="24" t="str">
        <f t="shared" si="64"/>
        <v/>
      </c>
      <c r="E1866" s="197" t="s">
        <v>468</v>
      </c>
      <c r="F1866" s="189" t="s">
        <v>4655</v>
      </c>
      <c r="G1866" s="189" t="s">
        <v>432</v>
      </c>
      <c r="H1866" s="202" t="s">
        <v>265</v>
      </c>
      <c r="I1866" s="24" t="s">
        <v>3956</v>
      </c>
      <c r="J1866" s="24" t="s">
        <v>4656</v>
      </c>
      <c r="K1866" s="24"/>
      <c r="L1866" s="24" t="s">
        <v>4658</v>
      </c>
      <c r="M1866" s="24" t="s">
        <v>543</v>
      </c>
      <c r="N1866" s="24" t="s">
        <v>5218</v>
      </c>
      <c r="O1866" s="24" t="s">
        <v>1235</v>
      </c>
      <c r="P1866" s="25" t="s">
        <v>544</v>
      </c>
      <c r="Q1866" s="24" t="s">
        <v>5413</v>
      </c>
      <c r="R1866" s="25" t="s">
        <v>4664</v>
      </c>
      <c r="S1866" s="24"/>
      <c r="T1866" s="24"/>
      <c r="U1866" s="24"/>
    </row>
    <row r="1867" spans="2:21">
      <c r="B1867" s="24" t="str">
        <f t="shared" si="65"/>
        <v>N</v>
      </c>
      <c r="C1867" s="24" t="s">
        <v>6887</v>
      </c>
      <c r="D1867" s="24" t="str">
        <f t="shared" si="64"/>
        <v/>
      </c>
      <c r="E1867" s="197" t="s">
        <v>468</v>
      </c>
      <c r="F1867" s="189" t="s">
        <v>4655</v>
      </c>
      <c r="G1867" s="189" t="s">
        <v>432</v>
      </c>
      <c r="H1867" s="202" t="s">
        <v>265</v>
      </c>
      <c r="I1867" s="24" t="s">
        <v>3961</v>
      </c>
      <c r="J1867" s="24" t="s">
        <v>3961</v>
      </c>
      <c r="K1867" s="24"/>
      <c r="L1867" s="24" t="s">
        <v>4658</v>
      </c>
      <c r="M1867" s="24" t="s">
        <v>535</v>
      </c>
      <c r="N1867" s="24" t="s">
        <v>5218</v>
      </c>
      <c r="O1867" s="24" t="s">
        <v>1235</v>
      </c>
      <c r="P1867" s="25" t="s">
        <v>544</v>
      </c>
      <c r="Q1867" s="24" t="s">
        <v>5415</v>
      </c>
      <c r="R1867" s="25" t="s">
        <v>1095</v>
      </c>
      <c r="S1867" s="24"/>
      <c r="T1867" s="24"/>
      <c r="U1867" s="24"/>
    </row>
    <row r="1868" spans="2:21">
      <c r="B1868" s="24" t="str">
        <f t="shared" si="65"/>
        <v>N</v>
      </c>
      <c r="C1868" s="24" t="s">
        <v>6888</v>
      </c>
      <c r="D1868" s="24" t="str">
        <f t="shared" si="64"/>
        <v/>
      </c>
      <c r="E1868" s="197" t="s">
        <v>468</v>
      </c>
      <c r="F1868" s="189" t="s">
        <v>4655</v>
      </c>
      <c r="G1868" s="189" t="s">
        <v>432</v>
      </c>
      <c r="H1868" s="202" t="s">
        <v>265</v>
      </c>
      <c r="I1868" s="24" t="s">
        <v>3961</v>
      </c>
      <c r="J1868" s="24" t="s">
        <v>3961</v>
      </c>
      <c r="K1868" s="24"/>
      <c r="L1868" s="24" t="s">
        <v>4658</v>
      </c>
      <c r="M1868" s="24" t="s">
        <v>543</v>
      </c>
      <c r="N1868" s="24" t="s">
        <v>5218</v>
      </c>
      <c r="O1868" s="24" t="s">
        <v>1235</v>
      </c>
      <c r="P1868" s="25" t="s">
        <v>544</v>
      </c>
      <c r="Q1868" s="24" t="s">
        <v>5417</v>
      </c>
      <c r="R1868" s="25" t="s">
        <v>4664</v>
      </c>
      <c r="S1868" s="24"/>
      <c r="T1868" s="24"/>
      <c r="U1868" s="24"/>
    </row>
    <row r="1869" spans="2:21">
      <c r="B1869" s="24" t="str">
        <f t="shared" si="65"/>
        <v>N</v>
      </c>
      <c r="C1869" s="24" t="s">
        <v>6889</v>
      </c>
      <c r="D1869" s="24" t="str">
        <f t="shared" si="64"/>
        <v/>
      </c>
      <c r="E1869" s="189" t="s">
        <v>326</v>
      </c>
      <c r="F1869" s="189" t="s">
        <v>4655</v>
      </c>
      <c r="G1869" s="189" t="s">
        <v>332</v>
      </c>
      <c r="H1869" s="195" t="s">
        <v>333</v>
      </c>
      <c r="I1869" s="24" t="s">
        <v>3961</v>
      </c>
      <c r="J1869" s="24" t="s">
        <v>3961</v>
      </c>
      <c r="K1869" s="24"/>
      <c r="L1869" s="24" t="s">
        <v>4867</v>
      </c>
      <c r="M1869" s="24" t="s">
        <v>535</v>
      </c>
      <c r="N1869" s="24" t="s">
        <v>5218</v>
      </c>
      <c r="O1869" s="24" t="s">
        <v>1235</v>
      </c>
      <c r="P1869" s="25" t="s">
        <v>544</v>
      </c>
      <c r="Q1869" s="24" t="s">
        <v>5419</v>
      </c>
      <c r="R1869" s="25" t="s">
        <v>1095</v>
      </c>
      <c r="S1869" s="24"/>
      <c r="T1869" s="24"/>
      <c r="U1869" s="24"/>
    </row>
    <row r="1870" spans="2:21">
      <c r="B1870" s="24" t="str">
        <f t="shared" si="65"/>
        <v>N</v>
      </c>
      <c r="C1870" s="24" t="s">
        <v>6890</v>
      </c>
      <c r="D1870" s="24" t="str">
        <f t="shared" si="64"/>
        <v/>
      </c>
      <c r="E1870" s="189" t="s">
        <v>326</v>
      </c>
      <c r="F1870" s="189" t="s">
        <v>4655</v>
      </c>
      <c r="G1870" s="189" t="s">
        <v>332</v>
      </c>
      <c r="H1870" s="195" t="s">
        <v>333</v>
      </c>
      <c r="I1870" s="24" t="s">
        <v>3961</v>
      </c>
      <c r="J1870" s="24" t="s">
        <v>3961</v>
      </c>
      <c r="K1870" s="24"/>
      <c r="L1870" s="24" t="s">
        <v>4867</v>
      </c>
      <c r="M1870" s="24" t="s">
        <v>543</v>
      </c>
      <c r="N1870" s="24" t="s">
        <v>5218</v>
      </c>
      <c r="O1870" s="24" t="s">
        <v>1235</v>
      </c>
      <c r="P1870" s="25" t="s">
        <v>544</v>
      </c>
      <c r="Q1870" s="24" t="s">
        <v>5421</v>
      </c>
      <c r="R1870" s="25" t="s">
        <v>4664</v>
      </c>
      <c r="S1870" s="24"/>
      <c r="T1870" s="24"/>
      <c r="U1870" s="24"/>
    </row>
    <row r="1871" spans="2:21">
      <c r="B1871" s="24" t="str">
        <f t="shared" si="65"/>
        <v>N</v>
      </c>
      <c r="C1871" s="24" t="s">
        <v>6891</v>
      </c>
      <c r="D1871" s="24" t="str">
        <f t="shared" si="64"/>
        <v/>
      </c>
      <c r="E1871" s="189" t="s">
        <v>326</v>
      </c>
      <c r="F1871" s="189" t="s">
        <v>4655</v>
      </c>
      <c r="G1871" s="189" t="s">
        <v>332</v>
      </c>
      <c r="H1871" s="195" t="s">
        <v>333</v>
      </c>
      <c r="I1871" s="24" t="s">
        <v>3956</v>
      </c>
      <c r="J1871" s="24" t="s">
        <v>4656</v>
      </c>
      <c r="K1871" s="24" t="s">
        <v>4675</v>
      </c>
      <c r="L1871" s="24" t="s">
        <v>4867</v>
      </c>
      <c r="M1871" s="24" t="s">
        <v>535</v>
      </c>
      <c r="N1871" s="24" t="s">
        <v>5218</v>
      </c>
      <c r="O1871" s="24" t="s">
        <v>1235</v>
      </c>
      <c r="P1871" s="25" t="s">
        <v>544</v>
      </c>
      <c r="Q1871" s="24" t="s">
        <v>5423</v>
      </c>
      <c r="R1871" s="25" t="s">
        <v>1095</v>
      </c>
      <c r="S1871" s="24"/>
      <c r="T1871" s="24"/>
      <c r="U1871" s="24"/>
    </row>
    <row r="1872" spans="2:21">
      <c r="B1872" s="24" t="str">
        <f t="shared" si="65"/>
        <v>N</v>
      </c>
      <c r="C1872" s="24" t="s">
        <v>6892</v>
      </c>
      <c r="D1872" s="24" t="str">
        <f t="shared" si="64"/>
        <v/>
      </c>
      <c r="E1872" s="189" t="s">
        <v>326</v>
      </c>
      <c r="F1872" s="189" t="s">
        <v>4655</v>
      </c>
      <c r="G1872" s="189" t="s">
        <v>332</v>
      </c>
      <c r="H1872" s="195" t="s">
        <v>333</v>
      </c>
      <c r="I1872" s="24" t="s">
        <v>3956</v>
      </c>
      <c r="J1872" s="24" t="s">
        <v>4656</v>
      </c>
      <c r="K1872" s="24" t="s">
        <v>4675</v>
      </c>
      <c r="L1872" s="24" t="s">
        <v>4867</v>
      </c>
      <c r="M1872" s="24" t="s">
        <v>543</v>
      </c>
      <c r="N1872" s="24" t="s">
        <v>5218</v>
      </c>
      <c r="O1872" s="24" t="s">
        <v>1235</v>
      </c>
      <c r="P1872" s="25" t="s">
        <v>544</v>
      </c>
      <c r="Q1872" s="24" t="s">
        <v>5425</v>
      </c>
      <c r="R1872" s="25" t="s">
        <v>4664</v>
      </c>
      <c r="S1872" s="24"/>
      <c r="T1872" s="24"/>
      <c r="U1872" s="24"/>
    </row>
    <row r="1873" spans="2:21">
      <c r="B1873" s="24" t="str">
        <f t="shared" si="65"/>
        <v>N</v>
      </c>
      <c r="C1873" s="24" t="s">
        <v>6893</v>
      </c>
      <c r="D1873" s="24" t="str">
        <f t="shared" si="64"/>
        <v/>
      </c>
      <c r="E1873" s="189" t="s">
        <v>336</v>
      </c>
      <c r="F1873" s="189" t="s">
        <v>4655</v>
      </c>
      <c r="G1873" s="189" t="s">
        <v>332</v>
      </c>
      <c r="H1873" s="195" t="s">
        <v>333</v>
      </c>
      <c r="I1873" s="24" t="s">
        <v>3961</v>
      </c>
      <c r="J1873" s="24" t="s">
        <v>3961</v>
      </c>
      <c r="K1873" s="24"/>
      <c r="L1873" s="24" t="s">
        <v>4867</v>
      </c>
      <c r="M1873" s="24" t="s">
        <v>535</v>
      </c>
      <c r="N1873" s="24" t="s">
        <v>5218</v>
      </c>
      <c r="O1873" s="24" t="s">
        <v>1235</v>
      </c>
      <c r="P1873" s="25" t="s">
        <v>544</v>
      </c>
      <c r="Q1873" s="24" t="s">
        <v>5427</v>
      </c>
      <c r="R1873" s="25" t="s">
        <v>1095</v>
      </c>
      <c r="S1873" s="24"/>
      <c r="T1873" s="24"/>
      <c r="U1873" s="24"/>
    </row>
    <row r="1874" spans="2:21">
      <c r="B1874" s="24" t="str">
        <f t="shared" si="65"/>
        <v>N</v>
      </c>
      <c r="C1874" s="24" t="s">
        <v>6894</v>
      </c>
      <c r="D1874" s="24" t="str">
        <f t="shared" si="64"/>
        <v/>
      </c>
      <c r="E1874" s="189" t="s">
        <v>336</v>
      </c>
      <c r="F1874" s="189" t="s">
        <v>4655</v>
      </c>
      <c r="G1874" s="189" t="s">
        <v>332</v>
      </c>
      <c r="H1874" s="195" t="s">
        <v>333</v>
      </c>
      <c r="I1874" s="24" t="s">
        <v>3961</v>
      </c>
      <c r="J1874" s="24" t="s">
        <v>3961</v>
      </c>
      <c r="K1874" s="24"/>
      <c r="L1874" s="24" t="s">
        <v>4867</v>
      </c>
      <c r="M1874" s="24" t="s">
        <v>543</v>
      </c>
      <c r="N1874" s="24" t="s">
        <v>5218</v>
      </c>
      <c r="O1874" s="24" t="s">
        <v>1235</v>
      </c>
      <c r="P1874" s="25" t="s">
        <v>544</v>
      </c>
      <c r="Q1874" s="24" t="s">
        <v>5429</v>
      </c>
      <c r="R1874" s="25" t="s">
        <v>4664</v>
      </c>
      <c r="S1874" s="24"/>
      <c r="T1874" s="24"/>
      <c r="U1874" s="24"/>
    </row>
    <row r="1875" spans="2:21">
      <c r="B1875" s="24" t="str">
        <f t="shared" si="65"/>
        <v>N</v>
      </c>
      <c r="C1875" s="24" t="s">
        <v>6895</v>
      </c>
      <c r="D1875" s="24" t="str">
        <f t="shared" si="64"/>
        <v/>
      </c>
      <c r="E1875" s="189" t="s">
        <v>336</v>
      </c>
      <c r="F1875" s="189" t="s">
        <v>4655</v>
      </c>
      <c r="G1875" s="189" t="s">
        <v>332</v>
      </c>
      <c r="H1875" s="195" t="s">
        <v>333</v>
      </c>
      <c r="I1875" s="24" t="s">
        <v>3956</v>
      </c>
      <c r="J1875" s="24" t="s">
        <v>4656</v>
      </c>
      <c r="K1875" s="24" t="s">
        <v>4675</v>
      </c>
      <c r="L1875" s="24" t="s">
        <v>4867</v>
      </c>
      <c r="M1875" s="24" t="s">
        <v>535</v>
      </c>
      <c r="N1875" s="24" t="s">
        <v>5218</v>
      </c>
      <c r="O1875" s="24" t="s">
        <v>1235</v>
      </c>
      <c r="P1875" s="25" t="s">
        <v>544</v>
      </c>
      <c r="Q1875" s="24" t="s">
        <v>5431</v>
      </c>
      <c r="R1875" s="25" t="s">
        <v>1095</v>
      </c>
      <c r="S1875" s="24"/>
      <c r="T1875" s="24"/>
      <c r="U1875" s="24"/>
    </row>
    <row r="1876" spans="2:21">
      <c r="B1876" s="24" t="str">
        <f t="shared" si="65"/>
        <v>N</v>
      </c>
      <c r="C1876" s="24" t="s">
        <v>6896</v>
      </c>
      <c r="D1876" s="24" t="str">
        <f t="shared" si="64"/>
        <v/>
      </c>
      <c r="E1876" s="189" t="s">
        <v>336</v>
      </c>
      <c r="F1876" s="189" t="s">
        <v>4655</v>
      </c>
      <c r="G1876" s="189" t="s">
        <v>332</v>
      </c>
      <c r="H1876" s="195" t="s">
        <v>333</v>
      </c>
      <c r="I1876" s="24" t="s">
        <v>3956</v>
      </c>
      <c r="J1876" s="24" t="s">
        <v>4656</v>
      </c>
      <c r="K1876" s="24" t="s">
        <v>4675</v>
      </c>
      <c r="L1876" s="24" t="s">
        <v>4867</v>
      </c>
      <c r="M1876" s="24" t="s">
        <v>543</v>
      </c>
      <c r="N1876" s="24" t="s">
        <v>5218</v>
      </c>
      <c r="O1876" s="24" t="s">
        <v>1235</v>
      </c>
      <c r="P1876" s="25" t="s">
        <v>544</v>
      </c>
      <c r="Q1876" s="24" t="s">
        <v>5433</v>
      </c>
      <c r="R1876" s="25" t="s">
        <v>4664</v>
      </c>
      <c r="S1876" s="24"/>
      <c r="T1876" s="24"/>
      <c r="U1876" s="24"/>
    </row>
    <row r="1877" spans="2:21">
      <c r="B1877" s="24" t="str">
        <f t="shared" si="65"/>
        <v>N</v>
      </c>
      <c r="C1877" s="24" t="s">
        <v>6897</v>
      </c>
      <c r="D1877" s="24" t="str">
        <f t="shared" si="64"/>
        <v/>
      </c>
      <c r="E1877" s="189" t="s">
        <v>344</v>
      </c>
      <c r="F1877" s="189" t="s">
        <v>4655</v>
      </c>
      <c r="G1877" s="189" t="s">
        <v>332</v>
      </c>
      <c r="H1877" s="195" t="s">
        <v>333</v>
      </c>
      <c r="I1877" s="24" t="s">
        <v>3961</v>
      </c>
      <c r="J1877" s="24" t="s">
        <v>3961</v>
      </c>
      <c r="K1877" s="24"/>
      <c r="L1877" s="24" t="s">
        <v>4867</v>
      </c>
      <c r="M1877" s="24" t="s">
        <v>535</v>
      </c>
      <c r="N1877" s="24" t="s">
        <v>5218</v>
      </c>
      <c r="O1877" s="24" t="s">
        <v>1235</v>
      </c>
      <c r="P1877" s="25" t="s">
        <v>544</v>
      </c>
      <c r="Q1877" s="24" t="s">
        <v>5435</v>
      </c>
      <c r="R1877" s="25" t="s">
        <v>1095</v>
      </c>
      <c r="S1877" s="24"/>
      <c r="T1877" s="24"/>
      <c r="U1877" s="24"/>
    </row>
    <row r="1878" spans="2:21">
      <c r="B1878" s="24" t="str">
        <f t="shared" si="65"/>
        <v>N</v>
      </c>
      <c r="C1878" s="24" t="s">
        <v>6898</v>
      </c>
      <c r="D1878" s="24" t="str">
        <f t="shared" si="64"/>
        <v/>
      </c>
      <c r="E1878" s="189" t="s">
        <v>344</v>
      </c>
      <c r="F1878" s="189" t="s">
        <v>4655</v>
      </c>
      <c r="G1878" s="189" t="s">
        <v>332</v>
      </c>
      <c r="H1878" s="195" t="s">
        <v>333</v>
      </c>
      <c r="I1878" s="24" t="s">
        <v>3961</v>
      </c>
      <c r="J1878" s="24" t="s">
        <v>3961</v>
      </c>
      <c r="K1878" s="24"/>
      <c r="L1878" s="24" t="s">
        <v>4867</v>
      </c>
      <c r="M1878" s="24" t="s">
        <v>543</v>
      </c>
      <c r="N1878" s="24" t="s">
        <v>5218</v>
      </c>
      <c r="O1878" s="24" t="s">
        <v>1235</v>
      </c>
      <c r="P1878" s="25" t="s">
        <v>544</v>
      </c>
      <c r="Q1878" s="24" t="s">
        <v>5437</v>
      </c>
      <c r="R1878" s="25" t="s">
        <v>4664</v>
      </c>
      <c r="S1878" s="24"/>
      <c r="T1878" s="24"/>
      <c r="U1878" s="24"/>
    </row>
    <row r="1879" spans="2:21">
      <c r="B1879" s="24" t="str">
        <f t="shared" si="65"/>
        <v>N</v>
      </c>
      <c r="C1879" s="24" t="s">
        <v>6899</v>
      </c>
      <c r="D1879" s="24" t="str">
        <f t="shared" si="64"/>
        <v/>
      </c>
      <c r="E1879" s="189" t="s">
        <v>344</v>
      </c>
      <c r="F1879" s="189" t="s">
        <v>4655</v>
      </c>
      <c r="G1879" s="189" t="s">
        <v>332</v>
      </c>
      <c r="H1879" s="195" t="s">
        <v>333</v>
      </c>
      <c r="I1879" s="24" t="s">
        <v>3956</v>
      </c>
      <c r="J1879" s="24" t="s">
        <v>4656</v>
      </c>
      <c r="K1879" s="24" t="s">
        <v>4675</v>
      </c>
      <c r="L1879" s="24" t="s">
        <v>4867</v>
      </c>
      <c r="M1879" s="24" t="s">
        <v>535</v>
      </c>
      <c r="N1879" s="24" t="s">
        <v>5218</v>
      </c>
      <c r="O1879" s="24" t="s">
        <v>1235</v>
      </c>
      <c r="P1879" s="25" t="s">
        <v>544</v>
      </c>
      <c r="Q1879" s="24" t="s">
        <v>5439</v>
      </c>
      <c r="R1879" s="25" t="s">
        <v>1095</v>
      </c>
      <c r="S1879" s="24"/>
      <c r="T1879" s="24"/>
      <c r="U1879" s="24"/>
    </row>
    <row r="1880" spans="2:21">
      <c r="B1880" s="24" t="str">
        <f t="shared" si="65"/>
        <v>N</v>
      </c>
      <c r="C1880" s="24" t="s">
        <v>6900</v>
      </c>
      <c r="D1880" s="24" t="str">
        <f t="shared" si="64"/>
        <v/>
      </c>
      <c r="E1880" s="189" t="s">
        <v>344</v>
      </c>
      <c r="F1880" s="189" t="s">
        <v>4655</v>
      </c>
      <c r="G1880" s="189" t="s">
        <v>332</v>
      </c>
      <c r="H1880" s="195" t="s">
        <v>333</v>
      </c>
      <c r="I1880" s="24" t="s">
        <v>3956</v>
      </c>
      <c r="J1880" s="24" t="s">
        <v>4656</v>
      </c>
      <c r="K1880" s="24" t="s">
        <v>4675</v>
      </c>
      <c r="L1880" s="24" t="s">
        <v>4867</v>
      </c>
      <c r="M1880" s="24" t="s">
        <v>543</v>
      </c>
      <c r="N1880" s="24" t="s">
        <v>5218</v>
      </c>
      <c r="O1880" s="24" t="s">
        <v>1235</v>
      </c>
      <c r="P1880" s="25" t="s">
        <v>544</v>
      </c>
      <c r="Q1880" s="24" t="s">
        <v>5441</v>
      </c>
      <c r="R1880" s="25" t="s">
        <v>4664</v>
      </c>
      <c r="S1880" s="24"/>
      <c r="T1880" s="24"/>
      <c r="U1880" s="24"/>
    </row>
    <row r="1881" spans="2:21">
      <c r="B1881" s="24" t="str">
        <f t="shared" si="65"/>
        <v>N</v>
      </c>
      <c r="C1881" s="24" t="s">
        <v>6901</v>
      </c>
      <c r="D1881" s="24" t="str">
        <f t="shared" si="64"/>
        <v/>
      </c>
      <c r="E1881" s="189" t="s">
        <v>356</v>
      </c>
      <c r="F1881" s="189" t="s">
        <v>4655</v>
      </c>
      <c r="G1881" s="189" t="s">
        <v>359</v>
      </c>
      <c r="H1881" s="195" t="s">
        <v>360</v>
      </c>
      <c r="I1881" s="24" t="s">
        <v>3956</v>
      </c>
      <c r="J1881" s="24" t="s">
        <v>4656</v>
      </c>
      <c r="K1881" s="24"/>
      <c r="L1881" s="24" t="s">
        <v>4867</v>
      </c>
      <c r="M1881" s="24" t="s">
        <v>535</v>
      </c>
      <c r="N1881" s="24" t="s">
        <v>5218</v>
      </c>
      <c r="O1881" s="24" t="s">
        <v>1235</v>
      </c>
      <c r="P1881" s="25" t="s">
        <v>544</v>
      </c>
      <c r="Q1881" s="24" t="s">
        <v>5443</v>
      </c>
      <c r="R1881" s="25" t="s">
        <v>1095</v>
      </c>
      <c r="S1881" s="24"/>
      <c r="T1881" s="24"/>
      <c r="U1881" s="24"/>
    </row>
    <row r="1882" spans="2:21">
      <c r="B1882" s="24" t="str">
        <f t="shared" si="65"/>
        <v>N</v>
      </c>
      <c r="C1882" s="24" t="s">
        <v>6902</v>
      </c>
      <c r="D1882" s="24" t="str">
        <f t="shared" si="64"/>
        <v/>
      </c>
      <c r="E1882" s="189" t="s">
        <v>356</v>
      </c>
      <c r="F1882" s="189" t="s">
        <v>4655</v>
      </c>
      <c r="G1882" s="189" t="s">
        <v>359</v>
      </c>
      <c r="H1882" s="195" t="s">
        <v>360</v>
      </c>
      <c r="I1882" s="24" t="s">
        <v>3956</v>
      </c>
      <c r="J1882" s="24" t="s">
        <v>4656</v>
      </c>
      <c r="K1882" s="24"/>
      <c r="L1882" s="24" t="s">
        <v>4867</v>
      </c>
      <c r="M1882" s="24" t="s">
        <v>543</v>
      </c>
      <c r="N1882" s="24" t="s">
        <v>5218</v>
      </c>
      <c r="O1882" s="24" t="s">
        <v>1235</v>
      </c>
      <c r="P1882" s="25" t="s">
        <v>544</v>
      </c>
      <c r="Q1882" s="24" t="s">
        <v>5445</v>
      </c>
      <c r="R1882" s="25" t="s">
        <v>4664</v>
      </c>
      <c r="S1882" s="24"/>
      <c r="T1882" s="24"/>
      <c r="U1882" s="24"/>
    </row>
    <row r="1883" spans="2:21">
      <c r="B1883" s="24" t="str">
        <f t="shared" si="65"/>
        <v>N</v>
      </c>
      <c r="C1883" s="24" t="s">
        <v>6903</v>
      </c>
      <c r="D1883" s="24" t="str">
        <f t="shared" si="64"/>
        <v/>
      </c>
      <c r="E1883" s="189" t="s">
        <v>356</v>
      </c>
      <c r="F1883" s="189" t="s">
        <v>4655</v>
      </c>
      <c r="G1883" s="189" t="s">
        <v>359</v>
      </c>
      <c r="H1883" s="195" t="s">
        <v>360</v>
      </c>
      <c r="I1883" s="24" t="s">
        <v>3961</v>
      </c>
      <c r="J1883" s="24" t="s">
        <v>3961</v>
      </c>
      <c r="K1883" s="24"/>
      <c r="L1883" s="24" t="s">
        <v>4867</v>
      </c>
      <c r="M1883" s="24" t="s">
        <v>535</v>
      </c>
      <c r="N1883" s="24" t="s">
        <v>5218</v>
      </c>
      <c r="O1883" s="24" t="s">
        <v>1235</v>
      </c>
      <c r="P1883" s="25" t="s">
        <v>544</v>
      </c>
      <c r="Q1883" s="24" t="s">
        <v>5447</v>
      </c>
      <c r="R1883" s="25" t="s">
        <v>1095</v>
      </c>
      <c r="S1883" s="24"/>
      <c r="T1883" s="24"/>
      <c r="U1883" s="24"/>
    </row>
    <row r="1884" spans="2:21">
      <c r="B1884" s="24" t="str">
        <f t="shared" si="65"/>
        <v>N</v>
      </c>
      <c r="C1884" s="24" t="s">
        <v>6904</v>
      </c>
      <c r="D1884" s="24" t="str">
        <f t="shared" si="64"/>
        <v/>
      </c>
      <c r="E1884" s="189" t="s">
        <v>356</v>
      </c>
      <c r="F1884" s="189" t="s">
        <v>4655</v>
      </c>
      <c r="G1884" s="189" t="s">
        <v>359</v>
      </c>
      <c r="H1884" s="195" t="s">
        <v>360</v>
      </c>
      <c r="I1884" s="24" t="s">
        <v>3961</v>
      </c>
      <c r="J1884" s="24" t="s">
        <v>3961</v>
      </c>
      <c r="K1884" s="24"/>
      <c r="L1884" s="24" t="s">
        <v>4867</v>
      </c>
      <c r="M1884" s="24" t="s">
        <v>543</v>
      </c>
      <c r="N1884" s="24" t="s">
        <v>5218</v>
      </c>
      <c r="O1884" s="24" t="s">
        <v>1235</v>
      </c>
      <c r="P1884" s="25" t="s">
        <v>544</v>
      </c>
      <c r="Q1884" s="24" t="s">
        <v>5449</v>
      </c>
      <c r="R1884" s="25" t="s">
        <v>4664</v>
      </c>
      <c r="S1884" s="24"/>
      <c r="T1884" s="24"/>
      <c r="U1884" s="24"/>
    </row>
    <row r="1885" spans="2:21">
      <c r="B1885" s="24" t="str">
        <f t="shared" si="65"/>
        <v>N</v>
      </c>
      <c r="C1885" s="24" t="s">
        <v>6905</v>
      </c>
      <c r="D1885" s="24" t="str">
        <f t="shared" si="64"/>
        <v/>
      </c>
      <c r="E1885" s="189" t="s">
        <v>363</v>
      </c>
      <c r="F1885" s="189" t="s">
        <v>4655</v>
      </c>
      <c r="G1885" s="189" t="s">
        <v>359</v>
      </c>
      <c r="H1885" s="195" t="s">
        <v>360</v>
      </c>
      <c r="I1885" s="24" t="s">
        <v>3956</v>
      </c>
      <c r="J1885" s="24" t="s">
        <v>4656</v>
      </c>
      <c r="K1885" s="24"/>
      <c r="L1885" s="24" t="s">
        <v>4867</v>
      </c>
      <c r="M1885" s="24" t="s">
        <v>535</v>
      </c>
      <c r="N1885" s="24" t="s">
        <v>5218</v>
      </c>
      <c r="O1885" s="24" t="s">
        <v>1235</v>
      </c>
      <c r="P1885" s="25" t="s">
        <v>544</v>
      </c>
      <c r="Q1885" s="24" t="s">
        <v>5451</v>
      </c>
      <c r="R1885" s="25" t="s">
        <v>1095</v>
      </c>
      <c r="S1885" s="24"/>
      <c r="T1885" s="24"/>
      <c r="U1885" s="24"/>
    </row>
    <row r="1886" spans="2:21">
      <c r="B1886" s="24" t="str">
        <f t="shared" si="65"/>
        <v>N</v>
      </c>
      <c r="C1886" s="24" t="s">
        <v>6906</v>
      </c>
      <c r="D1886" s="24" t="str">
        <f t="shared" si="64"/>
        <v/>
      </c>
      <c r="E1886" s="189" t="s">
        <v>363</v>
      </c>
      <c r="F1886" s="189" t="s">
        <v>4655</v>
      </c>
      <c r="G1886" s="189" t="s">
        <v>359</v>
      </c>
      <c r="H1886" s="195" t="s">
        <v>360</v>
      </c>
      <c r="I1886" s="24" t="s">
        <v>3956</v>
      </c>
      <c r="J1886" s="24" t="s">
        <v>4656</v>
      </c>
      <c r="K1886" s="24"/>
      <c r="L1886" s="24" t="s">
        <v>4867</v>
      </c>
      <c r="M1886" s="24" t="s">
        <v>543</v>
      </c>
      <c r="N1886" s="24" t="s">
        <v>5218</v>
      </c>
      <c r="O1886" s="24" t="s">
        <v>1235</v>
      </c>
      <c r="P1886" s="25" t="s">
        <v>544</v>
      </c>
      <c r="Q1886" s="24" t="s">
        <v>5453</v>
      </c>
      <c r="R1886" s="25" t="s">
        <v>4664</v>
      </c>
      <c r="S1886" s="24"/>
      <c r="T1886" s="24"/>
      <c r="U1886" s="24"/>
    </row>
    <row r="1887" spans="2:21">
      <c r="B1887" s="24" t="str">
        <f t="shared" si="65"/>
        <v>N</v>
      </c>
      <c r="C1887" s="24" t="s">
        <v>6907</v>
      </c>
      <c r="D1887" s="24" t="str">
        <f t="shared" si="64"/>
        <v/>
      </c>
      <c r="E1887" s="189" t="s">
        <v>363</v>
      </c>
      <c r="F1887" s="189" t="s">
        <v>4655</v>
      </c>
      <c r="G1887" s="189" t="s">
        <v>359</v>
      </c>
      <c r="H1887" s="195" t="s">
        <v>360</v>
      </c>
      <c r="I1887" s="24" t="s">
        <v>3961</v>
      </c>
      <c r="J1887" s="24" t="s">
        <v>3961</v>
      </c>
      <c r="K1887" s="24"/>
      <c r="L1887" s="24" t="s">
        <v>4867</v>
      </c>
      <c r="M1887" s="24" t="s">
        <v>535</v>
      </c>
      <c r="N1887" s="24" t="s">
        <v>5218</v>
      </c>
      <c r="O1887" s="24" t="s">
        <v>1235</v>
      </c>
      <c r="P1887" s="25" t="s">
        <v>544</v>
      </c>
      <c r="Q1887" s="24" t="s">
        <v>5455</v>
      </c>
      <c r="R1887" s="25" t="s">
        <v>1095</v>
      </c>
      <c r="S1887" s="24"/>
      <c r="T1887" s="24"/>
      <c r="U1887" s="24"/>
    </row>
    <row r="1888" spans="2:21">
      <c r="B1888" s="24" t="str">
        <f t="shared" si="65"/>
        <v>N</v>
      </c>
      <c r="C1888" s="24" t="s">
        <v>6908</v>
      </c>
      <c r="D1888" s="24" t="str">
        <f t="shared" si="64"/>
        <v/>
      </c>
      <c r="E1888" s="189" t="s">
        <v>363</v>
      </c>
      <c r="F1888" s="189" t="s">
        <v>4655</v>
      </c>
      <c r="G1888" s="189" t="s">
        <v>359</v>
      </c>
      <c r="H1888" s="195" t="s">
        <v>360</v>
      </c>
      <c r="I1888" s="24" t="s">
        <v>3961</v>
      </c>
      <c r="J1888" s="24" t="s">
        <v>3961</v>
      </c>
      <c r="K1888" s="24"/>
      <c r="L1888" s="24" t="s">
        <v>4867</v>
      </c>
      <c r="M1888" s="24" t="s">
        <v>543</v>
      </c>
      <c r="N1888" s="24" t="s">
        <v>5218</v>
      </c>
      <c r="O1888" s="24" t="s">
        <v>1235</v>
      </c>
      <c r="P1888" s="25" t="s">
        <v>544</v>
      </c>
      <c r="Q1888" s="24" t="s">
        <v>5457</v>
      </c>
      <c r="R1888" s="25" t="s">
        <v>4664</v>
      </c>
      <c r="S1888" s="24"/>
      <c r="T1888" s="24"/>
      <c r="U1888" s="24"/>
    </row>
    <row r="1889" spans="2:21">
      <c r="B1889" s="24" t="str">
        <f t="shared" si="65"/>
        <v>N</v>
      </c>
      <c r="C1889" s="24" t="s">
        <v>6909</v>
      </c>
      <c r="D1889" s="24" t="str">
        <f t="shared" ref="D1889:D1952" si="66">IF(B1889="Y",C1889,"")</f>
        <v/>
      </c>
      <c r="E1889" s="189" t="s">
        <v>368</v>
      </c>
      <c r="F1889" s="189" t="s">
        <v>4655</v>
      </c>
      <c r="G1889" s="189" t="s">
        <v>359</v>
      </c>
      <c r="H1889" s="195" t="s">
        <v>360</v>
      </c>
      <c r="I1889" s="24" t="s">
        <v>3956</v>
      </c>
      <c r="J1889" s="24" t="s">
        <v>4656</v>
      </c>
      <c r="K1889" s="24"/>
      <c r="L1889" s="24" t="s">
        <v>4867</v>
      </c>
      <c r="M1889" s="24" t="s">
        <v>535</v>
      </c>
      <c r="N1889" s="24" t="s">
        <v>5218</v>
      </c>
      <c r="O1889" s="24" t="s">
        <v>1235</v>
      </c>
      <c r="P1889" s="25" t="s">
        <v>544</v>
      </c>
      <c r="Q1889" s="24" t="s">
        <v>5459</v>
      </c>
      <c r="R1889" s="25" t="s">
        <v>1095</v>
      </c>
      <c r="S1889" s="24"/>
      <c r="T1889" s="24"/>
      <c r="U1889" s="24"/>
    </row>
    <row r="1890" spans="2:21">
      <c r="B1890" s="24" t="str">
        <f t="shared" si="65"/>
        <v>N</v>
      </c>
      <c r="C1890" s="24" t="s">
        <v>6910</v>
      </c>
      <c r="D1890" s="24" t="str">
        <f t="shared" si="66"/>
        <v/>
      </c>
      <c r="E1890" s="189" t="s">
        <v>368</v>
      </c>
      <c r="F1890" s="189" t="s">
        <v>4655</v>
      </c>
      <c r="G1890" s="189" t="s">
        <v>359</v>
      </c>
      <c r="H1890" s="195" t="s">
        <v>360</v>
      </c>
      <c r="I1890" s="24" t="s">
        <v>3956</v>
      </c>
      <c r="J1890" s="24" t="s">
        <v>4656</v>
      </c>
      <c r="K1890" s="24"/>
      <c r="L1890" s="24" t="s">
        <v>4867</v>
      </c>
      <c r="M1890" s="24" t="s">
        <v>543</v>
      </c>
      <c r="N1890" s="24" t="s">
        <v>5218</v>
      </c>
      <c r="O1890" s="24" t="s">
        <v>1235</v>
      </c>
      <c r="P1890" s="25" t="s">
        <v>544</v>
      </c>
      <c r="Q1890" s="24" t="s">
        <v>5461</v>
      </c>
      <c r="R1890" s="25" t="s">
        <v>4664</v>
      </c>
      <c r="S1890" s="24"/>
      <c r="T1890" s="24"/>
      <c r="U1890" s="24"/>
    </row>
    <row r="1891" spans="2:21">
      <c r="B1891" s="24" t="str">
        <f t="shared" si="65"/>
        <v>N</v>
      </c>
      <c r="C1891" s="24" t="s">
        <v>6911</v>
      </c>
      <c r="D1891" s="24" t="str">
        <f t="shared" si="66"/>
        <v/>
      </c>
      <c r="E1891" s="189" t="s">
        <v>368</v>
      </c>
      <c r="F1891" s="189" t="s">
        <v>4655</v>
      </c>
      <c r="G1891" s="189" t="s">
        <v>359</v>
      </c>
      <c r="H1891" s="195" t="s">
        <v>360</v>
      </c>
      <c r="I1891" s="24" t="s">
        <v>3961</v>
      </c>
      <c r="J1891" s="24" t="s">
        <v>3961</v>
      </c>
      <c r="K1891" s="24"/>
      <c r="L1891" s="24" t="s">
        <v>4867</v>
      </c>
      <c r="M1891" s="24" t="s">
        <v>535</v>
      </c>
      <c r="N1891" s="24" t="s">
        <v>5218</v>
      </c>
      <c r="O1891" s="24" t="s">
        <v>1235</v>
      </c>
      <c r="P1891" s="25" t="s">
        <v>544</v>
      </c>
      <c r="Q1891" s="24" t="s">
        <v>5463</v>
      </c>
      <c r="R1891" s="25" t="s">
        <v>1095</v>
      </c>
      <c r="S1891" s="24"/>
      <c r="T1891" s="24"/>
      <c r="U1891" s="24"/>
    </row>
    <row r="1892" spans="2:21">
      <c r="B1892" s="24" t="str">
        <f t="shared" si="65"/>
        <v>N</v>
      </c>
      <c r="C1892" s="24" t="s">
        <v>6912</v>
      </c>
      <c r="D1892" s="24" t="str">
        <f t="shared" si="66"/>
        <v/>
      </c>
      <c r="E1892" s="189" t="s">
        <v>368</v>
      </c>
      <c r="F1892" s="189" t="s">
        <v>4655</v>
      </c>
      <c r="G1892" s="189" t="s">
        <v>359</v>
      </c>
      <c r="H1892" s="195" t="s">
        <v>360</v>
      </c>
      <c r="I1892" s="24" t="s">
        <v>3961</v>
      </c>
      <c r="J1892" s="24" t="s">
        <v>3961</v>
      </c>
      <c r="K1892" s="24"/>
      <c r="L1892" s="24" t="s">
        <v>4867</v>
      </c>
      <c r="M1892" s="24" t="s">
        <v>543</v>
      </c>
      <c r="N1892" s="24" t="s">
        <v>5218</v>
      </c>
      <c r="O1892" s="24" t="s">
        <v>1235</v>
      </c>
      <c r="P1892" s="25" t="s">
        <v>544</v>
      </c>
      <c r="Q1892" s="24" t="s">
        <v>5465</v>
      </c>
      <c r="R1892" s="25" t="s">
        <v>4664</v>
      </c>
      <c r="S1892" s="24"/>
      <c r="T1892" s="24"/>
      <c r="U1892" s="24"/>
    </row>
    <row r="1893" spans="2:21">
      <c r="B1893" s="24" t="str">
        <f t="shared" si="65"/>
        <v>N</v>
      </c>
      <c r="C1893" s="24" t="s">
        <v>6913</v>
      </c>
      <c r="D1893" s="24" t="str">
        <f t="shared" si="66"/>
        <v/>
      </c>
      <c r="E1893" s="197" t="s">
        <v>373</v>
      </c>
      <c r="F1893" s="189" t="s">
        <v>4655</v>
      </c>
      <c r="G1893" s="189" t="s">
        <v>359</v>
      </c>
      <c r="H1893" s="195" t="s">
        <v>360</v>
      </c>
      <c r="I1893" s="24" t="s">
        <v>3956</v>
      </c>
      <c r="J1893" s="24" t="s">
        <v>4656</v>
      </c>
      <c r="K1893" s="24"/>
      <c r="L1893" s="24" t="s">
        <v>4867</v>
      </c>
      <c r="M1893" s="24" t="s">
        <v>535</v>
      </c>
      <c r="N1893" s="24" t="s">
        <v>5218</v>
      </c>
      <c r="O1893" s="24" t="s">
        <v>1235</v>
      </c>
      <c r="P1893" s="25" t="s">
        <v>544</v>
      </c>
      <c r="Q1893" s="24" t="s">
        <v>5467</v>
      </c>
      <c r="R1893" s="25" t="s">
        <v>1095</v>
      </c>
      <c r="S1893" s="24"/>
      <c r="T1893" s="24"/>
      <c r="U1893" s="24"/>
    </row>
    <row r="1894" spans="2:21">
      <c r="B1894" s="24" t="str">
        <f t="shared" si="65"/>
        <v>N</v>
      </c>
      <c r="C1894" s="24" t="s">
        <v>6914</v>
      </c>
      <c r="D1894" s="24" t="str">
        <f t="shared" si="66"/>
        <v/>
      </c>
      <c r="E1894" s="197" t="s">
        <v>373</v>
      </c>
      <c r="F1894" s="189" t="s">
        <v>4655</v>
      </c>
      <c r="G1894" s="189" t="s">
        <v>359</v>
      </c>
      <c r="H1894" s="195" t="s">
        <v>360</v>
      </c>
      <c r="I1894" s="24" t="s">
        <v>3956</v>
      </c>
      <c r="J1894" s="24" t="s">
        <v>4656</v>
      </c>
      <c r="K1894" s="24"/>
      <c r="L1894" s="24" t="s">
        <v>4867</v>
      </c>
      <c r="M1894" s="24" t="s">
        <v>543</v>
      </c>
      <c r="N1894" s="24" t="s">
        <v>5218</v>
      </c>
      <c r="O1894" s="24" t="s">
        <v>1235</v>
      </c>
      <c r="P1894" s="25" t="s">
        <v>544</v>
      </c>
      <c r="Q1894" s="24" t="s">
        <v>5469</v>
      </c>
      <c r="R1894" s="25" t="s">
        <v>4664</v>
      </c>
      <c r="S1894" s="24"/>
      <c r="T1894" s="24"/>
      <c r="U1894" s="24"/>
    </row>
    <row r="1895" spans="2:21">
      <c r="B1895" s="24" t="str">
        <f t="shared" si="65"/>
        <v>N</v>
      </c>
      <c r="C1895" s="24" t="s">
        <v>6915</v>
      </c>
      <c r="D1895" s="24" t="str">
        <f t="shared" si="66"/>
        <v/>
      </c>
      <c r="E1895" s="197" t="s">
        <v>373</v>
      </c>
      <c r="F1895" s="189" t="s">
        <v>4655</v>
      </c>
      <c r="G1895" s="189" t="s">
        <v>359</v>
      </c>
      <c r="H1895" s="195" t="s">
        <v>360</v>
      </c>
      <c r="I1895" s="24" t="s">
        <v>3961</v>
      </c>
      <c r="J1895" s="24" t="s">
        <v>3961</v>
      </c>
      <c r="K1895" s="24"/>
      <c r="L1895" s="24" t="s">
        <v>4867</v>
      </c>
      <c r="M1895" s="24" t="s">
        <v>535</v>
      </c>
      <c r="N1895" s="24" t="s">
        <v>5218</v>
      </c>
      <c r="O1895" s="24" t="s">
        <v>1235</v>
      </c>
      <c r="P1895" s="25" t="s">
        <v>544</v>
      </c>
      <c r="Q1895" s="24" t="s">
        <v>5471</v>
      </c>
      <c r="R1895" s="25" t="s">
        <v>1095</v>
      </c>
      <c r="S1895" s="24"/>
      <c r="T1895" s="24"/>
      <c r="U1895" s="24"/>
    </row>
    <row r="1896" spans="2:21">
      <c r="B1896" s="24" t="str">
        <f t="shared" si="65"/>
        <v>N</v>
      </c>
      <c r="C1896" s="24" t="s">
        <v>6916</v>
      </c>
      <c r="D1896" s="24" t="str">
        <f t="shared" si="66"/>
        <v/>
      </c>
      <c r="E1896" s="197" t="s">
        <v>373</v>
      </c>
      <c r="F1896" s="189" t="s">
        <v>4655</v>
      </c>
      <c r="G1896" s="189" t="s">
        <v>359</v>
      </c>
      <c r="H1896" s="195" t="s">
        <v>360</v>
      </c>
      <c r="I1896" s="24" t="s">
        <v>3961</v>
      </c>
      <c r="J1896" s="24" t="s">
        <v>3961</v>
      </c>
      <c r="K1896" s="24"/>
      <c r="L1896" s="24" t="s">
        <v>4867</v>
      </c>
      <c r="M1896" s="24" t="s">
        <v>543</v>
      </c>
      <c r="N1896" s="24" t="s">
        <v>5218</v>
      </c>
      <c r="O1896" s="24" t="s">
        <v>1235</v>
      </c>
      <c r="P1896" s="25" t="s">
        <v>544</v>
      </c>
      <c r="Q1896" s="24" t="s">
        <v>5473</v>
      </c>
      <c r="R1896" s="25" t="s">
        <v>4664</v>
      </c>
      <c r="S1896" s="24"/>
      <c r="T1896" s="24"/>
      <c r="U1896" s="24"/>
    </row>
    <row r="1897" spans="2:21">
      <c r="B1897" s="24" t="str">
        <f t="shared" si="65"/>
        <v>N</v>
      </c>
      <c r="C1897" s="24" t="s">
        <v>6917</v>
      </c>
      <c r="D1897" s="24" t="str">
        <f t="shared" si="66"/>
        <v/>
      </c>
      <c r="E1897" s="197" t="s">
        <v>378</v>
      </c>
      <c r="F1897" s="189" t="s">
        <v>4655</v>
      </c>
      <c r="G1897" s="189" t="s">
        <v>359</v>
      </c>
      <c r="H1897" s="195" t="s">
        <v>360</v>
      </c>
      <c r="I1897" s="24" t="s">
        <v>3956</v>
      </c>
      <c r="J1897" s="24" t="s">
        <v>4656</v>
      </c>
      <c r="K1897" s="24"/>
      <c r="L1897" s="24" t="s">
        <v>4867</v>
      </c>
      <c r="M1897" s="24" t="s">
        <v>535</v>
      </c>
      <c r="N1897" s="24" t="s">
        <v>5218</v>
      </c>
      <c r="O1897" s="24" t="s">
        <v>1235</v>
      </c>
      <c r="P1897" s="25" t="s">
        <v>544</v>
      </c>
      <c r="Q1897" s="24" t="s">
        <v>5475</v>
      </c>
      <c r="R1897" s="25" t="s">
        <v>1095</v>
      </c>
      <c r="S1897" s="24"/>
      <c r="T1897" s="24"/>
      <c r="U1897" s="24"/>
    </row>
    <row r="1898" spans="2:21">
      <c r="B1898" s="24" t="str">
        <f t="shared" si="65"/>
        <v>N</v>
      </c>
      <c r="C1898" s="24" t="s">
        <v>6918</v>
      </c>
      <c r="D1898" s="24" t="str">
        <f t="shared" si="66"/>
        <v/>
      </c>
      <c r="E1898" s="197" t="s">
        <v>378</v>
      </c>
      <c r="F1898" s="189" t="s">
        <v>4655</v>
      </c>
      <c r="G1898" s="189" t="s">
        <v>359</v>
      </c>
      <c r="H1898" s="195" t="s">
        <v>360</v>
      </c>
      <c r="I1898" s="24" t="s">
        <v>3956</v>
      </c>
      <c r="J1898" s="24" t="s">
        <v>4656</v>
      </c>
      <c r="K1898" s="24"/>
      <c r="L1898" s="24" t="s">
        <v>4867</v>
      </c>
      <c r="M1898" s="24" t="s">
        <v>543</v>
      </c>
      <c r="N1898" s="24" t="s">
        <v>5218</v>
      </c>
      <c r="O1898" s="24" t="s">
        <v>1235</v>
      </c>
      <c r="P1898" s="25" t="s">
        <v>544</v>
      </c>
      <c r="Q1898" s="24" t="s">
        <v>5477</v>
      </c>
      <c r="R1898" s="25" t="s">
        <v>4664</v>
      </c>
      <c r="S1898" s="24"/>
      <c r="T1898" s="24"/>
      <c r="U1898" s="24"/>
    </row>
    <row r="1899" spans="2:21">
      <c r="B1899" s="24" t="str">
        <f t="shared" si="65"/>
        <v>N</v>
      </c>
      <c r="C1899" s="24" t="s">
        <v>6919</v>
      </c>
      <c r="D1899" s="24" t="str">
        <f t="shared" si="66"/>
        <v/>
      </c>
      <c r="E1899" s="197" t="s">
        <v>378</v>
      </c>
      <c r="F1899" s="189" t="s">
        <v>4655</v>
      </c>
      <c r="G1899" s="189" t="s">
        <v>359</v>
      </c>
      <c r="H1899" s="195" t="s">
        <v>360</v>
      </c>
      <c r="I1899" s="24" t="s">
        <v>3961</v>
      </c>
      <c r="J1899" s="24" t="s">
        <v>3961</v>
      </c>
      <c r="K1899" s="24"/>
      <c r="L1899" s="24" t="s">
        <v>4867</v>
      </c>
      <c r="M1899" s="24" t="s">
        <v>535</v>
      </c>
      <c r="N1899" s="24" t="s">
        <v>5218</v>
      </c>
      <c r="O1899" s="24" t="s">
        <v>1235</v>
      </c>
      <c r="P1899" s="25" t="s">
        <v>544</v>
      </c>
      <c r="Q1899" s="24" t="s">
        <v>5479</v>
      </c>
      <c r="R1899" s="25" t="s">
        <v>1095</v>
      </c>
      <c r="S1899" s="24"/>
      <c r="T1899" s="24"/>
      <c r="U1899" s="24"/>
    </row>
    <row r="1900" spans="2:21">
      <c r="B1900" s="24" t="str">
        <f t="shared" si="65"/>
        <v>N</v>
      </c>
      <c r="C1900" s="24" t="s">
        <v>6920</v>
      </c>
      <c r="D1900" s="24" t="str">
        <f t="shared" si="66"/>
        <v/>
      </c>
      <c r="E1900" s="197" t="s">
        <v>378</v>
      </c>
      <c r="F1900" s="189" t="s">
        <v>4655</v>
      </c>
      <c r="G1900" s="189" t="s">
        <v>359</v>
      </c>
      <c r="H1900" s="195" t="s">
        <v>360</v>
      </c>
      <c r="I1900" s="24" t="s">
        <v>3961</v>
      </c>
      <c r="J1900" s="24" t="s">
        <v>3961</v>
      </c>
      <c r="K1900" s="24"/>
      <c r="L1900" s="24" t="s">
        <v>4867</v>
      </c>
      <c r="M1900" s="24" t="s">
        <v>543</v>
      </c>
      <c r="N1900" s="24" t="s">
        <v>5218</v>
      </c>
      <c r="O1900" s="24" t="s">
        <v>1235</v>
      </c>
      <c r="P1900" s="25" t="s">
        <v>544</v>
      </c>
      <c r="Q1900" s="24" t="s">
        <v>5481</v>
      </c>
      <c r="R1900" s="25" t="s">
        <v>4664</v>
      </c>
      <c r="S1900" s="24"/>
      <c r="T1900" s="24"/>
      <c r="U1900" s="24"/>
    </row>
    <row r="1901" spans="2:21">
      <c r="B1901" s="24" t="str">
        <f t="shared" si="65"/>
        <v>N</v>
      </c>
      <c r="C1901" s="24" t="s">
        <v>6921</v>
      </c>
      <c r="D1901" s="24" t="str">
        <f t="shared" si="66"/>
        <v/>
      </c>
      <c r="E1901" s="197" t="s">
        <v>383</v>
      </c>
      <c r="F1901" s="189" t="s">
        <v>4655</v>
      </c>
      <c r="G1901" s="189" t="s">
        <v>359</v>
      </c>
      <c r="H1901" s="195" t="s">
        <v>360</v>
      </c>
      <c r="I1901" s="24" t="s">
        <v>3956</v>
      </c>
      <c r="J1901" s="24" t="s">
        <v>4656</v>
      </c>
      <c r="K1901" s="24"/>
      <c r="L1901" s="24" t="s">
        <v>4867</v>
      </c>
      <c r="M1901" s="24" t="s">
        <v>535</v>
      </c>
      <c r="N1901" s="24" t="s">
        <v>5218</v>
      </c>
      <c r="O1901" s="24" t="s">
        <v>1235</v>
      </c>
      <c r="P1901" s="25" t="s">
        <v>544</v>
      </c>
      <c r="Q1901" s="24" t="s">
        <v>5483</v>
      </c>
      <c r="R1901" s="25" t="s">
        <v>1095</v>
      </c>
      <c r="S1901" s="24"/>
      <c r="T1901" s="24"/>
      <c r="U1901" s="24"/>
    </row>
    <row r="1902" spans="2:21">
      <c r="B1902" s="24" t="str">
        <f t="shared" si="65"/>
        <v>N</v>
      </c>
      <c r="C1902" s="24" t="s">
        <v>6922</v>
      </c>
      <c r="D1902" s="24" t="str">
        <f t="shared" si="66"/>
        <v/>
      </c>
      <c r="E1902" s="197" t="s">
        <v>383</v>
      </c>
      <c r="F1902" s="189" t="s">
        <v>4655</v>
      </c>
      <c r="G1902" s="189" t="s">
        <v>359</v>
      </c>
      <c r="H1902" s="195" t="s">
        <v>360</v>
      </c>
      <c r="I1902" s="24" t="s">
        <v>3956</v>
      </c>
      <c r="J1902" s="24" t="s">
        <v>4656</v>
      </c>
      <c r="K1902" s="24"/>
      <c r="L1902" s="24" t="s">
        <v>4867</v>
      </c>
      <c r="M1902" s="24" t="s">
        <v>543</v>
      </c>
      <c r="N1902" s="24" t="s">
        <v>5218</v>
      </c>
      <c r="O1902" s="24" t="s">
        <v>1235</v>
      </c>
      <c r="P1902" s="25" t="s">
        <v>544</v>
      </c>
      <c r="Q1902" s="24" t="s">
        <v>5485</v>
      </c>
      <c r="R1902" s="25" t="s">
        <v>4664</v>
      </c>
      <c r="S1902" s="24"/>
      <c r="T1902" s="24"/>
      <c r="U1902" s="24"/>
    </row>
    <row r="1903" spans="2:21">
      <c r="B1903" s="24" t="str">
        <f t="shared" ref="B1903:B1966" si="67">IF(AND(M1903&lt;&gt;"B20", O1903= "Coating_Standard"),"Y","N")</f>
        <v>N</v>
      </c>
      <c r="C1903" s="24" t="s">
        <v>6923</v>
      </c>
      <c r="D1903" s="24" t="str">
        <f t="shared" si="66"/>
        <v/>
      </c>
      <c r="E1903" s="197" t="s">
        <v>383</v>
      </c>
      <c r="F1903" s="189" t="s">
        <v>4655</v>
      </c>
      <c r="G1903" s="189" t="s">
        <v>359</v>
      </c>
      <c r="H1903" s="195" t="s">
        <v>360</v>
      </c>
      <c r="I1903" s="24" t="s">
        <v>3961</v>
      </c>
      <c r="J1903" s="24" t="s">
        <v>3961</v>
      </c>
      <c r="K1903" s="24"/>
      <c r="L1903" s="24" t="s">
        <v>4867</v>
      </c>
      <c r="M1903" s="24" t="s">
        <v>535</v>
      </c>
      <c r="N1903" s="24" t="s">
        <v>5218</v>
      </c>
      <c r="O1903" s="24" t="s">
        <v>1235</v>
      </c>
      <c r="P1903" s="25" t="s">
        <v>544</v>
      </c>
      <c r="Q1903" s="24" t="s">
        <v>5487</v>
      </c>
      <c r="R1903" s="25" t="s">
        <v>1095</v>
      </c>
      <c r="S1903" s="24"/>
      <c r="T1903" s="24"/>
      <c r="U1903" s="24"/>
    </row>
    <row r="1904" spans="2:21">
      <c r="B1904" s="24" t="str">
        <f t="shared" si="67"/>
        <v>N</v>
      </c>
      <c r="C1904" s="24" t="s">
        <v>6924</v>
      </c>
      <c r="D1904" s="24" t="str">
        <f t="shared" si="66"/>
        <v/>
      </c>
      <c r="E1904" s="197" t="s">
        <v>383</v>
      </c>
      <c r="F1904" s="189" t="s">
        <v>4655</v>
      </c>
      <c r="G1904" s="189" t="s">
        <v>359</v>
      </c>
      <c r="H1904" s="195" t="s">
        <v>360</v>
      </c>
      <c r="I1904" s="24" t="s">
        <v>3961</v>
      </c>
      <c r="J1904" s="24" t="s">
        <v>3961</v>
      </c>
      <c r="K1904" s="24"/>
      <c r="L1904" s="24" t="s">
        <v>4867</v>
      </c>
      <c r="M1904" s="24" t="s">
        <v>543</v>
      </c>
      <c r="N1904" s="24" t="s">
        <v>5218</v>
      </c>
      <c r="O1904" s="24" t="s">
        <v>1235</v>
      </c>
      <c r="P1904" s="25" t="s">
        <v>544</v>
      </c>
      <c r="Q1904" s="24" t="s">
        <v>5489</v>
      </c>
      <c r="R1904" s="25" t="s">
        <v>4664</v>
      </c>
      <c r="S1904" s="24"/>
      <c r="T1904" s="24"/>
      <c r="U1904" s="24"/>
    </row>
    <row r="1905" spans="2:21">
      <c r="B1905" s="24" t="str">
        <f t="shared" si="67"/>
        <v>N</v>
      </c>
      <c r="C1905" s="24" t="s">
        <v>6925</v>
      </c>
      <c r="D1905" s="24" t="str">
        <f t="shared" si="66"/>
        <v/>
      </c>
      <c r="E1905" s="197" t="s">
        <v>388</v>
      </c>
      <c r="F1905" s="189" t="s">
        <v>4655</v>
      </c>
      <c r="G1905" s="189" t="s">
        <v>359</v>
      </c>
      <c r="H1905" s="195" t="s">
        <v>360</v>
      </c>
      <c r="I1905" s="24" t="s">
        <v>3956</v>
      </c>
      <c r="J1905" s="24" t="s">
        <v>4656</v>
      </c>
      <c r="K1905" s="24"/>
      <c r="L1905" s="24" t="s">
        <v>4867</v>
      </c>
      <c r="M1905" s="24" t="s">
        <v>535</v>
      </c>
      <c r="N1905" s="24" t="s">
        <v>5218</v>
      </c>
      <c r="O1905" s="24" t="s">
        <v>1235</v>
      </c>
      <c r="P1905" s="25" t="s">
        <v>544</v>
      </c>
      <c r="Q1905" s="24" t="s">
        <v>5491</v>
      </c>
      <c r="R1905" s="25" t="s">
        <v>1095</v>
      </c>
      <c r="S1905" s="24"/>
      <c r="T1905" s="24"/>
      <c r="U1905" s="24"/>
    </row>
    <row r="1906" spans="2:21">
      <c r="B1906" s="24" t="str">
        <f t="shared" si="67"/>
        <v>N</v>
      </c>
      <c r="C1906" s="24" t="s">
        <v>6926</v>
      </c>
      <c r="D1906" s="24" t="str">
        <f t="shared" si="66"/>
        <v/>
      </c>
      <c r="E1906" s="197" t="s">
        <v>388</v>
      </c>
      <c r="F1906" s="189" t="s">
        <v>4655</v>
      </c>
      <c r="G1906" s="189" t="s">
        <v>359</v>
      </c>
      <c r="H1906" s="195" t="s">
        <v>360</v>
      </c>
      <c r="I1906" s="24" t="s">
        <v>3956</v>
      </c>
      <c r="J1906" s="24" t="s">
        <v>4656</v>
      </c>
      <c r="K1906" s="24"/>
      <c r="L1906" s="24" t="s">
        <v>4867</v>
      </c>
      <c r="M1906" s="24" t="s">
        <v>543</v>
      </c>
      <c r="N1906" s="24" t="s">
        <v>5218</v>
      </c>
      <c r="O1906" s="24" t="s">
        <v>1235</v>
      </c>
      <c r="P1906" s="25" t="s">
        <v>544</v>
      </c>
      <c r="Q1906" s="24" t="s">
        <v>5493</v>
      </c>
      <c r="R1906" s="25" t="s">
        <v>4664</v>
      </c>
      <c r="S1906" s="24"/>
      <c r="T1906" s="24"/>
      <c r="U1906" s="24"/>
    </row>
    <row r="1907" spans="2:21">
      <c r="B1907" s="24" t="str">
        <f t="shared" si="67"/>
        <v>N</v>
      </c>
      <c r="C1907" s="24" t="s">
        <v>6927</v>
      </c>
      <c r="D1907" s="24" t="str">
        <f t="shared" si="66"/>
        <v/>
      </c>
      <c r="E1907" s="197" t="s">
        <v>388</v>
      </c>
      <c r="F1907" s="189" t="s">
        <v>4655</v>
      </c>
      <c r="G1907" s="189" t="s">
        <v>359</v>
      </c>
      <c r="H1907" s="195" t="s">
        <v>360</v>
      </c>
      <c r="I1907" s="24" t="s">
        <v>3961</v>
      </c>
      <c r="J1907" s="24" t="s">
        <v>3961</v>
      </c>
      <c r="K1907" s="24"/>
      <c r="L1907" s="24" t="s">
        <v>4867</v>
      </c>
      <c r="M1907" s="24" t="s">
        <v>535</v>
      </c>
      <c r="N1907" s="24" t="s">
        <v>5218</v>
      </c>
      <c r="O1907" s="24" t="s">
        <v>1235</v>
      </c>
      <c r="P1907" s="25" t="s">
        <v>544</v>
      </c>
      <c r="Q1907" s="24" t="s">
        <v>5495</v>
      </c>
      <c r="R1907" s="25" t="s">
        <v>1095</v>
      </c>
      <c r="S1907" s="24"/>
      <c r="T1907" s="24"/>
      <c r="U1907" s="24"/>
    </row>
    <row r="1908" spans="2:21">
      <c r="B1908" s="24" t="str">
        <f t="shared" si="67"/>
        <v>N</v>
      </c>
      <c r="C1908" s="24" t="s">
        <v>6928</v>
      </c>
      <c r="D1908" s="24" t="str">
        <f t="shared" si="66"/>
        <v/>
      </c>
      <c r="E1908" s="197" t="s">
        <v>388</v>
      </c>
      <c r="F1908" s="189" t="s">
        <v>4655</v>
      </c>
      <c r="G1908" s="189" t="s">
        <v>359</v>
      </c>
      <c r="H1908" s="195" t="s">
        <v>360</v>
      </c>
      <c r="I1908" s="24" t="s">
        <v>3961</v>
      </c>
      <c r="J1908" s="24" t="s">
        <v>3961</v>
      </c>
      <c r="K1908" s="24"/>
      <c r="L1908" s="24" t="s">
        <v>4867</v>
      </c>
      <c r="M1908" s="24" t="s">
        <v>543</v>
      </c>
      <c r="N1908" s="24" t="s">
        <v>5218</v>
      </c>
      <c r="O1908" s="24" t="s">
        <v>1235</v>
      </c>
      <c r="P1908" s="25" t="s">
        <v>544</v>
      </c>
      <c r="Q1908" s="24" t="s">
        <v>5497</v>
      </c>
      <c r="R1908" s="25" t="s">
        <v>4664</v>
      </c>
      <c r="S1908" s="24"/>
      <c r="T1908" s="24"/>
      <c r="U1908" s="24"/>
    </row>
    <row r="1909" spans="2:21">
      <c r="B1909" s="24" t="str">
        <f t="shared" si="67"/>
        <v>N</v>
      </c>
      <c r="C1909" s="24" t="s">
        <v>6929</v>
      </c>
      <c r="D1909" s="24" t="str">
        <f t="shared" si="66"/>
        <v/>
      </c>
      <c r="E1909" s="197" t="s">
        <v>393</v>
      </c>
      <c r="F1909" s="189" t="s">
        <v>4655</v>
      </c>
      <c r="G1909" s="189" t="s">
        <v>359</v>
      </c>
      <c r="H1909" s="195" t="s">
        <v>360</v>
      </c>
      <c r="I1909" s="24" t="s">
        <v>3956</v>
      </c>
      <c r="J1909" s="24" t="s">
        <v>4656</v>
      </c>
      <c r="K1909" s="24"/>
      <c r="L1909" s="24" t="s">
        <v>4867</v>
      </c>
      <c r="M1909" s="24" t="s">
        <v>535</v>
      </c>
      <c r="N1909" s="24" t="s">
        <v>5218</v>
      </c>
      <c r="O1909" s="24" t="s">
        <v>1235</v>
      </c>
      <c r="P1909" s="25" t="s">
        <v>544</v>
      </c>
      <c r="Q1909" s="24" t="s">
        <v>5499</v>
      </c>
      <c r="R1909" s="25" t="s">
        <v>1095</v>
      </c>
      <c r="S1909" s="24"/>
      <c r="T1909" s="24"/>
      <c r="U1909" s="24"/>
    </row>
    <row r="1910" spans="2:21">
      <c r="B1910" s="24" t="str">
        <f t="shared" si="67"/>
        <v>N</v>
      </c>
      <c r="C1910" s="24" t="s">
        <v>6930</v>
      </c>
      <c r="D1910" s="24" t="str">
        <f t="shared" si="66"/>
        <v/>
      </c>
      <c r="E1910" s="197" t="s">
        <v>393</v>
      </c>
      <c r="F1910" s="189" t="s">
        <v>4655</v>
      </c>
      <c r="G1910" s="189" t="s">
        <v>359</v>
      </c>
      <c r="H1910" s="195" t="s">
        <v>360</v>
      </c>
      <c r="I1910" s="24" t="s">
        <v>3956</v>
      </c>
      <c r="J1910" s="24" t="s">
        <v>4656</v>
      </c>
      <c r="K1910" s="24"/>
      <c r="L1910" s="24" t="s">
        <v>4867</v>
      </c>
      <c r="M1910" s="24" t="s">
        <v>543</v>
      </c>
      <c r="N1910" s="24" t="s">
        <v>5218</v>
      </c>
      <c r="O1910" s="24" t="s">
        <v>1235</v>
      </c>
      <c r="P1910" s="25" t="s">
        <v>544</v>
      </c>
      <c r="Q1910" s="24" t="s">
        <v>5501</v>
      </c>
      <c r="R1910" s="25" t="s">
        <v>4664</v>
      </c>
      <c r="S1910" s="24"/>
      <c r="T1910" s="24"/>
      <c r="U1910" s="24"/>
    </row>
    <row r="1911" spans="2:21">
      <c r="B1911" s="24" t="str">
        <f t="shared" si="67"/>
        <v>N</v>
      </c>
      <c r="C1911" s="24" t="s">
        <v>6931</v>
      </c>
      <c r="D1911" s="24" t="str">
        <f t="shared" si="66"/>
        <v/>
      </c>
      <c r="E1911" s="197" t="s">
        <v>393</v>
      </c>
      <c r="F1911" s="189" t="s">
        <v>4655</v>
      </c>
      <c r="G1911" s="189" t="s">
        <v>359</v>
      </c>
      <c r="H1911" s="195" t="s">
        <v>360</v>
      </c>
      <c r="I1911" s="24" t="s">
        <v>3961</v>
      </c>
      <c r="J1911" s="24" t="s">
        <v>3961</v>
      </c>
      <c r="K1911" s="24"/>
      <c r="L1911" s="24" t="s">
        <v>4867</v>
      </c>
      <c r="M1911" s="24" t="s">
        <v>535</v>
      </c>
      <c r="N1911" s="24" t="s">
        <v>5218</v>
      </c>
      <c r="O1911" s="24" t="s">
        <v>1235</v>
      </c>
      <c r="P1911" s="25" t="s">
        <v>544</v>
      </c>
      <c r="Q1911" s="24" t="s">
        <v>5503</v>
      </c>
      <c r="R1911" s="25" t="s">
        <v>1095</v>
      </c>
      <c r="S1911" s="24"/>
      <c r="T1911" s="24"/>
      <c r="U1911" s="24"/>
    </row>
    <row r="1912" spans="2:21">
      <c r="B1912" s="24" t="str">
        <f t="shared" si="67"/>
        <v>N</v>
      </c>
      <c r="C1912" s="24" t="s">
        <v>6932</v>
      </c>
      <c r="D1912" s="24" t="str">
        <f t="shared" si="66"/>
        <v/>
      </c>
      <c r="E1912" s="197" t="s">
        <v>393</v>
      </c>
      <c r="F1912" s="189" t="s">
        <v>4655</v>
      </c>
      <c r="G1912" s="189" t="s">
        <v>359</v>
      </c>
      <c r="H1912" s="195" t="s">
        <v>360</v>
      </c>
      <c r="I1912" s="24" t="s">
        <v>3961</v>
      </c>
      <c r="J1912" s="24" t="s">
        <v>3961</v>
      </c>
      <c r="K1912" s="24"/>
      <c r="L1912" s="24" t="s">
        <v>4867</v>
      </c>
      <c r="M1912" s="24" t="s">
        <v>543</v>
      </c>
      <c r="N1912" s="24" t="s">
        <v>5218</v>
      </c>
      <c r="O1912" s="24" t="s">
        <v>1235</v>
      </c>
      <c r="P1912" s="25" t="s">
        <v>544</v>
      </c>
      <c r="Q1912" s="24" t="s">
        <v>5505</v>
      </c>
      <c r="R1912" s="25" t="s">
        <v>4664</v>
      </c>
      <c r="S1912" s="24"/>
      <c r="T1912" s="24"/>
      <c r="U1912" s="24"/>
    </row>
    <row r="1913" spans="2:21">
      <c r="B1913" s="24" t="str">
        <f t="shared" si="67"/>
        <v>N</v>
      </c>
      <c r="C1913" s="24" t="s">
        <v>6933</v>
      </c>
      <c r="D1913" s="24" t="str">
        <f t="shared" si="66"/>
        <v/>
      </c>
      <c r="E1913" s="197" t="s">
        <v>398</v>
      </c>
      <c r="F1913" s="189" t="s">
        <v>4655</v>
      </c>
      <c r="G1913" s="189" t="s">
        <v>401</v>
      </c>
      <c r="H1913" s="195" t="s">
        <v>402</v>
      </c>
      <c r="I1913" s="24" t="s">
        <v>3956</v>
      </c>
      <c r="J1913" s="24" t="s">
        <v>4656</v>
      </c>
      <c r="K1913" s="24"/>
      <c r="L1913" s="24" t="s">
        <v>4867</v>
      </c>
      <c r="M1913" s="24" t="s">
        <v>535</v>
      </c>
      <c r="N1913" s="24" t="s">
        <v>5218</v>
      </c>
      <c r="O1913" s="24" t="s">
        <v>1235</v>
      </c>
      <c r="P1913" s="25" t="s">
        <v>544</v>
      </c>
      <c r="Q1913" s="24" t="s">
        <v>5507</v>
      </c>
      <c r="R1913" s="25" t="s">
        <v>1095</v>
      </c>
      <c r="S1913" s="24"/>
      <c r="T1913" s="24"/>
      <c r="U1913" s="24"/>
    </row>
    <row r="1914" spans="2:21">
      <c r="B1914" s="24" t="str">
        <f t="shared" si="67"/>
        <v>N</v>
      </c>
      <c r="C1914" s="24" t="s">
        <v>6934</v>
      </c>
      <c r="D1914" s="24" t="str">
        <f t="shared" si="66"/>
        <v/>
      </c>
      <c r="E1914" s="197" t="s">
        <v>398</v>
      </c>
      <c r="F1914" s="189" t="s">
        <v>4655</v>
      </c>
      <c r="G1914" s="189" t="s">
        <v>401</v>
      </c>
      <c r="H1914" s="195" t="s">
        <v>402</v>
      </c>
      <c r="I1914" s="24" t="s">
        <v>3956</v>
      </c>
      <c r="J1914" s="24" t="s">
        <v>4656</v>
      </c>
      <c r="K1914" s="24"/>
      <c r="L1914" s="24" t="s">
        <v>4867</v>
      </c>
      <c r="M1914" s="24" t="s">
        <v>543</v>
      </c>
      <c r="N1914" s="24" t="s">
        <v>5218</v>
      </c>
      <c r="O1914" s="24" t="s">
        <v>1235</v>
      </c>
      <c r="P1914" s="25" t="s">
        <v>544</v>
      </c>
      <c r="Q1914" s="24" t="s">
        <v>5509</v>
      </c>
      <c r="R1914" s="25" t="s">
        <v>4664</v>
      </c>
      <c r="S1914" s="24"/>
      <c r="T1914" s="24"/>
      <c r="U1914" s="24"/>
    </row>
    <row r="1915" spans="2:21">
      <c r="B1915" s="24" t="str">
        <f t="shared" si="67"/>
        <v>N</v>
      </c>
      <c r="C1915" s="24" t="s">
        <v>6935</v>
      </c>
      <c r="D1915" s="24" t="str">
        <f t="shared" si="66"/>
        <v/>
      </c>
      <c r="E1915" s="197" t="s">
        <v>398</v>
      </c>
      <c r="F1915" s="189" t="s">
        <v>4655</v>
      </c>
      <c r="G1915" s="189" t="s">
        <v>401</v>
      </c>
      <c r="H1915" s="195" t="s">
        <v>402</v>
      </c>
      <c r="I1915" s="24" t="s">
        <v>3961</v>
      </c>
      <c r="J1915" s="24" t="s">
        <v>3961</v>
      </c>
      <c r="K1915" s="24"/>
      <c r="L1915" s="24" t="s">
        <v>4867</v>
      </c>
      <c r="M1915" s="24" t="s">
        <v>535</v>
      </c>
      <c r="N1915" s="24" t="s">
        <v>5218</v>
      </c>
      <c r="O1915" s="24" t="s">
        <v>1235</v>
      </c>
      <c r="P1915" s="25" t="s">
        <v>544</v>
      </c>
      <c r="Q1915" s="24" t="s">
        <v>5511</v>
      </c>
      <c r="R1915" s="25" t="s">
        <v>1095</v>
      </c>
      <c r="S1915" s="24"/>
      <c r="T1915" s="24"/>
      <c r="U1915" s="24"/>
    </row>
    <row r="1916" spans="2:21">
      <c r="B1916" s="24" t="str">
        <f t="shared" si="67"/>
        <v>N</v>
      </c>
      <c r="C1916" s="24" t="s">
        <v>6936</v>
      </c>
      <c r="D1916" s="24" t="str">
        <f t="shared" si="66"/>
        <v/>
      </c>
      <c r="E1916" s="197" t="s">
        <v>398</v>
      </c>
      <c r="F1916" s="189" t="s">
        <v>4655</v>
      </c>
      <c r="G1916" s="189" t="s">
        <v>401</v>
      </c>
      <c r="H1916" s="195" t="s">
        <v>402</v>
      </c>
      <c r="I1916" s="24" t="s">
        <v>3961</v>
      </c>
      <c r="J1916" s="24" t="s">
        <v>3961</v>
      </c>
      <c r="K1916" s="24"/>
      <c r="L1916" s="24" t="s">
        <v>4867</v>
      </c>
      <c r="M1916" s="24" t="s">
        <v>543</v>
      </c>
      <c r="N1916" s="24" t="s">
        <v>5218</v>
      </c>
      <c r="O1916" s="24" t="s">
        <v>1235</v>
      </c>
      <c r="P1916" s="25" t="s">
        <v>544</v>
      </c>
      <c r="Q1916" s="24" t="s">
        <v>5513</v>
      </c>
      <c r="R1916" s="25" t="s">
        <v>4664</v>
      </c>
      <c r="S1916" s="24"/>
      <c r="T1916" s="24"/>
      <c r="U1916" s="24"/>
    </row>
    <row r="1917" spans="2:21">
      <c r="B1917" s="24" t="str">
        <f t="shared" si="67"/>
        <v>N</v>
      </c>
      <c r="C1917" s="24" t="s">
        <v>6937</v>
      </c>
      <c r="D1917" s="24" t="str">
        <f t="shared" si="66"/>
        <v/>
      </c>
      <c r="E1917" s="197" t="s">
        <v>405</v>
      </c>
      <c r="F1917" s="189" t="s">
        <v>4655</v>
      </c>
      <c r="G1917" s="189" t="s">
        <v>401</v>
      </c>
      <c r="H1917" s="195" t="s">
        <v>402</v>
      </c>
      <c r="I1917" s="24" t="s">
        <v>3956</v>
      </c>
      <c r="J1917" s="24" t="s">
        <v>4656</v>
      </c>
      <c r="K1917" s="24"/>
      <c r="L1917" s="24" t="s">
        <v>4867</v>
      </c>
      <c r="M1917" s="24" t="s">
        <v>535</v>
      </c>
      <c r="N1917" s="24" t="s">
        <v>5218</v>
      </c>
      <c r="O1917" s="24" t="s">
        <v>1235</v>
      </c>
      <c r="P1917" s="25" t="s">
        <v>544</v>
      </c>
      <c r="Q1917" s="24" t="s">
        <v>5515</v>
      </c>
      <c r="R1917" s="25" t="s">
        <v>1095</v>
      </c>
      <c r="S1917" s="24"/>
      <c r="T1917" s="24"/>
      <c r="U1917" s="24"/>
    </row>
    <row r="1918" spans="2:21">
      <c r="B1918" s="24" t="str">
        <f t="shared" si="67"/>
        <v>N</v>
      </c>
      <c r="C1918" s="24" t="s">
        <v>6938</v>
      </c>
      <c r="D1918" s="24" t="str">
        <f t="shared" si="66"/>
        <v/>
      </c>
      <c r="E1918" s="197" t="s">
        <v>405</v>
      </c>
      <c r="F1918" s="189" t="s">
        <v>4655</v>
      </c>
      <c r="G1918" s="189" t="s">
        <v>401</v>
      </c>
      <c r="H1918" s="195" t="s">
        <v>402</v>
      </c>
      <c r="I1918" s="24" t="s">
        <v>3956</v>
      </c>
      <c r="J1918" s="24" t="s">
        <v>4656</v>
      </c>
      <c r="K1918" s="24"/>
      <c r="L1918" s="24" t="s">
        <v>4867</v>
      </c>
      <c r="M1918" s="24" t="s">
        <v>543</v>
      </c>
      <c r="N1918" s="24" t="s">
        <v>5218</v>
      </c>
      <c r="O1918" s="24" t="s">
        <v>1235</v>
      </c>
      <c r="P1918" s="25" t="s">
        <v>544</v>
      </c>
      <c r="Q1918" s="24" t="s">
        <v>5517</v>
      </c>
      <c r="R1918" s="25" t="s">
        <v>4664</v>
      </c>
      <c r="S1918" s="24"/>
      <c r="T1918" s="24"/>
      <c r="U1918" s="24"/>
    </row>
    <row r="1919" spans="2:21">
      <c r="B1919" s="24" t="str">
        <f t="shared" si="67"/>
        <v>N</v>
      </c>
      <c r="C1919" s="24" t="s">
        <v>6939</v>
      </c>
      <c r="D1919" s="24" t="str">
        <f t="shared" si="66"/>
        <v/>
      </c>
      <c r="E1919" s="197" t="s">
        <v>405</v>
      </c>
      <c r="F1919" s="189" t="s">
        <v>4655</v>
      </c>
      <c r="G1919" s="189" t="s">
        <v>401</v>
      </c>
      <c r="H1919" s="195" t="s">
        <v>402</v>
      </c>
      <c r="I1919" s="24" t="s">
        <v>3961</v>
      </c>
      <c r="J1919" s="24" t="s">
        <v>3961</v>
      </c>
      <c r="K1919" s="24"/>
      <c r="L1919" s="24" t="s">
        <v>4867</v>
      </c>
      <c r="M1919" s="24" t="s">
        <v>535</v>
      </c>
      <c r="N1919" s="24" t="s">
        <v>5218</v>
      </c>
      <c r="O1919" s="24" t="s">
        <v>1235</v>
      </c>
      <c r="P1919" s="25" t="s">
        <v>544</v>
      </c>
      <c r="Q1919" s="24" t="s">
        <v>5519</v>
      </c>
      <c r="R1919" s="25" t="s">
        <v>1095</v>
      </c>
      <c r="S1919" s="24"/>
      <c r="T1919" s="24"/>
      <c r="U1919" s="24"/>
    </row>
    <row r="1920" spans="2:21">
      <c r="B1920" s="24" t="str">
        <f t="shared" si="67"/>
        <v>N</v>
      </c>
      <c r="C1920" s="24" t="s">
        <v>6940</v>
      </c>
      <c r="D1920" s="24" t="str">
        <f t="shared" si="66"/>
        <v/>
      </c>
      <c r="E1920" s="197" t="s">
        <v>405</v>
      </c>
      <c r="F1920" s="189" t="s">
        <v>4655</v>
      </c>
      <c r="G1920" s="189" t="s">
        <v>401</v>
      </c>
      <c r="H1920" s="195" t="s">
        <v>402</v>
      </c>
      <c r="I1920" s="24" t="s">
        <v>3961</v>
      </c>
      <c r="J1920" s="24" t="s">
        <v>3961</v>
      </c>
      <c r="K1920" s="24"/>
      <c r="L1920" s="24" t="s">
        <v>4867</v>
      </c>
      <c r="M1920" s="24" t="s">
        <v>543</v>
      </c>
      <c r="N1920" s="24" t="s">
        <v>5218</v>
      </c>
      <c r="O1920" s="24" t="s">
        <v>1235</v>
      </c>
      <c r="P1920" s="25" t="s">
        <v>544</v>
      </c>
      <c r="Q1920" s="24" t="s">
        <v>5521</v>
      </c>
      <c r="R1920" s="25" t="s">
        <v>4664</v>
      </c>
      <c r="S1920" s="24"/>
      <c r="T1920" s="24"/>
      <c r="U1920" s="24"/>
    </row>
    <row r="1921" spans="2:21">
      <c r="B1921" s="24" t="str">
        <f t="shared" si="67"/>
        <v>N</v>
      </c>
      <c r="C1921" s="24" t="s">
        <v>6941</v>
      </c>
      <c r="D1921" s="24" t="str">
        <f t="shared" si="66"/>
        <v/>
      </c>
      <c r="E1921" s="197" t="s">
        <v>405</v>
      </c>
      <c r="F1921" s="189" t="s">
        <v>4655</v>
      </c>
      <c r="G1921" s="189" t="s">
        <v>410</v>
      </c>
      <c r="H1921" s="195" t="s">
        <v>411</v>
      </c>
      <c r="I1921" s="24" t="s">
        <v>3956</v>
      </c>
      <c r="J1921" s="24" t="s">
        <v>4656</v>
      </c>
      <c r="K1921" s="24"/>
      <c r="L1921" s="24" t="s">
        <v>4867</v>
      </c>
      <c r="M1921" s="24" t="s">
        <v>535</v>
      </c>
      <c r="N1921" s="24" t="s">
        <v>5218</v>
      </c>
      <c r="O1921" s="24" t="s">
        <v>1235</v>
      </c>
      <c r="P1921" s="25" t="s">
        <v>544</v>
      </c>
      <c r="Q1921" s="24" t="s">
        <v>5523</v>
      </c>
      <c r="R1921" s="25" t="s">
        <v>1095</v>
      </c>
      <c r="S1921" s="24"/>
      <c r="T1921" s="24"/>
      <c r="U1921" s="24"/>
    </row>
    <row r="1922" spans="2:21">
      <c r="B1922" s="24" t="str">
        <f t="shared" si="67"/>
        <v>N</v>
      </c>
      <c r="C1922" s="24" t="s">
        <v>6942</v>
      </c>
      <c r="D1922" s="24" t="str">
        <f t="shared" si="66"/>
        <v/>
      </c>
      <c r="E1922" s="197" t="s">
        <v>405</v>
      </c>
      <c r="F1922" s="189" t="s">
        <v>4655</v>
      </c>
      <c r="G1922" s="189" t="s">
        <v>410</v>
      </c>
      <c r="H1922" s="195" t="s">
        <v>411</v>
      </c>
      <c r="I1922" s="24" t="s">
        <v>3956</v>
      </c>
      <c r="J1922" s="24" t="s">
        <v>4656</v>
      </c>
      <c r="K1922" s="24"/>
      <c r="L1922" s="24" t="s">
        <v>4867</v>
      </c>
      <c r="M1922" s="24" t="s">
        <v>543</v>
      </c>
      <c r="N1922" s="24" t="s">
        <v>5218</v>
      </c>
      <c r="O1922" s="24" t="s">
        <v>1235</v>
      </c>
      <c r="P1922" s="25" t="s">
        <v>544</v>
      </c>
      <c r="Q1922" s="24" t="s">
        <v>5525</v>
      </c>
      <c r="R1922" s="25" t="s">
        <v>4664</v>
      </c>
      <c r="S1922" s="24"/>
      <c r="T1922" s="24"/>
      <c r="U1922" s="24"/>
    </row>
    <row r="1923" spans="2:21">
      <c r="B1923" s="24" t="str">
        <f t="shared" si="67"/>
        <v>N</v>
      </c>
      <c r="C1923" s="24" t="s">
        <v>6943</v>
      </c>
      <c r="D1923" s="24" t="str">
        <f t="shared" si="66"/>
        <v/>
      </c>
      <c r="E1923" s="197" t="s">
        <v>405</v>
      </c>
      <c r="F1923" s="189" t="s">
        <v>4655</v>
      </c>
      <c r="G1923" s="189" t="s">
        <v>410</v>
      </c>
      <c r="H1923" s="195" t="s">
        <v>411</v>
      </c>
      <c r="I1923" s="24" t="s">
        <v>3961</v>
      </c>
      <c r="J1923" s="24" t="s">
        <v>3961</v>
      </c>
      <c r="K1923" s="24"/>
      <c r="L1923" s="24" t="s">
        <v>4867</v>
      </c>
      <c r="M1923" s="24" t="s">
        <v>535</v>
      </c>
      <c r="N1923" s="24" t="s">
        <v>5218</v>
      </c>
      <c r="O1923" s="24" t="s">
        <v>1235</v>
      </c>
      <c r="P1923" s="25" t="s">
        <v>544</v>
      </c>
      <c r="Q1923" s="24" t="s">
        <v>5527</v>
      </c>
      <c r="R1923" s="25" t="s">
        <v>1095</v>
      </c>
      <c r="S1923" s="24"/>
      <c r="T1923" s="24"/>
      <c r="U1923" s="24"/>
    </row>
    <row r="1924" spans="2:21">
      <c r="B1924" s="24" t="str">
        <f t="shared" si="67"/>
        <v>N</v>
      </c>
      <c r="C1924" s="24" t="s">
        <v>6944</v>
      </c>
      <c r="D1924" s="24" t="str">
        <f t="shared" si="66"/>
        <v/>
      </c>
      <c r="E1924" s="197" t="s">
        <v>405</v>
      </c>
      <c r="F1924" s="189" t="s">
        <v>4655</v>
      </c>
      <c r="G1924" s="189" t="s">
        <v>410</v>
      </c>
      <c r="H1924" s="195" t="s">
        <v>411</v>
      </c>
      <c r="I1924" s="24" t="s">
        <v>3961</v>
      </c>
      <c r="J1924" s="24" t="s">
        <v>3961</v>
      </c>
      <c r="K1924" s="24"/>
      <c r="L1924" s="24" t="s">
        <v>4867</v>
      </c>
      <c r="M1924" s="24" t="s">
        <v>543</v>
      </c>
      <c r="N1924" s="24" t="s">
        <v>5218</v>
      </c>
      <c r="O1924" s="24" t="s">
        <v>1235</v>
      </c>
      <c r="P1924" s="25" t="s">
        <v>544</v>
      </c>
      <c r="Q1924" s="24" t="s">
        <v>5529</v>
      </c>
      <c r="R1924" s="25" t="s">
        <v>4664</v>
      </c>
      <c r="S1924" s="24"/>
      <c r="T1924" s="24"/>
      <c r="U1924" s="24"/>
    </row>
    <row r="1925" spans="2:21">
      <c r="B1925" s="24" t="str">
        <f t="shared" si="67"/>
        <v>N</v>
      </c>
      <c r="C1925" s="24" t="s">
        <v>6945</v>
      </c>
      <c r="D1925" s="24" t="str">
        <f t="shared" si="66"/>
        <v/>
      </c>
      <c r="E1925" s="197" t="s">
        <v>414</v>
      </c>
      <c r="F1925" s="189" t="s">
        <v>4655</v>
      </c>
      <c r="G1925" s="189" t="s">
        <v>410</v>
      </c>
      <c r="H1925" s="195" t="s">
        <v>411</v>
      </c>
      <c r="I1925" s="24" t="s">
        <v>3956</v>
      </c>
      <c r="J1925" s="24" t="s">
        <v>4656</v>
      </c>
      <c r="K1925" s="24"/>
      <c r="L1925" s="24" t="s">
        <v>4867</v>
      </c>
      <c r="M1925" s="24" t="s">
        <v>535</v>
      </c>
      <c r="N1925" s="24" t="s">
        <v>5218</v>
      </c>
      <c r="O1925" s="24" t="s">
        <v>1235</v>
      </c>
      <c r="P1925" s="25" t="s">
        <v>544</v>
      </c>
      <c r="Q1925" s="24" t="s">
        <v>5531</v>
      </c>
      <c r="R1925" s="25" t="s">
        <v>1095</v>
      </c>
      <c r="S1925" s="24"/>
      <c r="T1925" s="24"/>
      <c r="U1925" s="24"/>
    </row>
    <row r="1926" spans="2:21">
      <c r="B1926" s="24" t="str">
        <f t="shared" si="67"/>
        <v>N</v>
      </c>
      <c r="C1926" s="24" t="s">
        <v>6946</v>
      </c>
      <c r="D1926" s="24" t="str">
        <f t="shared" si="66"/>
        <v/>
      </c>
      <c r="E1926" s="197" t="s">
        <v>414</v>
      </c>
      <c r="F1926" s="189" t="s">
        <v>4655</v>
      </c>
      <c r="G1926" s="189" t="s">
        <v>410</v>
      </c>
      <c r="H1926" s="195" t="s">
        <v>411</v>
      </c>
      <c r="I1926" s="24" t="s">
        <v>3956</v>
      </c>
      <c r="J1926" s="24" t="s">
        <v>4656</v>
      </c>
      <c r="K1926" s="24"/>
      <c r="L1926" s="24" t="s">
        <v>4867</v>
      </c>
      <c r="M1926" s="24" t="s">
        <v>543</v>
      </c>
      <c r="N1926" s="24" t="s">
        <v>5218</v>
      </c>
      <c r="O1926" s="24" t="s">
        <v>1235</v>
      </c>
      <c r="P1926" s="25" t="s">
        <v>544</v>
      </c>
      <c r="Q1926" s="24" t="s">
        <v>5533</v>
      </c>
      <c r="R1926" s="25" t="s">
        <v>4664</v>
      </c>
      <c r="S1926" s="24"/>
      <c r="T1926" s="24"/>
      <c r="U1926" s="24"/>
    </row>
    <row r="1927" spans="2:21">
      <c r="B1927" s="24" t="str">
        <f t="shared" si="67"/>
        <v>N</v>
      </c>
      <c r="C1927" s="24" t="s">
        <v>6947</v>
      </c>
      <c r="D1927" s="24" t="str">
        <f t="shared" si="66"/>
        <v/>
      </c>
      <c r="E1927" s="197" t="s">
        <v>414</v>
      </c>
      <c r="F1927" s="189" t="s">
        <v>4655</v>
      </c>
      <c r="G1927" s="189" t="s">
        <v>410</v>
      </c>
      <c r="H1927" s="195" t="s">
        <v>411</v>
      </c>
      <c r="I1927" s="24" t="s">
        <v>3961</v>
      </c>
      <c r="J1927" s="24" t="s">
        <v>3961</v>
      </c>
      <c r="K1927" s="24"/>
      <c r="L1927" s="24" t="s">
        <v>4867</v>
      </c>
      <c r="M1927" s="24" t="s">
        <v>535</v>
      </c>
      <c r="N1927" s="24" t="s">
        <v>5218</v>
      </c>
      <c r="O1927" s="24" t="s">
        <v>1235</v>
      </c>
      <c r="P1927" s="25" t="s">
        <v>544</v>
      </c>
      <c r="Q1927" s="24" t="s">
        <v>5535</v>
      </c>
      <c r="R1927" s="25" t="s">
        <v>1095</v>
      </c>
      <c r="S1927" s="24"/>
      <c r="T1927" s="24"/>
      <c r="U1927" s="24"/>
    </row>
    <row r="1928" spans="2:21">
      <c r="B1928" s="24" t="str">
        <f t="shared" si="67"/>
        <v>N</v>
      </c>
      <c r="C1928" s="24" t="s">
        <v>6948</v>
      </c>
      <c r="D1928" s="24" t="str">
        <f t="shared" si="66"/>
        <v/>
      </c>
      <c r="E1928" s="197" t="s">
        <v>414</v>
      </c>
      <c r="F1928" s="189" t="s">
        <v>4655</v>
      </c>
      <c r="G1928" s="189" t="s">
        <v>410</v>
      </c>
      <c r="H1928" s="195" t="s">
        <v>411</v>
      </c>
      <c r="I1928" s="24" t="s">
        <v>3961</v>
      </c>
      <c r="J1928" s="24" t="s">
        <v>3961</v>
      </c>
      <c r="K1928" s="24"/>
      <c r="L1928" s="24" t="s">
        <v>4867</v>
      </c>
      <c r="M1928" s="24" t="s">
        <v>543</v>
      </c>
      <c r="N1928" s="24" t="s">
        <v>5218</v>
      </c>
      <c r="O1928" s="24" t="s">
        <v>1235</v>
      </c>
      <c r="P1928" s="25" t="s">
        <v>544</v>
      </c>
      <c r="Q1928" s="24" t="s">
        <v>5537</v>
      </c>
      <c r="R1928" s="25" t="s">
        <v>4664</v>
      </c>
      <c r="S1928" s="24"/>
      <c r="T1928" s="24"/>
      <c r="U1928" s="24"/>
    </row>
    <row r="1929" spans="2:21">
      <c r="B1929" s="24" t="str">
        <f t="shared" si="67"/>
        <v>N</v>
      </c>
      <c r="C1929" s="24" t="s">
        <v>6949</v>
      </c>
      <c r="D1929" s="24" t="str">
        <f t="shared" si="66"/>
        <v/>
      </c>
      <c r="E1929" s="197" t="s">
        <v>419</v>
      </c>
      <c r="F1929" s="189" t="s">
        <v>4655</v>
      </c>
      <c r="G1929" s="189" t="s">
        <v>401</v>
      </c>
      <c r="H1929" s="195" t="s">
        <v>402</v>
      </c>
      <c r="I1929" s="24" t="s">
        <v>3956</v>
      </c>
      <c r="J1929" s="24" t="s">
        <v>4656</v>
      </c>
      <c r="K1929" s="24"/>
      <c r="L1929" s="24" t="s">
        <v>4867</v>
      </c>
      <c r="M1929" s="24" t="s">
        <v>535</v>
      </c>
      <c r="N1929" s="24" t="s">
        <v>5218</v>
      </c>
      <c r="O1929" s="24" t="s">
        <v>1235</v>
      </c>
      <c r="P1929" s="25" t="s">
        <v>544</v>
      </c>
      <c r="Q1929" s="24" t="s">
        <v>5539</v>
      </c>
      <c r="R1929" s="25" t="s">
        <v>1095</v>
      </c>
      <c r="S1929" s="24"/>
      <c r="T1929" s="24"/>
      <c r="U1929" s="24"/>
    </row>
    <row r="1930" spans="2:21">
      <c r="B1930" s="24" t="str">
        <f t="shared" si="67"/>
        <v>N</v>
      </c>
      <c r="C1930" s="24" t="s">
        <v>6950</v>
      </c>
      <c r="D1930" s="24" t="str">
        <f t="shared" si="66"/>
        <v/>
      </c>
      <c r="E1930" s="197" t="s">
        <v>419</v>
      </c>
      <c r="F1930" s="189" t="s">
        <v>4655</v>
      </c>
      <c r="G1930" s="189" t="s">
        <v>401</v>
      </c>
      <c r="H1930" s="195" t="s">
        <v>402</v>
      </c>
      <c r="I1930" s="24" t="s">
        <v>3956</v>
      </c>
      <c r="J1930" s="24" t="s">
        <v>4656</v>
      </c>
      <c r="K1930" s="24"/>
      <c r="L1930" s="24" t="s">
        <v>4867</v>
      </c>
      <c r="M1930" s="24" t="s">
        <v>543</v>
      </c>
      <c r="N1930" s="24" t="s">
        <v>5218</v>
      </c>
      <c r="O1930" s="24" t="s">
        <v>1235</v>
      </c>
      <c r="P1930" s="25" t="s">
        <v>544</v>
      </c>
      <c r="Q1930" s="24" t="s">
        <v>5541</v>
      </c>
      <c r="R1930" s="25" t="s">
        <v>4664</v>
      </c>
      <c r="S1930" s="24"/>
      <c r="T1930" s="24"/>
      <c r="U1930" s="24"/>
    </row>
    <row r="1931" spans="2:21">
      <c r="B1931" s="24" t="str">
        <f t="shared" si="67"/>
        <v>N</v>
      </c>
      <c r="C1931" s="24" t="s">
        <v>6951</v>
      </c>
      <c r="D1931" s="24" t="str">
        <f t="shared" si="66"/>
        <v/>
      </c>
      <c r="E1931" s="197" t="s">
        <v>419</v>
      </c>
      <c r="F1931" s="189" t="s">
        <v>4655</v>
      </c>
      <c r="G1931" s="189" t="s">
        <v>401</v>
      </c>
      <c r="H1931" s="195" t="s">
        <v>402</v>
      </c>
      <c r="I1931" s="24" t="s">
        <v>3961</v>
      </c>
      <c r="J1931" s="24" t="s">
        <v>3961</v>
      </c>
      <c r="K1931" s="24"/>
      <c r="L1931" s="24" t="s">
        <v>4867</v>
      </c>
      <c r="M1931" s="24" t="s">
        <v>535</v>
      </c>
      <c r="N1931" s="24" t="s">
        <v>5218</v>
      </c>
      <c r="O1931" s="24" t="s">
        <v>1235</v>
      </c>
      <c r="P1931" s="25" t="s">
        <v>544</v>
      </c>
      <c r="Q1931" s="24" t="s">
        <v>5543</v>
      </c>
      <c r="R1931" s="25" t="s">
        <v>1095</v>
      </c>
      <c r="S1931" s="24"/>
      <c r="T1931" s="24"/>
      <c r="U1931" s="24"/>
    </row>
    <row r="1932" spans="2:21">
      <c r="B1932" s="24" t="str">
        <f t="shared" si="67"/>
        <v>N</v>
      </c>
      <c r="C1932" s="24" t="s">
        <v>6952</v>
      </c>
      <c r="D1932" s="24" t="str">
        <f t="shared" si="66"/>
        <v/>
      </c>
      <c r="E1932" s="197" t="s">
        <v>419</v>
      </c>
      <c r="F1932" s="189" t="s">
        <v>4655</v>
      </c>
      <c r="G1932" s="189" t="s">
        <v>401</v>
      </c>
      <c r="H1932" s="195" t="s">
        <v>402</v>
      </c>
      <c r="I1932" s="24" t="s">
        <v>3961</v>
      </c>
      <c r="J1932" s="24" t="s">
        <v>3961</v>
      </c>
      <c r="K1932" s="24"/>
      <c r="L1932" s="24" t="s">
        <v>4867</v>
      </c>
      <c r="M1932" s="24" t="s">
        <v>543</v>
      </c>
      <c r="N1932" s="24" t="s">
        <v>5218</v>
      </c>
      <c r="O1932" s="24" t="s">
        <v>1235</v>
      </c>
      <c r="P1932" s="25" t="s">
        <v>544</v>
      </c>
      <c r="Q1932" s="24" t="s">
        <v>5545</v>
      </c>
      <c r="R1932" s="25" t="s">
        <v>4664</v>
      </c>
      <c r="S1932" s="24"/>
      <c r="T1932" s="24"/>
      <c r="U1932" s="24"/>
    </row>
    <row r="1933" spans="2:21">
      <c r="B1933" s="24" t="str">
        <f t="shared" si="67"/>
        <v>N</v>
      </c>
      <c r="C1933" s="24" t="s">
        <v>6953</v>
      </c>
      <c r="D1933" s="24" t="str">
        <f t="shared" si="66"/>
        <v/>
      </c>
      <c r="E1933" s="197" t="s">
        <v>424</v>
      </c>
      <c r="F1933" s="189" t="s">
        <v>4655</v>
      </c>
      <c r="G1933" s="189" t="s">
        <v>401</v>
      </c>
      <c r="H1933" s="195" t="s">
        <v>402</v>
      </c>
      <c r="I1933" s="24" t="s">
        <v>3956</v>
      </c>
      <c r="J1933" s="24" t="s">
        <v>4656</v>
      </c>
      <c r="K1933" s="24"/>
      <c r="L1933" s="24" t="s">
        <v>4867</v>
      </c>
      <c r="M1933" s="24" t="s">
        <v>535</v>
      </c>
      <c r="N1933" s="24" t="s">
        <v>5218</v>
      </c>
      <c r="O1933" s="24" t="s">
        <v>1235</v>
      </c>
      <c r="P1933" s="25" t="s">
        <v>544</v>
      </c>
      <c r="Q1933" s="24" t="s">
        <v>5547</v>
      </c>
      <c r="R1933" s="25" t="s">
        <v>1095</v>
      </c>
      <c r="S1933" s="24"/>
      <c r="T1933" s="24"/>
      <c r="U1933" s="24"/>
    </row>
    <row r="1934" spans="2:21">
      <c r="B1934" s="24" t="str">
        <f t="shared" si="67"/>
        <v>N</v>
      </c>
      <c r="C1934" s="24" t="s">
        <v>6954</v>
      </c>
      <c r="D1934" s="24" t="str">
        <f t="shared" si="66"/>
        <v/>
      </c>
      <c r="E1934" s="197" t="s">
        <v>424</v>
      </c>
      <c r="F1934" s="189" t="s">
        <v>4655</v>
      </c>
      <c r="G1934" s="189" t="s">
        <v>401</v>
      </c>
      <c r="H1934" s="195" t="s">
        <v>402</v>
      </c>
      <c r="I1934" s="24" t="s">
        <v>3956</v>
      </c>
      <c r="J1934" s="24" t="s">
        <v>4656</v>
      </c>
      <c r="K1934" s="24"/>
      <c r="L1934" s="24" t="s">
        <v>4867</v>
      </c>
      <c r="M1934" s="24" t="s">
        <v>543</v>
      </c>
      <c r="N1934" s="24" t="s">
        <v>5218</v>
      </c>
      <c r="O1934" s="24" t="s">
        <v>1235</v>
      </c>
      <c r="P1934" s="25" t="s">
        <v>544</v>
      </c>
      <c r="Q1934" s="24" t="s">
        <v>5549</v>
      </c>
      <c r="R1934" s="25" t="s">
        <v>4664</v>
      </c>
      <c r="S1934" s="24"/>
      <c r="T1934" s="24"/>
      <c r="U1934" s="24"/>
    </row>
    <row r="1935" spans="2:21">
      <c r="B1935" s="24" t="str">
        <f t="shared" si="67"/>
        <v>N</v>
      </c>
      <c r="C1935" s="24" t="s">
        <v>6955</v>
      </c>
      <c r="D1935" s="24" t="str">
        <f t="shared" si="66"/>
        <v/>
      </c>
      <c r="E1935" s="197" t="s">
        <v>424</v>
      </c>
      <c r="F1935" s="189" t="s">
        <v>4655</v>
      </c>
      <c r="G1935" s="189" t="s">
        <v>401</v>
      </c>
      <c r="H1935" s="195" t="s">
        <v>402</v>
      </c>
      <c r="I1935" s="24" t="s">
        <v>3961</v>
      </c>
      <c r="J1935" s="24" t="s">
        <v>3961</v>
      </c>
      <c r="K1935" s="24"/>
      <c r="L1935" s="24" t="s">
        <v>4867</v>
      </c>
      <c r="M1935" s="24" t="s">
        <v>535</v>
      </c>
      <c r="N1935" s="24" t="s">
        <v>5218</v>
      </c>
      <c r="O1935" s="24" t="s">
        <v>1235</v>
      </c>
      <c r="P1935" s="25" t="s">
        <v>544</v>
      </c>
      <c r="Q1935" s="24" t="s">
        <v>5551</v>
      </c>
      <c r="R1935" s="25" t="s">
        <v>1095</v>
      </c>
      <c r="S1935" s="24"/>
      <c r="T1935" s="24"/>
      <c r="U1935" s="24"/>
    </row>
    <row r="1936" spans="2:21">
      <c r="B1936" s="24" t="str">
        <f t="shared" si="67"/>
        <v>N</v>
      </c>
      <c r="C1936" s="24" t="s">
        <v>6956</v>
      </c>
      <c r="D1936" s="24" t="str">
        <f t="shared" si="66"/>
        <v/>
      </c>
      <c r="E1936" s="197" t="s">
        <v>424</v>
      </c>
      <c r="F1936" s="189" t="s">
        <v>4655</v>
      </c>
      <c r="G1936" s="189" t="s">
        <v>401</v>
      </c>
      <c r="H1936" s="195" t="s">
        <v>402</v>
      </c>
      <c r="I1936" s="24" t="s">
        <v>3961</v>
      </c>
      <c r="J1936" s="24" t="s">
        <v>3961</v>
      </c>
      <c r="K1936" s="24"/>
      <c r="L1936" s="24" t="s">
        <v>4867</v>
      </c>
      <c r="M1936" s="24" t="s">
        <v>543</v>
      </c>
      <c r="N1936" s="24" t="s">
        <v>5218</v>
      </c>
      <c r="O1936" s="24" t="s">
        <v>1235</v>
      </c>
      <c r="P1936" s="25" t="s">
        <v>544</v>
      </c>
      <c r="Q1936" s="24" t="s">
        <v>5553</v>
      </c>
      <c r="R1936" s="25" t="s">
        <v>4664</v>
      </c>
      <c r="S1936" s="24"/>
      <c r="T1936" s="24"/>
      <c r="U1936" s="24"/>
    </row>
    <row r="1937" spans="2:21">
      <c r="B1937" s="24" t="str">
        <f t="shared" si="67"/>
        <v>N</v>
      </c>
      <c r="C1937" s="24" t="s">
        <v>6957</v>
      </c>
      <c r="D1937" s="24" t="str">
        <f t="shared" si="66"/>
        <v/>
      </c>
      <c r="E1937" s="197" t="s">
        <v>429</v>
      </c>
      <c r="F1937" s="189" t="s">
        <v>4655</v>
      </c>
      <c r="G1937" s="189" t="s">
        <v>432</v>
      </c>
      <c r="H1937" s="195" t="s">
        <v>265</v>
      </c>
      <c r="I1937" s="24" t="s">
        <v>3956</v>
      </c>
      <c r="J1937" s="24" t="s">
        <v>4656</v>
      </c>
      <c r="K1937" s="24"/>
      <c r="L1937" s="24" t="s">
        <v>4867</v>
      </c>
      <c r="M1937" s="24" t="s">
        <v>535</v>
      </c>
      <c r="N1937" s="24" t="s">
        <v>5218</v>
      </c>
      <c r="O1937" s="24" t="s">
        <v>1235</v>
      </c>
      <c r="P1937" s="25" t="s">
        <v>544</v>
      </c>
      <c r="Q1937" s="24" t="s">
        <v>5555</v>
      </c>
      <c r="R1937" s="25" t="s">
        <v>1095</v>
      </c>
      <c r="S1937" s="24"/>
      <c r="T1937" s="24"/>
      <c r="U1937" s="24"/>
    </row>
    <row r="1938" spans="2:21">
      <c r="B1938" s="24" t="str">
        <f t="shared" si="67"/>
        <v>N</v>
      </c>
      <c r="C1938" s="24" t="s">
        <v>6958</v>
      </c>
      <c r="D1938" s="24" t="str">
        <f t="shared" si="66"/>
        <v/>
      </c>
      <c r="E1938" s="197" t="s">
        <v>429</v>
      </c>
      <c r="F1938" s="189" t="s">
        <v>4655</v>
      </c>
      <c r="G1938" s="189" t="s">
        <v>432</v>
      </c>
      <c r="H1938" s="195" t="s">
        <v>265</v>
      </c>
      <c r="I1938" s="24" t="s">
        <v>3956</v>
      </c>
      <c r="J1938" s="24" t="s">
        <v>4656</v>
      </c>
      <c r="K1938" s="24"/>
      <c r="L1938" s="24" t="s">
        <v>4867</v>
      </c>
      <c r="M1938" s="24" t="s">
        <v>543</v>
      </c>
      <c r="N1938" s="24" t="s">
        <v>5218</v>
      </c>
      <c r="O1938" s="24" t="s">
        <v>1235</v>
      </c>
      <c r="P1938" s="25" t="s">
        <v>544</v>
      </c>
      <c r="Q1938" s="24" t="s">
        <v>5557</v>
      </c>
      <c r="R1938" s="25" t="s">
        <v>4664</v>
      </c>
      <c r="S1938" s="24"/>
      <c r="T1938" s="24"/>
      <c r="U1938" s="24"/>
    </row>
    <row r="1939" spans="2:21">
      <c r="B1939" s="24" t="str">
        <f t="shared" si="67"/>
        <v>N</v>
      </c>
      <c r="C1939" s="24" t="s">
        <v>6959</v>
      </c>
      <c r="D1939" s="24" t="str">
        <f t="shared" si="66"/>
        <v/>
      </c>
      <c r="E1939" s="197" t="s">
        <v>429</v>
      </c>
      <c r="F1939" s="189" t="s">
        <v>4655</v>
      </c>
      <c r="G1939" s="189" t="s">
        <v>432</v>
      </c>
      <c r="H1939" s="195" t="s">
        <v>265</v>
      </c>
      <c r="I1939" s="24" t="s">
        <v>3961</v>
      </c>
      <c r="J1939" s="24" t="s">
        <v>3961</v>
      </c>
      <c r="K1939" s="24"/>
      <c r="L1939" s="24" t="s">
        <v>4867</v>
      </c>
      <c r="M1939" s="24" t="s">
        <v>535</v>
      </c>
      <c r="N1939" s="24" t="s">
        <v>5218</v>
      </c>
      <c r="O1939" s="24" t="s">
        <v>1235</v>
      </c>
      <c r="P1939" s="25" t="s">
        <v>544</v>
      </c>
      <c r="Q1939" s="24" t="s">
        <v>5559</v>
      </c>
      <c r="R1939" s="25" t="s">
        <v>1095</v>
      </c>
      <c r="S1939" s="24"/>
      <c r="T1939" s="24"/>
      <c r="U1939" s="24"/>
    </row>
    <row r="1940" spans="2:21">
      <c r="B1940" s="24" t="str">
        <f t="shared" si="67"/>
        <v>N</v>
      </c>
      <c r="C1940" s="24" t="s">
        <v>6960</v>
      </c>
      <c r="D1940" s="24" t="str">
        <f t="shared" si="66"/>
        <v/>
      </c>
      <c r="E1940" s="197" t="s">
        <v>429</v>
      </c>
      <c r="F1940" s="189" t="s">
        <v>4655</v>
      </c>
      <c r="G1940" s="189" t="s">
        <v>432</v>
      </c>
      <c r="H1940" s="195" t="s">
        <v>265</v>
      </c>
      <c r="I1940" s="24" t="s">
        <v>3961</v>
      </c>
      <c r="J1940" s="24" t="s">
        <v>3961</v>
      </c>
      <c r="K1940" s="24"/>
      <c r="L1940" s="24" t="s">
        <v>4867</v>
      </c>
      <c r="M1940" s="24" t="s">
        <v>543</v>
      </c>
      <c r="N1940" s="24" t="s">
        <v>5218</v>
      </c>
      <c r="O1940" s="24" t="s">
        <v>1235</v>
      </c>
      <c r="P1940" s="25" t="s">
        <v>544</v>
      </c>
      <c r="Q1940" s="24" t="s">
        <v>5561</v>
      </c>
      <c r="R1940" s="25" t="s">
        <v>4664</v>
      </c>
      <c r="S1940" s="24"/>
      <c r="T1940" s="24"/>
      <c r="U1940" s="24"/>
    </row>
    <row r="1941" spans="2:21">
      <c r="B1941" s="24" t="str">
        <f t="shared" si="67"/>
        <v>N</v>
      </c>
      <c r="C1941" s="24" t="s">
        <v>6961</v>
      </c>
      <c r="D1941" s="24" t="str">
        <f t="shared" si="66"/>
        <v/>
      </c>
      <c r="E1941" s="197" t="s">
        <v>435</v>
      </c>
      <c r="F1941" s="189" t="s">
        <v>4655</v>
      </c>
      <c r="G1941" s="189" t="s">
        <v>401</v>
      </c>
      <c r="H1941" s="195" t="s">
        <v>402</v>
      </c>
      <c r="I1941" s="24" t="s">
        <v>3956</v>
      </c>
      <c r="J1941" s="24" t="s">
        <v>4656</v>
      </c>
      <c r="K1941" s="24"/>
      <c r="L1941" s="24" t="s">
        <v>4867</v>
      </c>
      <c r="M1941" s="24" t="s">
        <v>535</v>
      </c>
      <c r="N1941" s="24" t="s">
        <v>5218</v>
      </c>
      <c r="O1941" s="24" t="s">
        <v>1235</v>
      </c>
      <c r="P1941" s="25" t="s">
        <v>544</v>
      </c>
      <c r="Q1941" s="24" t="s">
        <v>5563</v>
      </c>
      <c r="R1941" s="25" t="s">
        <v>1095</v>
      </c>
      <c r="S1941" s="24"/>
      <c r="T1941" s="24"/>
      <c r="U1941" s="24"/>
    </row>
    <row r="1942" spans="2:21">
      <c r="B1942" s="24" t="str">
        <f t="shared" si="67"/>
        <v>N</v>
      </c>
      <c r="C1942" s="24" t="s">
        <v>6962</v>
      </c>
      <c r="D1942" s="24" t="str">
        <f t="shared" si="66"/>
        <v/>
      </c>
      <c r="E1942" s="197" t="s">
        <v>435</v>
      </c>
      <c r="F1942" s="189" t="s">
        <v>4655</v>
      </c>
      <c r="G1942" s="189" t="s">
        <v>401</v>
      </c>
      <c r="H1942" s="195" t="s">
        <v>402</v>
      </c>
      <c r="I1942" s="24" t="s">
        <v>3956</v>
      </c>
      <c r="J1942" s="24" t="s">
        <v>4656</v>
      </c>
      <c r="K1942" s="24"/>
      <c r="L1942" s="24" t="s">
        <v>4867</v>
      </c>
      <c r="M1942" s="24" t="s">
        <v>543</v>
      </c>
      <c r="N1942" s="24" t="s">
        <v>5218</v>
      </c>
      <c r="O1942" s="24" t="s">
        <v>1235</v>
      </c>
      <c r="P1942" s="25" t="s">
        <v>544</v>
      </c>
      <c r="Q1942" s="24" t="s">
        <v>5565</v>
      </c>
      <c r="R1942" s="25" t="s">
        <v>4664</v>
      </c>
      <c r="S1942" s="24"/>
      <c r="T1942" s="24"/>
      <c r="U1942" s="24"/>
    </row>
    <row r="1943" spans="2:21">
      <c r="B1943" s="24" t="str">
        <f t="shared" si="67"/>
        <v>N</v>
      </c>
      <c r="C1943" s="24" t="s">
        <v>6963</v>
      </c>
      <c r="D1943" s="24" t="str">
        <f t="shared" si="66"/>
        <v/>
      </c>
      <c r="E1943" s="197" t="s">
        <v>435</v>
      </c>
      <c r="F1943" s="189" t="s">
        <v>4655</v>
      </c>
      <c r="G1943" s="189" t="s">
        <v>401</v>
      </c>
      <c r="H1943" s="195" t="s">
        <v>402</v>
      </c>
      <c r="I1943" s="24" t="s">
        <v>3961</v>
      </c>
      <c r="J1943" s="24" t="s">
        <v>3961</v>
      </c>
      <c r="K1943" s="24"/>
      <c r="L1943" s="24" t="s">
        <v>4867</v>
      </c>
      <c r="M1943" s="24" t="s">
        <v>535</v>
      </c>
      <c r="N1943" s="24" t="s">
        <v>5218</v>
      </c>
      <c r="O1943" s="24" t="s">
        <v>1235</v>
      </c>
      <c r="P1943" s="25" t="s">
        <v>544</v>
      </c>
      <c r="Q1943" s="24" t="s">
        <v>5567</v>
      </c>
      <c r="R1943" s="25" t="s">
        <v>1095</v>
      </c>
      <c r="S1943" s="24"/>
      <c r="T1943" s="24"/>
      <c r="U1943" s="24"/>
    </row>
    <row r="1944" spans="2:21">
      <c r="B1944" s="24" t="str">
        <f t="shared" si="67"/>
        <v>N</v>
      </c>
      <c r="C1944" s="24" t="s">
        <v>6964</v>
      </c>
      <c r="D1944" s="24" t="str">
        <f t="shared" si="66"/>
        <v/>
      </c>
      <c r="E1944" s="197" t="s">
        <v>435</v>
      </c>
      <c r="F1944" s="189" t="s">
        <v>4655</v>
      </c>
      <c r="G1944" s="189" t="s">
        <v>401</v>
      </c>
      <c r="H1944" s="195" t="s">
        <v>402</v>
      </c>
      <c r="I1944" s="24" t="s">
        <v>3961</v>
      </c>
      <c r="J1944" s="24" t="s">
        <v>3961</v>
      </c>
      <c r="K1944" s="24"/>
      <c r="L1944" s="24" t="s">
        <v>4867</v>
      </c>
      <c r="M1944" s="24" t="s">
        <v>543</v>
      </c>
      <c r="N1944" s="24" t="s">
        <v>5218</v>
      </c>
      <c r="O1944" s="24" t="s">
        <v>1235</v>
      </c>
      <c r="P1944" s="25" t="s">
        <v>544</v>
      </c>
      <c r="Q1944" s="24" t="s">
        <v>5569</v>
      </c>
      <c r="R1944" s="25" t="s">
        <v>4664</v>
      </c>
      <c r="S1944" s="24"/>
      <c r="T1944" s="24"/>
      <c r="U1944" s="24"/>
    </row>
    <row r="1945" spans="2:21">
      <c r="B1945" s="24" t="str">
        <f t="shared" si="67"/>
        <v>N</v>
      </c>
      <c r="C1945" s="24" t="s">
        <v>6965</v>
      </c>
      <c r="D1945" s="24" t="str">
        <f t="shared" si="66"/>
        <v/>
      </c>
      <c r="E1945" s="197" t="s">
        <v>440</v>
      </c>
      <c r="F1945" s="189" t="s">
        <v>4655</v>
      </c>
      <c r="G1945" s="189" t="s">
        <v>443</v>
      </c>
      <c r="H1945" s="202" t="s">
        <v>444</v>
      </c>
      <c r="I1945" s="24" t="s">
        <v>3956</v>
      </c>
      <c r="J1945" s="24" t="s">
        <v>4656</v>
      </c>
      <c r="K1945" s="24"/>
      <c r="L1945" s="24" t="s">
        <v>4867</v>
      </c>
      <c r="M1945" s="24" t="s">
        <v>535</v>
      </c>
      <c r="N1945" s="24" t="s">
        <v>5218</v>
      </c>
      <c r="O1945" s="24" t="s">
        <v>1235</v>
      </c>
      <c r="P1945" s="25" t="s">
        <v>544</v>
      </c>
      <c r="Q1945" s="24" t="s">
        <v>5571</v>
      </c>
      <c r="R1945" s="25" t="s">
        <v>1095</v>
      </c>
      <c r="S1945" s="24"/>
      <c r="T1945" s="24"/>
      <c r="U1945" s="24"/>
    </row>
    <row r="1946" spans="2:21">
      <c r="B1946" s="24" t="str">
        <f t="shared" si="67"/>
        <v>N</v>
      </c>
      <c r="C1946" s="24" t="s">
        <v>6966</v>
      </c>
      <c r="D1946" s="24" t="str">
        <f t="shared" si="66"/>
        <v/>
      </c>
      <c r="E1946" s="197" t="s">
        <v>440</v>
      </c>
      <c r="F1946" s="189" t="s">
        <v>4655</v>
      </c>
      <c r="G1946" s="189" t="s">
        <v>443</v>
      </c>
      <c r="H1946" s="202" t="s">
        <v>444</v>
      </c>
      <c r="I1946" s="24" t="s">
        <v>3956</v>
      </c>
      <c r="J1946" s="24" t="s">
        <v>4656</v>
      </c>
      <c r="K1946" s="24"/>
      <c r="L1946" s="24" t="s">
        <v>4867</v>
      </c>
      <c r="M1946" s="24" t="s">
        <v>543</v>
      </c>
      <c r="N1946" s="24" t="s">
        <v>5218</v>
      </c>
      <c r="O1946" s="24" t="s">
        <v>1235</v>
      </c>
      <c r="P1946" s="25" t="s">
        <v>544</v>
      </c>
      <c r="Q1946" s="24" t="s">
        <v>5573</v>
      </c>
      <c r="R1946" s="25" t="s">
        <v>4664</v>
      </c>
      <c r="S1946" s="24"/>
      <c r="T1946" s="24"/>
      <c r="U1946" s="24"/>
    </row>
    <row r="1947" spans="2:21">
      <c r="B1947" s="24" t="str">
        <f t="shared" si="67"/>
        <v>N</v>
      </c>
      <c r="C1947" s="24" t="s">
        <v>6967</v>
      </c>
      <c r="D1947" s="24" t="str">
        <f t="shared" si="66"/>
        <v/>
      </c>
      <c r="E1947" s="197" t="s">
        <v>440</v>
      </c>
      <c r="F1947" s="189" t="s">
        <v>4655</v>
      </c>
      <c r="G1947" s="189" t="s">
        <v>443</v>
      </c>
      <c r="H1947" s="202" t="s">
        <v>444</v>
      </c>
      <c r="I1947" s="24" t="s">
        <v>3961</v>
      </c>
      <c r="J1947" s="24" t="s">
        <v>3961</v>
      </c>
      <c r="K1947" s="24"/>
      <c r="L1947" s="24" t="s">
        <v>4867</v>
      </c>
      <c r="M1947" s="24" t="s">
        <v>535</v>
      </c>
      <c r="N1947" s="24" t="s">
        <v>5218</v>
      </c>
      <c r="O1947" s="24" t="s">
        <v>1235</v>
      </c>
      <c r="P1947" s="25" t="s">
        <v>544</v>
      </c>
      <c r="Q1947" s="24" t="s">
        <v>5575</v>
      </c>
      <c r="R1947" s="25" t="s">
        <v>1095</v>
      </c>
      <c r="S1947" s="24"/>
      <c r="T1947" s="24"/>
      <c r="U1947" s="24"/>
    </row>
    <row r="1948" spans="2:21">
      <c r="B1948" s="24" t="str">
        <f t="shared" si="67"/>
        <v>N</v>
      </c>
      <c r="C1948" s="24" t="s">
        <v>6968</v>
      </c>
      <c r="D1948" s="24" t="str">
        <f t="shared" si="66"/>
        <v/>
      </c>
      <c r="E1948" s="197" t="s">
        <v>440</v>
      </c>
      <c r="F1948" s="189" t="s">
        <v>4655</v>
      </c>
      <c r="G1948" s="189" t="s">
        <v>443</v>
      </c>
      <c r="H1948" s="202" t="s">
        <v>444</v>
      </c>
      <c r="I1948" s="24" t="s">
        <v>3961</v>
      </c>
      <c r="J1948" s="24" t="s">
        <v>3961</v>
      </c>
      <c r="K1948" s="24"/>
      <c r="L1948" s="24" t="s">
        <v>4867</v>
      </c>
      <c r="M1948" s="24" t="s">
        <v>543</v>
      </c>
      <c r="N1948" s="24" t="s">
        <v>5218</v>
      </c>
      <c r="O1948" s="24" t="s">
        <v>1235</v>
      </c>
      <c r="P1948" s="25" t="s">
        <v>544</v>
      </c>
      <c r="Q1948" s="24" t="s">
        <v>5577</v>
      </c>
      <c r="R1948" s="25" t="s">
        <v>4664</v>
      </c>
      <c r="S1948" s="24"/>
      <c r="T1948" s="24"/>
      <c r="U1948" s="24"/>
    </row>
    <row r="1949" spans="2:21">
      <c r="B1949" s="24" t="str">
        <f t="shared" si="67"/>
        <v>N</v>
      </c>
      <c r="C1949" s="24" t="s">
        <v>6969</v>
      </c>
      <c r="D1949" s="24" t="str">
        <f t="shared" si="66"/>
        <v/>
      </c>
      <c r="E1949" s="197" t="s">
        <v>447</v>
      </c>
      <c r="F1949" s="189" t="s">
        <v>4655</v>
      </c>
      <c r="G1949" s="189" t="s">
        <v>450</v>
      </c>
      <c r="H1949" s="202" t="s">
        <v>269</v>
      </c>
      <c r="I1949" s="24" t="s">
        <v>3956</v>
      </c>
      <c r="J1949" s="24" t="s">
        <v>4656</v>
      </c>
      <c r="K1949" s="24"/>
      <c r="L1949" s="24" t="s">
        <v>4867</v>
      </c>
      <c r="M1949" s="24" t="s">
        <v>535</v>
      </c>
      <c r="N1949" s="24" t="s">
        <v>5218</v>
      </c>
      <c r="O1949" s="24" t="s">
        <v>1235</v>
      </c>
      <c r="P1949" s="25" t="s">
        <v>544</v>
      </c>
      <c r="Q1949" s="24" t="s">
        <v>5579</v>
      </c>
      <c r="R1949" s="25" t="s">
        <v>1095</v>
      </c>
      <c r="S1949" s="24"/>
      <c r="T1949" s="24"/>
      <c r="U1949" s="24"/>
    </row>
    <row r="1950" spans="2:21">
      <c r="B1950" s="24" t="str">
        <f t="shared" si="67"/>
        <v>N</v>
      </c>
      <c r="C1950" s="24" t="s">
        <v>6970</v>
      </c>
      <c r="D1950" s="24" t="str">
        <f t="shared" si="66"/>
        <v/>
      </c>
      <c r="E1950" s="197" t="s">
        <v>447</v>
      </c>
      <c r="F1950" s="189" t="s">
        <v>4655</v>
      </c>
      <c r="G1950" s="189" t="s">
        <v>450</v>
      </c>
      <c r="H1950" s="202" t="s">
        <v>269</v>
      </c>
      <c r="I1950" s="24" t="s">
        <v>3956</v>
      </c>
      <c r="J1950" s="24" t="s">
        <v>4656</v>
      </c>
      <c r="K1950" s="24"/>
      <c r="L1950" s="24" t="s">
        <v>4867</v>
      </c>
      <c r="M1950" s="24" t="s">
        <v>543</v>
      </c>
      <c r="N1950" s="24" t="s">
        <v>5218</v>
      </c>
      <c r="O1950" s="24" t="s">
        <v>1235</v>
      </c>
      <c r="P1950" s="25" t="s">
        <v>544</v>
      </c>
      <c r="Q1950" s="24" t="s">
        <v>5581</v>
      </c>
      <c r="R1950" s="25" t="s">
        <v>4664</v>
      </c>
      <c r="S1950" s="24"/>
      <c r="T1950" s="24"/>
      <c r="U1950" s="24"/>
    </row>
    <row r="1951" spans="2:21">
      <c r="B1951" s="24" t="str">
        <f t="shared" si="67"/>
        <v>N</v>
      </c>
      <c r="C1951" s="24" t="s">
        <v>6971</v>
      </c>
      <c r="D1951" s="24" t="str">
        <f t="shared" si="66"/>
        <v/>
      </c>
      <c r="E1951" s="197" t="s">
        <v>447</v>
      </c>
      <c r="F1951" s="189" t="s">
        <v>4655</v>
      </c>
      <c r="G1951" s="189" t="s">
        <v>450</v>
      </c>
      <c r="H1951" s="202" t="s">
        <v>269</v>
      </c>
      <c r="I1951" s="24" t="s">
        <v>3961</v>
      </c>
      <c r="J1951" s="24" t="s">
        <v>3961</v>
      </c>
      <c r="K1951" s="24"/>
      <c r="L1951" s="24" t="s">
        <v>4867</v>
      </c>
      <c r="M1951" s="24" t="s">
        <v>535</v>
      </c>
      <c r="N1951" s="24" t="s">
        <v>5218</v>
      </c>
      <c r="O1951" s="24" t="s">
        <v>1235</v>
      </c>
      <c r="P1951" s="25" t="s">
        <v>544</v>
      </c>
      <c r="Q1951" s="24" t="s">
        <v>5583</v>
      </c>
      <c r="R1951" s="25" t="s">
        <v>1095</v>
      </c>
      <c r="S1951" s="24"/>
      <c r="T1951" s="24"/>
      <c r="U1951" s="24"/>
    </row>
    <row r="1952" spans="2:21">
      <c r="B1952" s="24" t="str">
        <f t="shared" si="67"/>
        <v>N</v>
      </c>
      <c r="C1952" s="24" t="s">
        <v>6972</v>
      </c>
      <c r="D1952" s="24" t="str">
        <f t="shared" si="66"/>
        <v/>
      </c>
      <c r="E1952" s="197" t="s">
        <v>447</v>
      </c>
      <c r="F1952" s="189" t="s">
        <v>4655</v>
      </c>
      <c r="G1952" s="189" t="s">
        <v>450</v>
      </c>
      <c r="H1952" s="202" t="s">
        <v>269</v>
      </c>
      <c r="I1952" s="24" t="s">
        <v>3961</v>
      </c>
      <c r="J1952" s="24" t="s">
        <v>3961</v>
      </c>
      <c r="K1952" s="24"/>
      <c r="L1952" s="24" t="s">
        <v>4867</v>
      </c>
      <c r="M1952" s="24" t="s">
        <v>543</v>
      </c>
      <c r="N1952" s="24" t="s">
        <v>5218</v>
      </c>
      <c r="O1952" s="24" t="s">
        <v>1235</v>
      </c>
      <c r="P1952" s="25" t="s">
        <v>544</v>
      </c>
      <c r="Q1952" s="24" t="s">
        <v>5585</v>
      </c>
      <c r="R1952" s="25" t="s">
        <v>4664</v>
      </c>
      <c r="S1952" s="24"/>
      <c r="T1952" s="24"/>
      <c r="U1952" s="24"/>
    </row>
    <row r="1953" spans="2:21">
      <c r="B1953" s="24" t="str">
        <f t="shared" si="67"/>
        <v>N</v>
      </c>
      <c r="C1953" s="24" t="s">
        <v>6973</v>
      </c>
      <c r="D1953" s="24" t="str">
        <f t="shared" ref="D1953:D2016" si="68">IF(B1953="Y",C1953,"")</f>
        <v/>
      </c>
      <c r="E1953" s="197" t="s">
        <v>453</v>
      </c>
      <c r="F1953" s="189" t="s">
        <v>4655</v>
      </c>
      <c r="G1953" s="189" t="s">
        <v>450</v>
      </c>
      <c r="H1953" s="202" t="s">
        <v>269</v>
      </c>
      <c r="I1953" s="24" t="s">
        <v>3956</v>
      </c>
      <c r="J1953" s="24" t="s">
        <v>4656</v>
      </c>
      <c r="K1953" s="24"/>
      <c r="L1953" s="24" t="s">
        <v>4867</v>
      </c>
      <c r="M1953" s="24" t="s">
        <v>535</v>
      </c>
      <c r="N1953" s="24" t="s">
        <v>5218</v>
      </c>
      <c r="O1953" s="24" t="s">
        <v>1235</v>
      </c>
      <c r="P1953" s="25" t="s">
        <v>544</v>
      </c>
      <c r="Q1953" s="24" t="s">
        <v>5587</v>
      </c>
      <c r="R1953" s="25" t="s">
        <v>1095</v>
      </c>
      <c r="S1953" s="24"/>
      <c r="T1953" s="24"/>
      <c r="U1953" s="24"/>
    </row>
    <row r="1954" spans="2:21">
      <c r="B1954" s="24" t="str">
        <f t="shared" si="67"/>
        <v>N</v>
      </c>
      <c r="C1954" s="24" t="s">
        <v>6974</v>
      </c>
      <c r="D1954" s="24" t="str">
        <f t="shared" si="68"/>
        <v/>
      </c>
      <c r="E1954" s="197" t="s">
        <v>453</v>
      </c>
      <c r="F1954" s="189" t="s">
        <v>4655</v>
      </c>
      <c r="G1954" s="189" t="s">
        <v>450</v>
      </c>
      <c r="H1954" s="202" t="s">
        <v>269</v>
      </c>
      <c r="I1954" s="24" t="s">
        <v>3956</v>
      </c>
      <c r="J1954" s="24" t="s">
        <v>4656</v>
      </c>
      <c r="K1954" s="24"/>
      <c r="L1954" s="24" t="s">
        <v>4867</v>
      </c>
      <c r="M1954" s="24" t="s">
        <v>543</v>
      </c>
      <c r="N1954" s="24" t="s">
        <v>5218</v>
      </c>
      <c r="O1954" s="24" t="s">
        <v>1235</v>
      </c>
      <c r="P1954" s="25" t="s">
        <v>544</v>
      </c>
      <c r="Q1954" s="24" t="s">
        <v>5589</v>
      </c>
      <c r="R1954" s="25" t="s">
        <v>4664</v>
      </c>
      <c r="S1954" s="24"/>
      <c r="T1954" s="24"/>
      <c r="U1954" s="24"/>
    </row>
    <row r="1955" spans="2:21">
      <c r="B1955" s="24" t="str">
        <f t="shared" si="67"/>
        <v>N</v>
      </c>
      <c r="C1955" s="24" t="s">
        <v>6975</v>
      </c>
      <c r="D1955" s="24" t="str">
        <f t="shared" si="68"/>
        <v/>
      </c>
      <c r="E1955" s="197" t="s">
        <v>453</v>
      </c>
      <c r="F1955" s="189" t="s">
        <v>4655</v>
      </c>
      <c r="G1955" s="189" t="s">
        <v>450</v>
      </c>
      <c r="H1955" s="202" t="s">
        <v>269</v>
      </c>
      <c r="I1955" s="24" t="s">
        <v>3961</v>
      </c>
      <c r="J1955" s="24" t="s">
        <v>3961</v>
      </c>
      <c r="K1955" s="24"/>
      <c r="L1955" s="24" t="s">
        <v>4867</v>
      </c>
      <c r="M1955" s="24" t="s">
        <v>535</v>
      </c>
      <c r="N1955" s="24" t="s">
        <v>5218</v>
      </c>
      <c r="O1955" s="24" t="s">
        <v>1235</v>
      </c>
      <c r="P1955" s="25" t="s">
        <v>544</v>
      </c>
      <c r="Q1955" s="24" t="s">
        <v>5591</v>
      </c>
      <c r="R1955" s="25" t="s">
        <v>1095</v>
      </c>
      <c r="S1955" s="24"/>
      <c r="T1955" s="24"/>
      <c r="U1955" s="24"/>
    </row>
    <row r="1956" spans="2:21">
      <c r="B1956" s="24" t="str">
        <f t="shared" si="67"/>
        <v>N</v>
      </c>
      <c r="C1956" s="24" t="s">
        <v>6976</v>
      </c>
      <c r="D1956" s="24" t="str">
        <f t="shared" si="68"/>
        <v/>
      </c>
      <c r="E1956" s="197" t="s">
        <v>453</v>
      </c>
      <c r="F1956" s="189" t="s">
        <v>4655</v>
      </c>
      <c r="G1956" s="189" t="s">
        <v>450</v>
      </c>
      <c r="H1956" s="202" t="s">
        <v>269</v>
      </c>
      <c r="I1956" s="24" t="s">
        <v>3961</v>
      </c>
      <c r="J1956" s="24" t="s">
        <v>3961</v>
      </c>
      <c r="K1956" s="24"/>
      <c r="L1956" s="24" t="s">
        <v>4867</v>
      </c>
      <c r="M1956" s="24" t="s">
        <v>543</v>
      </c>
      <c r="N1956" s="24" t="s">
        <v>5218</v>
      </c>
      <c r="O1956" s="24" t="s">
        <v>1235</v>
      </c>
      <c r="P1956" s="25" t="s">
        <v>544</v>
      </c>
      <c r="Q1956" s="24" t="s">
        <v>5593</v>
      </c>
      <c r="R1956" s="25" t="s">
        <v>4664</v>
      </c>
      <c r="S1956" s="24"/>
      <c r="T1956" s="24"/>
      <c r="U1956" s="24"/>
    </row>
    <row r="1957" spans="2:21">
      <c r="B1957" s="24" t="str">
        <f t="shared" si="67"/>
        <v>N</v>
      </c>
      <c r="C1957" s="24" t="s">
        <v>6977</v>
      </c>
      <c r="D1957" s="24" t="str">
        <f t="shared" si="68"/>
        <v/>
      </c>
      <c r="E1957" s="197" t="s">
        <v>458</v>
      </c>
      <c r="F1957" s="189" t="s">
        <v>4655</v>
      </c>
      <c r="G1957" s="189" t="s">
        <v>450</v>
      </c>
      <c r="H1957" s="202" t="s">
        <v>269</v>
      </c>
      <c r="I1957" s="24" t="s">
        <v>3956</v>
      </c>
      <c r="J1957" s="24" t="s">
        <v>4656</v>
      </c>
      <c r="K1957" s="24"/>
      <c r="L1957" s="24" t="s">
        <v>4867</v>
      </c>
      <c r="M1957" s="24" t="s">
        <v>535</v>
      </c>
      <c r="N1957" s="24" t="s">
        <v>5218</v>
      </c>
      <c r="O1957" s="24" t="s">
        <v>1235</v>
      </c>
      <c r="P1957" s="25" t="s">
        <v>544</v>
      </c>
      <c r="Q1957" s="24" t="s">
        <v>5595</v>
      </c>
      <c r="R1957" s="25" t="s">
        <v>1095</v>
      </c>
      <c r="S1957" s="24"/>
      <c r="T1957" s="24"/>
      <c r="U1957" s="24"/>
    </row>
    <row r="1958" spans="2:21">
      <c r="B1958" s="24" t="str">
        <f t="shared" si="67"/>
        <v>N</v>
      </c>
      <c r="C1958" s="24" t="s">
        <v>6978</v>
      </c>
      <c r="D1958" s="24" t="str">
        <f t="shared" si="68"/>
        <v/>
      </c>
      <c r="E1958" s="197" t="s">
        <v>458</v>
      </c>
      <c r="F1958" s="189" t="s">
        <v>4655</v>
      </c>
      <c r="G1958" s="189" t="s">
        <v>450</v>
      </c>
      <c r="H1958" s="202" t="s">
        <v>269</v>
      </c>
      <c r="I1958" s="24" t="s">
        <v>3956</v>
      </c>
      <c r="J1958" s="24" t="s">
        <v>4656</v>
      </c>
      <c r="K1958" s="24"/>
      <c r="L1958" s="24" t="s">
        <v>4867</v>
      </c>
      <c r="M1958" s="24" t="s">
        <v>543</v>
      </c>
      <c r="N1958" s="24" t="s">
        <v>5218</v>
      </c>
      <c r="O1958" s="24" t="s">
        <v>1235</v>
      </c>
      <c r="P1958" s="25" t="s">
        <v>544</v>
      </c>
      <c r="Q1958" s="24" t="s">
        <v>5597</v>
      </c>
      <c r="R1958" s="25" t="s">
        <v>4664</v>
      </c>
      <c r="S1958" s="24"/>
      <c r="T1958" s="24"/>
      <c r="U1958" s="24"/>
    </row>
    <row r="1959" spans="2:21">
      <c r="B1959" s="24" t="str">
        <f t="shared" si="67"/>
        <v>N</v>
      </c>
      <c r="C1959" s="24" t="s">
        <v>6979</v>
      </c>
      <c r="D1959" s="24" t="str">
        <f t="shared" si="68"/>
        <v/>
      </c>
      <c r="E1959" s="197" t="s">
        <v>458</v>
      </c>
      <c r="F1959" s="189" t="s">
        <v>4655</v>
      </c>
      <c r="G1959" s="189" t="s">
        <v>450</v>
      </c>
      <c r="H1959" s="202" t="s">
        <v>269</v>
      </c>
      <c r="I1959" s="24" t="s">
        <v>3961</v>
      </c>
      <c r="J1959" s="24" t="s">
        <v>3961</v>
      </c>
      <c r="K1959" s="24"/>
      <c r="L1959" s="24" t="s">
        <v>4867</v>
      </c>
      <c r="M1959" s="24" t="s">
        <v>535</v>
      </c>
      <c r="N1959" s="24" t="s">
        <v>5218</v>
      </c>
      <c r="O1959" s="24" t="s">
        <v>1235</v>
      </c>
      <c r="P1959" s="25" t="s">
        <v>544</v>
      </c>
      <c r="Q1959" s="24" t="s">
        <v>5599</v>
      </c>
      <c r="R1959" s="25" t="s">
        <v>1095</v>
      </c>
      <c r="S1959" s="24"/>
      <c r="T1959" s="24"/>
      <c r="U1959" s="24"/>
    </row>
    <row r="1960" spans="2:21">
      <c r="B1960" s="24" t="str">
        <f t="shared" si="67"/>
        <v>N</v>
      </c>
      <c r="C1960" s="24" t="s">
        <v>6980</v>
      </c>
      <c r="D1960" s="24" t="str">
        <f t="shared" si="68"/>
        <v/>
      </c>
      <c r="E1960" s="197" t="s">
        <v>458</v>
      </c>
      <c r="F1960" s="189" t="s">
        <v>4655</v>
      </c>
      <c r="G1960" s="189" t="s">
        <v>450</v>
      </c>
      <c r="H1960" s="202" t="s">
        <v>269</v>
      </c>
      <c r="I1960" s="24" t="s">
        <v>3961</v>
      </c>
      <c r="J1960" s="24" t="s">
        <v>3961</v>
      </c>
      <c r="K1960" s="24"/>
      <c r="L1960" s="24" t="s">
        <v>4867</v>
      </c>
      <c r="M1960" s="24" t="s">
        <v>543</v>
      </c>
      <c r="N1960" s="24" t="s">
        <v>5218</v>
      </c>
      <c r="O1960" s="24" t="s">
        <v>1235</v>
      </c>
      <c r="P1960" s="25" t="s">
        <v>544</v>
      </c>
      <c r="Q1960" s="24" t="s">
        <v>5601</v>
      </c>
      <c r="R1960" s="25" t="s">
        <v>4664</v>
      </c>
      <c r="S1960" s="24"/>
      <c r="T1960" s="24"/>
      <c r="U1960" s="24"/>
    </row>
    <row r="1961" spans="2:21">
      <c r="B1961" s="24" t="str">
        <f t="shared" si="67"/>
        <v>N</v>
      </c>
      <c r="C1961" s="24" t="s">
        <v>6981</v>
      </c>
      <c r="D1961" s="24" t="str">
        <f t="shared" si="68"/>
        <v/>
      </c>
      <c r="E1961" s="197" t="s">
        <v>463</v>
      </c>
      <c r="F1961" s="189" t="s">
        <v>4655</v>
      </c>
      <c r="G1961" s="189" t="s">
        <v>432</v>
      </c>
      <c r="H1961" s="202" t="s">
        <v>265</v>
      </c>
      <c r="I1961" s="24" t="s">
        <v>3956</v>
      </c>
      <c r="J1961" s="24" t="s">
        <v>4656</v>
      </c>
      <c r="K1961" s="24"/>
      <c r="L1961" s="24" t="s">
        <v>4867</v>
      </c>
      <c r="M1961" s="24" t="s">
        <v>535</v>
      </c>
      <c r="N1961" s="24" t="s">
        <v>5218</v>
      </c>
      <c r="O1961" s="24" t="s">
        <v>1235</v>
      </c>
      <c r="P1961" s="25" t="s">
        <v>544</v>
      </c>
      <c r="Q1961" s="24" t="s">
        <v>5603</v>
      </c>
      <c r="R1961" s="25" t="s">
        <v>1095</v>
      </c>
      <c r="S1961" s="24"/>
      <c r="T1961" s="24"/>
      <c r="U1961" s="24"/>
    </row>
    <row r="1962" spans="2:21">
      <c r="B1962" s="24" t="str">
        <f t="shared" si="67"/>
        <v>N</v>
      </c>
      <c r="C1962" s="24" t="s">
        <v>6982</v>
      </c>
      <c r="D1962" s="24" t="str">
        <f t="shared" si="68"/>
        <v/>
      </c>
      <c r="E1962" s="197" t="s">
        <v>463</v>
      </c>
      <c r="F1962" s="189" t="s">
        <v>4655</v>
      </c>
      <c r="G1962" s="189" t="s">
        <v>432</v>
      </c>
      <c r="H1962" s="202" t="s">
        <v>265</v>
      </c>
      <c r="I1962" s="24" t="s">
        <v>3956</v>
      </c>
      <c r="J1962" s="24" t="s">
        <v>4656</v>
      </c>
      <c r="K1962" s="24"/>
      <c r="L1962" s="24" t="s">
        <v>4867</v>
      </c>
      <c r="M1962" s="24" t="s">
        <v>543</v>
      </c>
      <c r="N1962" s="24" t="s">
        <v>5218</v>
      </c>
      <c r="O1962" s="24" t="s">
        <v>1235</v>
      </c>
      <c r="P1962" s="25" t="s">
        <v>544</v>
      </c>
      <c r="Q1962" s="24" t="s">
        <v>5605</v>
      </c>
      <c r="R1962" s="25" t="s">
        <v>539</v>
      </c>
      <c r="S1962" s="24"/>
      <c r="T1962" s="24"/>
      <c r="U1962" s="24"/>
    </row>
    <row r="1963" spans="2:21">
      <c r="B1963" s="24" t="str">
        <f t="shared" si="67"/>
        <v>N</v>
      </c>
      <c r="C1963" s="24" t="s">
        <v>6983</v>
      </c>
      <c r="D1963" s="24" t="str">
        <f t="shared" si="68"/>
        <v/>
      </c>
      <c r="E1963" s="197" t="s">
        <v>463</v>
      </c>
      <c r="F1963" s="189" t="s">
        <v>4655</v>
      </c>
      <c r="G1963" s="189" t="s">
        <v>432</v>
      </c>
      <c r="H1963" s="202" t="s">
        <v>265</v>
      </c>
      <c r="I1963" s="24" t="s">
        <v>3961</v>
      </c>
      <c r="J1963" s="24" t="s">
        <v>3961</v>
      </c>
      <c r="K1963" s="24"/>
      <c r="L1963" s="24" t="s">
        <v>4867</v>
      </c>
      <c r="M1963" s="24" t="s">
        <v>535</v>
      </c>
      <c r="N1963" s="24" t="s">
        <v>5218</v>
      </c>
      <c r="O1963" s="24" t="s">
        <v>1235</v>
      </c>
      <c r="P1963" s="25" t="s">
        <v>544</v>
      </c>
      <c r="Q1963" s="24" t="s">
        <v>5607</v>
      </c>
      <c r="R1963" s="25" t="s">
        <v>1095</v>
      </c>
      <c r="S1963" s="24"/>
      <c r="T1963" s="24"/>
      <c r="U1963" s="24"/>
    </row>
    <row r="1964" spans="2:21">
      <c r="B1964" s="24" t="str">
        <f t="shared" si="67"/>
        <v>N</v>
      </c>
      <c r="C1964" s="24" t="s">
        <v>6984</v>
      </c>
      <c r="D1964" s="24" t="str">
        <f t="shared" si="68"/>
        <v/>
      </c>
      <c r="E1964" s="197" t="s">
        <v>463</v>
      </c>
      <c r="F1964" s="189" t="s">
        <v>4655</v>
      </c>
      <c r="G1964" s="189" t="s">
        <v>432</v>
      </c>
      <c r="H1964" s="202" t="s">
        <v>265</v>
      </c>
      <c r="I1964" s="24" t="s">
        <v>3961</v>
      </c>
      <c r="J1964" s="24" t="s">
        <v>3961</v>
      </c>
      <c r="K1964" s="24"/>
      <c r="L1964" s="24" t="s">
        <v>4867</v>
      </c>
      <c r="M1964" s="24" t="s">
        <v>543</v>
      </c>
      <c r="N1964" s="24" t="s">
        <v>5218</v>
      </c>
      <c r="O1964" s="24" t="s">
        <v>1235</v>
      </c>
      <c r="P1964" s="25" t="s">
        <v>544</v>
      </c>
      <c r="Q1964" s="24" t="s">
        <v>5609</v>
      </c>
      <c r="R1964" s="25" t="s">
        <v>4664</v>
      </c>
      <c r="S1964" s="24"/>
      <c r="T1964" s="24"/>
      <c r="U1964" s="24"/>
    </row>
    <row r="1965" spans="2:21">
      <c r="B1965" s="24" t="str">
        <f t="shared" si="67"/>
        <v>N</v>
      </c>
      <c r="C1965" s="24" t="s">
        <v>6985</v>
      </c>
      <c r="D1965" s="24" t="str">
        <f t="shared" si="68"/>
        <v/>
      </c>
      <c r="E1965" s="197" t="s">
        <v>468</v>
      </c>
      <c r="F1965" s="189" t="s">
        <v>4655</v>
      </c>
      <c r="G1965" s="189" t="s">
        <v>432</v>
      </c>
      <c r="H1965" s="202" t="s">
        <v>265</v>
      </c>
      <c r="I1965" s="24" t="s">
        <v>3956</v>
      </c>
      <c r="J1965" s="24" t="s">
        <v>4656</v>
      </c>
      <c r="K1965" s="24"/>
      <c r="L1965" s="24" t="s">
        <v>4867</v>
      </c>
      <c r="M1965" s="24" t="s">
        <v>535</v>
      </c>
      <c r="N1965" s="24" t="s">
        <v>5218</v>
      </c>
      <c r="O1965" s="24" t="s">
        <v>1235</v>
      </c>
      <c r="P1965" s="25" t="s">
        <v>544</v>
      </c>
      <c r="Q1965" s="24" t="s">
        <v>5611</v>
      </c>
      <c r="R1965" s="25" t="s">
        <v>1095</v>
      </c>
      <c r="S1965" s="24"/>
      <c r="T1965" s="24"/>
      <c r="U1965" s="24"/>
    </row>
    <row r="1966" spans="2:21">
      <c r="B1966" s="24" t="str">
        <f t="shared" si="67"/>
        <v>N</v>
      </c>
      <c r="C1966" s="24" t="s">
        <v>6986</v>
      </c>
      <c r="D1966" s="24" t="str">
        <f t="shared" si="68"/>
        <v/>
      </c>
      <c r="E1966" s="197" t="s">
        <v>468</v>
      </c>
      <c r="F1966" s="189" t="s">
        <v>4655</v>
      </c>
      <c r="G1966" s="189" t="s">
        <v>432</v>
      </c>
      <c r="H1966" s="202" t="s">
        <v>265</v>
      </c>
      <c r="I1966" s="24" t="s">
        <v>3956</v>
      </c>
      <c r="J1966" s="24" t="s">
        <v>4656</v>
      </c>
      <c r="K1966" s="24"/>
      <c r="L1966" s="24" t="s">
        <v>4867</v>
      </c>
      <c r="M1966" s="24" t="s">
        <v>543</v>
      </c>
      <c r="N1966" s="24" t="s">
        <v>5218</v>
      </c>
      <c r="O1966" s="24" t="s">
        <v>1235</v>
      </c>
      <c r="P1966" s="25" t="s">
        <v>544</v>
      </c>
      <c r="Q1966" s="24" t="s">
        <v>5613</v>
      </c>
      <c r="R1966" s="25" t="s">
        <v>4664</v>
      </c>
      <c r="S1966" s="24"/>
      <c r="T1966" s="24"/>
      <c r="U1966" s="24"/>
    </row>
    <row r="1967" spans="2:21">
      <c r="B1967" s="24" t="str">
        <f t="shared" ref="B1967:B2030" si="69">IF(AND(M1967&lt;&gt;"B20", O1967= "Coating_Standard"),"Y","N")</f>
        <v>N</v>
      </c>
      <c r="C1967" s="24" t="s">
        <v>6987</v>
      </c>
      <c r="D1967" s="24" t="str">
        <f t="shared" si="68"/>
        <v/>
      </c>
      <c r="E1967" s="197" t="s">
        <v>468</v>
      </c>
      <c r="F1967" s="189" t="s">
        <v>4655</v>
      </c>
      <c r="G1967" s="189" t="s">
        <v>432</v>
      </c>
      <c r="H1967" s="202" t="s">
        <v>265</v>
      </c>
      <c r="I1967" s="24" t="s">
        <v>3961</v>
      </c>
      <c r="J1967" s="24" t="s">
        <v>3961</v>
      </c>
      <c r="K1967" s="24"/>
      <c r="L1967" s="24" t="s">
        <v>4867</v>
      </c>
      <c r="M1967" s="24" t="s">
        <v>535</v>
      </c>
      <c r="N1967" s="24" t="s">
        <v>5218</v>
      </c>
      <c r="O1967" s="24" t="s">
        <v>1235</v>
      </c>
      <c r="P1967" s="25" t="s">
        <v>544</v>
      </c>
      <c r="Q1967" s="24" t="s">
        <v>5615</v>
      </c>
      <c r="R1967" s="25" t="s">
        <v>1095</v>
      </c>
      <c r="S1967" s="24"/>
      <c r="T1967" s="24"/>
      <c r="U1967" s="24"/>
    </row>
    <row r="1968" spans="2:21">
      <c r="B1968" s="24" t="str">
        <f t="shared" si="69"/>
        <v>N</v>
      </c>
      <c r="C1968" s="24" t="s">
        <v>6988</v>
      </c>
      <c r="D1968" s="24" t="str">
        <f t="shared" si="68"/>
        <v/>
      </c>
      <c r="E1968" s="197" t="s">
        <v>468</v>
      </c>
      <c r="F1968" s="189" t="s">
        <v>4655</v>
      </c>
      <c r="G1968" s="189" t="s">
        <v>432</v>
      </c>
      <c r="H1968" s="202" t="s">
        <v>265</v>
      </c>
      <c r="I1968" s="24" t="s">
        <v>3961</v>
      </c>
      <c r="J1968" s="24" t="s">
        <v>3961</v>
      </c>
      <c r="K1968" s="24"/>
      <c r="L1968" s="24" t="s">
        <v>4867</v>
      </c>
      <c r="M1968" s="24" t="s">
        <v>543</v>
      </c>
      <c r="N1968" s="24" t="s">
        <v>5218</v>
      </c>
      <c r="O1968" s="24" t="s">
        <v>1235</v>
      </c>
      <c r="P1968" s="25" t="s">
        <v>544</v>
      </c>
      <c r="Q1968" s="24" t="s">
        <v>5617</v>
      </c>
      <c r="R1968" s="25" t="s">
        <v>4664</v>
      </c>
      <c r="S1968" s="24"/>
      <c r="T1968" s="24"/>
      <c r="U1968" s="24"/>
    </row>
    <row r="1969" spans="2:21">
      <c r="B1969" s="24" t="str">
        <f t="shared" si="69"/>
        <v>N</v>
      </c>
      <c r="C1969" s="24" t="s">
        <v>6989</v>
      </c>
      <c r="D1969" s="24" t="str">
        <f t="shared" si="68"/>
        <v/>
      </c>
      <c r="E1969" s="189" t="s">
        <v>344</v>
      </c>
      <c r="F1969" s="189" t="s">
        <v>4655</v>
      </c>
      <c r="G1969" s="189" t="s">
        <v>351</v>
      </c>
      <c r="H1969" s="195" t="s">
        <v>352</v>
      </c>
      <c r="I1969" s="24" t="s">
        <v>3956</v>
      </c>
      <c r="J1969" s="24" t="s">
        <v>4656</v>
      </c>
      <c r="K1969" s="24" t="s">
        <v>4657</v>
      </c>
      <c r="L1969" s="24" t="s">
        <v>4658</v>
      </c>
      <c r="M1969" s="24" t="s">
        <v>535</v>
      </c>
      <c r="N1969" s="24" t="s">
        <v>4659</v>
      </c>
      <c r="O1969" s="24" t="s">
        <v>1235</v>
      </c>
      <c r="P1969" s="25" t="s">
        <v>544</v>
      </c>
      <c r="Q1969" s="24" t="s">
        <v>5619</v>
      </c>
      <c r="R1969" s="25" t="s">
        <v>1095</v>
      </c>
      <c r="S1969" s="24"/>
      <c r="T1969" s="24"/>
      <c r="U1969" s="24"/>
    </row>
    <row r="1970" spans="2:21">
      <c r="B1970" s="24" t="str">
        <f t="shared" si="69"/>
        <v>N</v>
      </c>
      <c r="C1970" s="24" t="s">
        <v>6990</v>
      </c>
      <c r="D1970" s="24" t="str">
        <f t="shared" si="68"/>
        <v/>
      </c>
      <c r="E1970" s="189" t="s">
        <v>344</v>
      </c>
      <c r="F1970" s="189" t="s">
        <v>4655</v>
      </c>
      <c r="G1970" s="189" t="s">
        <v>351</v>
      </c>
      <c r="H1970" s="195" t="s">
        <v>352</v>
      </c>
      <c r="I1970" s="24" t="s">
        <v>3956</v>
      </c>
      <c r="J1970" s="24" t="s">
        <v>4656</v>
      </c>
      <c r="K1970" s="24" t="s">
        <v>4657</v>
      </c>
      <c r="L1970" s="24" t="s">
        <v>4658</v>
      </c>
      <c r="M1970" s="24" t="s">
        <v>543</v>
      </c>
      <c r="N1970" s="24" t="s">
        <v>4659</v>
      </c>
      <c r="O1970" s="24" t="s">
        <v>1235</v>
      </c>
      <c r="P1970" s="25" t="s">
        <v>544</v>
      </c>
      <c r="Q1970" s="24" t="s">
        <v>5621</v>
      </c>
      <c r="R1970" s="25" t="s">
        <v>4664</v>
      </c>
      <c r="S1970" s="24"/>
      <c r="T1970" s="24"/>
      <c r="U1970" s="24"/>
    </row>
    <row r="1971" spans="2:21">
      <c r="B1971" s="24" t="str">
        <f t="shared" si="69"/>
        <v>N</v>
      </c>
      <c r="C1971" s="24" t="s">
        <v>6991</v>
      </c>
      <c r="D1971" s="24" t="str">
        <f t="shared" si="68"/>
        <v/>
      </c>
      <c r="E1971" s="189" t="s">
        <v>344</v>
      </c>
      <c r="F1971" s="189" t="s">
        <v>4655</v>
      </c>
      <c r="G1971" s="189" t="s">
        <v>351</v>
      </c>
      <c r="H1971" s="195" t="s">
        <v>352</v>
      </c>
      <c r="I1971" s="24" t="s">
        <v>3956</v>
      </c>
      <c r="J1971" s="24" t="s">
        <v>4656</v>
      </c>
      <c r="K1971" s="24" t="s">
        <v>4657</v>
      </c>
      <c r="L1971" s="24" t="s">
        <v>4658</v>
      </c>
      <c r="M1971" s="24" t="s">
        <v>550</v>
      </c>
      <c r="N1971" s="24" t="s">
        <v>549</v>
      </c>
      <c r="O1971" s="24" t="s">
        <v>1235</v>
      </c>
      <c r="P1971" s="25" t="s">
        <v>544</v>
      </c>
      <c r="Q1971" s="24" t="s">
        <v>5623</v>
      </c>
      <c r="R1971" s="25" t="s">
        <v>1095</v>
      </c>
      <c r="S1971" s="24"/>
      <c r="T1971" s="24"/>
      <c r="U1971" s="24"/>
    </row>
    <row r="1972" spans="2:21">
      <c r="B1972" s="24" t="str">
        <f t="shared" si="69"/>
        <v>N</v>
      </c>
      <c r="C1972" s="24" t="s">
        <v>6992</v>
      </c>
      <c r="D1972" s="24" t="str">
        <f t="shared" si="68"/>
        <v/>
      </c>
      <c r="E1972" s="189" t="s">
        <v>344</v>
      </c>
      <c r="F1972" s="189" t="s">
        <v>4655</v>
      </c>
      <c r="G1972" s="189" t="s">
        <v>351</v>
      </c>
      <c r="H1972" s="195" t="s">
        <v>352</v>
      </c>
      <c r="I1972" s="24" t="s">
        <v>3961</v>
      </c>
      <c r="J1972" s="24" t="s">
        <v>3961</v>
      </c>
      <c r="K1972" s="24"/>
      <c r="L1972" s="24" t="s">
        <v>4658</v>
      </c>
      <c r="M1972" s="24" t="s">
        <v>535</v>
      </c>
      <c r="N1972" s="24" t="s">
        <v>4659</v>
      </c>
      <c r="O1972" s="24" t="s">
        <v>1235</v>
      </c>
      <c r="P1972" s="25" t="s">
        <v>544</v>
      </c>
      <c r="Q1972" s="24" t="s">
        <v>5625</v>
      </c>
      <c r="R1972" s="25" t="s">
        <v>1095</v>
      </c>
      <c r="S1972" s="24"/>
      <c r="T1972" s="24"/>
      <c r="U1972" s="24"/>
    </row>
    <row r="1973" spans="2:21">
      <c r="B1973" s="24" t="str">
        <f t="shared" si="69"/>
        <v>N</v>
      </c>
      <c r="C1973" s="24" t="s">
        <v>6993</v>
      </c>
      <c r="D1973" s="24" t="str">
        <f t="shared" si="68"/>
        <v/>
      </c>
      <c r="E1973" s="189" t="s">
        <v>344</v>
      </c>
      <c r="F1973" s="189" t="s">
        <v>4655</v>
      </c>
      <c r="G1973" s="189" t="s">
        <v>351</v>
      </c>
      <c r="H1973" s="195" t="s">
        <v>352</v>
      </c>
      <c r="I1973" s="24" t="s">
        <v>3961</v>
      </c>
      <c r="J1973" s="24" t="s">
        <v>3961</v>
      </c>
      <c r="K1973" s="24"/>
      <c r="L1973" s="24" t="s">
        <v>4658</v>
      </c>
      <c r="M1973" s="24" t="s">
        <v>543</v>
      </c>
      <c r="N1973" s="24" t="s">
        <v>4659</v>
      </c>
      <c r="O1973" s="24" t="s">
        <v>1235</v>
      </c>
      <c r="P1973" s="25" t="s">
        <v>544</v>
      </c>
      <c r="Q1973" s="24" t="s">
        <v>5627</v>
      </c>
      <c r="R1973" s="25" t="s">
        <v>4664</v>
      </c>
      <c r="S1973" s="24"/>
      <c r="T1973" s="24"/>
      <c r="U1973" s="24"/>
    </row>
    <row r="1974" spans="2:21">
      <c r="B1974" s="24" t="str">
        <f t="shared" si="69"/>
        <v>N</v>
      </c>
      <c r="C1974" s="24" t="s">
        <v>6994</v>
      </c>
      <c r="D1974" s="24" t="str">
        <f t="shared" si="68"/>
        <v/>
      </c>
      <c r="E1974" s="189" t="s">
        <v>344</v>
      </c>
      <c r="F1974" s="189" t="s">
        <v>4655</v>
      </c>
      <c r="G1974" s="189" t="s">
        <v>351</v>
      </c>
      <c r="H1974" s="195" t="s">
        <v>352</v>
      </c>
      <c r="I1974" s="24" t="s">
        <v>3961</v>
      </c>
      <c r="J1974" s="24" t="s">
        <v>3961</v>
      </c>
      <c r="K1974" s="24"/>
      <c r="L1974" s="24" t="s">
        <v>4658</v>
      </c>
      <c r="M1974" s="24" t="s">
        <v>550</v>
      </c>
      <c r="N1974" s="24" t="s">
        <v>549</v>
      </c>
      <c r="O1974" s="24" t="s">
        <v>1235</v>
      </c>
      <c r="P1974" s="25" t="s">
        <v>544</v>
      </c>
      <c r="Q1974" s="24" t="s">
        <v>5629</v>
      </c>
      <c r="R1974" s="25" t="s">
        <v>1095</v>
      </c>
      <c r="S1974" s="24"/>
      <c r="T1974" s="24"/>
      <c r="U1974" s="24"/>
    </row>
    <row r="1975" spans="2:21">
      <c r="B1975" s="24" t="str">
        <f t="shared" si="69"/>
        <v>N</v>
      </c>
      <c r="C1975" s="24" t="s">
        <v>6995</v>
      </c>
      <c r="D1975" s="24" t="str">
        <f t="shared" si="68"/>
        <v/>
      </c>
      <c r="E1975" s="189" t="s">
        <v>344</v>
      </c>
      <c r="F1975" s="189" t="s">
        <v>4655</v>
      </c>
      <c r="G1975" s="189" t="s">
        <v>351</v>
      </c>
      <c r="H1975" s="195" t="s">
        <v>352</v>
      </c>
      <c r="I1975" s="24" t="s">
        <v>3956</v>
      </c>
      <c r="J1975" s="24" t="s">
        <v>4656</v>
      </c>
      <c r="K1975" s="24" t="s">
        <v>4675</v>
      </c>
      <c r="L1975" s="24" t="s">
        <v>4658</v>
      </c>
      <c r="M1975" s="24" t="s">
        <v>535</v>
      </c>
      <c r="N1975" s="24" t="s">
        <v>4659</v>
      </c>
      <c r="O1975" s="24" t="s">
        <v>1235</v>
      </c>
      <c r="P1975" s="25" t="s">
        <v>544</v>
      </c>
      <c r="Q1975" s="24" t="s">
        <v>5631</v>
      </c>
      <c r="R1975" s="25" t="s">
        <v>1095</v>
      </c>
      <c r="S1975" s="24"/>
      <c r="T1975" s="24"/>
      <c r="U1975" s="24"/>
    </row>
    <row r="1976" spans="2:21">
      <c r="B1976" s="24" t="str">
        <f t="shared" si="69"/>
        <v>N</v>
      </c>
      <c r="C1976" s="24" t="s">
        <v>6996</v>
      </c>
      <c r="D1976" s="24" t="str">
        <f t="shared" si="68"/>
        <v/>
      </c>
      <c r="E1976" s="189" t="s">
        <v>344</v>
      </c>
      <c r="F1976" s="189" t="s">
        <v>4655</v>
      </c>
      <c r="G1976" s="189" t="s">
        <v>351</v>
      </c>
      <c r="H1976" s="195" t="s">
        <v>352</v>
      </c>
      <c r="I1976" s="24" t="s">
        <v>3956</v>
      </c>
      <c r="J1976" s="24" t="s">
        <v>4656</v>
      </c>
      <c r="K1976" s="24" t="s">
        <v>4675</v>
      </c>
      <c r="L1976" s="24" t="s">
        <v>4658</v>
      </c>
      <c r="M1976" s="24" t="s">
        <v>543</v>
      </c>
      <c r="N1976" s="24" t="s">
        <v>4659</v>
      </c>
      <c r="O1976" s="24" t="s">
        <v>1235</v>
      </c>
      <c r="P1976" s="25" t="s">
        <v>544</v>
      </c>
      <c r="Q1976" s="24" t="s">
        <v>5633</v>
      </c>
      <c r="R1976" s="25" t="s">
        <v>4664</v>
      </c>
      <c r="S1976" s="24"/>
      <c r="T1976" s="24"/>
      <c r="U1976" s="24"/>
    </row>
    <row r="1977" spans="2:21">
      <c r="B1977" s="24" t="str">
        <f t="shared" si="69"/>
        <v>N</v>
      </c>
      <c r="C1977" s="24" t="s">
        <v>6997</v>
      </c>
      <c r="D1977" s="24" t="str">
        <f t="shared" si="68"/>
        <v/>
      </c>
      <c r="E1977" s="189" t="s">
        <v>344</v>
      </c>
      <c r="F1977" s="189" t="s">
        <v>4655</v>
      </c>
      <c r="G1977" s="189" t="s">
        <v>351</v>
      </c>
      <c r="H1977" s="195" t="s">
        <v>352</v>
      </c>
      <c r="I1977" s="24" t="s">
        <v>3956</v>
      </c>
      <c r="J1977" s="24" t="s">
        <v>4656</v>
      </c>
      <c r="K1977" s="24" t="s">
        <v>4675</v>
      </c>
      <c r="L1977" s="24" t="s">
        <v>4658</v>
      </c>
      <c r="M1977" s="24" t="s">
        <v>550</v>
      </c>
      <c r="N1977" s="24" t="s">
        <v>549</v>
      </c>
      <c r="O1977" s="24" t="s">
        <v>1235</v>
      </c>
      <c r="P1977" s="25" t="s">
        <v>544</v>
      </c>
      <c r="Q1977" s="24" t="s">
        <v>5635</v>
      </c>
      <c r="R1977" s="25" t="s">
        <v>1095</v>
      </c>
      <c r="S1977" s="24"/>
      <c r="T1977" s="24"/>
      <c r="U1977" s="24"/>
    </row>
    <row r="1978" spans="2:21">
      <c r="B1978" s="24" t="str">
        <f t="shared" si="69"/>
        <v>N</v>
      </c>
      <c r="C1978" s="24" t="s">
        <v>6998</v>
      </c>
      <c r="D1978" s="24" t="str">
        <f t="shared" si="68"/>
        <v/>
      </c>
      <c r="E1978" s="189" t="s">
        <v>473</v>
      </c>
      <c r="F1978" s="189" t="s">
        <v>4655</v>
      </c>
      <c r="G1978" s="189" t="s">
        <v>359</v>
      </c>
      <c r="H1978" s="195" t="s">
        <v>360</v>
      </c>
      <c r="I1978" s="24" t="s">
        <v>3956</v>
      </c>
      <c r="J1978" s="24" t="s">
        <v>4656</v>
      </c>
      <c r="K1978" s="24"/>
      <c r="L1978" s="24" t="s">
        <v>4658</v>
      </c>
      <c r="M1978" s="24" t="s">
        <v>535</v>
      </c>
      <c r="N1978" s="24" t="s">
        <v>4659</v>
      </c>
      <c r="O1978" s="24" t="s">
        <v>1235</v>
      </c>
      <c r="P1978" s="25" t="s">
        <v>544</v>
      </c>
      <c r="Q1978" s="24" t="s">
        <v>4702</v>
      </c>
      <c r="R1978" s="25" t="s">
        <v>1095</v>
      </c>
      <c r="S1978" s="24"/>
      <c r="T1978" s="24"/>
      <c r="U1978" s="24"/>
    </row>
    <row r="1979" spans="2:21">
      <c r="B1979" s="24" t="str">
        <f t="shared" si="69"/>
        <v>N</v>
      </c>
      <c r="C1979" s="24" t="s">
        <v>6999</v>
      </c>
      <c r="D1979" s="24" t="str">
        <f t="shared" si="68"/>
        <v/>
      </c>
      <c r="E1979" s="189" t="s">
        <v>473</v>
      </c>
      <c r="F1979" s="189" t="s">
        <v>4655</v>
      </c>
      <c r="G1979" s="189" t="s">
        <v>359</v>
      </c>
      <c r="H1979" s="195" t="s">
        <v>360</v>
      </c>
      <c r="I1979" s="24" t="s">
        <v>3956</v>
      </c>
      <c r="J1979" s="24" t="s">
        <v>4656</v>
      </c>
      <c r="K1979" s="24"/>
      <c r="L1979" s="24" t="s">
        <v>4658</v>
      </c>
      <c r="M1979" s="24" t="s">
        <v>543</v>
      </c>
      <c r="N1979" s="24" t="s">
        <v>4659</v>
      </c>
      <c r="O1979" s="24" t="s">
        <v>1235</v>
      </c>
      <c r="P1979" s="25" t="s">
        <v>544</v>
      </c>
      <c r="Q1979" s="24" t="s">
        <v>4704</v>
      </c>
      <c r="R1979" s="25" t="s">
        <v>4664</v>
      </c>
      <c r="S1979" s="24"/>
      <c r="T1979" s="24"/>
      <c r="U1979" s="24"/>
    </row>
    <row r="1980" spans="2:21">
      <c r="B1980" s="24" t="str">
        <f t="shared" si="69"/>
        <v>N</v>
      </c>
      <c r="C1980" s="24" t="s">
        <v>7000</v>
      </c>
      <c r="D1980" s="24" t="str">
        <f t="shared" si="68"/>
        <v/>
      </c>
      <c r="E1980" s="189" t="s">
        <v>473</v>
      </c>
      <c r="F1980" s="189" t="s">
        <v>4655</v>
      </c>
      <c r="G1980" s="189" t="s">
        <v>359</v>
      </c>
      <c r="H1980" s="195" t="s">
        <v>360</v>
      </c>
      <c r="I1980" s="24" t="s">
        <v>3956</v>
      </c>
      <c r="J1980" s="24" t="s">
        <v>4656</v>
      </c>
      <c r="K1980" s="24"/>
      <c r="L1980" s="24" t="s">
        <v>4658</v>
      </c>
      <c r="M1980" s="24" t="s">
        <v>550</v>
      </c>
      <c r="N1980" s="24" t="s">
        <v>549</v>
      </c>
      <c r="O1980" s="24" t="s">
        <v>1235</v>
      </c>
      <c r="P1980" s="25" t="s">
        <v>544</v>
      </c>
      <c r="Q1980" s="24" t="s">
        <v>4706</v>
      </c>
      <c r="R1980" s="25" t="s">
        <v>1095</v>
      </c>
      <c r="S1980" s="24"/>
      <c r="T1980" s="24"/>
      <c r="U1980" s="24"/>
    </row>
    <row r="1981" spans="2:21">
      <c r="B1981" s="24" t="str">
        <f t="shared" si="69"/>
        <v>N</v>
      </c>
      <c r="C1981" s="24" t="s">
        <v>7001</v>
      </c>
      <c r="D1981" s="24" t="str">
        <f t="shared" si="68"/>
        <v/>
      </c>
      <c r="E1981" s="189" t="s">
        <v>473</v>
      </c>
      <c r="F1981" s="189" t="s">
        <v>4655</v>
      </c>
      <c r="G1981" s="189" t="s">
        <v>359</v>
      </c>
      <c r="H1981" s="195" t="s">
        <v>360</v>
      </c>
      <c r="I1981" s="24" t="s">
        <v>3961</v>
      </c>
      <c r="J1981" s="24" t="s">
        <v>3961</v>
      </c>
      <c r="K1981" s="24"/>
      <c r="L1981" s="24" t="s">
        <v>4658</v>
      </c>
      <c r="M1981" s="24" t="s">
        <v>535</v>
      </c>
      <c r="N1981" s="24" t="s">
        <v>4659</v>
      </c>
      <c r="O1981" s="24" t="s">
        <v>1235</v>
      </c>
      <c r="P1981" s="25" t="s">
        <v>544</v>
      </c>
      <c r="Q1981" s="24" t="s">
        <v>4709</v>
      </c>
      <c r="R1981" s="25" t="s">
        <v>1095</v>
      </c>
      <c r="S1981" s="24"/>
      <c r="T1981" s="24"/>
      <c r="U1981" s="24"/>
    </row>
    <row r="1982" spans="2:21">
      <c r="B1982" s="24" t="str">
        <f t="shared" si="69"/>
        <v>N</v>
      </c>
      <c r="C1982" s="24" t="s">
        <v>7002</v>
      </c>
      <c r="D1982" s="24" t="str">
        <f t="shared" si="68"/>
        <v/>
      </c>
      <c r="E1982" s="189" t="s">
        <v>473</v>
      </c>
      <c r="F1982" s="189" t="s">
        <v>4655</v>
      </c>
      <c r="G1982" s="189" t="s">
        <v>359</v>
      </c>
      <c r="H1982" s="195" t="s">
        <v>360</v>
      </c>
      <c r="I1982" s="24" t="s">
        <v>3961</v>
      </c>
      <c r="J1982" s="24" t="s">
        <v>3961</v>
      </c>
      <c r="K1982" s="24"/>
      <c r="L1982" s="24" t="s">
        <v>4658</v>
      </c>
      <c r="M1982" s="24" t="s">
        <v>543</v>
      </c>
      <c r="N1982" s="24" t="s">
        <v>4659</v>
      </c>
      <c r="O1982" s="24" t="s">
        <v>1235</v>
      </c>
      <c r="P1982" s="25" t="s">
        <v>544</v>
      </c>
      <c r="Q1982" s="24" t="s">
        <v>4711</v>
      </c>
      <c r="R1982" s="25" t="s">
        <v>4664</v>
      </c>
      <c r="S1982" s="24"/>
      <c r="T1982" s="24"/>
      <c r="U1982" s="24"/>
    </row>
    <row r="1983" spans="2:21">
      <c r="B1983" s="24" t="str">
        <f t="shared" si="69"/>
        <v>N</v>
      </c>
      <c r="C1983" s="24" t="s">
        <v>7003</v>
      </c>
      <c r="D1983" s="24" t="str">
        <f t="shared" si="68"/>
        <v/>
      </c>
      <c r="E1983" s="189" t="s">
        <v>473</v>
      </c>
      <c r="F1983" s="189" t="s">
        <v>4655</v>
      </c>
      <c r="G1983" s="189" t="s">
        <v>359</v>
      </c>
      <c r="H1983" s="195" t="s">
        <v>360</v>
      </c>
      <c r="I1983" s="24" t="s">
        <v>3961</v>
      </c>
      <c r="J1983" s="24" t="s">
        <v>3961</v>
      </c>
      <c r="K1983" s="24"/>
      <c r="L1983" s="24" t="s">
        <v>4658</v>
      </c>
      <c r="M1983" s="24" t="s">
        <v>550</v>
      </c>
      <c r="N1983" s="24" t="s">
        <v>549</v>
      </c>
      <c r="O1983" s="24" t="s">
        <v>1235</v>
      </c>
      <c r="P1983" s="25" t="s">
        <v>544</v>
      </c>
      <c r="Q1983" s="24" t="s">
        <v>4713</v>
      </c>
      <c r="R1983" s="25" t="s">
        <v>1095</v>
      </c>
      <c r="S1983" s="24"/>
      <c r="T1983" s="24"/>
      <c r="U1983" s="24"/>
    </row>
    <row r="1984" spans="2:21">
      <c r="B1984" s="24" t="str">
        <f t="shared" si="69"/>
        <v>N</v>
      </c>
      <c r="C1984" s="24" t="s">
        <v>7004</v>
      </c>
      <c r="D1984" s="24" t="str">
        <f t="shared" si="68"/>
        <v/>
      </c>
      <c r="E1984" s="197" t="s">
        <v>477</v>
      </c>
      <c r="F1984" s="189" t="s">
        <v>4655</v>
      </c>
      <c r="G1984" s="189" t="s">
        <v>359</v>
      </c>
      <c r="H1984" s="195" t="s">
        <v>360</v>
      </c>
      <c r="I1984" s="24" t="s">
        <v>3956</v>
      </c>
      <c r="J1984" s="24" t="s">
        <v>4656</v>
      </c>
      <c r="K1984" s="24"/>
      <c r="L1984" s="24" t="s">
        <v>4658</v>
      </c>
      <c r="M1984" s="24" t="s">
        <v>535</v>
      </c>
      <c r="N1984" s="24" t="s">
        <v>4659</v>
      </c>
      <c r="O1984" s="24" t="s">
        <v>1235</v>
      </c>
      <c r="P1984" s="25" t="s">
        <v>544</v>
      </c>
      <c r="Q1984" s="24" t="s">
        <v>4702</v>
      </c>
      <c r="R1984" s="25" t="s">
        <v>1095</v>
      </c>
      <c r="S1984" s="24"/>
      <c r="T1984" s="24"/>
      <c r="U1984" s="24"/>
    </row>
    <row r="1985" spans="2:21">
      <c r="B1985" s="24" t="str">
        <f t="shared" si="69"/>
        <v>N</v>
      </c>
      <c r="C1985" s="24" t="s">
        <v>7005</v>
      </c>
      <c r="D1985" s="24" t="str">
        <f t="shared" si="68"/>
        <v/>
      </c>
      <c r="E1985" s="197" t="s">
        <v>477</v>
      </c>
      <c r="F1985" s="189" t="s">
        <v>4655</v>
      </c>
      <c r="G1985" s="189" t="s">
        <v>359</v>
      </c>
      <c r="H1985" s="195" t="s">
        <v>360</v>
      </c>
      <c r="I1985" s="24" t="s">
        <v>3956</v>
      </c>
      <c r="J1985" s="24" t="s">
        <v>4656</v>
      </c>
      <c r="K1985" s="24"/>
      <c r="L1985" s="24" t="s">
        <v>4658</v>
      </c>
      <c r="M1985" s="24" t="s">
        <v>543</v>
      </c>
      <c r="N1985" s="24" t="s">
        <v>4659</v>
      </c>
      <c r="O1985" s="24" t="s">
        <v>1235</v>
      </c>
      <c r="P1985" s="25" t="s">
        <v>544</v>
      </c>
      <c r="Q1985" s="24" t="s">
        <v>4704</v>
      </c>
      <c r="R1985" s="25" t="s">
        <v>4664</v>
      </c>
      <c r="S1985" s="24"/>
      <c r="T1985" s="24"/>
      <c r="U1985" s="24"/>
    </row>
    <row r="1986" spans="2:21">
      <c r="B1986" s="24" t="str">
        <f t="shared" si="69"/>
        <v>N</v>
      </c>
      <c r="C1986" s="24" t="s">
        <v>7006</v>
      </c>
      <c r="D1986" s="24" t="str">
        <f t="shared" si="68"/>
        <v/>
      </c>
      <c r="E1986" s="197" t="s">
        <v>477</v>
      </c>
      <c r="F1986" s="189" t="s">
        <v>4655</v>
      </c>
      <c r="G1986" s="189" t="s">
        <v>359</v>
      </c>
      <c r="H1986" s="195" t="s">
        <v>360</v>
      </c>
      <c r="I1986" s="24" t="s">
        <v>3956</v>
      </c>
      <c r="J1986" s="24" t="s">
        <v>4656</v>
      </c>
      <c r="K1986" s="24"/>
      <c r="L1986" s="24" t="s">
        <v>4658</v>
      </c>
      <c r="M1986" s="24" t="s">
        <v>550</v>
      </c>
      <c r="N1986" s="24" t="s">
        <v>549</v>
      </c>
      <c r="O1986" s="24" t="s">
        <v>1235</v>
      </c>
      <c r="P1986" s="25" t="s">
        <v>544</v>
      </c>
      <c r="Q1986" s="24" t="s">
        <v>4706</v>
      </c>
      <c r="R1986" s="25" t="s">
        <v>1095</v>
      </c>
      <c r="S1986" s="24"/>
      <c r="T1986" s="24"/>
      <c r="U1986" s="24"/>
    </row>
    <row r="1987" spans="2:21">
      <c r="B1987" s="24" t="str">
        <f t="shared" si="69"/>
        <v>N</v>
      </c>
      <c r="C1987" s="24" t="s">
        <v>7007</v>
      </c>
      <c r="D1987" s="24" t="str">
        <f t="shared" si="68"/>
        <v/>
      </c>
      <c r="E1987" s="197" t="s">
        <v>477</v>
      </c>
      <c r="F1987" s="189" t="s">
        <v>4655</v>
      </c>
      <c r="G1987" s="189" t="s">
        <v>359</v>
      </c>
      <c r="H1987" s="195" t="s">
        <v>360</v>
      </c>
      <c r="I1987" s="24" t="s">
        <v>3961</v>
      </c>
      <c r="J1987" s="24" t="s">
        <v>3961</v>
      </c>
      <c r="K1987" s="24"/>
      <c r="L1987" s="24" t="s">
        <v>4658</v>
      </c>
      <c r="M1987" s="24" t="s">
        <v>535</v>
      </c>
      <c r="N1987" s="24" t="s">
        <v>4659</v>
      </c>
      <c r="O1987" s="24" t="s">
        <v>1235</v>
      </c>
      <c r="P1987" s="25" t="s">
        <v>544</v>
      </c>
      <c r="Q1987" s="24" t="s">
        <v>4709</v>
      </c>
      <c r="R1987" s="25" t="s">
        <v>1095</v>
      </c>
      <c r="S1987" s="24"/>
      <c r="T1987" s="24"/>
      <c r="U1987" s="24"/>
    </row>
    <row r="1988" spans="2:21">
      <c r="B1988" s="24" t="str">
        <f t="shared" si="69"/>
        <v>N</v>
      </c>
      <c r="C1988" s="24" t="s">
        <v>7008</v>
      </c>
      <c r="D1988" s="24" t="str">
        <f t="shared" si="68"/>
        <v/>
      </c>
      <c r="E1988" s="197" t="s">
        <v>477</v>
      </c>
      <c r="F1988" s="189" t="s">
        <v>4655</v>
      </c>
      <c r="G1988" s="189" t="s">
        <v>359</v>
      </c>
      <c r="H1988" s="195" t="s">
        <v>360</v>
      </c>
      <c r="I1988" s="24" t="s">
        <v>3961</v>
      </c>
      <c r="J1988" s="24" t="s">
        <v>3961</v>
      </c>
      <c r="K1988" s="24"/>
      <c r="L1988" s="24" t="s">
        <v>4658</v>
      </c>
      <c r="M1988" s="24" t="s">
        <v>543</v>
      </c>
      <c r="N1988" s="24" t="s">
        <v>4659</v>
      </c>
      <c r="O1988" s="24" t="s">
        <v>1235</v>
      </c>
      <c r="P1988" s="25" t="s">
        <v>544</v>
      </c>
      <c r="Q1988" s="24" t="s">
        <v>4711</v>
      </c>
      <c r="R1988" s="25" t="s">
        <v>4664</v>
      </c>
      <c r="S1988" s="24"/>
      <c r="T1988" s="24"/>
      <c r="U1988" s="24"/>
    </row>
    <row r="1989" spans="2:21">
      <c r="B1989" s="24" t="str">
        <f t="shared" si="69"/>
        <v>N</v>
      </c>
      <c r="C1989" s="24" t="s">
        <v>7009</v>
      </c>
      <c r="D1989" s="24" t="str">
        <f t="shared" si="68"/>
        <v/>
      </c>
      <c r="E1989" s="197" t="s">
        <v>477</v>
      </c>
      <c r="F1989" s="189" t="s">
        <v>4655</v>
      </c>
      <c r="G1989" s="189" t="s">
        <v>359</v>
      </c>
      <c r="H1989" s="195" t="s">
        <v>360</v>
      </c>
      <c r="I1989" s="24" t="s">
        <v>3961</v>
      </c>
      <c r="J1989" s="24" t="s">
        <v>3961</v>
      </c>
      <c r="K1989" s="24"/>
      <c r="L1989" s="24" t="s">
        <v>4658</v>
      </c>
      <c r="M1989" s="24" t="s">
        <v>550</v>
      </c>
      <c r="N1989" s="24" t="s">
        <v>549</v>
      </c>
      <c r="O1989" s="24" t="s">
        <v>1235</v>
      </c>
      <c r="P1989" s="25" t="s">
        <v>544</v>
      </c>
      <c r="Q1989" s="24" t="s">
        <v>4713</v>
      </c>
      <c r="R1989" s="25" t="s">
        <v>1095</v>
      </c>
      <c r="S1989" s="24"/>
      <c r="T1989" s="24"/>
      <c r="U1989" s="24"/>
    </row>
    <row r="1990" spans="2:21">
      <c r="B1990" s="24" t="str">
        <f t="shared" si="69"/>
        <v>N</v>
      </c>
      <c r="C1990" s="24" t="s">
        <v>7010</v>
      </c>
      <c r="D1990" s="24" t="str">
        <f t="shared" si="68"/>
        <v/>
      </c>
      <c r="E1990" s="189" t="s">
        <v>473</v>
      </c>
      <c r="F1990" s="189" t="s">
        <v>4655</v>
      </c>
      <c r="G1990" s="189" t="s">
        <v>359</v>
      </c>
      <c r="H1990" s="195" t="s">
        <v>360</v>
      </c>
      <c r="I1990" s="24" t="s">
        <v>3956</v>
      </c>
      <c r="J1990" s="24" t="s">
        <v>4656</v>
      </c>
      <c r="K1990" s="24"/>
      <c r="L1990" s="24" t="s">
        <v>4867</v>
      </c>
      <c r="M1990" s="24" t="s">
        <v>535</v>
      </c>
      <c r="N1990" s="24" t="s">
        <v>4868</v>
      </c>
      <c r="O1990" s="24" t="s">
        <v>1235</v>
      </c>
      <c r="P1990" s="25" t="s">
        <v>544</v>
      </c>
      <c r="Q1990" s="24" t="s">
        <v>4905</v>
      </c>
      <c r="R1990" s="25" t="s">
        <v>1095</v>
      </c>
      <c r="S1990" s="24"/>
      <c r="T1990" s="24"/>
      <c r="U1990" s="24"/>
    </row>
    <row r="1991" spans="2:21">
      <c r="B1991" s="24" t="str">
        <f t="shared" si="69"/>
        <v>N</v>
      </c>
      <c r="C1991" s="24" t="s">
        <v>7011</v>
      </c>
      <c r="D1991" s="24" t="str">
        <f t="shared" si="68"/>
        <v/>
      </c>
      <c r="E1991" s="189" t="s">
        <v>473</v>
      </c>
      <c r="F1991" s="189" t="s">
        <v>4655</v>
      </c>
      <c r="G1991" s="189" t="s">
        <v>359</v>
      </c>
      <c r="H1991" s="195" t="s">
        <v>360</v>
      </c>
      <c r="I1991" s="24" t="s">
        <v>3956</v>
      </c>
      <c r="J1991" s="24" t="s">
        <v>4656</v>
      </c>
      <c r="K1991" s="24"/>
      <c r="L1991" s="24" t="s">
        <v>4867</v>
      </c>
      <c r="M1991" s="24" t="s">
        <v>543</v>
      </c>
      <c r="N1991" s="24" t="s">
        <v>4868</v>
      </c>
      <c r="O1991" s="24" t="s">
        <v>1235</v>
      </c>
      <c r="P1991" s="25" t="s">
        <v>544</v>
      </c>
      <c r="Q1991" s="24" t="s">
        <v>4907</v>
      </c>
      <c r="R1991" s="25" t="s">
        <v>4664</v>
      </c>
      <c r="S1991" s="24"/>
      <c r="T1991" s="24"/>
      <c r="U1991" s="24"/>
    </row>
    <row r="1992" spans="2:21">
      <c r="B1992" s="24" t="str">
        <f t="shared" si="69"/>
        <v>N</v>
      </c>
      <c r="C1992" s="24" t="s">
        <v>7012</v>
      </c>
      <c r="D1992" s="24" t="str">
        <f t="shared" si="68"/>
        <v/>
      </c>
      <c r="E1992" s="189" t="s">
        <v>473</v>
      </c>
      <c r="F1992" s="189" t="s">
        <v>4655</v>
      </c>
      <c r="G1992" s="189" t="s">
        <v>359</v>
      </c>
      <c r="H1992" s="195" t="s">
        <v>360</v>
      </c>
      <c r="I1992" s="24" t="s">
        <v>3956</v>
      </c>
      <c r="J1992" s="24" t="s">
        <v>4656</v>
      </c>
      <c r="K1992" s="24"/>
      <c r="L1992" s="24" t="s">
        <v>4867</v>
      </c>
      <c r="M1992" s="24" t="s">
        <v>550</v>
      </c>
      <c r="N1992" s="24" t="s">
        <v>549</v>
      </c>
      <c r="O1992" s="24" t="s">
        <v>1235</v>
      </c>
      <c r="P1992" s="25" t="s">
        <v>544</v>
      </c>
      <c r="Q1992" s="24" t="s">
        <v>4909</v>
      </c>
      <c r="R1992" s="25" t="s">
        <v>1095</v>
      </c>
      <c r="S1992" s="24"/>
      <c r="T1992" s="24"/>
      <c r="U1992" s="24"/>
    </row>
    <row r="1993" spans="2:21">
      <c r="B1993" s="24" t="str">
        <f t="shared" si="69"/>
        <v>N</v>
      </c>
      <c r="C1993" s="24" t="s">
        <v>7013</v>
      </c>
      <c r="D1993" s="24" t="str">
        <f t="shared" si="68"/>
        <v/>
      </c>
      <c r="E1993" s="189" t="s">
        <v>473</v>
      </c>
      <c r="F1993" s="189" t="s">
        <v>4655</v>
      </c>
      <c r="G1993" s="189" t="s">
        <v>359</v>
      </c>
      <c r="H1993" s="195" t="s">
        <v>360</v>
      </c>
      <c r="I1993" s="24" t="s">
        <v>3961</v>
      </c>
      <c r="J1993" s="24" t="s">
        <v>3961</v>
      </c>
      <c r="K1993" s="24"/>
      <c r="L1993" s="24" t="s">
        <v>4867</v>
      </c>
      <c r="M1993" s="24" t="s">
        <v>535</v>
      </c>
      <c r="N1993" s="24" t="s">
        <v>4868</v>
      </c>
      <c r="O1993" s="24" t="s">
        <v>1235</v>
      </c>
      <c r="P1993" s="25" t="s">
        <v>544</v>
      </c>
      <c r="Q1993" s="24" t="s">
        <v>4911</v>
      </c>
      <c r="R1993" s="25" t="s">
        <v>1095</v>
      </c>
      <c r="S1993" s="24"/>
      <c r="T1993" s="24"/>
      <c r="U1993" s="24"/>
    </row>
    <row r="1994" spans="2:21">
      <c r="B1994" s="24" t="str">
        <f t="shared" si="69"/>
        <v>N</v>
      </c>
      <c r="C1994" s="24" t="s">
        <v>7014</v>
      </c>
      <c r="D1994" s="24" t="str">
        <f t="shared" si="68"/>
        <v/>
      </c>
      <c r="E1994" s="189" t="s">
        <v>473</v>
      </c>
      <c r="F1994" s="189" t="s">
        <v>4655</v>
      </c>
      <c r="G1994" s="189" t="s">
        <v>359</v>
      </c>
      <c r="H1994" s="195" t="s">
        <v>360</v>
      </c>
      <c r="I1994" s="24" t="s">
        <v>3961</v>
      </c>
      <c r="J1994" s="24" t="s">
        <v>3961</v>
      </c>
      <c r="K1994" s="24"/>
      <c r="L1994" s="24" t="s">
        <v>4867</v>
      </c>
      <c r="M1994" s="24" t="s">
        <v>543</v>
      </c>
      <c r="N1994" s="24" t="s">
        <v>4868</v>
      </c>
      <c r="O1994" s="24" t="s">
        <v>1235</v>
      </c>
      <c r="P1994" s="25" t="s">
        <v>544</v>
      </c>
      <c r="Q1994" s="24" t="s">
        <v>4913</v>
      </c>
      <c r="R1994" s="25" t="s">
        <v>4664</v>
      </c>
      <c r="S1994" s="24"/>
      <c r="T1994" s="24"/>
      <c r="U1994" s="24"/>
    </row>
    <row r="1995" spans="2:21">
      <c r="B1995" s="24" t="str">
        <f t="shared" si="69"/>
        <v>N</v>
      </c>
      <c r="C1995" s="24" t="s">
        <v>7015</v>
      </c>
      <c r="D1995" s="24" t="str">
        <f t="shared" si="68"/>
        <v/>
      </c>
      <c r="E1995" s="189" t="s">
        <v>473</v>
      </c>
      <c r="F1995" s="189" t="s">
        <v>4655</v>
      </c>
      <c r="G1995" s="189" t="s">
        <v>359</v>
      </c>
      <c r="H1995" s="195" t="s">
        <v>360</v>
      </c>
      <c r="I1995" s="24" t="s">
        <v>3961</v>
      </c>
      <c r="J1995" s="24" t="s">
        <v>3961</v>
      </c>
      <c r="K1995" s="24"/>
      <c r="L1995" s="24" t="s">
        <v>4867</v>
      </c>
      <c r="M1995" s="24" t="s">
        <v>550</v>
      </c>
      <c r="N1995" s="24" t="s">
        <v>549</v>
      </c>
      <c r="O1995" s="24" t="s">
        <v>1235</v>
      </c>
      <c r="P1995" s="25" t="s">
        <v>544</v>
      </c>
      <c r="Q1995" s="24" t="s">
        <v>4915</v>
      </c>
      <c r="R1995" s="25" t="s">
        <v>1095</v>
      </c>
      <c r="S1995" s="24"/>
      <c r="T1995" s="24"/>
      <c r="U1995" s="24"/>
    </row>
    <row r="1996" spans="2:21">
      <c r="B1996" s="24" t="str">
        <f t="shared" si="69"/>
        <v>N</v>
      </c>
      <c r="C1996" s="24" t="s">
        <v>7016</v>
      </c>
      <c r="D1996" s="24" t="str">
        <f t="shared" si="68"/>
        <v/>
      </c>
      <c r="E1996" s="197" t="s">
        <v>477</v>
      </c>
      <c r="F1996" s="189" t="s">
        <v>4655</v>
      </c>
      <c r="G1996" s="189" t="s">
        <v>359</v>
      </c>
      <c r="H1996" s="195" t="s">
        <v>360</v>
      </c>
      <c r="I1996" s="24" t="s">
        <v>3956</v>
      </c>
      <c r="J1996" s="24" t="s">
        <v>4656</v>
      </c>
      <c r="K1996" s="24"/>
      <c r="L1996" s="24" t="s">
        <v>4867</v>
      </c>
      <c r="M1996" s="24" t="s">
        <v>535</v>
      </c>
      <c r="N1996" s="24" t="s">
        <v>4868</v>
      </c>
      <c r="O1996" s="24" t="s">
        <v>1235</v>
      </c>
      <c r="P1996" s="25" t="s">
        <v>544</v>
      </c>
      <c r="Q1996" s="24" t="s">
        <v>4905</v>
      </c>
      <c r="R1996" s="25" t="s">
        <v>1095</v>
      </c>
      <c r="S1996" s="24"/>
      <c r="T1996" s="24"/>
      <c r="U1996" s="24"/>
    </row>
    <row r="1997" spans="2:21">
      <c r="B1997" s="24" t="str">
        <f t="shared" si="69"/>
        <v>N</v>
      </c>
      <c r="C1997" s="24" t="s">
        <v>7017</v>
      </c>
      <c r="D1997" s="24" t="str">
        <f t="shared" si="68"/>
        <v/>
      </c>
      <c r="E1997" s="197" t="s">
        <v>477</v>
      </c>
      <c r="F1997" s="189" t="s">
        <v>4655</v>
      </c>
      <c r="G1997" s="189" t="s">
        <v>359</v>
      </c>
      <c r="H1997" s="195" t="s">
        <v>360</v>
      </c>
      <c r="I1997" s="24" t="s">
        <v>3956</v>
      </c>
      <c r="J1997" s="24" t="s">
        <v>4656</v>
      </c>
      <c r="K1997" s="24"/>
      <c r="L1997" s="24" t="s">
        <v>4867</v>
      </c>
      <c r="M1997" s="24" t="s">
        <v>543</v>
      </c>
      <c r="N1997" s="24" t="s">
        <v>4868</v>
      </c>
      <c r="O1997" s="24" t="s">
        <v>1235</v>
      </c>
      <c r="P1997" s="25" t="s">
        <v>544</v>
      </c>
      <c r="Q1997" s="24" t="s">
        <v>4907</v>
      </c>
      <c r="R1997" s="25" t="s">
        <v>4664</v>
      </c>
      <c r="S1997" s="24"/>
      <c r="T1997" s="24"/>
      <c r="U1997" s="24"/>
    </row>
    <row r="1998" spans="2:21">
      <c r="B1998" s="24" t="str">
        <f t="shared" si="69"/>
        <v>N</v>
      </c>
      <c r="C1998" s="24" t="s">
        <v>7018</v>
      </c>
      <c r="D1998" s="24" t="str">
        <f t="shared" si="68"/>
        <v/>
      </c>
      <c r="E1998" s="197" t="s">
        <v>477</v>
      </c>
      <c r="F1998" s="189" t="s">
        <v>4655</v>
      </c>
      <c r="G1998" s="189" t="s">
        <v>359</v>
      </c>
      <c r="H1998" s="195" t="s">
        <v>360</v>
      </c>
      <c r="I1998" s="24" t="s">
        <v>3956</v>
      </c>
      <c r="J1998" s="24" t="s">
        <v>4656</v>
      </c>
      <c r="K1998" s="24"/>
      <c r="L1998" s="24" t="s">
        <v>4867</v>
      </c>
      <c r="M1998" s="24" t="s">
        <v>550</v>
      </c>
      <c r="N1998" s="24" t="s">
        <v>549</v>
      </c>
      <c r="O1998" s="24" t="s">
        <v>1235</v>
      </c>
      <c r="P1998" s="25" t="s">
        <v>544</v>
      </c>
      <c r="Q1998" s="24" t="s">
        <v>4909</v>
      </c>
      <c r="R1998" s="25" t="s">
        <v>1095</v>
      </c>
      <c r="S1998" s="24"/>
      <c r="T1998" s="24"/>
      <c r="U1998" s="24"/>
    </row>
    <row r="1999" spans="2:21">
      <c r="B1999" s="24" t="str">
        <f t="shared" si="69"/>
        <v>N</v>
      </c>
      <c r="C1999" s="24" t="s">
        <v>7019</v>
      </c>
      <c r="D1999" s="24" t="str">
        <f t="shared" si="68"/>
        <v/>
      </c>
      <c r="E1999" s="197" t="s">
        <v>477</v>
      </c>
      <c r="F1999" s="189" t="s">
        <v>4655</v>
      </c>
      <c r="G1999" s="189" t="s">
        <v>359</v>
      </c>
      <c r="H1999" s="195" t="s">
        <v>360</v>
      </c>
      <c r="I1999" s="24" t="s">
        <v>3961</v>
      </c>
      <c r="J1999" s="24" t="s">
        <v>3961</v>
      </c>
      <c r="K1999" s="24"/>
      <c r="L1999" s="24" t="s">
        <v>4867</v>
      </c>
      <c r="M1999" s="24" t="s">
        <v>535</v>
      </c>
      <c r="N1999" s="24" t="s">
        <v>4868</v>
      </c>
      <c r="O1999" s="24" t="s">
        <v>1235</v>
      </c>
      <c r="P1999" s="25" t="s">
        <v>544</v>
      </c>
      <c r="Q1999" s="24" t="s">
        <v>4911</v>
      </c>
      <c r="R1999" s="25" t="s">
        <v>1095</v>
      </c>
      <c r="S1999" s="24"/>
      <c r="T1999" s="24"/>
      <c r="U1999" s="24"/>
    </row>
    <row r="2000" spans="2:21">
      <c r="B2000" s="24" t="str">
        <f t="shared" si="69"/>
        <v>N</v>
      </c>
      <c r="C2000" s="24" t="s">
        <v>7020</v>
      </c>
      <c r="D2000" s="24" t="str">
        <f t="shared" si="68"/>
        <v/>
      </c>
      <c r="E2000" s="197" t="s">
        <v>477</v>
      </c>
      <c r="F2000" s="189" t="s">
        <v>4655</v>
      </c>
      <c r="G2000" s="189" t="s">
        <v>359</v>
      </c>
      <c r="H2000" s="195" t="s">
        <v>360</v>
      </c>
      <c r="I2000" s="24" t="s">
        <v>3961</v>
      </c>
      <c r="J2000" s="24" t="s">
        <v>3961</v>
      </c>
      <c r="K2000" s="24"/>
      <c r="L2000" s="24" t="s">
        <v>4867</v>
      </c>
      <c r="M2000" s="24" t="s">
        <v>543</v>
      </c>
      <c r="N2000" s="24" t="s">
        <v>4868</v>
      </c>
      <c r="O2000" s="24" t="s">
        <v>1235</v>
      </c>
      <c r="P2000" s="25" t="s">
        <v>544</v>
      </c>
      <c r="Q2000" s="24" t="s">
        <v>4913</v>
      </c>
      <c r="R2000" s="25" t="s">
        <v>4664</v>
      </c>
      <c r="S2000" s="24"/>
      <c r="T2000" s="24"/>
      <c r="U2000" s="24"/>
    </row>
    <row r="2001" spans="2:21">
      <c r="B2001" s="24" t="str">
        <f t="shared" si="69"/>
        <v>N</v>
      </c>
      <c r="C2001" s="24" t="s">
        <v>7021</v>
      </c>
      <c r="D2001" s="24" t="str">
        <f t="shared" si="68"/>
        <v/>
      </c>
      <c r="E2001" s="197" t="s">
        <v>477</v>
      </c>
      <c r="F2001" s="189" t="s">
        <v>4655</v>
      </c>
      <c r="G2001" s="189" t="s">
        <v>359</v>
      </c>
      <c r="H2001" s="195" t="s">
        <v>360</v>
      </c>
      <c r="I2001" s="24" t="s">
        <v>3961</v>
      </c>
      <c r="J2001" s="24" t="s">
        <v>3961</v>
      </c>
      <c r="K2001" s="24"/>
      <c r="L2001" s="24" t="s">
        <v>4867</v>
      </c>
      <c r="M2001" s="24" t="s">
        <v>550</v>
      </c>
      <c r="N2001" s="24" t="s">
        <v>549</v>
      </c>
      <c r="O2001" s="24" t="s">
        <v>1235</v>
      </c>
      <c r="P2001" s="25" t="s">
        <v>544</v>
      </c>
      <c r="Q2001" s="24" t="s">
        <v>4915</v>
      </c>
      <c r="R2001" s="25" t="s">
        <v>1095</v>
      </c>
      <c r="S2001" s="24"/>
      <c r="T2001" s="24"/>
      <c r="U2001" s="24"/>
    </row>
    <row r="2002" spans="2:21">
      <c r="B2002" s="24" t="str">
        <f t="shared" si="69"/>
        <v>N</v>
      </c>
      <c r="C2002" s="24" t="s">
        <v>7022</v>
      </c>
      <c r="D2002" s="24" t="str">
        <f t="shared" si="68"/>
        <v/>
      </c>
      <c r="E2002" s="189" t="s">
        <v>473</v>
      </c>
      <c r="F2002" s="189" t="s">
        <v>4655</v>
      </c>
      <c r="G2002" s="189" t="s">
        <v>359</v>
      </c>
      <c r="H2002" s="195" t="s">
        <v>360</v>
      </c>
      <c r="I2002" s="24" t="s">
        <v>3956</v>
      </c>
      <c r="J2002" s="24" t="s">
        <v>4656</v>
      </c>
      <c r="K2002" s="24"/>
      <c r="L2002" s="24" t="s">
        <v>4658</v>
      </c>
      <c r="M2002" s="24" t="s">
        <v>535</v>
      </c>
      <c r="N2002" s="24" t="s">
        <v>4868</v>
      </c>
      <c r="O2002" s="24" t="s">
        <v>1235</v>
      </c>
      <c r="P2002" s="25" t="s">
        <v>544</v>
      </c>
      <c r="Q2002" s="24" t="s">
        <v>5112</v>
      </c>
      <c r="R2002" s="25" t="s">
        <v>1095</v>
      </c>
      <c r="S2002" s="24"/>
      <c r="T2002" s="24"/>
      <c r="U2002" s="24"/>
    </row>
    <row r="2003" spans="2:21">
      <c r="B2003" s="24" t="str">
        <f t="shared" si="69"/>
        <v>N</v>
      </c>
      <c r="C2003" s="24" t="s">
        <v>7023</v>
      </c>
      <c r="D2003" s="24" t="str">
        <f t="shared" si="68"/>
        <v/>
      </c>
      <c r="E2003" s="189" t="s">
        <v>473</v>
      </c>
      <c r="F2003" s="189" t="s">
        <v>4655</v>
      </c>
      <c r="G2003" s="189" t="s">
        <v>359</v>
      </c>
      <c r="H2003" s="195" t="s">
        <v>360</v>
      </c>
      <c r="I2003" s="24" t="s">
        <v>3956</v>
      </c>
      <c r="J2003" s="24" t="s">
        <v>4656</v>
      </c>
      <c r="K2003" s="24"/>
      <c r="L2003" s="24" t="s">
        <v>4658</v>
      </c>
      <c r="M2003" s="24" t="s">
        <v>543</v>
      </c>
      <c r="N2003" s="24" t="s">
        <v>4868</v>
      </c>
      <c r="O2003" s="24" t="s">
        <v>1235</v>
      </c>
      <c r="P2003" s="25" t="s">
        <v>544</v>
      </c>
      <c r="Q2003" s="24" t="s">
        <v>5114</v>
      </c>
      <c r="R2003" s="25" t="s">
        <v>4664</v>
      </c>
      <c r="S2003" s="24"/>
      <c r="T2003" s="24"/>
      <c r="U2003" s="24"/>
    </row>
    <row r="2004" spans="2:21">
      <c r="B2004" s="24" t="str">
        <f t="shared" si="69"/>
        <v>N</v>
      </c>
      <c r="C2004" s="24" t="s">
        <v>7024</v>
      </c>
      <c r="D2004" s="24" t="str">
        <f t="shared" si="68"/>
        <v/>
      </c>
      <c r="E2004" s="189" t="s">
        <v>473</v>
      </c>
      <c r="F2004" s="189" t="s">
        <v>4655</v>
      </c>
      <c r="G2004" s="189" t="s">
        <v>359</v>
      </c>
      <c r="H2004" s="195" t="s">
        <v>360</v>
      </c>
      <c r="I2004" s="24" t="s">
        <v>3961</v>
      </c>
      <c r="J2004" s="24" t="s">
        <v>3961</v>
      </c>
      <c r="K2004" s="24"/>
      <c r="L2004" s="24" t="s">
        <v>4658</v>
      </c>
      <c r="M2004" s="24" t="s">
        <v>535</v>
      </c>
      <c r="N2004" s="24" t="s">
        <v>4868</v>
      </c>
      <c r="O2004" s="24" t="s">
        <v>1235</v>
      </c>
      <c r="P2004" s="25" t="s">
        <v>544</v>
      </c>
      <c r="Q2004" s="24" t="s">
        <v>5116</v>
      </c>
      <c r="R2004" s="25" t="s">
        <v>1095</v>
      </c>
      <c r="S2004" s="24"/>
      <c r="T2004" s="24"/>
      <c r="U2004" s="24"/>
    </row>
    <row r="2005" spans="2:21">
      <c r="B2005" s="24" t="str">
        <f t="shared" si="69"/>
        <v>N</v>
      </c>
      <c r="C2005" s="24" t="s">
        <v>7025</v>
      </c>
      <c r="D2005" s="24" t="str">
        <f t="shared" si="68"/>
        <v/>
      </c>
      <c r="E2005" s="189" t="s">
        <v>473</v>
      </c>
      <c r="F2005" s="189" t="s">
        <v>4655</v>
      </c>
      <c r="G2005" s="189" t="s">
        <v>359</v>
      </c>
      <c r="H2005" s="195" t="s">
        <v>360</v>
      </c>
      <c r="I2005" s="24" t="s">
        <v>3961</v>
      </c>
      <c r="J2005" s="24" t="s">
        <v>3961</v>
      </c>
      <c r="K2005" s="24"/>
      <c r="L2005" s="24" t="s">
        <v>4658</v>
      </c>
      <c r="M2005" s="24" t="s">
        <v>543</v>
      </c>
      <c r="N2005" s="24" t="s">
        <v>4868</v>
      </c>
      <c r="O2005" s="24" t="s">
        <v>1235</v>
      </c>
      <c r="P2005" s="25" t="s">
        <v>544</v>
      </c>
      <c r="Q2005" s="24" t="s">
        <v>5116</v>
      </c>
      <c r="R2005" s="25" t="s">
        <v>4664</v>
      </c>
      <c r="S2005" s="24"/>
      <c r="T2005" s="24"/>
      <c r="U2005" s="24"/>
    </row>
    <row r="2006" spans="2:21">
      <c r="B2006" s="24" t="str">
        <f t="shared" si="69"/>
        <v>N</v>
      </c>
      <c r="C2006" s="24" t="s">
        <v>7026</v>
      </c>
      <c r="D2006" s="24" t="str">
        <f t="shared" si="68"/>
        <v/>
      </c>
      <c r="E2006" s="197" t="s">
        <v>477</v>
      </c>
      <c r="F2006" s="189" t="s">
        <v>4655</v>
      </c>
      <c r="G2006" s="189" t="s">
        <v>359</v>
      </c>
      <c r="H2006" s="195" t="s">
        <v>360</v>
      </c>
      <c r="I2006" s="24" t="s">
        <v>3956</v>
      </c>
      <c r="J2006" s="24" t="s">
        <v>4656</v>
      </c>
      <c r="K2006" s="24"/>
      <c r="L2006" s="24" t="s">
        <v>4658</v>
      </c>
      <c r="M2006" s="24" t="s">
        <v>535</v>
      </c>
      <c r="N2006" s="24" t="s">
        <v>4868</v>
      </c>
      <c r="O2006" s="24" t="s">
        <v>1235</v>
      </c>
      <c r="P2006" s="25" t="s">
        <v>544</v>
      </c>
      <c r="Q2006" s="24" t="s">
        <v>5112</v>
      </c>
      <c r="R2006" s="25" t="s">
        <v>1095</v>
      </c>
      <c r="S2006" s="24"/>
      <c r="T2006" s="24"/>
      <c r="U2006" s="24"/>
    </row>
    <row r="2007" spans="2:21">
      <c r="B2007" s="24" t="str">
        <f t="shared" si="69"/>
        <v>N</v>
      </c>
      <c r="C2007" s="24" t="s">
        <v>7027</v>
      </c>
      <c r="D2007" s="24" t="str">
        <f t="shared" si="68"/>
        <v/>
      </c>
      <c r="E2007" s="197" t="s">
        <v>477</v>
      </c>
      <c r="F2007" s="189" t="s">
        <v>4655</v>
      </c>
      <c r="G2007" s="189" t="s">
        <v>359</v>
      </c>
      <c r="H2007" s="195" t="s">
        <v>360</v>
      </c>
      <c r="I2007" s="24" t="s">
        <v>3956</v>
      </c>
      <c r="J2007" s="24" t="s">
        <v>4656</v>
      </c>
      <c r="K2007" s="24"/>
      <c r="L2007" s="24" t="s">
        <v>4658</v>
      </c>
      <c r="M2007" s="24" t="s">
        <v>543</v>
      </c>
      <c r="N2007" s="24" t="s">
        <v>4868</v>
      </c>
      <c r="O2007" s="24" t="s">
        <v>1235</v>
      </c>
      <c r="P2007" s="25" t="s">
        <v>544</v>
      </c>
      <c r="Q2007" s="24" t="s">
        <v>5114</v>
      </c>
      <c r="R2007" s="25" t="s">
        <v>4664</v>
      </c>
      <c r="S2007" s="24"/>
      <c r="T2007" s="24"/>
      <c r="U2007" s="24"/>
    </row>
    <row r="2008" spans="2:21">
      <c r="B2008" s="24" t="str">
        <f t="shared" si="69"/>
        <v>N</v>
      </c>
      <c r="C2008" s="24" t="s">
        <v>7028</v>
      </c>
      <c r="D2008" s="24" t="str">
        <f t="shared" si="68"/>
        <v/>
      </c>
      <c r="E2008" s="197" t="s">
        <v>477</v>
      </c>
      <c r="F2008" s="189" t="s">
        <v>4655</v>
      </c>
      <c r="G2008" s="189" t="s">
        <v>359</v>
      </c>
      <c r="H2008" s="195" t="s">
        <v>360</v>
      </c>
      <c r="I2008" s="24" t="s">
        <v>3961</v>
      </c>
      <c r="J2008" s="24" t="s">
        <v>3961</v>
      </c>
      <c r="K2008" s="24"/>
      <c r="L2008" s="24" t="s">
        <v>4658</v>
      </c>
      <c r="M2008" s="24" t="s">
        <v>535</v>
      </c>
      <c r="N2008" s="24" t="s">
        <v>4868</v>
      </c>
      <c r="O2008" s="24" t="s">
        <v>1235</v>
      </c>
      <c r="P2008" s="25" t="s">
        <v>544</v>
      </c>
      <c r="Q2008" s="24" t="s">
        <v>5116</v>
      </c>
      <c r="R2008" s="25" t="s">
        <v>1095</v>
      </c>
      <c r="S2008" s="24"/>
      <c r="T2008" s="24"/>
      <c r="U2008" s="24"/>
    </row>
    <row r="2009" spans="2:21">
      <c r="B2009" s="24" t="str">
        <f t="shared" si="69"/>
        <v>N</v>
      </c>
      <c r="C2009" s="24" t="s">
        <v>7029</v>
      </c>
      <c r="D2009" s="24" t="str">
        <f t="shared" si="68"/>
        <v/>
      </c>
      <c r="E2009" s="197" t="s">
        <v>477</v>
      </c>
      <c r="F2009" s="189" t="s">
        <v>4655</v>
      </c>
      <c r="G2009" s="189" t="s">
        <v>359</v>
      </c>
      <c r="H2009" s="195" t="s">
        <v>360</v>
      </c>
      <c r="I2009" s="24" t="s">
        <v>3961</v>
      </c>
      <c r="J2009" s="24" t="s">
        <v>3961</v>
      </c>
      <c r="K2009" s="24"/>
      <c r="L2009" s="24" t="s">
        <v>4658</v>
      </c>
      <c r="M2009" s="24" t="s">
        <v>543</v>
      </c>
      <c r="N2009" s="24" t="s">
        <v>4868</v>
      </c>
      <c r="O2009" s="24" t="s">
        <v>1235</v>
      </c>
      <c r="P2009" s="25" t="s">
        <v>544</v>
      </c>
      <c r="Q2009" s="24" t="s">
        <v>5116</v>
      </c>
      <c r="R2009" s="25" t="s">
        <v>4664</v>
      </c>
      <c r="S2009" s="24"/>
      <c r="T2009" s="24"/>
      <c r="U2009" s="24"/>
    </row>
    <row r="2010" spans="2:21">
      <c r="B2010" s="24" t="str">
        <f t="shared" si="69"/>
        <v>N</v>
      </c>
      <c r="C2010" s="24" t="s">
        <v>7030</v>
      </c>
      <c r="D2010" s="24" t="str">
        <f t="shared" si="68"/>
        <v/>
      </c>
      <c r="E2010" s="189" t="s">
        <v>473</v>
      </c>
      <c r="F2010" s="189" t="s">
        <v>4655</v>
      </c>
      <c r="G2010" s="189" t="s">
        <v>359</v>
      </c>
      <c r="H2010" s="195" t="s">
        <v>360</v>
      </c>
      <c r="I2010" s="24" t="s">
        <v>3956</v>
      </c>
      <c r="J2010" s="24" t="s">
        <v>4656</v>
      </c>
      <c r="K2010" s="24"/>
      <c r="L2010" s="24" t="s">
        <v>4658</v>
      </c>
      <c r="M2010" s="24" t="s">
        <v>535</v>
      </c>
      <c r="N2010" s="24" t="s">
        <v>5218</v>
      </c>
      <c r="O2010" s="24" t="s">
        <v>1235</v>
      </c>
      <c r="P2010" s="25" t="s">
        <v>544</v>
      </c>
      <c r="Q2010" s="24" t="s">
        <v>5243</v>
      </c>
      <c r="R2010" s="25" t="s">
        <v>1095</v>
      </c>
      <c r="S2010" s="24"/>
      <c r="T2010" s="24"/>
      <c r="U2010" s="24"/>
    </row>
    <row r="2011" spans="2:21">
      <c r="B2011" s="24" t="str">
        <f t="shared" si="69"/>
        <v>N</v>
      </c>
      <c r="C2011" s="24" t="s">
        <v>7031</v>
      </c>
      <c r="D2011" s="24" t="str">
        <f t="shared" si="68"/>
        <v/>
      </c>
      <c r="E2011" s="189" t="s">
        <v>473</v>
      </c>
      <c r="F2011" s="189" t="s">
        <v>4655</v>
      </c>
      <c r="G2011" s="189" t="s">
        <v>359</v>
      </c>
      <c r="H2011" s="195" t="s">
        <v>360</v>
      </c>
      <c r="I2011" s="24" t="s">
        <v>3956</v>
      </c>
      <c r="J2011" s="24" t="s">
        <v>4656</v>
      </c>
      <c r="K2011" s="24"/>
      <c r="L2011" s="24" t="s">
        <v>4658</v>
      </c>
      <c r="M2011" s="24" t="s">
        <v>543</v>
      </c>
      <c r="N2011" s="24" t="s">
        <v>5218</v>
      </c>
      <c r="O2011" s="24" t="s">
        <v>1235</v>
      </c>
      <c r="P2011" s="25" t="s">
        <v>544</v>
      </c>
      <c r="Q2011" s="24" t="s">
        <v>5245</v>
      </c>
      <c r="R2011" s="25" t="s">
        <v>4664</v>
      </c>
      <c r="S2011" s="24"/>
      <c r="T2011" s="24"/>
      <c r="U2011" s="24"/>
    </row>
    <row r="2012" spans="2:21">
      <c r="B2012" s="24" t="str">
        <f t="shared" si="69"/>
        <v>N</v>
      </c>
      <c r="C2012" s="24" t="s">
        <v>7032</v>
      </c>
      <c r="D2012" s="24" t="str">
        <f t="shared" si="68"/>
        <v/>
      </c>
      <c r="E2012" s="189" t="s">
        <v>473</v>
      </c>
      <c r="F2012" s="189" t="s">
        <v>4655</v>
      </c>
      <c r="G2012" s="189" t="s">
        <v>359</v>
      </c>
      <c r="H2012" s="195" t="s">
        <v>360</v>
      </c>
      <c r="I2012" s="24" t="s">
        <v>3961</v>
      </c>
      <c r="J2012" s="24" t="s">
        <v>3961</v>
      </c>
      <c r="K2012" s="24"/>
      <c r="L2012" s="24" t="s">
        <v>4658</v>
      </c>
      <c r="M2012" s="24" t="s">
        <v>535</v>
      </c>
      <c r="N2012" s="24" t="s">
        <v>5218</v>
      </c>
      <c r="O2012" s="24" t="s">
        <v>1235</v>
      </c>
      <c r="P2012" s="25" t="s">
        <v>544</v>
      </c>
      <c r="Q2012" s="24" t="s">
        <v>5247</v>
      </c>
      <c r="R2012" s="25" t="s">
        <v>1095</v>
      </c>
      <c r="S2012" s="24"/>
      <c r="T2012" s="24"/>
      <c r="U2012" s="24"/>
    </row>
    <row r="2013" spans="2:21">
      <c r="B2013" s="24" t="str">
        <f t="shared" si="69"/>
        <v>N</v>
      </c>
      <c r="C2013" s="24" t="s">
        <v>7033</v>
      </c>
      <c r="D2013" s="24" t="str">
        <f t="shared" si="68"/>
        <v/>
      </c>
      <c r="E2013" s="189" t="s">
        <v>473</v>
      </c>
      <c r="F2013" s="189" t="s">
        <v>4655</v>
      </c>
      <c r="G2013" s="189" t="s">
        <v>359</v>
      </c>
      <c r="H2013" s="195" t="s">
        <v>360</v>
      </c>
      <c r="I2013" s="24" t="s">
        <v>3961</v>
      </c>
      <c r="J2013" s="24" t="s">
        <v>3961</v>
      </c>
      <c r="K2013" s="24"/>
      <c r="L2013" s="24" t="s">
        <v>4658</v>
      </c>
      <c r="M2013" s="24" t="s">
        <v>543</v>
      </c>
      <c r="N2013" s="24" t="s">
        <v>5218</v>
      </c>
      <c r="O2013" s="24" t="s">
        <v>1235</v>
      </c>
      <c r="P2013" s="25" t="s">
        <v>544</v>
      </c>
      <c r="Q2013" s="24" t="s">
        <v>5249</v>
      </c>
      <c r="R2013" s="25" t="s">
        <v>4664</v>
      </c>
      <c r="S2013" s="24"/>
      <c r="T2013" s="24"/>
      <c r="U2013" s="24"/>
    </row>
    <row r="2014" spans="2:21">
      <c r="B2014" s="24" t="str">
        <f t="shared" si="69"/>
        <v>N</v>
      </c>
      <c r="C2014" s="24" t="s">
        <v>7034</v>
      </c>
      <c r="D2014" s="24" t="str">
        <f t="shared" si="68"/>
        <v/>
      </c>
      <c r="E2014" s="197" t="s">
        <v>477</v>
      </c>
      <c r="F2014" s="189" t="s">
        <v>4655</v>
      </c>
      <c r="G2014" s="189" t="s">
        <v>359</v>
      </c>
      <c r="H2014" s="195" t="s">
        <v>360</v>
      </c>
      <c r="I2014" s="24" t="s">
        <v>3956</v>
      </c>
      <c r="J2014" s="24" t="s">
        <v>4656</v>
      </c>
      <c r="K2014" s="24"/>
      <c r="L2014" s="24" t="s">
        <v>4658</v>
      </c>
      <c r="M2014" s="24" t="s">
        <v>535</v>
      </c>
      <c r="N2014" s="24" t="s">
        <v>5218</v>
      </c>
      <c r="O2014" s="24" t="s">
        <v>1235</v>
      </c>
      <c r="P2014" s="25" t="s">
        <v>544</v>
      </c>
      <c r="Q2014" s="24" t="s">
        <v>5267</v>
      </c>
      <c r="R2014" s="25" t="s">
        <v>1095</v>
      </c>
      <c r="S2014" s="24"/>
      <c r="T2014" s="24"/>
      <c r="U2014" s="24"/>
    </row>
    <row r="2015" spans="2:21">
      <c r="B2015" s="24" t="str">
        <f t="shared" si="69"/>
        <v>N</v>
      </c>
      <c r="C2015" s="24" t="s">
        <v>7035</v>
      </c>
      <c r="D2015" s="24" t="str">
        <f t="shared" si="68"/>
        <v/>
      </c>
      <c r="E2015" s="197" t="s">
        <v>477</v>
      </c>
      <c r="F2015" s="189" t="s">
        <v>4655</v>
      </c>
      <c r="G2015" s="189" t="s">
        <v>359</v>
      </c>
      <c r="H2015" s="195" t="s">
        <v>360</v>
      </c>
      <c r="I2015" s="24" t="s">
        <v>3956</v>
      </c>
      <c r="J2015" s="24" t="s">
        <v>4656</v>
      </c>
      <c r="K2015" s="24"/>
      <c r="L2015" s="24" t="s">
        <v>4658</v>
      </c>
      <c r="M2015" s="24" t="s">
        <v>543</v>
      </c>
      <c r="N2015" s="24" t="s">
        <v>5218</v>
      </c>
      <c r="O2015" s="24" t="s">
        <v>1235</v>
      </c>
      <c r="P2015" s="25" t="s">
        <v>544</v>
      </c>
      <c r="Q2015" s="24" t="s">
        <v>5269</v>
      </c>
      <c r="R2015" s="25" t="s">
        <v>4664</v>
      </c>
      <c r="S2015" s="24"/>
      <c r="T2015" s="24"/>
      <c r="U2015" s="24"/>
    </row>
    <row r="2016" spans="2:21">
      <c r="B2016" s="24" t="str">
        <f t="shared" si="69"/>
        <v>N</v>
      </c>
      <c r="C2016" s="24" t="s">
        <v>7036</v>
      </c>
      <c r="D2016" s="24" t="str">
        <f t="shared" si="68"/>
        <v/>
      </c>
      <c r="E2016" s="197" t="s">
        <v>477</v>
      </c>
      <c r="F2016" s="189" t="s">
        <v>4655</v>
      </c>
      <c r="G2016" s="189" t="s">
        <v>359</v>
      </c>
      <c r="H2016" s="195" t="s">
        <v>360</v>
      </c>
      <c r="I2016" s="24" t="s">
        <v>3961</v>
      </c>
      <c r="J2016" s="24" t="s">
        <v>3961</v>
      </c>
      <c r="K2016" s="24"/>
      <c r="L2016" s="24" t="s">
        <v>4658</v>
      </c>
      <c r="M2016" s="24" t="s">
        <v>535</v>
      </c>
      <c r="N2016" s="24" t="s">
        <v>5218</v>
      </c>
      <c r="O2016" s="24" t="s">
        <v>1235</v>
      </c>
      <c r="P2016" s="25" t="s">
        <v>544</v>
      </c>
      <c r="Q2016" s="24" t="s">
        <v>5271</v>
      </c>
      <c r="R2016" s="25" t="s">
        <v>1095</v>
      </c>
      <c r="S2016" s="24"/>
      <c r="T2016" s="24"/>
      <c r="U2016" s="24"/>
    </row>
    <row r="2017" spans="2:21">
      <c r="B2017" s="24" t="str">
        <f t="shared" si="69"/>
        <v>N</v>
      </c>
      <c r="C2017" s="24" t="s">
        <v>7037</v>
      </c>
      <c r="D2017" s="24" t="str">
        <f t="shared" ref="D2017:D2049" si="70">IF(B2017="Y",C2017,"")</f>
        <v/>
      </c>
      <c r="E2017" s="197" t="s">
        <v>477</v>
      </c>
      <c r="F2017" s="189" t="s">
        <v>4655</v>
      </c>
      <c r="G2017" s="189" t="s">
        <v>359</v>
      </c>
      <c r="H2017" s="195" t="s">
        <v>360</v>
      </c>
      <c r="I2017" s="24" t="s">
        <v>3961</v>
      </c>
      <c r="J2017" s="24" t="s">
        <v>3961</v>
      </c>
      <c r="K2017" s="24"/>
      <c r="L2017" s="24" t="s">
        <v>4658</v>
      </c>
      <c r="M2017" s="24" t="s">
        <v>543</v>
      </c>
      <c r="N2017" s="24" t="s">
        <v>5218</v>
      </c>
      <c r="O2017" s="24" t="s">
        <v>1235</v>
      </c>
      <c r="P2017" s="25" t="s">
        <v>544</v>
      </c>
      <c r="Q2017" s="24" t="s">
        <v>5273</v>
      </c>
      <c r="R2017" s="25" t="s">
        <v>4664</v>
      </c>
      <c r="S2017" s="24"/>
      <c r="T2017" s="24"/>
      <c r="U2017" s="24"/>
    </row>
    <row r="2018" spans="2:21">
      <c r="B2018" s="24" t="str">
        <f t="shared" si="69"/>
        <v>N</v>
      </c>
      <c r="C2018" s="24" t="s">
        <v>7038</v>
      </c>
      <c r="D2018" s="24" t="str">
        <f t="shared" si="70"/>
        <v/>
      </c>
      <c r="E2018" s="189" t="s">
        <v>473</v>
      </c>
      <c r="F2018" s="189" t="s">
        <v>4655</v>
      </c>
      <c r="G2018" s="189" t="s">
        <v>359</v>
      </c>
      <c r="H2018" s="195" t="s">
        <v>360</v>
      </c>
      <c r="I2018" s="24" t="s">
        <v>3956</v>
      </c>
      <c r="J2018" s="24" t="s">
        <v>4656</v>
      </c>
      <c r="K2018" s="24"/>
      <c r="L2018" s="24" t="s">
        <v>4867</v>
      </c>
      <c r="M2018" s="24" t="s">
        <v>535</v>
      </c>
      <c r="N2018" s="24" t="s">
        <v>5218</v>
      </c>
      <c r="O2018" s="24" t="s">
        <v>1235</v>
      </c>
      <c r="P2018" s="25" t="s">
        <v>544</v>
      </c>
      <c r="Q2018" s="24" t="s">
        <v>5443</v>
      </c>
      <c r="R2018" s="25" t="s">
        <v>1095</v>
      </c>
      <c r="S2018" s="24"/>
      <c r="T2018" s="24"/>
      <c r="U2018" s="24"/>
    </row>
    <row r="2019" spans="2:21">
      <c r="B2019" s="24" t="str">
        <f t="shared" si="69"/>
        <v>N</v>
      </c>
      <c r="C2019" s="24" t="s">
        <v>7039</v>
      </c>
      <c r="D2019" s="24" t="str">
        <f t="shared" si="70"/>
        <v/>
      </c>
      <c r="E2019" s="189" t="s">
        <v>473</v>
      </c>
      <c r="F2019" s="189" t="s">
        <v>4655</v>
      </c>
      <c r="G2019" s="189" t="s">
        <v>359</v>
      </c>
      <c r="H2019" s="195" t="s">
        <v>360</v>
      </c>
      <c r="I2019" s="24" t="s">
        <v>3956</v>
      </c>
      <c r="J2019" s="24" t="s">
        <v>4656</v>
      </c>
      <c r="K2019" s="24"/>
      <c r="L2019" s="24" t="s">
        <v>4867</v>
      </c>
      <c r="M2019" s="24" t="s">
        <v>543</v>
      </c>
      <c r="N2019" s="24" t="s">
        <v>5218</v>
      </c>
      <c r="O2019" s="24" t="s">
        <v>1235</v>
      </c>
      <c r="P2019" s="25" t="s">
        <v>544</v>
      </c>
      <c r="Q2019" s="24" t="s">
        <v>5445</v>
      </c>
      <c r="R2019" s="25" t="s">
        <v>4664</v>
      </c>
      <c r="S2019" s="24"/>
      <c r="T2019" s="24"/>
      <c r="U2019" s="24"/>
    </row>
    <row r="2020" spans="2:21">
      <c r="B2020" s="24" t="str">
        <f t="shared" si="69"/>
        <v>N</v>
      </c>
      <c r="C2020" s="24" t="s">
        <v>7040</v>
      </c>
      <c r="D2020" s="24" t="str">
        <f t="shared" si="70"/>
        <v/>
      </c>
      <c r="E2020" s="189" t="s">
        <v>473</v>
      </c>
      <c r="F2020" s="189" t="s">
        <v>4655</v>
      </c>
      <c r="G2020" s="189" t="s">
        <v>359</v>
      </c>
      <c r="H2020" s="195" t="s">
        <v>360</v>
      </c>
      <c r="I2020" s="24" t="s">
        <v>3961</v>
      </c>
      <c r="J2020" s="24" t="s">
        <v>3961</v>
      </c>
      <c r="K2020" s="24"/>
      <c r="L2020" s="24" t="s">
        <v>4867</v>
      </c>
      <c r="M2020" s="24" t="s">
        <v>535</v>
      </c>
      <c r="N2020" s="24" t="s">
        <v>5218</v>
      </c>
      <c r="O2020" s="24" t="s">
        <v>1235</v>
      </c>
      <c r="P2020" s="25" t="s">
        <v>544</v>
      </c>
      <c r="Q2020" s="24" t="s">
        <v>5447</v>
      </c>
      <c r="R2020" s="25" t="s">
        <v>1095</v>
      </c>
      <c r="S2020" s="24"/>
      <c r="T2020" s="24"/>
      <c r="U2020" s="24"/>
    </row>
    <row r="2021" spans="2:21">
      <c r="B2021" s="24" t="str">
        <f t="shared" si="69"/>
        <v>N</v>
      </c>
      <c r="C2021" s="24" t="s">
        <v>7041</v>
      </c>
      <c r="D2021" s="24" t="str">
        <f t="shared" si="70"/>
        <v/>
      </c>
      <c r="E2021" s="189" t="s">
        <v>473</v>
      </c>
      <c r="F2021" s="189" t="s">
        <v>4655</v>
      </c>
      <c r="G2021" s="189" t="s">
        <v>359</v>
      </c>
      <c r="H2021" s="195" t="s">
        <v>360</v>
      </c>
      <c r="I2021" s="24" t="s">
        <v>3961</v>
      </c>
      <c r="J2021" s="24" t="s">
        <v>3961</v>
      </c>
      <c r="K2021" s="24"/>
      <c r="L2021" s="24" t="s">
        <v>4867</v>
      </c>
      <c r="M2021" s="24" t="s">
        <v>543</v>
      </c>
      <c r="N2021" s="24" t="s">
        <v>5218</v>
      </c>
      <c r="O2021" s="24" t="s">
        <v>1235</v>
      </c>
      <c r="P2021" s="25" t="s">
        <v>544</v>
      </c>
      <c r="Q2021" s="24" t="s">
        <v>5449</v>
      </c>
      <c r="R2021" s="25" t="s">
        <v>4664</v>
      </c>
      <c r="S2021" s="24"/>
      <c r="T2021" s="24"/>
      <c r="U2021" s="24"/>
    </row>
    <row r="2022" spans="2:21">
      <c r="B2022" s="24" t="str">
        <f t="shared" si="69"/>
        <v>N</v>
      </c>
      <c r="C2022" s="24" t="s">
        <v>7042</v>
      </c>
      <c r="D2022" s="24" t="str">
        <f t="shared" si="70"/>
        <v/>
      </c>
      <c r="E2022" s="197" t="s">
        <v>477</v>
      </c>
      <c r="F2022" s="189" t="s">
        <v>4655</v>
      </c>
      <c r="G2022" s="189" t="s">
        <v>359</v>
      </c>
      <c r="H2022" s="195" t="s">
        <v>360</v>
      </c>
      <c r="I2022" s="24" t="s">
        <v>3956</v>
      </c>
      <c r="J2022" s="24" t="s">
        <v>4656</v>
      </c>
      <c r="K2022" s="24"/>
      <c r="L2022" s="24" t="s">
        <v>4867</v>
      </c>
      <c r="M2022" s="24" t="s">
        <v>535</v>
      </c>
      <c r="N2022" s="24" t="s">
        <v>5218</v>
      </c>
      <c r="O2022" s="24" t="s">
        <v>1235</v>
      </c>
      <c r="P2022" s="25" t="s">
        <v>544</v>
      </c>
      <c r="Q2022" s="24" t="s">
        <v>5467</v>
      </c>
      <c r="R2022" s="25" t="s">
        <v>1095</v>
      </c>
      <c r="S2022" s="24"/>
      <c r="T2022" s="24"/>
      <c r="U2022" s="24"/>
    </row>
    <row r="2023" spans="2:21">
      <c r="B2023" s="24" t="str">
        <f t="shared" si="69"/>
        <v>N</v>
      </c>
      <c r="C2023" s="24" t="s">
        <v>7043</v>
      </c>
      <c r="D2023" s="24" t="str">
        <f t="shared" si="70"/>
        <v/>
      </c>
      <c r="E2023" s="197" t="s">
        <v>477</v>
      </c>
      <c r="F2023" s="189" t="s">
        <v>4655</v>
      </c>
      <c r="G2023" s="189" t="s">
        <v>359</v>
      </c>
      <c r="H2023" s="195" t="s">
        <v>360</v>
      </c>
      <c r="I2023" s="24" t="s">
        <v>3956</v>
      </c>
      <c r="J2023" s="24" t="s">
        <v>4656</v>
      </c>
      <c r="K2023" s="24"/>
      <c r="L2023" s="24" t="s">
        <v>4867</v>
      </c>
      <c r="M2023" s="24" t="s">
        <v>543</v>
      </c>
      <c r="N2023" s="24" t="s">
        <v>5218</v>
      </c>
      <c r="O2023" s="24" t="s">
        <v>1235</v>
      </c>
      <c r="P2023" s="25" t="s">
        <v>544</v>
      </c>
      <c r="Q2023" s="24" t="s">
        <v>5469</v>
      </c>
      <c r="R2023" s="25" t="s">
        <v>4664</v>
      </c>
      <c r="S2023" s="24"/>
      <c r="T2023" s="24"/>
      <c r="U2023" s="24"/>
    </row>
    <row r="2024" spans="2:21">
      <c r="B2024" s="24" t="str">
        <f t="shared" si="69"/>
        <v>N</v>
      </c>
      <c r="C2024" s="24" t="s">
        <v>7044</v>
      </c>
      <c r="D2024" s="24" t="str">
        <f t="shared" si="70"/>
        <v/>
      </c>
      <c r="E2024" s="197" t="s">
        <v>477</v>
      </c>
      <c r="F2024" s="189" t="s">
        <v>4655</v>
      </c>
      <c r="G2024" s="189" t="s">
        <v>359</v>
      </c>
      <c r="H2024" s="195" t="s">
        <v>360</v>
      </c>
      <c r="I2024" s="24" t="s">
        <v>3961</v>
      </c>
      <c r="J2024" s="24" t="s">
        <v>3961</v>
      </c>
      <c r="K2024" s="24"/>
      <c r="L2024" s="24" t="s">
        <v>4867</v>
      </c>
      <c r="M2024" s="24" t="s">
        <v>535</v>
      </c>
      <c r="N2024" s="24" t="s">
        <v>5218</v>
      </c>
      <c r="O2024" s="24" t="s">
        <v>1235</v>
      </c>
      <c r="P2024" s="25" t="s">
        <v>544</v>
      </c>
      <c r="Q2024" s="24" t="s">
        <v>5471</v>
      </c>
      <c r="R2024" s="25" t="s">
        <v>1095</v>
      </c>
      <c r="S2024" s="24"/>
      <c r="T2024" s="24"/>
      <c r="U2024" s="24"/>
    </row>
    <row r="2025" spans="2:21">
      <c r="B2025" s="24" t="str">
        <f t="shared" si="69"/>
        <v>N</v>
      </c>
      <c r="C2025" s="24" t="s">
        <v>7045</v>
      </c>
      <c r="D2025" s="24" t="str">
        <f t="shared" si="70"/>
        <v/>
      </c>
      <c r="E2025" s="197" t="s">
        <v>477</v>
      </c>
      <c r="F2025" s="189" t="s">
        <v>4655</v>
      </c>
      <c r="G2025" s="189" t="s">
        <v>359</v>
      </c>
      <c r="H2025" s="195" t="s">
        <v>360</v>
      </c>
      <c r="I2025" s="24" t="s">
        <v>3961</v>
      </c>
      <c r="J2025" s="24" t="s">
        <v>3961</v>
      </c>
      <c r="K2025" s="24"/>
      <c r="L2025" s="24" t="s">
        <v>4867</v>
      </c>
      <c r="M2025" s="24" t="s">
        <v>543</v>
      </c>
      <c r="N2025" s="24" t="s">
        <v>5218</v>
      </c>
      <c r="O2025" s="24" t="s">
        <v>1235</v>
      </c>
      <c r="P2025" s="25" t="s">
        <v>544</v>
      </c>
      <c r="Q2025" s="24" t="s">
        <v>5473</v>
      </c>
      <c r="R2025" s="25" t="s">
        <v>4664</v>
      </c>
      <c r="S2025" s="24"/>
      <c r="T2025" s="24"/>
      <c r="U2025" s="24"/>
    </row>
    <row r="2026" spans="2:21">
      <c r="B2026" s="24" t="str">
        <f t="shared" si="69"/>
        <v>N</v>
      </c>
      <c r="C2026" s="24" t="s">
        <v>7046</v>
      </c>
      <c r="D2026" s="24" t="str">
        <f t="shared" si="70"/>
        <v/>
      </c>
      <c r="E2026" s="197" t="s">
        <v>481</v>
      </c>
      <c r="F2026" s="189" t="s">
        <v>4655</v>
      </c>
      <c r="G2026" s="189" t="s">
        <v>401</v>
      </c>
      <c r="H2026" s="195" t="s">
        <v>402</v>
      </c>
      <c r="I2026" s="24" t="s">
        <v>3956</v>
      </c>
      <c r="J2026" s="24" t="s">
        <v>4656</v>
      </c>
      <c r="K2026" s="24"/>
      <c r="L2026" s="24" t="s">
        <v>4658</v>
      </c>
      <c r="M2026" s="24" t="s">
        <v>535</v>
      </c>
      <c r="N2026" s="24" t="s">
        <v>4659</v>
      </c>
      <c r="O2026" s="24" t="s">
        <v>1235</v>
      </c>
      <c r="P2026" s="25" t="s">
        <v>544</v>
      </c>
      <c r="Q2026" s="24" t="s">
        <v>4766</v>
      </c>
      <c r="R2026" s="25" t="s">
        <v>1095</v>
      </c>
      <c r="S2026" s="24"/>
      <c r="T2026" s="24"/>
      <c r="U2026" s="24"/>
    </row>
    <row r="2027" spans="2:21">
      <c r="B2027" s="24" t="str">
        <f t="shared" si="69"/>
        <v>N</v>
      </c>
      <c r="C2027" s="24" t="s">
        <v>7047</v>
      </c>
      <c r="D2027" s="24" t="str">
        <f t="shared" si="70"/>
        <v/>
      </c>
      <c r="E2027" s="197" t="s">
        <v>481</v>
      </c>
      <c r="F2027" s="189" t="s">
        <v>4655</v>
      </c>
      <c r="G2027" s="189" t="s">
        <v>401</v>
      </c>
      <c r="H2027" s="195" t="s">
        <v>402</v>
      </c>
      <c r="I2027" s="24" t="s">
        <v>3956</v>
      </c>
      <c r="J2027" s="24" t="s">
        <v>4656</v>
      </c>
      <c r="K2027" s="24"/>
      <c r="L2027" s="24" t="s">
        <v>4658</v>
      </c>
      <c r="M2027" s="24" t="s">
        <v>543</v>
      </c>
      <c r="N2027" s="24" t="s">
        <v>4659</v>
      </c>
      <c r="O2027" s="24" t="s">
        <v>1235</v>
      </c>
      <c r="P2027" s="25" t="s">
        <v>544</v>
      </c>
      <c r="Q2027" s="24" t="s">
        <v>4768</v>
      </c>
      <c r="R2027" s="25" t="s">
        <v>4664</v>
      </c>
      <c r="S2027" s="24"/>
      <c r="T2027" s="24"/>
      <c r="U2027" s="24"/>
    </row>
    <row r="2028" spans="2:21">
      <c r="B2028" s="24" t="str">
        <f t="shared" si="69"/>
        <v>N</v>
      </c>
      <c r="C2028" s="24" t="s">
        <v>7048</v>
      </c>
      <c r="D2028" s="24" t="str">
        <f t="shared" si="70"/>
        <v/>
      </c>
      <c r="E2028" s="197" t="s">
        <v>481</v>
      </c>
      <c r="F2028" s="189" t="s">
        <v>4655</v>
      </c>
      <c r="G2028" s="189" t="s">
        <v>401</v>
      </c>
      <c r="H2028" s="195" t="s">
        <v>402</v>
      </c>
      <c r="I2028" s="24" t="s">
        <v>3956</v>
      </c>
      <c r="J2028" s="24" t="s">
        <v>4656</v>
      </c>
      <c r="K2028" s="24"/>
      <c r="L2028" s="24" t="s">
        <v>4658</v>
      </c>
      <c r="M2028" s="24" t="s">
        <v>550</v>
      </c>
      <c r="N2028" s="24" t="s">
        <v>549</v>
      </c>
      <c r="O2028" s="24" t="s">
        <v>1235</v>
      </c>
      <c r="P2028" s="25" t="s">
        <v>544</v>
      </c>
      <c r="Q2028" s="24" t="s">
        <v>4770</v>
      </c>
      <c r="R2028" s="25" t="s">
        <v>1095</v>
      </c>
      <c r="S2028" s="24"/>
      <c r="T2028" s="24"/>
      <c r="U2028" s="24"/>
    </row>
    <row r="2029" spans="2:21">
      <c r="B2029" s="24" t="str">
        <f t="shared" si="69"/>
        <v>N</v>
      </c>
      <c r="C2029" s="24" t="s">
        <v>7049</v>
      </c>
      <c r="D2029" s="24" t="str">
        <f t="shared" si="70"/>
        <v/>
      </c>
      <c r="E2029" s="197" t="s">
        <v>481</v>
      </c>
      <c r="F2029" s="189" t="s">
        <v>4655</v>
      </c>
      <c r="G2029" s="189" t="s">
        <v>401</v>
      </c>
      <c r="H2029" s="195" t="s">
        <v>402</v>
      </c>
      <c r="I2029" s="24" t="s">
        <v>3961</v>
      </c>
      <c r="J2029" s="24" t="s">
        <v>3961</v>
      </c>
      <c r="K2029" s="24"/>
      <c r="L2029" s="24" t="s">
        <v>4658</v>
      </c>
      <c r="M2029" s="24" t="s">
        <v>535</v>
      </c>
      <c r="N2029" s="24" t="s">
        <v>4659</v>
      </c>
      <c r="O2029" s="24" t="s">
        <v>1235</v>
      </c>
      <c r="P2029" s="25" t="s">
        <v>544</v>
      </c>
      <c r="Q2029" s="24" t="s">
        <v>4773</v>
      </c>
      <c r="R2029" s="25" t="s">
        <v>1095</v>
      </c>
      <c r="S2029" s="24"/>
      <c r="T2029" s="24"/>
      <c r="U2029" s="24"/>
    </row>
    <row r="2030" spans="2:21">
      <c r="B2030" s="24" t="str">
        <f t="shared" si="69"/>
        <v>N</v>
      </c>
      <c r="C2030" s="24" t="s">
        <v>7050</v>
      </c>
      <c r="D2030" s="24" t="str">
        <f t="shared" si="70"/>
        <v/>
      </c>
      <c r="E2030" s="197" t="s">
        <v>481</v>
      </c>
      <c r="F2030" s="189" t="s">
        <v>4655</v>
      </c>
      <c r="G2030" s="189" t="s">
        <v>401</v>
      </c>
      <c r="H2030" s="195" t="s">
        <v>402</v>
      </c>
      <c r="I2030" s="24" t="s">
        <v>3961</v>
      </c>
      <c r="J2030" s="24" t="s">
        <v>3961</v>
      </c>
      <c r="K2030" s="24"/>
      <c r="L2030" s="24" t="s">
        <v>4658</v>
      </c>
      <c r="M2030" s="24" t="s">
        <v>543</v>
      </c>
      <c r="N2030" s="24" t="s">
        <v>4659</v>
      </c>
      <c r="O2030" s="24" t="s">
        <v>1235</v>
      </c>
      <c r="P2030" s="25" t="s">
        <v>544</v>
      </c>
      <c r="Q2030" s="24" t="s">
        <v>4775</v>
      </c>
      <c r="R2030" s="25" t="s">
        <v>4664</v>
      </c>
      <c r="S2030" s="24"/>
      <c r="T2030" s="24"/>
      <c r="U2030" s="24"/>
    </row>
    <row r="2031" spans="2:21">
      <c r="B2031" s="24" t="str">
        <f t="shared" ref="B2031:B2049" si="71">IF(AND(M2031&lt;&gt;"B20", O2031= "Coating_Standard"),"Y","N")</f>
        <v>N</v>
      </c>
      <c r="C2031" s="24" t="s">
        <v>7051</v>
      </c>
      <c r="D2031" s="24" t="str">
        <f t="shared" si="70"/>
        <v/>
      </c>
      <c r="E2031" s="197" t="s">
        <v>481</v>
      </c>
      <c r="F2031" s="189" t="s">
        <v>4655</v>
      </c>
      <c r="G2031" s="189" t="s">
        <v>401</v>
      </c>
      <c r="H2031" s="195" t="s">
        <v>402</v>
      </c>
      <c r="I2031" s="24" t="s">
        <v>3961</v>
      </c>
      <c r="J2031" s="24" t="s">
        <v>3961</v>
      </c>
      <c r="K2031" s="24"/>
      <c r="L2031" s="24" t="s">
        <v>4658</v>
      </c>
      <c r="M2031" s="24" t="s">
        <v>550</v>
      </c>
      <c r="N2031" s="24" t="s">
        <v>549</v>
      </c>
      <c r="O2031" s="24" t="s">
        <v>1235</v>
      </c>
      <c r="P2031" s="25" t="s">
        <v>544</v>
      </c>
      <c r="Q2031" s="24" t="s">
        <v>4777</v>
      </c>
      <c r="R2031" s="25" t="s">
        <v>1095</v>
      </c>
      <c r="S2031" s="24"/>
      <c r="T2031" s="24"/>
      <c r="U2031" s="24"/>
    </row>
    <row r="2032" spans="2:21">
      <c r="B2032" s="24" t="str">
        <f t="shared" si="71"/>
        <v>N</v>
      </c>
      <c r="C2032" s="24" t="s">
        <v>7052</v>
      </c>
      <c r="D2032" s="24" t="str">
        <f t="shared" si="70"/>
        <v/>
      </c>
      <c r="E2032" s="197" t="s">
        <v>481</v>
      </c>
      <c r="F2032" s="189" t="s">
        <v>4655</v>
      </c>
      <c r="G2032" s="189" t="s">
        <v>401</v>
      </c>
      <c r="H2032" s="195" t="s">
        <v>402</v>
      </c>
      <c r="I2032" s="24" t="s">
        <v>3956</v>
      </c>
      <c r="J2032" s="24" t="s">
        <v>4656</v>
      </c>
      <c r="K2032" s="24"/>
      <c r="L2032" s="24" t="s">
        <v>4867</v>
      </c>
      <c r="M2032" s="24" t="s">
        <v>535</v>
      </c>
      <c r="N2032" s="24" t="s">
        <v>4868</v>
      </c>
      <c r="O2032" s="24" t="s">
        <v>1235</v>
      </c>
      <c r="P2032" s="25" t="s">
        <v>544</v>
      </c>
      <c r="Q2032" s="24" t="s">
        <v>4965</v>
      </c>
      <c r="R2032" s="25" t="s">
        <v>1095</v>
      </c>
      <c r="S2032" s="24"/>
      <c r="T2032" s="24"/>
      <c r="U2032" s="24"/>
    </row>
    <row r="2033" spans="2:21">
      <c r="B2033" s="24" t="str">
        <f t="shared" si="71"/>
        <v>N</v>
      </c>
      <c r="C2033" s="24" t="s">
        <v>7053</v>
      </c>
      <c r="D2033" s="24" t="str">
        <f t="shared" si="70"/>
        <v/>
      </c>
      <c r="E2033" s="197" t="s">
        <v>481</v>
      </c>
      <c r="F2033" s="189" t="s">
        <v>4655</v>
      </c>
      <c r="G2033" s="189" t="s">
        <v>401</v>
      </c>
      <c r="H2033" s="195" t="s">
        <v>402</v>
      </c>
      <c r="I2033" s="24" t="s">
        <v>3956</v>
      </c>
      <c r="J2033" s="24" t="s">
        <v>4656</v>
      </c>
      <c r="K2033" s="24"/>
      <c r="L2033" s="24" t="s">
        <v>4867</v>
      </c>
      <c r="M2033" s="24" t="s">
        <v>543</v>
      </c>
      <c r="N2033" s="24" t="s">
        <v>4868</v>
      </c>
      <c r="O2033" s="24" t="s">
        <v>1235</v>
      </c>
      <c r="P2033" s="25" t="s">
        <v>544</v>
      </c>
      <c r="Q2033" s="24" t="s">
        <v>4967</v>
      </c>
      <c r="R2033" s="25" t="s">
        <v>4664</v>
      </c>
      <c r="S2033" s="24"/>
      <c r="T2033" s="24"/>
      <c r="U2033" s="24"/>
    </row>
    <row r="2034" spans="2:21">
      <c r="B2034" s="24" t="str">
        <f t="shared" si="71"/>
        <v>N</v>
      </c>
      <c r="C2034" s="24" t="s">
        <v>7054</v>
      </c>
      <c r="D2034" s="24" t="str">
        <f t="shared" si="70"/>
        <v/>
      </c>
      <c r="E2034" s="197" t="s">
        <v>481</v>
      </c>
      <c r="F2034" s="189" t="s">
        <v>4655</v>
      </c>
      <c r="G2034" s="189" t="s">
        <v>401</v>
      </c>
      <c r="H2034" s="195" t="s">
        <v>402</v>
      </c>
      <c r="I2034" s="24" t="s">
        <v>3956</v>
      </c>
      <c r="J2034" s="24" t="s">
        <v>4656</v>
      </c>
      <c r="K2034" s="24"/>
      <c r="L2034" s="24" t="s">
        <v>4867</v>
      </c>
      <c r="M2034" s="24" t="s">
        <v>550</v>
      </c>
      <c r="N2034" s="24" t="s">
        <v>549</v>
      </c>
      <c r="O2034" s="24" t="s">
        <v>1235</v>
      </c>
      <c r="P2034" s="25" t="s">
        <v>544</v>
      </c>
      <c r="Q2034" s="24" t="s">
        <v>4969</v>
      </c>
      <c r="R2034" s="25" t="s">
        <v>1095</v>
      </c>
      <c r="S2034" s="24"/>
      <c r="T2034" s="24"/>
      <c r="U2034" s="24"/>
    </row>
    <row r="2035" spans="2:21">
      <c r="B2035" s="24" t="str">
        <f t="shared" si="71"/>
        <v>N</v>
      </c>
      <c r="C2035" s="24" t="s">
        <v>7055</v>
      </c>
      <c r="D2035" s="24" t="str">
        <f t="shared" si="70"/>
        <v/>
      </c>
      <c r="E2035" s="197" t="s">
        <v>481</v>
      </c>
      <c r="F2035" s="189" t="s">
        <v>4655</v>
      </c>
      <c r="G2035" s="189" t="s">
        <v>401</v>
      </c>
      <c r="H2035" s="195" t="s">
        <v>402</v>
      </c>
      <c r="I2035" s="24" t="s">
        <v>3961</v>
      </c>
      <c r="J2035" s="24" t="s">
        <v>3961</v>
      </c>
      <c r="K2035" s="24"/>
      <c r="L2035" s="24" t="s">
        <v>4867</v>
      </c>
      <c r="M2035" s="24" t="s">
        <v>535</v>
      </c>
      <c r="N2035" s="24" t="s">
        <v>4868</v>
      </c>
      <c r="O2035" s="24" t="s">
        <v>1235</v>
      </c>
      <c r="P2035" s="25" t="s">
        <v>544</v>
      </c>
      <c r="Q2035" s="24" t="s">
        <v>4965</v>
      </c>
      <c r="R2035" s="25" t="s">
        <v>1095</v>
      </c>
      <c r="S2035" s="24"/>
      <c r="T2035" s="24"/>
      <c r="U2035" s="24"/>
    </row>
    <row r="2036" spans="2:21">
      <c r="B2036" s="24" t="str">
        <f t="shared" si="71"/>
        <v>N</v>
      </c>
      <c r="C2036" s="24" t="s">
        <v>7056</v>
      </c>
      <c r="D2036" s="24" t="str">
        <f t="shared" si="70"/>
        <v/>
      </c>
      <c r="E2036" s="197" t="s">
        <v>481</v>
      </c>
      <c r="F2036" s="189" t="s">
        <v>4655</v>
      </c>
      <c r="G2036" s="189" t="s">
        <v>401</v>
      </c>
      <c r="H2036" s="195" t="s">
        <v>402</v>
      </c>
      <c r="I2036" s="24" t="s">
        <v>3961</v>
      </c>
      <c r="J2036" s="24" t="s">
        <v>3961</v>
      </c>
      <c r="K2036" s="24"/>
      <c r="L2036" s="24" t="s">
        <v>4867</v>
      </c>
      <c r="M2036" s="24" t="s">
        <v>543</v>
      </c>
      <c r="N2036" s="24" t="s">
        <v>4868</v>
      </c>
      <c r="O2036" s="24" t="s">
        <v>1235</v>
      </c>
      <c r="P2036" s="25" t="s">
        <v>544</v>
      </c>
      <c r="Q2036" s="24" t="s">
        <v>4967</v>
      </c>
      <c r="R2036" s="25" t="s">
        <v>4664</v>
      </c>
      <c r="S2036" s="24"/>
      <c r="T2036" s="24"/>
      <c r="U2036" s="24"/>
    </row>
    <row r="2037" spans="2:21">
      <c r="B2037" s="24" t="str">
        <f t="shared" si="71"/>
        <v>N</v>
      </c>
      <c r="C2037" s="24" t="s">
        <v>7057</v>
      </c>
      <c r="D2037" s="24" t="str">
        <f t="shared" si="70"/>
        <v/>
      </c>
      <c r="E2037" s="197" t="s">
        <v>481</v>
      </c>
      <c r="F2037" s="189" t="s">
        <v>4655</v>
      </c>
      <c r="G2037" s="189" t="s">
        <v>401</v>
      </c>
      <c r="H2037" s="195" t="s">
        <v>402</v>
      </c>
      <c r="I2037" s="24" t="s">
        <v>3961</v>
      </c>
      <c r="J2037" s="24" t="s">
        <v>3961</v>
      </c>
      <c r="K2037" s="24"/>
      <c r="L2037" s="24" t="s">
        <v>4867</v>
      </c>
      <c r="M2037" s="24" t="s">
        <v>550</v>
      </c>
      <c r="N2037" s="24" t="s">
        <v>549</v>
      </c>
      <c r="O2037" s="24" t="s">
        <v>1235</v>
      </c>
      <c r="P2037" s="25" t="s">
        <v>544</v>
      </c>
      <c r="Q2037" s="24" t="s">
        <v>4969</v>
      </c>
      <c r="R2037" s="25" t="s">
        <v>1095</v>
      </c>
      <c r="S2037" s="24"/>
      <c r="T2037" s="24"/>
      <c r="U2037" s="24"/>
    </row>
    <row r="2038" spans="2:21">
      <c r="B2038" s="24" t="str">
        <f t="shared" si="71"/>
        <v>N</v>
      </c>
      <c r="C2038" s="24" t="s">
        <v>7058</v>
      </c>
      <c r="D2038" s="24" t="str">
        <f t="shared" si="70"/>
        <v/>
      </c>
      <c r="E2038" s="197" t="s">
        <v>481</v>
      </c>
      <c r="F2038" s="189" t="s">
        <v>4655</v>
      </c>
      <c r="G2038" s="189" t="s">
        <v>401</v>
      </c>
      <c r="H2038" s="195" t="s">
        <v>402</v>
      </c>
      <c r="I2038" s="24" t="s">
        <v>3956</v>
      </c>
      <c r="J2038" s="24" t="s">
        <v>4656</v>
      </c>
      <c r="K2038" s="24"/>
      <c r="L2038" s="24" t="s">
        <v>4658</v>
      </c>
      <c r="M2038" s="24" t="s">
        <v>535</v>
      </c>
      <c r="N2038" s="24" t="s">
        <v>4868</v>
      </c>
      <c r="O2038" s="24" t="s">
        <v>1235</v>
      </c>
      <c r="P2038" s="25" t="s">
        <v>544</v>
      </c>
      <c r="Q2038" s="24" t="s">
        <v>5147</v>
      </c>
      <c r="R2038" s="25" t="s">
        <v>1095</v>
      </c>
      <c r="S2038" s="24"/>
      <c r="T2038" s="24"/>
      <c r="U2038" s="24"/>
    </row>
    <row r="2039" spans="2:21">
      <c r="B2039" s="24" t="str">
        <f t="shared" si="71"/>
        <v>N</v>
      </c>
      <c r="C2039" s="24" t="s">
        <v>7059</v>
      </c>
      <c r="D2039" s="24" t="str">
        <f t="shared" si="70"/>
        <v/>
      </c>
      <c r="E2039" s="197" t="s">
        <v>481</v>
      </c>
      <c r="F2039" s="189" t="s">
        <v>4655</v>
      </c>
      <c r="G2039" s="189" t="s">
        <v>401</v>
      </c>
      <c r="H2039" s="195" t="s">
        <v>402</v>
      </c>
      <c r="I2039" s="24" t="s">
        <v>3956</v>
      </c>
      <c r="J2039" s="24" t="s">
        <v>4656</v>
      </c>
      <c r="K2039" s="24"/>
      <c r="L2039" s="24" t="s">
        <v>4658</v>
      </c>
      <c r="M2039" s="24" t="s">
        <v>543</v>
      </c>
      <c r="N2039" s="24" t="s">
        <v>4868</v>
      </c>
      <c r="O2039" s="24" t="s">
        <v>1235</v>
      </c>
      <c r="P2039" s="25" t="s">
        <v>544</v>
      </c>
      <c r="Q2039" s="24" t="s">
        <v>5149</v>
      </c>
      <c r="R2039" s="25" t="s">
        <v>4664</v>
      </c>
      <c r="S2039" s="24"/>
      <c r="T2039" s="24"/>
      <c r="U2039" s="24"/>
    </row>
    <row r="2040" spans="2:21">
      <c r="B2040" s="24" t="str">
        <f t="shared" si="71"/>
        <v>N</v>
      </c>
      <c r="C2040" s="24" t="s">
        <v>7060</v>
      </c>
      <c r="D2040" s="24" t="str">
        <f t="shared" si="70"/>
        <v/>
      </c>
      <c r="E2040" s="197" t="s">
        <v>481</v>
      </c>
      <c r="F2040" s="189" t="s">
        <v>4655</v>
      </c>
      <c r="G2040" s="189" t="s">
        <v>401</v>
      </c>
      <c r="H2040" s="195" t="s">
        <v>402</v>
      </c>
      <c r="I2040" s="24" t="s">
        <v>3961</v>
      </c>
      <c r="J2040" s="24" t="s">
        <v>3961</v>
      </c>
      <c r="K2040" s="24"/>
      <c r="L2040" s="24" t="s">
        <v>4658</v>
      </c>
      <c r="M2040" s="24" t="s">
        <v>535</v>
      </c>
      <c r="N2040" s="24" t="s">
        <v>4868</v>
      </c>
      <c r="O2040" s="24" t="s">
        <v>1235</v>
      </c>
      <c r="P2040" s="25" t="s">
        <v>544</v>
      </c>
      <c r="Q2040" s="24" t="s">
        <v>5116</v>
      </c>
      <c r="R2040" s="25" t="s">
        <v>1095</v>
      </c>
      <c r="S2040" s="24"/>
      <c r="T2040" s="24"/>
      <c r="U2040" s="24"/>
    </row>
    <row r="2041" spans="2:21">
      <c r="B2041" s="24" t="str">
        <f t="shared" si="71"/>
        <v>N</v>
      </c>
      <c r="C2041" s="24" t="s">
        <v>7061</v>
      </c>
      <c r="D2041" s="24" t="str">
        <f t="shared" si="70"/>
        <v/>
      </c>
      <c r="E2041" s="197" t="s">
        <v>481</v>
      </c>
      <c r="F2041" s="189" t="s">
        <v>4655</v>
      </c>
      <c r="G2041" s="189" t="s">
        <v>401</v>
      </c>
      <c r="H2041" s="195" t="s">
        <v>402</v>
      </c>
      <c r="I2041" s="24" t="s">
        <v>3961</v>
      </c>
      <c r="J2041" s="24" t="s">
        <v>3961</v>
      </c>
      <c r="K2041" s="24"/>
      <c r="L2041" s="24" t="s">
        <v>4658</v>
      </c>
      <c r="M2041" s="24" t="s">
        <v>543</v>
      </c>
      <c r="N2041" s="24" t="s">
        <v>4868</v>
      </c>
      <c r="O2041" s="24" t="s">
        <v>1235</v>
      </c>
      <c r="P2041" s="25" t="s">
        <v>544</v>
      </c>
      <c r="Q2041" s="24" t="s">
        <v>5116</v>
      </c>
      <c r="R2041" s="25" t="s">
        <v>4664</v>
      </c>
      <c r="S2041" s="24"/>
      <c r="T2041" s="24"/>
      <c r="U2041" s="24"/>
    </row>
    <row r="2042" spans="2:21">
      <c r="B2042" s="24" t="str">
        <f t="shared" si="71"/>
        <v>N</v>
      </c>
      <c r="C2042" s="24" t="s">
        <v>7062</v>
      </c>
      <c r="D2042" s="24" t="str">
        <f t="shared" si="70"/>
        <v/>
      </c>
      <c r="E2042" s="197" t="s">
        <v>481</v>
      </c>
      <c r="F2042" s="189" t="s">
        <v>4655</v>
      </c>
      <c r="G2042" s="189" t="s">
        <v>401</v>
      </c>
      <c r="H2042" s="195" t="s">
        <v>402</v>
      </c>
      <c r="I2042" s="24" t="s">
        <v>3956</v>
      </c>
      <c r="J2042" s="24" t="s">
        <v>4656</v>
      </c>
      <c r="K2042" s="24"/>
      <c r="L2042" s="24" t="s">
        <v>4658</v>
      </c>
      <c r="M2042" s="24" t="s">
        <v>535</v>
      </c>
      <c r="N2042" s="24" t="s">
        <v>5218</v>
      </c>
      <c r="O2042" s="24" t="s">
        <v>1235</v>
      </c>
      <c r="P2042" s="25" t="s">
        <v>544</v>
      </c>
      <c r="Q2042" s="24" t="s">
        <v>5307</v>
      </c>
      <c r="R2042" s="25" t="s">
        <v>1095</v>
      </c>
      <c r="S2042" s="24"/>
      <c r="T2042" s="24"/>
      <c r="U2042" s="24"/>
    </row>
    <row r="2043" spans="2:21">
      <c r="B2043" s="24" t="str">
        <f t="shared" si="71"/>
        <v>N</v>
      </c>
      <c r="C2043" s="24" t="s">
        <v>7063</v>
      </c>
      <c r="D2043" s="24" t="str">
        <f t="shared" si="70"/>
        <v/>
      </c>
      <c r="E2043" s="197" t="s">
        <v>481</v>
      </c>
      <c r="F2043" s="189" t="s">
        <v>4655</v>
      </c>
      <c r="G2043" s="189" t="s">
        <v>401</v>
      </c>
      <c r="H2043" s="195" t="s">
        <v>402</v>
      </c>
      <c r="I2043" s="24" t="s">
        <v>3956</v>
      </c>
      <c r="J2043" s="24" t="s">
        <v>4656</v>
      </c>
      <c r="K2043" s="24"/>
      <c r="L2043" s="24" t="s">
        <v>4658</v>
      </c>
      <c r="M2043" s="24" t="s">
        <v>543</v>
      </c>
      <c r="N2043" s="24" t="s">
        <v>5218</v>
      </c>
      <c r="O2043" s="24" t="s">
        <v>1235</v>
      </c>
      <c r="P2043" s="25" t="s">
        <v>544</v>
      </c>
      <c r="Q2043" s="24" t="s">
        <v>5309</v>
      </c>
      <c r="R2043" s="25" t="s">
        <v>4664</v>
      </c>
      <c r="S2043" s="24"/>
      <c r="T2043" s="24"/>
      <c r="U2043" s="24"/>
    </row>
    <row r="2044" spans="2:21">
      <c r="B2044" s="24" t="str">
        <f t="shared" si="71"/>
        <v>N</v>
      </c>
      <c r="C2044" s="24" t="s">
        <v>7064</v>
      </c>
      <c r="D2044" s="24" t="str">
        <f t="shared" si="70"/>
        <v/>
      </c>
      <c r="E2044" s="197" t="s">
        <v>481</v>
      </c>
      <c r="F2044" s="189" t="s">
        <v>4655</v>
      </c>
      <c r="G2044" s="189" t="s">
        <v>401</v>
      </c>
      <c r="H2044" s="195" t="s">
        <v>402</v>
      </c>
      <c r="I2044" s="24" t="s">
        <v>3961</v>
      </c>
      <c r="J2044" s="24" t="s">
        <v>3961</v>
      </c>
      <c r="K2044" s="24"/>
      <c r="L2044" s="24" t="s">
        <v>4658</v>
      </c>
      <c r="M2044" s="24" t="s">
        <v>535</v>
      </c>
      <c r="N2044" s="24" t="s">
        <v>5218</v>
      </c>
      <c r="O2044" s="24" t="s">
        <v>1235</v>
      </c>
      <c r="P2044" s="25" t="s">
        <v>544</v>
      </c>
      <c r="Q2044" s="24" t="s">
        <v>5311</v>
      </c>
      <c r="R2044" s="25" t="s">
        <v>1095</v>
      </c>
      <c r="S2044" s="24"/>
      <c r="T2044" s="24"/>
      <c r="U2044" s="24"/>
    </row>
    <row r="2045" spans="2:21">
      <c r="B2045" s="24" t="str">
        <f t="shared" si="71"/>
        <v>N</v>
      </c>
      <c r="C2045" s="24" t="s">
        <v>7065</v>
      </c>
      <c r="D2045" s="24" t="str">
        <f t="shared" si="70"/>
        <v/>
      </c>
      <c r="E2045" s="197" t="s">
        <v>481</v>
      </c>
      <c r="F2045" s="189" t="s">
        <v>4655</v>
      </c>
      <c r="G2045" s="189" t="s">
        <v>401</v>
      </c>
      <c r="H2045" s="195" t="s">
        <v>402</v>
      </c>
      <c r="I2045" s="24" t="s">
        <v>3961</v>
      </c>
      <c r="J2045" s="24" t="s">
        <v>3961</v>
      </c>
      <c r="K2045" s="24"/>
      <c r="L2045" s="24" t="s">
        <v>4658</v>
      </c>
      <c r="M2045" s="24" t="s">
        <v>543</v>
      </c>
      <c r="N2045" s="24" t="s">
        <v>5218</v>
      </c>
      <c r="O2045" s="24" t="s">
        <v>1235</v>
      </c>
      <c r="P2045" s="25" t="s">
        <v>544</v>
      </c>
      <c r="Q2045" s="24" t="s">
        <v>5313</v>
      </c>
      <c r="R2045" s="25" t="s">
        <v>4664</v>
      </c>
      <c r="S2045" s="24"/>
      <c r="T2045" s="24"/>
      <c r="U2045" s="24"/>
    </row>
    <row r="2046" spans="2:21">
      <c r="B2046" s="24" t="str">
        <f t="shared" si="71"/>
        <v>N</v>
      </c>
      <c r="C2046" s="24" t="s">
        <v>7066</v>
      </c>
      <c r="D2046" s="24" t="str">
        <f t="shared" si="70"/>
        <v/>
      </c>
      <c r="E2046" s="197" t="s">
        <v>481</v>
      </c>
      <c r="F2046" s="189" t="s">
        <v>4655</v>
      </c>
      <c r="G2046" s="189" t="s">
        <v>401</v>
      </c>
      <c r="H2046" s="195" t="s">
        <v>402</v>
      </c>
      <c r="I2046" s="24" t="s">
        <v>3956</v>
      </c>
      <c r="J2046" s="24" t="s">
        <v>4656</v>
      </c>
      <c r="K2046" s="24"/>
      <c r="L2046" s="24" t="s">
        <v>4867</v>
      </c>
      <c r="M2046" s="24" t="s">
        <v>535</v>
      </c>
      <c r="N2046" s="24" t="s">
        <v>5218</v>
      </c>
      <c r="O2046" s="24" t="s">
        <v>1235</v>
      </c>
      <c r="P2046" s="25" t="s">
        <v>544</v>
      </c>
      <c r="Q2046" s="24" t="s">
        <v>5507</v>
      </c>
      <c r="R2046" s="25" t="s">
        <v>1095</v>
      </c>
      <c r="S2046" s="24"/>
      <c r="T2046" s="24"/>
      <c r="U2046" s="24"/>
    </row>
    <row r="2047" spans="2:21">
      <c r="B2047" s="24" t="str">
        <f t="shared" si="71"/>
        <v>N</v>
      </c>
      <c r="C2047" s="24" t="s">
        <v>7067</v>
      </c>
      <c r="D2047" s="24" t="str">
        <f t="shared" si="70"/>
        <v/>
      </c>
      <c r="E2047" s="197" t="s">
        <v>481</v>
      </c>
      <c r="F2047" s="189" t="s">
        <v>4655</v>
      </c>
      <c r="G2047" s="189" t="s">
        <v>401</v>
      </c>
      <c r="H2047" s="195" t="s">
        <v>402</v>
      </c>
      <c r="I2047" s="24" t="s">
        <v>3956</v>
      </c>
      <c r="J2047" s="24" t="s">
        <v>4656</v>
      </c>
      <c r="K2047" s="24"/>
      <c r="L2047" s="24" t="s">
        <v>4867</v>
      </c>
      <c r="M2047" s="24" t="s">
        <v>543</v>
      </c>
      <c r="N2047" s="24" t="s">
        <v>5218</v>
      </c>
      <c r="O2047" s="24" t="s">
        <v>1235</v>
      </c>
      <c r="P2047" s="25" t="s">
        <v>544</v>
      </c>
      <c r="Q2047" s="24" t="s">
        <v>5509</v>
      </c>
      <c r="R2047" s="25" t="s">
        <v>4664</v>
      </c>
      <c r="S2047" s="24"/>
      <c r="T2047" s="24"/>
      <c r="U2047" s="24"/>
    </row>
    <row r="2048" spans="2:21">
      <c r="B2048" s="24" t="str">
        <f t="shared" si="71"/>
        <v>N</v>
      </c>
      <c r="C2048" s="24" t="s">
        <v>7068</v>
      </c>
      <c r="D2048" s="24" t="str">
        <f t="shared" si="70"/>
        <v/>
      </c>
      <c r="E2048" s="197" t="s">
        <v>481</v>
      </c>
      <c r="F2048" s="189" t="s">
        <v>4655</v>
      </c>
      <c r="G2048" s="189" t="s">
        <v>401</v>
      </c>
      <c r="H2048" s="195" t="s">
        <v>402</v>
      </c>
      <c r="I2048" s="24" t="s">
        <v>3961</v>
      </c>
      <c r="J2048" s="24" t="s">
        <v>3961</v>
      </c>
      <c r="K2048" s="24"/>
      <c r="L2048" s="24" t="s">
        <v>4867</v>
      </c>
      <c r="M2048" s="24" t="s">
        <v>535</v>
      </c>
      <c r="N2048" s="24" t="s">
        <v>5218</v>
      </c>
      <c r="O2048" s="24" t="s">
        <v>1235</v>
      </c>
      <c r="P2048" s="25" t="s">
        <v>544</v>
      </c>
      <c r="Q2048" s="24" t="s">
        <v>5511</v>
      </c>
      <c r="R2048" s="25" t="s">
        <v>1095</v>
      </c>
      <c r="S2048" s="24"/>
      <c r="T2048" s="24"/>
      <c r="U2048" s="24"/>
    </row>
    <row r="2049" spans="2:21">
      <c r="B2049" s="24" t="str">
        <f t="shared" si="71"/>
        <v>N</v>
      </c>
      <c r="C2049" s="24" t="s">
        <v>7069</v>
      </c>
      <c r="D2049" s="24" t="str">
        <f t="shared" si="70"/>
        <v/>
      </c>
      <c r="E2049" s="197" t="s">
        <v>481</v>
      </c>
      <c r="F2049" s="189" t="s">
        <v>4655</v>
      </c>
      <c r="G2049" s="189" t="s">
        <v>401</v>
      </c>
      <c r="H2049" s="195" t="s">
        <v>402</v>
      </c>
      <c r="I2049" s="24" t="s">
        <v>3961</v>
      </c>
      <c r="J2049" s="24" t="s">
        <v>3961</v>
      </c>
      <c r="K2049" s="24"/>
      <c r="L2049" s="24" t="s">
        <v>4867</v>
      </c>
      <c r="M2049" s="24" t="s">
        <v>543</v>
      </c>
      <c r="N2049" s="24" t="s">
        <v>5218</v>
      </c>
      <c r="O2049" s="24" t="s">
        <v>1235</v>
      </c>
      <c r="P2049" s="25" t="s">
        <v>544</v>
      </c>
      <c r="Q2049" s="24" t="s">
        <v>5513</v>
      </c>
      <c r="R2049" s="25" t="s">
        <v>4664</v>
      </c>
      <c r="S2049" s="24"/>
      <c r="T2049" s="24"/>
      <c r="U2049" s="24"/>
    </row>
    <row r="2050" spans="2:21">
      <c r="B2050" s="24" t="str">
        <f t="shared" ref="B2050:B2063" si="72">IF(AND(M2050&lt;&gt;"B20", O2050= "Coating_Standard"),"Y","N")</f>
        <v>Y</v>
      </c>
      <c r="C2050" s="24" t="s">
        <v>7070</v>
      </c>
      <c r="D2050" s="24" t="str">
        <f t="shared" ref="D2050:D2089" si="73">IF(B2050="Y",C2050,"")</f>
        <v>ConTab_BOM_KP_Insert_4852</v>
      </c>
      <c r="E2050" s="197" t="s">
        <v>485</v>
      </c>
      <c r="F2050" s="189" t="s">
        <v>4655</v>
      </c>
      <c r="G2050" s="189" t="s">
        <v>401</v>
      </c>
      <c r="H2050" s="195" t="s">
        <v>402</v>
      </c>
      <c r="I2050" s="24" t="s">
        <v>3956</v>
      </c>
      <c r="J2050" s="24" t="s">
        <v>4656</v>
      </c>
      <c r="K2050" s="24"/>
      <c r="L2050" s="24" t="s">
        <v>4658</v>
      </c>
      <c r="M2050" s="24" t="s">
        <v>535</v>
      </c>
      <c r="N2050" s="24" t="s">
        <v>4659</v>
      </c>
      <c r="O2050" s="24" t="s">
        <v>536</v>
      </c>
      <c r="P2050" s="25" t="s">
        <v>4765</v>
      </c>
      <c r="Q2050" s="24" t="s">
        <v>4766</v>
      </c>
      <c r="R2050" s="25" t="s">
        <v>539</v>
      </c>
      <c r="S2050" s="24"/>
      <c r="T2050" s="24"/>
      <c r="U2050" s="24"/>
    </row>
    <row r="2051" spans="2:21">
      <c r="B2051" s="24" t="str">
        <f t="shared" si="72"/>
        <v>Y</v>
      </c>
      <c r="C2051" s="24" t="s">
        <v>7071</v>
      </c>
      <c r="D2051" s="24" t="str">
        <f t="shared" si="73"/>
        <v>ConTab_BOM_KP_Insert_4853</v>
      </c>
      <c r="E2051" s="197" t="s">
        <v>485</v>
      </c>
      <c r="F2051" s="189" t="s">
        <v>4655</v>
      </c>
      <c r="G2051" s="189" t="s">
        <v>401</v>
      </c>
      <c r="H2051" s="195" t="s">
        <v>402</v>
      </c>
      <c r="I2051" s="24" t="s">
        <v>3956</v>
      </c>
      <c r="J2051" s="24" t="s">
        <v>4656</v>
      </c>
      <c r="K2051" s="24"/>
      <c r="L2051" s="24" t="s">
        <v>4658</v>
      </c>
      <c r="M2051" s="24" t="s">
        <v>543</v>
      </c>
      <c r="N2051" s="24" t="s">
        <v>4659</v>
      </c>
      <c r="O2051" s="24" t="s">
        <v>536</v>
      </c>
      <c r="P2051" s="25">
        <v>98140102</v>
      </c>
      <c r="Q2051" s="24" t="s">
        <v>4768</v>
      </c>
      <c r="R2051" s="25" t="s">
        <v>4664</v>
      </c>
      <c r="S2051" s="24"/>
      <c r="T2051" s="24"/>
      <c r="U2051" s="24"/>
    </row>
    <row r="2052" spans="2:21">
      <c r="B2052" s="24" t="str">
        <f t="shared" si="72"/>
        <v>Y</v>
      </c>
      <c r="C2052" s="24" t="s">
        <v>7072</v>
      </c>
      <c r="D2052" s="24" t="str">
        <f t="shared" si="73"/>
        <v>ConTab_BOM_KP_Insert_4854</v>
      </c>
      <c r="E2052" s="197" t="s">
        <v>485</v>
      </c>
      <c r="F2052" s="189" t="s">
        <v>4655</v>
      </c>
      <c r="G2052" s="189" t="s">
        <v>401</v>
      </c>
      <c r="H2052" s="195" t="s">
        <v>402</v>
      </c>
      <c r="I2052" s="24" t="s">
        <v>3956</v>
      </c>
      <c r="J2052" s="24" t="s">
        <v>4656</v>
      </c>
      <c r="K2052" s="24"/>
      <c r="L2052" s="24" t="s">
        <v>4658</v>
      </c>
      <c r="M2052" s="24" t="s">
        <v>550</v>
      </c>
      <c r="N2052" s="24" t="s">
        <v>549</v>
      </c>
      <c r="O2052" s="24" t="s">
        <v>536</v>
      </c>
      <c r="P2052" s="25" t="s">
        <v>544</v>
      </c>
      <c r="Q2052" s="24" t="s">
        <v>4770</v>
      </c>
      <c r="R2052" s="25" t="s">
        <v>552</v>
      </c>
      <c r="S2052" s="24"/>
      <c r="T2052" s="24"/>
      <c r="U2052" s="24"/>
    </row>
    <row r="2053" spans="2:21">
      <c r="B2053" s="24" t="str">
        <f t="shared" si="72"/>
        <v>Y</v>
      </c>
      <c r="C2053" s="24" t="s">
        <v>7073</v>
      </c>
      <c r="D2053" s="24" t="str">
        <f t="shared" si="73"/>
        <v>ConTab_BOM_KP_Insert_4855</v>
      </c>
      <c r="E2053" s="197" t="s">
        <v>485</v>
      </c>
      <c r="F2053" s="189" t="s">
        <v>4655</v>
      </c>
      <c r="G2053" s="189" t="s">
        <v>401</v>
      </c>
      <c r="H2053" s="195" t="s">
        <v>402</v>
      </c>
      <c r="I2053" s="24" t="s">
        <v>3961</v>
      </c>
      <c r="J2053" s="24" t="s">
        <v>3961</v>
      </c>
      <c r="K2053" s="24"/>
      <c r="L2053" s="24" t="s">
        <v>4658</v>
      </c>
      <c r="M2053" s="24" t="s">
        <v>535</v>
      </c>
      <c r="N2053" s="24" t="s">
        <v>4659</v>
      </c>
      <c r="O2053" s="24" t="s">
        <v>536</v>
      </c>
      <c r="P2053" s="25" t="s">
        <v>4772</v>
      </c>
      <c r="Q2053" s="24" t="s">
        <v>4773</v>
      </c>
      <c r="R2053" s="25" t="s">
        <v>539</v>
      </c>
      <c r="S2053" s="24"/>
      <c r="T2053" s="24"/>
      <c r="U2053" s="24"/>
    </row>
    <row r="2054" spans="2:21">
      <c r="B2054" s="24" t="str">
        <f t="shared" si="72"/>
        <v>Y</v>
      </c>
      <c r="C2054" s="24" t="s">
        <v>7074</v>
      </c>
      <c r="D2054" s="24" t="str">
        <f t="shared" si="73"/>
        <v>ConTab_BOM_KP_Insert_4856</v>
      </c>
      <c r="E2054" s="197" t="s">
        <v>485</v>
      </c>
      <c r="F2054" s="189" t="s">
        <v>4655</v>
      </c>
      <c r="G2054" s="189" t="s">
        <v>401</v>
      </c>
      <c r="H2054" s="195" t="s">
        <v>402</v>
      </c>
      <c r="I2054" s="24" t="s">
        <v>3961</v>
      </c>
      <c r="J2054" s="24" t="s">
        <v>3961</v>
      </c>
      <c r="K2054" s="24"/>
      <c r="L2054" s="24" t="s">
        <v>4658</v>
      </c>
      <c r="M2054" s="24" t="s">
        <v>543</v>
      </c>
      <c r="N2054" s="24" t="s">
        <v>4659</v>
      </c>
      <c r="O2054" s="24" t="s">
        <v>536</v>
      </c>
      <c r="P2054" s="25" t="s">
        <v>544</v>
      </c>
      <c r="Q2054" s="24" t="s">
        <v>4775</v>
      </c>
      <c r="R2054" s="25" t="s">
        <v>4664</v>
      </c>
      <c r="S2054" s="24"/>
      <c r="T2054" s="24"/>
      <c r="U2054" s="24"/>
    </row>
    <row r="2055" spans="2:21">
      <c r="B2055" s="24" t="str">
        <f t="shared" si="72"/>
        <v>Y</v>
      </c>
      <c r="C2055" s="24" t="s">
        <v>7075</v>
      </c>
      <c r="D2055" s="24" t="str">
        <f t="shared" si="73"/>
        <v>ConTab_BOM_KP_Insert_4857</v>
      </c>
      <c r="E2055" s="197" t="s">
        <v>485</v>
      </c>
      <c r="F2055" s="189" t="s">
        <v>4655</v>
      </c>
      <c r="G2055" s="189" t="s">
        <v>401</v>
      </c>
      <c r="H2055" s="195" t="s">
        <v>402</v>
      </c>
      <c r="I2055" s="24" t="s">
        <v>3961</v>
      </c>
      <c r="J2055" s="24" t="s">
        <v>3961</v>
      </c>
      <c r="K2055" s="24"/>
      <c r="L2055" s="24" t="s">
        <v>4658</v>
      </c>
      <c r="M2055" s="24" t="s">
        <v>550</v>
      </c>
      <c r="N2055" s="24" t="s">
        <v>549</v>
      </c>
      <c r="O2055" s="24" t="s">
        <v>536</v>
      </c>
      <c r="P2055" s="25" t="s">
        <v>544</v>
      </c>
      <c r="Q2055" s="24" t="s">
        <v>4777</v>
      </c>
      <c r="R2055" s="25" t="s">
        <v>552</v>
      </c>
      <c r="S2055" s="24"/>
      <c r="T2055" s="24"/>
      <c r="U2055" s="24"/>
    </row>
    <row r="2056" spans="2:21">
      <c r="B2056" s="24" t="str">
        <f t="shared" si="72"/>
        <v>Y</v>
      </c>
      <c r="C2056" s="24" t="s">
        <v>7076</v>
      </c>
      <c r="D2056" s="24" t="str">
        <f t="shared" si="73"/>
        <v>ConTab_BOM_KP_Insert_4858</v>
      </c>
      <c r="E2056" s="197" t="s">
        <v>485</v>
      </c>
      <c r="F2056" s="189" t="s">
        <v>4655</v>
      </c>
      <c r="G2056" s="189" t="s">
        <v>401</v>
      </c>
      <c r="H2056" s="195" t="s">
        <v>402</v>
      </c>
      <c r="I2056" s="24" t="s">
        <v>3956</v>
      </c>
      <c r="J2056" s="24" t="s">
        <v>4656</v>
      </c>
      <c r="K2056" s="24"/>
      <c r="L2056" s="24" t="s">
        <v>4867</v>
      </c>
      <c r="M2056" s="24" t="s">
        <v>535</v>
      </c>
      <c r="N2056" s="24" t="s">
        <v>4868</v>
      </c>
      <c r="O2056" s="24" t="s">
        <v>536</v>
      </c>
      <c r="P2056" s="25">
        <v>97638289</v>
      </c>
      <c r="Q2056" s="24" t="s">
        <v>4965</v>
      </c>
      <c r="R2056" s="25" t="s">
        <v>539</v>
      </c>
      <c r="S2056" s="24"/>
      <c r="T2056" s="24"/>
      <c r="U2056" s="24"/>
    </row>
    <row r="2057" spans="2:21">
      <c r="B2057" s="24" t="str">
        <f t="shared" si="72"/>
        <v>Y</v>
      </c>
      <c r="C2057" s="24" t="s">
        <v>7077</v>
      </c>
      <c r="D2057" s="24" t="str">
        <f t="shared" si="73"/>
        <v>ConTab_BOM_KP_Insert_4859</v>
      </c>
      <c r="E2057" s="197" t="s">
        <v>485</v>
      </c>
      <c r="F2057" s="189" t="s">
        <v>4655</v>
      </c>
      <c r="G2057" s="189" t="s">
        <v>401</v>
      </c>
      <c r="H2057" s="195" t="s">
        <v>402</v>
      </c>
      <c r="I2057" s="24" t="s">
        <v>3956</v>
      </c>
      <c r="J2057" s="24" t="s">
        <v>4656</v>
      </c>
      <c r="K2057" s="24"/>
      <c r="L2057" s="24" t="s">
        <v>4867</v>
      </c>
      <c r="M2057" s="24" t="s">
        <v>543</v>
      </c>
      <c r="N2057" s="24" t="s">
        <v>4868</v>
      </c>
      <c r="O2057" s="24" t="s">
        <v>536</v>
      </c>
      <c r="P2057" s="25" t="s">
        <v>544</v>
      </c>
      <c r="Q2057" s="24" t="s">
        <v>4967</v>
      </c>
      <c r="R2057" s="25" t="s">
        <v>4664</v>
      </c>
      <c r="S2057" s="24"/>
      <c r="T2057" s="24"/>
      <c r="U2057" s="24"/>
    </row>
    <row r="2058" spans="2:21">
      <c r="B2058" s="24" t="str">
        <f t="shared" si="72"/>
        <v>Y</v>
      </c>
      <c r="C2058" s="24" t="s">
        <v>7078</v>
      </c>
      <c r="D2058" s="24" t="str">
        <f t="shared" si="73"/>
        <v>ConTab_BOM_KP_Insert_4860</v>
      </c>
      <c r="E2058" s="197" t="s">
        <v>485</v>
      </c>
      <c r="F2058" s="189" t="s">
        <v>4655</v>
      </c>
      <c r="G2058" s="189" t="s">
        <v>401</v>
      </c>
      <c r="H2058" s="195" t="s">
        <v>402</v>
      </c>
      <c r="I2058" s="24" t="s">
        <v>3956</v>
      </c>
      <c r="J2058" s="24" t="s">
        <v>4656</v>
      </c>
      <c r="K2058" s="24"/>
      <c r="L2058" s="24" t="s">
        <v>4867</v>
      </c>
      <c r="M2058" s="24" t="s">
        <v>550</v>
      </c>
      <c r="N2058" s="24" t="s">
        <v>549</v>
      </c>
      <c r="O2058" s="24" t="s">
        <v>536</v>
      </c>
      <c r="P2058" s="25" t="s">
        <v>544</v>
      </c>
      <c r="Q2058" s="24" t="s">
        <v>4969</v>
      </c>
      <c r="R2058" s="25" t="s">
        <v>552</v>
      </c>
      <c r="S2058" s="24"/>
      <c r="T2058" s="24"/>
      <c r="U2058" s="24"/>
    </row>
    <row r="2059" spans="2:21">
      <c r="B2059" s="24" t="str">
        <f t="shared" si="72"/>
        <v>Y</v>
      </c>
      <c r="C2059" s="24" t="s">
        <v>7079</v>
      </c>
      <c r="D2059" s="24" t="str">
        <f t="shared" si="73"/>
        <v>ConTab_BOM_KP_Insert_4861</v>
      </c>
      <c r="E2059" s="197" t="s">
        <v>485</v>
      </c>
      <c r="F2059" s="189" t="s">
        <v>4655</v>
      </c>
      <c r="G2059" s="189" t="s">
        <v>401</v>
      </c>
      <c r="H2059" s="195" t="s">
        <v>402</v>
      </c>
      <c r="I2059" s="24" t="s">
        <v>3961</v>
      </c>
      <c r="J2059" s="24" t="s">
        <v>3961</v>
      </c>
      <c r="K2059" s="24"/>
      <c r="L2059" s="24" t="s">
        <v>4867</v>
      </c>
      <c r="M2059" s="24" t="s">
        <v>535</v>
      </c>
      <c r="N2059" s="24" t="s">
        <v>4868</v>
      </c>
      <c r="O2059" s="24" t="s">
        <v>536</v>
      </c>
      <c r="P2059" s="25" t="s">
        <v>544</v>
      </c>
      <c r="Q2059" s="24" t="s">
        <v>4965</v>
      </c>
      <c r="R2059" s="25" t="s">
        <v>539</v>
      </c>
      <c r="S2059" s="24"/>
      <c r="T2059" s="24"/>
      <c r="U2059" s="24"/>
    </row>
    <row r="2060" spans="2:21">
      <c r="B2060" s="24" t="str">
        <f t="shared" si="72"/>
        <v>Y</v>
      </c>
      <c r="C2060" s="24" t="s">
        <v>7080</v>
      </c>
      <c r="D2060" s="24" t="str">
        <f t="shared" si="73"/>
        <v>ConTab_BOM_KP_Insert_4862</v>
      </c>
      <c r="E2060" s="197" t="s">
        <v>485</v>
      </c>
      <c r="F2060" s="189" t="s">
        <v>4655</v>
      </c>
      <c r="G2060" s="189" t="s">
        <v>401</v>
      </c>
      <c r="H2060" s="195" t="s">
        <v>402</v>
      </c>
      <c r="I2060" s="24" t="s">
        <v>3961</v>
      </c>
      <c r="J2060" s="24" t="s">
        <v>3961</v>
      </c>
      <c r="K2060" s="24"/>
      <c r="L2060" s="24" t="s">
        <v>4867</v>
      </c>
      <c r="M2060" s="24" t="s">
        <v>543</v>
      </c>
      <c r="N2060" s="24" t="s">
        <v>4868</v>
      </c>
      <c r="O2060" s="24" t="s">
        <v>536</v>
      </c>
      <c r="P2060" s="25" t="s">
        <v>544</v>
      </c>
      <c r="Q2060" s="24" t="s">
        <v>4967</v>
      </c>
      <c r="R2060" s="25" t="s">
        <v>4664</v>
      </c>
      <c r="S2060" s="24"/>
      <c r="T2060" s="24"/>
      <c r="U2060" s="24"/>
    </row>
    <row r="2061" spans="2:21">
      <c r="B2061" s="24" t="str">
        <f t="shared" si="72"/>
        <v>Y</v>
      </c>
      <c r="C2061" s="24" t="s">
        <v>7081</v>
      </c>
      <c r="D2061" s="24" t="str">
        <f t="shared" si="73"/>
        <v>ConTab_BOM_KP_Insert_4863</v>
      </c>
      <c r="E2061" s="197" t="s">
        <v>485</v>
      </c>
      <c r="F2061" s="189" t="s">
        <v>4655</v>
      </c>
      <c r="G2061" s="189" t="s">
        <v>401</v>
      </c>
      <c r="H2061" s="195" t="s">
        <v>402</v>
      </c>
      <c r="I2061" s="24" t="s">
        <v>3961</v>
      </c>
      <c r="J2061" s="24" t="s">
        <v>3961</v>
      </c>
      <c r="K2061" s="24"/>
      <c r="L2061" s="24" t="s">
        <v>4867</v>
      </c>
      <c r="M2061" s="24" t="s">
        <v>550</v>
      </c>
      <c r="N2061" s="24" t="s">
        <v>549</v>
      </c>
      <c r="O2061" s="24" t="s">
        <v>536</v>
      </c>
      <c r="P2061" s="25" t="s">
        <v>544</v>
      </c>
      <c r="Q2061" s="24" t="s">
        <v>4969</v>
      </c>
      <c r="R2061" s="25" t="s">
        <v>552</v>
      </c>
      <c r="S2061" s="24"/>
      <c r="T2061" s="24"/>
      <c r="U2061" s="24"/>
    </row>
    <row r="2062" spans="2:21">
      <c r="B2062" s="24" t="str">
        <f t="shared" si="72"/>
        <v>Y</v>
      </c>
      <c r="C2062" s="24" t="s">
        <v>7082</v>
      </c>
      <c r="D2062" s="24" t="str">
        <f t="shared" si="73"/>
        <v>ConTab_BOM_KP_Insert_4864</v>
      </c>
      <c r="E2062" s="197" t="s">
        <v>485</v>
      </c>
      <c r="F2062" s="189" t="s">
        <v>4655</v>
      </c>
      <c r="G2062" s="189" t="s">
        <v>401</v>
      </c>
      <c r="H2062" s="195" t="s">
        <v>402</v>
      </c>
      <c r="I2062" s="24" t="s">
        <v>3956</v>
      </c>
      <c r="J2062" s="24" t="s">
        <v>4656</v>
      </c>
      <c r="K2062" s="24"/>
      <c r="L2062" s="24" t="s">
        <v>4658</v>
      </c>
      <c r="M2062" s="24" t="s">
        <v>535</v>
      </c>
      <c r="N2062" s="24" t="s">
        <v>4868</v>
      </c>
      <c r="O2062" s="24" t="s">
        <v>536</v>
      </c>
      <c r="P2062" s="25" t="s">
        <v>544</v>
      </c>
      <c r="Q2062" s="24" t="s">
        <v>5147</v>
      </c>
      <c r="R2062" s="25" t="s">
        <v>539</v>
      </c>
      <c r="S2062" s="24"/>
      <c r="T2062" s="24"/>
      <c r="U2062" s="24"/>
    </row>
    <row r="2063" spans="2:21">
      <c r="B2063" s="24" t="str">
        <f t="shared" si="72"/>
        <v>Y</v>
      </c>
      <c r="C2063" s="24" t="s">
        <v>7083</v>
      </c>
      <c r="D2063" s="24" t="str">
        <f t="shared" si="73"/>
        <v>ConTab_BOM_KP_Insert_4865</v>
      </c>
      <c r="E2063" s="197" t="s">
        <v>485</v>
      </c>
      <c r="F2063" s="189" t="s">
        <v>4655</v>
      </c>
      <c r="G2063" s="189" t="s">
        <v>401</v>
      </c>
      <c r="H2063" s="195" t="s">
        <v>402</v>
      </c>
      <c r="I2063" s="24" t="s">
        <v>3956</v>
      </c>
      <c r="J2063" s="24" t="s">
        <v>4656</v>
      </c>
      <c r="K2063" s="24"/>
      <c r="L2063" s="24" t="s">
        <v>4658</v>
      </c>
      <c r="M2063" s="24" t="s">
        <v>543</v>
      </c>
      <c r="N2063" s="24" t="s">
        <v>4868</v>
      </c>
      <c r="O2063" s="24" t="s">
        <v>536</v>
      </c>
      <c r="P2063" s="25" t="s">
        <v>544</v>
      </c>
      <c r="Q2063" s="24" t="s">
        <v>5149</v>
      </c>
      <c r="R2063" s="25" t="s">
        <v>4664</v>
      </c>
      <c r="S2063" s="24"/>
      <c r="T2063" s="24"/>
      <c r="U2063" s="24"/>
    </row>
    <row r="2064" spans="2:21">
      <c r="B2064" s="24" t="str">
        <f t="shared" ref="B2064:B2103" si="74">IF(AND(M2064&lt;&gt;"B20", O2064= "Coating_Standard"),"Y","N")</f>
        <v>Y</v>
      </c>
      <c r="C2064" s="24" t="s">
        <v>7084</v>
      </c>
      <c r="D2064" s="24" t="str">
        <f t="shared" si="73"/>
        <v>ConTab_BOM_KP_Insert_4866</v>
      </c>
      <c r="E2064" s="197" t="s">
        <v>485</v>
      </c>
      <c r="F2064" s="189" t="s">
        <v>4655</v>
      </c>
      <c r="G2064" s="189" t="s">
        <v>401</v>
      </c>
      <c r="H2064" s="195" t="s">
        <v>402</v>
      </c>
      <c r="I2064" s="24" t="s">
        <v>3961</v>
      </c>
      <c r="J2064" s="24" t="s">
        <v>3961</v>
      </c>
      <c r="K2064" s="24"/>
      <c r="L2064" s="24" t="s">
        <v>4658</v>
      </c>
      <c r="M2064" s="24" t="s">
        <v>535</v>
      </c>
      <c r="N2064" s="24" t="s">
        <v>4868</v>
      </c>
      <c r="O2064" s="24" t="s">
        <v>536</v>
      </c>
      <c r="P2064" s="25" t="s">
        <v>544</v>
      </c>
      <c r="Q2064" s="24" t="s">
        <v>5116</v>
      </c>
      <c r="R2064" s="25" t="s">
        <v>539</v>
      </c>
      <c r="S2064" s="24"/>
      <c r="T2064" s="24"/>
      <c r="U2064" s="24"/>
    </row>
    <row r="2065" spans="2:21">
      <c r="B2065" s="24" t="str">
        <f t="shared" si="74"/>
        <v>Y</v>
      </c>
      <c r="C2065" s="24" t="s">
        <v>7085</v>
      </c>
      <c r="D2065" s="24" t="str">
        <f t="shared" si="73"/>
        <v>ConTab_BOM_KP_Insert_4867</v>
      </c>
      <c r="E2065" s="197" t="s">
        <v>485</v>
      </c>
      <c r="F2065" s="189" t="s">
        <v>4655</v>
      </c>
      <c r="G2065" s="189" t="s">
        <v>401</v>
      </c>
      <c r="H2065" s="195" t="s">
        <v>402</v>
      </c>
      <c r="I2065" s="24" t="s">
        <v>3961</v>
      </c>
      <c r="J2065" s="24" t="s">
        <v>3961</v>
      </c>
      <c r="K2065" s="24"/>
      <c r="L2065" s="24" t="s">
        <v>4658</v>
      </c>
      <c r="M2065" s="24" t="s">
        <v>543</v>
      </c>
      <c r="N2065" s="24" t="s">
        <v>4868</v>
      </c>
      <c r="O2065" s="24" t="s">
        <v>536</v>
      </c>
      <c r="P2065" s="25" t="s">
        <v>544</v>
      </c>
      <c r="Q2065" s="24" t="s">
        <v>5116</v>
      </c>
      <c r="R2065" s="25" t="s">
        <v>4664</v>
      </c>
      <c r="S2065" s="24"/>
      <c r="T2065" s="24"/>
      <c r="U2065" s="24"/>
    </row>
    <row r="2066" spans="2:21">
      <c r="B2066" s="24" t="str">
        <f t="shared" si="74"/>
        <v>Y</v>
      </c>
      <c r="C2066" s="24" t="s">
        <v>7086</v>
      </c>
      <c r="D2066" s="24" t="str">
        <f t="shared" si="73"/>
        <v>ConTab_BOM_KP_Insert_4868</v>
      </c>
      <c r="E2066" s="197" t="s">
        <v>485</v>
      </c>
      <c r="F2066" s="189" t="s">
        <v>4655</v>
      </c>
      <c r="G2066" s="189" t="s">
        <v>401</v>
      </c>
      <c r="H2066" s="195" t="s">
        <v>402</v>
      </c>
      <c r="I2066" s="24" t="s">
        <v>3956</v>
      </c>
      <c r="J2066" s="24" t="s">
        <v>4656</v>
      </c>
      <c r="K2066" s="24"/>
      <c r="L2066" s="24" t="s">
        <v>4658</v>
      </c>
      <c r="M2066" s="24" t="s">
        <v>535</v>
      </c>
      <c r="N2066" s="24" t="s">
        <v>5218</v>
      </c>
      <c r="O2066" s="24" t="s">
        <v>536</v>
      </c>
      <c r="P2066" s="25" t="s">
        <v>544</v>
      </c>
      <c r="Q2066" s="24" t="s">
        <v>5363</v>
      </c>
      <c r="R2066" s="25" t="s">
        <v>539</v>
      </c>
      <c r="S2066" s="24"/>
      <c r="T2066" s="24"/>
      <c r="U2066" s="24"/>
    </row>
    <row r="2067" spans="2:21">
      <c r="B2067" s="24" t="str">
        <f t="shared" si="74"/>
        <v>Y</v>
      </c>
      <c r="C2067" s="24" t="s">
        <v>7087</v>
      </c>
      <c r="D2067" s="24" t="str">
        <f t="shared" si="73"/>
        <v>ConTab_BOM_KP_Insert_4869</v>
      </c>
      <c r="E2067" s="197" t="s">
        <v>485</v>
      </c>
      <c r="F2067" s="189" t="s">
        <v>4655</v>
      </c>
      <c r="G2067" s="189" t="s">
        <v>401</v>
      </c>
      <c r="H2067" s="195" t="s">
        <v>402</v>
      </c>
      <c r="I2067" s="24" t="s">
        <v>3956</v>
      </c>
      <c r="J2067" s="24" t="s">
        <v>4656</v>
      </c>
      <c r="K2067" s="24"/>
      <c r="L2067" s="24" t="s">
        <v>4658</v>
      </c>
      <c r="M2067" s="24" t="s">
        <v>543</v>
      </c>
      <c r="N2067" s="24" t="s">
        <v>5218</v>
      </c>
      <c r="O2067" s="24" t="s">
        <v>536</v>
      </c>
      <c r="P2067" s="25" t="s">
        <v>544</v>
      </c>
      <c r="Q2067" s="24" t="s">
        <v>5365</v>
      </c>
      <c r="R2067" s="25" t="s">
        <v>4664</v>
      </c>
      <c r="S2067" s="24"/>
      <c r="T2067" s="24"/>
      <c r="U2067" s="24"/>
    </row>
    <row r="2068" spans="2:21">
      <c r="B2068" s="24" t="str">
        <f t="shared" si="74"/>
        <v>Y</v>
      </c>
      <c r="C2068" s="24" t="s">
        <v>7088</v>
      </c>
      <c r="D2068" s="24" t="str">
        <f t="shared" si="73"/>
        <v>ConTab_BOM_KP_Insert_4870</v>
      </c>
      <c r="E2068" s="197" t="s">
        <v>485</v>
      </c>
      <c r="F2068" s="189" t="s">
        <v>4655</v>
      </c>
      <c r="G2068" s="189" t="s">
        <v>401</v>
      </c>
      <c r="H2068" s="195" t="s">
        <v>402</v>
      </c>
      <c r="I2068" s="24" t="s">
        <v>3961</v>
      </c>
      <c r="J2068" s="24" t="s">
        <v>3961</v>
      </c>
      <c r="K2068" s="24"/>
      <c r="L2068" s="24" t="s">
        <v>4658</v>
      </c>
      <c r="M2068" s="24" t="s">
        <v>535</v>
      </c>
      <c r="N2068" s="24" t="s">
        <v>5218</v>
      </c>
      <c r="O2068" s="24" t="s">
        <v>536</v>
      </c>
      <c r="P2068" s="25" t="s">
        <v>544</v>
      </c>
      <c r="Q2068" s="24" t="s">
        <v>5367</v>
      </c>
      <c r="R2068" s="25" t="s">
        <v>539</v>
      </c>
      <c r="S2068" s="24"/>
      <c r="T2068" s="24"/>
      <c r="U2068" s="24"/>
    </row>
    <row r="2069" spans="2:21">
      <c r="B2069" s="24" t="str">
        <f t="shared" si="74"/>
        <v>Y</v>
      </c>
      <c r="C2069" s="24" t="s">
        <v>7089</v>
      </c>
      <c r="D2069" s="24" t="str">
        <f t="shared" si="73"/>
        <v>ConTab_BOM_KP_Insert_4871</v>
      </c>
      <c r="E2069" s="197" t="s">
        <v>485</v>
      </c>
      <c r="F2069" s="189" t="s">
        <v>4655</v>
      </c>
      <c r="G2069" s="189" t="s">
        <v>401</v>
      </c>
      <c r="H2069" s="195" t="s">
        <v>402</v>
      </c>
      <c r="I2069" s="24" t="s">
        <v>3961</v>
      </c>
      <c r="J2069" s="24" t="s">
        <v>3961</v>
      </c>
      <c r="K2069" s="24"/>
      <c r="L2069" s="24" t="s">
        <v>4658</v>
      </c>
      <c r="M2069" s="24" t="s">
        <v>543</v>
      </c>
      <c r="N2069" s="24" t="s">
        <v>5218</v>
      </c>
      <c r="O2069" s="24" t="s">
        <v>536</v>
      </c>
      <c r="P2069" s="25" t="s">
        <v>544</v>
      </c>
      <c r="Q2069" s="24" t="s">
        <v>5369</v>
      </c>
      <c r="R2069" s="25" t="s">
        <v>4664</v>
      </c>
      <c r="S2069" s="24"/>
      <c r="T2069" s="24"/>
      <c r="U2069" s="24"/>
    </row>
    <row r="2070" spans="2:21">
      <c r="B2070" s="24" t="str">
        <f t="shared" si="74"/>
        <v>Y</v>
      </c>
      <c r="C2070" s="24" t="s">
        <v>7090</v>
      </c>
      <c r="D2070" s="24" t="str">
        <f t="shared" si="73"/>
        <v>ConTab_BOM_KP_Insert_4872</v>
      </c>
      <c r="E2070" s="197" t="s">
        <v>485</v>
      </c>
      <c r="F2070" s="189" t="s">
        <v>4655</v>
      </c>
      <c r="G2070" s="189" t="s">
        <v>401</v>
      </c>
      <c r="H2070" s="195" t="s">
        <v>402</v>
      </c>
      <c r="I2070" s="24" t="s">
        <v>3956</v>
      </c>
      <c r="J2070" s="24" t="s">
        <v>4656</v>
      </c>
      <c r="K2070" s="24"/>
      <c r="L2070" s="24" t="s">
        <v>4867</v>
      </c>
      <c r="M2070" s="24" t="s">
        <v>535</v>
      </c>
      <c r="N2070" s="24" t="s">
        <v>5218</v>
      </c>
      <c r="O2070" s="24" t="s">
        <v>536</v>
      </c>
      <c r="P2070" s="25" t="s">
        <v>544</v>
      </c>
      <c r="Q2070" s="24" t="s">
        <v>5563</v>
      </c>
      <c r="R2070" s="25" t="s">
        <v>539</v>
      </c>
      <c r="S2070" s="24"/>
      <c r="T2070" s="24"/>
      <c r="U2070" s="24"/>
    </row>
    <row r="2071" spans="2:21">
      <c r="B2071" s="24" t="str">
        <f t="shared" si="74"/>
        <v>Y</v>
      </c>
      <c r="C2071" s="24" t="s">
        <v>7091</v>
      </c>
      <c r="D2071" s="24" t="str">
        <f t="shared" si="73"/>
        <v>ConTab_BOM_KP_Insert_4873</v>
      </c>
      <c r="E2071" s="197" t="s">
        <v>485</v>
      </c>
      <c r="F2071" s="189" t="s">
        <v>4655</v>
      </c>
      <c r="G2071" s="189" t="s">
        <v>401</v>
      </c>
      <c r="H2071" s="195" t="s">
        <v>402</v>
      </c>
      <c r="I2071" s="24" t="s">
        <v>3956</v>
      </c>
      <c r="J2071" s="24" t="s">
        <v>4656</v>
      </c>
      <c r="K2071" s="24"/>
      <c r="L2071" s="24" t="s">
        <v>4867</v>
      </c>
      <c r="M2071" s="24" t="s">
        <v>543</v>
      </c>
      <c r="N2071" s="24" t="s">
        <v>5218</v>
      </c>
      <c r="O2071" s="24" t="s">
        <v>536</v>
      </c>
      <c r="P2071" s="25" t="s">
        <v>544</v>
      </c>
      <c r="Q2071" s="24" t="s">
        <v>5565</v>
      </c>
      <c r="R2071" s="25" t="s">
        <v>4664</v>
      </c>
      <c r="S2071" s="24"/>
      <c r="T2071" s="24"/>
      <c r="U2071" s="24"/>
    </row>
    <row r="2072" spans="2:21">
      <c r="B2072" s="24" t="str">
        <f t="shared" si="74"/>
        <v>Y</v>
      </c>
      <c r="C2072" s="24" t="s">
        <v>7092</v>
      </c>
      <c r="D2072" s="24" t="str">
        <f t="shared" si="73"/>
        <v>ConTab_BOM_KP_Insert_4874</v>
      </c>
      <c r="E2072" s="197" t="s">
        <v>485</v>
      </c>
      <c r="F2072" s="189" t="s">
        <v>4655</v>
      </c>
      <c r="G2072" s="189" t="s">
        <v>401</v>
      </c>
      <c r="H2072" s="195" t="s">
        <v>402</v>
      </c>
      <c r="I2072" s="24" t="s">
        <v>3961</v>
      </c>
      <c r="J2072" s="24" t="s">
        <v>3961</v>
      </c>
      <c r="K2072" s="24"/>
      <c r="L2072" s="24" t="s">
        <v>4867</v>
      </c>
      <c r="M2072" s="24" t="s">
        <v>535</v>
      </c>
      <c r="N2072" s="24" t="s">
        <v>5218</v>
      </c>
      <c r="O2072" s="24" t="s">
        <v>536</v>
      </c>
      <c r="P2072" s="25" t="s">
        <v>544</v>
      </c>
      <c r="Q2072" s="24" t="s">
        <v>5567</v>
      </c>
      <c r="R2072" s="25" t="s">
        <v>539</v>
      </c>
      <c r="S2072" s="24"/>
      <c r="T2072" s="24"/>
      <c r="U2072" s="24"/>
    </row>
    <row r="2073" spans="2:21">
      <c r="B2073" s="24" t="str">
        <f t="shared" si="74"/>
        <v>Y</v>
      </c>
      <c r="C2073" s="24" t="s">
        <v>7093</v>
      </c>
      <c r="D2073" s="24" t="str">
        <f t="shared" si="73"/>
        <v>ConTab_BOM_KP_Insert_4875</v>
      </c>
      <c r="E2073" s="197" t="s">
        <v>485</v>
      </c>
      <c r="F2073" s="189" t="s">
        <v>4655</v>
      </c>
      <c r="G2073" s="189" t="s">
        <v>401</v>
      </c>
      <c r="H2073" s="195" t="s">
        <v>402</v>
      </c>
      <c r="I2073" s="24" t="s">
        <v>3961</v>
      </c>
      <c r="J2073" s="24" t="s">
        <v>3961</v>
      </c>
      <c r="K2073" s="24"/>
      <c r="L2073" s="24" t="s">
        <v>4867</v>
      </c>
      <c r="M2073" s="24" t="s">
        <v>543</v>
      </c>
      <c r="N2073" s="24" t="s">
        <v>5218</v>
      </c>
      <c r="O2073" s="24" t="s">
        <v>536</v>
      </c>
      <c r="P2073" s="25" t="s">
        <v>544</v>
      </c>
      <c r="Q2073" s="24" t="s">
        <v>5569</v>
      </c>
      <c r="R2073" s="25" t="s">
        <v>4664</v>
      </c>
      <c r="S2073" s="24"/>
      <c r="T2073" s="24"/>
      <c r="U2073" s="24"/>
    </row>
    <row r="2074" spans="2:21">
      <c r="B2074" s="24" t="str">
        <f t="shared" si="74"/>
        <v>N</v>
      </c>
      <c r="C2074" s="24" t="s">
        <v>7094</v>
      </c>
      <c r="D2074" s="24" t="str">
        <f t="shared" si="73"/>
        <v/>
      </c>
      <c r="E2074" s="197" t="s">
        <v>485</v>
      </c>
      <c r="F2074" s="189" t="s">
        <v>4655</v>
      </c>
      <c r="G2074" s="189" t="s">
        <v>401</v>
      </c>
      <c r="H2074" s="195" t="s">
        <v>402</v>
      </c>
      <c r="I2074" s="24" t="s">
        <v>3956</v>
      </c>
      <c r="J2074" s="24" t="s">
        <v>4656</v>
      </c>
      <c r="K2074" s="24"/>
      <c r="L2074" s="24" t="s">
        <v>4658</v>
      </c>
      <c r="M2074" s="24" t="s">
        <v>535</v>
      </c>
      <c r="N2074" s="24" t="s">
        <v>4659</v>
      </c>
      <c r="O2074" s="24" t="s">
        <v>1125</v>
      </c>
      <c r="P2074" s="25" t="s">
        <v>544</v>
      </c>
      <c r="Q2074" s="24" t="s">
        <v>4766</v>
      </c>
      <c r="R2074" s="25" t="s">
        <v>1095</v>
      </c>
      <c r="S2074" s="24"/>
      <c r="T2074" s="24"/>
      <c r="U2074" s="24"/>
    </row>
    <row r="2075" spans="2:21">
      <c r="B2075" s="24" t="str">
        <f t="shared" si="74"/>
        <v>N</v>
      </c>
      <c r="C2075" s="24" t="s">
        <v>7095</v>
      </c>
      <c r="D2075" s="24" t="str">
        <f t="shared" si="73"/>
        <v/>
      </c>
      <c r="E2075" s="197" t="s">
        <v>485</v>
      </c>
      <c r="F2075" s="189" t="s">
        <v>4655</v>
      </c>
      <c r="G2075" s="189" t="s">
        <v>401</v>
      </c>
      <c r="H2075" s="195" t="s">
        <v>402</v>
      </c>
      <c r="I2075" s="24" t="s">
        <v>3956</v>
      </c>
      <c r="J2075" s="24" t="s">
        <v>4656</v>
      </c>
      <c r="K2075" s="24"/>
      <c r="L2075" s="24" t="s">
        <v>4658</v>
      </c>
      <c r="M2075" s="24" t="s">
        <v>543</v>
      </c>
      <c r="N2075" s="24" t="s">
        <v>4659</v>
      </c>
      <c r="O2075" s="24" t="s">
        <v>1125</v>
      </c>
      <c r="P2075" s="25" t="s">
        <v>544</v>
      </c>
      <c r="Q2075" s="24" t="s">
        <v>4768</v>
      </c>
      <c r="R2075" s="25" t="s">
        <v>4664</v>
      </c>
      <c r="S2075" s="24"/>
      <c r="T2075" s="24"/>
      <c r="U2075" s="24"/>
    </row>
    <row r="2076" spans="2:21">
      <c r="B2076" s="24" t="str">
        <f t="shared" si="74"/>
        <v>N</v>
      </c>
      <c r="C2076" s="24" t="s">
        <v>7096</v>
      </c>
      <c r="D2076" s="24" t="str">
        <f t="shared" si="73"/>
        <v/>
      </c>
      <c r="E2076" s="197" t="s">
        <v>485</v>
      </c>
      <c r="F2076" s="189" t="s">
        <v>4655</v>
      </c>
      <c r="G2076" s="189" t="s">
        <v>401</v>
      </c>
      <c r="H2076" s="195" t="s">
        <v>402</v>
      </c>
      <c r="I2076" s="24" t="s">
        <v>3956</v>
      </c>
      <c r="J2076" s="24" t="s">
        <v>4656</v>
      </c>
      <c r="K2076" s="24"/>
      <c r="L2076" s="24" t="s">
        <v>4658</v>
      </c>
      <c r="M2076" s="24" t="s">
        <v>550</v>
      </c>
      <c r="N2076" s="24" t="s">
        <v>549</v>
      </c>
      <c r="O2076" s="24" t="s">
        <v>1125</v>
      </c>
      <c r="P2076" s="25" t="s">
        <v>544</v>
      </c>
      <c r="Q2076" s="24" t="s">
        <v>4770</v>
      </c>
      <c r="R2076" s="25" t="s">
        <v>1095</v>
      </c>
      <c r="S2076" s="24"/>
      <c r="T2076" s="24"/>
      <c r="U2076" s="24"/>
    </row>
    <row r="2077" spans="2:21">
      <c r="B2077" s="24" t="str">
        <f t="shared" si="74"/>
        <v>N</v>
      </c>
      <c r="C2077" s="24" t="s">
        <v>7097</v>
      </c>
      <c r="D2077" s="24" t="str">
        <f t="shared" si="73"/>
        <v/>
      </c>
      <c r="E2077" s="197" t="s">
        <v>485</v>
      </c>
      <c r="F2077" s="189" t="s">
        <v>4655</v>
      </c>
      <c r="G2077" s="189" t="s">
        <v>401</v>
      </c>
      <c r="H2077" s="195" t="s">
        <v>402</v>
      </c>
      <c r="I2077" s="24" t="s">
        <v>3961</v>
      </c>
      <c r="J2077" s="24" t="s">
        <v>3961</v>
      </c>
      <c r="K2077" s="24"/>
      <c r="L2077" s="24" t="s">
        <v>4658</v>
      </c>
      <c r="M2077" s="24" t="s">
        <v>535</v>
      </c>
      <c r="N2077" s="24" t="s">
        <v>4659</v>
      </c>
      <c r="O2077" s="24" t="s">
        <v>1125</v>
      </c>
      <c r="P2077" s="25" t="s">
        <v>544</v>
      </c>
      <c r="Q2077" s="24" t="s">
        <v>4773</v>
      </c>
      <c r="R2077" s="25" t="s">
        <v>1095</v>
      </c>
      <c r="S2077" s="24"/>
      <c r="T2077" s="24"/>
      <c r="U2077" s="24"/>
    </row>
    <row r="2078" spans="2:21">
      <c r="B2078" s="24" t="str">
        <f t="shared" si="74"/>
        <v>N</v>
      </c>
      <c r="C2078" s="24" t="s">
        <v>7098</v>
      </c>
      <c r="D2078" s="24" t="str">
        <f t="shared" si="73"/>
        <v/>
      </c>
      <c r="E2078" s="197" t="s">
        <v>485</v>
      </c>
      <c r="F2078" s="189" t="s">
        <v>4655</v>
      </c>
      <c r="G2078" s="189" t="s">
        <v>401</v>
      </c>
      <c r="H2078" s="195" t="s">
        <v>402</v>
      </c>
      <c r="I2078" s="24" t="s">
        <v>3961</v>
      </c>
      <c r="J2078" s="24" t="s">
        <v>3961</v>
      </c>
      <c r="K2078" s="24"/>
      <c r="L2078" s="24" t="s">
        <v>4658</v>
      </c>
      <c r="M2078" s="24" t="s">
        <v>543</v>
      </c>
      <c r="N2078" s="24" t="s">
        <v>4659</v>
      </c>
      <c r="O2078" s="24" t="s">
        <v>1125</v>
      </c>
      <c r="P2078" s="25" t="s">
        <v>544</v>
      </c>
      <c r="Q2078" s="24" t="s">
        <v>4775</v>
      </c>
      <c r="R2078" s="25" t="s">
        <v>4664</v>
      </c>
      <c r="S2078" s="24"/>
      <c r="T2078" s="24"/>
      <c r="U2078" s="24"/>
    </row>
    <row r="2079" spans="2:21">
      <c r="B2079" s="24" t="str">
        <f t="shared" si="74"/>
        <v>N</v>
      </c>
      <c r="C2079" s="24" t="s">
        <v>7099</v>
      </c>
      <c r="D2079" s="24" t="str">
        <f t="shared" si="73"/>
        <v/>
      </c>
      <c r="E2079" s="197" t="s">
        <v>485</v>
      </c>
      <c r="F2079" s="189" t="s">
        <v>4655</v>
      </c>
      <c r="G2079" s="189" t="s">
        <v>401</v>
      </c>
      <c r="H2079" s="195" t="s">
        <v>402</v>
      </c>
      <c r="I2079" s="24" t="s">
        <v>3961</v>
      </c>
      <c r="J2079" s="24" t="s">
        <v>3961</v>
      </c>
      <c r="K2079" s="24"/>
      <c r="L2079" s="24" t="s">
        <v>4658</v>
      </c>
      <c r="M2079" s="24" t="s">
        <v>550</v>
      </c>
      <c r="N2079" s="24" t="s">
        <v>549</v>
      </c>
      <c r="O2079" s="24" t="s">
        <v>1125</v>
      </c>
      <c r="P2079" s="25" t="s">
        <v>544</v>
      </c>
      <c r="Q2079" s="24" t="s">
        <v>4777</v>
      </c>
      <c r="R2079" s="25" t="s">
        <v>1095</v>
      </c>
      <c r="S2079" s="24"/>
      <c r="T2079" s="24"/>
      <c r="U2079" s="24"/>
    </row>
    <row r="2080" spans="2:21">
      <c r="B2080" s="24" t="str">
        <f t="shared" si="74"/>
        <v>N</v>
      </c>
      <c r="C2080" s="24" t="s">
        <v>7100</v>
      </c>
      <c r="D2080" s="24" t="str">
        <f t="shared" si="73"/>
        <v/>
      </c>
      <c r="E2080" s="197" t="s">
        <v>485</v>
      </c>
      <c r="F2080" s="189" t="s">
        <v>4655</v>
      </c>
      <c r="G2080" s="189" t="s">
        <v>401</v>
      </c>
      <c r="H2080" s="195" t="s">
        <v>402</v>
      </c>
      <c r="I2080" s="24" t="s">
        <v>3956</v>
      </c>
      <c r="J2080" s="24" t="s">
        <v>4656</v>
      </c>
      <c r="K2080" s="24"/>
      <c r="L2080" s="24" t="s">
        <v>4867</v>
      </c>
      <c r="M2080" s="24" t="s">
        <v>535</v>
      </c>
      <c r="N2080" s="24" t="s">
        <v>4868</v>
      </c>
      <c r="O2080" s="24" t="s">
        <v>1125</v>
      </c>
      <c r="P2080" s="25" t="s">
        <v>544</v>
      </c>
      <c r="Q2080" s="24" t="s">
        <v>4965</v>
      </c>
      <c r="R2080" s="25" t="s">
        <v>1095</v>
      </c>
      <c r="S2080" s="24"/>
      <c r="T2080" s="24"/>
      <c r="U2080" s="24"/>
    </row>
    <row r="2081" spans="2:21">
      <c r="B2081" s="24" t="str">
        <f t="shared" si="74"/>
        <v>N</v>
      </c>
      <c r="C2081" s="24" t="s">
        <v>7101</v>
      </c>
      <c r="D2081" s="24" t="str">
        <f t="shared" si="73"/>
        <v/>
      </c>
      <c r="E2081" s="197" t="s">
        <v>485</v>
      </c>
      <c r="F2081" s="189" t="s">
        <v>4655</v>
      </c>
      <c r="G2081" s="189" t="s">
        <v>401</v>
      </c>
      <c r="H2081" s="195" t="s">
        <v>402</v>
      </c>
      <c r="I2081" s="24" t="s">
        <v>3956</v>
      </c>
      <c r="J2081" s="24" t="s">
        <v>4656</v>
      </c>
      <c r="K2081" s="24"/>
      <c r="L2081" s="24" t="s">
        <v>4867</v>
      </c>
      <c r="M2081" s="24" t="s">
        <v>543</v>
      </c>
      <c r="N2081" s="24" t="s">
        <v>4868</v>
      </c>
      <c r="O2081" s="24" t="s">
        <v>1125</v>
      </c>
      <c r="P2081" s="25" t="s">
        <v>544</v>
      </c>
      <c r="Q2081" s="24" t="s">
        <v>4967</v>
      </c>
      <c r="R2081" s="25" t="s">
        <v>4664</v>
      </c>
      <c r="S2081" s="24"/>
      <c r="T2081" s="24"/>
      <c r="U2081" s="24"/>
    </row>
    <row r="2082" spans="2:21">
      <c r="B2082" s="24" t="str">
        <f t="shared" si="74"/>
        <v>N</v>
      </c>
      <c r="C2082" s="24" t="s">
        <v>7102</v>
      </c>
      <c r="D2082" s="24" t="str">
        <f t="shared" si="73"/>
        <v/>
      </c>
      <c r="E2082" s="197" t="s">
        <v>485</v>
      </c>
      <c r="F2082" s="189" t="s">
        <v>4655</v>
      </c>
      <c r="G2082" s="189" t="s">
        <v>401</v>
      </c>
      <c r="H2082" s="195" t="s">
        <v>402</v>
      </c>
      <c r="I2082" s="24" t="s">
        <v>3956</v>
      </c>
      <c r="J2082" s="24" t="s">
        <v>4656</v>
      </c>
      <c r="K2082" s="24"/>
      <c r="L2082" s="24" t="s">
        <v>4867</v>
      </c>
      <c r="M2082" s="24" t="s">
        <v>550</v>
      </c>
      <c r="N2082" s="24" t="s">
        <v>549</v>
      </c>
      <c r="O2082" s="24" t="s">
        <v>1125</v>
      </c>
      <c r="P2082" s="25" t="s">
        <v>544</v>
      </c>
      <c r="Q2082" s="24" t="s">
        <v>4969</v>
      </c>
      <c r="R2082" s="25" t="s">
        <v>1095</v>
      </c>
      <c r="S2082" s="24"/>
      <c r="T2082" s="24"/>
      <c r="U2082" s="24"/>
    </row>
    <row r="2083" spans="2:21">
      <c r="B2083" s="24" t="str">
        <f t="shared" si="74"/>
        <v>N</v>
      </c>
      <c r="C2083" s="24" t="s">
        <v>7103</v>
      </c>
      <c r="D2083" s="24" t="str">
        <f t="shared" si="73"/>
        <v/>
      </c>
      <c r="E2083" s="197" t="s">
        <v>485</v>
      </c>
      <c r="F2083" s="189" t="s">
        <v>4655</v>
      </c>
      <c r="G2083" s="189" t="s">
        <v>401</v>
      </c>
      <c r="H2083" s="195" t="s">
        <v>402</v>
      </c>
      <c r="I2083" s="24" t="s">
        <v>3961</v>
      </c>
      <c r="J2083" s="24" t="s">
        <v>3961</v>
      </c>
      <c r="K2083" s="24"/>
      <c r="L2083" s="24" t="s">
        <v>4867</v>
      </c>
      <c r="M2083" s="24" t="s">
        <v>535</v>
      </c>
      <c r="N2083" s="24" t="s">
        <v>4868</v>
      </c>
      <c r="O2083" s="24" t="s">
        <v>1125</v>
      </c>
      <c r="P2083" s="25" t="s">
        <v>544</v>
      </c>
      <c r="Q2083" s="24" t="s">
        <v>4965</v>
      </c>
      <c r="R2083" s="25" t="s">
        <v>1095</v>
      </c>
      <c r="S2083" s="24"/>
      <c r="T2083" s="24"/>
      <c r="U2083" s="24"/>
    </row>
    <row r="2084" spans="2:21">
      <c r="B2084" s="24" t="str">
        <f t="shared" si="74"/>
        <v>N</v>
      </c>
      <c r="C2084" s="24" t="s">
        <v>7104</v>
      </c>
      <c r="D2084" s="24" t="str">
        <f t="shared" si="73"/>
        <v/>
      </c>
      <c r="E2084" s="197" t="s">
        <v>485</v>
      </c>
      <c r="F2084" s="189" t="s">
        <v>4655</v>
      </c>
      <c r="G2084" s="189" t="s">
        <v>401</v>
      </c>
      <c r="H2084" s="195" t="s">
        <v>402</v>
      </c>
      <c r="I2084" s="24" t="s">
        <v>3961</v>
      </c>
      <c r="J2084" s="24" t="s">
        <v>3961</v>
      </c>
      <c r="K2084" s="24"/>
      <c r="L2084" s="24" t="s">
        <v>4867</v>
      </c>
      <c r="M2084" s="24" t="s">
        <v>543</v>
      </c>
      <c r="N2084" s="24" t="s">
        <v>4868</v>
      </c>
      <c r="O2084" s="24" t="s">
        <v>1125</v>
      </c>
      <c r="P2084" s="25" t="s">
        <v>544</v>
      </c>
      <c r="Q2084" s="24" t="s">
        <v>4967</v>
      </c>
      <c r="R2084" s="25" t="s">
        <v>4664</v>
      </c>
      <c r="S2084" s="24"/>
      <c r="T2084" s="24"/>
      <c r="U2084" s="24"/>
    </row>
    <row r="2085" spans="2:21">
      <c r="B2085" s="24" t="str">
        <f t="shared" si="74"/>
        <v>N</v>
      </c>
      <c r="C2085" s="24" t="s">
        <v>7105</v>
      </c>
      <c r="D2085" s="24" t="str">
        <f t="shared" si="73"/>
        <v/>
      </c>
      <c r="E2085" s="197" t="s">
        <v>485</v>
      </c>
      <c r="F2085" s="189" t="s">
        <v>4655</v>
      </c>
      <c r="G2085" s="189" t="s">
        <v>401</v>
      </c>
      <c r="H2085" s="195" t="s">
        <v>402</v>
      </c>
      <c r="I2085" s="24" t="s">
        <v>3961</v>
      </c>
      <c r="J2085" s="24" t="s">
        <v>3961</v>
      </c>
      <c r="K2085" s="24"/>
      <c r="L2085" s="24" t="s">
        <v>4867</v>
      </c>
      <c r="M2085" s="24" t="s">
        <v>550</v>
      </c>
      <c r="N2085" s="24" t="s">
        <v>549</v>
      </c>
      <c r="O2085" s="24" t="s">
        <v>1125</v>
      </c>
      <c r="P2085" s="25" t="s">
        <v>544</v>
      </c>
      <c r="Q2085" s="24" t="s">
        <v>4969</v>
      </c>
      <c r="R2085" s="25" t="s">
        <v>1095</v>
      </c>
      <c r="S2085" s="24"/>
      <c r="T2085" s="24"/>
      <c r="U2085" s="24"/>
    </row>
    <row r="2086" spans="2:21">
      <c r="B2086" s="24" t="str">
        <f t="shared" si="74"/>
        <v>N</v>
      </c>
      <c r="C2086" s="24" t="s">
        <v>7106</v>
      </c>
      <c r="D2086" s="24" t="str">
        <f t="shared" si="73"/>
        <v/>
      </c>
      <c r="E2086" s="197" t="s">
        <v>485</v>
      </c>
      <c r="F2086" s="189" t="s">
        <v>4655</v>
      </c>
      <c r="G2086" s="189" t="s">
        <v>401</v>
      </c>
      <c r="H2086" s="195" t="s">
        <v>402</v>
      </c>
      <c r="I2086" s="24" t="s">
        <v>3956</v>
      </c>
      <c r="J2086" s="24" t="s">
        <v>4656</v>
      </c>
      <c r="K2086" s="24"/>
      <c r="L2086" s="24" t="s">
        <v>4658</v>
      </c>
      <c r="M2086" s="24" t="s">
        <v>535</v>
      </c>
      <c r="N2086" s="24" t="s">
        <v>4868</v>
      </c>
      <c r="O2086" s="24" t="s">
        <v>1125</v>
      </c>
      <c r="P2086" s="25" t="s">
        <v>544</v>
      </c>
      <c r="Q2086" s="24" t="s">
        <v>5147</v>
      </c>
      <c r="R2086" s="25" t="s">
        <v>1095</v>
      </c>
      <c r="S2086" s="24"/>
      <c r="T2086" s="24"/>
      <c r="U2086" s="24"/>
    </row>
    <row r="2087" spans="2:21">
      <c r="B2087" s="24" t="str">
        <f t="shared" si="74"/>
        <v>N</v>
      </c>
      <c r="C2087" s="24" t="s">
        <v>7107</v>
      </c>
      <c r="D2087" s="24" t="str">
        <f t="shared" si="73"/>
        <v/>
      </c>
      <c r="E2087" s="197" t="s">
        <v>485</v>
      </c>
      <c r="F2087" s="189" t="s">
        <v>4655</v>
      </c>
      <c r="G2087" s="189" t="s">
        <v>401</v>
      </c>
      <c r="H2087" s="195" t="s">
        <v>402</v>
      </c>
      <c r="I2087" s="24" t="s">
        <v>3956</v>
      </c>
      <c r="J2087" s="24" t="s">
        <v>4656</v>
      </c>
      <c r="K2087" s="24"/>
      <c r="L2087" s="24" t="s">
        <v>4658</v>
      </c>
      <c r="M2087" s="24" t="s">
        <v>543</v>
      </c>
      <c r="N2087" s="24" t="s">
        <v>4868</v>
      </c>
      <c r="O2087" s="24" t="s">
        <v>1125</v>
      </c>
      <c r="P2087" s="25" t="s">
        <v>544</v>
      </c>
      <c r="Q2087" s="24" t="s">
        <v>5149</v>
      </c>
      <c r="R2087" s="25" t="s">
        <v>4664</v>
      </c>
      <c r="S2087" s="24"/>
      <c r="T2087" s="24"/>
      <c r="U2087" s="24"/>
    </row>
    <row r="2088" spans="2:21">
      <c r="B2088" s="24" t="str">
        <f t="shared" si="74"/>
        <v>N</v>
      </c>
      <c r="C2088" s="24" t="s">
        <v>7108</v>
      </c>
      <c r="D2088" s="24" t="str">
        <f t="shared" si="73"/>
        <v/>
      </c>
      <c r="E2088" s="197" t="s">
        <v>485</v>
      </c>
      <c r="F2088" s="189" t="s">
        <v>4655</v>
      </c>
      <c r="G2088" s="189" t="s">
        <v>401</v>
      </c>
      <c r="H2088" s="195" t="s">
        <v>402</v>
      </c>
      <c r="I2088" s="24" t="s">
        <v>3961</v>
      </c>
      <c r="J2088" s="24" t="s">
        <v>3961</v>
      </c>
      <c r="K2088" s="24"/>
      <c r="L2088" s="24" t="s">
        <v>4658</v>
      </c>
      <c r="M2088" s="24" t="s">
        <v>535</v>
      </c>
      <c r="N2088" s="24" t="s">
        <v>4868</v>
      </c>
      <c r="O2088" s="24" t="s">
        <v>1125</v>
      </c>
      <c r="P2088" s="25" t="s">
        <v>544</v>
      </c>
      <c r="Q2088" s="24" t="s">
        <v>5116</v>
      </c>
      <c r="R2088" s="25" t="s">
        <v>1095</v>
      </c>
      <c r="S2088" s="24"/>
      <c r="T2088" s="24"/>
      <c r="U2088" s="24"/>
    </row>
    <row r="2089" spans="2:21">
      <c r="B2089" s="24" t="str">
        <f t="shared" si="74"/>
        <v>N</v>
      </c>
      <c r="C2089" s="24" t="s">
        <v>7109</v>
      </c>
      <c r="D2089" s="24" t="str">
        <f t="shared" si="73"/>
        <v/>
      </c>
      <c r="E2089" s="197" t="s">
        <v>485</v>
      </c>
      <c r="F2089" s="189" t="s">
        <v>4655</v>
      </c>
      <c r="G2089" s="189" t="s">
        <v>401</v>
      </c>
      <c r="H2089" s="195" t="s">
        <v>402</v>
      </c>
      <c r="I2089" s="24" t="s">
        <v>3961</v>
      </c>
      <c r="J2089" s="24" t="s">
        <v>3961</v>
      </c>
      <c r="K2089" s="24"/>
      <c r="L2089" s="24" t="s">
        <v>4658</v>
      </c>
      <c r="M2089" s="24" t="s">
        <v>543</v>
      </c>
      <c r="N2089" s="24" t="s">
        <v>4868</v>
      </c>
      <c r="O2089" s="24" t="s">
        <v>1125</v>
      </c>
      <c r="P2089" s="25" t="s">
        <v>544</v>
      </c>
      <c r="Q2089" s="24" t="s">
        <v>5116</v>
      </c>
      <c r="R2089" s="25" t="s">
        <v>4664</v>
      </c>
      <c r="S2089" s="24"/>
      <c r="T2089" s="24"/>
      <c r="U2089" s="24"/>
    </row>
    <row r="2090" spans="2:21">
      <c r="B2090" s="24" t="str">
        <f t="shared" si="74"/>
        <v>N</v>
      </c>
      <c r="C2090" s="24" t="s">
        <v>7110</v>
      </c>
      <c r="D2090" s="24" t="str">
        <f t="shared" ref="D2090:D2121" si="75">IF(B2090="Y",C2090,"")</f>
        <v/>
      </c>
      <c r="E2090" s="197" t="s">
        <v>485</v>
      </c>
      <c r="F2090" s="189" t="s">
        <v>4655</v>
      </c>
      <c r="G2090" s="189" t="s">
        <v>401</v>
      </c>
      <c r="H2090" s="195" t="s">
        <v>402</v>
      </c>
      <c r="I2090" s="24" t="s">
        <v>3956</v>
      </c>
      <c r="J2090" s="24" t="s">
        <v>4656</v>
      </c>
      <c r="K2090" s="24"/>
      <c r="L2090" s="24" t="s">
        <v>4658</v>
      </c>
      <c r="M2090" s="24" t="s">
        <v>535</v>
      </c>
      <c r="N2090" s="24" t="s">
        <v>5218</v>
      </c>
      <c r="O2090" s="24" t="s">
        <v>1125</v>
      </c>
      <c r="P2090" s="25" t="s">
        <v>544</v>
      </c>
      <c r="Q2090" s="24" t="s">
        <v>5363</v>
      </c>
      <c r="R2090" s="25" t="s">
        <v>1095</v>
      </c>
      <c r="S2090" s="24"/>
      <c r="T2090" s="24"/>
      <c r="U2090" s="24"/>
    </row>
    <row r="2091" spans="2:21">
      <c r="B2091" s="24" t="str">
        <f t="shared" si="74"/>
        <v>N</v>
      </c>
      <c r="C2091" s="24" t="s">
        <v>7111</v>
      </c>
      <c r="D2091" s="24" t="str">
        <f t="shared" si="75"/>
        <v/>
      </c>
      <c r="E2091" s="197" t="s">
        <v>485</v>
      </c>
      <c r="F2091" s="189" t="s">
        <v>4655</v>
      </c>
      <c r="G2091" s="189" t="s">
        <v>401</v>
      </c>
      <c r="H2091" s="195" t="s">
        <v>402</v>
      </c>
      <c r="I2091" s="24" t="s">
        <v>3956</v>
      </c>
      <c r="J2091" s="24" t="s">
        <v>4656</v>
      </c>
      <c r="K2091" s="24"/>
      <c r="L2091" s="24" t="s">
        <v>4658</v>
      </c>
      <c r="M2091" s="24" t="s">
        <v>543</v>
      </c>
      <c r="N2091" s="24" t="s">
        <v>5218</v>
      </c>
      <c r="O2091" s="24" t="s">
        <v>1125</v>
      </c>
      <c r="P2091" s="25" t="s">
        <v>544</v>
      </c>
      <c r="Q2091" s="24" t="s">
        <v>5365</v>
      </c>
      <c r="R2091" s="25" t="s">
        <v>4664</v>
      </c>
      <c r="S2091" s="24"/>
      <c r="T2091" s="24"/>
      <c r="U2091" s="24"/>
    </row>
    <row r="2092" spans="2:21">
      <c r="B2092" s="24" t="str">
        <f t="shared" si="74"/>
        <v>N</v>
      </c>
      <c r="C2092" s="24" t="s">
        <v>7112</v>
      </c>
      <c r="D2092" s="24" t="str">
        <f t="shared" si="75"/>
        <v/>
      </c>
      <c r="E2092" s="197" t="s">
        <v>485</v>
      </c>
      <c r="F2092" s="189" t="s">
        <v>4655</v>
      </c>
      <c r="G2092" s="189" t="s">
        <v>401</v>
      </c>
      <c r="H2092" s="195" t="s">
        <v>402</v>
      </c>
      <c r="I2092" s="24" t="s">
        <v>3961</v>
      </c>
      <c r="J2092" s="24" t="s">
        <v>3961</v>
      </c>
      <c r="K2092" s="24"/>
      <c r="L2092" s="24" t="s">
        <v>4658</v>
      </c>
      <c r="M2092" s="24" t="s">
        <v>535</v>
      </c>
      <c r="N2092" s="24" t="s">
        <v>5218</v>
      </c>
      <c r="O2092" s="24" t="s">
        <v>1125</v>
      </c>
      <c r="P2092" s="25" t="s">
        <v>544</v>
      </c>
      <c r="Q2092" s="24" t="s">
        <v>5367</v>
      </c>
      <c r="R2092" s="25" t="s">
        <v>1095</v>
      </c>
      <c r="S2092" s="24"/>
      <c r="T2092" s="24"/>
      <c r="U2092" s="24"/>
    </row>
    <row r="2093" spans="2:21">
      <c r="B2093" s="24" t="str">
        <f t="shared" si="74"/>
        <v>N</v>
      </c>
      <c r="C2093" s="24" t="s">
        <v>7113</v>
      </c>
      <c r="D2093" s="24" t="str">
        <f t="shared" si="75"/>
        <v/>
      </c>
      <c r="E2093" s="197" t="s">
        <v>485</v>
      </c>
      <c r="F2093" s="189" t="s">
        <v>4655</v>
      </c>
      <c r="G2093" s="189" t="s">
        <v>401</v>
      </c>
      <c r="H2093" s="195" t="s">
        <v>402</v>
      </c>
      <c r="I2093" s="24" t="s">
        <v>3961</v>
      </c>
      <c r="J2093" s="24" t="s">
        <v>3961</v>
      </c>
      <c r="K2093" s="24"/>
      <c r="L2093" s="24" t="s">
        <v>4658</v>
      </c>
      <c r="M2093" s="24" t="s">
        <v>543</v>
      </c>
      <c r="N2093" s="24" t="s">
        <v>5218</v>
      </c>
      <c r="O2093" s="24" t="s">
        <v>1125</v>
      </c>
      <c r="P2093" s="25" t="s">
        <v>544</v>
      </c>
      <c r="Q2093" s="24" t="s">
        <v>5369</v>
      </c>
      <c r="R2093" s="25" t="s">
        <v>4664</v>
      </c>
      <c r="S2093" s="24"/>
      <c r="T2093" s="24"/>
      <c r="U2093" s="24"/>
    </row>
    <row r="2094" spans="2:21">
      <c r="B2094" s="24" t="str">
        <f t="shared" si="74"/>
        <v>N</v>
      </c>
      <c r="C2094" s="24" t="s">
        <v>7114</v>
      </c>
      <c r="D2094" s="24" t="str">
        <f t="shared" si="75"/>
        <v/>
      </c>
      <c r="E2094" s="197" t="s">
        <v>485</v>
      </c>
      <c r="F2094" s="189" t="s">
        <v>4655</v>
      </c>
      <c r="G2094" s="189" t="s">
        <v>401</v>
      </c>
      <c r="H2094" s="195" t="s">
        <v>402</v>
      </c>
      <c r="I2094" s="24" t="s">
        <v>3956</v>
      </c>
      <c r="J2094" s="24" t="s">
        <v>4656</v>
      </c>
      <c r="K2094" s="24"/>
      <c r="L2094" s="24" t="s">
        <v>4867</v>
      </c>
      <c r="M2094" s="24" t="s">
        <v>535</v>
      </c>
      <c r="N2094" s="24" t="s">
        <v>5218</v>
      </c>
      <c r="O2094" s="24" t="s">
        <v>1125</v>
      </c>
      <c r="P2094" s="25" t="s">
        <v>544</v>
      </c>
      <c r="Q2094" s="24" t="s">
        <v>5563</v>
      </c>
      <c r="R2094" s="25" t="s">
        <v>1095</v>
      </c>
      <c r="S2094" s="24"/>
      <c r="T2094" s="24"/>
      <c r="U2094" s="24"/>
    </row>
    <row r="2095" spans="2:21">
      <c r="B2095" s="24" t="str">
        <f t="shared" si="74"/>
        <v>N</v>
      </c>
      <c r="C2095" s="24" t="s">
        <v>7115</v>
      </c>
      <c r="D2095" s="24" t="str">
        <f t="shared" si="75"/>
        <v/>
      </c>
      <c r="E2095" s="197" t="s">
        <v>485</v>
      </c>
      <c r="F2095" s="189" t="s">
        <v>4655</v>
      </c>
      <c r="G2095" s="189" t="s">
        <v>401</v>
      </c>
      <c r="H2095" s="195" t="s">
        <v>402</v>
      </c>
      <c r="I2095" s="24" t="s">
        <v>3956</v>
      </c>
      <c r="J2095" s="24" t="s">
        <v>4656</v>
      </c>
      <c r="K2095" s="24"/>
      <c r="L2095" s="24" t="s">
        <v>4867</v>
      </c>
      <c r="M2095" s="24" t="s">
        <v>543</v>
      </c>
      <c r="N2095" s="24" t="s">
        <v>5218</v>
      </c>
      <c r="O2095" s="24" t="s">
        <v>1125</v>
      </c>
      <c r="P2095" s="25" t="s">
        <v>544</v>
      </c>
      <c r="Q2095" s="24" t="s">
        <v>5565</v>
      </c>
      <c r="R2095" s="25" t="s">
        <v>4664</v>
      </c>
      <c r="S2095" s="24"/>
      <c r="T2095" s="24"/>
      <c r="U2095" s="24"/>
    </row>
    <row r="2096" spans="2:21">
      <c r="B2096" s="24" t="str">
        <f t="shared" si="74"/>
        <v>N</v>
      </c>
      <c r="C2096" s="24" t="s">
        <v>7116</v>
      </c>
      <c r="D2096" s="24" t="str">
        <f t="shared" si="75"/>
        <v/>
      </c>
      <c r="E2096" s="197" t="s">
        <v>485</v>
      </c>
      <c r="F2096" s="189" t="s">
        <v>4655</v>
      </c>
      <c r="G2096" s="189" t="s">
        <v>401</v>
      </c>
      <c r="H2096" s="195" t="s">
        <v>402</v>
      </c>
      <c r="I2096" s="24" t="s">
        <v>3961</v>
      </c>
      <c r="J2096" s="24" t="s">
        <v>3961</v>
      </c>
      <c r="K2096" s="24"/>
      <c r="L2096" s="24" t="s">
        <v>4867</v>
      </c>
      <c r="M2096" s="24" t="s">
        <v>535</v>
      </c>
      <c r="N2096" s="24" t="s">
        <v>5218</v>
      </c>
      <c r="O2096" s="24" t="s">
        <v>1125</v>
      </c>
      <c r="P2096" s="25" t="s">
        <v>544</v>
      </c>
      <c r="Q2096" s="24" t="s">
        <v>5567</v>
      </c>
      <c r="R2096" s="25" t="s">
        <v>1095</v>
      </c>
      <c r="S2096" s="24"/>
      <c r="T2096" s="24"/>
      <c r="U2096" s="24"/>
    </row>
    <row r="2097" spans="2:21">
      <c r="B2097" s="24" t="str">
        <f t="shared" si="74"/>
        <v>N</v>
      </c>
      <c r="C2097" s="24" t="s">
        <v>7117</v>
      </c>
      <c r="D2097" s="24" t="str">
        <f t="shared" si="75"/>
        <v/>
      </c>
      <c r="E2097" s="197" t="s">
        <v>485</v>
      </c>
      <c r="F2097" s="189" t="s">
        <v>4655</v>
      </c>
      <c r="G2097" s="189" t="s">
        <v>401</v>
      </c>
      <c r="H2097" s="195" t="s">
        <v>402</v>
      </c>
      <c r="I2097" s="24" t="s">
        <v>3961</v>
      </c>
      <c r="J2097" s="24" t="s">
        <v>3961</v>
      </c>
      <c r="K2097" s="24"/>
      <c r="L2097" s="24" t="s">
        <v>4867</v>
      </c>
      <c r="M2097" s="24" t="s">
        <v>543</v>
      </c>
      <c r="N2097" s="24" t="s">
        <v>5218</v>
      </c>
      <c r="O2097" s="24" t="s">
        <v>1125</v>
      </c>
      <c r="P2097" s="25" t="s">
        <v>544</v>
      </c>
      <c r="Q2097" s="24" t="s">
        <v>5569</v>
      </c>
      <c r="R2097" s="25" t="s">
        <v>4664</v>
      </c>
      <c r="S2097" s="24"/>
      <c r="T2097" s="24"/>
      <c r="U2097" s="24"/>
    </row>
    <row r="2098" spans="2:21">
      <c r="B2098" s="24" t="str">
        <f t="shared" si="74"/>
        <v>N</v>
      </c>
      <c r="C2098" s="24" t="s">
        <v>7118</v>
      </c>
      <c r="D2098" s="24" t="str">
        <f t="shared" si="75"/>
        <v/>
      </c>
      <c r="E2098" s="197" t="s">
        <v>485</v>
      </c>
      <c r="F2098" s="189" t="s">
        <v>4655</v>
      </c>
      <c r="G2098" s="189" t="s">
        <v>401</v>
      </c>
      <c r="H2098" s="195" t="s">
        <v>402</v>
      </c>
      <c r="I2098" s="24" t="s">
        <v>3956</v>
      </c>
      <c r="J2098" s="24" t="s">
        <v>4656</v>
      </c>
      <c r="K2098" s="24"/>
      <c r="L2098" s="24" t="s">
        <v>4658</v>
      </c>
      <c r="M2098" s="24" t="s">
        <v>535</v>
      </c>
      <c r="N2098" s="24" t="s">
        <v>4659</v>
      </c>
      <c r="O2098" s="24" t="s">
        <v>1235</v>
      </c>
      <c r="P2098" s="25" t="s">
        <v>544</v>
      </c>
      <c r="Q2098" s="24" t="s">
        <v>4766</v>
      </c>
      <c r="R2098" s="25" t="s">
        <v>1095</v>
      </c>
      <c r="S2098" s="24"/>
      <c r="T2098" s="24"/>
      <c r="U2098" s="24"/>
    </row>
    <row r="2099" spans="2:21">
      <c r="B2099" s="24" t="str">
        <f t="shared" si="74"/>
        <v>N</v>
      </c>
      <c r="C2099" s="24" t="s">
        <v>7119</v>
      </c>
      <c r="D2099" s="24" t="str">
        <f t="shared" si="75"/>
        <v/>
      </c>
      <c r="E2099" s="197" t="s">
        <v>485</v>
      </c>
      <c r="F2099" s="189" t="s">
        <v>4655</v>
      </c>
      <c r="G2099" s="189" t="s">
        <v>401</v>
      </c>
      <c r="H2099" s="195" t="s">
        <v>402</v>
      </c>
      <c r="I2099" s="24" t="s">
        <v>3956</v>
      </c>
      <c r="J2099" s="24" t="s">
        <v>4656</v>
      </c>
      <c r="K2099" s="24"/>
      <c r="L2099" s="24" t="s">
        <v>4658</v>
      </c>
      <c r="M2099" s="24" t="s">
        <v>543</v>
      </c>
      <c r="N2099" s="24" t="s">
        <v>4659</v>
      </c>
      <c r="O2099" s="24" t="s">
        <v>1235</v>
      </c>
      <c r="P2099" s="25" t="s">
        <v>544</v>
      </c>
      <c r="Q2099" s="24" t="s">
        <v>4768</v>
      </c>
      <c r="R2099" s="25" t="s">
        <v>4664</v>
      </c>
      <c r="S2099" s="24"/>
      <c r="T2099" s="24"/>
      <c r="U2099" s="24"/>
    </row>
    <row r="2100" spans="2:21">
      <c r="B2100" s="24" t="str">
        <f t="shared" si="74"/>
        <v>N</v>
      </c>
      <c r="C2100" s="24" t="s">
        <v>7120</v>
      </c>
      <c r="D2100" s="24" t="str">
        <f t="shared" si="75"/>
        <v/>
      </c>
      <c r="E2100" s="197" t="s">
        <v>485</v>
      </c>
      <c r="F2100" s="189" t="s">
        <v>4655</v>
      </c>
      <c r="G2100" s="189" t="s">
        <v>401</v>
      </c>
      <c r="H2100" s="195" t="s">
        <v>402</v>
      </c>
      <c r="I2100" s="24" t="s">
        <v>3956</v>
      </c>
      <c r="J2100" s="24" t="s">
        <v>4656</v>
      </c>
      <c r="K2100" s="24"/>
      <c r="L2100" s="24" t="s">
        <v>4658</v>
      </c>
      <c r="M2100" s="24" t="s">
        <v>550</v>
      </c>
      <c r="N2100" s="24" t="s">
        <v>549</v>
      </c>
      <c r="O2100" s="24" t="s">
        <v>1235</v>
      </c>
      <c r="P2100" s="25" t="s">
        <v>544</v>
      </c>
      <c r="Q2100" s="24" t="s">
        <v>4770</v>
      </c>
      <c r="R2100" s="25" t="s">
        <v>1095</v>
      </c>
      <c r="S2100" s="24"/>
      <c r="T2100" s="24"/>
      <c r="U2100" s="24"/>
    </row>
    <row r="2101" spans="2:21">
      <c r="B2101" s="24" t="str">
        <f t="shared" si="74"/>
        <v>N</v>
      </c>
      <c r="C2101" s="24" t="s">
        <v>7121</v>
      </c>
      <c r="D2101" s="24" t="str">
        <f t="shared" si="75"/>
        <v/>
      </c>
      <c r="E2101" s="197" t="s">
        <v>485</v>
      </c>
      <c r="F2101" s="189" t="s">
        <v>4655</v>
      </c>
      <c r="G2101" s="189" t="s">
        <v>401</v>
      </c>
      <c r="H2101" s="195" t="s">
        <v>402</v>
      </c>
      <c r="I2101" s="24" t="s">
        <v>3961</v>
      </c>
      <c r="J2101" s="24" t="s">
        <v>3961</v>
      </c>
      <c r="K2101" s="24"/>
      <c r="L2101" s="24" t="s">
        <v>4658</v>
      </c>
      <c r="M2101" s="24" t="s">
        <v>535</v>
      </c>
      <c r="N2101" s="24" t="s">
        <v>4659</v>
      </c>
      <c r="O2101" s="24" t="s">
        <v>1235</v>
      </c>
      <c r="P2101" s="25" t="s">
        <v>544</v>
      </c>
      <c r="Q2101" s="24" t="s">
        <v>4773</v>
      </c>
      <c r="R2101" s="25" t="s">
        <v>1095</v>
      </c>
      <c r="S2101" s="24"/>
      <c r="T2101" s="24"/>
      <c r="U2101" s="24"/>
    </row>
    <row r="2102" spans="2:21">
      <c r="B2102" s="24" t="str">
        <f t="shared" si="74"/>
        <v>N</v>
      </c>
      <c r="C2102" s="24" t="s">
        <v>7122</v>
      </c>
      <c r="D2102" s="24" t="str">
        <f t="shared" si="75"/>
        <v/>
      </c>
      <c r="E2102" s="197" t="s">
        <v>485</v>
      </c>
      <c r="F2102" s="189" t="s">
        <v>4655</v>
      </c>
      <c r="G2102" s="189" t="s">
        <v>401</v>
      </c>
      <c r="H2102" s="195" t="s">
        <v>402</v>
      </c>
      <c r="I2102" s="24" t="s">
        <v>3961</v>
      </c>
      <c r="J2102" s="24" t="s">
        <v>3961</v>
      </c>
      <c r="K2102" s="24"/>
      <c r="L2102" s="24" t="s">
        <v>4658</v>
      </c>
      <c r="M2102" s="24" t="s">
        <v>543</v>
      </c>
      <c r="N2102" s="24" t="s">
        <v>4659</v>
      </c>
      <c r="O2102" s="24" t="s">
        <v>1235</v>
      </c>
      <c r="P2102" s="25" t="s">
        <v>544</v>
      </c>
      <c r="Q2102" s="24" t="s">
        <v>4775</v>
      </c>
      <c r="R2102" s="25" t="s">
        <v>4664</v>
      </c>
      <c r="S2102" s="24"/>
      <c r="T2102" s="24"/>
      <c r="U2102" s="24"/>
    </row>
    <row r="2103" spans="2:21">
      <c r="B2103" s="24" t="str">
        <f t="shared" si="74"/>
        <v>N</v>
      </c>
      <c r="C2103" s="24" t="s">
        <v>7123</v>
      </c>
      <c r="D2103" s="24" t="str">
        <f t="shared" si="75"/>
        <v/>
      </c>
      <c r="E2103" s="197" t="s">
        <v>485</v>
      </c>
      <c r="F2103" s="189" t="s">
        <v>4655</v>
      </c>
      <c r="G2103" s="189" t="s">
        <v>401</v>
      </c>
      <c r="H2103" s="195" t="s">
        <v>402</v>
      </c>
      <c r="I2103" s="24" t="s">
        <v>3961</v>
      </c>
      <c r="J2103" s="24" t="s">
        <v>3961</v>
      </c>
      <c r="K2103" s="24"/>
      <c r="L2103" s="24" t="s">
        <v>4658</v>
      </c>
      <c r="M2103" s="24" t="s">
        <v>550</v>
      </c>
      <c r="N2103" s="24" t="s">
        <v>549</v>
      </c>
      <c r="O2103" s="24" t="s">
        <v>1235</v>
      </c>
      <c r="P2103" s="25" t="s">
        <v>544</v>
      </c>
      <c r="Q2103" s="24" t="s">
        <v>4777</v>
      </c>
      <c r="R2103" s="25" t="s">
        <v>1095</v>
      </c>
      <c r="S2103" s="24"/>
      <c r="T2103" s="24"/>
      <c r="U2103" s="24"/>
    </row>
    <row r="2104" spans="2:21">
      <c r="B2104" s="24" t="str">
        <f t="shared" ref="B2104:B2121" si="76">IF(AND(M2104&lt;&gt;"B20", O2104= "Coating_Standard"),"Y","N")</f>
        <v>N</v>
      </c>
      <c r="C2104" s="24" t="s">
        <v>7124</v>
      </c>
      <c r="D2104" s="24" t="str">
        <f t="shared" si="75"/>
        <v/>
      </c>
      <c r="E2104" s="197" t="s">
        <v>485</v>
      </c>
      <c r="F2104" s="189" t="s">
        <v>4655</v>
      </c>
      <c r="G2104" s="189" t="s">
        <v>401</v>
      </c>
      <c r="H2104" s="195" t="s">
        <v>402</v>
      </c>
      <c r="I2104" s="24" t="s">
        <v>3956</v>
      </c>
      <c r="J2104" s="24" t="s">
        <v>4656</v>
      </c>
      <c r="K2104" s="24"/>
      <c r="L2104" s="24" t="s">
        <v>4867</v>
      </c>
      <c r="M2104" s="24" t="s">
        <v>535</v>
      </c>
      <c r="N2104" s="24" t="s">
        <v>4868</v>
      </c>
      <c r="O2104" s="24" t="s">
        <v>1235</v>
      </c>
      <c r="P2104" s="25" t="s">
        <v>544</v>
      </c>
      <c r="Q2104" s="24" t="s">
        <v>4965</v>
      </c>
      <c r="R2104" s="25" t="s">
        <v>1095</v>
      </c>
      <c r="S2104" s="24"/>
      <c r="T2104" s="24"/>
      <c r="U2104" s="24"/>
    </row>
    <row r="2105" spans="2:21">
      <c r="B2105" s="24" t="str">
        <f t="shared" si="76"/>
        <v>N</v>
      </c>
      <c r="C2105" s="24" t="s">
        <v>7125</v>
      </c>
      <c r="D2105" s="24" t="str">
        <f t="shared" si="75"/>
        <v/>
      </c>
      <c r="E2105" s="197" t="s">
        <v>485</v>
      </c>
      <c r="F2105" s="189" t="s">
        <v>4655</v>
      </c>
      <c r="G2105" s="189" t="s">
        <v>401</v>
      </c>
      <c r="H2105" s="195" t="s">
        <v>402</v>
      </c>
      <c r="I2105" s="24" t="s">
        <v>3956</v>
      </c>
      <c r="J2105" s="24" t="s">
        <v>4656</v>
      </c>
      <c r="K2105" s="24"/>
      <c r="L2105" s="24" t="s">
        <v>4867</v>
      </c>
      <c r="M2105" s="24" t="s">
        <v>543</v>
      </c>
      <c r="N2105" s="24" t="s">
        <v>4868</v>
      </c>
      <c r="O2105" s="24" t="s">
        <v>1235</v>
      </c>
      <c r="P2105" s="25" t="s">
        <v>544</v>
      </c>
      <c r="Q2105" s="24" t="s">
        <v>4967</v>
      </c>
      <c r="R2105" s="25" t="s">
        <v>4664</v>
      </c>
      <c r="S2105" s="24"/>
      <c r="T2105" s="24"/>
      <c r="U2105" s="24"/>
    </row>
    <row r="2106" spans="2:21">
      <c r="B2106" s="24" t="str">
        <f t="shared" si="76"/>
        <v>N</v>
      </c>
      <c r="C2106" s="24" t="s">
        <v>7126</v>
      </c>
      <c r="D2106" s="24" t="str">
        <f t="shared" si="75"/>
        <v/>
      </c>
      <c r="E2106" s="197" t="s">
        <v>485</v>
      </c>
      <c r="F2106" s="189" t="s">
        <v>4655</v>
      </c>
      <c r="G2106" s="189" t="s">
        <v>401</v>
      </c>
      <c r="H2106" s="195" t="s">
        <v>402</v>
      </c>
      <c r="I2106" s="24" t="s">
        <v>3956</v>
      </c>
      <c r="J2106" s="24" t="s">
        <v>4656</v>
      </c>
      <c r="K2106" s="24"/>
      <c r="L2106" s="24" t="s">
        <v>4867</v>
      </c>
      <c r="M2106" s="24" t="s">
        <v>550</v>
      </c>
      <c r="N2106" s="24" t="s">
        <v>549</v>
      </c>
      <c r="O2106" s="24" t="s">
        <v>1235</v>
      </c>
      <c r="P2106" s="25" t="s">
        <v>544</v>
      </c>
      <c r="Q2106" s="24" t="s">
        <v>4969</v>
      </c>
      <c r="R2106" s="25" t="s">
        <v>1095</v>
      </c>
      <c r="S2106" s="24"/>
      <c r="T2106" s="24"/>
      <c r="U2106" s="24"/>
    </row>
    <row r="2107" spans="2:21">
      <c r="B2107" s="24" t="str">
        <f t="shared" si="76"/>
        <v>N</v>
      </c>
      <c r="C2107" s="24" t="s">
        <v>7127</v>
      </c>
      <c r="D2107" s="24" t="str">
        <f t="shared" si="75"/>
        <v/>
      </c>
      <c r="E2107" s="197" t="s">
        <v>485</v>
      </c>
      <c r="F2107" s="189" t="s">
        <v>4655</v>
      </c>
      <c r="G2107" s="189" t="s">
        <v>401</v>
      </c>
      <c r="H2107" s="195" t="s">
        <v>402</v>
      </c>
      <c r="I2107" s="24" t="s">
        <v>3961</v>
      </c>
      <c r="J2107" s="24" t="s">
        <v>3961</v>
      </c>
      <c r="K2107" s="24"/>
      <c r="L2107" s="24" t="s">
        <v>4867</v>
      </c>
      <c r="M2107" s="24" t="s">
        <v>535</v>
      </c>
      <c r="N2107" s="24" t="s">
        <v>4868</v>
      </c>
      <c r="O2107" s="24" t="s">
        <v>1235</v>
      </c>
      <c r="P2107" s="25" t="s">
        <v>544</v>
      </c>
      <c r="Q2107" s="24" t="s">
        <v>4965</v>
      </c>
      <c r="R2107" s="25" t="s">
        <v>1095</v>
      </c>
      <c r="S2107" s="24"/>
      <c r="T2107" s="24"/>
      <c r="U2107" s="24"/>
    </row>
    <row r="2108" spans="2:21">
      <c r="B2108" s="24" t="str">
        <f t="shared" si="76"/>
        <v>N</v>
      </c>
      <c r="C2108" s="24" t="s">
        <v>7128</v>
      </c>
      <c r="D2108" s="24" t="str">
        <f t="shared" si="75"/>
        <v/>
      </c>
      <c r="E2108" s="197" t="s">
        <v>485</v>
      </c>
      <c r="F2108" s="189" t="s">
        <v>4655</v>
      </c>
      <c r="G2108" s="189" t="s">
        <v>401</v>
      </c>
      <c r="H2108" s="195" t="s">
        <v>402</v>
      </c>
      <c r="I2108" s="24" t="s">
        <v>3961</v>
      </c>
      <c r="J2108" s="24" t="s">
        <v>3961</v>
      </c>
      <c r="K2108" s="24"/>
      <c r="L2108" s="24" t="s">
        <v>4867</v>
      </c>
      <c r="M2108" s="24" t="s">
        <v>543</v>
      </c>
      <c r="N2108" s="24" t="s">
        <v>4868</v>
      </c>
      <c r="O2108" s="24" t="s">
        <v>1235</v>
      </c>
      <c r="P2108" s="25" t="s">
        <v>544</v>
      </c>
      <c r="Q2108" s="24" t="s">
        <v>4967</v>
      </c>
      <c r="R2108" s="25" t="s">
        <v>4664</v>
      </c>
      <c r="S2108" s="24"/>
      <c r="T2108" s="24"/>
      <c r="U2108" s="24"/>
    </row>
    <row r="2109" spans="2:21">
      <c r="B2109" s="24" t="str">
        <f t="shared" si="76"/>
        <v>N</v>
      </c>
      <c r="C2109" s="24" t="s">
        <v>7129</v>
      </c>
      <c r="D2109" s="24" t="str">
        <f t="shared" si="75"/>
        <v/>
      </c>
      <c r="E2109" s="197" t="s">
        <v>485</v>
      </c>
      <c r="F2109" s="189" t="s">
        <v>4655</v>
      </c>
      <c r="G2109" s="189" t="s">
        <v>401</v>
      </c>
      <c r="H2109" s="195" t="s">
        <v>402</v>
      </c>
      <c r="I2109" s="24" t="s">
        <v>3961</v>
      </c>
      <c r="J2109" s="24" t="s">
        <v>3961</v>
      </c>
      <c r="K2109" s="24"/>
      <c r="L2109" s="24" t="s">
        <v>4867</v>
      </c>
      <c r="M2109" s="24" t="s">
        <v>550</v>
      </c>
      <c r="N2109" s="24" t="s">
        <v>549</v>
      </c>
      <c r="O2109" s="24" t="s">
        <v>1235</v>
      </c>
      <c r="P2109" s="25" t="s">
        <v>544</v>
      </c>
      <c r="Q2109" s="24" t="s">
        <v>4969</v>
      </c>
      <c r="R2109" s="25" t="s">
        <v>1095</v>
      </c>
      <c r="S2109" s="24"/>
      <c r="T2109" s="24"/>
      <c r="U2109" s="24"/>
    </row>
    <row r="2110" spans="2:21">
      <c r="B2110" s="24" t="str">
        <f t="shared" si="76"/>
        <v>N</v>
      </c>
      <c r="C2110" s="24" t="s">
        <v>7130</v>
      </c>
      <c r="D2110" s="24" t="str">
        <f t="shared" si="75"/>
        <v/>
      </c>
      <c r="E2110" s="197" t="s">
        <v>485</v>
      </c>
      <c r="F2110" s="189" t="s">
        <v>4655</v>
      </c>
      <c r="G2110" s="189" t="s">
        <v>401</v>
      </c>
      <c r="H2110" s="195" t="s">
        <v>402</v>
      </c>
      <c r="I2110" s="24" t="s">
        <v>3956</v>
      </c>
      <c r="J2110" s="24" t="s">
        <v>4656</v>
      </c>
      <c r="K2110" s="24"/>
      <c r="L2110" s="24" t="s">
        <v>4658</v>
      </c>
      <c r="M2110" s="24" t="s">
        <v>535</v>
      </c>
      <c r="N2110" s="24" t="s">
        <v>4868</v>
      </c>
      <c r="O2110" s="24" t="s">
        <v>1235</v>
      </c>
      <c r="P2110" s="25" t="s">
        <v>544</v>
      </c>
      <c r="Q2110" s="24" t="s">
        <v>5147</v>
      </c>
      <c r="R2110" s="25" t="s">
        <v>1095</v>
      </c>
      <c r="S2110" s="24"/>
      <c r="T2110" s="24"/>
      <c r="U2110" s="24"/>
    </row>
    <row r="2111" spans="2:21">
      <c r="B2111" s="24" t="str">
        <f t="shared" si="76"/>
        <v>N</v>
      </c>
      <c r="C2111" s="24" t="s">
        <v>7131</v>
      </c>
      <c r="D2111" s="24" t="str">
        <f t="shared" si="75"/>
        <v/>
      </c>
      <c r="E2111" s="197" t="s">
        <v>485</v>
      </c>
      <c r="F2111" s="189" t="s">
        <v>4655</v>
      </c>
      <c r="G2111" s="189" t="s">
        <v>401</v>
      </c>
      <c r="H2111" s="195" t="s">
        <v>402</v>
      </c>
      <c r="I2111" s="24" t="s">
        <v>3956</v>
      </c>
      <c r="J2111" s="24" t="s">
        <v>4656</v>
      </c>
      <c r="K2111" s="24"/>
      <c r="L2111" s="24" t="s">
        <v>4658</v>
      </c>
      <c r="M2111" s="24" t="s">
        <v>543</v>
      </c>
      <c r="N2111" s="24" t="s">
        <v>4868</v>
      </c>
      <c r="O2111" s="24" t="s">
        <v>1235</v>
      </c>
      <c r="P2111" s="25" t="s">
        <v>544</v>
      </c>
      <c r="Q2111" s="24" t="s">
        <v>5149</v>
      </c>
      <c r="R2111" s="25" t="s">
        <v>4664</v>
      </c>
      <c r="S2111" s="24"/>
      <c r="T2111" s="24"/>
      <c r="U2111" s="24"/>
    </row>
    <row r="2112" spans="2:21">
      <c r="B2112" s="24" t="str">
        <f t="shared" si="76"/>
        <v>N</v>
      </c>
      <c r="C2112" s="24" t="s">
        <v>7132</v>
      </c>
      <c r="D2112" s="24" t="str">
        <f t="shared" si="75"/>
        <v/>
      </c>
      <c r="E2112" s="197" t="s">
        <v>485</v>
      </c>
      <c r="F2112" s="189" t="s">
        <v>4655</v>
      </c>
      <c r="G2112" s="189" t="s">
        <v>401</v>
      </c>
      <c r="H2112" s="195" t="s">
        <v>402</v>
      </c>
      <c r="I2112" s="24" t="s">
        <v>3961</v>
      </c>
      <c r="J2112" s="24" t="s">
        <v>3961</v>
      </c>
      <c r="K2112" s="24"/>
      <c r="L2112" s="24" t="s">
        <v>4658</v>
      </c>
      <c r="M2112" s="24" t="s">
        <v>535</v>
      </c>
      <c r="N2112" s="24" t="s">
        <v>4868</v>
      </c>
      <c r="O2112" s="24" t="s">
        <v>1235</v>
      </c>
      <c r="P2112" s="25" t="s">
        <v>544</v>
      </c>
      <c r="Q2112" s="24" t="s">
        <v>5116</v>
      </c>
      <c r="R2112" s="25" t="s">
        <v>1095</v>
      </c>
      <c r="S2112" s="24"/>
      <c r="T2112" s="24"/>
      <c r="U2112" s="24"/>
    </row>
    <row r="2113" spans="2:21">
      <c r="B2113" s="24" t="str">
        <f t="shared" si="76"/>
        <v>N</v>
      </c>
      <c r="C2113" s="24" t="s">
        <v>7133</v>
      </c>
      <c r="D2113" s="24" t="str">
        <f t="shared" si="75"/>
        <v/>
      </c>
      <c r="E2113" s="197" t="s">
        <v>485</v>
      </c>
      <c r="F2113" s="189" t="s">
        <v>4655</v>
      </c>
      <c r="G2113" s="189" t="s">
        <v>401</v>
      </c>
      <c r="H2113" s="195" t="s">
        <v>402</v>
      </c>
      <c r="I2113" s="24" t="s">
        <v>3961</v>
      </c>
      <c r="J2113" s="24" t="s">
        <v>3961</v>
      </c>
      <c r="K2113" s="24"/>
      <c r="L2113" s="24" t="s">
        <v>4658</v>
      </c>
      <c r="M2113" s="24" t="s">
        <v>543</v>
      </c>
      <c r="N2113" s="24" t="s">
        <v>4868</v>
      </c>
      <c r="O2113" s="24" t="s">
        <v>1235</v>
      </c>
      <c r="P2113" s="25" t="s">
        <v>544</v>
      </c>
      <c r="Q2113" s="24" t="s">
        <v>5116</v>
      </c>
      <c r="R2113" s="25" t="s">
        <v>4664</v>
      </c>
      <c r="S2113" s="24"/>
      <c r="T2113" s="24"/>
      <c r="U2113" s="24"/>
    </row>
    <row r="2114" spans="2:21">
      <c r="B2114" s="24" t="str">
        <f t="shared" si="76"/>
        <v>N</v>
      </c>
      <c r="C2114" s="24" t="s">
        <v>7134</v>
      </c>
      <c r="D2114" s="24" t="str">
        <f t="shared" si="75"/>
        <v/>
      </c>
      <c r="E2114" s="197" t="s">
        <v>485</v>
      </c>
      <c r="F2114" s="189" t="s">
        <v>4655</v>
      </c>
      <c r="G2114" s="189" t="s">
        <v>401</v>
      </c>
      <c r="H2114" s="195" t="s">
        <v>402</v>
      </c>
      <c r="I2114" s="24" t="s">
        <v>3956</v>
      </c>
      <c r="J2114" s="24" t="s">
        <v>4656</v>
      </c>
      <c r="K2114" s="24"/>
      <c r="L2114" s="24" t="s">
        <v>4658</v>
      </c>
      <c r="M2114" s="24" t="s">
        <v>535</v>
      </c>
      <c r="N2114" s="24" t="s">
        <v>5218</v>
      </c>
      <c r="O2114" s="24" t="s">
        <v>1235</v>
      </c>
      <c r="P2114" s="25" t="s">
        <v>544</v>
      </c>
      <c r="Q2114" s="24" t="s">
        <v>5363</v>
      </c>
      <c r="R2114" s="25" t="s">
        <v>1095</v>
      </c>
      <c r="S2114" s="24"/>
      <c r="T2114" s="24"/>
      <c r="U2114" s="24"/>
    </row>
    <row r="2115" spans="2:21">
      <c r="B2115" s="24" t="str">
        <f t="shared" si="76"/>
        <v>N</v>
      </c>
      <c r="C2115" s="24" t="s">
        <v>7135</v>
      </c>
      <c r="D2115" s="24" t="str">
        <f t="shared" si="75"/>
        <v/>
      </c>
      <c r="E2115" s="197" t="s">
        <v>485</v>
      </c>
      <c r="F2115" s="189" t="s">
        <v>4655</v>
      </c>
      <c r="G2115" s="189" t="s">
        <v>401</v>
      </c>
      <c r="H2115" s="195" t="s">
        <v>402</v>
      </c>
      <c r="I2115" s="24" t="s">
        <v>3956</v>
      </c>
      <c r="J2115" s="24" t="s">
        <v>4656</v>
      </c>
      <c r="K2115" s="24"/>
      <c r="L2115" s="24" t="s">
        <v>4658</v>
      </c>
      <c r="M2115" s="24" t="s">
        <v>543</v>
      </c>
      <c r="N2115" s="24" t="s">
        <v>5218</v>
      </c>
      <c r="O2115" s="24" t="s">
        <v>1235</v>
      </c>
      <c r="P2115" s="25" t="s">
        <v>544</v>
      </c>
      <c r="Q2115" s="24" t="s">
        <v>5365</v>
      </c>
      <c r="R2115" s="25" t="s">
        <v>4664</v>
      </c>
      <c r="S2115" s="24"/>
      <c r="T2115" s="24"/>
      <c r="U2115" s="24"/>
    </row>
    <row r="2116" spans="2:21">
      <c r="B2116" s="24" t="str">
        <f t="shared" si="76"/>
        <v>N</v>
      </c>
      <c r="C2116" s="24" t="s">
        <v>7136</v>
      </c>
      <c r="D2116" s="24" t="str">
        <f t="shared" si="75"/>
        <v/>
      </c>
      <c r="E2116" s="197" t="s">
        <v>485</v>
      </c>
      <c r="F2116" s="189" t="s">
        <v>4655</v>
      </c>
      <c r="G2116" s="189" t="s">
        <v>401</v>
      </c>
      <c r="H2116" s="195" t="s">
        <v>402</v>
      </c>
      <c r="I2116" s="24" t="s">
        <v>3961</v>
      </c>
      <c r="J2116" s="24" t="s">
        <v>3961</v>
      </c>
      <c r="K2116" s="24"/>
      <c r="L2116" s="24" t="s">
        <v>4658</v>
      </c>
      <c r="M2116" s="24" t="s">
        <v>535</v>
      </c>
      <c r="N2116" s="24" t="s">
        <v>5218</v>
      </c>
      <c r="O2116" s="24" t="s">
        <v>1235</v>
      </c>
      <c r="P2116" s="25" t="s">
        <v>544</v>
      </c>
      <c r="Q2116" s="24" t="s">
        <v>5367</v>
      </c>
      <c r="R2116" s="25" t="s">
        <v>1095</v>
      </c>
      <c r="S2116" s="24"/>
      <c r="T2116" s="24"/>
      <c r="U2116" s="24"/>
    </row>
    <row r="2117" spans="2:21">
      <c r="B2117" s="24" t="str">
        <f t="shared" si="76"/>
        <v>N</v>
      </c>
      <c r="C2117" s="24" t="s">
        <v>7137</v>
      </c>
      <c r="D2117" s="24" t="str">
        <f t="shared" si="75"/>
        <v/>
      </c>
      <c r="E2117" s="197" t="s">
        <v>485</v>
      </c>
      <c r="F2117" s="189" t="s">
        <v>4655</v>
      </c>
      <c r="G2117" s="189" t="s">
        <v>401</v>
      </c>
      <c r="H2117" s="195" t="s">
        <v>402</v>
      </c>
      <c r="I2117" s="24" t="s">
        <v>3961</v>
      </c>
      <c r="J2117" s="24" t="s">
        <v>3961</v>
      </c>
      <c r="K2117" s="24"/>
      <c r="L2117" s="24" t="s">
        <v>4658</v>
      </c>
      <c r="M2117" s="24" t="s">
        <v>543</v>
      </c>
      <c r="N2117" s="24" t="s">
        <v>5218</v>
      </c>
      <c r="O2117" s="24" t="s">
        <v>1235</v>
      </c>
      <c r="P2117" s="25" t="s">
        <v>544</v>
      </c>
      <c r="Q2117" s="24" t="s">
        <v>5369</v>
      </c>
      <c r="R2117" s="25" t="s">
        <v>4664</v>
      </c>
      <c r="S2117" s="24"/>
      <c r="T2117" s="24"/>
      <c r="U2117" s="24"/>
    </row>
    <row r="2118" spans="2:21">
      <c r="B2118" s="24" t="str">
        <f t="shared" si="76"/>
        <v>N</v>
      </c>
      <c r="C2118" s="24" t="s">
        <v>7138</v>
      </c>
      <c r="D2118" s="24" t="str">
        <f t="shared" si="75"/>
        <v/>
      </c>
      <c r="E2118" s="197" t="s">
        <v>485</v>
      </c>
      <c r="F2118" s="189" t="s">
        <v>4655</v>
      </c>
      <c r="G2118" s="189" t="s">
        <v>401</v>
      </c>
      <c r="H2118" s="195" t="s">
        <v>402</v>
      </c>
      <c r="I2118" s="24" t="s">
        <v>3956</v>
      </c>
      <c r="J2118" s="24" t="s">
        <v>4656</v>
      </c>
      <c r="K2118" s="24"/>
      <c r="L2118" s="24" t="s">
        <v>4867</v>
      </c>
      <c r="M2118" s="24" t="s">
        <v>535</v>
      </c>
      <c r="N2118" s="24" t="s">
        <v>5218</v>
      </c>
      <c r="O2118" s="24" t="s">
        <v>1235</v>
      </c>
      <c r="P2118" s="25" t="s">
        <v>544</v>
      </c>
      <c r="Q2118" s="24" t="s">
        <v>5563</v>
      </c>
      <c r="R2118" s="25" t="s">
        <v>1095</v>
      </c>
      <c r="S2118" s="24"/>
      <c r="T2118" s="24"/>
      <c r="U2118" s="24"/>
    </row>
    <row r="2119" spans="2:21">
      <c r="B2119" s="24" t="str">
        <f t="shared" si="76"/>
        <v>N</v>
      </c>
      <c r="C2119" s="24" t="s">
        <v>7139</v>
      </c>
      <c r="D2119" s="24" t="str">
        <f t="shared" si="75"/>
        <v/>
      </c>
      <c r="E2119" s="197" t="s">
        <v>485</v>
      </c>
      <c r="F2119" s="189" t="s">
        <v>4655</v>
      </c>
      <c r="G2119" s="189" t="s">
        <v>401</v>
      </c>
      <c r="H2119" s="195" t="s">
        <v>402</v>
      </c>
      <c r="I2119" s="24" t="s">
        <v>3956</v>
      </c>
      <c r="J2119" s="24" t="s">
        <v>4656</v>
      </c>
      <c r="K2119" s="24"/>
      <c r="L2119" s="24" t="s">
        <v>4867</v>
      </c>
      <c r="M2119" s="24" t="s">
        <v>543</v>
      </c>
      <c r="N2119" s="24" t="s">
        <v>5218</v>
      </c>
      <c r="O2119" s="24" t="s">
        <v>1235</v>
      </c>
      <c r="P2119" s="25" t="s">
        <v>544</v>
      </c>
      <c r="Q2119" s="24" t="s">
        <v>5565</v>
      </c>
      <c r="R2119" s="25" t="s">
        <v>4664</v>
      </c>
      <c r="S2119" s="24"/>
      <c r="T2119" s="24"/>
      <c r="U2119" s="24"/>
    </row>
    <row r="2120" spans="2:21">
      <c r="B2120" s="24" t="str">
        <f t="shared" si="76"/>
        <v>N</v>
      </c>
      <c r="C2120" s="24" t="s">
        <v>7140</v>
      </c>
      <c r="D2120" s="24" t="str">
        <f t="shared" si="75"/>
        <v/>
      </c>
      <c r="E2120" s="197" t="s">
        <v>485</v>
      </c>
      <c r="F2120" s="189" t="s">
        <v>4655</v>
      </c>
      <c r="G2120" s="189" t="s">
        <v>401</v>
      </c>
      <c r="H2120" s="195" t="s">
        <v>402</v>
      </c>
      <c r="I2120" s="24" t="s">
        <v>3961</v>
      </c>
      <c r="J2120" s="24" t="s">
        <v>3961</v>
      </c>
      <c r="K2120" s="24"/>
      <c r="L2120" s="24" t="s">
        <v>4867</v>
      </c>
      <c r="M2120" s="24" t="s">
        <v>535</v>
      </c>
      <c r="N2120" s="24" t="s">
        <v>5218</v>
      </c>
      <c r="O2120" s="24" t="s">
        <v>1235</v>
      </c>
      <c r="P2120" s="25" t="s">
        <v>544</v>
      </c>
      <c r="Q2120" s="24" t="s">
        <v>5567</v>
      </c>
      <c r="R2120" s="25" t="s">
        <v>1095</v>
      </c>
      <c r="S2120" s="24"/>
      <c r="T2120" s="24"/>
      <c r="U2120" s="24"/>
    </row>
    <row r="2121" spans="2:21">
      <c r="B2121" s="24" t="str">
        <f t="shared" si="76"/>
        <v>N</v>
      </c>
      <c r="C2121" s="24" t="s">
        <v>7141</v>
      </c>
      <c r="D2121" s="24" t="str">
        <f t="shared" si="75"/>
        <v/>
      </c>
      <c r="E2121" s="197" t="s">
        <v>485</v>
      </c>
      <c r="F2121" s="189" t="s">
        <v>4655</v>
      </c>
      <c r="G2121" s="189" t="s">
        <v>401</v>
      </c>
      <c r="H2121" s="195" t="s">
        <v>402</v>
      </c>
      <c r="I2121" s="24" t="s">
        <v>3961</v>
      </c>
      <c r="J2121" s="24" t="s">
        <v>3961</v>
      </c>
      <c r="K2121" s="24"/>
      <c r="L2121" s="24" t="s">
        <v>4867</v>
      </c>
      <c r="M2121" s="24" t="s">
        <v>543</v>
      </c>
      <c r="N2121" s="24" t="s">
        <v>5218</v>
      </c>
      <c r="O2121" s="24" t="s">
        <v>1235</v>
      </c>
      <c r="P2121" s="25" t="s">
        <v>544</v>
      </c>
      <c r="Q2121" s="24" t="s">
        <v>5569</v>
      </c>
      <c r="R2121" s="25" t="s">
        <v>4664</v>
      </c>
      <c r="S2121" s="24"/>
      <c r="T2121" s="24"/>
      <c r="U2121" s="24"/>
    </row>
    <row r="2122" spans="2:21">
      <c r="B2122" s="24" t="s">
        <v>514</v>
      </c>
      <c r="C2122" s="24" t="s">
        <v>7142</v>
      </c>
      <c r="D2122" s="24"/>
      <c r="E2122" s="24" t="s">
        <v>264</v>
      </c>
      <c r="F2122" s="189" t="s">
        <v>4655</v>
      </c>
      <c r="G2122" s="189" t="s">
        <v>432</v>
      </c>
      <c r="H2122" s="202" t="s">
        <v>265</v>
      </c>
      <c r="I2122" s="188" t="s">
        <v>3956</v>
      </c>
      <c r="J2122" s="188" t="s">
        <v>4656</v>
      </c>
      <c r="K2122" s="188"/>
      <c r="L2122" s="188" t="s">
        <v>4658</v>
      </c>
      <c r="M2122" s="188" t="s">
        <v>550</v>
      </c>
      <c r="N2122" s="188" t="s">
        <v>549</v>
      </c>
      <c r="O2122" s="188" t="s">
        <v>536</v>
      </c>
      <c r="P2122" s="169" t="s">
        <v>544</v>
      </c>
      <c r="Q2122" s="188" t="s">
        <v>7143</v>
      </c>
      <c r="R2122" s="169" t="s">
        <v>552</v>
      </c>
      <c r="S2122" s="24"/>
      <c r="T2122" s="24"/>
      <c r="U2122" s="24"/>
    </row>
    <row r="2123" spans="2:21">
      <c r="B2123" s="24" t="s">
        <v>514</v>
      </c>
      <c r="C2123" s="24" t="s">
        <v>7144</v>
      </c>
      <c r="D2123" s="24"/>
      <c r="E2123" s="24" t="s">
        <v>264</v>
      </c>
      <c r="F2123" s="189" t="s">
        <v>4655</v>
      </c>
      <c r="G2123" s="189" t="s">
        <v>432</v>
      </c>
      <c r="H2123" s="202" t="s">
        <v>265</v>
      </c>
      <c r="I2123" s="188" t="s">
        <v>3961</v>
      </c>
      <c r="J2123" s="188" t="s">
        <v>3961</v>
      </c>
      <c r="K2123" s="188"/>
      <c r="L2123" s="188" t="s">
        <v>4658</v>
      </c>
      <c r="M2123" s="188" t="s">
        <v>550</v>
      </c>
      <c r="N2123" s="188" t="s">
        <v>549</v>
      </c>
      <c r="O2123" s="188" t="s">
        <v>536</v>
      </c>
      <c r="P2123" s="169" t="s">
        <v>544</v>
      </c>
      <c r="Q2123" s="188" t="s">
        <v>7143</v>
      </c>
      <c r="R2123" s="169" t="s">
        <v>552</v>
      </c>
      <c r="S2123" s="24"/>
      <c r="T2123" s="24"/>
      <c r="U2123" s="24"/>
    </row>
    <row r="2124" spans="2:21">
      <c r="B2124" s="24" t="s">
        <v>514</v>
      </c>
      <c r="C2124" s="24" t="s">
        <v>7145</v>
      </c>
      <c r="D2124" s="24"/>
      <c r="E2124" s="24" t="s">
        <v>264</v>
      </c>
      <c r="F2124" s="189" t="s">
        <v>4655</v>
      </c>
      <c r="G2124" s="189" t="s">
        <v>432</v>
      </c>
      <c r="H2124" s="202" t="s">
        <v>265</v>
      </c>
      <c r="I2124" s="188" t="s">
        <v>3956</v>
      </c>
      <c r="J2124" s="188" t="s">
        <v>4656</v>
      </c>
      <c r="K2124" s="188"/>
      <c r="L2124" s="188" t="s">
        <v>4867</v>
      </c>
      <c r="M2124" s="188" t="s">
        <v>535</v>
      </c>
      <c r="N2124" s="188" t="s">
        <v>4868</v>
      </c>
      <c r="O2124" s="188" t="s">
        <v>536</v>
      </c>
      <c r="P2124" s="169" t="s">
        <v>544</v>
      </c>
      <c r="Q2124" s="188" t="s">
        <v>7146</v>
      </c>
      <c r="R2124" s="169" t="s">
        <v>4664</v>
      </c>
      <c r="S2124" s="24"/>
      <c r="T2124" s="24"/>
      <c r="U2124" s="24"/>
    </row>
    <row r="2125" spans="2:21">
      <c r="B2125" s="24" t="s">
        <v>514</v>
      </c>
      <c r="C2125" s="24" t="s">
        <v>7147</v>
      </c>
      <c r="D2125" s="24"/>
      <c r="E2125" s="24" t="s">
        <v>264</v>
      </c>
      <c r="F2125" s="189" t="s">
        <v>4655</v>
      </c>
      <c r="G2125" s="189" t="s">
        <v>432</v>
      </c>
      <c r="H2125" s="202" t="s">
        <v>265</v>
      </c>
      <c r="I2125" s="188" t="s">
        <v>3956</v>
      </c>
      <c r="J2125" s="188" t="s">
        <v>4656</v>
      </c>
      <c r="K2125" s="188"/>
      <c r="L2125" s="188" t="s">
        <v>4867</v>
      </c>
      <c r="M2125" s="188" t="s">
        <v>543</v>
      </c>
      <c r="N2125" s="188" t="s">
        <v>4868</v>
      </c>
      <c r="O2125" s="188" t="s">
        <v>536</v>
      </c>
      <c r="P2125" s="169" t="s">
        <v>544</v>
      </c>
      <c r="Q2125" s="188" t="s">
        <v>7143</v>
      </c>
      <c r="R2125" s="169" t="s">
        <v>4664</v>
      </c>
      <c r="S2125" s="24"/>
      <c r="T2125" s="24"/>
      <c r="U2125" s="24"/>
    </row>
    <row r="2126" spans="2:21">
      <c r="B2126" s="24" t="s">
        <v>514</v>
      </c>
      <c r="C2126" s="24" t="s">
        <v>7148</v>
      </c>
      <c r="D2126" s="24"/>
      <c r="E2126" s="24" t="s">
        <v>264</v>
      </c>
      <c r="F2126" s="189" t="s">
        <v>4655</v>
      </c>
      <c r="G2126" s="189" t="s">
        <v>432</v>
      </c>
      <c r="H2126" s="202" t="s">
        <v>265</v>
      </c>
      <c r="I2126" s="188" t="s">
        <v>3956</v>
      </c>
      <c r="J2126" s="188" t="s">
        <v>4656</v>
      </c>
      <c r="K2126" s="188"/>
      <c r="L2126" s="188" t="s">
        <v>4867</v>
      </c>
      <c r="M2126" s="188" t="s">
        <v>550</v>
      </c>
      <c r="N2126" s="188" t="s">
        <v>549</v>
      </c>
      <c r="O2126" s="188" t="s">
        <v>536</v>
      </c>
      <c r="P2126" s="169" t="s">
        <v>544</v>
      </c>
      <c r="Q2126" s="188" t="s">
        <v>7143</v>
      </c>
      <c r="R2126" s="169" t="s">
        <v>552</v>
      </c>
      <c r="S2126" s="24"/>
      <c r="T2126" s="24"/>
      <c r="U2126" s="24"/>
    </row>
    <row r="2127" spans="2:21">
      <c r="B2127" s="24" t="s">
        <v>514</v>
      </c>
      <c r="C2127" s="24" t="s">
        <v>7149</v>
      </c>
      <c r="D2127" s="24"/>
      <c r="E2127" s="24" t="s">
        <v>264</v>
      </c>
      <c r="F2127" s="189" t="s">
        <v>4655</v>
      </c>
      <c r="G2127" s="189" t="s">
        <v>432</v>
      </c>
      <c r="H2127" s="202" t="s">
        <v>265</v>
      </c>
      <c r="I2127" s="188" t="s">
        <v>3961</v>
      </c>
      <c r="J2127" s="188" t="s">
        <v>3961</v>
      </c>
      <c r="K2127" s="188"/>
      <c r="L2127" s="188" t="s">
        <v>4867</v>
      </c>
      <c r="M2127" s="188" t="s">
        <v>535</v>
      </c>
      <c r="N2127" s="188" t="s">
        <v>4868</v>
      </c>
      <c r="O2127" s="188" t="s">
        <v>536</v>
      </c>
      <c r="P2127" s="169" t="s">
        <v>544</v>
      </c>
      <c r="Q2127" s="188" t="s">
        <v>7146</v>
      </c>
      <c r="R2127" s="169" t="s">
        <v>4664</v>
      </c>
      <c r="S2127" s="24"/>
      <c r="T2127" s="24"/>
      <c r="U2127" s="24"/>
    </row>
    <row r="2128" spans="2:21">
      <c r="B2128" s="24" t="s">
        <v>514</v>
      </c>
      <c r="C2128" s="24" t="s">
        <v>7150</v>
      </c>
      <c r="D2128" s="24"/>
      <c r="E2128" s="24" t="s">
        <v>264</v>
      </c>
      <c r="F2128" s="189" t="s">
        <v>4655</v>
      </c>
      <c r="G2128" s="189" t="s">
        <v>432</v>
      </c>
      <c r="H2128" s="202" t="s">
        <v>265</v>
      </c>
      <c r="I2128" s="188" t="s">
        <v>3961</v>
      </c>
      <c r="J2128" s="188" t="s">
        <v>3961</v>
      </c>
      <c r="K2128" s="188"/>
      <c r="L2128" s="188" t="s">
        <v>4867</v>
      </c>
      <c r="M2128" s="188" t="s">
        <v>543</v>
      </c>
      <c r="N2128" s="188" t="s">
        <v>4868</v>
      </c>
      <c r="O2128" s="188" t="s">
        <v>536</v>
      </c>
      <c r="P2128" s="169" t="s">
        <v>544</v>
      </c>
      <c r="Q2128" s="188" t="s">
        <v>7143</v>
      </c>
      <c r="R2128" s="169" t="s">
        <v>4664</v>
      </c>
      <c r="S2128" s="24"/>
      <c r="T2128" s="24"/>
      <c r="U2128" s="24"/>
    </row>
    <row r="2129" spans="2:21">
      <c r="B2129" s="24" t="s">
        <v>514</v>
      </c>
      <c r="C2129" s="24" t="s">
        <v>7151</v>
      </c>
      <c r="D2129" s="24"/>
      <c r="E2129" s="24" t="s">
        <v>264</v>
      </c>
      <c r="F2129" s="189" t="s">
        <v>4655</v>
      </c>
      <c r="G2129" s="189" t="s">
        <v>432</v>
      </c>
      <c r="H2129" s="202" t="s">
        <v>265</v>
      </c>
      <c r="I2129" s="188" t="s">
        <v>3961</v>
      </c>
      <c r="J2129" s="188" t="s">
        <v>3961</v>
      </c>
      <c r="K2129" s="188"/>
      <c r="L2129" s="188" t="s">
        <v>4867</v>
      </c>
      <c r="M2129" s="188" t="s">
        <v>550</v>
      </c>
      <c r="N2129" s="188" t="s">
        <v>549</v>
      </c>
      <c r="O2129" s="188" t="s">
        <v>536</v>
      </c>
      <c r="P2129" s="169" t="s">
        <v>544</v>
      </c>
      <c r="Q2129" s="188" t="s">
        <v>7143</v>
      </c>
      <c r="R2129" s="169" t="s">
        <v>552</v>
      </c>
      <c r="S2129" s="24"/>
      <c r="T2129" s="24"/>
      <c r="U2129" s="24"/>
    </row>
    <row r="2130" spans="2:21">
      <c r="B2130" s="24" t="s">
        <v>514</v>
      </c>
      <c r="C2130" s="24" t="s">
        <v>7152</v>
      </c>
      <c r="D2130" s="24"/>
      <c r="E2130" s="24" t="s">
        <v>264</v>
      </c>
      <c r="F2130" s="189" t="s">
        <v>4655</v>
      </c>
      <c r="G2130" s="189" t="s">
        <v>432</v>
      </c>
      <c r="H2130" s="202" t="s">
        <v>265</v>
      </c>
      <c r="I2130" s="188" t="s">
        <v>3956</v>
      </c>
      <c r="J2130" s="188" t="s">
        <v>4656</v>
      </c>
      <c r="K2130" s="188"/>
      <c r="L2130" s="188" t="s">
        <v>4658</v>
      </c>
      <c r="M2130" s="188" t="s">
        <v>535</v>
      </c>
      <c r="N2130" s="188" t="s">
        <v>4868</v>
      </c>
      <c r="O2130" s="188" t="s">
        <v>536</v>
      </c>
      <c r="P2130" s="207">
        <v>98551474</v>
      </c>
      <c r="Q2130" s="188" t="s">
        <v>7146</v>
      </c>
      <c r="R2130" s="169" t="s">
        <v>4664</v>
      </c>
      <c r="S2130" s="24"/>
      <c r="T2130" s="24"/>
      <c r="U2130" s="24"/>
    </row>
    <row r="2131" spans="2:21">
      <c r="B2131" s="24" t="s">
        <v>514</v>
      </c>
      <c r="C2131" s="24" t="s">
        <v>7153</v>
      </c>
      <c r="D2131" s="24"/>
      <c r="E2131" s="24" t="s">
        <v>264</v>
      </c>
      <c r="F2131" s="189" t="s">
        <v>4655</v>
      </c>
      <c r="G2131" s="189" t="s">
        <v>432</v>
      </c>
      <c r="H2131" s="202" t="s">
        <v>265</v>
      </c>
      <c r="I2131" s="188" t="s">
        <v>3956</v>
      </c>
      <c r="J2131" s="188" t="s">
        <v>4656</v>
      </c>
      <c r="K2131" s="188"/>
      <c r="L2131" s="188" t="s">
        <v>4658</v>
      </c>
      <c r="M2131" s="188" t="s">
        <v>543</v>
      </c>
      <c r="N2131" s="188" t="s">
        <v>4868</v>
      </c>
      <c r="O2131" s="188" t="s">
        <v>536</v>
      </c>
      <c r="P2131" s="207">
        <v>98551475</v>
      </c>
      <c r="Q2131" s="188" t="s">
        <v>7143</v>
      </c>
      <c r="R2131" s="169" t="s">
        <v>4664</v>
      </c>
      <c r="S2131" s="24"/>
      <c r="T2131" s="24"/>
      <c r="U2131" s="24"/>
    </row>
    <row r="2132" spans="2:21">
      <c r="B2132" s="24" t="s">
        <v>514</v>
      </c>
      <c r="C2132" s="24" t="s">
        <v>7154</v>
      </c>
      <c r="D2132" s="24"/>
      <c r="E2132" s="24" t="s">
        <v>264</v>
      </c>
      <c r="F2132" s="189" t="s">
        <v>4655</v>
      </c>
      <c r="G2132" s="189" t="s">
        <v>432</v>
      </c>
      <c r="H2132" s="202" t="s">
        <v>265</v>
      </c>
      <c r="I2132" s="188" t="s">
        <v>3961</v>
      </c>
      <c r="J2132" s="188" t="s">
        <v>3961</v>
      </c>
      <c r="K2132" s="188"/>
      <c r="L2132" s="188" t="s">
        <v>4658</v>
      </c>
      <c r="M2132" s="188" t="s">
        <v>535</v>
      </c>
      <c r="N2132" s="188" t="s">
        <v>4868</v>
      </c>
      <c r="O2132" s="188" t="s">
        <v>536</v>
      </c>
      <c r="P2132" s="169" t="s">
        <v>544</v>
      </c>
      <c r="Q2132" s="188" t="s">
        <v>7146</v>
      </c>
      <c r="R2132" s="169" t="s">
        <v>4664</v>
      </c>
      <c r="S2132" s="24"/>
      <c r="T2132" s="24"/>
      <c r="U2132" s="24"/>
    </row>
    <row r="2133" spans="2:21">
      <c r="B2133" s="24" t="s">
        <v>514</v>
      </c>
      <c r="C2133" s="24" t="s">
        <v>7155</v>
      </c>
      <c r="D2133" s="24"/>
      <c r="E2133" s="24" t="s">
        <v>264</v>
      </c>
      <c r="F2133" s="189" t="s">
        <v>4655</v>
      </c>
      <c r="G2133" s="189" t="s">
        <v>432</v>
      </c>
      <c r="H2133" s="202" t="s">
        <v>265</v>
      </c>
      <c r="I2133" s="188" t="s">
        <v>3961</v>
      </c>
      <c r="J2133" s="188" t="s">
        <v>3961</v>
      </c>
      <c r="K2133" s="188"/>
      <c r="L2133" s="188" t="s">
        <v>4658</v>
      </c>
      <c r="M2133" s="188" t="s">
        <v>543</v>
      </c>
      <c r="N2133" s="188" t="s">
        <v>4868</v>
      </c>
      <c r="O2133" s="188" t="s">
        <v>536</v>
      </c>
      <c r="P2133" s="169" t="s">
        <v>544</v>
      </c>
      <c r="Q2133" s="188" t="s">
        <v>7143</v>
      </c>
      <c r="R2133" s="169" t="s">
        <v>4664</v>
      </c>
      <c r="S2133" s="24"/>
      <c r="T2133" s="24"/>
      <c r="U2133" s="24"/>
    </row>
    <row r="2134" spans="2:21">
      <c r="B2134" s="24" t="s">
        <v>514</v>
      </c>
      <c r="C2134" s="24" t="s">
        <v>7156</v>
      </c>
      <c r="D2134" s="24"/>
      <c r="E2134" s="24" t="s">
        <v>264</v>
      </c>
      <c r="F2134" s="189" t="s">
        <v>4655</v>
      </c>
      <c r="G2134" s="189" t="s">
        <v>432</v>
      </c>
      <c r="H2134" s="202" t="s">
        <v>265</v>
      </c>
      <c r="I2134" s="188" t="s">
        <v>3956</v>
      </c>
      <c r="J2134" s="188" t="s">
        <v>4656</v>
      </c>
      <c r="K2134" s="188"/>
      <c r="L2134" s="188" t="s">
        <v>4658</v>
      </c>
      <c r="M2134" s="188" t="s">
        <v>535</v>
      </c>
      <c r="N2134" s="188" t="s">
        <v>5218</v>
      </c>
      <c r="O2134" s="188" t="s">
        <v>536</v>
      </c>
      <c r="P2134" s="169" t="s">
        <v>544</v>
      </c>
      <c r="Q2134" s="188" t="s">
        <v>7143</v>
      </c>
      <c r="R2134" s="169" t="s">
        <v>4664</v>
      </c>
      <c r="S2134" s="24"/>
      <c r="T2134" s="24"/>
      <c r="U2134" s="24"/>
    </row>
    <row r="2135" spans="2:21">
      <c r="B2135" s="24" t="s">
        <v>514</v>
      </c>
      <c r="C2135" s="24" t="s">
        <v>7157</v>
      </c>
      <c r="D2135" s="24"/>
      <c r="E2135" s="24" t="s">
        <v>264</v>
      </c>
      <c r="F2135" s="189" t="s">
        <v>4655</v>
      </c>
      <c r="G2135" s="189" t="s">
        <v>432</v>
      </c>
      <c r="H2135" s="202" t="s">
        <v>265</v>
      </c>
      <c r="I2135" s="188" t="s">
        <v>3956</v>
      </c>
      <c r="J2135" s="188" t="s">
        <v>4656</v>
      </c>
      <c r="K2135" s="188"/>
      <c r="L2135" s="188" t="s">
        <v>4658</v>
      </c>
      <c r="M2135" s="188" t="s">
        <v>543</v>
      </c>
      <c r="N2135" s="188" t="s">
        <v>5218</v>
      </c>
      <c r="O2135" s="188" t="s">
        <v>536</v>
      </c>
      <c r="P2135" s="169" t="s">
        <v>544</v>
      </c>
      <c r="Q2135" s="188" t="s">
        <v>7143</v>
      </c>
      <c r="R2135" s="169" t="s">
        <v>4664</v>
      </c>
      <c r="S2135" s="24"/>
      <c r="T2135" s="24"/>
      <c r="U2135" s="24"/>
    </row>
    <row r="2136" spans="2:21">
      <c r="B2136" s="24" t="s">
        <v>514</v>
      </c>
      <c r="C2136" s="24" t="s">
        <v>7158</v>
      </c>
      <c r="D2136" s="24"/>
      <c r="E2136" s="24" t="s">
        <v>264</v>
      </c>
      <c r="F2136" s="189" t="s">
        <v>4655</v>
      </c>
      <c r="G2136" s="189" t="s">
        <v>432</v>
      </c>
      <c r="H2136" s="202" t="s">
        <v>265</v>
      </c>
      <c r="I2136" s="188" t="s">
        <v>3961</v>
      </c>
      <c r="J2136" s="188" t="s">
        <v>3961</v>
      </c>
      <c r="K2136" s="188"/>
      <c r="L2136" s="188" t="s">
        <v>4658</v>
      </c>
      <c r="M2136" s="188" t="s">
        <v>535</v>
      </c>
      <c r="N2136" s="188" t="s">
        <v>5218</v>
      </c>
      <c r="O2136" s="188" t="s">
        <v>536</v>
      </c>
      <c r="P2136" s="169" t="s">
        <v>544</v>
      </c>
      <c r="Q2136" s="188" t="s">
        <v>7143</v>
      </c>
      <c r="R2136" s="169" t="s">
        <v>4664</v>
      </c>
      <c r="S2136" s="24"/>
      <c r="T2136" s="24"/>
      <c r="U2136" s="24"/>
    </row>
    <row r="2137" spans="2:21">
      <c r="B2137" s="24" t="s">
        <v>514</v>
      </c>
      <c r="C2137" s="24" t="s">
        <v>7159</v>
      </c>
      <c r="D2137" s="24"/>
      <c r="E2137" s="24" t="s">
        <v>264</v>
      </c>
      <c r="F2137" s="189" t="s">
        <v>4655</v>
      </c>
      <c r="G2137" s="189" t="s">
        <v>432</v>
      </c>
      <c r="H2137" s="202" t="s">
        <v>265</v>
      </c>
      <c r="I2137" s="188" t="s">
        <v>3961</v>
      </c>
      <c r="J2137" s="188" t="s">
        <v>3961</v>
      </c>
      <c r="K2137" s="188"/>
      <c r="L2137" s="188" t="s">
        <v>4658</v>
      </c>
      <c r="M2137" s="188" t="s">
        <v>543</v>
      </c>
      <c r="N2137" s="188" t="s">
        <v>5218</v>
      </c>
      <c r="O2137" s="188" t="s">
        <v>536</v>
      </c>
      <c r="P2137" s="169" t="s">
        <v>544</v>
      </c>
      <c r="Q2137" s="188" t="s">
        <v>7143</v>
      </c>
      <c r="R2137" s="169" t="s">
        <v>4664</v>
      </c>
      <c r="S2137" s="24"/>
      <c r="T2137" s="24"/>
      <c r="U2137" s="24"/>
    </row>
    <row r="2138" spans="2:21">
      <c r="B2138" s="24" t="s">
        <v>514</v>
      </c>
      <c r="C2138" s="24" t="s">
        <v>7160</v>
      </c>
      <c r="D2138" s="24"/>
      <c r="E2138" s="24" t="s">
        <v>264</v>
      </c>
      <c r="F2138" s="189" t="s">
        <v>4655</v>
      </c>
      <c r="G2138" s="189" t="s">
        <v>432</v>
      </c>
      <c r="H2138" s="202" t="s">
        <v>265</v>
      </c>
      <c r="I2138" s="188" t="s">
        <v>3956</v>
      </c>
      <c r="J2138" s="188" t="s">
        <v>4656</v>
      </c>
      <c r="K2138" s="188"/>
      <c r="L2138" s="188" t="s">
        <v>4867</v>
      </c>
      <c r="M2138" s="188" t="s">
        <v>535</v>
      </c>
      <c r="N2138" s="188" t="s">
        <v>5218</v>
      </c>
      <c r="O2138" s="188" t="s">
        <v>536</v>
      </c>
      <c r="P2138" s="169" t="s">
        <v>544</v>
      </c>
      <c r="Q2138" s="188" t="s">
        <v>7143</v>
      </c>
      <c r="R2138" s="169" t="s">
        <v>4664</v>
      </c>
      <c r="S2138" s="24"/>
      <c r="T2138" s="24"/>
      <c r="U2138" s="24"/>
    </row>
    <row r="2139" spans="2:21">
      <c r="B2139" s="24" t="s">
        <v>514</v>
      </c>
      <c r="C2139" s="24" t="s">
        <v>7161</v>
      </c>
      <c r="D2139" s="24"/>
      <c r="E2139" s="24" t="s">
        <v>264</v>
      </c>
      <c r="F2139" s="189" t="s">
        <v>4655</v>
      </c>
      <c r="G2139" s="189" t="s">
        <v>432</v>
      </c>
      <c r="H2139" s="202" t="s">
        <v>265</v>
      </c>
      <c r="I2139" s="188" t="s">
        <v>3956</v>
      </c>
      <c r="J2139" s="188" t="s">
        <v>4656</v>
      </c>
      <c r="K2139" s="188"/>
      <c r="L2139" s="188" t="s">
        <v>4867</v>
      </c>
      <c r="M2139" s="188" t="s">
        <v>543</v>
      </c>
      <c r="N2139" s="188" t="s">
        <v>5218</v>
      </c>
      <c r="O2139" s="188" t="s">
        <v>536</v>
      </c>
      <c r="P2139" s="169" t="s">
        <v>544</v>
      </c>
      <c r="Q2139" s="188" t="s">
        <v>7143</v>
      </c>
      <c r="R2139" s="169" t="s">
        <v>4664</v>
      </c>
      <c r="S2139" s="24"/>
      <c r="T2139" s="24"/>
      <c r="U2139" s="24"/>
    </row>
    <row r="2140" spans="2:21">
      <c r="B2140" s="24" t="s">
        <v>514</v>
      </c>
      <c r="C2140" s="24" t="s">
        <v>7162</v>
      </c>
      <c r="D2140" s="24"/>
      <c r="E2140" s="24" t="s">
        <v>264</v>
      </c>
      <c r="F2140" s="189" t="s">
        <v>4655</v>
      </c>
      <c r="G2140" s="189" t="s">
        <v>432</v>
      </c>
      <c r="H2140" s="202" t="s">
        <v>265</v>
      </c>
      <c r="I2140" s="188" t="s">
        <v>3961</v>
      </c>
      <c r="J2140" s="188" t="s">
        <v>3961</v>
      </c>
      <c r="K2140" s="188"/>
      <c r="L2140" s="188" t="s">
        <v>4867</v>
      </c>
      <c r="M2140" s="188" t="s">
        <v>535</v>
      </c>
      <c r="N2140" s="188" t="s">
        <v>5218</v>
      </c>
      <c r="O2140" s="188" t="s">
        <v>536</v>
      </c>
      <c r="P2140" s="169" t="s">
        <v>544</v>
      </c>
      <c r="Q2140" s="188" t="s">
        <v>7143</v>
      </c>
      <c r="R2140" s="169" t="s">
        <v>4664</v>
      </c>
      <c r="S2140" s="24"/>
      <c r="T2140" s="24"/>
      <c r="U2140" s="24"/>
    </row>
    <row r="2141" spans="2:21">
      <c r="B2141" s="24" t="s">
        <v>514</v>
      </c>
      <c r="C2141" s="24" t="s">
        <v>7163</v>
      </c>
      <c r="D2141" s="24"/>
      <c r="E2141" s="24" t="s">
        <v>264</v>
      </c>
      <c r="F2141" s="189" t="s">
        <v>4655</v>
      </c>
      <c r="G2141" s="189" t="s">
        <v>432</v>
      </c>
      <c r="H2141" s="202" t="s">
        <v>265</v>
      </c>
      <c r="I2141" s="188" t="s">
        <v>3961</v>
      </c>
      <c r="J2141" s="188" t="s">
        <v>3961</v>
      </c>
      <c r="K2141" s="188"/>
      <c r="L2141" s="188" t="s">
        <v>4867</v>
      </c>
      <c r="M2141" s="188" t="s">
        <v>543</v>
      </c>
      <c r="N2141" s="188" t="s">
        <v>5218</v>
      </c>
      <c r="O2141" s="188" t="s">
        <v>536</v>
      </c>
      <c r="P2141" s="169" t="s">
        <v>544</v>
      </c>
      <c r="Q2141" s="188" t="s">
        <v>7143</v>
      </c>
      <c r="R2141" s="169" t="s">
        <v>4664</v>
      </c>
      <c r="S2141" s="24"/>
      <c r="T2141" s="24"/>
      <c r="U2141" s="24"/>
    </row>
    <row r="2142" spans="2:21">
      <c r="B2142" s="24" t="s">
        <v>514</v>
      </c>
      <c r="C2142" s="24" t="s">
        <v>7164</v>
      </c>
      <c r="D2142" s="24"/>
      <c r="E2142" s="24" t="s">
        <v>264</v>
      </c>
      <c r="F2142" s="189" t="s">
        <v>4655</v>
      </c>
      <c r="G2142" s="189" t="s">
        <v>432</v>
      </c>
      <c r="H2142" s="202" t="s">
        <v>265</v>
      </c>
      <c r="I2142" s="188" t="s">
        <v>3956</v>
      </c>
      <c r="J2142" s="188" t="s">
        <v>4656</v>
      </c>
      <c r="K2142" s="188"/>
      <c r="L2142" s="188" t="s">
        <v>4658</v>
      </c>
      <c r="M2142" s="188" t="s">
        <v>550</v>
      </c>
      <c r="N2142" s="188" t="s">
        <v>549</v>
      </c>
      <c r="O2142" s="188" t="s">
        <v>1125</v>
      </c>
      <c r="P2142" s="169" t="s">
        <v>544</v>
      </c>
      <c r="Q2142" s="188" t="s">
        <v>7143</v>
      </c>
      <c r="R2142" s="25" t="s">
        <v>1095</v>
      </c>
      <c r="S2142" s="24"/>
      <c r="T2142" s="24"/>
      <c r="U2142" s="24"/>
    </row>
    <row r="2143" spans="2:21">
      <c r="B2143" s="24" t="s">
        <v>514</v>
      </c>
      <c r="C2143" s="24" t="s">
        <v>7165</v>
      </c>
      <c r="D2143" s="24"/>
      <c r="E2143" s="24" t="s">
        <v>264</v>
      </c>
      <c r="F2143" s="189" t="s">
        <v>4655</v>
      </c>
      <c r="G2143" s="189" t="s">
        <v>432</v>
      </c>
      <c r="H2143" s="202" t="s">
        <v>265</v>
      </c>
      <c r="I2143" s="188" t="s">
        <v>3961</v>
      </c>
      <c r="J2143" s="188" t="s">
        <v>3961</v>
      </c>
      <c r="K2143" s="188"/>
      <c r="L2143" s="188" t="s">
        <v>4658</v>
      </c>
      <c r="M2143" s="188" t="s">
        <v>550</v>
      </c>
      <c r="N2143" s="188" t="s">
        <v>549</v>
      </c>
      <c r="O2143" s="188" t="s">
        <v>1125</v>
      </c>
      <c r="P2143" s="169" t="s">
        <v>544</v>
      </c>
      <c r="Q2143" s="188" t="s">
        <v>7143</v>
      </c>
      <c r="R2143" s="25" t="s">
        <v>1095</v>
      </c>
      <c r="S2143" s="24"/>
      <c r="T2143" s="24"/>
      <c r="U2143" s="24"/>
    </row>
    <row r="2144" spans="2:21">
      <c r="B2144" s="24" t="s">
        <v>514</v>
      </c>
      <c r="C2144" s="24" t="s">
        <v>7166</v>
      </c>
      <c r="D2144" s="24"/>
      <c r="E2144" s="24" t="s">
        <v>264</v>
      </c>
      <c r="F2144" s="189" t="s">
        <v>4655</v>
      </c>
      <c r="G2144" s="189" t="s">
        <v>432</v>
      </c>
      <c r="H2144" s="202" t="s">
        <v>265</v>
      </c>
      <c r="I2144" s="188" t="s">
        <v>3956</v>
      </c>
      <c r="J2144" s="188" t="s">
        <v>4656</v>
      </c>
      <c r="K2144" s="188"/>
      <c r="L2144" s="188" t="s">
        <v>4867</v>
      </c>
      <c r="M2144" s="188" t="s">
        <v>535</v>
      </c>
      <c r="N2144" s="188" t="s">
        <v>4868</v>
      </c>
      <c r="O2144" s="188" t="s">
        <v>1125</v>
      </c>
      <c r="P2144" s="169" t="s">
        <v>544</v>
      </c>
      <c r="Q2144" s="188" t="s">
        <v>7143</v>
      </c>
      <c r="R2144" s="25" t="s">
        <v>1095</v>
      </c>
      <c r="S2144" s="24"/>
      <c r="T2144" s="24"/>
      <c r="U2144" s="24"/>
    </row>
    <row r="2145" spans="2:21">
      <c r="B2145" s="24" t="s">
        <v>514</v>
      </c>
      <c r="C2145" s="24" t="s">
        <v>7167</v>
      </c>
      <c r="D2145" s="24"/>
      <c r="E2145" s="24" t="s">
        <v>264</v>
      </c>
      <c r="F2145" s="189" t="s">
        <v>4655</v>
      </c>
      <c r="G2145" s="189" t="s">
        <v>432</v>
      </c>
      <c r="H2145" s="202" t="s">
        <v>265</v>
      </c>
      <c r="I2145" s="188" t="s">
        <v>3956</v>
      </c>
      <c r="J2145" s="188" t="s">
        <v>4656</v>
      </c>
      <c r="K2145" s="188"/>
      <c r="L2145" s="188" t="s">
        <v>4867</v>
      </c>
      <c r="M2145" s="188" t="s">
        <v>543</v>
      </c>
      <c r="N2145" s="188" t="s">
        <v>4868</v>
      </c>
      <c r="O2145" s="188" t="s">
        <v>1125</v>
      </c>
      <c r="P2145" s="169" t="s">
        <v>544</v>
      </c>
      <c r="Q2145" s="188" t="s">
        <v>7143</v>
      </c>
      <c r="R2145" s="169" t="s">
        <v>4664</v>
      </c>
      <c r="S2145" s="24"/>
      <c r="T2145" s="24"/>
      <c r="U2145" s="24"/>
    </row>
    <row r="2146" spans="2:21">
      <c r="B2146" s="24" t="s">
        <v>514</v>
      </c>
      <c r="C2146" s="24" t="s">
        <v>7168</v>
      </c>
      <c r="D2146" s="24"/>
      <c r="E2146" s="24" t="s">
        <v>264</v>
      </c>
      <c r="F2146" s="189" t="s">
        <v>4655</v>
      </c>
      <c r="G2146" s="189" t="s">
        <v>432</v>
      </c>
      <c r="H2146" s="202" t="s">
        <v>265</v>
      </c>
      <c r="I2146" s="188" t="s">
        <v>3956</v>
      </c>
      <c r="J2146" s="188" t="s">
        <v>4656</v>
      </c>
      <c r="K2146" s="188"/>
      <c r="L2146" s="188" t="s">
        <v>4867</v>
      </c>
      <c r="M2146" s="188" t="s">
        <v>550</v>
      </c>
      <c r="N2146" s="188" t="s">
        <v>549</v>
      </c>
      <c r="O2146" s="188" t="s">
        <v>1125</v>
      </c>
      <c r="P2146" s="169" t="s">
        <v>544</v>
      </c>
      <c r="Q2146" s="188" t="s">
        <v>7143</v>
      </c>
      <c r="R2146" s="25" t="s">
        <v>1095</v>
      </c>
      <c r="S2146" s="24"/>
      <c r="T2146" s="24"/>
      <c r="U2146" s="24"/>
    </row>
    <row r="2147" spans="2:21">
      <c r="B2147" s="24" t="s">
        <v>514</v>
      </c>
      <c r="C2147" s="24" t="s">
        <v>7169</v>
      </c>
      <c r="D2147" s="24"/>
      <c r="E2147" s="24" t="s">
        <v>264</v>
      </c>
      <c r="F2147" s="189" t="s">
        <v>4655</v>
      </c>
      <c r="G2147" s="189" t="s">
        <v>432</v>
      </c>
      <c r="H2147" s="202" t="s">
        <v>265</v>
      </c>
      <c r="I2147" s="188" t="s">
        <v>3961</v>
      </c>
      <c r="J2147" s="188" t="s">
        <v>3961</v>
      </c>
      <c r="K2147" s="188"/>
      <c r="L2147" s="188" t="s">
        <v>4867</v>
      </c>
      <c r="M2147" s="188" t="s">
        <v>535</v>
      </c>
      <c r="N2147" s="188" t="s">
        <v>4868</v>
      </c>
      <c r="O2147" s="188" t="s">
        <v>1125</v>
      </c>
      <c r="P2147" s="169" t="s">
        <v>544</v>
      </c>
      <c r="Q2147" s="188" t="s">
        <v>7143</v>
      </c>
      <c r="R2147" s="25" t="s">
        <v>1095</v>
      </c>
      <c r="S2147" s="24"/>
      <c r="T2147" s="24"/>
      <c r="U2147" s="24"/>
    </row>
    <row r="2148" spans="2:21">
      <c r="B2148" s="24" t="s">
        <v>514</v>
      </c>
      <c r="C2148" s="24" t="s">
        <v>7170</v>
      </c>
      <c r="D2148" s="24"/>
      <c r="E2148" s="24" t="s">
        <v>264</v>
      </c>
      <c r="F2148" s="189" t="s">
        <v>4655</v>
      </c>
      <c r="G2148" s="189" t="s">
        <v>432</v>
      </c>
      <c r="H2148" s="202" t="s">
        <v>265</v>
      </c>
      <c r="I2148" s="188" t="s">
        <v>3961</v>
      </c>
      <c r="J2148" s="188" t="s">
        <v>3961</v>
      </c>
      <c r="K2148" s="188"/>
      <c r="L2148" s="188" t="s">
        <v>4867</v>
      </c>
      <c r="M2148" s="188" t="s">
        <v>543</v>
      </c>
      <c r="N2148" s="188" t="s">
        <v>4868</v>
      </c>
      <c r="O2148" s="188" t="s">
        <v>1125</v>
      </c>
      <c r="P2148" s="169" t="s">
        <v>544</v>
      </c>
      <c r="Q2148" s="188" t="s">
        <v>7143</v>
      </c>
      <c r="R2148" s="169" t="s">
        <v>4664</v>
      </c>
      <c r="S2148" s="24"/>
      <c r="T2148" s="24"/>
      <c r="U2148" s="24"/>
    </row>
    <row r="2149" spans="2:21">
      <c r="B2149" s="24" t="s">
        <v>514</v>
      </c>
      <c r="C2149" s="24" t="s">
        <v>7171</v>
      </c>
      <c r="D2149" s="24"/>
      <c r="E2149" s="24" t="s">
        <v>264</v>
      </c>
      <c r="F2149" s="189" t="s">
        <v>4655</v>
      </c>
      <c r="G2149" s="189" t="s">
        <v>432</v>
      </c>
      <c r="H2149" s="202" t="s">
        <v>265</v>
      </c>
      <c r="I2149" s="188" t="s">
        <v>3961</v>
      </c>
      <c r="J2149" s="188" t="s">
        <v>3961</v>
      </c>
      <c r="K2149" s="188"/>
      <c r="L2149" s="188" t="s">
        <v>4867</v>
      </c>
      <c r="M2149" s="188" t="s">
        <v>550</v>
      </c>
      <c r="N2149" s="188" t="s">
        <v>549</v>
      </c>
      <c r="O2149" s="188" t="s">
        <v>1125</v>
      </c>
      <c r="P2149" s="169" t="s">
        <v>544</v>
      </c>
      <c r="Q2149" s="188" t="s">
        <v>7143</v>
      </c>
      <c r="R2149" s="25" t="s">
        <v>1095</v>
      </c>
      <c r="S2149" s="24"/>
      <c r="T2149" s="24"/>
      <c r="U2149" s="24"/>
    </row>
    <row r="2150" spans="2:21">
      <c r="B2150" s="24" t="s">
        <v>514</v>
      </c>
      <c r="C2150" s="24" t="s">
        <v>7172</v>
      </c>
      <c r="D2150" s="24"/>
      <c r="E2150" s="24" t="s">
        <v>264</v>
      </c>
      <c r="F2150" s="189" t="s">
        <v>4655</v>
      </c>
      <c r="G2150" s="189" t="s">
        <v>432</v>
      </c>
      <c r="H2150" s="202" t="s">
        <v>265</v>
      </c>
      <c r="I2150" s="188" t="s">
        <v>3956</v>
      </c>
      <c r="J2150" s="188" t="s">
        <v>4656</v>
      </c>
      <c r="K2150" s="188"/>
      <c r="L2150" s="188" t="s">
        <v>4658</v>
      </c>
      <c r="M2150" s="188" t="s">
        <v>535</v>
      </c>
      <c r="N2150" s="188" t="s">
        <v>4868</v>
      </c>
      <c r="O2150" s="188" t="s">
        <v>1125</v>
      </c>
      <c r="P2150" s="169" t="s">
        <v>544</v>
      </c>
      <c r="Q2150" s="188" t="s">
        <v>7143</v>
      </c>
      <c r="R2150" s="25" t="s">
        <v>1095</v>
      </c>
      <c r="S2150" s="24"/>
      <c r="T2150" s="24"/>
      <c r="U2150" s="24"/>
    </row>
    <row r="2151" spans="2:21">
      <c r="B2151" s="24" t="s">
        <v>514</v>
      </c>
      <c r="C2151" s="24" t="s">
        <v>7173</v>
      </c>
      <c r="D2151" s="24"/>
      <c r="E2151" s="24" t="s">
        <v>264</v>
      </c>
      <c r="F2151" s="189" t="s">
        <v>4655</v>
      </c>
      <c r="G2151" s="189" t="s">
        <v>432</v>
      </c>
      <c r="H2151" s="202" t="s">
        <v>265</v>
      </c>
      <c r="I2151" s="188" t="s">
        <v>3956</v>
      </c>
      <c r="J2151" s="188" t="s">
        <v>4656</v>
      </c>
      <c r="K2151" s="188"/>
      <c r="L2151" s="188" t="s">
        <v>4658</v>
      </c>
      <c r="M2151" s="188" t="s">
        <v>543</v>
      </c>
      <c r="N2151" s="188" t="s">
        <v>4868</v>
      </c>
      <c r="O2151" s="188" t="s">
        <v>1125</v>
      </c>
      <c r="P2151" s="169" t="s">
        <v>544</v>
      </c>
      <c r="Q2151" s="188" t="s">
        <v>7143</v>
      </c>
      <c r="R2151" s="169" t="s">
        <v>4664</v>
      </c>
      <c r="S2151" s="24"/>
      <c r="T2151" s="24"/>
      <c r="U2151" s="24"/>
    </row>
    <row r="2152" spans="2:21">
      <c r="B2152" s="24" t="s">
        <v>514</v>
      </c>
      <c r="C2152" s="24" t="s">
        <v>7174</v>
      </c>
      <c r="D2152" s="24"/>
      <c r="E2152" s="24" t="s">
        <v>264</v>
      </c>
      <c r="F2152" s="189" t="s">
        <v>4655</v>
      </c>
      <c r="G2152" s="189" t="s">
        <v>432</v>
      </c>
      <c r="H2152" s="202" t="s">
        <v>265</v>
      </c>
      <c r="I2152" s="188" t="s">
        <v>3961</v>
      </c>
      <c r="J2152" s="188" t="s">
        <v>3961</v>
      </c>
      <c r="K2152" s="188"/>
      <c r="L2152" s="188" t="s">
        <v>4658</v>
      </c>
      <c r="M2152" s="188" t="s">
        <v>535</v>
      </c>
      <c r="N2152" s="188" t="s">
        <v>4868</v>
      </c>
      <c r="O2152" s="188" t="s">
        <v>1125</v>
      </c>
      <c r="P2152" s="169" t="s">
        <v>544</v>
      </c>
      <c r="Q2152" s="188" t="s">
        <v>7143</v>
      </c>
      <c r="R2152" s="25" t="s">
        <v>1095</v>
      </c>
      <c r="S2152" s="24"/>
      <c r="T2152" s="24"/>
      <c r="U2152" s="24"/>
    </row>
    <row r="2153" spans="2:21">
      <c r="B2153" s="24" t="s">
        <v>514</v>
      </c>
      <c r="C2153" s="24" t="s">
        <v>7175</v>
      </c>
      <c r="D2153" s="24"/>
      <c r="E2153" s="24" t="s">
        <v>264</v>
      </c>
      <c r="F2153" s="189" t="s">
        <v>4655</v>
      </c>
      <c r="G2153" s="189" t="s">
        <v>432</v>
      </c>
      <c r="H2153" s="202" t="s">
        <v>265</v>
      </c>
      <c r="I2153" s="188" t="s">
        <v>3961</v>
      </c>
      <c r="J2153" s="188" t="s">
        <v>3961</v>
      </c>
      <c r="K2153" s="188"/>
      <c r="L2153" s="188" t="s">
        <v>4658</v>
      </c>
      <c r="M2153" s="188" t="s">
        <v>543</v>
      </c>
      <c r="N2153" s="188" t="s">
        <v>4868</v>
      </c>
      <c r="O2153" s="188" t="s">
        <v>1125</v>
      </c>
      <c r="P2153" s="169" t="s">
        <v>544</v>
      </c>
      <c r="Q2153" s="188" t="s">
        <v>7143</v>
      </c>
      <c r="R2153" s="169" t="s">
        <v>4664</v>
      </c>
      <c r="S2153" s="24"/>
      <c r="T2153" s="24"/>
      <c r="U2153" s="24"/>
    </row>
    <row r="2154" spans="2:21">
      <c r="B2154" s="24" t="s">
        <v>514</v>
      </c>
      <c r="C2154" s="24" t="s">
        <v>7176</v>
      </c>
      <c r="D2154" s="24"/>
      <c r="E2154" s="24" t="s">
        <v>264</v>
      </c>
      <c r="F2154" s="189" t="s">
        <v>4655</v>
      </c>
      <c r="G2154" s="189" t="s">
        <v>432</v>
      </c>
      <c r="H2154" s="202" t="s">
        <v>265</v>
      </c>
      <c r="I2154" s="188" t="s">
        <v>3956</v>
      </c>
      <c r="J2154" s="188" t="s">
        <v>4656</v>
      </c>
      <c r="K2154" s="188"/>
      <c r="L2154" s="188" t="s">
        <v>4658</v>
      </c>
      <c r="M2154" s="188" t="s">
        <v>535</v>
      </c>
      <c r="N2154" s="188" t="s">
        <v>5218</v>
      </c>
      <c r="O2154" s="188" t="s">
        <v>1125</v>
      </c>
      <c r="P2154" s="169" t="s">
        <v>544</v>
      </c>
      <c r="Q2154" s="188" t="s">
        <v>7143</v>
      </c>
      <c r="R2154" s="25" t="s">
        <v>1095</v>
      </c>
      <c r="S2154" s="24"/>
      <c r="T2154" s="24"/>
      <c r="U2154" s="24"/>
    </row>
    <row r="2155" spans="2:21">
      <c r="B2155" s="24" t="s">
        <v>514</v>
      </c>
      <c r="C2155" s="24" t="s">
        <v>7177</v>
      </c>
      <c r="D2155" s="24"/>
      <c r="E2155" s="24" t="s">
        <v>264</v>
      </c>
      <c r="F2155" s="189" t="s">
        <v>4655</v>
      </c>
      <c r="G2155" s="189" t="s">
        <v>432</v>
      </c>
      <c r="H2155" s="202" t="s">
        <v>265</v>
      </c>
      <c r="I2155" s="188" t="s">
        <v>3956</v>
      </c>
      <c r="J2155" s="188" t="s">
        <v>4656</v>
      </c>
      <c r="K2155" s="188"/>
      <c r="L2155" s="188" t="s">
        <v>4658</v>
      </c>
      <c r="M2155" s="188" t="s">
        <v>543</v>
      </c>
      <c r="N2155" s="188" t="s">
        <v>5218</v>
      </c>
      <c r="O2155" s="188" t="s">
        <v>1125</v>
      </c>
      <c r="P2155" s="169" t="s">
        <v>544</v>
      </c>
      <c r="Q2155" s="188" t="s">
        <v>7143</v>
      </c>
      <c r="R2155" s="169" t="s">
        <v>4664</v>
      </c>
      <c r="S2155" s="24"/>
      <c r="T2155" s="24"/>
      <c r="U2155" s="24"/>
    </row>
    <row r="2156" spans="2:21">
      <c r="B2156" s="24" t="s">
        <v>514</v>
      </c>
      <c r="C2156" s="24" t="s">
        <v>7178</v>
      </c>
      <c r="D2156" s="24"/>
      <c r="E2156" s="24" t="s">
        <v>264</v>
      </c>
      <c r="F2156" s="189" t="s">
        <v>4655</v>
      </c>
      <c r="G2156" s="189" t="s">
        <v>432</v>
      </c>
      <c r="H2156" s="202" t="s">
        <v>265</v>
      </c>
      <c r="I2156" s="188" t="s">
        <v>3961</v>
      </c>
      <c r="J2156" s="188" t="s">
        <v>3961</v>
      </c>
      <c r="K2156" s="188"/>
      <c r="L2156" s="188" t="s">
        <v>4658</v>
      </c>
      <c r="M2156" s="188" t="s">
        <v>535</v>
      </c>
      <c r="N2156" s="188" t="s">
        <v>5218</v>
      </c>
      <c r="O2156" s="188" t="s">
        <v>1125</v>
      </c>
      <c r="P2156" s="169" t="s">
        <v>544</v>
      </c>
      <c r="Q2156" s="188" t="s">
        <v>7143</v>
      </c>
      <c r="R2156" s="25" t="s">
        <v>1095</v>
      </c>
      <c r="S2156" s="24"/>
      <c r="T2156" s="24"/>
      <c r="U2156" s="24"/>
    </row>
    <row r="2157" spans="2:21">
      <c r="B2157" s="24" t="s">
        <v>514</v>
      </c>
      <c r="C2157" s="24" t="s">
        <v>7179</v>
      </c>
      <c r="D2157" s="24"/>
      <c r="E2157" s="24" t="s">
        <v>264</v>
      </c>
      <c r="F2157" s="189" t="s">
        <v>4655</v>
      </c>
      <c r="G2157" s="189" t="s">
        <v>432</v>
      </c>
      <c r="H2157" s="202" t="s">
        <v>265</v>
      </c>
      <c r="I2157" s="188" t="s">
        <v>3961</v>
      </c>
      <c r="J2157" s="188" t="s">
        <v>3961</v>
      </c>
      <c r="K2157" s="188"/>
      <c r="L2157" s="188" t="s">
        <v>4658</v>
      </c>
      <c r="M2157" s="188" t="s">
        <v>543</v>
      </c>
      <c r="N2157" s="188" t="s">
        <v>5218</v>
      </c>
      <c r="O2157" s="188" t="s">
        <v>1125</v>
      </c>
      <c r="P2157" s="169" t="s">
        <v>544</v>
      </c>
      <c r="Q2157" s="188" t="s">
        <v>7143</v>
      </c>
      <c r="R2157" s="169" t="s">
        <v>4664</v>
      </c>
      <c r="S2157" s="24"/>
      <c r="T2157" s="24"/>
      <c r="U2157" s="24"/>
    </row>
    <row r="2158" spans="2:21">
      <c r="B2158" s="24" t="s">
        <v>514</v>
      </c>
      <c r="C2158" s="24" t="s">
        <v>7180</v>
      </c>
      <c r="D2158" s="24"/>
      <c r="E2158" s="24" t="s">
        <v>264</v>
      </c>
      <c r="F2158" s="189" t="s">
        <v>4655</v>
      </c>
      <c r="G2158" s="189" t="s">
        <v>432</v>
      </c>
      <c r="H2158" s="202" t="s">
        <v>265</v>
      </c>
      <c r="I2158" s="188" t="s">
        <v>3956</v>
      </c>
      <c r="J2158" s="188" t="s">
        <v>4656</v>
      </c>
      <c r="K2158" s="188"/>
      <c r="L2158" s="188" t="s">
        <v>4867</v>
      </c>
      <c r="M2158" s="188" t="s">
        <v>535</v>
      </c>
      <c r="N2158" s="188" t="s">
        <v>5218</v>
      </c>
      <c r="O2158" s="188" t="s">
        <v>1125</v>
      </c>
      <c r="P2158" s="169" t="s">
        <v>544</v>
      </c>
      <c r="Q2158" s="188" t="s">
        <v>7143</v>
      </c>
      <c r="R2158" s="25" t="s">
        <v>1095</v>
      </c>
      <c r="S2158" s="24"/>
      <c r="T2158" s="24"/>
      <c r="U2158" s="24"/>
    </row>
    <row r="2159" spans="2:21">
      <c r="B2159" s="24" t="s">
        <v>514</v>
      </c>
      <c r="C2159" s="24" t="s">
        <v>7181</v>
      </c>
      <c r="D2159" s="24"/>
      <c r="E2159" s="24" t="s">
        <v>264</v>
      </c>
      <c r="F2159" s="189" t="s">
        <v>4655</v>
      </c>
      <c r="G2159" s="189" t="s">
        <v>432</v>
      </c>
      <c r="H2159" s="202" t="s">
        <v>265</v>
      </c>
      <c r="I2159" s="188" t="s">
        <v>3956</v>
      </c>
      <c r="J2159" s="188" t="s">
        <v>4656</v>
      </c>
      <c r="K2159" s="188"/>
      <c r="L2159" s="188" t="s">
        <v>4867</v>
      </c>
      <c r="M2159" s="188" t="s">
        <v>543</v>
      </c>
      <c r="N2159" s="188" t="s">
        <v>5218</v>
      </c>
      <c r="O2159" s="188" t="s">
        <v>1125</v>
      </c>
      <c r="P2159" s="169" t="s">
        <v>544</v>
      </c>
      <c r="Q2159" s="188" t="s">
        <v>7143</v>
      </c>
      <c r="R2159" s="169" t="s">
        <v>4664</v>
      </c>
      <c r="S2159" s="24"/>
      <c r="T2159" s="24"/>
      <c r="U2159" s="24"/>
    </row>
    <row r="2160" spans="2:21">
      <c r="B2160" s="24" t="s">
        <v>514</v>
      </c>
      <c r="C2160" s="24" t="s">
        <v>7182</v>
      </c>
      <c r="D2160" s="24"/>
      <c r="E2160" s="24" t="s">
        <v>264</v>
      </c>
      <c r="F2160" s="189" t="s">
        <v>4655</v>
      </c>
      <c r="G2160" s="189" t="s">
        <v>432</v>
      </c>
      <c r="H2160" s="202" t="s">
        <v>265</v>
      </c>
      <c r="I2160" s="188" t="s">
        <v>3961</v>
      </c>
      <c r="J2160" s="188" t="s">
        <v>3961</v>
      </c>
      <c r="K2160" s="188"/>
      <c r="L2160" s="188" t="s">
        <v>4867</v>
      </c>
      <c r="M2160" s="188" t="s">
        <v>535</v>
      </c>
      <c r="N2160" s="188" t="s">
        <v>5218</v>
      </c>
      <c r="O2160" s="188" t="s">
        <v>1125</v>
      </c>
      <c r="P2160" s="169" t="s">
        <v>544</v>
      </c>
      <c r="Q2160" s="188" t="s">
        <v>7143</v>
      </c>
      <c r="R2160" s="25" t="s">
        <v>1095</v>
      </c>
      <c r="S2160" s="24"/>
      <c r="T2160" s="24"/>
      <c r="U2160" s="24"/>
    </row>
    <row r="2161" spans="2:21">
      <c r="B2161" s="24" t="s">
        <v>514</v>
      </c>
      <c r="C2161" s="24" t="s">
        <v>7183</v>
      </c>
      <c r="D2161" s="24"/>
      <c r="E2161" s="24" t="s">
        <v>264</v>
      </c>
      <c r="F2161" s="189" t="s">
        <v>4655</v>
      </c>
      <c r="G2161" s="189" t="s">
        <v>432</v>
      </c>
      <c r="H2161" s="202" t="s">
        <v>265</v>
      </c>
      <c r="I2161" s="188" t="s">
        <v>3961</v>
      </c>
      <c r="J2161" s="188" t="s">
        <v>3961</v>
      </c>
      <c r="K2161" s="188"/>
      <c r="L2161" s="188" t="s">
        <v>4867</v>
      </c>
      <c r="M2161" s="188" t="s">
        <v>543</v>
      </c>
      <c r="N2161" s="188" t="s">
        <v>5218</v>
      </c>
      <c r="O2161" s="188" t="s">
        <v>1125</v>
      </c>
      <c r="P2161" s="169" t="s">
        <v>544</v>
      </c>
      <c r="Q2161" s="188" t="s">
        <v>7143</v>
      </c>
      <c r="R2161" s="169" t="s">
        <v>4664</v>
      </c>
      <c r="S2161" s="24"/>
      <c r="T2161" s="24"/>
      <c r="U2161" s="24"/>
    </row>
    <row r="2162" spans="2:21">
      <c r="B2162" s="24" t="s">
        <v>514</v>
      </c>
      <c r="C2162" s="24" t="s">
        <v>7184</v>
      </c>
      <c r="D2162" s="24"/>
      <c r="E2162" s="24" t="s">
        <v>264</v>
      </c>
      <c r="F2162" s="189" t="s">
        <v>4655</v>
      </c>
      <c r="G2162" s="189" t="s">
        <v>432</v>
      </c>
      <c r="H2162" s="202" t="s">
        <v>265</v>
      </c>
      <c r="I2162" s="188" t="s">
        <v>3956</v>
      </c>
      <c r="J2162" s="188" t="s">
        <v>4656</v>
      </c>
      <c r="K2162" s="188"/>
      <c r="L2162" s="188" t="s">
        <v>4658</v>
      </c>
      <c r="M2162" s="188" t="s">
        <v>550</v>
      </c>
      <c r="N2162" s="188" t="s">
        <v>549</v>
      </c>
      <c r="O2162" s="188" t="s">
        <v>1235</v>
      </c>
      <c r="P2162" s="169" t="s">
        <v>544</v>
      </c>
      <c r="Q2162" s="188" t="s">
        <v>7143</v>
      </c>
      <c r="R2162" s="25" t="s">
        <v>1095</v>
      </c>
      <c r="S2162" s="24"/>
      <c r="T2162" s="24"/>
      <c r="U2162" s="24"/>
    </row>
    <row r="2163" spans="2:21">
      <c r="B2163" s="24" t="s">
        <v>514</v>
      </c>
      <c r="C2163" s="24" t="s">
        <v>7185</v>
      </c>
      <c r="D2163" s="24"/>
      <c r="E2163" s="24" t="s">
        <v>264</v>
      </c>
      <c r="F2163" s="189" t="s">
        <v>4655</v>
      </c>
      <c r="G2163" s="189" t="s">
        <v>432</v>
      </c>
      <c r="H2163" s="202" t="s">
        <v>265</v>
      </c>
      <c r="I2163" s="188" t="s">
        <v>3961</v>
      </c>
      <c r="J2163" s="188" t="s">
        <v>3961</v>
      </c>
      <c r="K2163" s="188"/>
      <c r="L2163" s="188" t="s">
        <v>4658</v>
      </c>
      <c r="M2163" s="188" t="s">
        <v>550</v>
      </c>
      <c r="N2163" s="188" t="s">
        <v>549</v>
      </c>
      <c r="O2163" s="188" t="s">
        <v>1235</v>
      </c>
      <c r="P2163" s="169" t="s">
        <v>544</v>
      </c>
      <c r="Q2163" s="188" t="s">
        <v>7143</v>
      </c>
      <c r="R2163" s="25" t="s">
        <v>1095</v>
      </c>
      <c r="S2163" s="24"/>
      <c r="T2163" s="24"/>
      <c r="U2163" s="24"/>
    </row>
    <row r="2164" spans="2:21">
      <c r="B2164" s="24" t="s">
        <v>514</v>
      </c>
      <c r="C2164" s="24" t="s">
        <v>7186</v>
      </c>
      <c r="D2164" s="24"/>
      <c r="E2164" s="24" t="s">
        <v>264</v>
      </c>
      <c r="F2164" s="189" t="s">
        <v>4655</v>
      </c>
      <c r="G2164" s="189" t="s">
        <v>432</v>
      </c>
      <c r="H2164" s="202" t="s">
        <v>265</v>
      </c>
      <c r="I2164" s="188" t="s">
        <v>3956</v>
      </c>
      <c r="J2164" s="188" t="s">
        <v>4656</v>
      </c>
      <c r="K2164" s="188"/>
      <c r="L2164" s="188" t="s">
        <v>4867</v>
      </c>
      <c r="M2164" s="188" t="s">
        <v>535</v>
      </c>
      <c r="N2164" s="188" t="s">
        <v>4868</v>
      </c>
      <c r="O2164" s="188" t="s">
        <v>1235</v>
      </c>
      <c r="P2164" s="169" t="s">
        <v>544</v>
      </c>
      <c r="Q2164" s="188" t="s">
        <v>7143</v>
      </c>
      <c r="R2164" s="25" t="s">
        <v>1095</v>
      </c>
      <c r="S2164" s="24"/>
      <c r="T2164" s="24"/>
      <c r="U2164" s="24"/>
    </row>
    <row r="2165" spans="2:21">
      <c r="B2165" s="24" t="s">
        <v>514</v>
      </c>
      <c r="C2165" s="24" t="s">
        <v>7187</v>
      </c>
      <c r="D2165" s="24"/>
      <c r="E2165" s="24" t="s">
        <v>264</v>
      </c>
      <c r="F2165" s="189" t="s">
        <v>4655</v>
      </c>
      <c r="G2165" s="189" t="s">
        <v>432</v>
      </c>
      <c r="H2165" s="202" t="s">
        <v>265</v>
      </c>
      <c r="I2165" s="188" t="s">
        <v>3956</v>
      </c>
      <c r="J2165" s="188" t="s">
        <v>4656</v>
      </c>
      <c r="K2165" s="188"/>
      <c r="L2165" s="188" t="s">
        <v>4867</v>
      </c>
      <c r="M2165" s="188" t="s">
        <v>543</v>
      </c>
      <c r="N2165" s="188" t="s">
        <v>4868</v>
      </c>
      <c r="O2165" s="188" t="s">
        <v>1235</v>
      </c>
      <c r="P2165" s="169" t="s">
        <v>544</v>
      </c>
      <c r="Q2165" s="188" t="s">
        <v>7143</v>
      </c>
      <c r="R2165" s="169" t="s">
        <v>4664</v>
      </c>
      <c r="S2165" s="24"/>
      <c r="T2165" s="24"/>
      <c r="U2165" s="24"/>
    </row>
    <row r="2166" spans="2:21">
      <c r="B2166" s="24" t="s">
        <v>514</v>
      </c>
      <c r="C2166" s="24" t="s">
        <v>7188</v>
      </c>
      <c r="D2166" s="24"/>
      <c r="E2166" s="24" t="s">
        <v>264</v>
      </c>
      <c r="F2166" s="189" t="s">
        <v>4655</v>
      </c>
      <c r="G2166" s="189" t="s">
        <v>432</v>
      </c>
      <c r="H2166" s="202" t="s">
        <v>265</v>
      </c>
      <c r="I2166" s="188" t="s">
        <v>3956</v>
      </c>
      <c r="J2166" s="188" t="s">
        <v>4656</v>
      </c>
      <c r="K2166" s="188"/>
      <c r="L2166" s="188" t="s">
        <v>4867</v>
      </c>
      <c r="M2166" s="188" t="s">
        <v>550</v>
      </c>
      <c r="N2166" s="188" t="s">
        <v>549</v>
      </c>
      <c r="O2166" s="188" t="s">
        <v>1235</v>
      </c>
      <c r="P2166" s="169" t="s">
        <v>544</v>
      </c>
      <c r="Q2166" s="188" t="s">
        <v>7143</v>
      </c>
      <c r="R2166" s="25" t="s">
        <v>1095</v>
      </c>
      <c r="S2166" s="24"/>
      <c r="T2166" s="24"/>
      <c r="U2166" s="24"/>
    </row>
    <row r="2167" spans="2:21">
      <c r="B2167" s="24" t="s">
        <v>514</v>
      </c>
      <c r="C2167" s="24" t="s">
        <v>7189</v>
      </c>
      <c r="D2167" s="24"/>
      <c r="E2167" s="24" t="s">
        <v>264</v>
      </c>
      <c r="F2167" s="189" t="s">
        <v>4655</v>
      </c>
      <c r="G2167" s="189" t="s">
        <v>432</v>
      </c>
      <c r="H2167" s="202" t="s">
        <v>265</v>
      </c>
      <c r="I2167" s="188" t="s">
        <v>3961</v>
      </c>
      <c r="J2167" s="188" t="s">
        <v>3961</v>
      </c>
      <c r="K2167" s="188"/>
      <c r="L2167" s="188" t="s">
        <v>4867</v>
      </c>
      <c r="M2167" s="188" t="s">
        <v>535</v>
      </c>
      <c r="N2167" s="188" t="s">
        <v>4868</v>
      </c>
      <c r="O2167" s="188" t="s">
        <v>1235</v>
      </c>
      <c r="P2167" s="169" t="s">
        <v>544</v>
      </c>
      <c r="Q2167" s="188" t="s">
        <v>7143</v>
      </c>
      <c r="R2167" s="25" t="s">
        <v>1095</v>
      </c>
      <c r="S2167" s="24"/>
      <c r="T2167" s="24"/>
      <c r="U2167" s="24"/>
    </row>
    <row r="2168" spans="2:21">
      <c r="B2168" s="24" t="s">
        <v>514</v>
      </c>
      <c r="C2168" s="24" t="s">
        <v>7190</v>
      </c>
      <c r="D2168" s="24"/>
      <c r="E2168" s="24" t="s">
        <v>264</v>
      </c>
      <c r="F2168" s="189" t="s">
        <v>4655</v>
      </c>
      <c r="G2168" s="189" t="s">
        <v>432</v>
      </c>
      <c r="H2168" s="202" t="s">
        <v>265</v>
      </c>
      <c r="I2168" s="188" t="s">
        <v>3961</v>
      </c>
      <c r="J2168" s="188" t="s">
        <v>3961</v>
      </c>
      <c r="K2168" s="188"/>
      <c r="L2168" s="188" t="s">
        <v>4867</v>
      </c>
      <c r="M2168" s="188" t="s">
        <v>543</v>
      </c>
      <c r="N2168" s="188" t="s">
        <v>4868</v>
      </c>
      <c r="O2168" s="188" t="s">
        <v>1235</v>
      </c>
      <c r="P2168" s="169" t="s">
        <v>544</v>
      </c>
      <c r="Q2168" s="188" t="s">
        <v>7143</v>
      </c>
      <c r="R2168" s="169" t="s">
        <v>4664</v>
      </c>
      <c r="S2168" s="24"/>
      <c r="T2168" s="24"/>
      <c r="U2168" s="24"/>
    </row>
    <row r="2169" spans="2:21">
      <c r="B2169" s="24" t="s">
        <v>514</v>
      </c>
      <c r="C2169" s="24" t="s">
        <v>7191</v>
      </c>
      <c r="D2169" s="24"/>
      <c r="E2169" s="24" t="s">
        <v>264</v>
      </c>
      <c r="F2169" s="189" t="s">
        <v>4655</v>
      </c>
      <c r="G2169" s="189" t="s">
        <v>432</v>
      </c>
      <c r="H2169" s="202" t="s">
        <v>265</v>
      </c>
      <c r="I2169" s="188" t="s">
        <v>3961</v>
      </c>
      <c r="J2169" s="188" t="s">
        <v>3961</v>
      </c>
      <c r="K2169" s="188"/>
      <c r="L2169" s="188" t="s">
        <v>4867</v>
      </c>
      <c r="M2169" s="188" t="s">
        <v>550</v>
      </c>
      <c r="N2169" s="188" t="s">
        <v>549</v>
      </c>
      <c r="O2169" s="188" t="s">
        <v>1235</v>
      </c>
      <c r="P2169" s="169" t="s">
        <v>544</v>
      </c>
      <c r="Q2169" s="188" t="s">
        <v>7143</v>
      </c>
      <c r="R2169" s="25" t="s">
        <v>1095</v>
      </c>
      <c r="S2169" s="24"/>
      <c r="T2169" s="24"/>
      <c r="U2169" s="24"/>
    </row>
    <row r="2170" spans="2:21">
      <c r="B2170" s="24" t="s">
        <v>514</v>
      </c>
      <c r="C2170" s="24" t="s">
        <v>7192</v>
      </c>
      <c r="D2170" s="24"/>
      <c r="E2170" s="24" t="s">
        <v>264</v>
      </c>
      <c r="F2170" s="189" t="s">
        <v>4655</v>
      </c>
      <c r="G2170" s="189" t="s">
        <v>432</v>
      </c>
      <c r="H2170" s="202" t="s">
        <v>265</v>
      </c>
      <c r="I2170" s="188" t="s">
        <v>3956</v>
      </c>
      <c r="J2170" s="188" t="s">
        <v>4656</v>
      </c>
      <c r="K2170" s="188"/>
      <c r="L2170" s="188" t="s">
        <v>4658</v>
      </c>
      <c r="M2170" s="188" t="s">
        <v>535</v>
      </c>
      <c r="N2170" s="188" t="s">
        <v>4868</v>
      </c>
      <c r="O2170" s="188" t="s">
        <v>1235</v>
      </c>
      <c r="P2170" s="169" t="s">
        <v>544</v>
      </c>
      <c r="Q2170" s="188" t="s">
        <v>7143</v>
      </c>
      <c r="R2170" s="25" t="s">
        <v>1095</v>
      </c>
      <c r="S2170" s="24"/>
      <c r="T2170" s="24"/>
      <c r="U2170" s="24"/>
    </row>
    <row r="2171" spans="2:21">
      <c r="B2171" s="24" t="s">
        <v>514</v>
      </c>
      <c r="C2171" s="24" t="s">
        <v>7193</v>
      </c>
      <c r="D2171" s="24"/>
      <c r="E2171" s="24" t="s">
        <v>264</v>
      </c>
      <c r="F2171" s="189" t="s">
        <v>4655</v>
      </c>
      <c r="G2171" s="189" t="s">
        <v>432</v>
      </c>
      <c r="H2171" s="202" t="s">
        <v>265</v>
      </c>
      <c r="I2171" s="188" t="s">
        <v>3956</v>
      </c>
      <c r="J2171" s="188" t="s">
        <v>4656</v>
      </c>
      <c r="K2171" s="188"/>
      <c r="L2171" s="188" t="s">
        <v>4658</v>
      </c>
      <c r="M2171" s="188" t="s">
        <v>543</v>
      </c>
      <c r="N2171" s="188" t="s">
        <v>4868</v>
      </c>
      <c r="O2171" s="188" t="s">
        <v>1235</v>
      </c>
      <c r="P2171" s="169" t="s">
        <v>544</v>
      </c>
      <c r="Q2171" s="188" t="s">
        <v>7143</v>
      </c>
      <c r="R2171" s="169" t="s">
        <v>4664</v>
      </c>
      <c r="S2171" s="24"/>
      <c r="T2171" s="24"/>
      <c r="U2171" s="24"/>
    </row>
    <row r="2172" spans="2:21">
      <c r="B2172" s="24" t="s">
        <v>514</v>
      </c>
      <c r="C2172" s="24" t="s">
        <v>7194</v>
      </c>
      <c r="D2172" s="24"/>
      <c r="E2172" s="24" t="s">
        <v>264</v>
      </c>
      <c r="F2172" s="189" t="s">
        <v>4655</v>
      </c>
      <c r="G2172" s="189" t="s">
        <v>432</v>
      </c>
      <c r="H2172" s="202" t="s">
        <v>265</v>
      </c>
      <c r="I2172" s="188" t="s">
        <v>3961</v>
      </c>
      <c r="J2172" s="188" t="s">
        <v>3961</v>
      </c>
      <c r="K2172" s="188"/>
      <c r="L2172" s="188" t="s">
        <v>4658</v>
      </c>
      <c r="M2172" s="188" t="s">
        <v>535</v>
      </c>
      <c r="N2172" s="188" t="s">
        <v>4868</v>
      </c>
      <c r="O2172" s="188" t="s">
        <v>1235</v>
      </c>
      <c r="P2172" s="169" t="s">
        <v>544</v>
      </c>
      <c r="Q2172" s="188" t="s">
        <v>7143</v>
      </c>
      <c r="R2172" s="25" t="s">
        <v>1095</v>
      </c>
      <c r="S2172" s="24"/>
      <c r="T2172" s="24"/>
      <c r="U2172" s="24"/>
    </row>
    <row r="2173" spans="2:21">
      <c r="B2173" s="24" t="s">
        <v>514</v>
      </c>
      <c r="C2173" s="24" t="s">
        <v>7195</v>
      </c>
      <c r="D2173" s="24"/>
      <c r="E2173" s="24" t="s">
        <v>264</v>
      </c>
      <c r="F2173" s="189" t="s">
        <v>4655</v>
      </c>
      <c r="G2173" s="189" t="s">
        <v>432</v>
      </c>
      <c r="H2173" s="202" t="s">
        <v>265</v>
      </c>
      <c r="I2173" s="188" t="s">
        <v>3961</v>
      </c>
      <c r="J2173" s="188" t="s">
        <v>3961</v>
      </c>
      <c r="K2173" s="188"/>
      <c r="L2173" s="188" t="s">
        <v>4658</v>
      </c>
      <c r="M2173" s="188" t="s">
        <v>543</v>
      </c>
      <c r="N2173" s="188" t="s">
        <v>4868</v>
      </c>
      <c r="O2173" s="188" t="s">
        <v>1235</v>
      </c>
      <c r="P2173" s="169" t="s">
        <v>544</v>
      </c>
      <c r="Q2173" s="188" t="s">
        <v>7143</v>
      </c>
      <c r="R2173" s="169" t="s">
        <v>4664</v>
      </c>
      <c r="S2173" s="24"/>
      <c r="T2173" s="24"/>
      <c r="U2173" s="24"/>
    </row>
    <row r="2174" spans="2:21">
      <c r="B2174" s="24" t="s">
        <v>514</v>
      </c>
      <c r="C2174" s="24" t="s">
        <v>7196</v>
      </c>
      <c r="D2174" s="24"/>
      <c r="E2174" s="24" t="s">
        <v>264</v>
      </c>
      <c r="F2174" s="189" t="s">
        <v>4655</v>
      </c>
      <c r="G2174" s="189" t="s">
        <v>432</v>
      </c>
      <c r="H2174" s="202" t="s">
        <v>265</v>
      </c>
      <c r="I2174" s="188" t="s">
        <v>3956</v>
      </c>
      <c r="J2174" s="188" t="s">
        <v>4656</v>
      </c>
      <c r="K2174" s="188"/>
      <c r="L2174" s="188" t="s">
        <v>4658</v>
      </c>
      <c r="M2174" s="188" t="s">
        <v>535</v>
      </c>
      <c r="N2174" s="188" t="s">
        <v>5218</v>
      </c>
      <c r="O2174" s="188" t="s">
        <v>1235</v>
      </c>
      <c r="P2174" s="169" t="s">
        <v>544</v>
      </c>
      <c r="Q2174" s="188" t="s">
        <v>7143</v>
      </c>
      <c r="R2174" s="25" t="s">
        <v>1095</v>
      </c>
      <c r="S2174" s="24"/>
      <c r="T2174" s="24"/>
      <c r="U2174" s="24"/>
    </row>
    <row r="2175" spans="2:21">
      <c r="B2175" s="24" t="s">
        <v>514</v>
      </c>
      <c r="C2175" s="24" t="s">
        <v>7197</v>
      </c>
      <c r="D2175" s="24"/>
      <c r="E2175" s="24" t="s">
        <v>264</v>
      </c>
      <c r="F2175" s="189" t="s">
        <v>4655</v>
      </c>
      <c r="G2175" s="189" t="s">
        <v>432</v>
      </c>
      <c r="H2175" s="202" t="s">
        <v>265</v>
      </c>
      <c r="I2175" s="188" t="s">
        <v>3956</v>
      </c>
      <c r="J2175" s="188" t="s">
        <v>4656</v>
      </c>
      <c r="K2175" s="188"/>
      <c r="L2175" s="188" t="s">
        <v>4658</v>
      </c>
      <c r="M2175" s="188" t="s">
        <v>543</v>
      </c>
      <c r="N2175" s="188" t="s">
        <v>5218</v>
      </c>
      <c r="O2175" s="188" t="s">
        <v>1235</v>
      </c>
      <c r="P2175" s="169" t="s">
        <v>544</v>
      </c>
      <c r="Q2175" s="188" t="s">
        <v>7143</v>
      </c>
      <c r="R2175" s="169" t="s">
        <v>4664</v>
      </c>
      <c r="S2175" s="24"/>
      <c r="T2175" s="24"/>
      <c r="U2175" s="24"/>
    </row>
    <row r="2176" spans="2:21">
      <c r="B2176" s="24" t="s">
        <v>514</v>
      </c>
      <c r="C2176" s="24" t="s">
        <v>7198</v>
      </c>
      <c r="D2176" s="24"/>
      <c r="E2176" s="24" t="s">
        <v>264</v>
      </c>
      <c r="F2176" s="189" t="s">
        <v>4655</v>
      </c>
      <c r="G2176" s="189" t="s">
        <v>432</v>
      </c>
      <c r="H2176" s="202" t="s">
        <v>265</v>
      </c>
      <c r="I2176" s="188" t="s">
        <v>3961</v>
      </c>
      <c r="J2176" s="188" t="s">
        <v>3961</v>
      </c>
      <c r="K2176" s="188"/>
      <c r="L2176" s="188" t="s">
        <v>4658</v>
      </c>
      <c r="M2176" s="188" t="s">
        <v>535</v>
      </c>
      <c r="N2176" s="188" t="s">
        <v>5218</v>
      </c>
      <c r="O2176" s="188" t="s">
        <v>1235</v>
      </c>
      <c r="P2176" s="169" t="s">
        <v>544</v>
      </c>
      <c r="Q2176" s="188" t="s">
        <v>7143</v>
      </c>
      <c r="R2176" s="25" t="s">
        <v>1095</v>
      </c>
      <c r="S2176" s="24"/>
      <c r="T2176" s="24"/>
      <c r="U2176" s="24"/>
    </row>
    <row r="2177" spans="2:21">
      <c r="B2177" s="24" t="s">
        <v>514</v>
      </c>
      <c r="C2177" s="24" t="s">
        <v>7199</v>
      </c>
      <c r="D2177" s="24"/>
      <c r="E2177" s="24" t="s">
        <v>264</v>
      </c>
      <c r="F2177" s="189" t="s">
        <v>4655</v>
      </c>
      <c r="G2177" s="189" t="s">
        <v>432</v>
      </c>
      <c r="H2177" s="202" t="s">
        <v>265</v>
      </c>
      <c r="I2177" s="188" t="s">
        <v>3961</v>
      </c>
      <c r="J2177" s="188" t="s">
        <v>3961</v>
      </c>
      <c r="K2177" s="188"/>
      <c r="L2177" s="188" t="s">
        <v>4658</v>
      </c>
      <c r="M2177" s="188" t="s">
        <v>543</v>
      </c>
      <c r="N2177" s="188" t="s">
        <v>5218</v>
      </c>
      <c r="O2177" s="188" t="s">
        <v>1235</v>
      </c>
      <c r="P2177" s="169" t="s">
        <v>544</v>
      </c>
      <c r="Q2177" s="188" t="s">
        <v>7143</v>
      </c>
      <c r="R2177" s="169" t="s">
        <v>4664</v>
      </c>
      <c r="S2177" s="24"/>
      <c r="T2177" s="24"/>
      <c r="U2177" s="24"/>
    </row>
    <row r="2178" spans="2:21">
      <c r="B2178" s="24" t="s">
        <v>514</v>
      </c>
      <c r="C2178" s="24" t="s">
        <v>7200</v>
      </c>
      <c r="D2178" s="24"/>
      <c r="E2178" s="24" t="s">
        <v>264</v>
      </c>
      <c r="F2178" s="189" t="s">
        <v>4655</v>
      </c>
      <c r="G2178" s="189" t="s">
        <v>432</v>
      </c>
      <c r="H2178" s="202" t="s">
        <v>265</v>
      </c>
      <c r="I2178" s="188" t="s">
        <v>3956</v>
      </c>
      <c r="J2178" s="188" t="s">
        <v>4656</v>
      </c>
      <c r="K2178" s="188"/>
      <c r="L2178" s="188" t="s">
        <v>4867</v>
      </c>
      <c r="M2178" s="188" t="s">
        <v>535</v>
      </c>
      <c r="N2178" s="188" t="s">
        <v>5218</v>
      </c>
      <c r="O2178" s="188" t="s">
        <v>1235</v>
      </c>
      <c r="P2178" s="169" t="s">
        <v>544</v>
      </c>
      <c r="Q2178" s="188" t="s">
        <v>7143</v>
      </c>
      <c r="R2178" s="25" t="s">
        <v>1095</v>
      </c>
      <c r="S2178" s="24"/>
      <c r="T2178" s="24"/>
      <c r="U2178" s="24"/>
    </row>
    <row r="2179" spans="2:21">
      <c r="B2179" s="24" t="s">
        <v>514</v>
      </c>
      <c r="C2179" s="24" t="s">
        <v>7201</v>
      </c>
      <c r="D2179" s="24"/>
      <c r="E2179" s="24" t="s">
        <v>264</v>
      </c>
      <c r="F2179" s="189" t="s">
        <v>4655</v>
      </c>
      <c r="G2179" s="189" t="s">
        <v>432</v>
      </c>
      <c r="H2179" s="202" t="s">
        <v>265</v>
      </c>
      <c r="I2179" s="188" t="s">
        <v>3956</v>
      </c>
      <c r="J2179" s="188" t="s">
        <v>4656</v>
      </c>
      <c r="K2179" s="188"/>
      <c r="L2179" s="188" t="s">
        <v>4867</v>
      </c>
      <c r="M2179" s="188" t="s">
        <v>543</v>
      </c>
      <c r="N2179" s="188" t="s">
        <v>5218</v>
      </c>
      <c r="O2179" s="188" t="s">
        <v>1235</v>
      </c>
      <c r="P2179" s="169" t="s">
        <v>544</v>
      </c>
      <c r="Q2179" s="188" t="s">
        <v>7143</v>
      </c>
      <c r="R2179" s="169" t="s">
        <v>4664</v>
      </c>
      <c r="S2179" s="24"/>
      <c r="T2179" s="24"/>
      <c r="U2179" s="24"/>
    </row>
    <row r="2180" spans="2:21">
      <c r="B2180" s="24" t="s">
        <v>514</v>
      </c>
      <c r="C2180" s="24" t="s">
        <v>7202</v>
      </c>
      <c r="D2180" s="24"/>
      <c r="E2180" s="24" t="s">
        <v>264</v>
      </c>
      <c r="F2180" s="189" t="s">
        <v>4655</v>
      </c>
      <c r="G2180" s="189" t="s">
        <v>432</v>
      </c>
      <c r="H2180" s="202" t="s">
        <v>265</v>
      </c>
      <c r="I2180" s="188" t="s">
        <v>3961</v>
      </c>
      <c r="J2180" s="188" t="s">
        <v>3961</v>
      </c>
      <c r="K2180" s="188"/>
      <c r="L2180" s="188" t="s">
        <v>4867</v>
      </c>
      <c r="M2180" s="188" t="s">
        <v>535</v>
      </c>
      <c r="N2180" s="188" t="s">
        <v>5218</v>
      </c>
      <c r="O2180" s="188" t="s">
        <v>1235</v>
      </c>
      <c r="P2180" s="169" t="s">
        <v>544</v>
      </c>
      <c r="Q2180" s="188" t="s">
        <v>7143</v>
      </c>
      <c r="R2180" s="25" t="s">
        <v>1095</v>
      </c>
      <c r="S2180" s="24"/>
      <c r="T2180" s="24"/>
      <c r="U2180" s="24"/>
    </row>
    <row r="2181" spans="2:21">
      <c r="B2181" s="24" t="s">
        <v>514</v>
      </c>
      <c r="C2181" s="24" t="s">
        <v>7203</v>
      </c>
      <c r="D2181" s="24"/>
      <c r="E2181" s="24" t="s">
        <v>264</v>
      </c>
      <c r="F2181" s="189" t="s">
        <v>4655</v>
      </c>
      <c r="G2181" s="189" t="s">
        <v>432</v>
      </c>
      <c r="H2181" s="202" t="s">
        <v>265</v>
      </c>
      <c r="I2181" s="188" t="s">
        <v>3961</v>
      </c>
      <c r="J2181" s="188" t="s">
        <v>3961</v>
      </c>
      <c r="K2181" s="188"/>
      <c r="L2181" s="188" t="s">
        <v>4867</v>
      </c>
      <c r="M2181" s="188" t="s">
        <v>543</v>
      </c>
      <c r="N2181" s="188" t="s">
        <v>5218</v>
      </c>
      <c r="O2181" s="188" t="s">
        <v>1235</v>
      </c>
      <c r="P2181" s="169" t="s">
        <v>544</v>
      </c>
      <c r="Q2181" s="188" t="s">
        <v>7143</v>
      </c>
      <c r="R2181" s="169" t="s">
        <v>4664</v>
      </c>
      <c r="S2181" s="24"/>
      <c r="T2181" s="24"/>
      <c r="U2181" s="24"/>
    </row>
    <row r="2182" spans="2:21">
      <c r="B2182" s="24" t="s">
        <v>514</v>
      </c>
      <c r="C2182" s="24" t="s">
        <v>7204</v>
      </c>
      <c r="D2182" s="24"/>
      <c r="E2182" s="24" t="s">
        <v>268</v>
      </c>
      <c r="F2182" s="189" t="s">
        <v>4655</v>
      </c>
      <c r="G2182" s="189" t="s">
        <v>450</v>
      </c>
      <c r="H2182" s="195" t="s">
        <v>269</v>
      </c>
      <c r="I2182" s="188" t="s">
        <v>3956</v>
      </c>
      <c r="J2182" s="188" t="s">
        <v>4656</v>
      </c>
      <c r="K2182" s="188"/>
      <c r="L2182" s="188" t="s">
        <v>4658</v>
      </c>
      <c r="M2182" s="188" t="s">
        <v>550</v>
      </c>
      <c r="N2182" s="188" t="s">
        <v>549</v>
      </c>
      <c r="O2182" s="188" t="s">
        <v>536</v>
      </c>
      <c r="P2182" s="169" t="s">
        <v>544</v>
      </c>
      <c r="Q2182" s="188" t="s">
        <v>7143</v>
      </c>
      <c r="R2182" s="169" t="s">
        <v>552</v>
      </c>
      <c r="S2182" s="24"/>
      <c r="T2182" s="24"/>
      <c r="U2182" s="24"/>
    </row>
    <row r="2183" spans="2:21">
      <c r="B2183" s="24" t="s">
        <v>514</v>
      </c>
      <c r="C2183" s="24" t="s">
        <v>7205</v>
      </c>
      <c r="D2183" s="24"/>
      <c r="E2183" s="24" t="s">
        <v>268</v>
      </c>
      <c r="F2183" s="189" t="s">
        <v>4655</v>
      </c>
      <c r="G2183" s="189" t="s">
        <v>450</v>
      </c>
      <c r="H2183" s="195" t="s">
        <v>269</v>
      </c>
      <c r="I2183" s="188" t="s">
        <v>3961</v>
      </c>
      <c r="J2183" s="188" t="s">
        <v>3961</v>
      </c>
      <c r="K2183" s="188"/>
      <c r="L2183" s="188" t="s">
        <v>4658</v>
      </c>
      <c r="M2183" s="188" t="s">
        <v>550</v>
      </c>
      <c r="N2183" s="188" t="s">
        <v>549</v>
      </c>
      <c r="O2183" s="188" t="s">
        <v>536</v>
      </c>
      <c r="P2183" s="169" t="s">
        <v>544</v>
      </c>
      <c r="Q2183" s="188" t="s">
        <v>7143</v>
      </c>
      <c r="R2183" s="169" t="s">
        <v>552</v>
      </c>
      <c r="S2183" s="24"/>
      <c r="T2183" s="24"/>
      <c r="U2183" s="24"/>
    </row>
    <row r="2184" spans="2:21">
      <c r="B2184" s="24" t="s">
        <v>514</v>
      </c>
      <c r="C2184" s="24" t="s">
        <v>7206</v>
      </c>
      <c r="D2184" s="24"/>
      <c r="E2184" s="24" t="s">
        <v>268</v>
      </c>
      <c r="F2184" s="189" t="s">
        <v>4655</v>
      </c>
      <c r="G2184" s="189" t="s">
        <v>450</v>
      </c>
      <c r="H2184" s="195" t="s">
        <v>269</v>
      </c>
      <c r="I2184" s="188" t="s">
        <v>3956</v>
      </c>
      <c r="J2184" s="188" t="s">
        <v>4656</v>
      </c>
      <c r="K2184" s="188"/>
      <c r="L2184" s="188" t="s">
        <v>4867</v>
      </c>
      <c r="M2184" s="188" t="s">
        <v>535</v>
      </c>
      <c r="N2184" s="188" t="s">
        <v>4868</v>
      </c>
      <c r="O2184" s="188" t="s">
        <v>536</v>
      </c>
      <c r="P2184" s="169" t="s">
        <v>544</v>
      </c>
      <c r="Q2184" s="188" t="s">
        <v>7146</v>
      </c>
      <c r="R2184" s="169" t="s">
        <v>4664</v>
      </c>
      <c r="S2184" s="24"/>
      <c r="T2184" s="24"/>
      <c r="U2184" s="24"/>
    </row>
    <row r="2185" spans="2:21">
      <c r="B2185" s="24" t="s">
        <v>514</v>
      </c>
      <c r="C2185" s="24" t="s">
        <v>7207</v>
      </c>
      <c r="D2185" s="24"/>
      <c r="E2185" s="24" t="s">
        <v>268</v>
      </c>
      <c r="F2185" s="189" t="s">
        <v>4655</v>
      </c>
      <c r="G2185" s="189" t="s">
        <v>450</v>
      </c>
      <c r="H2185" s="195" t="s">
        <v>269</v>
      </c>
      <c r="I2185" s="188" t="s">
        <v>3956</v>
      </c>
      <c r="J2185" s="188" t="s">
        <v>4656</v>
      </c>
      <c r="K2185" s="188"/>
      <c r="L2185" s="188" t="s">
        <v>4867</v>
      </c>
      <c r="M2185" s="188" t="s">
        <v>543</v>
      </c>
      <c r="N2185" s="188" t="s">
        <v>4868</v>
      </c>
      <c r="O2185" s="188" t="s">
        <v>536</v>
      </c>
      <c r="P2185" s="169" t="s">
        <v>544</v>
      </c>
      <c r="Q2185" s="188" t="s">
        <v>7143</v>
      </c>
      <c r="R2185" s="169" t="s">
        <v>4664</v>
      </c>
      <c r="S2185" s="24"/>
      <c r="T2185" s="24"/>
      <c r="U2185" s="24"/>
    </row>
    <row r="2186" spans="2:21">
      <c r="B2186" s="24" t="s">
        <v>514</v>
      </c>
      <c r="C2186" s="24" t="s">
        <v>7208</v>
      </c>
      <c r="D2186" s="24"/>
      <c r="E2186" s="24" t="s">
        <v>268</v>
      </c>
      <c r="F2186" s="189" t="s">
        <v>4655</v>
      </c>
      <c r="G2186" s="189" t="s">
        <v>450</v>
      </c>
      <c r="H2186" s="195" t="s">
        <v>269</v>
      </c>
      <c r="I2186" s="188" t="s">
        <v>3956</v>
      </c>
      <c r="J2186" s="188" t="s">
        <v>4656</v>
      </c>
      <c r="K2186" s="188"/>
      <c r="L2186" s="188" t="s">
        <v>4867</v>
      </c>
      <c r="M2186" s="188" t="s">
        <v>550</v>
      </c>
      <c r="N2186" s="188" t="s">
        <v>549</v>
      </c>
      <c r="O2186" s="188" t="s">
        <v>536</v>
      </c>
      <c r="P2186" s="169" t="s">
        <v>544</v>
      </c>
      <c r="Q2186" s="188" t="s">
        <v>7143</v>
      </c>
      <c r="R2186" s="169" t="s">
        <v>552</v>
      </c>
      <c r="S2186" s="24"/>
      <c r="T2186" s="24"/>
      <c r="U2186" s="24"/>
    </row>
    <row r="2187" spans="2:21">
      <c r="B2187" s="24" t="s">
        <v>514</v>
      </c>
      <c r="C2187" s="24" t="s">
        <v>7209</v>
      </c>
      <c r="D2187" s="24"/>
      <c r="E2187" s="24" t="s">
        <v>268</v>
      </c>
      <c r="F2187" s="189" t="s">
        <v>4655</v>
      </c>
      <c r="G2187" s="189" t="s">
        <v>450</v>
      </c>
      <c r="H2187" s="195" t="s">
        <v>269</v>
      </c>
      <c r="I2187" s="188" t="s">
        <v>3961</v>
      </c>
      <c r="J2187" s="188" t="s">
        <v>3961</v>
      </c>
      <c r="K2187" s="188"/>
      <c r="L2187" s="188" t="s">
        <v>4867</v>
      </c>
      <c r="M2187" s="188" t="s">
        <v>535</v>
      </c>
      <c r="N2187" s="188" t="s">
        <v>4868</v>
      </c>
      <c r="O2187" s="188" t="s">
        <v>536</v>
      </c>
      <c r="P2187" s="169" t="s">
        <v>544</v>
      </c>
      <c r="Q2187" s="188" t="s">
        <v>7146</v>
      </c>
      <c r="R2187" s="169" t="s">
        <v>4664</v>
      </c>
      <c r="S2187" s="24"/>
      <c r="T2187" s="24"/>
      <c r="U2187" s="24"/>
    </row>
    <row r="2188" spans="2:21">
      <c r="B2188" s="24" t="s">
        <v>514</v>
      </c>
      <c r="C2188" s="24" t="s">
        <v>7210</v>
      </c>
      <c r="D2188" s="24"/>
      <c r="E2188" s="24" t="s">
        <v>268</v>
      </c>
      <c r="F2188" s="189" t="s">
        <v>4655</v>
      </c>
      <c r="G2188" s="189" t="s">
        <v>450</v>
      </c>
      <c r="H2188" s="195" t="s">
        <v>269</v>
      </c>
      <c r="I2188" s="188" t="s">
        <v>3961</v>
      </c>
      <c r="J2188" s="188" t="s">
        <v>3961</v>
      </c>
      <c r="K2188" s="188"/>
      <c r="L2188" s="188" t="s">
        <v>4867</v>
      </c>
      <c r="M2188" s="188" t="s">
        <v>543</v>
      </c>
      <c r="N2188" s="188" t="s">
        <v>4868</v>
      </c>
      <c r="O2188" s="188" t="s">
        <v>536</v>
      </c>
      <c r="P2188" s="169" t="s">
        <v>544</v>
      </c>
      <c r="Q2188" s="188" t="s">
        <v>7143</v>
      </c>
      <c r="R2188" s="169" t="s">
        <v>4664</v>
      </c>
      <c r="S2188" s="24"/>
      <c r="T2188" s="24"/>
      <c r="U2188" s="24"/>
    </row>
    <row r="2189" spans="2:21">
      <c r="B2189" s="24" t="s">
        <v>514</v>
      </c>
      <c r="C2189" s="24" t="s">
        <v>7211</v>
      </c>
      <c r="D2189" s="24"/>
      <c r="E2189" s="24" t="s">
        <v>268</v>
      </c>
      <c r="F2189" s="189" t="s">
        <v>4655</v>
      </c>
      <c r="G2189" s="189" t="s">
        <v>450</v>
      </c>
      <c r="H2189" s="195" t="s">
        <v>269</v>
      </c>
      <c r="I2189" s="188" t="s">
        <v>3961</v>
      </c>
      <c r="J2189" s="188" t="s">
        <v>3961</v>
      </c>
      <c r="K2189" s="188"/>
      <c r="L2189" s="188" t="s">
        <v>4867</v>
      </c>
      <c r="M2189" s="188" t="s">
        <v>550</v>
      </c>
      <c r="N2189" s="188" t="s">
        <v>549</v>
      </c>
      <c r="O2189" s="188" t="s">
        <v>536</v>
      </c>
      <c r="P2189" s="169" t="s">
        <v>544</v>
      </c>
      <c r="Q2189" s="188" t="s">
        <v>7143</v>
      </c>
      <c r="R2189" s="169" t="s">
        <v>552</v>
      </c>
      <c r="S2189" s="24"/>
      <c r="T2189" s="24"/>
      <c r="U2189" s="24"/>
    </row>
    <row r="2190" spans="2:21">
      <c r="B2190" s="24" t="s">
        <v>514</v>
      </c>
      <c r="C2190" s="24" t="s">
        <v>7212</v>
      </c>
      <c r="D2190" s="24"/>
      <c r="E2190" s="24" t="s">
        <v>268</v>
      </c>
      <c r="F2190" s="189" t="s">
        <v>4655</v>
      </c>
      <c r="G2190" s="189" t="s">
        <v>450</v>
      </c>
      <c r="H2190" s="195" t="s">
        <v>269</v>
      </c>
      <c r="I2190" s="188" t="s">
        <v>3956</v>
      </c>
      <c r="J2190" s="188" t="s">
        <v>4656</v>
      </c>
      <c r="K2190" s="188"/>
      <c r="L2190" s="188" t="s">
        <v>4658</v>
      </c>
      <c r="M2190" s="188" t="s">
        <v>535</v>
      </c>
      <c r="N2190" s="188" t="s">
        <v>4868</v>
      </c>
      <c r="O2190" s="188" t="s">
        <v>536</v>
      </c>
      <c r="P2190" s="207">
        <v>98553370</v>
      </c>
      <c r="Q2190" s="188" t="s">
        <v>7146</v>
      </c>
      <c r="R2190" s="169" t="s">
        <v>4664</v>
      </c>
      <c r="S2190" s="24"/>
      <c r="T2190" s="24"/>
      <c r="U2190" s="24"/>
    </row>
    <row r="2191" spans="2:21">
      <c r="B2191" s="24" t="s">
        <v>514</v>
      </c>
      <c r="C2191" s="24" t="s">
        <v>7213</v>
      </c>
      <c r="D2191" s="24"/>
      <c r="E2191" s="24" t="s">
        <v>268</v>
      </c>
      <c r="F2191" s="189" t="s">
        <v>4655</v>
      </c>
      <c r="G2191" s="189" t="s">
        <v>450</v>
      </c>
      <c r="H2191" s="195" t="s">
        <v>269</v>
      </c>
      <c r="I2191" s="188" t="s">
        <v>3956</v>
      </c>
      <c r="J2191" s="188" t="s">
        <v>4656</v>
      </c>
      <c r="K2191" s="188"/>
      <c r="L2191" s="188" t="s">
        <v>4658</v>
      </c>
      <c r="M2191" s="188" t="s">
        <v>543</v>
      </c>
      <c r="N2191" s="188" t="s">
        <v>4868</v>
      </c>
      <c r="O2191" s="188" t="s">
        <v>536</v>
      </c>
      <c r="P2191" s="207">
        <v>98553371</v>
      </c>
      <c r="Q2191" s="188" t="s">
        <v>7143</v>
      </c>
      <c r="R2191" s="169" t="s">
        <v>4664</v>
      </c>
      <c r="S2191" s="24"/>
      <c r="T2191" s="24"/>
      <c r="U2191" s="24"/>
    </row>
    <row r="2192" spans="2:21">
      <c r="B2192" s="24" t="s">
        <v>514</v>
      </c>
      <c r="C2192" s="24" t="s">
        <v>7214</v>
      </c>
      <c r="D2192" s="24"/>
      <c r="E2192" s="24" t="s">
        <v>268</v>
      </c>
      <c r="F2192" s="189" t="s">
        <v>4655</v>
      </c>
      <c r="G2192" s="189" t="s">
        <v>450</v>
      </c>
      <c r="H2192" s="195" t="s">
        <v>269</v>
      </c>
      <c r="I2192" s="188" t="s">
        <v>3961</v>
      </c>
      <c r="J2192" s="188" t="s">
        <v>3961</v>
      </c>
      <c r="K2192" s="188"/>
      <c r="L2192" s="188" t="s">
        <v>4658</v>
      </c>
      <c r="M2192" s="188" t="s">
        <v>535</v>
      </c>
      <c r="N2192" s="188" t="s">
        <v>4868</v>
      </c>
      <c r="O2192" s="188" t="s">
        <v>536</v>
      </c>
      <c r="P2192" s="169" t="s">
        <v>544</v>
      </c>
      <c r="Q2192" s="188" t="s">
        <v>7146</v>
      </c>
      <c r="R2192" s="169" t="s">
        <v>4664</v>
      </c>
      <c r="S2192" s="24"/>
      <c r="T2192" s="24"/>
      <c r="U2192" s="24"/>
    </row>
    <row r="2193" spans="2:21">
      <c r="B2193" s="24" t="s">
        <v>514</v>
      </c>
      <c r="C2193" s="24" t="s">
        <v>7215</v>
      </c>
      <c r="D2193" s="24"/>
      <c r="E2193" s="24" t="s">
        <v>268</v>
      </c>
      <c r="F2193" s="189" t="s">
        <v>4655</v>
      </c>
      <c r="G2193" s="189" t="s">
        <v>450</v>
      </c>
      <c r="H2193" s="195" t="s">
        <v>269</v>
      </c>
      <c r="I2193" s="188" t="s">
        <v>3961</v>
      </c>
      <c r="J2193" s="188" t="s">
        <v>3961</v>
      </c>
      <c r="K2193" s="188"/>
      <c r="L2193" s="188" t="s">
        <v>4658</v>
      </c>
      <c r="M2193" s="188" t="s">
        <v>543</v>
      </c>
      <c r="N2193" s="188" t="s">
        <v>4868</v>
      </c>
      <c r="O2193" s="188" t="s">
        <v>536</v>
      </c>
      <c r="P2193" s="169" t="s">
        <v>544</v>
      </c>
      <c r="Q2193" s="188" t="s">
        <v>7143</v>
      </c>
      <c r="R2193" s="169" t="s">
        <v>4664</v>
      </c>
      <c r="S2193" s="24"/>
      <c r="T2193" s="24"/>
      <c r="U2193" s="24"/>
    </row>
    <row r="2194" spans="2:21">
      <c r="B2194" s="24" t="s">
        <v>514</v>
      </c>
      <c r="C2194" s="24" t="s">
        <v>7216</v>
      </c>
      <c r="D2194" s="24"/>
      <c r="E2194" s="24" t="s">
        <v>268</v>
      </c>
      <c r="F2194" s="189" t="s">
        <v>4655</v>
      </c>
      <c r="G2194" s="189" t="s">
        <v>450</v>
      </c>
      <c r="H2194" s="195" t="s">
        <v>269</v>
      </c>
      <c r="I2194" s="188" t="s">
        <v>3956</v>
      </c>
      <c r="J2194" s="188" t="s">
        <v>4656</v>
      </c>
      <c r="K2194" s="188"/>
      <c r="L2194" s="188" t="s">
        <v>4658</v>
      </c>
      <c r="M2194" s="188" t="s">
        <v>535</v>
      </c>
      <c r="N2194" s="188" t="s">
        <v>5218</v>
      </c>
      <c r="O2194" s="188" t="s">
        <v>536</v>
      </c>
      <c r="P2194" s="169" t="s">
        <v>544</v>
      </c>
      <c r="Q2194" s="188" t="s">
        <v>7143</v>
      </c>
      <c r="R2194" s="169" t="s">
        <v>4664</v>
      </c>
      <c r="S2194" s="24"/>
      <c r="T2194" s="24"/>
      <c r="U2194" s="24"/>
    </row>
    <row r="2195" spans="2:21">
      <c r="B2195" s="24" t="s">
        <v>514</v>
      </c>
      <c r="C2195" s="24" t="s">
        <v>7217</v>
      </c>
      <c r="D2195" s="24"/>
      <c r="E2195" s="24" t="s">
        <v>268</v>
      </c>
      <c r="F2195" s="189" t="s">
        <v>4655</v>
      </c>
      <c r="G2195" s="189" t="s">
        <v>450</v>
      </c>
      <c r="H2195" s="195" t="s">
        <v>269</v>
      </c>
      <c r="I2195" s="188" t="s">
        <v>3956</v>
      </c>
      <c r="J2195" s="188" t="s">
        <v>4656</v>
      </c>
      <c r="K2195" s="188"/>
      <c r="L2195" s="188" t="s">
        <v>4658</v>
      </c>
      <c r="M2195" s="188" t="s">
        <v>543</v>
      </c>
      <c r="N2195" s="188" t="s">
        <v>5218</v>
      </c>
      <c r="O2195" s="188" t="s">
        <v>536</v>
      </c>
      <c r="P2195" s="169" t="s">
        <v>544</v>
      </c>
      <c r="Q2195" s="188" t="s">
        <v>7143</v>
      </c>
      <c r="R2195" s="169" t="s">
        <v>4664</v>
      </c>
      <c r="S2195" s="24"/>
      <c r="T2195" s="24"/>
      <c r="U2195" s="24"/>
    </row>
    <row r="2196" spans="2:21">
      <c r="B2196" s="24" t="s">
        <v>514</v>
      </c>
      <c r="C2196" s="24" t="s">
        <v>7218</v>
      </c>
      <c r="D2196" s="24"/>
      <c r="E2196" s="24" t="s">
        <v>268</v>
      </c>
      <c r="F2196" s="189" t="s">
        <v>4655</v>
      </c>
      <c r="G2196" s="189" t="s">
        <v>450</v>
      </c>
      <c r="H2196" s="195" t="s">
        <v>269</v>
      </c>
      <c r="I2196" s="188" t="s">
        <v>3961</v>
      </c>
      <c r="J2196" s="188" t="s">
        <v>3961</v>
      </c>
      <c r="K2196" s="188"/>
      <c r="L2196" s="188" t="s">
        <v>4658</v>
      </c>
      <c r="M2196" s="188" t="s">
        <v>535</v>
      </c>
      <c r="N2196" s="188" t="s">
        <v>5218</v>
      </c>
      <c r="O2196" s="188" t="s">
        <v>536</v>
      </c>
      <c r="P2196" s="169" t="s">
        <v>544</v>
      </c>
      <c r="Q2196" s="188" t="s">
        <v>7143</v>
      </c>
      <c r="R2196" s="169" t="s">
        <v>4664</v>
      </c>
      <c r="S2196" s="24"/>
      <c r="T2196" s="24"/>
      <c r="U2196" s="24"/>
    </row>
    <row r="2197" spans="2:21">
      <c r="B2197" s="24" t="s">
        <v>514</v>
      </c>
      <c r="C2197" s="24" t="s">
        <v>7219</v>
      </c>
      <c r="D2197" s="24"/>
      <c r="E2197" s="24" t="s">
        <v>268</v>
      </c>
      <c r="F2197" s="189" t="s">
        <v>4655</v>
      </c>
      <c r="G2197" s="189" t="s">
        <v>450</v>
      </c>
      <c r="H2197" s="195" t="s">
        <v>269</v>
      </c>
      <c r="I2197" s="188" t="s">
        <v>3961</v>
      </c>
      <c r="J2197" s="188" t="s">
        <v>3961</v>
      </c>
      <c r="K2197" s="188"/>
      <c r="L2197" s="188" t="s">
        <v>4658</v>
      </c>
      <c r="M2197" s="188" t="s">
        <v>543</v>
      </c>
      <c r="N2197" s="188" t="s">
        <v>5218</v>
      </c>
      <c r="O2197" s="188" t="s">
        <v>536</v>
      </c>
      <c r="P2197" s="169" t="s">
        <v>544</v>
      </c>
      <c r="Q2197" s="188" t="s">
        <v>7143</v>
      </c>
      <c r="R2197" s="169" t="s">
        <v>4664</v>
      </c>
      <c r="S2197" s="24"/>
      <c r="T2197" s="24"/>
      <c r="U2197" s="24"/>
    </row>
    <row r="2198" spans="2:21">
      <c r="B2198" s="24" t="s">
        <v>514</v>
      </c>
      <c r="C2198" s="24" t="s">
        <v>7220</v>
      </c>
      <c r="D2198" s="24"/>
      <c r="E2198" s="24" t="s">
        <v>268</v>
      </c>
      <c r="F2198" s="189" t="s">
        <v>4655</v>
      </c>
      <c r="G2198" s="189" t="s">
        <v>450</v>
      </c>
      <c r="H2198" s="195" t="s">
        <v>269</v>
      </c>
      <c r="I2198" s="188" t="s">
        <v>3956</v>
      </c>
      <c r="J2198" s="188" t="s">
        <v>4656</v>
      </c>
      <c r="K2198" s="188"/>
      <c r="L2198" s="188" t="s">
        <v>4867</v>
      </c>
      <c r="M2198" s="188" t="s">
        <v>535</v>
      </c>
      <c r="N2198" s="188" t="s">
        <v>5218</v>
      </c>
      <c r="O2198" s="188" t="s">
        <v>536</v>
      </c>
      <c r="P2198" s="169" t="s">
        <v>544</v>
      </c>
      <c r="Q2198" s="188" t="s">
        <v>7143</v>
      </c>
      <c r="R2198" s="169" t="s">
        <v>4664</v>
      </c>
      <c r="S2198" s="24"/>
      <c r="T2198" s="24"/>
      <c r="U2198" s="24"/>
    </row>
    <row r="2199" spans="2:21">
      <c r="B2199" s="24" t="s">
        <v>514</v>
      </c>
      <c r="C2199" s="24" t="s">
        <v>7221</v>
      </c>
      <c r="D2199" s="24"/>
      <c r="E2199" s="24" t="s">
        <v>268</v>
      </c>
      <c r="F2199" s="189" t="s">
        <v>4655</v>
      </c>
      <c r="G2199" s="189" t="s">
        <v>450</v>
      </c>
      <c r="H2199" s="195" t="s">
        <v>269</v>
      </c>
      <c r="I2199" s="188" t="s">
        <v>3956</v>
      </c>
      <c r="J2199" s="188" t="s">
        <v>4656</v>
      </c>
      <c r="K2199" s="188"/>
      <c r="L2199" s="188" t="s">
        <v>4867</v>
      </c>
      <c r="M2199" s="188" t="s">
        <v>543</v>
      </c>
      <c r="N2199" s="188" t="s">
        <v>5218</v>
      </c>
      <c r="O2199" s="188" t="s">
        <v>536</v>
      </c>
      <c r="P2199" s="169" t="s">
        <v>544</v>
      </c>
      <c r="Q2199" s="188" t="s">
        <v>7143</v>
      </c>
      <c r="R2199" s="169" t="s">
        <v>4664</v>
      </c>
      <c r="S2199" s="24"/>
      <c r="T2199" s="24"/>
      <c r="U2199" s="24"/>
    </row>
    <row r="2200" spans="2:21">
      <c r="B2200" s="24" t="s">
        <v>514</v>
      </c>
      <c r="C2200" s="24" t="s">
        <v>7222</v>
      </c>
      <c r="D2200" s="24"/>
      <c r="E2200" s="24" t="s">
        <v>268</v>
      </c>
      <c r="F2200" s="189" t="s">
        <v>4655</v>
      </c>
      <c r="G2200" s="189" t="s">
        <v>450</v>
      </c>
      <c r="H2200" s="195" t="s">
        <v>269</v>
      </c>
      <c r="I2200" s="188" t="s">
        <v>3961</v>
      </c>
      <c r="J2200" s="188" t="s">
        <v>3961</v>
      </c>
      <c r="K2200" s="188"/>
      <c r="L2200" s="188" t="s">
        <v>4867</v>
      </c>
      <c r="M2200" s="188" t="s">
        <v>535</v>
      </c>
      <c r="N2200" s="188" t="s">
        <v>5218</v>
      </c>
      <c r="O2200" s="188" t="s">
        <v>536</v>
      </c>
      <c r="P2200" s="169" t="s">
        <v>544</v>
      </c>
      <c r="Q2200" s="188" t="s">
        <v>7143</v>
      </c>
      <c r="R2200" s="169" t="s">
        <v>4664</v>
      </c>
      <c r="S2200" s="24"/>
      <c r="T2200" s="24"/>
      <c r="U2200" s="24"/>
    </row>
    <row r="2201" spans="2:21">
      <c r="B2201" s="24" t="s">
        <v>514</v>
      </c>
      <c r="C2201" s="24" t="s">
        <v>7223</v>
      </c>
      <c r="D2201" s="24"/>
      <c r="E2201" s="24" t="s">
        <v>268</v>
      </c>
      <c r="F2201" s="189" t="s">
        <v>4655</v>
      </c>
      <c r="G2201" s="189" t="s">
        <v>450</v>
      </c>
      <c r="H2201" s="195" t="s">
        <v>269</v>
      </c>
      <c r="I2201" s="188" t="s">
        <v>3961</v>
      </c>
      <c r="J2201" s="188" t="s">
        <v>3961</v>
      </c>
      <c r="K2201" s="188"/>
      <c r="L2201" s="188" t="s">
        <v>4867</v>
      </c>
      <c r="M2201" s="188" t="s">
        <v>543</v>
      </c>
      <c r="N2201" s="188" t="s">
        <v>5218</v>
      </c>
      <c r="O2201" s="188" t="s">
        <v>536</v>
      </c>
      <c r="P2201" s="169" t="s">
        <v>544</v>
      </c>
      <c r="Q2201" s="188" t="s">
        <v>7143</v>
      </c>
      <c r="R2201" s="169" t="s">
        <v>4664</v>
      </c>
      <c r="S2201" s="24"/>
      <c r="T2201" s="24"/>
      <c r="U2201" s="24"/>
    </row>
    <row r="2202" spans="2:21">
      <c r="B2202" s="24" t="s">
        <v>514</v>
      </c>
      <c r="C2202" s="24" t="s">
        <v>7224</v>
      </c>
      <c r="D2202" s="24"/>
      <c r="E2202" s="24" t="s">
        <v>268</v>
      </c>
      <c r="F2202" s="189" t="s">
        <v>4655</v>
      </c>
      <c r="G2202" s="189" t="s">
        <v>450</v>
      </c>
      <c r="H2202" s="195" t="s">
        <v>269</v>
      </c>
      <c r="I2202" s="188" t="s">
        <v>3956</v>
      </c>
      <c r="J2202" s="188" t="s">
        <v>4656</v>
      </c>
      <c r="K2202" s="188"/>
      <c r="L2202" s="188" t="s">
        <v>4658</v>
      </c>
      <c r="M2202" s="188" t="s">
        <v>550</v>
      </c>
      <c r="N2202" s="188" t="s">
        <v>549</v>
      </c>
      <c r="O2202" s="188" t="s">
        <v>1125</v>
      </c>
      <c r="P2202" s="169" t="s">
        <v>544</v>
      </c>
      <c r="Q2202" s="188" t="s">
        <v>7143</v>
      </c>
      <c r="R2202" s="25" t="s">
        <v>1095</v>
      </c>
      <c r="S2202" s="24"/>
      <c r="T2202" s="24"/>
      <c r="U2202" s="24"/>
    </row>
    <row r="2203" spans="2:21">
      <c r="B2203" s="24" t="s">
        <v>514</v>
      </c>
      <c r="C2203" s="24" t="s">
        <v>7225</v>
      </c>
      <c r="D2203" s="24"/>
      <c r="E2203" s="24" t="s">
        <v>268</v>
      </c>
      <c r="F2203" s="189" t="s">
        <v>4655</v>
      </c>
      <c r="G2203" s="189" t="s">
        <v>450</v>
      </c>
      <c r="H2203" s="195" t="s">
        <v>269</v>
      </c>
      <c r="I2203" s="188" t="s">
        <v>3961</v>
      </c>
      <c r="J2203" s="188" t="s">
        <v>3961</v>
      </c>
      <c r="K2203" s="188"/>
      <c r="L2203" s="188" t="s">
        <v>4658</v>
      </c>
      <c r="M2203" s="188" t="s">
        <v>550</v>
      </c>
      <c r="N2203" s="188" t="s">
        <v>549</v>
      </c>
      <c r="O2203" s="188" t="s">
        <v>1125</v>
      </c>
      <c r="P2203" s="169" t="s">
        <v>544</v>
      </c>
      <c r="Q2203" s="188" t="s">
        <v>7143</v>
      </c>
      <c r="R2203" s="25" t="s">
        <v>1095</v>
      </c>
      <c r="S2203" s="24"/>
      <c r="T2203" s="24"/>
      <c r="U2203" s="24"/>
    </row>
    <row r="2204" spans="2:21">
      <c r="B2204" s="24" t="s">
        <v>514</v>
      </c>
      <c r="C2204" s="24" t="s">
        <v>7226</v>
      </c>
      <c r="D2204" s="24"/>
      <c r="E2204" s="24" t="s">
        <v>268</v>
      </c>
      <c r="F2204" s="189" t="s">
        <v>4655</v>
      </c>
      <c r="G2204" s="189" t="s">
        <v>450</v>
      </c>
      <c r="H2204" s="195" t="s">
        <v>269</v>
      </c>
      <c r="I2204" s="188" t="s">
        <v>3956</v>
      </c>
      <c r="J2204" s="188" t="s">
        <v>4656</v>
      </c>
      <c r="K2204" s="188"/>
      <c r="L2204" s="188" t="s">
        <v>4867</v>
      </c>
      <c r="M2204" s="188" t="s">
        <v>535</v>
      </c>
      <c r="N2204" s="188" t="s">
        <v>4868</v>
      </c>
      <c r="O2204" s="188" t="s">
        <v>1125</v>
      </c>
      <c r="P2204" s="169" t="s">
        <v>544</v>
      </c>
      <c r="Q2204" s="188" t="s">
        <v>7143</v>
      </c>
      <c r="R2204" s="25" t="s">
        <v>1095</v>
      </c>
      <c r="S2204" s="24"/>
      <c r="T2204" s="24"/>
      <c r="U2204" s="24"/>
    </row>
    <row r="2205" spans="2:21">
      <c r="B2205" s="24" t="s">
        <v>514</v>
      </c>
      <c r="C2205" s="24" t="s">
        <v>7227</v>
      </c>
      <c r="D2205" s="24"/>
      <c r="E2205" s="24" t="s">
        <v>268</v>
      </c>
      <c r="F2205" s="189" t="s">
        <v>4655</v>
      </c>
      <c r="G2205" s="189" t="s">
        <v>450</v>
      </c>
      <c r="H2205" s="195" t="s">
        <v>269</v>
      </c>
      <c r="I2205" s="188" t="s">
        <v>3956</v>
      </c>
      <c r="J2205" s="188" t="s">
        <v>4656</v>
      </c>
      <c r="K2205" s="188"/>
      <c r="L2205" s="188" t="s">
        <v>4867</v>
      </c>
      <c r="M2205" s="188" t="s">
        <v>543</v>
      </c>
      <c r="N2205" s="188" t="s">
        <v>4868</v>
      </c>
      <c r="O2205" s="188" t="s">
        <v>1125</v>
      </c>
      <c r="P2205" s="169" t="s">
        <v>544</v>
      </c>
      <c r="Q2205" s="188" t="s">
        <v>7143</v>
      </c>
      <c r="R2205" s="169" t="s">
        <v>4664</v>
      </c>
      <c r="S2205" s="24"/>
      <c r="T2205" s="24"/>
      <c r="U2205" s="24"/>
    </row>
    <row r="2206" spans="2:21">
      <c r="B2206" s="24" t="s">
        <v>514</v>
      </c>
      <c r="C2206" s="24" t="s">
        <v>7228</v>
      </c>
      <c r="D2206" s="24"/>
      <c r="E2206" s="24" t="s">
        <v>268</v>
      </c>
      <c r="F2206" s="189" t="s">
        <v>4655</v>
      </c>
      <c r="G2206" s="189" t="s">
        <v>450</v>
      </c>
      <c r="H2206" s="195" t="s">
        <v>269</v>
      </c>
      <c r="I2206" s="188" t="s">
        <v>3956</v>
      </c>
      <c r="J2206" s="188" t="s">
        <v>4656</v>
      </c>
      <c r="K2206" s="188"/>
      <c r="L2206" s="188" t="s">
        <v>4867</v>
      </c>
      <c r="M2206" s="188" t="s">
        <v>550</v>
      </c>
      <c r="N2206" s="188" t="s">
        <v>549</v>
      </c>
      <c r="O2206" s="188" t="s">
        <v>1125</v>
      </c>
      <c r="P2206" s="169" t="s">
        <v>544</v>
      </c>
      <c r="Q2206" s="188" t="s">
        <v>7143</v>
      </c>
      <c r="R2206" s="25" t="s">
        <v>1095</v>
      </c>
      <c r="S2206" s="24"/>
      <c r="T2206" s="24"/>
      <c r="U2206" s="24"/>
    </row>
    <row r="2207" spans="2:21">
      <c r="B2207" s="24" t="s">
        <v>514</v>
      </c>
      <c r="C2207" s="24" t="s">
        <v>7229</v>
      </c>
      <c r="D2207" s="24"/>
      <c r="E2207" s="24" t="s">
        <v>268</v>
      </c>
      <c r="F2207" s="189" t="s">
        <v>4655</v>
      </c>
      <c r="G2207" s="189" t="s">
        <v>450</v>
      </c>
      <c r="H2207" s="195" t="s">
        <v>269</v>
      </c>
      <c r="I2207" s="188" t="s">
        <v>3961</v>
      </c>
      <c r="J2207" s="188" t="s">
        <v>3961</v>
      </c>
      <c r="K2207" s="188"/>
      <c r="L2207" s="188" t="s">
        <v>4867</v>
      </c>
      <c r="M2207" s="188" t="s">
        <v>535</v>
      </c>
      <c r="N2207" s="188" t="s">
        <v>4868</v>
      </c>
      <c r="O2207" s="188" t="s">
        <v>1125</v>
      </c>
      <c r="P2207" s="169" t="s">
        <v>544</v>
      </c>
      <c r="Q2207" s="188" t="s">
        <v>7143</v>
      </c>
      <c r="R2207" s="25" t="s">
        <v>1095</v>
      </c>
      <c r="S2207" s="24"/>
      <c r="T2207" s="24"/>
      <c r="U2207" s="24"/>
    </row>
    <row r="2208" spans="2:21">
      <c r="B2208" s="24" t="s">
        <v>514</v>
      </c>
      <c r="C2208" s="24" t="s">
        <v>7230</v>
      </c>
      <c r="D2208" s="24"/>
      <c r="E2208" s="24" t="s">
        <v>268</v>
      </c>
      <c r="F2208" s="189" t="s">
        <v>4655</v>
      </c>
      <c r="G2208" s="189" t="s">
        <v>450</v>
      </c>
      <c r="H2208" s="195" t="s">
        <v>269</v>
      </c>
      <c r="I2208" s="188" t="s">
        <v>3961</v>
      </c>
      <c r="J2208" s="188" t="s">
        <v>3961</v>
      </c>
      <c r="K2208" s="188"/>
      <c r="L2208" s="188" t="s">
        <v>4867</v>
      </c>
      <c r="M2208" s="188" t="s">
        <v>543</v>
      </c>
      <c r="N2208" s="188" t="s">
        <v>4868</v>
      </c>
      <c r="O2208" s="188" t="s">
        <v>1125</v>
      </c>
      <c r="P2208" s="169" t="s">
        <v>544</v>
      </c>
      <c r="Q2208" s="188" t="s">
        <v>7143</v>
      </c>
      <c r="R2208" s="169" t="s">
        <v>4664</v>
      </c>
      <c r="S2208" s="24"/>
      <c r="T2208" s="24"/>
      <c r="U2208" s="24"/>
    </row>
    <row r="2209" spans="2:21">
      <c r="B2209" s="24" t="s">
        <v>514</v>
      </c>
      <c r="C2209" s="24" t="s">
        <v>7231</v>
      </c>
      <c r="D2209" s="24"/>
      <c r="E2209" s="24" t="s">
        <v>268</v>
      </c>
      <c r="F2209" s="189" t="s">
        <v>4655</v>
      </c>
      <c r="G2209" s="189" t="s">
        <v>450</v>
      </c>
      <c r="H2209" s="195" t="s">
        <v>269</v>
      </c>
      <c r="I2209" s="188" t="s">
        <v>3961</v>
      </c>
      <c r="J2209" s="188" t="s">
        <v>3961</v>
      </c>
      <c r="K2209" s="188"/>
      <c r="L2209" s="188" t="s">
        <v>4867</v>
      </c>
      <c r="M2209" s="188" t="s">
        <v>550</v>
      </c>
      <c r="N2209" s="188" t="s">
        <v>549</v>
      </c>
      <c r="O2209" s="188" t="s">
        <v>1125</v>
      </c>
      <c r="P2209" s="169" t="s">
        <v>544</v>
      </c>
      <c r="Q2209" s="188" t="s">
        <v>7143</v>
      </c>
      <c r="R2209" s="25" t="s">
        <v>1095</v>
      </c>
      <c r="S2209" s="24"/>
      <c r="T2209" s="24"/>
      <c r="U2209" s="24"/>
    </row>
    <row r="2210" spans="2:21">
      <c r="B2210" s="24" t="s">
        <v>514</v>
      </c>
      <c r="C2210" s="24" t="s">
        <v>7232</v>
      </c>
      <c r="D2210" s="24"/>
      <c r="E2210" s="24" t="s">
        <v>268</v>
      </c>
      <c r="F2210" s="189" t="s">
        <v>4655</v>
      </c>
      <c r="G2210" s="189" t="s">
        <v>450</v>
      </c>
      <c r="H2210" s="195" t="s">
        <v>269</v>
      </c>
      <c r="I2210" s="188" t="s">
        <v>3956</v>
      </c>
      <c r="J2210" s="188" t="s">
        <v>4656</v>
      </c>
      <c r="K2210" s="188"/>
      <c r="L2210" s="188" t="s">
        <v>4658</v>
      </c>
      <c r="M2210" s="188" t="s">
        <v>535</v>
      </c>
      <c r="N2210" s="188" t="s">
        <v>4868</v>
      </c>
      <c r="O2210" s="188" t="s">
        <v>1125</v>
      </c>
      <c r="P2210" s="169" t="s">
        <v>544</v>
      </c>
      <c r="Q2210" s="188" t="s">
        <v>7143</v>
      </c>
      <c r="R2210" s="25" t="s">
        <v>1095</v>
      </c>
      <c r="S2210" s="24"/>
      <c r="T2210" s="24"/>
      <c r="U2210" s="24"/>
    </row>
    <row r="2211" spans="2:21">
      <c r="B2211" s="24" t="s">
        <v>514</v>
      </c>
      <c r="C2211" s="24" t="s">
        <v>7233</v>
      </c>
      <c r="D2211" s="24"/>
      <c r="E2211" s="24" t="s">
        <v>268</v>
      </c>
      <c r="F2211" s="189" t="s">
        <v>4655</v>
      </c>
      <c r="G2211" s="189" t="s">
        <v>450</v>
      </c>
      <c r="H2211" s="195" t="s">
        <v>269</v>
      </c>
      <c r="I2211" s="188" t="s">
        <v>3956</v>
      </c>
      <c r="J2211" s="188" t="s">
        <v>4656</v>
      </c>
      <c r="K2211" s="188"/>
      <c r="L2211" s="188" t="s">
        <v>4658</v>
      </c>
      <c r="M2211" s="188" t="s">
        <v>543</v>
      </c>
      <c r="N2211" s="188" t="s">
        <v>4868</v>
      </c>
      <c r="O2211" s="188" t="s">
        <v>1125</v>
      </c>
      <c r="P2211" s="169" t="s">
        <v>544</v>
      </c>
      <c r="Q2211" s="188" t="s">
        <v>7143</v>
      </c>
      <c r="R2211" s="169" t="s">
        <v>4664</v>
      </c>
      <c r="S2211" s="24"/>
      <c r="T2211" s="24"/>
      <c r="U2211" s="24"/>
    </row>
    <row r="2212" spans="2:21">
      <c r="B2212" s="24" t="s">
        <v>514</v>
      </c>
      <c r="C2212" s="24" t="s">
        <v>7234</v>
      </c>
      <c r="D2212" s="24"/>
      <c r="E2212" s="24" t="s">
        <v>268</v>
      </c>
      <c r="F2212" s="189" t="s">
        <v>4655</v>
      </c>
      <c r="G2212" s="189" t="s">
        <v>450</v>
      </c>
      <c r="H2212" s="195" t="s">
        <v>269</v>
      </c>
      <c r="I2212" s="188" t="s">
        <v>3961</v>
      </c>
      <c r="J2212" s="188" t="s">
        <v>3961</v>
      </c>
      <c r="K2212" s="188"/>
      <c r="L2212" s="188" t="s">
        <v>4658</v>
      </c>
      <c r="M2212" s="188" t="s">
        <v>535</v>
      </c>
      <c r="N2212" s="188" t="s">
        <v>4868</v>
      </c>
      <c r="O2212" s="188" t="s">
        <v>1125</v>
      </c>
      <c r="P2212" s="169" t="s">
        <v>544</v>
      </c>
      <c r="Q2212" s="188" t="s">
        <v>7143</v>
      </c>
      <c r="R2212" s="25" t="s">
        <v>1095</v>
      </c>
      <c r="S2212" s="24"/>
      <c r="T2212" s="24"/>
      <c r="U2212" s="24"/>
    </row>
    <row r="2213" spans="2:21">
      <c r="B2213" s="24" t="s">
        <v>514</v>
      </c>
      <c r="C2213" s="24" t="s">
        <v>7235</v>
      </c>
      <c r="D2213" s="24"/>
      <c r="E2213" s="24" t="s">
        <v>268</v>
      </c>
      <c r="F2213" s="189" t="s">
        <v>4655</v>
      </c>
      <c r="G2213" s="189" t="s">
        <v>450</v>
      </c>
      <c r="H2213" s="195" t="s">
        <v>269</v>
      </c>
      <c r="I2213" s="188" t="s">
        <v>3961</v>
      </c>
      <c r="J2213" s="188" t="s">
        <v>3961</v>
      </c>
      <c r="K2213" s="188"/>
      <c r="L2213" s="188" t="s">
        <v>4658</v>
      </c>
      <c r="M2213" s="188" t="s">
        <v>543</v>
      </c>
      <c r="N2213" s="188" t="s">
        <v>4868</v>
      </c>
      <c r="O2213" s="188" t="s">
        <v>1125</v>
      </c>
      <c r="P2213" s="169" t="s">
        <v>544</v>
      </c>
      <c r="Q2213" s="188" t="s">
        <v>7143</v>
      </c>
      <c r="R2213" s="169" t="s">
        <v>4664</v>
      </c>
      <c r="S2213" s="24"/>
      <c r="T2213" s="24"/>
      <c r="U2213" s="24"/>
    </row>
    <row r="2214" spans="2:21">
      <c r="B2214" s="24" t="s">
        <v>514</v>
      </c>
      <c r="C2214" s="24" t="s">
        <v>7236</v>
      </c>
      <c r="D2214" s="24"/>
      <c r="E2214" s="24" t="s">
        <v>268</v>
      </c>
      <c r="F2214" s="189" t="s">
        <v>4655</v>
      </c>
      <c r="G2214" s="189" t="s">
        <v>450</v>
      </c>
      <c r="H2214" s="195" t="s">
        <v>269</v>
      </c>
      <c r="I2214" s="188" t="s">
        <v>3956</v>
      </c>
      <c r="J2214" s="188" t="s">
        <v>4656</v>
      </c>
      <c r="K2214" s="188"/>
      <c r="L2214" s="188" t="s">
        <v>4658</v>
      </c>
      <c r="M2214" s="188" t="s">
        <v>535</v>
      </c>
      <c r="N2214" s="188" t="s">
        <v>5218</v>
      </c>
      <c r="O2214" s="188" t="s">
        <v>1125</v>
      </c>
      <c r="P2214" s="169" t="s">
        <v>544</v>
      </c>
      <c r="Q2214" s="188" t="s">
        <v>7143</v>
      </c>
      <c r="R2214" s="25" t="s">
        <v>1095</v>
      </c>
      <c r="S2214" s="24"/>
      <c r="T2214" s="24"/>
      <c r="U2214" s="24"/>
    </row>
    <row r="2215" spans="2:21">
      <c r="B2215" s="24" t="s">
        <v>514</v>
      </c>
      <c r="C2215" s="24" t="s">
        <v>7237</v>
      </c>
      <c r="D2215" s="24"/>
      <c r="E2215" s="24" t="s">
        <v>268</v>
      </c>
      <c r="F2215" s="189" t="s">
        <v>4655</v>
      </c>
      <c r="G2215" s="189" t="s">
        <v>450</v>
      </c>
      <c r="H2215" s="195" t="s">
        <v>269</v>
      </c>
      <c r="I2215" s="188" t="s">
        <v>3956</v>
      </c>
      <c r="J2215" s="188" t="s">
        <v>4656</v>
      </c>
      <c r="K2215" s="188"/>
      <c r="L2215" s="188" t="s">
        <v>4658</v>
      </c>
      <c r="M2215" s="188" t="s">
        <v>543</v>
      </c>
      <c r="N2215" s="188" t="s">
        <v>5218</v>
      </c>
      <c r="O2215" s="188" t="s">
        <v>1125</v>
      </c>
      <c r="P2215" s="169" t="s">
        <v>544</v>
      </c>
      <c r="Q2215" s="188" t="s">
        <v>7143</v>
      </c>
      <c r="R2215" s="169" t="s">
        <v>4664</v>
      </c>
      <c r="S2215" s="24"/>
      <c r="T2215" s="24"/>
      <c r="U2215" s="24"/>
    </row>
    <row r="2216" spans="2:21">
      <c r="B2216" s="24" t="s">
        <v>514</v>
      </c>
      <c r="C2216" s="24" t="s">
        <v>7238</v>
      </c>
      <c r="D2216" s="24"/>
      <c r="E2216" s="24" t="s">
        <v>268</v>
      </c>
      <c r="F2216" s="189" t="s">
        <v>4655</v>
      </c>
      <c r="G2216" s="189" t="s">
        <v>450</v>
      </c>
      <c r="H2216" s="195" t="s">
        <v>269</v>
      </c>
      <c r="I2216" s="188" t="s">
        <v>3961</v>
      </c>
      <c r="J2216" s="188" t="s">
        <v>3961</v>
      </c>
      <c r="K2216" s="188"/>
      <c r="L2216" s="188" t="s">
        <v>4658</v>
      </c>
      <c r="M2216" s="188" t="s">
        <v>535</v>
      </c>
      <c r="N2216" s="188" t="s">
        <v>5218</v>
      </c>
      <c r="O2216" s="188" t="s">
        <v>1125</v>
      </c>
      <c r="P2216" s="169" t="s">
        <v>544</v>
      </c>
      <c r="Q2216" s="188" t="s">
        <v>7143</v>
      </c>
      <c r="R2216" s="25" t="s">
        <v>1095</v>
      </c>
      <c r="S2216" s="24"/>
      <c r="T2216" s="24"/>
      <c r="U2216" s="24"/>
    </row>
    <row r="2217" spans="2:21">
      <c r="B2217" s="24" t="s">
        <v>514</v>
      </c>
      <c r="C2217" s="24" t="s">
        <v>7239</v>
      </c>
      <c r="D2217" s="24"/>
      <c r="E2217" s="24" t="s">
        <v>268</v>
      </c>
      <c r="F2217" s="189" t="s">
        <v>4655</v>
      </c>
      <c r="G2217" s="189" t="s">
        <v>450</v>
      </c>
      <c r="H2217" s="195" t="s">
        <v>269</v>
      </c>
      <c r="I2217" s="188" t="s">
        <v>3961</v>
      </c>
      <c r="J2217" s="188" t="s">
        <v>3961</v>
      </c>
      <c r="K2217" s="188"/>
      <c r="L2217" s="188" t="s">
        <v>4658</v>
      </c>
      <c r="M2217" s="188" t="s">
        <v>543</v>
      </c>
      <c r="N2217" s="188" t="s">
        <v>5218</v>
      </c>
      <c r="O2217" s="188" t="s">
        <v>1125</v>
      </c>
      <c r="P2217" s="169" t="s">
        <v>544</v>
      </c>
      <c r="Q2217" s="188" t="s">
        <v>7143</v>
      </c>
      <c r="R2217" s="169" t="s">
        <v>4664</v>
      </c>
      <c r="S2217" s="24"/>
      <c r="T2217" s="24"/>
      <c r="U2217" s="24"/>
    </row>
    <row r="2218" spans="2:21">
      <c r="B2218" s="24" t="s">
        <v>514</v>
      </c>
      <c r="C2218" s="24" t="s">
        <v>7240</v>
      </c>
      <c r="D2218" s="24"/>
      <c r="E2218" s="24" t="s">
        <v>268</v>
      </c>
      <c r="F2218" s="189" t="s">
        <v>4655</v>
      </c>
      <c r="G2218" s="189" t="s">
        <v>450</v>
      </c>
      <c r="H2218" s="195" t="s">
        <v>269</v>
      </c>
      <c r="I2218" s="188" t="s">
        <v>3956</v>
      </c>
      <c r="J2218" s="188" t="s">
        <v>4656</v>
      </c>
      <c r="K2218" s="188"/>
      <c r="L2218" s="188" t="s">
        <v>4867</v>
      </c>
      <c r="M2218" s="188" t="s">
        <v>535</v>
      </c>
      <c r="N2218" s="188" t="s">
        <v>5218</v>
      </c>
      <c r="O2218" s="188" t="s">
        <v>1125</v>
      </c>
      <c r="P2218" s="169" t="s">
        <v>544</v>
      </c>
      <c r="Q2218" s="188" t="s">
        <v>7143</v>
      </c>
      <c r="R2218" s="25" t="s">
        <v>1095</v>
      </c>
      <c r="S2218" s="24"/>
      <c r="T2218" s="24"/>
      <c r="U2218" s="24"/>
    </row>
    <row r="2219" spans="2:21">
      <c r="B2219" s="24" t="s">
        <v>514</v>
      </c>
      <c r="C2219" s="24" t="s">
        <v>7241</v>
      </c>
      <c r="D2219" s="24"/>
      <c r="E2219" s="24" t="s">
        <v>268</v>
      </c>
      <c r="F2219" s="189" t="s">
        <v>4655</v>
      </c>
      <c r="G2219" s="189" t="s">
        <v>450</v>
      </c>
      <c r="H2219" s="195" t="s">
        <v>269</v>
      </c>
      <c r="I2219" s="188" t="s">
        <v>3956</v>
      </c>
      <c r="J2219" s="188" t="s">
        <v>4656</v>
      </c>
      <c r="K2219" s="188"/>
      <c r="L2219" s="188" t="s">
        <v>4867</v>
      </c>
      <c r="M2219" s="188" t="s">
        <v>543</v>
      </c>
      <c r="N2219" s="188" t="s">
        <v>5218</v>
      </c>
      <c r="O2219" s="188" t="s">
        <v>1125</v>
      </c>
      <c r="P2219" s="169" t="s">
        <v>544</v>
      </c>
      <c r="Q2219" s="188" t="s">
        <v>7143</v>
      </c>
      <c r="R2219" s="169" t="s">
        <v>4664</v>
      </c>
      <c r="S2219" s="24"/>
      <c r="T2219" s="24"/>
      <c r="U2219" s="24"/>
    </row>
    <row r="2220" spans="2:21">
      <c r="B2220" s="24" t="s">
        <v>514</v>
      </c>
      <c r="C2220" s="24" t="s">
        <v>7242</v>
      </c>
      <c r="D2220" s="24"/>
      <c r="E2220" s="24" t="s">
        <v>268</v>
      </c>
      <c r="F2220" s="189" t="s">
        <v>4655</v>
      </c>
      <c r="G2220" s="189" t="s">
        <v>450</v>
      </c>
      <c r="H2220" s="195" t="s">
        <v>269</v>
      </c>
      <c r="I2220" s="188" t="s">
        <v>3961</v>
      </c>
      <c r="J2220" s="188" t="s">
        <v>3961</v>
      </c>
      <c r="K2220" s="188"/>
      <c r="L2220" s="188" t="s">
        <v>4867</v>
      </c>
      <c r="M2220" s="188" t="s">
        <v>535</v>
      </c>
      <c r="N2220" s="188" t="s">
        <v>5218</v>
      </c>
      <c r="O2220" s="188" t="s">
        <v>1125</v>
      </c>
      <c r="P2220" s="169" t="s">
        <v>544</v>
      </c>
      <c r="Q2220" s="188" t="s">
        <v>7143</v>
      </c>
      <c r="R2220" s="25" t="s">
        <v>1095</v>
      </c>
      <c r="S2220" s="24"/>
      <c r="T2220" s="24"/>
      <c r="U2220" s="24"/>
    </row>
    <row r="2221" spans="2:21">
      <c r="B2221" s="24" t="s">
        <v>514</v>
      </c>
      <c r="C2221" s="24" t="s">
        <v>7243</v>
      </c>
      <c r="D2221" s="24"/>
      <c r="E2221" s="24" t="s">
        <v>268</v>
      </c>
      <c r="F2221" s="189" t="s">
        <v>4655</v>
      </c>
      <c r="G2221" s="189" t="s">
        <v>450</v>
      </c>
      <c r="H2221" s="195" t="s">
        <v>269</v>
      </c>
      <c r="I2221" s="188" t="s">
        <v>3961</v>
      </c>
      <c r="J2221" s="188" t="s">
        <v>3961</v>
      </c>
      <c r="K2221" s="188"/>
      <c r="L2221" s="188" t="s">
        <v>4867</v>
      </c>
      <c r="M2221" s="188" t="s">
        <v>543</v>
      </c>
      <c r="N2221" s="188" t="s">
        <v>5218</v>
      </c>
      <c r="O2221" s="188" t="s">
        <v>1125</v>
      </c>
      <c r="P2221" s="169" t="s">
        <v>544</v>
      </c>
      <c r="Q2221" s="188" t="s">
        <v>7143</v>
      </c>
      <c r="R2221" s="169" t="s">
        <v>4664</v>
      </c>
      <c r="S2221" s="24"/>
      <c r="T2221" s="24"/>
      <c r="U2221" s="24"/>
    </row>
    <row r="2222" spans="2:21">
      <c r="B2222" s="24" t="s">
        <v>514</v>
      </c>
      <c r="C2222" s="24" t="s">
        <v>7244</v>
      </c>
      <c r="D2222" s="24"/>
      <c r="E2222" s="24" t="s">
        <v>268</v>
      </c>
      <c r="F2222" s="189" t="s">
        <v>4655</v>
      </c>
      <c r="G2222" s="189" t="s">
        <v>450</v>
      </c>
      <c r="H2222" s="195" t="s">
        <v>269</v>
      </c>
      <c r="I2222" s="188" t="s">
        <v>3956</v>
      </c>
      <c r="J2222" s="188" t="s">
        <v>4656</v>
      </c>
      <c r="K2222" s="188"/>
      <c r="L2222" s="188" t="s">
        <v>4658</v>
      </c>
      <c r="M2222" s="188" t="s">
        <v>550</v>
      </c>
      <c r="N2222" s="188" t="s">
        <v>549</v>
      </c>
      <c r="O2222" s="188" t="s">
        <v>1235</v>
      </c>
      <c r="P2222" s="169" t="s">
        <v>544</v>
      </c>
      <c r="Q2222" s="188" t="s">
        <v>7143</v>
      </c>
      <c r="R2222" s="25" t="s">
        <v>1095</v>
      </c>
      <c r="S2222" s="24"/>
      <c r="T2222" s="24"/>
      <c r="U2222" s="24"/>
    </row>
    <row r="2223" spans="2:21">
      <c r="B2223" s="24" t="s">
        <v>514</v>
      </c>
      <c r="C2223" s="24" t="s">
        <v>7245</v>
      </c>
      <c r="D2223" s="24"/>
      <c r="E2223" s="24" t="s">
        <v>268</v>
      </c>
      <c r="F2223" s="189" t="s">
        <v>4655</v>
      </c>
      <c r="G2223" s="189" t="s">
        <v>450</v>
      </c>
      <c r="H2223" s="195" t="s">
        <v>269</v>
      </c>
      <c r="I2223" s="188" t="s">
        <v>3961</v>
      </c>
      <c r="J2223" s="188" t="s">
        <v>3961</v>
      </c>
      <c r="K2223" s="188"/>
      <c r="L2223" s="188" t="s">
        <v>4658</v>
      </c>
      <c r="M2223" s="188" t="s">
        <v>550</v>
      </c>
      <c r="N2223" s="188" t="s">
        <v>549</v>
      </c>
      <c r="O2223" s="188" t="s">
        <v>1235</v>
      </c>
      <c r="P2223" s="169" t="s">
        <v>544</v>
      </c>
      <c r="Q2223" s="188" t="s">
        <v>7143</v>
      </c>
      <c r="R2223" s="25" t="s">
        <v>1095</v>
      </c>
      <c r="S2223" s="24"/>
      <c r="T2223" s="24"/>
      <c r="U2223" s="24"/>
    </row>
    <row r="2224" spans="2:21">
      <c r="B2224" s="24" t="s">
        <v>514</v>
      </c>
      <c r="C2224" s="24" t="s">
        <v>7246</v>
      </c>
      <c r="D2224" s="24"/>
      <c r="E2224" s="24" t="s">
        <v>268</v>
      </c>
      <c r="F2224" s="189" t="s">
        <v>4655</v>
      </c>
      <c r="G2224" s="189" t="s">
        <v>450</v>
      </c>
      <c r="H2224" s="195" t="s">
        <v>269</v>
      </c>
      <c r="I2224" s="188" t="s">
        <v>3956</v>
      </c>
      <c r="J2224" s="188" t="s">
        <v>4656</v>
      </c>
      <c r="K2224" s="188"/>
      <c r="L2224" s="188" t="s">
        <v>4867</v>
      </c>
      <c r="M2224" s="188" t="s">
        <v>535</v>
      </c>
      <c r="N2224" s="188" t="s">
        <v>4868</v>
      </c>
      <c r="O2224" s="188" t="s">
        <v>1235</v>
      </c>
      <c r="P2224" s="169" t="s">
        <v>544</v>
      </c>
      <c r="Q2224" s="188" t="s">
        <v>7143</v>
      </c>
      <c r="R2224" s="25" t="s">
        <v>1095</v>
      </c>
      <c r="S2224" s="24"/>
      <c r="T2224" s="24"/>
      <c r="U2224" s="24"/>
    </row>
    <row r="2225" spans="2:21">
      <c r="B2225" s="24" t="s">
        <v>514</v>
      </c>
      <c r="C2225" s="24" t="s">
        <v>7247</v>
      </c>
      <c r="D2225" s="24"/>
      <c r="E2225" s="24" t="s">
        <v>268</v>
      </c>
      <c r="F2225" s="189" t="s">
        <v>4655</v>
      </c>
      <c r="G2225" s="189" t="s">
        <v>450</v>
      </c>
      <c r="H2225" s="195" t="s">
        <v>269</v>
      </c>
      <c r="I2225" s="188" t="s">
        <v>3956</v>
      </c>
      <c r="J2225" s="188" t="s">
        <v>4656</v>
      </c>
      <c r="K2225" s="188"/>
      <c r="L2225" s="188" t="s">
        <v>4867</v>
      </c>
      <c r="M2225" s="188" t="s">
        <v>543</v>
      </c>
      <c r="N2225" s="188" t="s">
        <v>4868</v>
      </c>
      <c r="O2225" s="188" t="s">
        <v>1235</v>
      </c>
      <c r="P2225" s="169" t="s">
        <v>544</v>
      </c>
      <c r="Q2225" s="188" t="s">
        <v>7143</v>
      </c>
      <c r="R2225" s="169" t="s">
        <v>4664</v>
      </c>
      <c r="S2225" s="24"/>
      <c r="T2225" s="24"/>
      <c r="U2225" s="24"/>
    </row>
    <row r="2226" spans="2:21">
      <c r="B2226" s="24" t="s">
        <v>514</v>
      </c>
      <c r="C2226" s="24" t="s">
        <v>7248</v>
      </c>
      <c r="D2226" s="24"/>
      <c r="E2226" s="24" t="s">
        <v>268</v>
      </c>
      <c r="F2226" s="189" t="s">
        <v>4655</v>
      </c>
      <c r="G2226" s="189" t="s">
        <v>450</v>
      </c>
      <c r="H2226" s="195" t="s">
        <v>269</v>
      </c>
      <c r="I2226" s="188" t="s">
        <v>3956</v>
      </c>
      <c r="J2226" s="188" t="s">
        <v>4656</v>
      </c>
      <c r="K2226" s="188"/>
      <c r="L2226" s="188" t="s">
        <v>4867</v>
      </c>
      <c r="M2226" s="188" t="s">
        <v>550</v>
      </c>
      <c r="N2226" s="188" t="s">
        <v>549</v>
      </c>
      <c r="O2226" s="188" t="s">
        <v>1235</v>
      </c>
      <c r="P2226" s="169" t="s">
        <v>544</v>
      </c>
      <c r="Q2226" s="188" t="s">
        <v>7143</v>
      </c>
      <c r="R2226" s="25" t="s">
        <v>1095</v>
      </c>
      <c r="S2226" s="24"/>
      <c r="T2226" s="24"/>
      <c r="U2226" s="24"/>
    </row>
    <row r="2227" spans="2:21">
      <c r="B2227" s="24" t="s">
        <v>514</v>
      </c>
      <c r="C2227" s="24" t="s">
        <v>7249</v>
      </c>
      <c r="D2227" s="24"/>
      <c r="E2227" s="24" t="s">
        <v>268</v>
      </c>
      <c r="F2227" s="189" t="s">
        <v>4655</v>
      </c>
      <c r="G2227" s="189" t="s">
        <v>450</v>
      </c>
      <c r="H2227" s="195" t="s">
        <v>269</v>
      </c>
      <c r="I2227" s="188" t="s">
        <v>3961</v>
      </c>
      <c r="J2227" s="188" t="s">
        <v>3961</v>
      </c>
      <c r="K2227" s="188"/>
      <c r="L2227" s="188" t="s">
        <v>4867</v>
      </c>
      <c r="M2227" s="188" t="s">
        <v>535</v>
      </c>
      <c r="N2227" s="188" t="s">
        <v>4868</v>
      </c>
      <c r="O2227" s="188" t="s">
        <v>1235</v>
      </c>
      <c r="P2227" s="169" t="s">
        <v>544</v>
      </c>
      <c r="Q2227" s="188" t="s">
        <v>7143</v>
      </c>
      <c r="R2227" s="25" t="s">
        <v>1095</v>
      </c>
      <c r="S2227" s="24"/>
      <c r="T2227" s="24"/>
      <c r="U2227" s="24"/>
    </row>
    <row r="2228" spans="2:21">
      <c r="B2228" s="24" t="s">
        <v>514</v>
      </c>
      <c r="C2228" s="24" t="s">
        <v>7250</v>
      </c>
      <c r="D2228" s="24"/>
      <c r="E2228" s="24" t="s">
        <v>268</v>
      </c>
      <c r="F2228" s="189" t="s">
        <v>4655</v>
      </c>
      <c r="G2228" s="189" t="s">
        <v>450</v>
      </c>
      <c r="H2228" s="195" t="s">
        <v>269</v>
      </c>
      <c r="I2228" s="188" t="s">
        <v>3961</v>
      </c>
      <c r="J2228" s="188" t="s">
        <v>3961</v>
      </c>
      <c r="K2228" s="188"/>
      <c r="L2228" s="188" t="s">
        <v>4867</v>
      </c>
      <c r="M2228" s="188" t="s">
        <v>543</v>
      </c>
      <c r="N2228" s="188" t="s">
        <v>4868</v>
      </c>
      <c r="O2228" s="188" t="s">
        <v>1235</v>
      </c>
      <c r="P2228" s="169" t="s">
        <v>544</v>
      </c>
      <c r="Q2228" s="188" t="s">
        <v>7143</v>
      </c>
      <c r="R2228" s="169" t="s">
        <v>4664</v>
      </c>
      <c r="S2228" s="24"/>
      <c r="T2228" s="24"/>
      <c r="U2228" s="24"/>
    </row>
    <row r="2229" spans="2:21">
      <c r="B2229" s="24" t="s">
        <v>514</v>
      </c>
      <c r="C2229" s="24" t="s">
        <v>7251</v>
      </c>
      <c r="D2229" s="24"/>
      <c r="E2229" s="24" t="s">
        <v>268</v>
      </c>
      <c r="F2229" s="189" t="s">
        <v>4655</v>
      </c>
      <c r="G2229" s="189" t="s">
        <v>450</v>
      </c>
      <c r="H2229" s="195" t="s">
        <v>269</v>
      </c>
      <c r="I2229" s="188" t="s">
        <v>3961</v>
      </c>
      <c r="J2229" s="188" t="s">
        <v>3961</v>
      </c>
      <c r="K2229" s="188"/>
      <c r="L2229" s="188" t="s">
        <v>4867</v>
      </c>
      <c r="M2229" s="188" t="s">
        <v>550</v>
      </c>
      <c r="N2229" s="188" t="s">
        <v>549</v>
      </c>
      <c r="O2229" s="188" t="s">
        <v>1235</v>
      </c>
      <c r="P2229" s="169" t="s">
        <v>544</v>
      </c>
      <c r="Q2229" s="188" t="s">
        <v>7143</v>
      </c>
      <c r="R2229" s="25" t="s">
        <v>1095</v>
      </c>
      <c r="S2229" s="24"/>
      <c r="T2229" s="24"/>
      <c r="U2229" s="24"/>
    </row>
    <row r="2230" spans="2:21">
      <c r="B2230" s="24" t="s">
        <v>514</v>
      </c>
      <c r="C2230" s="24" t="s">
        <v>7252</v>
      </c>
      <c r="D2230" s="24"/>
      <c r="E2230" s="24" t="s">
        <v>268</v>
      </c>
      <c r="F2230" s="189" t="s">
        <v>4655</v>
      </c>
      <c r="G2230" s="189" t="s">
        <v>450</v>
      </c>
      <c r="H2230" s="195" t="s">
        <v>269</v>
      </c>
      <c r="I2230" s="188" t="s">
        <v>3956</v>
      </c>
      <c r="J2230" s="188" t="s">
        <v>4656</v>
      </c>
      <c r="K2230" s="188"/>
      <c r="L2230" s="188" t="s">
        <v>4658</v>
      </c>
      <c r="M2230" s="188" t="s">
        <v>535</v>
      </c>
      <c r="N2230" s="188" t="s">
        <v>4868</v>
      </c>
      <c r="O2230" s="188" t="s">
        <v>1235</v>
      </c>
      <c r="P2230" s="169" t="s">
        <v>544</v>
      </c>
      <c r="Q2230" s="188" t="s">
        <v>7143</v>
      </c>
      <c r="R2230" s="25" t="s">
        <v>1095</v>
      </c>
      <c r="S2230" s="24"/>
      <c r="T2230" s="24"/>
      <c r="U2230" s="24"/>
    </row>
    <row r="2231" spans="2:21">
      <c r="B2231" s="24" t="s">
        <v>514</v>
      </c>
      <c r="C2231" s="24" t="s">
        <v>7253</v>
      </c>
      <c r="D2231" s="24"/>
      <c r="E2231" s="24" t="s">
        <v>268</v>
      </c>
      <c r="F2231" s="189" t="s">
        <v>4655</v>
      </c>
      <c r="G2231" s="189" t="s">
        <v>450</v>
      </c>
      <c r="H2231" s="195" t="s">
        <v>269</v>
      </c>
      <c r="I2231" s="188" t="s">
        <v>3956</v>
      </c>
      <c r="J2231" s="188" t="s">
        <v>4656</v>
      </c>
      <c r="K2231" s="188"/>
      <c r="L2231" s="188" t="s">
        <v>4658</v>
      </c>
      <c r="M2231" s="188" t="s">
        <v>543</v>
      </c>
      <c r="N2231" s="188" t="s">
        <v>4868</v>
      </c>
      <c r="O2231" s="188" t="s">
        <v>1235</v>
      </c>
      <c r="P2231" s="169" t="s">
        <v>544</v>
      </c>
      <c r="Q2231" s="188" t="s">
        <v>7143</v>
      </c>
      <c r="R2231" s="169" t="s">
        <v>4664</v>
      </c>
      <c r="S2231" s="24"/>
      <c r="T2231" s="24"/>
      <c r="U2231" s="24"/>
    </row>
    <row r="2232" spans="2:21">
      <c r="B2232" s="24" t="s">
        <v>514</v>
      </c>
      <c r="C2232" s="24" t="s">
        <v>7254</v>
      </c>
      <c r="D2232" s="24"/>
      <c r="E2232" s="24" t="s">
        <v>268</v>
      </c>
      <c r="F2232" s="189" t="s">
        <v>4655</v>
      </c>
      <c r="G2232" s="189" t="s">
        <v>450</v>
      </c>
      <c r="H2232" s="195" t="s">
        <v>269</v>
      </c>
      <c r="I2232" s="188" t="s">
        <v>3961</v>
      </c>
      <c r="J2232" s="188" t="s">
        <v>3961</v>
      </c>
      <c r="K2232" s="188"/>
      <c r="L2232" s="188" t="s">
        <v>4658</v>
      </c>
      <c r="M2232" s="188" t="s">
        <v>535</v>
      </c>
      <c r="N2232" s="188" t="s">
        <v>4868</v>
      </c>
      <c r="O2232" s="188" t="s">
        <v>1235</v>
      </c>
      <c r="P2232" s="169" t="s">
        <v>544</v>
      </c>
      <c r="Q2232" s="188" t="s">
        <v>7143</v>
      </c>
      <c r="R2232" s="25" t="s">
        <v>1095</v>
      </c>
      <c r="S2232" s="24"/>
      <c r="T2232" s="24"/>
      <c r="U2232" s="24"/>
    </row>
    <row r="2233" spans="2:21">
      <c r="B2233" s="24" t="s">
        <v>514</v>
      </c>
      <c r="C2233" s="24" t="s">
        <v>7255</v>
      </c>
      <c r="D2233" s="24"/>
      <c r="E2233" s="24" t="s">
        <v>268</v>
      </c>
      <c r="F2233" s="189" t="s">
        <v>4655</v>
      </c>
      <c r="G2233" s="189" t="s">
        <v>450</v>
      </c>
      <c r="H2233" s="195" t="s">
        <v>269</v>
      </c>
      <c r="I2233" s="188" t="s">
        <v>3961</v>
      </c>
      <c r="J2233" s="188" t="s">
        <v>3961</v>
      </c>
      <c r="K2233" s="188"/>
      <c r="L2233" s="188" t="s">
        <v>4658</v>
      </c>
      <c r="M2233" s="188" t="s">
        <v>543</v>
      </c>
      <c r="N2233" s="188" t="s">
        <v>4868</v>
      </c>
      <c r="O2233" s="188" t="s">
        <v>1235</v>
      </c>
      <c r="P2233" s="169" t="s">
        <v>544</v>
      </c>
      <c r="Q2233" s="188" t="s">
        <v>7143</v>
      </c>
      <c r="R2233" s="169" t="s">
        <v>4664</v>
      </c>
      <c r="S2233" s="24"/>
      <c r="T2233" s="24"/>
      <c r="U2233" s="24"/>
    </row>
    <row r="2234" spans="2:21">
      <c r="B2234" s="24" t="s">
        <v>514</v>
      </c>
      <c r="C2234" s="24" t="s">
        <v>7256</v>
      </c>
      <c r="D2234" s="24"/>
      <c r="E2234" s="24" t="s">
        <v>268</v>
      </c>
      <c r="F2234" s="189" t="s">
        <v>4655</v>
      </c>
      <c r="G2234" s="189" t="s">
        <v>450</v>
      </c>
      <c r="H2234" s="195" t="s">
        <v>269</v>
      </c>
      <c r="I2234" s="188" t="s">
        <v>3956</v>
      </c>
      <c r="J2234" s="188" t="s">
        <v>4656</v>
      </c>
      <c r="K2234" s="188"/>
      <c r="L2234" s="188" t="s">
        <v>4658</v>
      </c>
      <c r="M2234" s="188" t="s">
        <v>535</v>
      </c>
      <c r="N2234" s="188" t="s">
        <v>5218</v>
      </c>
      <c r="O2234" s="188" t="s">
        <v>1235</v>
      </c>
      <c r="P2234" s="169" t="s">
        <v>544</v>
      </c>
      <c r="Q2234" s="188" t="s">
        <v>7143</v>
      </c>
      <c r="R2234" s="25" t="s">
        <v>1095</v>
      </c>
      <c r="S2234" s="24"/>
      <c r="T2234" s="24"/>
      <c r="U2234" s="24"/>
    </row>
    <row r="2235" spans="2:21">
      <c r="B2235" s="24" t="s">
        <v>514</v>
      </c>
      <c r="C2235" s="24" t="s">
        <v>7257</v>
      </c>
      <c r="D2235" s="24"/>
      <c r="E2235" s="24" t="s">
        <v>268</v>
      </c>
      <c r="F2235" s="189" t="s">
        <v>4655</v>
      </c>
      <c r="G2235" s="189" t="s">
        <v>450</v>
      </c>
      <c r="H2235" s="195" t="s">
        <v>269</v>
      </c>
      <c r="I2235" s="188" t="s">
        <v>3956</v>
      </c>
      <c r="J2235" s="188" t="s">
        <v>4656</v>
      </c>
      <c r="K2235" s="188"/>
      <c r="L2235" s="188" t="s">
        <v>4658</v>
      </c>
      <c r="M2235" s="188" t="s">
        <v>543</v>
      </c>
      <c r="N2235" s="188" t="s">
        <v>5218</v>
      </c>
      <c r="O2235" s="188" t="s">
        <v>1235</v>
      </c>
      <c r="P2235" s="169" t="s">
        <v>544</v>
      </c>
      <c r="Q2235" s="188" t="s">
        <v>7143</v>
      </c>
      <c r="R2235" s="169" t="s">
        <v>4664</v>
      </c>
      <c r="S2235" s="24"/>
      <c r="T2235" s="24"/>
      <c r="U2235" s="24"/>
    </row>
    <row r="2236" spans="2:21">
      <c r="B2236" s="24" t="s">
        <v>514</v>
      </c>
      <c r="C2236" s="24" t="s">
        <v>7258</v>
      </c>
      <c r="D2236" s="24"/>
      <c r="E2236" s="24" t="s">
        <v>268</v>
      </c>
      <c r="F2236" s="189" t="s">
        <v>4655</v>
      </c>
      <c r="G2236" s="189" t="s">
        <v>450</v>
      </c>
      <c r="H2236" s="195" t="s">
        <v>269</v>
      </c>
      <c r="I2236" s="188" t="s">
        <v>3961</v>
      </c>
      <c r="J2236" s="188" t="s">
        <v>3961</v>
      </c>
      <c r="K2236" s="188"/>
      <c r="L2236" s="188" t="s">
        <v>4658</v>
      </c>
      <c r="M2236" s="188" t="s">
        <v>535</v>
      </c>
      <c r="N2236" s="188" t="s">
        <v>5218</v>
      </c>
      <c r="O2236" s="188" t="s">
        <v>1235</v>
      </c>
      <c r="P2236" s="169" t="s">
        <v>544</v>
      </c>
      <c r="Q2236" s="188" t="s">
        <v>7143</v>
      </c>
      <c r="R2236" s="25" t="s">
        <v>1095</v>
      </c>
      <c r="S2236" s="24"/>
      <c r="T2236" s="24"/>
      <c r="U2236" s="24"/>
    </row>
    <row r="2237" spans="2:21">
      <c r="B2237" s="24" t="s">
        <v>514</v>
      </c>
      <c r="C2237" s="24" t="s">
        <v>7259</v>
      </c>
      <c r="D2237" s="24"/>
      <c r="E2237" s="24" t="s">
        <v>268</v>
      </c>
      <c r="F2237" s="189" t="s">
        <v>4655</v>
      </c>
      <c r="G2237" s="189" t="s">
        <v>450</v>
      </c>
      <c r="H2237" s="195" t="s">
        <v>269</v>
      </c>
      <c r="I2237" s="188" t="s">
        <v>3961</v>
      </c>
      <c r="J2237" s="188" t="s">
        <v>3961</v>
      </c>
      <c r="K2237" s="188"/>
      <c r="L2237" s="188" t="s">
        <v>4658</v>
      </c>
      <c r="M2237" s="188" t="s">
        <v>543</v>
      </c>
      <c r="N2237" s="188" t="s">
        <v>5218</v>
      </c>
      <c r="O2237" s="188" t="s">
        <v>1235</v>
      </c>
      <c r="P2237" s="169" t="s">
        <v>544</v>
      </c>
      <c r="Q2237" s="188" t="s">
        <v>7143</v>
      </c>
      <c r="R2237" s="169" t="s">
        <v>4664</v>
      </c>
      <c r="S2237" s="24"/>
      <c r="T2237" s="24"/>
      <c r="U2237" s="24"/>
    </row>
    <row r="2238" spans="2:21">
      <c r="B2238" s="24" t="s">
        <v>514</v>
      </c>
      <c r="C2238" s="24" t="s">
        <v>7260</v>
      </c>
      <c r="D2238" s="24"/>
      <c r="E2238" s="24" t="s">
        <v>268</v>
      </c>
      <c r="F2238" s="189" t="s">
        <v>4655</v>
      </c>
      <c r="G2238" s="189" t="s">
        <v>450</v>
      </c>
      <c r="H2238" s="195" t="s">
        <v>269</v>
      </c>
      <c r="I2238" s="188" t="s">
        <v>3956</v>
      </c>
      <c r="J2238" s="188" t="s">
        <v>4656</v>
      </c>
      <c r="K2238" s="188"/>
      <c r="L2238" s="188" t="s">
        <v>4867</v>
      </c>
      <c r="M2238" s="188" t="s">
        <v>535</v>
      </c>
      <c r="N2238" s="188" t="s">
        <v>5218</v>
      </c>
      <c r="O2238" s="188" t="s">
        <v>1235</v>
      </c>
      <c r="P2238" s="169" t="s">
        <v>544</v>
      </c>
      <c r="Q2238" s="188" t="s">
        <v>7143</v>
      </c>
      <c r="R2238" s="25" t="s">
        <v>1095</v>
      </c>
      <c r="S2238" s="24"/>
      <c r="T2238" s="24"/>
      <c r="U2238" s="24"/>
    </row>
    <row r="2239" spans="2:21">
      <c r="B2239" s="24" t="s">
        <v>514</v>
      </c>
      <c r="C2239" s="24" t="s">
        <v>7261</v>
      </c>
      <c r="D2239" s="24"/>
      <c r="E2239" s="24" t="s">
        <v>268</v>
      </c>
      <c r="F2239" s="189" t="s">
        <v>4655</v>
      </c>
      <c r="G2239" s="189" t="s">
        <v>450</v>
      </c>
      <c r="H2239" s="195" t="s">
        <v>269</v>
      </c>
      <c r="I2239" s="188" t="s">
        <v>3956</v>
      </c>
      <c r="J2239" s="188" t="s">
        <v>4656</v>
      </c>
      <c r="K2239" s="188"/>
      <c r="L2239" s="188" t="s">
        <v>4867</v>
      </c>
      <c r="M2239" s="188" t="s">
        <v>543</v>
      </c>
      <c r="N2239" s="188" t="s">
        <v>5218</v>
      </c>
      <c r="O2239" s="188" t="s">
        <v>1235</v>
      </c>
      <c r="P2239" s="169" t="s">
        <v>544</v>
      </c>
      <c r="Q2239" s="188" t="s">
        <v>7143</v>
      </c>
      <c r="R2239" s="169" t="s">
        <v>4664</v>
      </c>
      <c r="S2239" s="24"/>
      <c r="T2239" s="24"/>
      <c r="U2239" s="24"/>
    </row>
    <row r="2240" spans="2:21">
      <c r="B2240" s="24" t="s">
        <v>514</v>
      </c>
      <c r="C2240" s="24" t="s">
        <v>7262</v>
      </c>
      <c r="D2240" s="24"/>
      <c r="E2240" s="24" t="s">
        <v>268</v>
      </c>
      <c r="F2240" s="189" t="s">
        <v>4655</v>
      </c>
      <c r="G2240" s="189" t="s">
        <v>450</v>
      </c>
      <c r="H2240" s="195" t="s">
        <v>269</v>
      </c>
      <c r="I2240" s="188" t="s">
        <v>3961</v>
      </c>
      <c r="J2240" s="188" t="s">
        <v>3961</v>
      </c>
      <c r="K2240" s="188"/>
      <c r="L2240" s="188" t="s">
        <v>4867</v>
      </c>
      <c r="M2240" s="188" t="s">
        <v>535</v>
      </c>
      <c r="N2240" s="188" t="s">
        <v>5218</v>
      </c>
      <c r="O2240" s="188" t="s">
        <v>1235</v>
      </c>
      <c r="P2240" s="169" t="s">
        <v>544</v>
      </c>
      <c r="Q2240" s="188" t="s">
        <v>7143</v>
      </c>
      <c r="R2240" s="25" t="s">
        <v>1095</v>
      </c>
      <c r="S2240" s="24"/>
      <c r="T2240" s="24"/>
      <c r="U2240" s="24"/>
    </row>
    <row r="2241" spans="2:21">
      <c r="B2241" s="24" t="s">
        <v>514</v>
      </c>
      <c r="C2241" s="24" t="s">
        <v>7263</v>
      </c>
      <c r="D2241" s="24"/>
      <c r="E2241" s="24" t="s">
        <v>268</v>
      </c>
      <c r="F2241" s="189" t="s">
        <v>4655</v>
      </c>
      <c r="G2241" s="189" t="s">
        <v>450</v>
      </c>
      <c r="H2241" s="195" t="s">
        <v>269</v>
      </c>
      <c r="I2241" s="188" t="s">
        <v>3961</v>
      </c>
      <c r="J2241" s="188" t="s">
        <v>3961</v>
      </c>
      <c r="K2241" s="188"/>
      <c r="L2241" s="188" t="s">
        <v>4867</v>
      </c>
      <c r="M2241" s="188" t="s">
        <v>543</v>
      </c>
      <c r="N2241" s="188" t="s">
        <v>5218</v>
      </c>
      <c r="O2241" s="188" t="s">
        <v>1235</v>
      </c>
      <c r="P2241" s="169" t="s">
        <v>544</v>
      </c>
      <c r="Q2241" s="188" t="s">
        <v>7143</v>
      </c>
      <c r="R2241" s="169" t="s">
        <v>4664</v>
      </c>
      <c r="S2241" s="24"/>
      <c r="T2241" s="24"/>
      <c r="U2241" s="24"/>
    </row>
    <row r="2242" spans="2:21">
      <c r="B2242" s="24" t="s">
        <v>514</v>
      </c>
      <c r="C2242" s="24" t="s">
        <v>7264</v>
      </c>
      <c r="D2242" s="24"/>
      <c r="E2242" s="24" t="s">
        <v>493</v>
      </c>
      <c r="F2242" s="189" t="s">
        <v>4655</v>
      </c>
      <c r="G2242" s="189" t="s">
        <v>496</v>
      </c>
      <c r="H2242" s="195" t="s">
        <v>272</v>
      </c>
      <c r="I2242" s="188" t="s">
        <v>3956</v>
      </c>
      <c r="J2242" s="188" t="s">
        <v>4656</v>
      </c>
      <c r="K2242" s="188"/>
      <c r="L2242" s="188" t="s">
        <v>4658</v>
      </c>
      <c r="M2242" s="188" t="s">
        <v>550</v>
      </c>
      <c r="N2242" s="188" t="s">
        <v>549</v>
      </c>
      <c r="O2242" s="188" t="s">
        <v>536</v>
      </c>
      <c r="P2242" s="169" t="s">
        <v>544</v>
      </c>
      <c r="Q2242" s="188" t="s">
        <v>7143</v>
      </c>
      <c r="R2242" s="169" t="s">
        <v>552</v>
      </c>
      <c r="S2242" s="24"/>
      <c r="T2242" s="24"/>
      <c r="U2242" s="24"/>
    </row>
    <row r="2243" spans="2:21">
      <c r="B2243" s="24" t="s">
        <v>514</v>
      </c>
      <c r="C2243" s="24" t="s">
        <v>7265</v>
      </c>
      <c r="D2243" s="24"/>
      <c r="E2243" s="24" t="s">
        <v>493</v>
      </c>
      <c r="F2243" s="189" t="s">
        <v>4655</v>
      </c>
      <c r="G2243" s="189" t="s">
        <v>496</v>
      </c>
      <c r="H2243" s="195" t="s">
        <v>272</v>
      </c>
      <c r="I2243" s="188" t="s">
        <v>3961</v>
      </c>
      <c r="J2243" s="188" t="s">
        <v>3961</v>
      </c>
      <c r="K2243" s="188"/>
      <c r="L2243" s="188" t="s">
        <v>4658</v>
      </c>
      <c r="M2243" s="188" t="s">
        <v>550</v>
      </c>
      <c r="N2243" s="188" t="s">
        <v>549</v>
      </c>
      <c r="O2243" s="188" t="s">
        <v>536</v>
      </c>
      <c r="P2243" s="169" t="s">
        <v>544</v>
      </c>
      <c r="Q2243" s="188" t="s">
        <v>7143</v>
      </c>
      <c r="R2243" s="169" t="s">
        <v>552</v>
      </c>
      <c r="S2243" s="24"/>
      <c r="T2243" s="24"/>
      <c r="U2243" s="24"/>
    </row>
    <row r="2244" spans="2:21">
      <c r="B2244" s="24" t="s">
        <v>514</v>
      </c>
      <c r="C2244" s="24" t="s">
        <v>7266</v>
      </c>
      <c r="D2244" s="24"/>
      <c r="E2244" s="24" t="s">
        <v>493</v>
      </c>
      <c r="F2244" s="189" t="s">
        <v>4655</v>
      </c>
      <c r="G2244" s="189" t="s">
        <v>496</v>
      </c>
      <c r="H2244" s="195" t="s">
        <v>272</v>
      </c>
      <c r="I2244" s="188" t="s">
        <v>3956</v>
      </c>
      <c r="J2244" s="188" t="s">
        <v>4656</v>
      </c>
      <c r="K2244" s="188"/>
      <c r="L2244" s="188" t="s">
        <v>4867</v>
      </c>
      <c r="M2244" s="188" t="s">
        <v>535</v>
      </c>
      <c r="N2244" s="188" t="s">
        <v>4868</v>
      </c>
      <c r="O2244" s="188" t="s">
        <v>536</v>
      </c>
      <c r="P2244" s="208">
        <v>98553395</v>
      </c>
      <c r="Q2244" s="188" t="s">
        <v>7146</v>
      </c>
      <c r="R2244" s="169" t="s">
        <v>4664</v>
      </c>
      <c r="S2244" s="24"/>
      <c r="T2244" s="24"/>
      <c r="U2244" s="24"/>
    </row>
    <row r="2245" spans="2:21">
      <c r="B2245" s="24" t="s">
        <v>514</v>
      </c>
      <c r="C2245" s="24" t="s">
        <v>7267</v>
      </c>
      <c r="D2245" s="24"/>
      <c r="E2245" s="24" t="s">
        <v>493</v>
      </c>
      <c r="F2245" s="189" t="s">
        <v>4655</v>
      </c>
      <c r="G2245" s="189" t="s">
        <v>496</v>
      </c>
      <c r="H2245" s="195" t="s">
        <v>272</v>
      </c>
      <c r="I2245" s="188" t="s">
        <v>3956</v>
      </c>
      <c r="J2245" s="188" t="s">
        <v>4656</v>
      </c>
      <c r="K2245" s="188"/>
      <c r="L2245" s="188" t="s">
        <v>4867</v>
      </c>
      <c r="M2245" s="188" t="s">
        <v>543</v>
      </c>
      <c r="N2245" s="188" t="s">
        <v>4868</v>
      </c>
      <c r="O2245" s="188" t="s">
        <v>536</v>
      </c>
      <c r="P2245" s="208">
        <v>98553396</v>
      </c>
      <c r="Q2245" s="188" t="s">
        <v>7143</v>
      </c>
      <c r="R2245" s="169" t="s">
        <v>4664</v>
      </c>
      <c r="S2245" s="24"/>
      <c r="T2245" s="24"/>
      <c r="U2245" s="24"/>
    </row>
    <row r="2246" spans="2:21">
      <c r="B2246" s="24" t="s">
        <v>514</v>
      </c>
      <c r="C2246" s="24" t="s">
        <v>7268</v>
      </c>
      <c r="D2246" s="24"/>
      <c r="E2246" s="24" t="s">
        <v>493</v>
      </c>
      <c r="F2246" s="189" t="s">
        <v>4655</v>
      </c>
      <c r="G2246" s="189" t="s">
        <v>496</v>
      </c>
      <c r="H2246" s="195" t="s">
        <v>272</v>
      </c>
      <c r="I2246" s="188" t="s">
        <v>3956</v>
      </c>
      <c r="J2246" s="188" t="s">
        <v>4656</v>
      </c>
      <c r="K2246" s="188"/>
      <c r="L2246" s="188" t="s">
        <v>4867</v>
      </c>
      <c r="M2246" s="188" t="s">
        <v>550</v>
      </c>
      <c r="N2246" s="188" t="s">
        <v>549</v>
      </c>
      <c r="O2246" s="188" t="s">
        <v>536</v>
      </c>
      <c r="P2246" s="169" t="s">
        <v>544</v>
      </c>
      <c r="Q2246" s="188" t="s">
        <v>7143</v>
      </c>
      <c r="R2246" s="169" t="s">
        <v>552</v>
      </c>
      <c r="S2246" s="24"/>
      <c r="T2246" s="24"/>
      <c r="U2246" s="24"/>
    </row>
    <row r="2247" spans="2:21">
      <c r="B2247" s="24" t="s">
        <v>514</v>
      </c>
      <c r="C2247" s="24" t="s">
        <v>7269</v>
      </c>
      <c r="D2247" s="24"/>
      <c r="E2247" s="24" t="s">
        <v>493</v>
      </c>
      <c r="F2247" s="189" t="s">
        <v>4655</v>
      </c>
      <c r="G2247" s="189" t="s">
        <v>496</v>
      </c>
      <c r="H2247" s="195" t="s">
        <v>272</v>
      </c>
      <c r="I2247" s="188" t="s">
        <v>3961</v>
      </c>
      <c r="J2247" s="188" t="s">
        <v>3961</v>
      </c>
      <c r="K2247" s="188"/>
      <c r="L2247" s="188" t="s">
        <v>4867</v>
      </c>
      <c r="M2247" s="188" t="s">
        <v>535</v>
      </c>
      <c r="N2247" s="188" t="s">
        <v>4868</v>
      </c>
      <c r="O2247" s="188" t="s">
        <v>536</v>
      </c>
      <c r="P2247" s="169" t="s">
        <v>544</v>
      </c>
      <c r="Q2247" s="188" t="s">
        <v>7146</v>
      </c>
      <c r="R2247" s="169" t="s">
        <v>4664</v>
      </c>
      <c r="S2247" s="24"/>
      <c r="T2247" s="24"/>
      <c r="U2247" s="24"/>
    </row>
    <row r="2248" spans="2:21">
      <c r="B2248" s="24" t="s">
        <v>514</v>
      </c>
      <c r="C2248" s="24" t="s">
        <v>7270</v>
      </c>
      <c r="D2248" s="24"/>
      <c r="E2248" s="24" t="s">
        <v>493</v>
      </c>
      <c r="F2248" s="189" t="s">
        <v>4655</v>
      </c>
      <c r="G2248" s="189" t="s">
        <v>496</v>
      </c>
      <c r="H2248" s="195" t="s">
        <v>272</v>
      </c>
      <c r="I2248" s="188" t="s">
        <v>3961</v>
      </c>
      <c r="J2248" s="188" t="s">
        <v>3961</v>
      </c>
      <c r="K2248" s="188"/>
      <c r="L2248" s="188" t="s">
        <v>4867</v>
      </c>
      <c r="M2248" s="188" t="s">
        <v>543</v>
      </c>
      <c r="N2248" s="188" t="s">
        <v>4868</v>
      </c>
      <c r="O2248" s="188" t="s">
        <v>536</v>
      </c>
      <c r="P2248" s="169" t="s">
        <v>544</v>
      </c>
      <c r="Q2248" s="188" t="s">
        <v>7143</v>
      </c>
      <c r="R2248" s="169" t="s">
        <v>4664</v>
      </c>
      <c r="S2248" s="24"/>
      <c r="T2248" s="24"/>
      <c r="U2248" s="24"/>
    </row>
    <row r="2249" spans="2:21">
      <c r="B2249" s="24" t="s">
        <v>514</v>
      </c>
      <c r="C2249" s="24" t="s">
        <v>7271</v>
      </c>
      <c r="D2249" s="24"/>
      <c r="E2249" s="24" t="s">
        <v>493</v>
      </c>
      <c r="F2249" s="189" t="s">
        <v>4655</v>
      </c>
      <c r="G2249" s="189" t="s">
        <v>496</v>
      </c>
      <c r="H2249" s="195" t="s">
        <v>272</v>
      </c>
      <c r="I2249" s="188" t="s">
        <v>3961</v>
      </c>
      <c r="J2249" s="188" t="s">
        <v>3961</v>
      </c>
      <c r="K2249" s="188"/>
      <c r="L2249" s="188" t="s">
        <v>4867</v>
      </c>
      <c r="M2249" s="188" t="s">
        <v>550</v>
      </c>
      <c r="N2249" s="188" t="s">
        <v>549</v>
      </c>
      <c r="O2249" s="188" t="s">
        <v>536</v>
      </c>
      <c r="P2249" s="169" t="s">
        <v>544</v>
      </c>
      <c r="Q2249" s="188" t="s">
        <v>7143</v>
      </c>
      <c r="R2249" s="169" t="s">
        <v>552</v>
      </c>
      <c r="S2249" s="24"/>
      <c r="T2249" s="24"/>
      <c r="U2249" s="24"/>
    </row>
    <row r="2250" spans="2:21">
      <c r="B2250" s="24" t="s">
        <v>514</v>
      </c>
      <c r="C2250" s="24" t="s">
        <v>7272</v>
      </c>
      <c r="D2250" s="24"/>
      <c r="E2250" s="24" t="s">
        <v>493</v>
      </c>
      <c r="F2250" s="189" t="s">
        <v>4655</v>
      </c>
      <c r="G2250" s="189" t="s">
        <v>496</v>
      </c>
      <c r="H2250" s="195" t="s">
        <v>272</v>
      </c>
      <c r="I2250" s="188" t="s">
        <v>3956</v>
      </c>
      <c r="J2250" s="188" t="s">
        <v>4656</v>
      </c>
      <c r="K2250" s="188"/>
      <c r="L2250" s="188" t="s">
        <v>4658</v>
      </c>
      <c r="M2250" s="188" t="s">
        <v>535</v>
      </c>
      <c r="N2250" s="188" t="s">
        <v>4868</v>
      </c>
      <c r="O2250" s="188" t="s">
        <v>536</v>
      </c>
      <c r="P2250" s="169" t="s">
        <v>544</v>
      </c>
      <c r="Q2250" s="188" t="s">
        <v>7146</v>
      </c>
      <c r="R2250" s="169" t="s">
        <v>4664</v>
      </c>
      <c r="S2250" s="24"/>
      <c r="T2250" s="24"/>
      <c r="U2250" s="24"/>
    </row>
    <row r="2251" spans="2:21">
      <c r="B2251" s="24" t="s">
        <v>514</v>
      </c>
      <c r="C2251" s="24" t="s">
        <v>7273</v>
      </c>
      <c r="D2251" s="24"/>
      <c r="E2251" s="24" t="s">
        <v>493</v>
      </c>
      <c r="F2251" s="189" t="s">
        <v>4655</v>
      </c>
      <c r="G2251" s="189" t="s">
        <v>496</v>
      </c>
      <c r="H2251" s="195" t="s">
        <v>272</v>
      </c>
      <c r="I2251" s="188" t="s">
        <v>3956</v>
      </c>
      <c r="J2251" s="188" t="s">
        <v>4656</v>
      </c>
      <c r="K2251" s="188"/>
      <c r="L2251" s="188" t="s">
        <v>4658</v>
      </c>
      <c r="M2251" s="188" t="s">
        <v>543</v>
      </c>
      <c r="N2251" s="188" t="s">
        <v>4868</v>
      </c>
      <c r="O2251" s="188" t="s">
        <v>536</v>
      </c>
      <c r="P2251" s="169" t="s">
        <v>544</v>
      </c>
      <c r="Q2251" s="188" t="s">
        <v>7143</v>
      </c>
      <c r="R2251" s="169" t="s">
        <v>4664</v>
      </c>
      <c r="S2251" s="24"/>
      <c r="T2251" s="24"/>
      <c r="U2251" s="24"/>
    </row>
    <row r="2252" spans="2:21">
      <c r="B2252" s="24" t="s">
        <v>514</v>
      </c>
      <c r="C2252" s="24" t="s">
        <v>7274</v>
      </c>
      <c r="D2252" s="24"/>
      <c r="E2252" s="24" t="s">
        <v>493</v>
      </c>
      <c r="F2252" s="189" t="s">
        <v>4655</v>
      </c>
      <c r="G2252" s="189" t="s">
        <v>496</v>
      </c>
      <c r="H2252" s="195" t="s">
        <v>272</v>
      </c>
      <c r="I2252" s="188" t="s">
        <v>3961</v>
      </c>
      <c r="J2252" s="188" t="s">
        <v>3961</v>
      </c>
      <c r="K2252" s="188"/>
      <c r="L2252" s="188" t="s">
        <v>4658</v>
      </c>
      <c r="M2252" s="188" t="s">
        <v>535</v>
      </c>
      <c r="N2252" s="188" t="s">
        <v>4868</v>
      </c>
      <c r="O2252" s="188" t="s">
        <v>536</v>
      </c>
      <c r="P2252" s="169" t="s">
        <v>544</v>
      </c>
      <c r="Q2252" s="188" t="s">
        <v>7146</v>
      </c>
      <c r="R2252" s="169" t="s">
        <v>4664</v>
      </c>
      <c r="S2252" s="24"/>
      <c r="T2252" s="24"/>
      <c r="U2252" s="24"/>
    </row>
    <row r="2253" spans="2:21">
      <c r="B2253" s="24" t="s">
        <v>514</v>
      </c>
      <c r="C2253" s="24" t="s">
        <v>7275</v>
      </c>
      <c r="D2253" s="24"/>
      <c r="E2253" s="24" t="s">
        <v>493</v>
      </c>
      <c r="F2253" s="189" t="s">
        <v>4655</v>
      </c>
      <c r="G2253" s="189" t="s">
        <v>496</v>
      </c>
      <c r="H2253" s="195" t="s">
        <v>272</v>
      </c>
      <c r="I2253" s="188" t="s">
        <v>3961</v>
      </c>
      <c r="J2253" s="188" t="s">
        <v>3961</v>
      </c>
      <c r="K2253" s="188"/>
      <c r="L2253" s="188" t="s">
        <v>4658</v>
      </c>
      <c r="M2253" s="188" t="s">
        <v>543</v>
      </c>
      <c r="N2253" s="188" t="s">
        <v>4868</v>
      </c>
      <c r="O2253" s="188" t="s">
        <v>536</v>
      </c>
      <c r="P2253" s="169" t="s">
        <v>544</v>
      </c>
      <c r="Q2253" s="188" t="s">
        <v>7143</v>
      </c>
      <c r="R2253" s="169" t="s">
        <v>4664</v>
      </c>
      <c r="S2253" s="24"/>
      <c r="T2253" s="24"/>
      <c r="U2253" s="24"/>
    </row>
    <row r="2254" spans="2:21">
      <c r="B2254" s="24" t="s">
        <v>514</v>
      </c>
      <c r="C2254" s="24" t="s">
        <v>7276</v>
      </c>
      <c r="D2254" s="24"/>
      <c r="E2254" s="24" t="s">
        <v>493</v>
      </c>
      <c r="F2254" s="189" t="s">
        <v>4655</v>
      </c>
      <c r="G2254" s="189" t="s">
        <v>496</v>
      </c>
      <c r="H2254" s="195" t="s">
        <v>272</v>
      </c>
      <c r="I2254" s="188" t="s">
        <v>3956</v>
      </c>
      <c r="J2254" s="188" t="s">
        <v>4656</v>
      </c>
      <c r="K2254" s="188"/>
      <c r="L2254" s="188" t="s">
        <v>4658</v>
      </c>
      <c r="M2254" s="188" t="s">
        <v>535</v>
      </c>
      <c r="N2254" s="188" t="s">
        <v>5218</v>
      </c>
      <c r="O2254" s="188" t="s">
        <v>536</v>
      </c>
      <c r="P2254" s="169" t="s">
        <v>544</v>
      </c>
      <c r="Q2254" s="188" t="s">
        <v>7143</v>
      </c>
      <c r="R2254" s="169" t="s">
        <v>4664</v>
      </c>
      <c r="S2254" s="24"/>
      <c r="T2254" s="24"/>
      <c r="U2254" s="24"/>
    </row>
    <row r="2255" spans="2:21">
      <c r="B2255" s="24" t="s">
        <v>514</v>
      </c>
      <c r="C2255" s="24" t="s">
        <v>7277</v>
      </c>
      <c r="D2255" s="24"/>
      <c r="E2255" s="24" t="s">
        <v>493</v>
      </c>
      <c r="F2255" s="189" t="s">
        <v>4655</v>
      </c>
      <c r="G2255" s="189" t="s">
        <v>496</v>
      </c>
      <c r="H2255" s="195" t="s">
        <v>272</v>
      </c>
      <c r="I2255" s="188" t="s">
        <v>3956</v>
      </c>
      <c r="J2255" s="188" t="s">
        <v>4656</v>
      </c>
      <c r="K2255" s="188"/>
      <c r="L2255" s="188" t="s">
        <v>4658</v>
      </c>
      <c r="M2255" s="188" t="s">
        <v>543</v>
      </c>
      <c r="N2255" s="188" t="s">
        <v>5218</v>
      </c>
      <c r="O2255" s="188" t="s">
        <v>536</v>
      </c>
      <c r="P2255" s="169" t="s">
        <v>544</v>
      </c>
      <c r="Q2255" s="188" t="s">
        <v>7143</v>
      </c>
      <c r="R2255" s="169" t="s">
        <v>4664</v>
      </c>
      <c r="S2255" s="24"/>
      <c r="T2255" s="24"/>
      <c r="U2255" s="24"/>
    </row>
    <row r="2256" spans="2:21">
      <c r="B2256" s="24" t="s">
        <v>514</v>
      </c>
      <c r="C2256" s="24" t="s">
        <v>7278</v>
      </c>
      <c r="D2256" s="24"/>
      <c r="E2256" s="24" t="s">
        <v>493</v>
      </c>
      <c r="F2256" s="189" t="s">
        <v>4655</v>
      </c>
      <c r="G2256" s="189" t="s">
        <v>496</v>
      </c>
      <c r="H2256" s="195" t="s">
        <v>272</v>
      </c>
      <c r="I2256" s="188" t="s">
        <v>3961</v>
      </c>
      <c r="J2256" s="188" t="s">
        <v>3961</v>
      </c>
      <c r="K2256" s="188"/>
      <c r="L2256" s="188" t="s">
        <v>4658</v>
      </c>
      <c r="M2256" s="188" t="s">
        <v>535</v>
      </c>
      <c r="N2256" s="188" t="s">
        <v>5218</v>
      </c>
      <c r="O2256" s="188" t="s">
        <v>536</v>
      </c>
      <c r="P2256" s="169" t="s">
        <v>544</v>
      </c>
      <c r="Q2256" s="188" t="s">
        <v>7143</v>
      </c>
      <c r="R2256" s="169" t="s">
        <v>4664</v>
      </c>
      <c r="S2256" s="24"/>
      <c r="T2256" s="24"/>
      <c r="U2256" s="24"/>
    </row>
    <row r="2257" spans="2:21">
      <c r="B2257" s="24" t="s">
        <v>514</v>
      </c>
      <c r="C2257" s="24" t="s">
        <v>7279</v>
      </c>
      <c r="D2257" s="24"/>
      <c r="E2257" s="24" t="s">
        <v>493</v>
      </c>
      <c r="F2257" s="189" t="s">
        <v>4655</v>
      </c>
      <c r="G2257" s="189" t="s">
        <v>496</v>
      </c>
      <c r="H2257" s="195" t="s">
        <v>272</v>
      </c>
      <c r="I2257" s="188" t="s">
        <v>3961</v>
      </c>
      <c r="J2257" s="188" t="s">
        <v>3961</v>
      </c>
      <c r="K2257" s="188"/>
      <c r="L2257" s="188" t="s">
        <v>4658</v>
      </c>
      <c r="M2257" s="188" t="s">
        <v>543</v>
      </c>
      <c r="N2257" s="188" t="s">
        <v>5218</v>
      </c>
      <c r="O2257" s="188" t="s">
        <v>536</v>
      </c>
      <c r="P2257" s="169" t="s">
        <v>544</v>
      </c>
      <c r="Q2257" s="188" t="s">
        <v>7143</v>
      </c>
      <c r="R2257" s="169" t="s">
        <v>4664</v>
      </c>
      <c r="S2257" s="24"/>
      <c r="T2257" s="24"/>
      <c r="U2257" s="24"/>
    </row>
    <row r="2258" spans="2:21">
      <c r="B2258" s="24" t="s">
        <v>514</v>
      </c>
      <c r="C2258" s="24" t="s">
        <v>7280</v>
      </c>
      <c r="D2258" s="24"/>
      <c r="E2258" s="24" t="s">
        <v>493</v>
      </c>
      <c r="F2258" s="189" t="s">
        <v>4655</v>
      </c>
      <c r="G2258" s="189" t="s">
        <v>496</v>
      </c>
      <c r="H2258" s="195" t="s">
        <v>272</v>
      </c>
      <c r="I2258" s="188" t="s">
        <v>3956</v>
      </c>
      <c r="J2258" s="188" t="s">
        <v>4656</v>
      </c>
      <c r="K2258" s="188"/>
      <c r="L2258" s="188" t="s">
        <v>4867</v>
      </c>
      <c r="M2258" s="188" t="s">
        <v>535</v>
      </c>
      <c r="N2258" s="188" t="s">
        <v>5218</v>
      </c>
      <c r="O2258" s="188" t="s">
        <v>536</v>
      </c>
      <c r="P2258" s="169" t="s">
        <v>544</v>
      </c>
      <c r="Q2258" s="188" t="s">
        <v>7143</v>
      </c>
      <c r="R2258" s="169" t="s">
        <v>4664</v>
      </c>
      <c r="S2258" s="24"/>
      <c r="T2258" s="24"/>
      <c r="U2258" s="24"/>
    </row>
    <row r="2259" spans="2:21">
      <c r="B2259" s="24" t="s">
        <v>514</v>
      </c>
      <c r="C2259" s="24" t="s">
        <v>7281</v>
      </c>
      <c r="D2259" s="24"/>
      <c r="E2259" s="24" t="s">
        <v>493</v>
      </c>
      <c r="F2259" s="189" t="s">
        <v>4655</v>
      </c>
      <c r="G2259" s="189" t="s">
        <v>496</v>
      </c>
      <c r="H2259" s="195" t="s">
        <v>272</v>
      </c>
      <c r="I2259" s="188" t="s">
        <v>3956</v>
      </c>
      <c r="J2259" s="188" t="s">
        <v>4656</v>
      </c>
      <c r="K2259" s="188"/>
      <c r="L2259" s="188" t="s">
        <v>4867</v>
      </c>
      <c r="M2259" s="188" t="s">
        <v>543</v>
      </c>
      <c r="N2259" s="188" t="s">
        <v>5218</v>
      </c>
      <c r="O2259" s="188" t="s">
        <v>536</v>
      </c>
      <c r="P2259" s="169" t="s">
        <v>544</v>
      </c>
      <c r="Q2259" s="188" t="s">
        <v>7143</v>
      </c>
      <c r="R2259" s="169" t="s">
        <v>4664</v>
      </c>
      <c r="S2259" s="24"/>
      <c r="T2259" s="24"/>
      <c r="U2259" s="24"/>
    </row>
    <row r="2260" spans="2:21">
      <c r="B2260" s="24" t="s">
        <v>514</v>
      </c>
      <c r="C2260" s="24" t="s">
        <v>7282</v>
      </c>
      <c r="D2260" s="24"/>
      <c r="E2260" s="24" t="s">
        <v>493</v>
      </c>
      <c r="F2260" s="189" t="s">
        <v>4655</v>
      </c>
      <c r="G2260" s="189" t="s">
        <v>496</v>
      </c>
      <c r="H2260" s="195" t="s">
        <v>272</v>
      </c>
      <c r="I2260" s="188" t="s">
        <v>3961</v>
      </c>
      <c r="J2260" s="188" t="s">
        <v>3961</v>
      </c>
      <c r="K2260" s="188"/>
      <c r="L2260" s="188" t="s">
        <v>4867</v>
      </c>
      <c r="M2260" s="188" t="s">
        <v>535</v>
      </c>
      <c r="N2260" s="188" t="s">
        <v>5218</v>
      </c>
      <c r="O2260" s="188" t="s">
        <v>536</v>
      </c>
      <c r="P2260" s="169" t="s">
        <v>544</v>
      </c>
      <c r="Q2260" s="188" t="s">
        <v>7143</v>
      </c>
      <c r="R2260" s="169" t="s">
        <v>4664</v>
      </c>
      <c r="S2260" s="24"/>
      <c r="T2260" s="24"/>
      <c r="U2260" s="24"/>
    </row>
    <row r="2261" spans="2:21">
      <c r="B2261" s="24" t="s">
        <v>514</v>
      </c>
      <c r="C2261" s="24" t="s">
        <v>7283</v>
      </c>
      <c r="D2261" s="24"/>
      <c r="E2261" s="24" t="s">
        <v>493</v>
      </c>
      <c r="F2261" s="189" t="s">
        <v>4655</v>
      </c>
      <c r="G2261" s="189" t="s">
        <v>496</v>
      </c>
      <c r="H2261" s="195" t="s">
        <v>272</v>
      </c>
      <c r="I2261" s="188" t="s">
        <v>3961</v>
      </c>
      <c r="J2261" s="188" t="s">
        <v>3961</v>
      </c>
      <c r="K2261" s="188"/>
      <c r="L2261" s="188" t="s">
        <v>4867</v>
      </c>
      <c r="M2261" s="188" t="s">
        <v>543</v>
      </c>
      <c r="N2261" s="188" t="s">
        <v>5218</v>
      </c>
      <c r="O2261" s="188" t="s">
        <v>536</v>
      </c>
      <c r="P2261" s="169" t="s">
        <v>544</v>
      </c>
      <c r="Q2261" s="188" t="s">
        <v>7143</v>
      </c>
      <c r="R2261" s="169" t="s">
        <v>4664</v>
      </c>
      <c r="S2261" s="24"/>
      <c r="T2261" s="24"/>
      <c r="U2261" s="24"/>
    </row>
    <row r="2262" spans="2:21">
      <c r="B2262" s="24" t="s">
        <v>514</v>
      </c>
      <c r="C2262" s="24" t="s">
        <v>7284</v>
      </c>
      <c r="D2262" s="24"/>
      <c r="E2262" s="24" t="s">
        <v>493</v>
      </c>
      <c r="F2262" s="189" t="s">
        <v>4655</v>
      </c>
      <c r="G2262" s="189" t="s">
        <v>496</v>
      </c>
      <c r="H2262" s="195" t="s">
        <v>272</v>
      </c>
      <c r="I2262" s="188" t="s">
        <v>3956</v>
      </c>
      <c r="J2262" s="188" t="s">
        <v>4656</v>
      </c>
      <c r="K2262" s="188"/>
      <c r="L2262" s="188" t="s">
        <v>4658</v>
      </c>
      <c r="M2262" s="188" t="s">
        <v>550</v>
      </c>
      <c r="N2262" s="188" t="s">
        <v>549</v>
      </c>
      <c r="O2262" s="188" t="s">
        <v>1125</v>
      </c>
      <c r="P2262" s="169" t="s">
        <v>544</v>
      </c>
      <c r="Q2262" s="188" t="s">
        <v>7143</v>
      </c>
      <c r="R2262" s="25" t="s">
        <v>1095</v>
      </c>
      <c r="S2262" s="24"/>
      <c r="T2262" s="24"/>
      <c r="U2262" s="24"/>
    </row>
    <row r="2263" spans="2:21">
      <c r="B2263" s="24" t="s">
        <v>514</v>
      </c>
      <c r="C2263" s="24" t="s">
        <v>7285</v>
      </c>
      <c r="D2263" s="24"/>
      <c r="E2263" s="24" t="s">
        <v>493</v>
      </c>
      <c r="F2263" s="189" t="s">
        <v>4655</v>
      </c>
      <c r="G2263" s="189" t="s">
        <v>496</v>
      </c>
      <c r="H2263" s="195" t="s">
        <v>272</v>
      </c>
      <c r="I2263" s="188" t="s">
        <v>3961</v>
      </c>
      <c r="J2263" s="188" t="s">
        <v>3961</v>
      </c>
      <c r="K2263" s="188"/>
      <c r="L2263" s="188" t="s">
        <v>4658</v>
      </c>
      <c r="M2263" s="188" t="s">
        <v>550</v>
      </c>
      <c r="N2263" s="188" t="s">
        <v>549</v>
      </c>
      <c r="O2263" s="188" t="s">
        <v>1125</v>
      </c>
      <c r="P2263" s="169" t="s">
        <v>544</v>
      </c>
      <c r="Q2263" s="188" t="s">
        <v>7143</v>
      </c>
      <c r="R2263" s="25" t="s">
        <v>1095</v>
      </c>
      <c r="S2263" s="24"/>
      <c r="T2263" s="24"/>
      <c r="U2263" s="24"/>
    </row>
    <row r="2264" spans="2:21">
      <c r="B2264" s="24" t="s">
        <v>514</v>
      </c>
      <c r="C2264" s="24" t="s">
        <v>7286</v>
      </c>
      <c r="D2264" s="24"/>
      <c r="E2264" s="24" t="s">
        <v>493</v>
      </c>
      <c r="F2264" s="189" t="s">
        <v>4655</v>
      </c>
      <c r="G2264" s="189" t="s">
        <v>496</v>
      </c>
      <c r="H2264" s="195" t="s">
        <v>272</v>
      </c>
      <c r="I2264" s="188" t="s">
        <v>3956</v>
      </c>
      <c r="J2264" s="188" t="s">
        <v>4656</v>
      </c>
      <c r="K2264" s="188"/>
      <c r="L2264" s="188" t="s">
        <v>4867</v>
      </c>
      <c r="M2264" s="188" t="s">
        <v>535</v>
      </c>
      <c r="N2264" s="188" t="s">
        <v>4868</v>
      </c>
      <c r="O2264" s="188" t="s">
        <v>1125</v>
      </c>
      <c r="P2264" s="169" t="s">
        <v>544</v>
      </c>
      <c r="Q2264" s="188" t="s">
        <v>7143</v>
      </c>
      <c r="R2264" s="25" t="s">
        <v>1095</v>
      </c>
      <c r="S2264" s="24"/>
      <c r="T2264" s="24"/>
      <c r="U2264" s="24"/>
    </row>
    <row r="2265" spans="2:21">
      <c r="B2265" s="24" t="s">
        <v>514</v>
      </c>
      <c r="C2265" s="24" t="s">
        <v>7287</v>
      </c>
      <c r="D2265" s="24"/>
      <c r="E2265" s="24" t="s">
        <v>493</v>
      </c>
      <c r="F2265" s="189" t="s">
        <v>4655</v>
      </c>
      <c r="G2265" s="189" t="s">
        <v>496</v>
      </c>
      <c r="H2265" s="195" t="s">
        <v>272</v>
      </c>
      <c r="I2265" s="188" t="s">
        <v>3956</v>
      </c>
      <c r="J2265" s="188" t="s">
        <v>4656</v>
      </c>
      <c r="K2265" s="188"/>
      <c r="L2265" s="188" t="s">
        <v>4867</v>
      </c>
      <c r="M2265" s="188" t="s">
        <v>543</v>
      </c>
      <c r="N2265" s="188" t="s">
        <v>4868</v>
      </c>
      <c r="O2265" s="188" t="s">
        <v>1125</v>
      </c>
      <c r="P2265" s="169" t="s">
        <v>544</v>
      </c>
      <c r="Q2265" s="188" t="s">
        <v>7143</v>
      </c>
      <c r="R2265" s="169" t="s">
        <v>4664</v>
      </c>
      <c r="S2265" s="24"/>
      <c r="T2265" s="24"/>
      <c r="U2265" s="24"/>
    </row>
    <row r="2266" spans="2:21">
      <c r="B2266" s="24" t="s">
        <v>514</v>
      </c>
      <c r="C2266" s="24" t="s">
        <v>7288</v>
      </c>
      <c r="D2266" s="24"/>
      <c r="E2266" s="24" t="s">
        <v>493</v>
      </c>
      <c r="F2266" s="189" t="s">
        <v>4655</v>
      </c>
      <c r="G2266" s="189" t="s">
        <v>496</v>
      </c>
      <c r="H2266" s="195" t="s">
        <v>272</v>
      </c>
      <c r="I2266" s="188" t="s">
        <v>3956</v>
      </c>
      <c r="J2266" s="188" t="s">
        <v>4656</v>
      </c>
      <c r="K2266" s="188"/>
      <c r="L2266" s="188" t="s">
        <v>4867</v>
      </c>
      <c r="M2266" s="188" t="s">
        <v>550</v>
      </c>
      <c r="N2266" s="188" t="s">
        <v>549</v>
      </c>
      <c r="O2266" s="188" t="s">
        <v>1125</v>
      </c>
      <c r="P2266" s="169" t="s">
        <v>544</v>
      </c>
      <c r="Q2266" s="188" t="s">
        <v>7143</v>
      </c>
      <c r="R2266" s="25" t="s">
        <v>1095</v>
      </c>
      <c r="S2266" s="24"/>
      <c r="T2266" s="24"/>
      <c r="U2266" s="24"/>
    </row>
    <row r="2267" spans="2:21">
      <c r="B2267" s="24" t="s">
        <v>514</v>
      </c>
      <c r="C2267" s="24" t="s">
        <v>7289</v>
      </c>
      <c r="D2267" s="24"/>
      <c r="E2267" s="24" t="s">
        <v>493</v>
      </c>
      <c r="F2267" s="189" t="s">
        <v>4655</v>
      </c>
      <c r="G2267" s="189" t="s">
        <v>496</v>
      </c>
      <c r="H2267" s="195" t="s">
        <v>272</v>
      </c>
      <c r="I2267" s="188" t="s">
        <v>3961</v>
      </c>
      <c r="J2267" s="188" t="s">
        <v>3961</v>
      </c>
      <c r="K2267" s="188"/>
      <c r="L2267" s="188" t="s">
        <v>4867</v>
      </c>
      <c r="M2267" s="188" t="s">
        <v>535</v>
      </c>
      <c r="N2267" s="188" t="s">
        <v>4868</v>
      </c>
      <c r="O2267" s="188" t="s">
        <v>1125</v>
      </c>
      <c r="P2267" s="169" t="s">
        <v>544</v>
      </c>
      <c r="Q2267" s="188" t="s">
        <v>7143</v>
      </c>
      <c r="R2267" s="25" t="s">
        <v>1095</v>
      </c>
      <c r="S2267" s="24"/>
      <c r="T2267" s="24"/>
      <c r="U2267" s="24"/>
    </row>
    <row r="2268" spans="2:21">
      <c r="B2268" s="24" t="s">
        <v>514</v>
      </c>
      <c r="C2268" s="24" t="s">
        <v>7290</v>
      </c>
      <c r="D2268" s="24"/>
      <c r="E2268" s="24" t="s">
        <v>493</v>
      </c>
      <c r="F2268" s="189" t="s">
        <v>4655</v>
      </c>
      <c r="G2268" s="189" t="s">
        <v>496</v>
      </c>
      <c r="H2268" s="195" t="s">
        <v>272</v>
      </c>
      <c r="I2268" s="188" t="s">
        <v>3961</v>
      </c>
      <c r="J2268" s="188" t="s">
        <v>3961</v>
      </c>
      <c r="K2268" s="188"/>
      <c r="L2268" s="188" t="s">
        <v>4867</v>
      </c>
      <c r="M2268" s="188" t="s">
        <v>543</v>
      </c>
      <c r="N2268" s="188" t="s">
        <v>4868</v>
      </c>
      <c r="O2268" s="188" t="s">
        <v>1125</v>
      </c>
      <c r="P2268" s="169" t="s">
        <v>544</v>
      </c>
      <c r="Q2268" s="188" t="s">
        <v>7143</v>
      </c>
      <c r="R2268" s="169" t="s">
        <v>4664</v>
      </c>
      <c r="S2268" s="24"/>
      <c r="T2268" s="24"/>
      <c r="U2268" s="24"/>
    </row>
    <row r="2269" spans="2:21">
      <c r="B2269" s="24" t="s">
        <v>514</v>
      </c>
      <c r="C2269" s="24" t="s">
        <v>7291</v>
      </c>
      <c r="D2269" s="24"/>
      <c r="E2269" s="24" t="s">
        <v>493</v>
      </c>
      <c r="F2269" s="189" t="s">
        <v>4655</v>
      </c>
      <c r="G2269" s="189" t="s">
        <v>496</v>
      </c>
      <c r="H2269" s="195" t="s">
        <v>272</v>
      </c>
      <c r="I2269" s="188" t="s">
        <v>3961</v>
      </c>
      <c r="J2269" s="188" t="s">
        <v>3961</v>
      </c>
      <c r="K2269" s="188"/>
      <c r="L2269" s="188" t="s">
        <v>4867</v>
      </c>
      <c r="M2269" s="188" t="s">
        <v>550</v>
      </c>
      <c r="N2269" s="188" t="s">
        <v>549</v>
      </c>
      <c r="O2269" s="188" t="s">
        <v>1125</v>
      </c>
      <c r="P2269" s="169" t="s">
        <v>544</v>
      </c>
      <c r="Q2269" s="188" t="s">
        <v>7143</v>
      </c>
      <c r="R2269" s="25" t="s">
        <v>1095</v>
      </c>
      <c r="S2269" s="24"/>
      <c r="T2269" s="24"/>
      <c r="U2269" s="24"/>
    </row>
    <row r="2270" spans="2:21">
      <c r="B2270" s="24" t="s">
        <v>514</v>
      </c>
      <c r="C2270" s="24" t="s">
        <v>7292</v>
      </c>
      <c r="D2270" s="24"/>
      <c r="E2270" s="24" t="s">
        <v>493</v>
      </c>
      <c r="F2270" s="189" t="s">
        <v>4655</v>
      </c>
      <c r="G2270" s="189" t="s">
        <v>496</v>
      </c>
      <c r="H2270" s="195" t="s">
        <v>272</v>
      </c>
      <c r="I2270" s="188" t="s">
        <v>3956</v>
      </c>
      <c r="J2270" s="188" t="s">
        <v>4656</v>
      </c>
      <c r="K2270" s="188"/>
      <c r="L2270" s="188" t="s">
        <v>4658</v>
      </c>
      <c r="M2270" s="188" t="s">
        <v>535</v>
      </c>
      <c r="N2270" s="188" t="s">
        <v>4868</v>
      </c>
      <c r="O2270" s="188" t="s">
        <v>1125</v>
      </c>
      <c r="P2270" s="169" t="s">
        <v>544</v>
      </c>
      <c r="Q2270" s="188" t="s">
        <v>7143</v>
      </c>
      <c r="R2270" s="25" t="s">
        <v>1095</v>
      </c>
      <c r="S2270" s="24"/>
      <c r="T2270" s="24"/>
      <c r="U2270" s="24"/>
    </row>
    <row r="2271" spans="2:21">
      <c r="B2271" s="24" t="s">
        <v>514</v>
      </c>
      <c r="C2271" s="24" t="s">
        <v>7293</v>
      </c>
      <c r="D2271" s="24"/>
      <c r="E2271" s="24" t="s">
        <v>493</v>
      </c>
      <c r="F2271" s="189" t="s">
        <v>4655</v>
      </c>
      <c r="G2271" s="189" t="s">
        <v>496</v>
      </c>
      <c r="H2271" s="195" t="s">
        <v>272</v>
      </c>
      <c r="I2271" s="188" t="s">
        <v>3956</v>
      </c>
      <c r="J2271" s="188" t="s">
        <v>4656</v>
      </c>
      <c r="K2271" s="188"/>
      <c r="L2271" s="188" t="s">
        <v>4658</v>
      </c>
      <c r="M2271" s="188" t="s">
        <v>543</v>
      </c>
      <c r="N2271" s="188" t="s">
        <v>4868</v>
      </c>
      <c r="O2271" s="188" t="s">
        <v>1125</v>
      </c>
      <c r="P2271" s="169" t="s">
        <v>544</v>
      </c>
      <c r="Q2271" s="188" t="s">
        <v>7143</v>
      </c>
      <c r="R2271" s="169" t="s">
        <v>4664</v>
      </c>
      <c r="S2271" s="24"/>
      <c r="T2271" s="24"/>
      <c r="U2271" s="24"/>
    </row>
    <row r="2272" spans="2:21">
      <c r="B2272" s="24" t="s">
        <v>514</v>
      </c>
      <c r="C2272" s="24" t="s">
        <v>7294</v>
      </c>
      <c r="D2272" s="24"/>
      <c r="E2272" s="24" t="s">
        <v>493</v>
      </c>
      <c r="F2272" s="189" t="s">
        <v>4655</v>
      </c>
      <c r="G2272" s="189" t="s">
        <v>496</v>
      </c>
      <c r="H2272" s="195" t="s">
        <v>272</v>
      </c>
      <c r="I2272" s="188" t="s">
        <v>3961</v>
      </c>
      <c r="J2272" s="188" t="s">
        <v>3961</v>
      </c>
      <c r="K2272" s="188"/>
      <c r="L2272" s="188" t="s">
        <v>4658</v>
      </c>
      <c r="M2272" s="188" t="s">
        <v>535</v>
      </c>
      <c r="N2272" s="188" t="s">
        <v>4868</v>
      </c>
      <c r="O2272" s="188" t="s">
        <v>1125</v>
      </c>
      <c r="P2272" s="169" t="s">
        <v>544</v>
      </c>
      <c r="Q2272" s="188" t="s">
        <v>7143</v>
      </c>
      <c r="R2272" s="25" t="s">
        <v>1095</v>
      </c>
      <c r="S2272" s="24"/>
      <c r="T2272" s="24"/>
      <c r="U2272" s="24"/>
    </row>
    <row r="2273" spans="2:21">
      <c r="B2273" s="24" t="s">
        <v>514</v>
      </c>
      <c r="C2273" s="24" t="s">
        <v>7295</v>
      </c>
      <c r="D2273" s="24"/>
      <c r="E2273" s="24" t="s">
        <v>493</v>
      </c>
      <c r="F2273" s="189" t="s">
        <v>4655</v>
      </c>
      <c r="G2273" s="189" t="s">
        <v>496</v>
      </c>
      <c r="H2273" s="195" t="s">
        <v>272</v>
      </c>
      <c r="I2273" s="188" t="s">
        <v>3961</v>
      </c>
      <c r="J2273" s="188" t="s">
        <v>3961</v>
      </c>
      <c r="K2273" s="188"/>
      <c r="L2273" s="188" t="s">
        <v>4658</v>
      </c>
      <c r="M2273" s="188" t="s">
        <v>543</v>
      </c>
      <c r="N2273" s="188" t="s">
        <v>4868</v>
      </c>
      <c r="O2273" s="188" t="s">
        <v>1125</v>
      </c>
      <c r="P2273" s="169" t="s">
        <v>544</v>
      </c>
      <c r="Q2273" s="188" t="s">
        <v>7143</v>
      </c>
      <c r="R2273" s="169" t="s">
        <v>4664</v>
      </c>
      <c r="S2273" s="24"/>
      <c r="T2273" s="24"/>
      <c r="U2273" s="24"/>
    </row>
    <row r="2274" spans="2:21">
      <c r="B2274" s="24" t="s">
        <v>514</v>
      </c>
      <c r="C2274" s="24" t="s">
        <v>7296</v>
      </c>
      <c r="D2274" s="24"/>
      <c r="E2274" s="24" t="s">
        <v>493</v>
      </c>
      <c r="F2274" s="189" t="s">
        <v>4655</v>
      </c>
      <c r="G2274" s="189" t="s">
        <v>496</v>
      </c>
      <c r="H2274" s="195" t="s">
        <v>272</v>
      </c>
      <c r="I2274" s="188" t="s">
        <v>3956</v>
      </c>
      <c r="J2274" s="188" t="s">
        <v>4656</v>
      </c>
      <c r="K2274" s="188"/>
      <c r="L2274" s="188" t="s">
        <v>4658</v>
      </c>
      <c r="M2274" s="188" t="s">
        <v>535</v>
      </c>
      <c r="N2274" s="188" t="s">
        <v>5218</v>
      </c>
      <c r="O2274" s="188" t="s">
        <v>1125</v>
      </c>
      <c r="P2274" s="169" t="s">
        <v>544</v>
      </c>
      <c r="Q2274" s="188" t="s">
        <v>7143</v>
      </c>
      <c r="R2274" s="25" t="s">
        <v>1095</v>
      </c>
      <c r="S2274" s="24"/>
      <c r="T2274" s="24"/>
      <c r="U2274" s="24"/>
    </row>
    <row r="2275" spans="2:21">
      <c r="B2275" s="24" t="s">
        <v>514</v>
      </c>
      <c r="C2275" s="24" t="s">
        <v>7297</v>
      </c>
      <c r="D2275" s="24"/>
      <c r="E2275" s="24" t="s">
        <v>493</v>
      </c>
      <c r="F2275" s="189" t="s">
        <v>4655</v>
      </c>
      <c r="G2275" s="189" t="s">
        <v>496</v>
      </c>
      <c r="H2275" s="195" t="s">
        <v>272</v>
      </c>
      <c r="I2275" s="188" t="s">
        <v>3956</v>
      </c>
      <c r="J2275" s="188" t="s">
        <v>4656</v>
      </c>
      <c r="K2275" s="188"/>
      <c r="L2275" s="188" t="s">
        <v>4658</v>
      </c>
      <c r="M2275" s="188" t="s">
        <v>543</v>
      </c>
      <c r="N2275" s="188" t="s">
        <v>5218</v>
      </c>
      <c r="O2275" s="188" t="s">
        <v>1125</v>
      </c>
      <c r="P2275" s="169" t="s">
        <v>544</v>
      </c>
      <c r="Q2275" s="188" t="s">
        <v>7143</v>
      </c>
      <c r="R2275" s="169" t="s">
        <v>4664</v>
      </c>
      <c r="S2275" s="24"/>
      <c r="T2275" s="24"/>
      <c r="U2275" s="24"/>
    </row>
    <row r="2276" spans="2:21">
      <c r="B2276" s="24" t="s">
        <v>514</v>
      </c>
      <c r="C2276" s="24" t="s">
        <v>7298</v>
      </c>
      <c r="D2276" s="24"/>
      <c r="E2276" s="24" t="s">
        <v>493</v>
      </c>
      <c r="F2276" s="189" t="s">
        <v>4655</v>
      </c>
      <c r="G2276" s="189" t="s">
        <v>496</v>
      </c>
      <c r="H2276" s="195" t="s">
        <v>272</v>
      </c>
      <c r="I2276" s="188" t="s">
        <v>3961</v>
      </c>
      <c r="J2276" s="188" t="s">
        <v>3961</v>
      </c>
      <c r="K2276" s="188"/>
      <c r="L2276" s="188" t="s">
        <v>4658</v>
      </c>
      <c r="M2276" s="188" t="s">
        <v>535</v>
      </c>
      <c r="N2276" s="188" t="s">
        <v>5218</v>
      </c>
      <c r="O2276" s="188" t="s">
        <v>1125</v>
      </c>
      <c r="P2276" s="169" t="s">
        <v>544</v>
      </c>
      <c r="Q2276" s="188" t="s">
        <v>7143</v>
      </c>
      <c r="R2276" s="25" t="s">
        <v>1095</v>
      </c>
      <c r="S2276" s="24"/>
      <c r="T2276" s="24"/>
      <c r="U2276" s="24"/>
    </row>
    <row r="2277" spans="2:21">
      <c r="B2277" s="24" t="s">
        <v>514</v>
      </c>
      <c r="C2277" s="24" t="s">
        <v>7299</v>
      </c>
      <c r="D2277" s="24"/>
      <c r="E2277" s="24" t="s">
        <v>493</v>
      </c>
      <c r="F2277" s="189" t="s">
        <v>4655</v>
      </c>
      <c r="G2277" s="189" t="s">
        <v>496</v>
      </c>
      <c r="H2277" s="195" t="s">
        <v>272</v>
      </c>
      <c r="I2277" s="188" t="s">
        <v>3961</v>
      </c>
      <c r="J2277" s="188" t="s">
        <v>3961</v>
      </c>
      <c r="K2277" s="188"/>
      <c r="L2277" s="188" t="s">
        <v>4658</v>
      </c>
      <c r="M2277" s="188" t="s">
        <v>543</v>
      </c>
      <c r="N2277" s="188" t="s">
        <v>5218</v>
      </c>
      <c r="O2277" s="188" t="s">
        <v>1125</v>
      </c>
      <c r="P2277" s="169" t="s">
        <v>544</v>
      </c>
      <c r="Q2277" s="188" t="s">
        <v>7143</v>
      </c>
      <c r="R2277" s="169" t="s">
        <v>4664</v>
      </c>
      <c r="S2277" s="24"/>
      <c r="T2277" s="24"/>
      <c r="U2277" s="24"/>
    </row>
    <row r="2278" spans="2:21">
      <c r="B2278" s="24" t="s">
        <v>514</v>
      </c>
      <c r="C2278" s="24" t="s">
        <v>7300</v>
      </c>
      <c r="D2278" s="24"/>
      <c r="E2278" s="24" t="s">
        <v>493</v>
      </c>
      <c r="F2278" s="189" t="s">
        <v>4655</v>
      </c>
      <c r="G2278" s="189" t="s">
        <v>496</v>
      </c>
      <c r="H2278" s="195" t="s">
        <v>272</v>
      </c>
      <c r="I2278" s="188" t="s">
        <v>3956</v>
      </c>
      <c r="J2278" s="188" t="s">
        <v>4656</v>
      </c>
      <c r="K2278" s="188"/>
      <c r="L2278" s="188" t="s">
        <v>4867</v>
      </c>
      <c r="M2278" s="188" t="s">
        <v>535</v>
      </c>
      <c r="N2278" s="188" t="s">
        <v>5218</v>
      </c>
      <c r="O2278" s="188" t="s">
        <v>1125</v>
      </c>
      <c r="P2278" s="169" t="s">
        <v>544</v>
      </c>
      <c r="Q2278" s="188" t="s">
        <v>7143</v>
      </c>
      <c r="R2278" s="25" t="s">
        <v>1095</v>
      </c>
      <c r="S2278" s="24"/>
      <c r="T2278" s="24"/>
      <c r="U2278" s="24"/>
    </row>
    <row r="2279" spans="2:21">
      <c r="B2279" s="24" t="s">
        <v>514</v>
      </c>
      <c r="C2279" s="24" t="s">
        <v>7301</v>
      </c>
      <c r="D2279" s="24"/>
      <c r="E2279" s="24" t="s">
        <v>493</v>
      </c>
      <c r="F2279" s="189" t="s">
        <v>4655</v>
      </c>
      <c r="G2279" s="189" t="s">
        <v>496</v>
      </c>
      <c r="H2279" s="195" t="s">
        <v>272</v>
      </c>
      <c r="I2279" s="188" t="s">
        <v>3956</v>
      </c>
      <c r="J2279" s="188" t="s">
        <v>4656</v>
      </c>
      <c r="K2279" s="188"/>
      <c r="L2279" s="188" t="s">
        <v>4867</v>
      </c>
      <c r="M2279" s="188" t="s">
        <v>543</v>
      </c>
      <c r="N2279" s="188" t="s">
        <v>5218</v>
      </c>
      <c r="O2279" s="188" t="s">
        <v>1125</v>
      </c>
      <c r="P2279" s="169" t="s">
        <v>544</v>
      </c>
      <c r="Q2279" s="188" t="s">
        <v>7143</v>
      </c>
      <c r="R2279" s="169" t="s">
        <v>4664</v>
      </c>
      <c r="S2279" s="24"/>
      <c r="T2279" s="24"/>
      <c r="U2279" s="24"/>
    </row>
    <row r="2280" spans="2:21">
      <c r="B2280" s="24" t="s">
        <v>514</v>
      </c>
      <c r="C2280" s="24" t="s">
        <v>7302</v>
      </c>
      <c r="D2280" s="24"/>
      <c r="E2280" s="24" t="s">
        <v>493</v>
      </c>
      <c r="F2280" s="189" t="s">
        <v>4655</v>
      </c>
      <c r="G2280" s="189" t="s">
        <v>496</v>
      </c>
      <c r="H2280" s="195" t="s">
        <v>272</v>
      </c>
      <c r="I2280" s="188" t="s">
        <v>3961</v>
      </c>
      <c r="J2280" s="188" t="s">
        <v>3961</v>
      </c>
      <c r="K2280" s="188"/>
      <c r="L2280" s="188" t="s">
        <v>4867</v>
      </c>
      <c r="M2280" s="188" t="s">
        <v>535</v>
      </c>
      <c r="N2280" s="188" t="s">
        <v>5218</v>
      </c>
      <c r="O2280" s="188" t="s">
        <v>1125</v>
      </c>
      <c r="P2280" s="169" t="s">
        <v>544</v>
      </c>
      <c r="Q2280" s="188" t="s">
        <v>7143</v>
      </c>
      <c r="R2280" s="25" t="s">
        <v>1095</v>
      </c>
      <c r="S2280" s="24"/>
      <c r="T2280" s="24"/>
      <c r="U2280" s="24"/>
    </row>
    <row r="2281" spans="2:21">
      <c r="B2281" s="24" t="s">
        <v>514</v>
      </c>
      <c r="C2281" s="24" t="s">
        <v>7303</v>
      </c>
      <c r="D2281" s="24"/>
      <c r="E2281" s="24" t="s">
        <v>493</v>
      </c>
      <c r="F2281" s="189" t="s">
        <v>4655</v>
      </c>
      <c r="G2281" s="189" t="s">
        <v>496</v>
      </c>
      <c r="H2281" s="195" t="s">
        <v>272</v>
      </c>
      <c r="I2281" s="188" t="s">
        <v>3961</v>
      </c>
      <c r="J2281" s="188" t="s">
        <v>3961</v>
      </c>
      <c r="K2281" s="188"/>
      <c r="L2281" s="188" t="s">
        <v>4867</v>
      </c>
      <c r="M2281" s="188" t="s">
        <v>543</v>
      </c>
      <c r="N2281" s="188" t="s">
        <v>5218</v>
      </c>
      <c r="O2281" s="188" t="s">
        <v>1125</v>
      </c>
      <c r="P2281" s="169" t="s">
        <v>544</v>
      </c>
      <c r="Q2281" s="188" t="s">
        <v>7143</v>
      </c>
      <c r="R2281" s="169" t="s">
        <v>4664</v>
      </c>
      <c r="S2281" s="24"/>
      <c r="T2281" s="24"/>
      <c r="U2281" s="24"/>
    </row>
    <row r="2282" spans="2:21">
      <c r="B2282" s="24" t="s">
        <v>514</v>
      </c>
      <c r="C2282" s="24" t="s">
        <v>7304</v>
      </c>
      <c r="D2282" s="24"/>
      <c r="E2282" s="24" t="s">
        <v>493</v>
      </c>
      <c r="F2282" s="189" t="s">
        <v>4655</v>
      </c>
      <c r="G2282" s="189" t="s">
        <v>496</v>
      </c>
      <c r="H2282" s="195" t="s">
        <v>272</v>
      </c>
      <c r="I2282" s="188" t="s">
        <v>3956</v>
      </c>
      <c r="J2282" s="188" t="s">
        <v>4656</v>
      </c>
      <c r="K2282" s="188"/>
      <c r="L2282" s="188" t="s">
        <v>4658</v>
      </c>
      <c r="M2282" s="188" t="s">
        <v>550</v>
      </c>
      <c r="N2282" s="188" t="s">
        <v>549</v>
      </c>
      <c r="O2282" s="188" t="s">
        <v>1235</v>
      </c>
      <c r="P2282" s="169" t="s">
        <v>544</v>
      </c>
      <c r="Q2282" s="188" t="s">
        <v>7143</v>
      </c>
      <c r="R2282" s="25" t="s">
        <v>1095</v>
      </c>
      <c r="S2282" s="24"/>
      <c r="T2282" s="24"/>
      <c r="U2282" s="24"/>
    </row>
    <row r="2283" spans="2:21">
      <c r="B2283" s="24" t="s">
        <v>514</v>
      </c>
      <c r="C2283" s="24" t="s">
        <v>7305</v>
      </c>
      <c r="D2283" s="24"/>
      <c r="E2283" s="24" t="s">
        <v>493</v>
      </c>
      <c r="F2283" s="189" t="s">
        <v>4655</v>
      </c>
      <c r="G2283" s="189" t="s">
        <v>496</v>
      </c>
      <c r="H2283" s="195" t="s">
        <v>272</v>
      </c>
      <c r="I2283" s="188" t="s">
        <v>3961</v>
      </c>
      <c r="J2283" s="188" t="s">
        <v>3961</v>
      </c>
      <c r="K2283" s="188"/>
      <c r="L2283" s="188" t="s">
        <v>4658</v>
      </c>
      <c r="M2283" s="188" t="s">
        <v>550</v>
      </c>
      <c r="N2283" s="188" t="s">
        <v>549</v>
      </c>
      <c r="O2283" s="188" t="s">
        <v>1235</v>
      </c>
      <c r="P2283" s="169" t="s">
        <v>544</v>
      </c>
      <c r="Q2283" s="188" t="s">
        <v>7143</v>
      </c>
      <c r="R2283" s="25" t="s">
        <v>1095</v>
      </c>
      <c r="S2283" s="24"/>
      <c r="T2283" s="24"/>
      <c r="U2283" s="24"/>
    </row>
    <row r="2284" spans="2:21">
      <c r="B2284" s="24" t="s">
        <v>514</v>
      </c>
      <c r="C2284" s="24" t="s">
        <v>7306</v>
      </c>
      <c r="D2284" s="24"/>
      <c r="E2284" s="24" t="s">
        <v>493</v>
      </c>
      <c r="F2284" s="189" t="s">
        <v>4655</v>
      </c>
      <c r="G2284" s="189" t="s">
        <v>496</v>
      </c>
      <c r="H2284" s="195" t="s">
        <v>272</v>
      </c>
      <c r="I2284" s="188" t="s">
        <v>3956</v>
      </c>
      <c r="J2284" s="188" t="s">
        <v>4656</v>
      </c>
      <c r="K2284" s="188"/>
      <c r="L2284" s="188" t="s">
        <v>4867</v>
      </c>
      <c r="M2284" s="188" t="s">
        <v>535</v>
      </c>
      <c r="N2284" s="188" t="s">
        <v>4868</v>
      </c>
      <c r="O2284" s="188" t="s">
        <v>1235</v>
      </c>
      <c r="P2284" s="169" t="s">
        <v>544</v>
      </c>
      <c r="Q2284" s="188" t="s">
        <v>7143</v>
      </c>
      <c r="R2284" s="25" t="s">
        <v>1095</v>
      </c>
      <c r="S2284" s="24"/>
      <c r="T2284" s="24"/>
      <c r="U2284" s="24"/>
    </row>
    <row r="2285" spans="2:21">
      <c r="B2285" s="24" t="s">
        <v>514</v>
      </c>
      <c r="C2285" s="24" t="s">
        <v>7307</v>
      </c>
      <c r="D2285" s="24"/>
      <c r="E2285" s="24" t="s">
        <v>493</v>
      </c>
      <c r="F2285" s="189" t="s">
        <v>4655</v>
      </c>
      <c r="G2285" s="189" t="s">
        <v>496</v>
      </c>
      <c r="H2285" s="195" t="s">
        <v>272</v>
      </c>
      <c r="I2285" s="188" t="s">
        <v>3956</v>
      </c>
      <c r="J2285" s="188" t="s">
        <v>4656</v>
      </c>
      <c r="K2285" s="188"/>
      <c r="L2285" s="188" t="s">
        <v>4867</v>
      </c>
      <c r="M2285" s="188" t="s">
        <v>543</v>
      </c>
      <c r="N2285" s="188" t="s">
        <v>4868</v>
      </c>
      <c r="O2285" s="188" t="s">
        <v>1235</v>
      </c>
      <c r="P2285" s="169" t="s">
        <v>544</v>
      </c>
      <c r="Q2285" s="188" t="s">
        <v>7143</v>
      </c>
      <c r="R2285" s="169" t="s">
        <v>4664</v>
      </c>
      <c r="S2285" s="24"/>
      <c r="T2285" s="24"/>
      <c r="U2285" s="24"/>
    </row>
    <row r="2286" spans="2:21">
      <c r="B2286" s="24" t="s">
        <v>514</v>
      </c>
      <c r="C2286" s="24" t="s">
        <v>7308</v>
      </c>
      <c r="D2286" s="24"/>
      <c r="E2286" s="24" t="s">
        <v>493</v>
      </c>
      <c r="F2286" s="189" t="s">
        <v>4655</v>
      </c>
      <c r="G2286" s="189" t="s">
        <v>496</v>
      </c>
      <c r="H2286" s="195" t="s">
        <v>272</v>
      </c>
      <c r="I2286" s="188" t="s">
        <v>3956</v>
      </c>
      <c r="J2286" s="188" t="s">
        <v>4656</v>
      </c>
      <c r="K2286" s="188"/>
      <c r="L2286" s="188" t="s">
        <v>4867</v>
      </c>
      <c r="M2286" s="188" t="s">
        <v>550</v>
      </c>
      <c r="N2286" s="188" t="s">
        <v>549</v>
      </c>
      <c r="O2286" s="188" t="s">
        <v>1235</v>
      </c>
      <c r="P2286" s="169" t="s">
        <v>544</v>
      </c>
      <c r="Q2286" s="188" t="s">
        <v>7143</v>
      </c>
      <c r="R2286" s="25" t="s">
        <v>1095</v>
      </c>
      <c r="S2286" s="24"/>
      <c r="T2286" s="24"/>
      <c r="U2286" s="24"/>
    </row>
    <row r="2287" spans="2:21">
      <c r="B2287" s="24" t="s">
        <v>514</v>
      </c>
      <c r="C2287" s="24" t="s">
        <v>7309</v>
      </c>
      <c r="D2287" s="24"/>
      <c r="E2287" s="24" t="s">
        <v>493</v>
      </c>
      <c r="F2287" s="189" t="s">
        <v>4655</v>
      </c>
      <c r="G2287" s="189" t="s">
        <v>496</v>
      </c>
      <c r="H2287" s="195" t="s">
        <v>272</v>
      </c>
      <c r="I2287" s="188" t="s">
        <v>3961</v>
      </c>
      <c r="J2287" s="188" t="s">
        <v>3961</v>
      </c>
      <c r="K2287" s="188"/>
      <c r="L2287" s="188" t="s">
        <v>4867</v>
      </c>
      <c r="M2287" s="188" t="s">
        <v>535</v>
      </c>
      <c r="N2287" s="188" t="s">
        <v>4868</v>
      </c>
      <c r="O2287" s="188" t="s">
        <v>1235</v>
      </c>
      <c r="P2287" s="169" t="s">
        <v>544</v>
      </c>
      <c r="Q2287" s="188" t="s">
        <v>7143</v>
      </c>
      <c r="R2287" s="25" t="s">
        <v>1095</v>
      </c>
      <c r="S2287" s="24"/>
      <c r="T2287" s="24"/>
      <c r="U2287" s="24"/>
    </row>
    <row r="2288" spans="2:21">
      <c r="B2288" s="24" t="s">
        <v>514</v>
      </c>
      <c r="C2288" s="24" t="s">
        <v>7310</v>
      </c>
      <c r="D2288" s="24"/>
      <c r="E2288" s="24" t="s">
        <v>493</v>
      </c>
      <c r="F2288" s="189" t="s">
        <v>4655</v>
      </c>
      <c r="G2288" s="189" t="s">
        <v>496</v>
      </c>
      <c r="H2288" s="195" t="s">
        <v>272</v>
      </c>
      <c r="I2288" s="188" t="s">
        <v>3961</v>
      </c>
      <c r="J2288" s="188" t="s">
        <v>3961</v>
      </c>
      <c r="K2288" s="188"/>
      <c r="L2288" s="188" t="s">
        <v>4867</v>
      </c>
      <c r="M2288" s="188" t="s">
        <v>543</v>
      </c>
      <c r="N2288" s="188" t="s">
        <v>4868</v>
      </c>
      <c r="O2288" s="188" t="s">
        <v>1235</v>
      </c>
      <c r="P2288" s="169" t="s">
        <v>544</v>
      </c>
      <c r="Q2288" s="188" t="s">
        <v>7143</v>
      </c>
      <c r="R2288" s="169" t="s">
        <v>4664</v>
      </c>
      <c r="S2288" s="24"/>
      <c r="T2288" s="24"/>
      <c r="U2288" s="24"/>
    </row>
    <row r="2289" spans="2:21">
      <c r="B2289" s="24" t="s">
        <v>514</v>
      </c>
      <c r="C2289" s="24" t="s">
        <v>7311</v>
      </c>
      <c r="D2289" s="24"/>
      <c r="E2289" s="24" t="s">
        <v>493</v>
      </c>
      <c r="F2289" s="189" t="s">
        <v>4655</v>
      </c>
      <c r="G2289" s="189" t="s">
        <v>496</v>
      </c>
      <c r="H2289" s="195" t="s">
        <v>272</v>
      </c>
      <c r="I2289" s="188" t="s">
        <v>3961</v>
      </c>
      <c r="J2289" s="188" t="s">
        <v>3961</v>
      </c>
      <c r="K2289" s="188"/>
      <c r="L2289" s="188" t="s">
        <v>4867</v>
      </c>
      <c r="M2289" s="188" t="s">
        <v>550</v>
      </c>
      <c r="N2289" s="188" t="s">
        <v>549</v>
      </c>
      <c r="O2289" s="188" t="s">
        <v>1235</v>
      </c>
      <c r="P2289" s="169" t="s">
        <v>544</v>
      </c>
      <c r="Q2289" s="188" t="s">
        <v>7143</v>
      </c>
      <c r="R2289" s="25" t="s">
        <v>1095</v>
      </c>
      <c r="S2289" s="24"/>
      <c r="T2289" s="24"/>
      <c r="U2289" s="24"/>
    </row>
    <row r="2290" spans="2:21">
      <c r="B2290" s="24" t="s">
        <v>514</v>
      </c>
      <c r="C2290" s="24" t="s">
        <v>7312</v>
      </c>
      <c r="D2290" s="24"/>
      <c r="E2290" s="24" t="s">
        <v>493</v>
      </c>
      <c r="F2290" s="189" t="s">
        <v>4655</v>
      </c>
      <c r="G2290" s="189" t="s">
        <v>496</v>
      </c>
      <c r="H2290" s="195" t="s">
        <v>272</v>
      </c>
      <c r="I2290" s="188" t="s">
        <v>3956</v>
      </c>
      <c r="J2290" s="188" t="s">
        <v>4656</v>
      </c>
      <c r="K2290" s="188"/>
      <c r="L2290" s="188" t="s">
        <v>4658</v>
      </c>
      <c r="M2290" s="188" t="s">
        <v>535</v>
      </c>
      <c r="N2290" s="188" t="s">
        <v>4868</v>
      </c>
      <c r="O2290" s="188" t="s">
        <v>1235</v>
      </c>
      <c r="P2290" s="169" t="s">
        <v>544</v>
      </c>
      <c r="Q2290" s="188" t="s">
        <v>7143</v>
      </c>
      <c r="R2290" s="25" t="s">
        <v>1095</v>
      </c>
      <c r="S2290" s="24"/>
      <c r="T2290" s="24"/>
      <c r="U2290" s="24"/>
    </row>
    <row r="2291" spans="2:21">
      <c r="B2291" s="24" t="s">
        <v>514</v>
      </c>
      <c r="C2291" s="24" t="s">
        <v>7313</v>
      </c>
      <c r="D2291" s="24"/>
      <c r="E2291" s="24" t="s">
        <v>493</v>
      </c>
      <c r="F2291" s="189" t="s">
        <v>4655</v>
      </c>
      <c r="G2291" s="189" t="s">
        <v>496</v>
      </c>
      <c r="H2291" s="195" t="s">
        <v>272</v>
      </c>
      <c r="I2291" s="188" t="s">
        <v>3956</v>
      </c>
      <c r="J2291" s="188" t="s">
        <v>4656</v>
      </c>
      <c r="K2291" s="188"/>
      <c r="L2291" s="188" t="s">
        <v>4658</v>
      </c>
      <c r="M2291" s="188" t="s">
        <v>543</v>
      </c>
      <c r="N2291" s="188" t="s">
        <v>4868</v>
      </c>
      <c r="O2291" s="188" t="s">
        <v>1235</v>
      </c>
      <c r="P2291" s="169" t="s">
        <v>544</v>
      </c>
      <c r="Q2291" s="188" t="s">
        <v>7143</v>
      </c>
      <c r="R2291" s="169" t="s">
        <v>4664</v>
      </c>
      <c r="S2291" s="24"/>
      <c r="T2291" s="24"/>
      <c r="U2291" s="24"/>
    </row>
    <row r="2292" spans="2:21">
      <c r="B2292" s="24" t="s">
        <v>514</v>
      </c>
      <c r="C2292" s="24" t="s">
        <v>7314</v>
      </c>
      <c r="D2292" s="24"/>
      <c r="E2292" s="24" t="s">
        <v>493</v>
      </c>
      <c r="F2292" s="189" t="s">
        <v>4655</v>
      </c>
      <c r="G2292" s="189" t="s">
        <v>496</v>
      </c>
      <c r="H2292" s="195" t="s">
        <v>272</v>
      </c>
      <c r="I2292" s="188" t="s">
        <v>3961</v>
      </c>
      <c r="J2292" s="188" t="s">
        <v>3961</v>
      </c>
      <c r="K2292" s="188"/>
      <c r="L2292" s="188" t="s">
        <v>4658</v>
      </c>
      <c r="M2292" s="188" t="s">
        <v>535</v>
      </c>
      <c r="N2292" s="188" t="s">
        <v>4868</v>
      </c>
      <c r="O2292" s="188" t="s">
        <v>1235</v>
      </c>
      <c r="P2292" s="169" t="s">
        <v>544</v>
      </c>
      <c r="Q2292" s="188" t="s">
        <v>7143</v>
      </c>
      <c r="R2292" s="25" t="s">
        <v>1095</v>
      </c>
      <c r="S2292" s="24"/>
      <c r="T2292" s="24"/>
      <c r="U2292" s="24"/>
    </row>
    <row r="2293" spans="2:21">
      <c r="B2293" s="24" t="s">
        <v>514</v>
      </c>
      <c r="C2293" s="24" t="s">
        <v>7315</v>
      </c>
      <c r="D2293" s="24"/>
      <c r="E2293" s="24" t="s">
        <v>493</v>
      </c>
      <c r="F2293" s="189" t="s">
        <v>4655</v>
      </c>
      <c r="G2293" s="189" t="s">
        <v>496</v>
      </c>
      <c r="H2293" s="195" t="s">
        <v>272</v>
      </c>
      <c r="I2293" s="188" t="s">
        <v>3961</v>
      </c>
      <c r="J2293" s="188" t="s">
        <v>3961</v>
      </c>
      <c r="K2293" s="188"/>
      <c r="L2293" s="188" t="s">
        <v>4658</v>
      </c>
      <c r="M2293" s="188" t="s">
        <v>543</v>
      </c>
      <c r="N2293" s="188" t="s">
        <v>4868</v>
      </c>
      <c r="O2293" s="188" t="s">
        <v>1235</v>
      </c>
      <c r="P2293" s="169" t="s">
        <v>544</v>
      </c>
      <c r="Q2293" s="188" t="s">
        <v>7143</v>
      </c>
      <c r="R2293" s="169" t="s">
        <v>4664</v>
      </c>
      <c r="S2293" s="24"/>
      <c r="T2293" s="24"/>
      <c r="U2293" s="24"/>
    </row>
    <row r="2294" spans="2:21">
      <c r="B2294" s="24" t="s">
        <v>514</v>
      </c>
      <c r="C2294" s="24" t="s">
        <v>7316</v>
      </c>
      <c r="D2294" s="24"/>
      <c r="E2294" s="24" t="s">
        <v>493</v>
      </c>
      <c r="F2294" s="189" t="s">
        <v>4655</v>
      </c>
      <c r="G2294" s="189" t="s">
        <v>496</v>
      </c>
      <c r="H2294" s="195" t="s">
        <v>272</v>
      </c>
      <c r="I2294" s="188" t="s">
        <v>3956</v>
      </c>
      <c r="J2294" s="188" t="s">
        <v>4656</v>
      </c>
      <c r="K2294" s="188"/>
      <c r="L2294" s="188" t="s">
        <v>4658</v>
      </c>
      <c r="M2294" s="188" t="s">
        <v>535</v>
      </c>
      <c r="N2294" s="188" t="s">
        <v>5218</v>
      </c>
      <c r="O2294" s="188" t="s">
        <v>1235</v>
      </c>
      <c r="P2294" s="169" t="s">
        <v>544</v>
      </c>
      <c r="Q2294" s="188" t="s">
        <v>7143</v>
      </c>
      <c r="R2294" s="25" t="s">
        <v>1095</v>
      </c>
      <c r="S2294" s="24"/>
      <c r="T2294" s="24"/>
      <c r="U2294" s="24"/>
    </row>
    <row r="2295" spans="2:21">
      <c r="B2295" s="24" t="s">
        <v>514</v>
      </c>
      <c r="C2295" s="24" t="s">
        <v>7317</v>
      </c>
      <c r="D2295" s="24"/>
      <c r="E2295" s="24" t="s">
        <v>493</v>
      </c>
      <c r="F2295" s="189" t="s">
        <v>4655</v>
      </c>
      <c r="G2295" s="189" t="s">
        <v>496</v>
      </c>
      <c r="H2295" s="195" t="s">
        <v>272</v>
      </c>
      <c r="I2295" s="188" t="s">
        <v>3956</v>
      </c>
      <c r="J2295" s="188" t="s">
        <v>4656</v>
      </c>
      <c r="K2295" s="188"/>
      <c r="L2295" s="188" t="s">
        <v>4658</v>
      </c>
      <c r="M2295" s="188" t="s">
        <v>543</v>
      </c>
      <c r="N2295" s="188" t="s">
        <v>5218</v>
      </c>
      <c r="O2295" s="188" t="s">
        <v>1235</v>
      </c>
      <c r="P2295" s="169" t="s">
        <v>544</v>
      </c>
      <c r="Q2295" s="188" t="s">
        <v>7143</v>
      </c>
      <c r="R2295" s="169" t="s">
        <v>4664</v>
      </c>
      <c r="S2295" s="24"/>
      <c r="T2295" s="24"/>
      <c r="U2295" s="24"/>
    </row>
    <row r="2296" spans="2:21">
      <c r="B2296" s="24" t="s">
        <v>514</v>
      </c>
      <c r="C2296" s="24" t="s">
        <v>7318</v>
      </c>
      <c r="D2296" s="24"/>
      <c r="E2296" s="24" t="s">
        <v>493</v>
      </c>
      <c r="F2296" s="189" t="s">
        <v>4655</v>
      </c>
      <c r="G2296" s="189" t="s">
        <v>496</v>
      </c>
      <c r="H2296" s="195" t="s">
        <v>272</v>
      </c>
      <c r="I2296" s="188" t="s">
        <v>3961</v>
      </c>
      <c r="J2296" s="188" t="s">
        <v>3961</v>
      </c>
      <c r="K2296" s="188"/>
      <c r="L2296" s="188" t="s">
        <v>4658</v>
      </c>
      <c r="M2296" s="188" t="s">
        <v>535</v>
      </c>
      <c r="N2296" s="188" t="s">
        <v>5218</v>
      </c>
      <c r="O2296" s="188" t="s">
        <v>1235</v>
      </c>
      <c r="P2296" s="169" t="s">
        <v>544</v>
      </c>
      <c r="Q2296" s="188" t="s">
        <v>7143</v>
      </c>
      <c r="R2296" s="25" t="s">
        <v>1095</v>
      </c>
      <c r="S2296" s="24"/>
      <c r="T2296" s="24"/>
      <c r="U2296" s="24"/>
    </row>
    <row r="2297" spans="2:21">
      <c r="B2297" s="24" t="s">
        <v>514</v>
      </c>
      <c r="C2297" s="24" t="s">
        <v>7319</v>
      </c>
      <c r="D2297" s="24"/>
      <c r="E2297" s="24" t="s">
        <v>493</v>
      </c>
      <c r="F2297" s="189" t="s">
        <v>4655</v>
      </c>
      <c r="G2297" s="189" t="s">
        <v>496</v>
      </c>
      <c r="H2297" s="195" t="s">
        <v>272</v>
      </c>
      <c r="I2297" s="188" t="s">
        <v>3961</v>
      </c>
      <c r="J2297" s="188" t="s">
        <v>3961</v>
      </c>
      <c r="K2297" s="188"/>
      <c r="L2297" s="188" t="s">
        <v>4658</v>
      </c>
      <c r="M2297" s="188" t="s">
        <v>543</v>
      </c>
      <c r="N2297" s="188" t="s">
        <v>5218</v>
      </c>
      <c r="O2297" s="188" t="s">
        <v>1235</v>
      </c>
      <c r="P2297" s="169" t="s">
        <v>544</v>
      </c>
      <c r="Q2297" s="188" t="s">
        <v>7143</v>
      </c>
      <c r="R2297" s="169" t="s">
        <v>4664</v>
      </c>
      <c r="S2297" s="24"/>
      <c r="T2297" s="24"/>
      <c r="U2297" s="24"/>
    </row>
    <row r="2298" spans="2:21">
      <c r="B2298" s="24" t="s">
        <v>514</v>
      </c>
      <c r="C2298" s="24" t="s">
        <v>7320</v>
      </c>
      <c r="D2298" s="24"/>
      <c r="E2298" s="24" t="s">
        <v>493</v>
      </c>
      <c r="F2298" s="189" t="s">
        <v>4655</v>
      </c>
      <c r="G2298" s="189" t="s">
        <v>496</v>
      </c>
      <c r="H2298" s="195" t="s">
        <v>272</v>
      </c>
      <c r="I2298" s="188" t="s">
        <v>3956</v>
      </c>
      <c r="J2298" s="188" t="s">
        <v>4656</v>
      </c>
      <c r="K2298" s="188"/>
      <c r="L2298" s="188" t="s">
        <v>4867</v>
      </c>
      <c r="M2298" s="188" t="s">
        <v>535</v>
      </c>
      <c r="N2298" s="188" t="s">
        <v>5218</v>
      </c>
      <c r="O2298" s="188" t="s">
        <v>1235</v>
      </c>
      <c r="P2298" s="169" t="s">
        <v>544</v>
      </c>
      <c r="Q2298" s="188" t="s">
        <v>7143</v>
      </c>
      <c r="R2298" s="25" t="s">
        <v>1095</v>
      </c>
      <c r="S2298" s="24"/>
      <c r="T2298" s="24"/>
      <c r="U2298" s="24"/>
    </row>
    <row r="2299" spans="2:21">
      <c r="B2299" s="24" t="s">
        <v>514</v>
      </c>
      <c r="C2299" s="24" t="s">
        <v>7321</v>
      </c>
      <c r="D2299" s="24"/>
      <c r="E2299" s="24" t="s">
        <v>493</v>
      </c>
      <c r="F2299" s="189" t="s">
        <v>4655</v>
      </c>
      <c r="G2299" s="189" t="s">
        <v>496</v>
      </c>
      <c r="H2299" s="195" t="s">
        <v>272</v>
      </c>
      <c r="I2299" s="188" t="s">
        <v>3956</v>
      </c>
      <c r="J2299" s="188" t="s">
        <v>4656</v>
      </c>
      <c r="K2299" s="188"/>
      <c r="L2299" s="188" t="s">
        <v>4867</v>
      </c>
      <c r="M2299" s="188" t="s">
        <v>543</v>
      </c>
      <c r="N2299" s="188" t="s">
        <v>5218</v>
      </c>
      <c r="O2299" s="188" t="s">
        <v>1235</v>
      </c>
      <c r="P2299" s="169" t="s">
        <v>544</v>
      </c>
      <c r="Q2299" s="188" t="s">
        <v>7143</v>
      </c>
      <c r="R2299" s="169" t="s">
        <v>4664</v>
      </c>
      <c r="S2299" s="24"/>
      <c r="T2299" s="24"/>
      <c r="U2299" s="24"/>
    </row>
    <row r="2300" spans="2:21">
      <c r="B2300" s="24" t="s">
        <v>514</v>
      </c>
      <c r="C2300" s="24" t="s">
        <v>7322</v>
      </c>
      <c r="D2300" s="24"/>
      <c r="E2300" s="24" t="s">
        <v>493</v>
      </c>
      <c r="F2300" s="189" t="s">
        <v>4655</v>
      </c>
      <c r="G2300" s="189" t="s">
        <v>496</v>
      </c>
      <c r="H2300" s="195" t="s">
        <v>272</v>
      </c>
      <c r="I2300" s="188" t="s">
        <v>3961</v>
      </c>
      <c r="J2300" s="188" t="s">
        <v>3961</v>
      </c>
      <c r="K2300" s="188"/>
      <c r="L2300" s="188" t="s">
        <v>4867</v>
      </c>
      <c r="M2300" s="188" t="s">
        <v>535</v>
      </c>
      <c r="N2300" s="188" t="s">
        <v>5218</v>
      </c>
      <c r="O2300" s="188" t="s">
        <v>1235</v>
      </c>
      <c r="P2300" s="169" t="s">
        <v>544</v>
      </c>
      <c r="Q2300" s="188" t="s">
        <v>7143</v>
      </c>
      <c r="R2300" s="25" t="s">
        <v>1095</v>
      </c>
      <c r="S2300" s="24"/>
      <c r="T2300" s="24"/>
      <c r="U2300" s="24"/>
    </row>
    <row r="2301" spans="2:21">
      <c r="B2301" s="24" t="s">
        <v>514</v>
      </c>
      <c r="C2301" s="24" t="s">
        <v>7323</v>
      </c>
      <c r="D2301" s="24"/>
      <c r="E2301" s="24" t="s">
        <v>493</v>
      </c>
      <c r="F2301" s="189" t="s">
        <v>4655</v>
      </c>
      <c r="G2301" s="189" t="s">
        <v>496</v>
      </c>
      <c r="H2301" s="195" t="s">
        <v>272</v>
      </c>
      <c r="I2301" s="188" t="s">
        <v>3961</v>
      </c>
      <c r="J2301" s="188" t="s">
        <v>3961</v>
      </c>
      <c r="K2301" s="188"/>
      <c r="L2301" s="188" t="s">
        <v>4867</v>
      </c>
      <c r="M2301" s="188" t="s">
        <v>543</v>
      </c>
      <c r="N2301" s="188" t="s">
        <v>5218</v>
      </c>
      <c r="O2301" s="188" t="s">
        <v>1235</v>
      </c>
      <c r="P2301" s="169" t="s">
        <v>544</v>
      </c>
      <c r="Q2301" s="188" t="s">
        <v>7143</v>
      </c>
      <c r="R2301" s="169" t="s">
        <v>4664</v>
      </c>
      <c r="S2301" s="24"/>
      <c r="T2301" s="24"/>
      <c r="U2301" s="24"/>
    </row>
    <row r="2302" spans="2:21">
      <c r="B2302" s="24" t="s">
        <v>514</v>
      </c>
      <c r="C2302" s="24" t="s">
        <v>7324</v>
      </c>
      <c r="D2302" s="24"/>
      <c r="E2302" s="24" t="s">
        <v>284</v>
      </c>
      <c r="F2302" s="189" t="s">
        <v>4655</v>
      </c>
      <c r="G2302" s="189" t="s">
        <v>450</v>
      </c>
      <c r="H2302" s="195" t="s">
        <v>269</v>
      </c>
      <c r="I2302" s="188" t="s">
        <v>3956</v>
      </c>
      <c r="J2302" s="188" t="s">
        <v>4656</v>
      </c>
      <c r="K2302" s="188"/>
      <c r="L2302" s="188" t="s">
        <v>4658</v>
      </c>
      <c r="M2302" s="188" t="s">
        <v>550</v>
      </c>
      <c r="N2302" s="188" t="s">
        <v>549</v>
      </c>
      <c r="O2302" s="188" t="s">
        <v>536</v>
      </c>
      <c r="P2302" s="169" t="s">
        <v>544</v>
      </c>
      <c r="Q2302" s="188" t="s">
        <v>7143</v>
      </c>
      <c r="R2302" s="169" t="s">
        <v>552</v>
      </c>
      <c r="S2302" s="24"/>
      <c r="T2302" s="24"/>
      <c r="U2302" s="24"/>
    </row>
    <row r="2303" spans="2:21">
      <c r="B2303" s="24" t="s">
        <v>514</v>
      </c>
      <c r="C2303" s="24" t="s">
        <v>7325</v>
      </c>
      <c r="D2303" s="24"/>
      <c r="E2303" s="24" t="s">
        <v>284</v>
      </c>
      <c r="F2303" s="189" t="s">
        <v>4655</v>
      </c>
      <c r="G2303" s="189" t="s">
        <v>450</v>
      </c>
      <c r="H2303" s="195" t="s">
        <v>269</v>
      </c>
      <c r="I2303" s="188" t="s">
        <v>3961</v>
      </c>
      <c r="J2303" s="188" t="s">
        <v>3961</v>
      </c>
      <c r="K2303" s="188"/>
      <c r="L2303" s="188" t="s">
        <v>4658</v>
      </c>
      <c r="M2303" s="188" t="s">
        <v>550</v>
      </c>
      <c r="N2303" s="188" t="s">
        <v>549</v>
      </c>
      <c r="O2303" s="188" t="s">
        <v>536</v>
      </c>
      <c r="P2303" s="169" t="s">
        <v>544</v>
      </c>
      <c r="Q2303" s="188" t="s">
        <v>7143</v>
      </c>
      <c r="R2303" s="169" t="s">
        <v>552</v>
      </c>
      <c r="S2303" s="24"/>
      <c r="T2303" s="24"/>
      <c r="U2303" s="24"/>
    </row>
    <row r="2304" spans="2:21">
      <c r="B2304" s="24" t="s">
        <v>514</v>
      </c>
      <c r="C2304" s="24" t="s">
        <v>7326</v>
      </c>
      <c r="D2304" s="24"/>
      <c r="E2304" s="24" t="s">
        <v>284</v>
      </c>
      <c r="F2304" s="189" t="s">
        <v>4655</v>
      </c>
      <c r="G2304" s="189" t="s">
        <v>450</v>
      </c>
      <c r="H2304" s="195" t="s">
        <v>269</v>
      </c>
      <c r="I2304" s="188" t="s">
        <v>3956</v>
      </c>
      <c r="J2304" s="188" t="s">
        <v>4656</v>
      </c>
      <c r="K2304" s="188"/>
      <c r="L2304" s="188" t="s">
        <v>4867</v>
      </c>
      <c r="M2304" s="188" t="s">
        <v>543</v>
      </c>
      <c r="N2304" s="188" t="s">
        <v>4868</v>
      </c>
      <c r="O2304" s="188" t="s">
        <v>536</v>
      </c>
      <c r="P2304" s="208">
        <v>98554277</v>
      </c>
      <c r="Q2304" s="188" t="s">
        <v>7143</v>
      </c>
      <c r="R2304" s="169" t="s">
        <v>4664</v>
      </c>
      <c r="S2304" s="24"/>
      <c r="T2304" s="24"/>
      <c r="U2304" s="24"/>
    </row>
    <row r="2305" spans="2:21">
      <c r="B2305" s="24" t="s">
        <v>514</v>
      </c>
      <c r="C2305" s="24" t="s">
        <v>7327</v>
      </c>
      <c r="D2305" s="24"/>
      <c r="E2305" s="24" t="s">
        <v>284</v>
      </c>
      <c r="F2305" s="189" t="s">
        <v>4655</v>
      </c>
      <c r="G2305" s="189" t="s">
        <v>450</v>
      </c>
      <c r="H2305" s="195" t="s">
        <v>269</v>
      </c>
      <c r="I2305" s="188" t="s">
        <v>3956</v>
      </c>
      <c r="J2305" s="188" t="s">
        <v>4656</v>
      </c>
      <c r="K2305" s="188"/>
      <c r="L2305" s="188" t="s">
        <v>4867</v>
      </c>
      <c r="M2305" s="188" t="s">
        <v>550</v>
      </c>
      <c r="N2305" s="188" t="s">
        <v>549</v>
      </c>
      <c r="O2305" s="188" t="s">
        <v>536</v>
      </c>
      <c r="P2305" s="169" t="s">
        <v>544</v>
      </c>
      <c r="Q2305" s="188" t="s">
        <v>7143</v>
      </c>
      <c r="R2305" s="169" t="s">
        <v>552</v>
      </c>
      <c r="S2305" s="24"/>
      <c r="T2305" s="24"/>
      <c r="U2305" s="24"/>
    </row>
    <row r="2306" spans="2:21">
      <c r="B2306" s="24" t="s">
        <v>514</v>
      </c>
      <c r="C2306" s="24" t="s">
        <v>7328</v>
      </c>
      <c r="D2306" s="24"/>
      <c r="E2306" s="24" t="s">
        <v>284</v>
      </c>
      <c r="F2306" s="189" t="s">
        <v>4655</v>
      </c>
      <c r="G2306" s="189" t="s">
        <v>450</v>
      </c>
      <c r="H2306" s="195" t="s">
        <v>269</v>
      </c>
      <c r="I2306" s="188" t="s">
        <v>3961</v>
      </c>
      <c r="J2306" s="188" t="s">
        <v>3961</v>
      </c>
      <c r="K2306" s="188"/>
      <c r="L2306" s="188" t="s">
        <v>4867</v>
      </c>
      <c r="M2306" s="188" t="s">
        <v>543</v>
      </c>
      <c r="N2306" s="188" t="s">
        <v>4868</v>
      </c>
      <c r="O2306" s="188" t="s">
        <v>536</v>
      </c>
      <c r="P2306" s="169" t="s">
        <v>544</v>
      </c>
      <c r="Q2306" s="188" t="s">
        <v>7143</v>
      </c>
      <c r="R2306" s="169" t="s">
        <v>4664</v>
      </c>
      <c r="S2306" s="24"/>
      <c r="T2306" s="24"/>
      <c r="U2306" s="24"/>
    </row>
    <row r="2307" spans="2:21">
      <c r="B2307" s="24" t="s">
        <v>514</v>
      </c>
      <c r="C2307" s="24" t="s">
        <v>7329</v>
      </c>
      <c r="D2307" s="24"/>
      <c r="E2307" s="24" t="s">
        <v>284</v>
      </c>
      <c r="F2307" s="189" t="s">
        <v>4655</v>
      </c>
      <c r="G2307" s="189" t="s">
        <v>450</v>
      </c>
      <c r="H2307" s="195" t="s">
        <v>269</v>
      </c>
      <c r="I2307" s="188" t="s">
        <v>3961</v>
      </c>
      <c r="J2307" s="188" t="s">
        <v>3961</v>
      </c>
      <c r="K2307" s="188"/>
      <c r="L2307" s="188" t="s">
        <v>4867</v>
      </c>
      <c r="M2307" s="188" t="s">
        <v>550</v>
      </c>
      <c r="N2307" s="188" t="s">
        <v>549</v>
      </c>
      <c r="O2307" s="188" t="s">
        <v>536</v>
      </c>
      <c r="P2307" s="169" t="s">
        <v>544</v>
      </c>
      <c r="Q2307" s="188" t="s">
        <v>7143</v>
      </c>
      <c r="R2307" s="169" t="s">
        <v>552</v>
      </c>
      <c r="S2307" s="24"/>
      <c r="T2307" s="24"/>
      <c r="U2307" s="24"/>
    </row>
    <row r="2308" spans="2:21">
      <c r="B2308" s="24" t="s">
        <v>514</v>
      </c>
      <c r="C2308" s="24" t="s">
        <v>7330</v>
      </c>
      <c r="D2308" s="24"/>
      <c r="E2308" s="24" t="s">
        <v>284</v>
      </c>
      <c r="F2308" s="189" t="s">
        <v>4655</v>
      </c>
      <c r="G2308" s="189" t="s">
        <v>450</v>
      </c>
      <c r="H2308" s="195" t="s">
        <v>269</v>
      </c>
      <c r="I2308" s="188" t="s">
        <v>3956</v>
      </c>
      <c r="J2308" s="188" t="s">
        <v>4656</v>
      </c>
      <c r="K2308" s="188"/>
      <c r="L2308" s="188" t="s">
        <v>4658</v>
      </c>
      <c r="M2308" s="188" t="s">
        <v>543</v>
      </c>
      <c r="N2308" s="188" t="s">
        <v>4868</v>
      </c>
      <c r="O2308" s="188" t="s">
        <v>536</v>
      </c>
      <c r="P2308" s="169" t="s">
        <v>544</v>
      </c>
      <c r="Q2308" s="188" t="s">
        <v>7146</v>
      </c>
      <c r="R2308" s="169" t="s">
        <v>4664</v>
      </c>
      <c r="S2308" s="24"/>
      <c r="T2308" s="24"/>
      <c r="U2308" s="24"/>
    </row>
    <row r="2309" spans="2:21">
      <c r="B2309" s="24" t="s">
        <v>514</v>
      </c>
      <c r="C2309" s="24" t="s">
        <v>7331</v>
      </c>
      <c r="D2309" s="24"/>
      <c r="E2309" s="24" t="s">
        <v>284</v>
      </c>
      <c r="F2309" s="189" t="s">
        <v>4655</v>
      </c>
      <c r="G2309" s="189" t="s">
        <v>450</v>
      </c>
      <c r="H2309" s="195" t="s">
        <v>269</v>
      </c>
      <c r="I2309" s="188" t="s">
        <v>3961</v>
      </c>
      <c r="J2309" s="188" t="s">
        <v>3961</v>
      </c>
      <c r="K2309" s="188"/>
      <c r="L2309" s="188" t="s">
        <v>4658</v>
      </c>
      <c r="M2309" s="188" t="s">
        <v>543</v>
      </c>
      <c r="N2309" s="188" t="s">
        <v>4868</v>
      </c>
      <c r="O2309" s="188" t="s">
        <v>536</v>
      </c>
      <c r="P2309" s="169" t="s">
        <v>544</v>
      </c>
      <c r="Q2309" s="188" t="s">
        <v>7146</v>
      </c>
      <c r="R2309" s="169" t="s">
        <v>4664</v>
      </c>
      <c r="S2309" s="24"/>
      <c r="T2309" s="24"/>
      <c r="U2309" s="24"/>
    </row>
    <row r="2310" spans="2:21">
      <c r="B2310" s="24" t="s">
        <v>514</v>
      </c>
      <c r="C2310" s="24" t="s">
        <v>7332</v>
      </c>
      <c r="D2310" s="24"/>
      <c r="E2310" s="24" t="s">
        <v>284</v>
      </c>
      <c r="F2310" s="189" t="s">
        <v>4655</v>
      </c>
      <c r="G2310" s="189" t="s">
        <v>450</v>
      </c>
      <c r="H2310" s="195" t="s">
        <v>269</v>
      </c>
      <c r="I2310" s="188" t="s">
        <v>3956</v>
      </c>
      <c r="J2310" s="188" t="s">
        <v>4656</v>
      </c>
      <c r="K2310" s="188"/>
      <c r="L2310" s="188" t="s">
        <v>4658</v>
      </c>
      <c r="M2310" s="188" t="s">
        <v>543</v>
      </c>
      <c r="N2310" s="188" t="s">
        <v>5218</v>
      </c>
      <c r="O2310" s="188" t="s">
        <v>536</v>
      </c>
      <c r="P2310" s="169" t="s">
        <v>544</v>
      </c>
      <c r="Q2310" s="188" t="s">
        <v>7143</v>
      </c>
      <c r="R2310" s="169" t="s">
        <v>4664</v>
      </c>
      <c r="S2310" s="24"/>
      <c r="T2310" s="24"/>
      <c r="U2310" s="24"/>
    </row>
    <row r="2311" spans="2:21">
      <c r="B2311" s="24" t="s">
        <v>514</v>
      </c>
      <c r="C2311" s="24" t="s">
        <v>7333</v>
      </c>
      <c r="D2311" s="24"/>
      <c r="E2311" s="24" t="s">
        <v>284</v>
      </c>
      <c r="F2311" s="189" t="s">
        <v>4655</v>
      </c>
      <c r="G2311" s="189" t="s">
        <v>450</v>
      </c>
      <c r="H2311" s="195" t="s">
        <v>269</v>
      </c>
      <c r="I2311" s="188" t="s">
        <v>3961</v>
      </c>
      <c r="J2311" s="188" t="s">
        <v>3961</v>
      </c>
      <c r="K2311" s="188"/>
      <c r="L2311" s="188" t="s">
        <v>4658</v>
      </c>
      <c r="M2311" s="188" t="s">
        <v>543</v>
      </c>
      <c r="N2311" s="188" t="s">
        <v>5218</v>
      </c>
      <c r="O2311" s="188" t="s">
        <v>536</v>
      </c>
      <c r="P2311" s="169" t="s">
        <v>544</v>
      </c>
      <c r="Q2311" s="188" t="s">
        <v>7143</v>
      </c>
      <c r="R2311" s="169" t="s">
        <v>4664</v>
      </c>
      <c r="S2311" s="24"/>
      <c r="T2311" s="24"/>
      <c r="U2311" s="24"/>
    </row>
    <row r="2312" spans="2:21">
      <c r="B2312" s="24" t="s">
        <v>514</v>
      </c>
      <c r="C2312" s="24" t="s">
        <v>7334</v>
      </c>
      <c r="D2312" s="24"/>
      <c r="E2312" s="24" t="s">
        <v>284</v>
      </c>
      <c r="F2312" s="189" t="s">
        <v>4655</v>
      </c>
      <c r="G2312" s="189" t="s">
        <v>450</v>
      </c>
      <c r="H2312" s="195" t="s">
        <v>269</v>
      </c>
      <c r="I2312" s="188" t="s">
        <v>3956</v>
      </c>
      <c r="J2312" s="188" t="s">
        <v>4656</v>
      </c>
      <c r="K2312" s="188"/>
      <c r="L2312" s="188" t="s">
        <v>4867</v>
      </c>
      <c r="M2312" s="188" t="s">
        <v>543</v>
      </c>
      <c r="N2312" s="188" t="s">
        <v>5218</v>
      </c>
      <c r="O2312" s="188" t="s">
        <v>536</v>
      </c>
      <c r="P2312" s="169" t="s">
        <v>544</v>
      </c>
      <c r="Q2312" s="188" t="s">
        <v>7143</v>
      </c>
      <c r="R2312" s="169" t="s">
        <v>4664</v>
      </c>
      <c r="S2312" s="24"/>
      <c r="T2312" s="24"/>
      <c r="U2312" s="24"/>
    </row>
    <row r="2313" spans="2:21">
      <c r="B2313" s="24" t="s">
        <v>514</v>
      </c>
      <c r="C2313" s="24" t="s">
        <v>7335</v>
      </c>
      <c r="D2313" s="24"/>
      <c r="E2313" s="24" t="s">
        <v>284</v>
      </c>
      <c r="F2313" s="189" t="s">
        <v>4655</v>
      </c>
      <c r="G2313" s="189" t="s">
        <v>450</v>
      </c>
      <c r="H2313" s="195" t="s">
        <v>269</v>
      </c>
      <c r="I2313" s="188" t="s">
        <v>3961</v>
      </c>
      <c r="J2313" s="188" t="s">
        <v>3961</v>
      </c>
      <c r="K2313" s="188"/>
      <c r="L2313" s="188" t="s">
        <v>4867</v>
      </c>
      <c r="M2313" s="188" t="s">
        <v>543</v>
      </c>
      <c r="N2313" s="188" t="s">
        <v>5218</v>
      </c>
      <c r="O2313" s="188" t="s">
        <v>536</v>
      </c>
      <c r="P2313" s="169" t="s">
        <v>544</v>
      </c>
      <c r="Q2313" s="188" t="s">
        <v>7143</v>
      </c>
      <c r="R2313" s="169" t="s">
        <v>4664</v>
      </c>
      <c r="S2313" s="24"/>
      <c r="T2313" s="24"/>
      <c r="U2313" s="24"/>
    </row>
    <row r="2314" spans="2:21">
      <c r="B2314" s="24" t="s">
        <v>514</v>
      </c>
      <c r="C2314" s="24" t="s">
        <v>7336</v>
      </c>
      <c r="D2314" s="24"/>
      <c r="E2314" s="24" t="s">
        <v>284</v>
      </c>
      <c r="F2314" s="189" t="s">
        <v>4655</v>
      </c>
      <c r="G2314" s="189" t="s">
        <v>450</v>
      </c>
      <c r="H2314" s="195" t="s">
        <v>269</v>
      </c>
      <c r="I2314" s="188" t="s">
        <v>3956</v>
      </c>
      <c r="J2314" s="188" t="s">
        <v>4656</v>
      </c>
      <c r="K2314" s="188"/>
      <c r="L2314" s="188" t="s">
        <v>4658</v>
      </c>
      <c r="M2314" s="188" t="s">
        <v>550</v>
      </c>
      <c r="N2314" s="188" t="s">
        <v>549</v>
      </c>
      <c r="O2314" s="188" t="s">
        <v>1125</v>
      </c>
      <c r="P2314" s="169" t="s">
        <v>544</v>
      </c>
      <c r="Q2314" s="188" t="s">
        <v>7143</v>
      </c>
      <c r="R2314" s="25" t="s">
        <v>1095</v>
      </c>
      <c r="S2314" s="24"/>
      <c r="T2314" s="24"/>
      <c r="U2314" s="24"/>
    </row>
    <row r="2315" spans="2:21">
      <c r="B2315" s="24" t="s">
        <v>514</v>
      </c>
      <c r="C2315" s="24" t="s">
        <v>7337</v>
      </c>
      <c r="D2315" s="24"/>
      <c r="E2315" s="24" t="s">
        <v>284</v>
      </c>
      <c r="F2315" s="189" t="s">
        <v>4655</v>
      </c>
      <c r="G2315" s="189" t="s">
        <v>450</v>
      </c>
      <c r="H2315" s="195" t="s">
        <v>269</v>
      </c>
      <c r="I2315" s="188" t="s">
        <v>3961</v>
      </c>
      <c r="J2315" s="188" t="s">
        <v>3961</v>
      </c>
      <c r="K2315" s="188"/>
      <c r="L2315" s="188" t="s">
        <v>4658</v>
      </c>
      <c r="M2315" s="188" t="s">
        <v>550</v>
      </c>
      <c r="N2315" s="188" t="s">
        <v>549</v>
      </c>
      <c r="O2315" s="188" t="s">
        <v>1125</v>
      </c>
      <c r="P2315" s="169" t="s">
        <v>544</v>
      </c>
      <c r="Q2315" s="188" t="s">
        <v>7143</v>
      </c>
      <c r="R2315" s="25" t="s">
        <v>1095</v>
      </c>
      <c r="S2315" s="24"/>
      <c r="T2315" s="24"/>
      <c r="U2315" s="24"/>
    </row>
    <row r="2316" spans="2:21">
      <c r="B2316" s="24" t="s">
        <v>514</v>
      </c>
      <c r="C2316" s="24" t="s">
        <v>7338</v>
      </c>
      <c r="D2316" s="24"/>
      <c r="E2316" s="24" t="s">
        <v>284</v>
      </c>
      <c r="F2316" s="189" t="s">
        <v>4655</v>
      </c>
      <c r="G2316" s="189" t="s">
        <v>450</v>
      </c>
      <c r="H2316" s="195" t="s">
        <v>269</v>
      </c>
      <c r="I2316" s="188" t="s">
        <v>3956</v>
      </c>
      <c r="J2316" s="188" t="s">
        <v>4656</v>
      </c>
      <c r="K2316" s="188"/>
      <c r="L2316" s="188" t="s">
        <v>4867</v>
      </c>
      <c r="M2316" s="188" t="s">
        <v>543</v>
      </c>
      <c r="N2316" s="188" t="s">
        <v>4868</v>
      </c>
      <c r="O2316" s="188" t="s">
        <v>1125</v>
      </c>
      <c r="P2316" s="169" t="s">
        <v>544</v>
      </c>
      <c r="Q2316" s="188" t="s">
        <v>7143</v>
      </c>
      <c r="R2316" s="169" t="s">
        <v>4664</v>
      </c>
      <c r="S2316" s="24"/>
      <c r="T2316" s="24"/>
      <c r="U2316" s="24"/>
    </row>
    <row r="2317" spans="2:21">
      <c r="B2317" s="24" t="s">
        <v>514</v>
      </c>
      <c r="C2317" s="24" t="s">
        <v>7339</v>
      </c>
      <c r="D2317" s="24"/>
      <c r="E2317" s="24" t="s">
        <v>284</v>
      </c>
      <c r="F2317" s="189" t="s">
        <v>4655</v>
      </c>
      <c r="G2317" s="189" t="s">
        <v>450</v>
      </c>
      <c r="H2317" s="195" t="s">
        <v>269</v>
      </c>
      <c r="I2317" s="188" t="s">
        <v>3956</v>
      </c>
      <c r="J2317" s="188" t="s">
        <v>4656</v>
      </c>
      <c r="K2317" s="188"/>
      <c r="L2317" s="188" t="s">
        <v>4867</v>
      </c>
      <c r="M2317" s="188" t="s">
        <v>550</v>
      </c>
      <c r="N2317" s="188" t="s">
        <v>549</v>
      </c>
      <c r="O2317" s="188" t="s">
        <v>1125</v>
      </c>
      <c r="P2317" s="169" t="s">
        <v>544</v>
      </c>
      <c r="Q2317" s="188" t="s">
        <v>7143</v>
      </c>
      <c r="R2317" s="25" t="s">
        <v>1095</v>
      </c>
      <c r="S2317" s="24"/>
      <c r="T2317" s="24"/>
      <c r="U2317" s="24"/>
    </row>
    <row r="2318" spans="2:21">
      <c r="B2318" s="24" t="s">
        <v>514</v>
      </c>
      <c r="C2318" s="24" t="s">
        <v>7340</v>
      </c>
      <c r="D2318" s="24"/>
      <c r="E2318" s="24" t="s">
        <v>284</v>
      </c>
      <c r="F2318" s="189" t="s">
        <v>4655</v>
      </c>
      <c r="G2318" s="189" t="s">
        <v>450</v>
      </c>
      <c r="H2318" s="195" t="s">
        <v>269</v>
      </c>
      <c r="I2318" s="188" t="s">
        <v>3961</v>
      </c>
      <c r="J2318" s="188" t="s">
        <v>3961</v>
      </c>
      <c r="K2318" s="188"/>
      <c r="L2318" s="188" t="s">
        <v>4867</v>
      </c>
      <c r="M2318" s="188" t="s">
        <v>543</v>
      </c>
      <c r="N2318" s="188" t="s">
        <v>4868</v>
      </c>
      <c r="O2318" s="188" t="s">
        <v>1125</v>
      </c>
      <c r="P2318" s="169" t="s">
        <v>544</v>
      </c>
      <c r="Q2318" s="188" t="s">
        <v>7143</v>
      </c>
      <c r="R2318" s="169" t="s">
        <v>4664</v>
      </c>
      <c r="S2318" s="24"/>
      <c r="T2318" s="24"/>
      <c r="U2318" s="24"/>
    </row>
    <row r="2319" spans="2:21">
      <c r="B2319" s="24" t="s">
        <v>514</v>
      </c>
      <c r="C2319" s="24" t="s">
        <v>7341</v>
      </c>
      <c r="D2319" s="24"/>
      <c r="E2319" s="24" t="s">
        <v>284</v>
      </c>
      <c r="F2319" s="189" t="s">
        <v>4655</v>
      </c>
      <c r="G2319" s="189" t="s">
        <v>450</v>
      </c>
      <c r="H2319" s="195" t="s">
        <v>269</v>
      </c>
      <c r="I2319" s="188" t="s">
        <v>3961</v>
      </c>
      <c r="J2319" s="188" t="s">
        <v>3961</v>
      </c>
      <c r="K2319" s="188"/>
      <c r="L2319" s="188" t="s">
        <v>4867</v>
      </c>
      <c r="M2319" s="188" t="s">
        <v>550</v>
      </c>
      <c r="N2319" s="188" t="s">
        <v>549</v>
      </c>
      <c r="O2319" s="188" t="s">
        <v>1125</v>
      </c>
      <c r="P2319" s="169" t="s">
        <v>544</v>
      </c>
      <c r="Q2319" s="188" t="s">
        <v>7143</v>
      </c>
      <c r="R2319" s="25" t="s">
        <v>1095</v>
      </c>
      <c r="S2319" s="24"/>
      <c r="T2319" s="24"/>
      <c r="U2319" s="24"/>
    </row>
    <row r="2320" spans="2:21">
      <c r="B2320" s="24" t="s">
        <v>514</v>
      </c>
      <c r="C2320" s="24" t="s">
        <v>7342</v>
      </c>
      <c r="D2320" s="24"/>
      <c r="E2320" s="24" t="s">
        <v>284</v>
      </c>
      <c r="F2320" s="189" t="s">
        <v>4655</v>
      </c>
      <c r="G2320" s="189" t="s">
        <v>450</v>
      </c>
      <c r="H2320" s="195" t="s">
        <v>269</v>
      </c>
      <c r="I2320" s="188" t="s">
        <v>3956</v>
      </c>
      <c r="J2320" s="188" t="s">
        <v>4656</v>
      </c>
      <c r="K2320" s="188"/>
      <c r="L2320" s="188" t="s">
        <v>4658</v>
      </c>
      <c r="M2320" s="188" t="s">
        <v>543</v>
      </c>
      <c r="N2320" s="188" t="s">
        <v>4868</v>
      </c>
      <c r="O2320" s="188" t="s">
        <v>1125</v>
      </c>
      <c r="P2320" s="169" t="s">
        <v>544</v>
      </c>
      <c r="Q2320" s="188" t="s">
        <v>7143</v>
      </c>
      <c r="R2320" s="169" t="s">
        <v>4664</v>
      </c>
      <c r="S2320" s="24"/>
      <c r="T2320" s="24"/>
      <c r="U2320" s="24"/>
    </row>
    <row r="2321" spans="2:21">
      <c r="B2321" s="24" t="s">
        <v>514</v>
      </c>
      <c r="C2321" s="24" t="s">
        <v>7343</v>
      </c>
      <c r="D2321" s="24"/>
      <c r="E2321" s="24" t="s">
        <v>284</v>
      </c>
      <c r="F2321" s="189" t="s">
        <v>4655</v>
      </c>
      <c r="G2321" s="189" t="s">
        <v>450</v>
      </c>
      <c r="H2321" s="195" t="s">
        <v>269</v>
      </c>
      <c r="I2321" s="188" t="s">
        <v>3961</v>
      </c>
      <c r="J2321" s="188" t="s">
        <v>3961</v>
      </c>
      <c r="K2321" s="188"/>
      <c r="L2321" s="188" t="s">
        <v>4658</v>
      </c>
      <c r="M2321" s="188" t="s">
        <v>543</v>
      </c>
      <c r="N2321" s="188" t="s">
        <v>4868</v>
      </c>
      <c r="O2321" s="188" t="s">
        <v>1125</v>
      </c>
      <c r="P2321" s="169" t="s">
        <v>544</v>
      </c>
      <c r="Q2321" s="188" t="s">
        <v>7143</v>
      </c>
      <c r="R2321" s="169" t="s">
        <v>4664</v>
      </c>
      <c r="S2321" s="24"/>
      <c r="T2321" s="24"/>
      <c r="U2321" s="24"/>
    </row>
    <row r="2322" spans="2:21">
      <c r="B2322" s="24" t="s">
        <v>514</v>
      </c>
      <c r="C2322" s="24" t="s">
        <v>7344</v>
      </c>
      <c r="D2322" s="24"/>
      <c r="E2322" s="24" t="s">
        <v>284</v>
      </c>
      <c r="F2322" s="189" t="s">
        <v>4655</v>
      </c>
      <c r="G2322" s="189" t="s">
        <v>450</v>
      </c>
      <c r="H2322" s="195" t="s">
        <v>269</v>
      </c>
      <c r="I2322" s="188" t="s">
        <v>3956</v>
      </c>
      <c r="J2322" s="188" t="s">
        <v>4656</v>
      </c>
      <c r="K2322" s="188"/>
      <c r="L2322" s="188" t="s">
        <v>4658</v>
      </c>
      <c r="M2322" s="188" t="s">
        <v>543</v>
      </c>
      <c r="N2322" s="188" t="s">
        <v>5218</v>
      </c>
      <c r="O2322" s="188" t="s">
        <v>1125</v>
      </c>
      <c r="P2322" s="169" t="s">
        <v>544</v>
      </c>
      <c r="Q2322" s="188" t="s">
        <v>7143</v>
      </c>
      <c r="R2322" s="169" t="s">
        <v>4664</v>
      </c>
      <c r="S2322" s="24"/>
      <c r="T2322" s="24"/>
      <c r="U2322" s="24"/>
    </row>
    <row r="2323" spans="2:21">
      <c r="B2323" s="24" t="s">
        <v>514</v>
      </c>
      <c r="C2323" s="24" t="s">
        <v>7345</v>
      </c>
      <c r="D2323" s="24"/>
      <c r="E2323" s="24" t="s">
        <v>284</v>
      </c>
      <c r="F2323" s="189" t="s">
        <v>4655</v>
      </c>
      <c r="G2323" s="189" t="s">
        <v>450</v>
      </c>
      <c r="H2323" s="195" t="s">
        <v>269</v>
      </c>
      <c r="I2323" s="188" t="s">
        <v>3961</v>
      </c>
      <c r="J2323" s="188" t="s">
        <v>3961</v>
      </c>
      <c r="K2323" s="188"/>
      <c r="L2323" s="188" t="s">
        <v>4658</v>
      </c>
      <c r="M2323" s="188" t="s">
        <v>543</v>
      </c>
      <c r="N2323" s="188" t="s">
        <v>5218</v>
      </c>
      <c r="O2323" s="188" t="s">
        <v>1125</v>
      </c>
      <c r="P2323" s="169" t="s">
        <v>544</v>
      </c>
      <c r="Q2323" s="188" t="s">
        <v>7143</v>
      </c>
      <c r="R2323" s="169" t="s">
        <v>4664</v>
      </c>
      <c r="S2323" s="24"/>
      <c r="T2323" s="24"/>
      <c r="U2323" s="24"/>
    </row>
    <row r="2324" spans="2:21">
      <c r="B2324" s="24" t="s">
        <v>514</v>
      </c>
      <c r="C2324" s="24" t="s">
        <v>7346</v>
      </c>
      <c r="D2324" s="24"/>
      <c r="E2324" s="24" t="s">
        <v>284</v>
      </c>
      <c r="F2324" s="189" t="s">
        <v>4655</v>
      </c>
      <c r="G2324" s="189" t="s">
        <v>450</v>
      </c>
      <c r="H2324" s="195" t="s">
        <v>269</v>
      </c>
      <c r="I2324" s="188" t="s">
        <v>3956</v>
      </c>
      <c r="J2324" s="188" t="s">
        <v>4656</v>
      </c>
      <c r="K2324" s="188"/>
      <c r="L2324" s="188" t="s">
        <v>4867</v>
      </c>
      <c r="M2324" s="188" t="s">
        <v>543</v>
      </c>
      <c r="N2324" s="188" t="s">
        <v>5218</v>
      </c>
      <c r="O2324" s="188" t="s">
        <v>1125</v>
      </c>
      <c r="P2324" s="169" t="s">
        <v>544</v>
      </c>
      <c r="Q2324" s="188" t="s">
        <v>7143</v>
      </c>
      <c r="R2324" s="169" t="s">
        <v>4664</v>
      </c>
      <c r="S2324" s="24"/>
      <c r="T2324" s="24"/>
      <c r="U2324" s="24"/>
    </row>
    <row r="2325" spans="2:21">
      <c r="B2325" s="24" t="s">
        <v>514</v>
      </c>
      <c r="C2325" s="24" t="s">
        <v>7347</v>
      </c>
      <c r="D2325" s="24"/>
      <c r="E2325" s="24" t="s">
        <v>284</v>
      </c>
      <c r="F2325" s="189" t="s">
        <v>4655</v>
      </c>
      <c r="G2325" s="189" t="s">
        <v>450</v>
      </c>
      <c r="H2325" s="195" t="s">
        <v>269</v>
      </c>
      <c r="I2325" s="188" t="s">
        <v>3961</v>
      </c>
      <c r="J2325" s="188" t="s">
        <v>3961</v>
      </c>
      <c r="K2325" s="188"/>
      <c r="L2325" s="188" t="s">
        <v>4867</v>
      </c>
      <c r="M2325" s="188" t="s">
        <v>543</v>
      </c>
      <c r="N2325" s="188" t="s">
        <v>5218</v>
      </c>
      <c r="O2325" s="188" t="s">
        <v>1125</v>
      </c>
      <c r="P2325" s="169" t="s">
        <v>544</v>
      </c>
      <c r="Q2325" s="188" t="s">
        <v>7143</v>
      </c>
      <c r="R2325" s="169" t="s">
        <v>4664</v>
      </c>
      <c r="S2325" s="24"/>
      <c r="T2325" s="24"/>
      <c r="U2325" s="24"/>
    </row>
    <row r="2326" spans="2:21">
      <c r="B2326" s="24" t="s">
        <v>514</v>
      </c>
      <c r="C2326" s="24" t="s">
        <v>7348</v>
      </c>
      <c r="D2326" s="24"/>
      <c r="E2326" s="24" t="s">
        <v>284</v>
      </c>
      <c r="F2326" s="189" t="s">
        <v>4655</v>
      </c>
      <c r="G2326" s="189" t="s">
        <v>450</v>
      </c>
      <c r="H2326" s="195" t="s">
        <v>269</v>
      </c>
      <c r="I2326" s="188" t="s">
        <v>3956</v>
      </c>
      <c r="J2326" s="188" t="s">
        <v>4656</v>
      </c>
      <c r="K2326" s="188"/>
      <c r="L2326" s="188" t="s">
        <v>4658</v>
      </c>
      <c r="M2326" s="188" t="s">
        <v>550</v>
      </c>
      <c r="N2326" s="188" t="s">
        <v>549</v>
      </c>
      <c r="O2326" s="188" t="s">
        <v>1235</v>
      </c>
      <c r="P2326" s="169" t="s">
        <v>544</v>
      </c>
      <c r="Q2326" s="188" t="s">
        <v>7143</v>
      </c>
      <c r="R2326" s="25" t="s">
        <v>1095</v>
      </c>
      <c r="S2326" s="24"/>
      <c r="T2326" s="24"/>
      <c r="U2326" s="24"/>
    </row>
    <row r="2327" spans="2:21">
      <c r="B2327" s="24" t="s">
        <v>514</v>
      </c>
      <c r="C2327" s="24" t="s">
        <v>7349</v>
      </c>
      <c r="D2327" s="24"/>
      <c r="E2327" s="24" t="s">
        <v>284</v>
      </c>
      <c r="F2327" s="189" t="s">
        <v>4655</v>
      </c>
      <c r="G2327" s="189" t="s">
        <v>450</v>
      </c>
      <c r="H2327" s="195" t="s">
        <v>269</v>
      </c>
      <c r="I2327" s="188" t="s">
        <v>3961</v>
      </c>
      <c r="J2327" s="188" t="s">
        <v>3961</v>
      </c>
      <c r="K2327" s="188"/>
      <c r="L2327" s="188" t="s">
        <v>4658</v>
      </c>
      <c r="M2327" s="188" t="s">
        <v>550</v>
      </c>
      <c r="N2327" s="188" t="s">
        <v>549</v>
      </c>
      <c r="O2327" s="188" t="s">
        <v>1235</v>
      </c>
      <c r="P2327" s="169" t="s">
        <v>544</v>
      </c>
      <c r="Q2327" s="188" t="s">
        <v>7143</v>
      </c>
      <c r="R2327" s="25" t="s">
        <v>1095</v>
      </c>
      <c r="S2327" s="24"/>
      <c r="T2327" s="24"/>
      <c r="U2327" s="24"/>
    </row>
    <row r="2328" spans="2:21">
      <c r="B2328" s="24" t="s">
        <v>514</v>
      </c>
      <c r="C2328" s="24" t="s">
        <v>7350</v>
      </c>
      <c r="D2328" s="24"/>
      <c r="E2328" s="24" t="s">
        <v>284</v>
      </c>
      <c r="F2328" s="189" t="s">
        <v>4655</v>
      </c>
      <c r="G2328" s="189" t="s">
        <v>450</v>
      </c>
      <c r="H2328" s="195" t="s">
        <v>269</v>
      </c>
      <c r="I2328" s="188" t="s">
        <v>3956</v>
      </c>
      <c r="J2328" s="188" t="s">
        <v>4656</v>
      </c>
      <c r="K2328" s="188"/>
      <c r="L2328" s="188" t="s">
        <v>4867</v>
      </c>
      <c r="M2328" s="188" t="s">
        <v>543</v>
      </c>
      <c r="N2328" s="188" t="s">
        <v>4868</v>
      </c>
      <c r="O2328" s="188" t="s">
        <v>1235</v>
      </c>
      <c r="P2328" s="169" t="s">
        <v>544</v>
      </c>
      <c r="Q2328" s="188" t="s">
        <v>7143</v>
      </c>
      <c r="R2328" s="169" t="s">
        <v>4664</v>
      </c>
      <c r="S2328" s="24"/>
      <c r="T2328" s="24"/>
      <c r="U2328" s="24"/>
    </row>
    <row r="2329" spans="2:21">
      <c r="B2329" s="24" t="s">
        <v>514</v>
      </c>
      <c r="C2329" s="24" t="s">
        <v>7351</v>
      </c>
      <c r="D2329" s="24"/>
      <c r="E2329" s="24" t="s">
        <v>284</v>
      </c>
      <c r="F2329" s="189" t="s">
        <v>4655</v>
      </c>
      <c r="G2329" s="189" t="s">
        <v>450</v>
      </c>
      <c r="H2329" s="195" t="s">
        <v>269</v>
      </c>
      <c r="I2329" s="188" t="s">
        <v>3956</v>
      </c>
      <c r="J2329" s="188" t="s">
        <v>4656</v>
      </c>
      <c r="K2329" s="188"/>
      <c r="L2329" s="188" t="s">
        <v>4867</v>
      </c>
      <c r="M2329" s="188" t="s">
        <v>550</v>
      </c>
      <c r="N2329" s="188" t="s">
        <v>549</v>
      </c>
      <c r="O2329" s="188" t="s">
        <v>1235</v>
      </c>
      <c r="P2329" s="169" t="s">
        <v>544</v>
      </c>
      <c r="Q2329" s="188" t="s">
        <v>7143</v>
      </c>
      <c r="R2329" s="25" t="s">
        <v>1095</v>
      </c>
      <c r="S2329" s="24"/>
      <c r="T2329" s="24"/>
      <c r="U2329" s="24"/>
    </row>
    <row r="2330" spans="2:21">
      <c r="B2330" s="24" t="s">
        <v>514</v>
      </c>
      <c r="C2330" s="24" t="s">
        <v>7352</v>
      </c>
      <c r="D2330" s="24"/>
      <c r="E2330" s="24" t="s">
        <v>284</v>
      </c>
      <c r="F2330" s="189" t="s">
        <v>4655</v>
      </c>
      <c r="G2330" s="189" t="s">
        <v>450</v>
      </c>
      <c r="H2330" s="195" t="s">
        <v>269</v>
      </c>
      <c r="I2330" s="188" t="s">
        <v>3961</v>
      </c>
      <c r="J2330" s="188" t="s">
        <v>3961</v>
      </c>
      <c r="K2330" s="188"/>
      <c r="L2330" s="188" t="s">
        <v>4867</v>
      </c>
      <c r="M2330" s="188" t="s">
        <v>543</v>
      </c>
      <c r="N2330" s="188" t="s">
        <v>4868</v>
      </c>
      <c r="O2330" s="188" t="s">
        <v>1235</v>
      </c>
      <c r="P2330" s="169" t="s">
        <v>544</v>
      </c>
      <c r="Q2330" s="188" t="s">
        <v>7143</v>
      </c>
      <c r="R2330" s="169" t="s">
        <v>4664</v>
      </c>
      <c r="S2330" s="24"/>
      <c r="T2330" s="24"/>
      <c r="U2330" s="24"/>
    </row>
    <row r="2331" spans="2:21">
      <c r="B2331" s="24" t="s">
        <v>514</v>
      </c>
      <c r="C2331" s="24" t="s">
        <v>7353</v>
      </c>
      <c r="D2331" s="24"/>
      <c r="E2331" s="24" t="s">
        <v>284</v>
      </c>
      <c r="F2331" s="189" t="s">
        <v>4655</v>
      </c>
      <c r="G2331" s="189" t="s">
        <v>450</v>
      </c>
      <c r="H2331" s="195" t="s">
        <v>269</v>
      </c>
      <c r="I2331" s="188" t="s">
        <v>3961</v>
      </c>
      <c r="J2331" s="188" t="s">
        <v>3961</v>
      </c>
      <c r="K2331" s="188"/>
      <c r="L2331" s="188" t="s">
        <v>4867</v>
      </c>
      <c r="M2331" s="188" t="s">
        <v>550</v>
      </c>
      <c r="N2331" s="188" t="s">
        <v>549</v>
      </c>
      <c r="O2331" s="188" t="s">
        <v>1235</v>
      </c>
      <c r="P2331" s="169" t="s">
        <v>544</v>
      </c>
      <c r="Q2331" s="188" t="s">
        <v>7143</v>
      </c>
      <c r="R2331" s="25" t="s">
        <v>1095</v>
      </c>
      <c r="S2331" s="24"/>
      <c r="T2331" s="24"/>
      <c r="U2331" s="24"/>
    </row>
    <row r="2332" spans="2:21">
      <c r="B2332" s="24" t="s">
        <v>514</v>
      </c>
      <c r="C2332" s="24" t="s">
        <v>7354</v>
      </c>
      <c r="D2332" s="24"/>
      <c r="E2332" s="24" t="s">
        <v>284</v>
      </c>
      <c r="F2332" s="189" t="s">
        <v>4655</v>
      </c>
      <c r="G2332" s="189" t="s">
        <v>450</v>
      </c>
      <c r="H2332" s="195" t="s">
        <v>269</v>
      </c>
      <c r="I2332" s="188" t="s">
        <v>3956</v>
      </c>
      <c r="J2332" s="188" t="s">
        <v>4656</v>
      </c>
      <c r="K2332" s="188"/>
      <c r="L2332" s="188" t="s">
        <v>4658</v>
      </c>
      <c r="M2332" s="188" t="s">
        <v>543</v>
      </c>
      <c r="N2332" s="188" t="s">
        <v>4868</v>
      </c>
      <c r="O2332" s="188" t="s">
        <v>1235</v>
      </c>
      <c r="P2332" s="169" t="s">
        <v>544</v>
      </c>
      <c r="Q2332" s="188" t="s">
        <v>7143</v>
      </c>
      <c r="R2332" s="169" t="s">
        <v>4664</v>
      </c>
      <c r="S2332" s="24"/>
      <c r="T2332" s="24"/>
      <c r="U2332" s="24"/>
    </row>
    <row r="2333" spans="2:21">
      <c r="B2333" s="24" t="s">
        <v>514</v>
      </c>
      <c r="C2333" s="24" t="s">
        <v>7355</v>
      </c>
      <c r="D2333" s="24"/>
      <c r="E2333" s="24" t="s">
        <v>284</v>
      </c>
      <c r="F2333" s="189" t="s">
        <v>4655</v>
      </c>
      <c r="G2333" s="189" t="s">
        <v>450</v>
      </c>
      <c r="H2333" s="195" t="s">
        <v>269</v>
      </c>
      <c r="I2333" s="188" t="s">
        <v>3961</v>
      </c>
      <c r="J2333" s="188" t="s">
        <v>3961</v>
      </c>
      <c r="K2333" s="188"/>
      <c r="L2333" s="188" t="s">
        <v>4658</v>
      </c>
      <c r="M2333" s="188" t="s">
        <v>543</v>
      </c>
      <c r="N2333" s="188" t="s">
        <v>4868</v>
      </c>
      <c r="O2333" s="188" t="s">
        <v>1235</v>
      </c>
      <c r="P2333" s="169" t="s">
        <v>544</v>
      </c>
      <c r="Q2333" s="188" t="s">
        <v>7143</v>
      </c>
      <c r="R2333" s="169" t="s">
        <v>4664</v>
      </c>
      <c r="S2333" s="24"/>
      <c r="T2333" s="24"/>
      <c r="U2333" s="24"/>
    </row>
    <row r="2334" spans="2:21">
      <c r="B2334" s="24" t="s">
        <v>514</v>
      </c>
      <c r="C2334" s="24" t="s">
        <v>7356</v>
      </c>
      <c r="D2334" s="24"/>
      <c r="E2334" s="24" t="s">
        <v>284</v>
      </c>
      <c r="F2334" s="189" t="s">
        <v>4655</v>
      </c>
      <c r="G2334" s="189" t="s">
        <v>450</v>
      </c>
      <c r="H2334" s="195" t="s">
        <v>269</v>
      </c>
      <c r="I2334" s="188" t="s">
        <v>3956</v>
      </c>
      <c r="J2334" s="188" t="s">
        <v>4656</v>
      </c>
      <c r="K2334" s="188"/>
      <c r="L2334" s="188" t="s">
        <v>4658</v>
      </c>
      <c r="M2334" s="188" t="s">
        <v>543</v>
      </c>
      <c r="N2334" s="188" t="s">
        <v>5218</v>
      </c>
      <c r="O2334" s="188" t="s">
        <v>1235</v>
      </c>
      <c r="P2334" s="169" t="s">
        <v>544</v>
      </c>
      <c r="Q2334" s="188" t="s">
        <v>7143</v>
      </c>
      <c r="R2334" s="169" t="s">
        <v>4664</v>
      </c>
      <c r="S2334" s="24"/>
      <c r="T2334" s="24"/>
      <c r="U2334" s="24"/>
    </row>
    <row r="2335" spans="2:21">
      <c r="B2335" s="24" t="s">
        <v>514</v>
      </c>
      <c r="C2335" s="24" t="s">
        <v>7357</v>
      </c>
      <c r="D2335" s="24"/>
      <c r="E2335" s="24" t="s">
        <v>284</v>
      </c>
      <c r="F2335" s="189" t="s">
        <v>4655</v>
      </c>
      <c r="G2335" s="189" t="s">
        <v>450</v>
      </c>
      <c r="H2335" s="195" t="s">
        <v>269</v>
      </c>
      <c r="I2335" s="188" t="s">
        <v>3961</v>
      </c>
      <c r="J2335" s="188" t="s">
        <v>3961</v>
      </c>
      <c r="K2335" s="188"/>
      <c r="L2335" s="188" t="s">
        <v>4658</v>
      </c>
      <c r="M2335" s="188" t="s">
        <v>543</v>
      </c>
      <c r="N2335" s="188" t="s">
        <v>5218</v>
      </c>
      <c r="O2335" s="188" t="s">
        <v>1235</v>
      </c>
      <c r="P2335" s="169" t="s">
        <v>544</v>
      </c>
      <c r="Q2335" s="188" t="s">
        <v>7143</v>
      </c>
      <c r="R2335" s="169" t="s">
        <v>4664</v>
      </c>
      <c r="S2335" s="24"/>
      <c r="T2335" s="24"/>
      <c r="U2335" s="24"/>
    </row>
    <row r="2336" spans="2:21">
      <c r="B2336" s="24" t="s">
        <v>514</v>
      </c>
      <c r="C2336" s="24" t="s">
        <v>7358</v>
      </c>
      <c r="D2336" s="24"/>
      <c r="E2336" s="24" t="s">
        <v>284</v>
      </c>
      <c r="F2336" s="189" t="s">
        <v>4655</v>
      </c>
      <c r="G2336" s="189" t="s">
        <v>450</v>
      </c>
      <c r="H2336" s="195" t="s">
        <v>269</v>
      </c>
      <c r="I2336" s="188" t="s">
        <v>3956</v>
      </c>
      <c r="J2336" s="188" t="s">
        <v>4656</v>
      </c>
      <c r="K2336" s="188"/>
      <c r="L2336" s="188" t="s">
        <v>4867</v>
      </c>
      <c r="M2336" s="188" t="s">
        <v>543</v>
      </c>
      <c r="N2336" s="188" t="s">
        <v>5218</v>
      </c>
      <c r="O2336" s="188" t="s">
        <v>1235</v>
      </c>
      <c r="P2336" s="169" t="s">
        <v>544</v>
      </c>
      <c r="Q2336" s="188" t="s">
        <v>7143</v>
      </c>
      <c r="R2336" s="169" t="s">
        <v>4664</v>
      </c>
      <c r="S2336" s="24"/>
      <c r="T2336" s="24"/>
      <c r="U2336" s="24"/>
    </row>
    <row r="2337" spans="2:21">
      <c r="B2337" s="24" t="s">
        <v>514</v>
      </c>
      <c r="C2337" s="24" t="s">
        <v>7359</v>
      </c>
      <c r="D2337" s="24"/>
      <c r="E2337" s="24" t="s">
        <v>284</v>
      </c>
      <c r="F2337" s="189" t="s">
        <v>4655</v>
      </c>
      <c r="G2337" s="189" t="s">
        <v>450</v>
      </c>
      <c r="H2337" s="195" t="s">
        <v>269</v>
      </c>
      <c r="I2337" s="188" t="s">
        <v>3961</v>
      </c>
      <c r="J2337" s="188" t="s">
        <v>3961</v>
      </c>
      <c r="K2337" s="188"/>
      <c r="L2337" s="188" t="s">
        <v>4867</v>
      </c>
      <c r="M2337" s="188" t="s">
        <v>543</v>
      </c>
      <c r="N2337" s="188" t="s">
        <v>5218</v>
      </c>
      <c r="O2337" s="188" t="s">
        <v>1235</v>
      </c>
      <c r="P2337" s="169" t="s">
        <v>544</v>
      </c>
      <c r="Q2337" s="188" t="s">
        <v>7143</v>
      </c>
      <c r="R2337" s="169" t="s">
        <v>4664</v>
      </c>
      <c r="S2337" s="24"/>
      <c r="T2337" s="24"/>
      <c r="U2337" s="24"/>
    </row>
    <row r="2338" spans="2:21">
      <c r="B2338" s="24" t="s">
        <v>514</v>
      </c>
      <c r="C2338" s="24" t="s">
        <v>7360</v>
      </c>
      <c r="D2338" s="24"/>
      <c r="E2338" s="24" t="s">
        <v>278</v>
      </c>
      <c r="F2338" s="189" t="s">
        <v>4655</v>
      </c>
      <c r="G2338" s="189" t="s">
        <v>450</v>
      </c>
      <c r="H2338" s="195" t="s">
        <v>269</v>
      </c>
      <c r="I2338" s="188" t="s">
        <v>3956</v>
      </c>
      <c r="J2338" s="188" t="s">
        <v>4656</v>
      </c>
      <c r="K2338" s="188"/>
      <c r="L2338" s="188" t="s">
        <v>4658</v>
      </c>
      <c r="M2338" s="188" t="s">
        <v>550</v>
      </c>
      <c r="N2338" s="188" t="s">
        <v>549</v>
      </c>
      <c r="O2338" s="188" t="s">
        <v>536</v>
      </c>
      <c r="P2338" s="169" t="s">
        <v>544</v>
      </c>
      <c r="Q2338" s="188" t="s">
        <v>7143</v>
      </c>
      <c r="R2338" s="169" t="s">
        <v>552</v>
      </c>
      <c r="S2338" s="24"/>
      <c r="T2338" s="24"/>
      <c r="U2338" s="24"/>
    </row>
    <row r="2339" spans="2:21">
      <c r="B2339" s="24" t="s">
        <v>514</v>
      </c>
      <c r="C2339" s="24" t="s">
        <v>7361</v>
      </c>
      <c r="D2339" s="24"/>
      <c r="E2339" s="24" t="s">
        <v>278</v>
      </c>
      <c r="F2339" s="189" t="s">
        <v>4655</v>
      </c>
      <c r="G2339" s="189" t="s">
        <v>450</v>
      </c>
      <c r="H2339" s="195" t="s">
        <v>269</v>
      </c>
      <c r="I2339" s="188" t="s">
        <v>3961</v>
      </c>
      <c r="J2339" s="188" t="s">
        <v>3961</v>
      </c>
      <c r="K2339" s="188"/>
      <c r="L2339" s="188" t="s">
        <v>4658</v>
      </c>
      <c r="M2339" s="188" t="s">
        <v>550</v>
      </c>
      <c r="N2339" s="188" t="s">
        <v>549</v>
      </c>
      <c r="O2339" s="188" t="s">
        <v>536</v>
      </c>
      <c r="P2339" s="169" t="s">
        <v>544</v>
      </c>
      <c r="Q2339" s="188" t="s">
        <v>7143</v>
      </c>
      <c r="R2339" s="169" t="s">
        <v>552</v>
      </c>
      <c r="S2339" s="24"/>
      <c r="T2339" s="24"/>
      <c r="U2339" s="24"/>
    </row>
    <row r="2340" spans="2:21">
      <c r="B2340" s="24" t="s">
        <v>514</v>
      </c>
      <c r="C2340" s="24" t="s">
        <v>7362</v>
      </c>
      <c r="D2340" s="24"/>
      <c r="E2340" s="24" t="s">
        <v>278</v>
      </c>
      <c r="F2340" s="189" t="s">
        <v>4655</v>
      </c>
      <c r="G2340" s="189" t="s">
        <v>450</v>
      </c>
      <c r="H2340" s="195" t="s">
        <v>269</v>
      </c>
      <c r="I2340" s="188" t="s">
        <v>3956</v>
      </c>
      <c r="J2340" s="188" t="s">
        <v>4656</v>
      </c>
      <c r="K2340" s="188"/>
      <c r="L2340" s="188" t="s">
        <v>4867</v>
      </c>
      <c r="M2340" s="188" t="s">
        <v>535</v>
      </c>
      <c r="N2340" s="188" t="s">
        <v>4868</v>
      </c>
      <c r="O2340" s="188" t="s">
        <v>536</v>
      </c>
      <c r="P2340" s="208">
        <v>98558149</v>
      </c>
      <c r="Q2340" s="188" t="s">
        <v>7146</v>
      </c>
      <c r="R2340" s="169" t="s">
        <v>4664</v>
      </c>
      <c r="S2340" s="24"/>
      <c r="T2340" s="24"/>
      <c r="U2340" s="24"/>
    </row>
    <row r="2341" spans="2:21">
      <c r="B2341" s="24" t="s">
        <v>514</v>
      </c>
      <c r="C2341" s="24" t="s">
        <v>7363</v>
      </c>
      <c r="D2341" s="24"/>
      <c r="E2341" s="24" t="s">
        <v>278</v>
      </c>
      <c r="F2341" s="189" t="s">
        <v>4655</v>
      </c>
      <c r="G2341" s="189" t="s">
        <v>450</v>
      </c>
      <c r="H2341" s="195" t="s">
        <v>269</v>
      </c>
      <c r="I2341" s="188" t="s">
        <v>3956</v>
      </c>
      <c r="J2341" s="188" t="s">
        <v>4656</v>
      </c>
      <c r="K2341" s="188"/>
      <c r="L2341" s="188" t="s">
        <v>4867</v>
      </c>
      <c r="M2341" s="188" t="s">
        <v>543</v>
      </c>
      <c r="N2341" s="188" t="s">
        <v>4868</v>
      </c>
      <c r="O2341" s="188" t="s">
        <v>536</v>
      </c>
      <c r="P2341" s="208">
        <v>98558150</v>
      </c>
      <c r="Q2341" s="188" t="s">
        <v>7143</v>
      </c>
      <c r="R2341" s="169" t="s">
        <v>4664</v>
      </c>
      <c r="S2341" s="24"/>
      <c r="T2341" s="24"/>
      <c r="U2341" s="24"/>
    </row>
    <row r="2342" spans="2:21">
      <c r="B2342" s="24" t="s">
        <v>514</v>
      </c>
      <c r="C2342" s="24" t="s">
        <v>7364</v>
      </c>
      <c r="D2342" s="24"/>
      <c r="E2342" s="24" t="s">
        <v>278</v>
      </c>
      <c r="F2342" s="189" t="s">
        <v>4655</v>
      </c>
      <c r="G2342" s="189" t="s">
        <v>450</v>
      </c>
      <c r="H2342" s="195" t="s">
        <v>269</v>
      </c>
      <c r="I2342" s="188" t="s">
        <v>3956</v>
      </c>
      <c r="J2342" s="188" t="s">
        <v>4656</v>
      </c>
      <c r="K2342" s="188"/>
      <c r="L2342" s="188" t="s">
        <v>4867</v>
      </c>
      <c r="M2342" s="188" t="s">
        <v>550</v>
      </c>
      <c r="N2342" s="188" t="s">
        <v>549</v>
      </c>
      <c r="O2342" s="188" t="s">
        <v>536</v>
      </c>
      <c r="P2342" s="169" t="s">
        <v>544</v>
      </c>
      <c r="Q2342" s="188" t="s">
        <v>7143</v>
      </c>
      <c r="R2342" s="169" t="s">
        <v>552</v>
      </c>
      <c r="S2342" s="24"/>
      <c r="T2342" s="24"/>
      <c r="U2342" s="24"/>
    </row>
    <row r="2343" spans="2:21">
      <c r="B2343" s="24" t="s">
        <v>514</v>
      </c>
      <c r="C2343" s="24" t="s">
        <v>7365</v>
      </c>
      <c r="D2343" s="24"/>
      <c r="E2343" s="24" t="s">
        <v>278</v>
      </c>
      <c r="F2343" s="189" t="s">
        <v>4655</v>
      </c>
      <c r="G2343" s="189" t="s">
        <v>450</v>
      </c>
      <c r="H2343" s="195" t="s">
        <v>269</v>
      </c>
      <c r="I2343" s="188" t="s">
        <v>3961</v>
      </c>
      <c r="J2343" s="188" t="s">
        <v>3961</v>
      </c>
      <c r="K2343" s="188"/>
      <c r="L2343" s="188" t="s">
        <v>4867</v>
      </c>
      <c r="M2343" s="188" t="s">
        <v>535</v>
      </c>
      <c r="N2343" s="188" t="s">
        <v>4868</v>
      </c>
      <c r="O2343" s="188" t="s">
        <v>536</v>
      </c>
      <c r="P2343" s="169" t="s">
        <v>544</v>
      </c>
      <c r="Q2343" s="188" t="s">
        <v>7146</v>
      </c>
      <c r="R2343" s="169" t="s">
        <v>4664</v>
      </c>
      <c r="S2343" s="24"/>
      <c r="T2343" s="24"/>
      <c r="U2343" s="24"/>
    </row>
    <row r="2344" spans="2:21">
      <c r="B2344" s="24" t="s">
        <v>514</v>
      </c>
      <c r="C2344" s="24" t="s">
        <v>7366</v>
      </c>
      <c r="D2344" s="24"/>
      <c r="E2344" s="24" t="s">
        <v>278</v>
      </c>
      <c r="F2344" s="189" t="s">
        <v>4655</v>
      </c>
      <c r="G2344" s="189" t="s">
        <v>450</v>
      </c>
      <c r="H2344" s="195" t="s">
        <v>269</v>
      </c>
      <c r="I2344" s="188" t="s">
        <v>3961</v>
      </c>
      <c r="J2344" s="188" t="s">
        <v>3961</v>
      </c>
      <c r="K2344" s="188"/>
      <c r="L2344" s="188" t="s">
        <v>4867</v>
      </c>
      <c r="M2344" s="188" t="s">
        <v>543</v>
      </c>
      <c r="N2344" s="188" t="s">
        <v>4868</v>
      </c>
      <c r="O2344" s="188" t="s">
        <v>536</v>
      </c>
      <c r="P2344" s="169" t="s">
        <v>544</v>
      </c>
      <c r="Q2344" s="188" t="s">
        <v>7143</v>
      </c>
      <c r="R2344" s="169" t="s">
        <v>4664</v>
      </c>
      <c r="S2344" s="24"/>
      <c r="T2344" s="24"/>
      <c r="U2344" s="24"/>
    </row>
    <row r="2345" spans="2:21">
      <c r="B2345" s="24" t="s">
        <v>514</v>
      </c>
      <c r="C2345" s="24" t="s">
        <v>7367</v>
      </c>
      <c r="D2345" s="24"/>
      <c r="E2345" s="24" t="s">
        <v>278</v>
      </c>
      <c r="F2345" s="189" t="s">
        <v>4655</v>
      </c>
      <c r="G2345" s="189" t="s">
        <v>450</v>
      </c>
      <c r="H2345" s="195" t="s">
        <v>269</v>
      </c>
      <c r="I2345" s="188" t="s">
        <v>3961</v>
      </c>
      <c r="J2345" s="188" t="s">
        <v>3961</v>
      </c>
      <c r="K2345" s="188"/>
      <c r="L2345" s="188" t="s">
        <v>4867</v>
      </c>
      <c r="M2345" s="188" t="s">
        <v>550</v>
      </c>
      <c r="N2345" s="188" t="s">
        <v>549</v>
      </c>
      <c r="O2345" s="188" t="s">
        <v>536</v>
      </c>
      <c r="P2345" s="169" t="s">
        <v>544</v>
      </c>
      <c r="Q2345" s="188" t="s">
        <v>7143</v>
      </c>
      <c r="R2345" s="169" t="s">
        <v>552</v>
      </c>
      <c r="S2345" s="24"/>
      <c r="T2345" s="24"/>
      <c r="U2345" s="24"/>
    </row>
    <row r="2346" spans="2:21">
      <c r="B2346" s="24" t="s">
        <v>514</v>
      </c>
      <c r="C2346" s="24" t="s">
        <v>7368</v>
      </c>
      <c r="D2346" s="24"/>
      <c r="E2346" s="24" t="s">
        <v>278</v>
      </c>
      <c r="F2346" s="189" t="s">
        <v>4655</v>
      </c>
      <c r="G2346" s="189" t="s">
        <v>450</v>
      </c>
      <c r="H2346" s="195" t="s">
        <v>269</v>
      </c>
      <c r="I2346" s="188" t="s">
        <v>3956</v>
      </c>
      <c r="J2346" s="188" t="s">
        <v>4656</v>
      </c>
      <c r="K2346" s="188"/>
      <c r="L2346" s="188" t="s">
        <v>4658</v>
      </c>
      <c r="M2346" s="188" t="s">
        <v>535</v>
      </c>
      <c r="N2346" s="188" t="s">
        <v>4868</v>
      </c>
      <c r="O2346" s="188" t="s">
        <v>536</v>
      </c>
      <c r="P2346" s="169" t="s">
        <v>544</v>
      </c>
      <c r="Q2346" s="188" t="s">
        <v>7146</v>
      </c>
      <c r="R2346" s="169" t="s">
        <v>4664</v>
      </c>
      <c r="S2346" s="24"/>
      <c r="T2346" s="24"/>
      <c r="U2346" s="24"/>
    </row>
    <row r="2347" spans="2:21">
      <c r="B2347" s="24" t="s">
        <v>514</v>
      </c>
      <c r="C2347" s="24" t="s">
        <v>7369</v>
      </c>
      <c r="D2347" s="24"/>
      <c r="E2347" s="24" t="s">
        <v>278</v>
      </c>
      <c r="F2347" s="189" t="s">
        <v>4655</v>
      </c>
      <c r="G2347" s="189" t="s">
        <v>450</v>
      </c>
      <c r="H2347" s="195" t="s">
        <v>269</v>
      </c>
      <c r="I2347" s="188" t="s">
        <v>3956</v>
      </c>
      <c r="J2347" s="188" t="s">
        <v>4656</v>
      </c>
      <c r="K2347" s="188"/>
      <c r="L2347" s="188" t="s">
        <v>4658</v>
      </c>
      <c r="M2347" s="188" t="s">
        <v>543</v>
      </c>
      <c r="N2347" s="188" t="s">
        <v>4868</v>
      </c>
      <c r="O2347" s="188" t="s">
        <v>536</v>
      </c>
      <c r="P2347" s="169" t="s">
        <v>544</v>
      </c>
      <c r="Q2347" s="188" t="s">
        <v>7143</v>
      </c>
      <c r="R2347" s="169" t="s">
        <v>4664</v>
      </c>
      <c r="S2347" s="24"/>
      <c r="T2347" s="24"/>
      <c r="U2347" s="24"/>
    </row>
    <row r="2348" spans="2:21">
      <c r="B2348" s="24" t="s">
        <v>514</v>
      </c>
      <c r="C2348" s="24" t="s">
        <v>7370</v>
      </c>
      <c r="D2348" s="24"/>
      <c r="E2348" s="24" t="s">
        <v>278</v>
      </c>
      <c r="F2348" s="189" t="s">
        <v>4655</v>
      </c>
      <c r="G2348" s="189" t="s">
        <v>450</v>
      </c>
      <c r="H2348" s="195" t="s">
        <v>269</v>
      </c>
      <c r="I2348" s="188" t="s">
        <v>3961</v>
      </c>
      <c r="J2348" s="188" t="s">
        <v>3961</v>
      </c>
      <c r="K2348" s="188"/>
      <c r="L2348" s="188" t="s">
        <v>4658</v>
      </c>
      <c r="M2348" s="188" t="s">
        <v>535</v>
      </c>
      <c r="N2348" s="188" t="s">
        <v>4868</v>
      </c>
      <c r="O2348" s="188" t="s">
        <v>536</v>
      </c>
      <c r="P2348" s="169" t="s">
        <v>544</v>
      </c>
      <c r="Q2348" s="188" t="s">
        <v>7146</v>
      </c>
      <c r="R2348" s="169" t="s">
        <v>4664</v>
      </c>
      <c r="S2348" s="24"/>
      <c r="T2348" s="24"/>
      <c r="U2348" s="24"/>
    </row>
    <row r="2349" spans="2:21">
      <c r="B2349" s="24" t="s">
        <v>514</v>
      </c>
      <c r="C2349" s="24" t="s">
        <v>7371</v>
      </c>
      <c r="D2349" s="24"/>
      <c r="E2349" s="24" t="s">
        <v>278</v>
      </c>
      <c r="F2349" s="189" t="s">
        <v>4655</v>
      </c>
      <c r="G2349" s="189" t="s">
        <v>450</v>
      </c>
      <c r="H2349" s="195" t="s">
        <v>269</v>
      </c>
      <c r="I2349" s="188" t="s">
        <v>3961</v>
      </c>
      <c r="J2349" s="188" t="s">
        <v>3961</v>
      </c>
      <c r="K2349" s="188"/>
      <c r="L2349" s="188" t="s">
        <v>4658</v>
      </c>
      <c r="M2349" s="188" t="s">
        <v>543</v>
      </c>
      <c r="N2349" s="188" t="s">
        <v>4868</v>
      </c>
      <c r="O2349" s="188" t="s">
        <v>536</v>
      </c>
      <c r="P2349" s="169" t="s">
        <v>544</v>
      </c>
      <c r="Q2349" s="188" t="s">
        <v>7143</v>
      </c>
      <c r="R2349" s="169" t="s">
        <v>4664</v>
      </c>
      <c r="S2349" s="24"/>
      <c r="T2349" s="24"/>
      <c r="U2349" s="24"/>
    </row>
    <row r="2350" spans="2:21">
      <c r="B2350" s="24" t="s">
        <v>514</v>
      </c>
      <c r="C2350" s="24" t="s">
        <v>7372</v>
      </c>
      <c r="D2350" s="24"/>
      <c r="E2350" s="24" t="s">
        <v>278</v>
      </c>
      <c r="F2350" s="189" t="s">
        <v>4655</v>
      </c>
      <c r="G2350" s="189" t="s">
        <v>450</v>
      </c>
      <c r="H2350" s="195" t="s">
        <v>269</v>
      </c>
      <c r="I2350" s="188" t="s">
        <v>3956</v>
      </c>
      <c r="J2350" s="188" t="s">
        <v>4656</v>
      </c>
      <c r="K2350" s="188"/>
      <c r="L2350" s="188" t="s">
        <v>4658</v>
      </c>
      <c r="M2350" s="188" t="s">
        <v>535</v>
      </c>
      <c r="N2350" s="188" t="s">
        <v>5218</v>
      </c>
      <c r="O2350" s="188" t="s">
        <v>536</v>
      </c>
      <c r="P2350" s="169" t="s">
        <v>544</v>
      </c>
      <c r="Q2350" s="188" t="s">
        <v>7143</v>
      </c>
      <c r="R2350" s="169" t="s">
        <v>4664</v>
      </c>
      <c r="S2350" s="24"/>
      <c r="T2350" s="24"/>
      <c r="U2350" s="24"/>
    </row>
    <row r="2351" spans="2:21">
      <c r="B2351" s="24" t="s">
        <v>514</v>
      </c>
      <c r="C2351" s="24" t="s">
        <v>7373</v>
      </c>
      <c r="D2351" s="24"/>
      <c r="E2351" s="24" t="s">
        <v>278</v>
      </c>
      <c r="F2351" s="189" t="s">
        <v>4655</v>
      </c>
      <c r="G2351" s="189" t="s">
        <v>450</v>
      </c>
      <c r="H2351" s="195" t="s">
        <v>269</v>
      </c>
      <c r="I2351" s="188" t="s">
        <v>3956</v>
      </c>
      <c r="J2351" s="188" t="s">
        <v>4656</v>
      </c>
      <c r="K2351" s="188"/>
      <c r="L2351" s="188" t="s">
        <v>4658</v>
      </c>
      <c r="M2351" s="188" t="s">
        <v>543</v>
      </c>
      <c r="N2351" s="188" t="s">
        <v>5218</v>
      </c>
      <c r="O2351" s="188" t="s">
        <v>536</v>
      </c>
      <c r="P2351" s="169" t="s">
        <v>544</v>
      </c>
      <c r="Q2351" s="188" t="s">
        <v>7143</v>
      </c>
      <c r="R2351" s="169" t="s">
        <v>4664</v>
      </c>
      <c r="S2351" s="24"/>
      <c r="T2351" s="24"/>
      <c r="U2351" s="24"/>
    </row>
    <row r="2352" spans="2:21">
      <c r="B2352" s="24" t="s">
        <v>514</v>
      </c>
      <c r="C2352" s="24" t="s">
        <v>7374</v>
      </c>
      <c r="D2352" s="24"/>
      <c r="E2352" s="24" t="s">
        <v>278</v>
      </c>
      <c r="F2352" s="189" t="s">
        <v>4655</v>
      </c>
      <c r="G2352" s="189" t="s">
        <v>450</v>
      </c>
      <c r="H2352" s="195" t="s">
        <v>269</v>
      </c>
      <c r="I2352" s="188" t="s">
        <v>3961</v>
      </c>
      <c r="J2352" s="188" t="s">
        <v>3961</v>
      </c>
      <c r="K2352" s="188"/>
      <c r="L2352" s="188" t="s">
        <v>4658</v>
      </c>
      <c r="M2352" s="188" t="s">
        <v>535</v>
      </c>
      <c r="N2352" s="188" t="s">
        <v>5218</v>
      </c>
      <c r="O2352" s="188" t="s">
        <v>536</v>
      </c>
      <c r="P2352" s="169" t="s">
        <v>544</v>
      </c>
      <c r="Q2352" s="188" t="s">
        <v>7143</v>
      </c>
      <c r="R2352" s="169" t="s">
        <v>4664</v>
      </c>
      <c r="S2352" s="24"/>
      <c r="T2352" s="24"/>
      <c r="U2352" s="24"/>
    </row>
    <row r="2353" spans="2:21">
      <c r="B2353" s="24" t="s">
        <v>514</v>
      </c>
      <c r="C2353" s="24" t="s">
        <v>7375</v>
      </c>
      <c r="D2353" s="24"/>
      <c r="E2353" s="24" t="s">
        <v>278</v>
      </c>
      <c r="F2353" s="189" t="s">
        <v>4655</v>
      </c>
      <c r="G2353" s="189" t="s">
        <v>450</v>
      </c>
      <c r="H2353" s="195" t="s">
        <v>269</v>
      </c>
      <c r="I2353" s="188" t="s">
        <v>3961</v>
      </c>
      <c r="J2353" s="188" t="s">
        <v>3961</v>
      </c>
      <c r="K2353" s="188"/>
      <c r="L2353" s="188" t="s">
        <v>4658</v>
      </c>
      <c r="M2353" s="188" t="s">
        <v>543</v>
      </c>
      <c r="N2353" s="188" t="s">
        <v>5218</v>
      </c>
      <c r="O2353" s="188" t="s">
        <v>536</v>
      </c>
      <c r="P2353" s="169" t="s">
        <v>544</v>
      </c>
      <c r="Q2353" s="188" t="s">
        <v>7143</v>
      </c>
      <c r="R2353" s="169" t="s">
        <v>4664</v>
      </c>
      <c r="S2353" s="24"/>
      <c r="T2353" s="24"/>
      <c r="U2353" s="24"/>
    </row>
    <row r="2354" spans="2:21">
      <c r="B2354" s="24" t="s">
        <v>514</v>
      </c>
      <c r="C2354" s="24" t="s">
        <v>7376</v>
      </c>
      <c r="D2354" s="24"/>
      <c r="E2354" s="24" t="s">
        <v>278</v>
      </c>
      <c r="F2354" s="189" t="s">
        <v>4655</v>
      </c>
      <c r="G2354" s="189" t="s">
        <v>450</v>
      </c>
      <c r="H2354" s="195" t="s">
        <v>269</v>
      </c>
      <c r="I2354" s="188" t="s">
        <v>3956</v>
      </c>
      <c r="J2354" s="188" t="s">
        <v>4656</v>
      </c>
      <c r="K2354" s="188"/>
      <c r="L2354" s="188" t="s">
        <v>4867</v>
      </c>
      <c r="M2354" s="188" t="s">
        <v>535</v>
      </c>
      <c r="N2354" s="188" t="s">
        <v>5218</v>
      </c>
      <c r="O2354" s="188" t="s">
        <v>536</v>
      </c>
      <c r="P2354" s="169" t="s">
        <v>544</v>
      </c>
      <c r="Q2354" s="188" t="s">
        <v>7143</v>
      </c>
      <c r="R2354" s="169" t="s">
        <v>4664</v>
      </c>
      <c r="S2354" s="24"/>
      <c r="T2354" s="24"/>
      <c r="U2354" s="24"/>
    </row>
    <row r="2355" spans="2:21">
      <c r="B2355" s="24" t="s">
        <v>514</v>
      </c>
      <c r="C2355" s="24" t="s">
        <v>7377</v>
      </c>
      <c r="D2355" s="24"/>
      <c r="E2355" s="24" t="s">
        <v>278</v>
      </c>
      <c r="F2355" s="189" t="s">
        <v>4655</v>
      </c>
      <c r="G2355" s="189" t="s">
        <v>450</v>
      </c>
      <c r="H2355" s="195" t="s">
        <v>269</v>
      </c>
      <c r="I2355" s="188" t="s">
        <v>3956</v>
      </c>
      <c r="J2355" s="188" t="s">
        <v>4656</v>
      </c>
      <c r="K2355" s="188"/>
      <c r="L2355" s="188" t="s">
        <v>4867</v>
      </c>
      <c r="M2355" s="188" t="s">
        <v>543</v>
      </c>
      <c r="N2355" s="188" t="s">
        <v>5218</v>
      </c>
      <c r="O2355" s="188" t="s">
        <v>536</v>
      </c>
      <c r="P2355" s="169" t="s">
        <v>544</v>
      </c>
      <c r="Q2355" s="188" t="s">
        <v>7143</v>
      </c>
      <c r="R2355" s="169" t="s">
        <v>4664</v>
      </c>
      <c r="S2355" s="24"/>
      <c r="T2355" s="24"/>
      <c r="U2355" s="24"/>
    </row>
    <row r="2356" spans="2:21">
      <c r="B2356" s="24" t="s">
        <v>514</v>
      </c>
      <c r="C2356" s="24" t="s">
        <v>7378</v>
      </c>
      <c r="D2356" s="24"/>
      <c r="E2356" s="24" t="s">
        <v>278</v>
      </c>
      <c r="F2356" s="189" t="s">
        <v>4655</v>
      </c>
      <c r="G2356" s="189" t="s">
        <v>450</v>
      </c>
      <c r="H2356" s="195" t="s">
        <v>269</v>
      </c>
      <c r="I2356" s="188" t="s">
        <v>3961</v>
      </c>
      <c r="J2356" s="188" t="s">
        <v>3961</v>
      </c>
      <c r="K2356" s="188"/>
      <c r="L2356" s="188" t="s">
        <v>4867</v>
      </c>
      <c r="M2356" s="188" t="s">
        <v>535</v>
      </c>
      <c r="N2356" s="188" t="s">
        <v>5218</v>
      </c>
      <c r="O2356" s="188" t="s">
        <v>536</v>
      </c>
      <c r="P2356" s="169" t="s">
        <v>544</v>
      </c>
      <c r="Q2356" s="188" t="s">
        <v>7143</v>
      </c>
      <c r="R2356" s="169" t="s">
        <v>4664</v>
      </c>
      <c r="S2356" s="24"/>
      <c r="T2356" s="24"/>
      <c r="U2356" s="24"/>
    </row>
    <row r="2357" spans="2:21">
      <c r="B2357" s="24" t="s">
        <v>514</v>
      </c>
      <c r="C2357" s="24" t="s">
        <v>7379</v>
      </c>
      <c r="D2357" s="24"/>
      <c r="E2357" s="24" t="s">
        <v>278</v>
      </c>
      <c r="F2357" s="189" t="s">
        <v>4655</v>
      </c>
      <c r="G2357" s="189" t="s">
        <v>450</v>
      </c>
      <c r="H2357" s="195" t="s">
        <v>269</v>
      </c>
      <c r="I2357" s="188" t="s">
        <v>3961</v>
      </c>
      <c r="J2357" s="188" t="s">
        <v>3961</v>
      </c>
      <c r="K2357" s="188"/>
      <c r="L2357" s="188" t="s">
        <v>4867</v>
      </c>
      <c r="M2357" s="188" t="s">
        <v>543</v>
      </c>
      <c r="N2357" s="188" t="s">
        <v>5218</v>
      </c>
      <c r="O2357" s="188" t="s">
        <v>536</v>
      </c>
      <c r="P2357" s="169" t="s">
        <v>544</v>
      </c>
      <c r="Q2357" s="188" t="s">
        <v>7143</v>
      </c>
      <c r="R2357" s="169" t="s">
        <v>4664</v>
      </c>
      <c r="S2357" s="24"/>
      <c r="T2357" s="24"/>
      <c r="U2357" s="24"/>
    </row>
    <row r="2358" spans="2:21">
      <c r="B2358" s="24" t="s">
        <v>514</v>
      </c>
      <c r="C2358" s="24" t="s">
        <v>7380</v>
      </c>
      <c r="D2358" s="24"/>
      <c r="E2358" s="24" t="s">
        <v>278</v>
      </c>
      <c r="F2358" s="189" t="s">
        <v>4655</v>
      </c>
      <c r="G2358" s="189" t="s">
        <v>450</v>
      </c>
      <c r="H2358" s="195" t="s">
        <v>269</v>
      </c>
      <c r="I2358" s="188" t="s">
        <v>3956</v>
      </c>
      <c r="J2358" s="188" t="s">
        <v>4656</v>
      </c>
      <c r="K2358" s="188"/>
      <c r="L2358" s="188" t="s">
        <v>4658</v>
      </c>
      <c r="M2358" s="188" t="s">
        <v>550</v>
      </c>
      <c r="N2358" s="188" t="s">
        <v>549</v>
      </c>
      <c r="O2358" s="188" t="s">
        <v>1125</v>
      </c>
      <c r="P2358" s="169" t="s">
        <v>544</v>
      </c>
      <c r="Q2358" s="188" t="s">
        <v>7143</v>
      </c>
      <c r="R2358" s="25" t="s">
        <v>1095</v>
      </c>
      <c r="S2358" s="24"/>
      <c r="T2358" s="24"/>
      <c r="U2358" s="24"/>
    </row>
    <row r="2359" spans="2:21">
      <c r="B2359" s="24" t="s">
        <v>514</v>
      </c>
      <c r="C2359" s="24" t="s">
        <v>7381</v>
      </c>
      <c r="D2359" s="24"/>
      <c r="E2359" s="24" t="s">
        <v>278</v>
      </c>
      <c r="F2359" s="189" t="s">
        <v>4655</v>
      </c>
      <c r="G2359" s="189" t="s">
        <v>450</v>
      </c>
      <c r="H2359" s="195" t="s">
        <v>269</v>
      </c>
      <c r="I2359" s="188" t="s">
        <v>3961</v>
      </c>
      <c r="J2359" s="188" t="s">
        <v>3961</v>
      </c>
      <c r="K2359" s="188"/>
      <c r="L2359" s="188" t="s">
        <v>4658</v>
      </c>
      <c r="M2359" s="188" t="s">
        <v>550</v>
      </c>
      <c r="N2359" s="188" t="s">
        <v>549</v>
      </c>
      <c r="O2359" s="188" t="s">
        <v>1125</v>
      </c>
      <c r="P2359" s="169" t="s">
        <v>544</v>
      </c>
      <c r="Q2359" s="188" t="s">
        <v>7143</v>
      </c>
      <c r="R2359" s="25" t="s">
        <v>1095</v>
      </c>
      <c r="S2359" s="24"/>
      <c r="T2359" s="24"/>
      <c r="U2359" s="24"/>
    </row>
    <row r="2360" spans="2:21">
      <c r="B2360" s="24" t="s">
        <v>514</v>
      </c>
      <c r="C2360" s="24" t="s">
        <v>7382</v>
      </c>
      <c r="D2360" s="24"/>
      <c r="E2360" s="24" t="s">
        <v>278</v>
      </c>
      <c r="F2360" s="189" t="s">
        <v>4655</v>
      </c>
      <c r="G2360" s="189" t="s">
        <v>450</v>
      </c>
      <c r="H2360" s="195" t="s">
        <v>269</v>
      </c>
      <c r="I2360" s="188" t="s">
        <v>3956</v>
      </c>
      <c r="J2360" s="188" t="s">
        <v>4656</v>
      </c>
      <c r="K2360" s="188"/>
      <c r="L2360" s="188" t="s">
        <v>4867</v>
      </c>
      <c r="M2360" s="188" t="s">
        <v>535</v>
      </c>
      <c r="N2360" s="188" t="s">
        <v>4868</v>
      </c>
      <c r="O2360" s="188" t="s">
        <v>1125</v>
      </c>
      <c r="P2360" s="169" t="s">
        <v>544</v>
      </c>
      <c r="Q2360" s="188" t="s">
        <v>7143</v>
      </c>
      <c r="R2360" s="25" t="s">
        <v>1095</v>
      </c>
      <c r="S2360" s="24"/>
      <c r="T2360" s="24"/>
      <c r="U2360" s="24"/>
    </row>
    <row r="2361" spans="2:21">
      <c r="B2361" s="24" t="s">
        <v>514</v>
      </c>
      <c r="C2361" s="24" t="s">
        <v>7383</v>
      </c>
      <c r="D2361" s="24"/>
      <c r="E2361" s="24" t="s">
        <v>278</v>
      </c>
      <c r="F2361" s="189" t="s">
        <v>4655</v>
      </c>
      <c r="G2361" s="189" t="s">
        <v>450</v>
      </c>
      <c r="H2361" s="195" t="s">
        <v>269</v>
      </c>
      <c r="I2361" s="188" t="s">
        <v>3956</v>
      </c>
      <c r="J2361" s="188" t="s">
        <v>4656</v>
      </c>
      <c r="K2361" s="188"/>
      <c r="L2361" s="188" t="s">
        <v>4867</v>
      </c>
      <c r="M2361" s="188" t="s">
        <v>543</v>
      </c>
      <c r="N2361" s="188" t="s">
        <v>4868</v>
      </c>
      <c r="O2361" s="188" t="s">
        <v>1125</v>
      </c>
      <c r="P2361" s="169" t="s">
        <v>544</v>
      </c>
      <c r="Q2361" s="188" t="s">
        <v>7143</v>
      </c>
      <c r="R2361" s="169" t="s">
        <v>4664</v>
      </c>
      <c r="S2361" s="24"/>
      <c r="T2361" s="24"/>
      <c r="U2361" s="24"/>
    </row>
    <row r="2362" spans="2:21">
      <c r="B2362" s="24" t="s">
        <v>514</v>
      </c>
      <c r="C2362" s="24" t="s">
        <v>7384</v>
      </c>
      <c r="D2362" s="24"/>
      <c r="E2362" s="24" t="s">
        <v>278</v>
      </c>
      <c r="F2362" s="189" t="s">
        <v>4655</v>
      </c>
      <c r="G2362" s="189" t="s">
        <v>450</v>
      </c>
      <c r="H2362" s="195" t="s">
        <v>269</v>
      </c>
      <c r="I2362" s="188" t="s">
        <v>3956</v>
      </c>
      <c r="J2362" s="188" t="s">
        <v>4656</v>
      </c>
      <c r="K2362" s="188"/>
      <c r="L2362" s="188" t="s">
        <v>4867</v>
      </c>
      <c r="M2362" s="188" t="s">
        <v>550</v>
      </c>
      <c r="N2362" s="188" t="s">
        <v>549</v>
      </c>
      <c r="O2362" s="188" t="s">
        <v>1125</v>
      </c>
      <c r="P2362" s="169" t="s">
        <v>544</v>
      </c>
      <c r="Q2362" s="188" t="s">
        <v>7143</v>
      </c>
      <c r="R2362" s="25" t="s">
        <v>1095</v>
      </c>
      <c r="S2362" s="24"/>
      <c r="T2362" s="24"/>
      <c r="U2362" s="24"/>
    </row>
    <row r="2363" spans="2:21">
      <c r="B2363" s="24" t="s">
        <v>514</v>
      </c>
      <c r="C2363" s="24" t="s">
        <v>7385</v>
      </c>
      <c r="D2363" s="24"/>
      <c r="E2363" s="24" t="s">
        <v>278</v>
      </c>
      <c r="F2363" s="189" t="s">
        <v>4655</v>
      </c>
      <c r="G2363" s="189" t="s">
        <v>450</v>
      </c>
      <c r="H2363" s="195" t="s">
        <v>269</v>
      </c>
      <c r="I2363" s="188" t="s">
        <v>3961</v>
      </c>
      <c r="J2363" s="188" t="s">
        <v>3961</v>
      </c>
      <c r="K2363" s="188"/>
      <c r="L2363" s="188" t="s">
        <v>4867</v>
      </c>
      <c r="M2363" s="188" t="s">
        <v>535</v>
      </c>
      <c r="N2363" s="188" t="s">
        <v>4868</v>
      </c>
      <c r="O2363" s="188" t="s">
        <v>1125</v>
      </c>
      <c r="P2363" s="169" t="s">
        <v>544</v>
      </c>
      <c r="Q2363" s="188" t="s">
        <v>7143</v>
      </c>
      <c r="R2363" s="25" t="s">
        <v>1095</v>
      </c>
      <c r="S2363" s="24"/>
      <c r="T2363" s="24"/>
      <c r="U2363" s="24"/>
    </row>
    <row r="2364" spans="2:21">
      <c r="B2364" s="24" t="s">
        <v>514</v>
      </c>
      <c r="C2364" s="24" t="s">
        <v>7386</v>
      </c>
      <c r="D2364" s="24"/>
      <c r="E2364" s="24" t="s">
        <v>278</v>
      </c>
      <c r="F2364" s="189" t="s">
        <v>4655</v>
      </c>
      <c r="G2364" s="189" t="s">
        <v>450</v>
      </c>
      <c r="H2364" s="195" t="s">
        <v>269</v>
      </c>
      <c r="I2364" s="188" t="s">
        <v>3961</v>
      </c>
      <c r="J2364" s="188" t="s">
        <v>3961</v>
      </c>
      <c r="K2364" s="188"/>
      <c r="L2364" s="188" t="s">
        <v>4867</v>
      </c>
      <c r="M2364" s="188" t="s">
        <v>543</v>
      </c>
      <c r="N2364" s="188" t="s">
        <v>4868</v>
      </c>
      <c r="O2364" s="188" t="s">
        <v>1125</v>
      </c>
      <c r="P2364" s="169" t="s">
        <v>544</v>
      </c>
      <c r="Q2364" s="188" t="s">
        <v>7143</v>
      </c>
      <c r="R2364" s="169" t="s">
        <v>4664</v>
      </c>
      <c r="S2364" s="24"/>
      <c r="T2364" s="24"/>
      <c r="U2364" s="24"/>
    </row>
    <row r="2365" spans="2:21">
      <c r="B2365" s="24" t="s">
        <v>514</v>
      </c>
      <c r="C2365" s="24" t="s">
        <v>7387</v>
      </c>
      <c r="D2365" s="24"/>
      <c r="E2365" s="24" t="s">
        <v>278</v>
      </c>
      <c r="F2365" s="189" t="s">
        <v>4655</v>
      </c>
      <c r="G2365" s="189" t="s">
        <v>450</v>
      </c>
      <c r="H2365" s="195" t="s">
        <v>269</v>
      </c>
      <c r="I2365" s="188" t="s">
        <v>3961</v>
      </c>
      <c r="J2365" s="188" t="s">
        <v>3961</v>
      </c>
      <c r="K2365" s="188"/>
      <c r="L2365" s="188" t="s">
        <v>4867</v>
      </c>
      <c r="M2365" s="188" t="s">
        <v>550</v>
      </c>
      <c r="N2365" s="188" t="s">
        <v>549</v>
      </c>
      <c r="O2365" s="188" t="s">
        <v>1125</v>
      </c>
      <c r="P2365" s="169" t="s">
        <v>544</v>
      </c>
      <c r="Q2365" s="188" t="s">
        <v>7143</v>
      </c>
      <c r="R2365" s="25" t="s">
        <v>1095</v>
      </c>
      <c r="S2365" s="24"/>
      <c r="T2365" s="24"/>
      <c r="U2365" s="24"/>
    </row>
    <row r="2366" spans="2:21">
      <c r="B2366" s="24" t="s">
        <v>514</v>
      </c>
      <c r="C2366" s="24" t="s">
        <v>7388</v>
      </c>
      <c r="D2366" s="24"/>
      <c r="E2366" s="24" t="s">
        <v>278</v>
      </c>
      <c r="F2366" s="189" t="s">
        <v>4655</v>
      </c>
      <c r="G2366" s="189" t="s">
        <v>450</v>
      </c>
      <c r="H2366" s="195" t="s">
        <v>269</v>
      </c>
      <c r="I2366" s="188" t="s">
        <v>3956</v>
      </c>
      <c r="J2366" s="188" t="s">
        <v>4656</v>
      </c>
      <c r="K2366" s="188"/>
      <c r="L2366" s="188" t="s">
        <v>4658</v>
      </c>
      <c r="M2366" s="188" t="s">
        <v>535</v>
      </c>
      <c r="N2366" s="188" t="s">
        <v>4868</v>
      </c>
      <c r="O2366" s="188" t="s">
        <v>1125</v>
      </c>
      <c r="P2366" s="169" t="s">
        <v>544</v>
      </c>
      <c r="Q2366" s="188" t="s">
        <v>7143</v>
      </c>
      <c r="R2366" s="25" t="s">
        <v>1095</v>
      </c>
      <c r="S2366" s="24"/>
      <c r="T2366" s="24"/>
      <c r="U2366" s="24"/>
    </row>
    <row r="2367" spans="2:21">
      <c r="B2367" s="24" t="s">
        <v>514</v>
      </c>
      <c r="C2367" s="24" t="s">
        <v>7389</v>
      </c>
      <c r="D2367" s="24"/>
      <c r="E2367" s="24" t="s">
        <v>278</v>
      </c>
      <c r="F2367" s="189" t="s">
        <v>4655</v>
      </c>
      <c r="G2367" s="189" t="s">
        <v>450</v>
      </c>
      <c r="H2367" s="195" t="s">
        <v>269</v>
      </c>
      <c r="I2367" s="188" t="s">
        <v>3956</v>
      </c>
      <c r="J2367" s="188" t="s">
        <v>4656</v>
      </c>
      <c r="K2367" s="188"/>
      <c r="L2367" s="188" t="s">
        <v>4658</v>
      </c>
      <c r="M2367" s="188" t="s">
        <v>543</v>
      </c>
      <c r="N2367" s="188" t="s">
        <v>4868</v>
      </c>
      <c r="O2367" s="188" t="s">
        <v>1125</v>
      </c>
      <c r="P2367" s="169" t="s">
        <v>544</v>
      </c>
      <c r="Q2367" s="188" t="s">
        <v>7143</v>
      </c>
      <c r="R2367" s="169" t="s">
        <v>4664</v>
      </c>
      <c r="S2367" s="24"/>
      <c r="T2367" s="24"/>
      <c r="U2367" s="24"/>
    </row>
    <row r="2368" spans="2:21">
      <c r="B2368" s="24" t="s">
        <v>514</v>
      </c>
      <c r="C2368" s="24" t="s">
        <v>7390</v>
      </c>
      <c r="D2368" s="24"/>
      <c r="E2368" s="24" t="s">
        <v>278</v>
      </c>
      <c r="F2368" s="189" t="s">
        <v>4655</v>
      </c>
      <c r="G2368" s="189" t="s">
        <v>450</v>
      </c>
      <c r="H2368" s="195" t="s">
        <v>269</v>
      </c>
      <c r="I2368" s="188" t="s">
        <v>3961</v>
      </c>
      <c r="J2368" s="188" t="s">
        <v>3961</v>
      </c>
      <c r="K2368" s="188"/>
      <c r="L2368" s="188" t="s">
        <v>4658</v>
      </c>
      <c r="M2368" s="188" t="s">
        <v>535</v>
      </c>
      <c r="N2368" s="188" t="s">
        <v>4868</v>
      </c>
      <c r="O2368" s="188" t="s">
        <v>1125</v>
      </c>
      <c r="P2368" s="169" t="s">
        <v>544</v>
      </c>
      <c r="Q2368" s="188" t="s">
        <v>7143</v>
      </c>
      <c r="R2368" s="25" t="s">
        <v>1095</v>
      </c>
      <c r="S2368" s="24"/>
      <c r="T2368" s="24"/>
      <c r="U2368" s="24"/>
    </row>
    <row r="2369" spans="2:21">
      <c r="B2369" s="24" t="s">
        <v>514</v>
      </c>
      <c r="C2369" s="24" t="s">
        <v>7391</v>
      </c>
      <c r="D2369" s="24"/>
      <c r="E2369" s="24" t="s">
        <v>278</v>
      </c>
      <c r="F2369" s="189" t="s">
        <v>4655</v>
      </c>
      <c r="G2369" s="189" t="s">
        <v>450</v>
      </c>
      <c r="H2369" s="195" t="s">
        <v>269</v>
      </c>
      <c r="I2369" s="188" t="s">
        <v>3961</v>
      </c>
      <c r="J2369" s="188" t="s">
        <v>3961</v>
      </c>
      <c r="K2369" s="188"/>
      <c r="L2369" s="188" t="s">
        <v>4658</v>
      </c>
      <c r="M2369" s="188" t="s">
        <v>543</v>
      </c>
      <c r="N2369" s="188" t="s">
        <v>4868</v>
      </c>
      <c r="O2369" s="188" t="s">
        <v>1125</v>
      </c>
      <c r="P2369" s="169" t="s">
        <v>544</v>
      </c>
      <c r="Q2369" s="188" t="s">
        <v>7143</v>
      </c>
      <c r="R2369" s="169" t="s">
        <v>4664</v>
      </c>
      <c r="S2369" s="24"/>
      <c r="T2369" s="24"/>
      <c r="U2369" s="24"/>
    </row>
    <row r="2370" spans="2:21">
      <c r="B2370" s="24" t="s">
        <v>514</v>
      </c>
      <c r="C2370" s="24" t="s">
        <v>7392</v>
      </c>
      <c r="D2370" s="24"/>
      <c r="E2370" s="24" t="s">
        <v>278</v>
      </c>
      <c r="F2370" s="189" t="s">
        <v>4655</v>
      </c>
      <c r="G2370" s="189" t="s">
        <v>450</v>
      </c>
      <c r="H2370" s="195" t="s">
        <v>269</v>
      </c>
      <c r="I2370" s="188" t="s">
        <v>3956</v>
      </c>
      <c r="J2370" s="188" t="s">
        <v>4656</v>
      </c>
      <c r="K2370" s="188"/>
      <c r="L2370" s="188" t="s">
        <v>4658</v>
      </c>
      <c r="M2370" s="188" t="s">
        <v>535</v>
      </c>
      <c r="N2370" s="188" t="s">
        <v>5218</v>
      </c>
      <c r="O2370" s="188" t="s">
        <v>1125</v>
      </c>
      <c r="P2370" s="169" t="s">
        <v>544</v>
      </c>
      <c r="Q2370" s="188" t="s">
        <v>7143</v>
      </c>
      <c r="R2370" s="25" t="s">
        <v>1095</v>
      </c>
      <c r="S2370" s="24"/>
      <c r="T2370" s="24"/>
      <c r="U2370" s="24"/>
    </row>
    <row r="2371" spans="2:21">
      <c r="B2371" s="24" t="s">
        <v>514</v>
      </c>
      <c r="C2371" s="24" t="s">
        <v>7393</v>
      </c>
      <c r="D2371" s="24"/>
      <c r="E2371" s="24" t="s">
        <v>278</v>
      </c>
      <c r="F2371" s="189" t="s">
        <v>4655</v>
      </c>
      <c r="G2371" s="189" t="s">
        <v>450</v>
      </c>
      <c r="H2371" s="195" t="s">
        <v>269</v>
      </c>
      <c r="I2371" s="188" t="s">
        <v>3956</v>
      </c>
      <c r="J2371" s="188" t="s">
        <v>4656</v>
      </c>
      <c r="K2371" s="188"/>
      <c r="L2371" s="188" t="s">
        <v>4658</v>
      </c>
      <c r="M2371" s="188" t="s">
        <v>543</v>
      </c>
      <c r="N2371" s="188" t="s">
        <v>5218</v>
      </c>
      <c r="O2371" s="188" t="s">
        <v>1125</v>
      </c>
      <c r="P2371" s="169" t="s">
        <v>544</v>
      </c>
      <c r="Q2371" s="188" t="s">
        <v>7143</v>
      </c>
      <c r="R2371" s="169" t="s">
        <v>4664</v>
      </c>
      <c r="S2371" s="24"/>
      <c r="T2371" s="24"/>
      <c r="U2371" s="24"/>
    </row>
    <row r="2372" spans="2:21">
      <c r="B2372" s="24" t="s">
        <v>514</v>
      </c>
      <c r="C2372" s="24" t="s">
        <v>7394</v>
      </c>
      <c r="D2372" s="24"/>
      <c r="E2372" s="24" t="s">
        <v>278</v>
      </c>
      <c r="F2372" s="189" t="s">
        <v>4655</v>
      </c>
      <c r="G2372" s="189" t="s">
        <v>450</v>
      </c>
      <c r="H2372" s="195" t="s">
        <v>269</v>
      </c>
      <c r="I2372" s="188" t="s">
        <v>3961</v>
      </c>
      <c r="J2372" s="188" t="s">
        <v>3961</v>
      </c>
      <c r="K2372" s="188"/>
      <c r="L2372" s="188" t="s">
        <v>4658</v>
      </c>
      <c r="M2372" s="188" t="s">
        <v>535</v>
      </c>
      <c r="N2372" s="188" t="s">
        <v>5218</v>
      </c>
      <c r="O2372" s="188" t="s">
        <v>1125</v>
      </c>
      <c r="P2372" s="169" t="s">
        <v>544</v>
      </c>
      <c r="Q2372" s="188" t="s">
        <v>7143</v>
      </c>
      <c r="R2372" s="25" t="s">
        <v>1095</v>
      </c>
      <c r="S2372" s="24"/>
      <c r="T2372" s="24"/>
      <c r="U2372" s="24"/>
    </row>
    <row r="2373" spans="2:21">
      <c r="B2373" s="24" t="s">
        <v>514</v>
      </c>
      <c r="C2373" s="24" t="s">
        <v>7395</v>
      </c>
      <c r="D2373" s="24"/>
      <c r="E2373" s="24" t="s">
        <v>278</v>
      </c>
      <c r="F2373" s="189" t="s">
        <v>4655</v>
      </c>
      <c r="G2373" s="189" t="s">
        <v>450</v>
      </c>
      <c r="H2373" s="195" t="s">
        <v>269</v>
      </c>
      <c r="I2373" s="188" t="s">
        <v>3961</v>
      </c>
      <c r="J2373" s="188" t="s">
        <v>3961</v>
      </c>
      <c r="K2373" s="188"/>
      <c r="L2373" s="188" t="s">
        <v>4658</v>
      </c>
      <c r="M2373" s="188" t="s">
        <v>543</v>
      </c>
      <c r="N2373" s="188" t="s">
        <v>5218</v>
      </c>
      <c r="O2373" s="188" t="s">
        <v>1125</v>
      </c>
      <c r="P2373" s="169" t="s">
        <v>544</v>
      </c>
      <c r="Q2373" s="188" t="s">
        <v>7143</v>
      </c>
      <c r="R2373" s="169" t="s">
        <v>4664</v>
      </c>
      <c r="S2373" s="24"/>
      <c r="T2373" s="24"/>
      <c r="U2373" s="24"/>
    </row>
    <row r="2374" spans="2:21">
      <c r="B2374" s="24" t="s">
        <v>514</v>
      </c>
      <c r="C2374" s="24" t="s">
        <v>7396</v>
      </c>
      <c r="D2374" s="24"/>
      <c r="E2374" s="24" t="s">
        <v>278</v>
      </c>
      <c r="F2374" s="189" t="s">
        <v>4655</v>
      </c>
      <c r="G2374" s="189" t="s">
        <v>450</v>
      </c>
      <c r="H2374" s="195" t="s">
        <v>269</v>
      </c>
      <c r="I2374" s="188" t="s">
        <v>3956</v>
      </c>
      <c r="J2374" s="188" t="s">
        <v>4656</v>
      </c>
      <c r="K2374" s="188"/>
      <c r="L2374" s="188" t="s">
        <v>4867</v>
      </c>
      <c r="M2374" s="188" t="s">
        <v>535</v>
      </c>
      <c r="N2374" s="188" t="s">
        <v>5218</v>
      </c>
      <c r="O2374" s="188" t="s">
        <v>1125</v>
      </c>
      <c r="P2374" s="169" t="s">
        <v>544</v>
      </c>
      <c r="Q2374" s="188" t="s">
        <v>7143</v>
      </c>
      <c r="R2374" s="25" t="s">
        <v>1095</v>
      </c>
      <c r="S2374" s="24"/>
      <c r="T2374" s="24"/>
      <c r="U2374" s="24"/>
    </row>
    <row r="2375" spans="2:21">
      <c r="B2375" s="24" t="s">
        <v>514</v>
      </c>
      <c r="C2375" s="24" t="s">
        <v>7397</v>
      </c>
      <c r="D2375" s="24"/>
      <c r="E2375" s="24" t="s">
        <v>278</v>
      </c>
      <c r="F2375" s="189" t="s">
        <v>4655</v>
      </c>
      <c r="G2375" s="189" t="s">
        <v>450</v>
      </c>
      <c r="H2375" s="195" t="s">
        <v>269</v>
      </c>
      <c r="I2375" s="188" t="s">
        <v>3956</v>
      </c>
      <c r="J2375" s="188" t="s">
        <v>4656</v>
      </c>
      <c r="K2375" s="188"/>
      <c r="L2375" s="188" t="s">
        <v>4867</v>
      </c>
      <c r="M2375" s="188" t="s">
        <v>543</v>
      </c>
      <c r="N2375" s="188" t="s">
        <v>5218</v>
      </c>
      <c r="O2375" s="188" t="s">
        <v>1125</v>
      </c>
      <c r="P2375" s="169" t="s">
        <v>544</v>
      </c>
      <c r="Q2375" s="188" t="s">
        <v>7143</v>
      </c>
      <c r="R2375" s="169" t="s">
        <v>4664</v>
      </c>
      <c r="S2375" s="24"/>
      <c r="T2375" s="24"/>
      <c r="U2375" s="24"/>
    </row>
    <row r="2376" spans="2:21">
      <c r="B2376" s="24" t="s">
        <v>514</v>
      </c>
      <c r="C2376" s="24" t="s">
        <v>7398</v>
      </c>
      <c r="D2376" s="24"/>
      <c r="E2376" s="24" t="s">
        <v>278</v>
      </c>
      <c r="F2376" s="189" t="s">
        <v>4655</v>
      </c>
      <c r="G2376" s="189" t="s">
        <v>450</v>
      </c>
      <c r="H2376" s="195" t="s">
        <v>269</v>
      </c>
      <c r="I2376" s="188" t="s">
        <v>3961</v>
      </c>
      <c r="J2376" s="188" t="s">
        <v>3961</v>
      </c>
      <c r="K2376" s="188"/>
      <c r="L2376" s="188" t="s">
        <v>4867</v>
      </c>
      <c r="M2376" s="188" t="s">
        <v>535</v>
      </c>
      <c r="N2376" s="188" t="s">
        <v>5218</v>
      </c>
      <c r="O2376" s="188" t="s">
        <v>1125</v>
      </c>
      <c r="P2376" s="169" t="s">
        <v>544</v>
      </c>
      <c r="Q2376" s="188" t="s">
        <v>7143</v>
      </c>
      <c r="R2376" s="25" t="s">
        <v>1095</v>
      </c>
      <c r="S2376" s="24"/>
      <c r="T2376" s="24"/>
      <c r="U2376" s="24"/>
    </row>
    <row r="2377" spans="2:21">
      <c r="B2377" s="24" t="s">
        <v>514</v>
      </c>
      <c r="C2377" s="24" t="s">
        <v>7399</v>
      </c>
      <c r="D2377" s="24"/>
      <c r="E2377" s="24" t="s">
        <v>278</v>
      </c>
      <c r="F2377" s="189" t="s">
        <v>4655</v>
      </c>
      <c r="G2377" s="189" t="s">
        <v>450</v>
      </c>
      <c r="H2377" s="195" t="s">
        <v>269</v>
      </c>
      <c r="I2377" s="188" t="s">
        <v>3961</v>
      </c>
      <c r="J2377" s="188" t="s">
        <v>3961</v>
      </c>
      <c r="K2377" s="188"/>
      <c r="L2377" s="188" t="s">
        <v>4867</v>
      </c>
      <c r="M2377" s="188" t="s">
        <v>543</v>
      </c>
      <c r="N2377" s="188" t="s">
        <v>5218</v>
      </c>
      <c r="O2377" s="188" t="s">
        <v>1125</v>
      </c>
      <c r="P2377" s="169" t="s">
        <v>544</v>
      </c>
      <c r="Q2377" s="188" t="s">
        <v>7143</v>
      </c>
      <c r="R2377" s="169" t="s">
        <v>4664</v>
      </c>
      <c r="S2377" s="24"/>
      <c r="T2377" s="24"/>
      <c r="U2377" s="24"/>
    </row>
    <row r="2378" spans="2:21">
      <c r="B2378" s="24" t="s">
        <v>514</v>
      </c>
      <c r="C2378" s="24" t="s">
        <v>7400</v>
      </c>
      <c r="D2378" s="24"/>
      <c r="E2378" s="24" t="s">
        <v>278</v>
      </c>
      <c r="F2378" s="189" t="s">
        <v>4655</v>
      </c>
      <c r="G2378" s="189" t="s">
        <v>450</v>
      </c>
      <c r="H2378" s="195" t="s">
        <v>269</v>
      </c>
      <c r="I2378" s="188" t="s">
        <v>3956</v>
      </c>
      <c r="J2378" s="188" t="s">
        <v>4656</v>
      </c>
      <c r="K2378" s="188"/>
      <c r="L2378" s="188" t="s">
        <v>4658</v>
      </c>
      <c r="M2378" s="188" t="s">
        <v>550</v>
      </c>
      <c r="N2378" s="188" t="s">
        <v>549</v>
      </c>
      <c r="O2378" s="188" t="s">
        <v>1235</v>
      </c>
      <c r="P2378" s="169" t="s">
        <v>544</v>
      </c>
      <c r="Q2378" s="188" t="s">
        <v>7143</v>
      </c>
      <c r="R2378" s="25" t="s">
        <v>1095</v>
      </c>
      <c r="S2378" s="24"/>
      <c r="T2378" s="24"/>
      <c r="U2378" s="24"/>
    </row>
    <row r="2379" spans="2:21">
      <c r="B2379" s="24" t="s">
        <v>514</v>
      </c>
      <c r="C2379" s="24" t="s">
        <v>7401</v>
      </c>
      <c r="D2379" s="24"/>
      <c r="E2379" s="24" t="s">
        <v>278</v>
      </c>
      <c r="F2379" s="189" t="s">
        <v>4655</v>
      </c>
      <c r="G2379" s="189" t="s">
        <v>450</v>
      </c>
      <c r="H2379" s="195" t="s">
        <v>269</v>
      </c>
      <c r="I2379" s="188" t="s">
        <v>3961</v>
      </c>
      <c r="J2379" s="188" t="s">
        <v>3961</v>
      </c>
      <c r="K2379" s="188"/>
      <c r="L2379" s="188" t="s">
        <v>4658</v>
      </c>
      <c r="M2379" s="188" t="s">
        <v>550</v>
      </c>
      <c r="N2379" s="188" t="s">
        <v>549</v>
      </c>
      <c r="O2379" s="188" t="s">
        <v>1235</v>
      </c>
      <c r="P2379" s="169" t="s">
        <v>544</v>
      </c>
      <c r="Q2379" s="188" t="s">
        <v>7143</v>
      </c>
      <c r="R2379" s="25" t="s">
        <v>1095</v>
      </c>
      <c r="S2379" s="24"/>
      <c r="T2379" s="24"/>
      <c r="U2379" s="24"/>
    </row>
    <row r="2380" spans="2:21">
      <c r="B2380" s="24" t="s">
        <v>514</v>
      </c>
      <c r="C2380" s="24" t="s">
        <v>7402</v>
      </c>
      <c r="D2380" s="24"/>
      <c r="E2380" s="24" t="s">
        <v>278</v>
      </c>
      <c r="F2380" s="189" t="s">
        <v>4655</v>
      </c>
      <c r="G2380" s="189" t="s">
        <v>450</v>
      </c>
      <c r="H2380" s="195" t="s">
        <v>269</v>
      </c>
      <c r="I2380" s="188" t="s">
        <v>3956</v>
      </c>
      <c r="J2380" s="188" t="s">
        <v>4656</v>
      </c>
      <c r="K2380" s="188"/>
      <c r="L2380" s="188" t="s">
        <v>4867</v>
      </c>
      <c r="M2380" s="188" t="s">
        <v>535</v>
      </c>
      <c r="N2380" s="188" t="s">
        <v>4868</v>
      </c>
      <c r="O2380" s="188" t="s">
        <v>1235</v>
      </c>
      <c r="P2380" s="169" t="s">
        <v>544</v>
      </c>
      <c r="Q2380" s="188" t="s">
        <v>7143</v>
      </c>
      <c r="R2380" s="25" t="s">
        <v>1095</v>
      </c>
      <c r="S2380" s="24"/>
      <c r="T2380" s="24"/>
      <c r="U2380" s="24"/>
    </row>
    <row r="2381" spans="2:21">
      <c r="B2381" s="24" t="s">
        <v>514</v>
      </c>
      <c r="C2381" s="24" t="s">
        <v>7403</v>
      </c>
      <c r="D2381" s="24"/>
      <c r="E2381" s="24" t="s">
        <v>278</v>
      </c>
      <c r="F2381" s="189" t="s">
        <v>4655</v>
      </c>
      <c r="G2381" s="189" t="s">
        <v>450</v>
      </c>
      <c r="H2381" s="195" t="s">
        <v>269</v>
      </c>
      <c r="I2381" s="188" t="s">
        <v>3956</v>
      </c>
      <c r="J2381" s="188" t="s">
        <v>4656</v>
      </c>
      <c r="K2381" s="188"/>
      <c r="L2381" s="188" t="s">
        <v>4867</v>
      </c>
      <c r="M2381" s="188" t="s">
        <v>543</v>
      </c>
      <c r="N2381" s="188" t="s">
        <v>4868</v>
      </c>
      <c r="O2381" s="188" t="s">
        <v>1235</v>
      </c>
      <c r="P2381" s="169" t="s">
        <v>544</v>
      </c>
      <c r="Q2381" s="188" t="s">
        <v>7143</v>
      </c>
      <c r="R2381" s="169" t="s">
        <v>4664</v>
      </c>
      <c r="S2381" s="24"/>
      <c r="T2381" s="24"/>
      <c r="U2381" s="24"/>
    </row>
    <row r="2382" spans="2:21">
      <c r="B2382" s="24" t="s">
        <v>514</v>
      </c>
      <c r="C2382" s="24" t="s">
        <v>7404</v>
      </c>
      <c r="D2382" s="24"/>
      <c r="E2382" s="24" t="s">
        <v>278</v>
      </c>
      <c r="F2382" s="189" t="s">
        <v>4655</v>
      </c>
      <c r="G2382" s="189" t="s">
        <v>450</v>
      </c>
      <c r="H2382" s="195" t="s">
        <v>269</v>
      </c>
      <c r="I2382" s="188" t="s">
        <v>3956</v>
      </c>
      <c r="J2382" s="188" t="s">
        <v>4656</v>
      </c>
      <c r="K2382" s="188"/>
      <c r="L2382" s="188" t="s">
        <v>4867</v>
      </c>
      <c r="M2382" s="188" t="s">
        <v>550</v>
      </c>
      <c r="N2382" s="188" t="s">
        <v>549</v>
      </c>
      <c r="O2382" s="188" t="s">
        <v>1235</v>
      </c>
      <c r="P2382" s="169" t="s">
        <v>544</v>
      </c>
      <c r="Q2382" s="188" t="s">
        <v>7143</v>
      </c>
      <c r="R2382" s="25" t="s">
        <v>1095</v>
      </c>
      <c r="S2382" s="24"/>
      <c r="T2382" s="24"/>
      <c r="U2382" s="24"/>
    </row>
    <row r="2383" spans="2:21">
      <c r="B2383" s="24" t="s">
        <v>514</v>
      </c>
      <c r="C2383" s="24" t="s">
        <v>7405</v>
      </c>
      <c r="D2383" s="24"/>
      <c r="E2383" s="24" t="s">
        <v>278</v>
      </c>
      <c r="F2383" s="189" t="s">
        <v>4655</v>
      </c>
      <c r="G2383" s="189" t="s">
        <v>450</v>
      </c>
      <c r="H2383" s="195" t="s">
        <v>269</v>
      </c>
      <c r="I2383" s="188" t="s">
        <v>3961</v>
      </c>
      <c r="J2383" s="188" t="s">
        <v>3961</v>
      </c>
      <c r="K2383" s="188"/>
      <c r="L2383" s="188" t="s">
        <v>4867</v>
      </c>
      <c r="M2383" s="188" t="s">
        <v>535</v>
      </c>
      <c r="N2383" s="188" t="s">
        <v>4868</v>
      </c>
      <c r="O2383" s="188" t="s">
        <v>1235</v>
      </c>
      <c r="P2383" s="169" t="s">
        <v>544</v>
      </c>
      <c r="Q2383" s="188" t="s">
        <v>7143</v>
      </c>
      <c r="R2383" s="25" t="s">
        <v>1095</v>
      </c>
      <c r="S2383" s="24"/>
      <c r="T2383" s="24"/>
      <c r="U2383" s="24"/>
    </row>
    <row r="2384" spans="2:21">
      <c r="B2384" s="24" t="s">
        <v>514</v>
      </c>
      <c r="C2384" s="24" t="s">
        <v>7406</v>
      </c>
      <c r="D2384" s="24"/>
      <c r="E2384" s="24" t="s">
        <v>278</v>
      </c>
      <c r="F2384" s="189" t="s">
        <v>4655</v>
      </c>
      <c r="G2384" s="189" t="s">
        <v>450</v>
      </c>
      <c r="H2384" s="195" t="s">
        <v>269</v>
      </c>
      <c r="I2384" s="188" t="s">
        <v>3961</v>
      </c>
      <c r="J2384" s="188" t="s">
        <v>3961</v>
      </c>
      <c r="K2384" s="188"/>
      <c r="L2384" s="188" t="s">
        <v>4867</v>
      </c>
      <c r="M2384" s="188" t="s">
        <v>543</v>
      </c>
      <c r="N2384" s="188" t="s">
        <v>4868</v>
      </c>
      <c r="O2384" s="188" t="s">
        <v>1235</v>
      </c>
      <c r="P2384" s="169" t="s">
        <v>544</v>
      </c>
      <c r="Q2384" s="188" t="s">
        <v>7143</v>
      </c>
      <c r="R2384" s="169" t="s">
        <v>4664</v>
      </c>
      <c r="S2384" s="24"/>
      <c r="T2384" s="24"/>
      <c r="U2384" s="24"/>
    </row>
    <row r="2385" spans="2:21">
      <c r="B2385" s="24" t="s">
        <v>514</v>
      </c>
      <c r="C2385" s="24" t="s">
        <v>7407</v>
      </c>
      <c r="D2385" s="24"/>
      <c r="E2385" s="24" t="s">
        <v>278</v>
      </c>
      <c r="F2385" s="189" t="s">
        <v>4655</v>
      </c>
      <c r="G2385" s="189" t="s">
        <v>450</v>
      </c>
      <c r="H2385" s="195" t="s">
        <v>269</v>
      </c>
      <c r="I2385" s="188" t="s">
        <v>3961</v>
      </c>
      <c r="J2385" s="188" t="s">
        <v>3961</v>
      </c>
      <c r="K2385" s="188"/>
      <c r="L2385" s="188" t="s">
        <v>4867</v>
      </c>
      <c r="M2385" s="188" t="s">
        <v>550</v>
      </c>
      <c r="N2385" s="188" t="s">
        <v>549</v>
      </c>
      <c r="O2385" s="188" t="s">
        <v>1235</v>
      </c>
      <c r="P2385" s="169" t="s">
        <v>544</v>
      </c>
      <c r="Q2385" s="188" t="s">
        <v>7143</v>
      </c>
      <c r="R2385" s="25" t="s">
        <v>1095</v>
      </c>
      <c r="S2385" s="24"/>
      <c r="T2385" s="24"/>
      <c r="U2385" s="24"/>
    </row>
    <row r="2386" spans="2:21">
      <c r="B2386" s="24" t="s">
        <v>514</v>
      </c>
      <c r="C2386" s="24" t="s">
        <v>7408</v>
      </c>
      <c r="D2386" s="24"/>
      <c r="E2386" s="24" t="s">
        <v>278</v>
      </c>
      <c r="F2386" s="189" t="s">
        <v>4655</v>
      </c>
      <c r="G2386" s="189" t="s">
        <v>450</v>
      </c>
      <c r="H2386" s="195" t="s">
        <v>269</v>
      </c>
      <c r="I2386" s="188" t="s">
        <v>3956</v>
      </c>
      <c r="J2386" s="188" t="s">
        <v>4656</v>
      </c>
      <c r="K2386" s="188"/>
      <c r="L2386" s="188" t="s">
        <v>4658</v>
      </c>
      <c r="M2386" s="188" t="s">
        <v>535</v>
      </c>
      <c r="N2386" s="188" t="s">
        <v>4868</v>
      </c>
      <c r="O2386" s="188" t="s">
        <v>1235</v>
      </c>
      <c r="P2386" s="169" t="s">
        <v>544</v>
      </c>
      <c r="Q2386" s="188" t="s">
        <v>7143</v>
      </c>
      <c r="R2386" s="25" t="s">
        <v>1095</v>
      </c>
      <c r="S2386" s="24"/>
      <c r="T2386" s="24"/>
      <c r="U2386" s="24"/>
    </row>
    <row r="2387" spans="2:21">
      <c r="B2387" s="24" t="s">
        <v>514</v>
      </c>
      <c r="C2387" s="24" t="s">
        <v>7409</v>
      </c>
      <c r="D2387" s="24"/>
      <c r="E2387" s="24" t="s">
        <v>278</v>
      </c>
      <c r="F2387" s="189" t="s">
        <v>4655</v>
      </c>
      <c r="G2387" s="189" t="s">
        <v>450</v>
      </c>
      <c r="H2387" s="195" t="s">
        <v>269</v>
      </c>
      <c r="I2387" s="188" t="s">
        <v>3956</v>
      </c>
      <c r="J2387" s="188" t="s">
        <v>4656</v>
      </c>
      <c r="K2387" s="188"/>
      <c r="L2387" s="188" t="s">
        <v>4658</v>
      </c>
      <c r="M2387" s="188" t="s">
        <v>543</v>
      </c>
      <c r="N2387" s="188" t="s">
        <v>4868</v>
      </c>
      <c r="O2387" s="188" t="s">
        <v>1235</v>
      </c>
      <c r="P2387" s="169" t="s">
        <v>544</v>
      </c>
      <c r="Q2387" s="188" t="s">
        <v>7143</v>
      </c>
      <c r="R2387" s="169" t="s">
        <v>4664</v>
      </c>
      <c r="S2387" s="24"/>
      <c r="T2387" s="24"/>
      <c r="U2387" s="24"/>
    </row>
    <row r="2388" spans="2:21">
      <c r="B2388" s="24" t="s">
        <v>514</v>
      </c>
      <c r="C2388" s="24" t="s">
        <v>7410</v>
      </c>
      <c r="D2388" s="24"/>
      <c r="E2388" s="24" t="s">
        <v>278</v>
      </c>
      <c r="F2388" s="189" t="s">
        <v>4655</v>
      </c>
      <c r="G2388" s="189" t="s">
        <v>450</v>
      </c>
      <c r="H2388" s="195" t="s">
        <v>269</v>
      </c>
      <c r="I2388" s="188" t="s">
        <v>3961</v>
      </c>
      <c r="J2388" s="188" t="s">
        <v>3961</v>
      </c>
      <c r="K2388" s="188"/>
      <c r="L2388" s="188" t="s">
        <v>4658</v>
      </c>
      <c r="M2388" s="188" t="s">
        <v>535</v>
      </c>
      <c r="N2388" s="188" t="s">
        <v>4868</v>
      </c>
      <c r="O2388" s="188" t="s">
        <v>1235</v>
      </c>
      <c r="P2388" s="169" t="s">
        <v>544</v>
      </c>
      <c r="Q2388" s="188" t="s">
        <v>7143</v>
      </c>
      <c r="R2388" s="25" t="s">
        <v>1095</v>
      </c>
      <c r="S2388" s="24"/>
      <c r="T2388" s="24"/>
      <c r="U2388" s="24"/>
    </row>
    <row r="2389" spans="2:21">
      <c r="B2389" s="24" t="s">
        <v>514</v>
      </c>
      <c r="C2389" s="24" t="s">
        <v>7411</v>
      </c>
      <c r="D2389" s="24"/>
      <c r="E2389" s="24" t="s">
        <v>278</v>
      </c>
      <c r="F2389" s="189" t="s">
        <v>4655</v>
      </c>
      <c r="G2389" s="189" t="s">
        <v>450</v>
      </c>
      <c r="H2389" s="195" t="s">
        <v>269</v>
      </c>
      <c r="I2389" s="188" t="s">
        <v>3961</v>
      </c>
      <c r="J2389" s="188" t="s">
        <v>3961</v>
      </c>
      <c r="K2389" s="188"/>
      <c r="L2389" s="188" t="s">
        <v>4658</v>
      </c>
      <c r="M2389" s="188" t="s">
        <v>543</v>
      </c>
      <c r="N2389" s="188" t="s">
        <v>4868</v>
      </c>
      <c r="O2389" s="188" t="s">
        <v>1235</v>
      </c>
      <c r="P2389" s="169" t="s">
        <v>544</v>
      </c>
      <c r="Q2389" s="188" t="s">
        <v>7143</v>
      </c>
      <c r="R2389" s="169" t="s">
        <v>4664</v>
      </c>
      <c r="S2389" s="24"/>
      <c r="T2389" s="24"/>
      <c r="U2389" s="24"/>
    </row>
    <row r="2390" spans="2:21">
      <c r="B2390" s="24" t="s">
        <v>514</v>
      </c>
      <c r="C2390" s="24" t="s">
        <v>7412</v>
      </c>
      <c r="D2390" s="24"/>
      <c r="E2390" s="24" t="s">
        <v>278</v>
      </c>
      <c r="F2390" s="189" t="s">
        <v>4655</v>
      </c>
      <c r="G2390" s="189" t="s">
        <v>450</v>
      </c>
      <c r="H2390" s="195" t="s">
        <v>269</v>
      </c>
      <c r="I2390" s="188" t="s">
        <v>3956</v>
      </c>
      <c r="J2390" s="188" t="s">
        <v>4656</v>
      </c>
      <c r="K2390" s="188"/>
      <c r="L2390" s="188" t="s">
        <v>4658</v>
      </c>
      <c r="M2390" s="188" t="s">
        <v>535</v>
      </c>
      <c r="N2390" s="188" t="s">
        <v>5218</v>
      </c>
      <c r="O2390" s="188" t="s">
        <v>1235</v>
      </c>
      <c r="P2390" s="169" t="s">
        <v>544</v>
      </c>
      <c r="Q2390" s="188" t="s">
        <v>7143</v>
      </c>
      <c r="R2390" s="25" t="s">
        <v>1095</v>
      </c>
      <c r="S2390" s="24"/>
      <c r="T2390" s="24"/>
      <c r="U2390" s="24"/>
    </row>
    <row r="2391" spans="2:21">
      <c r="B2391" s="24" t="s">
        <v>514</v>
      </c>
      <c r="C2391" s="24" t="s">
        <v>7413</v>
      </c>
      <c r="D2391" s="24"/>
      <c r="E2391" s="24" t="s">
        <v>278</v>
      </c>
      <c r="F2391" s="189" t="s">
        <v>4655</v>
      </c>
      <c r="G2391" s="189" t="s">
        <v>450</v>
      </c>
      <c r="H2391" s="195" t="s">
        <v>269</v>
      </c>
      <c r="I2391" s="188" t="s">
        <v>3956</v>
      </c>
      <c r="J2391" s="188" t="s">
        <v>4656</v>
      </c>
      <c r="K2391" s="188"/>
      <c r="L2391" s="188" t="s">
        <v>4658</v>
      </c>
      <c r="M2391" s="188" t="s">
        <v>543</v>
      </c>
      <c r="N2391" s="188" t="s">
        <v>5218</v>
      </c>
      <c r="O2391" s="188" t="s">
        <v>1235</v>
      </c>
      <c r="P2391" s="169" t="s">
        <v>544</v>
      </c>
      <c r="Q2391" s="188" t="s">
        <v>7143</v>
      </c>
      <c r="R2391" s="169" t="s">
        <v>4664</v>
      </c>
      <c r="S2391" s="24"/>
      <c r="T2391" s="24"/>
      <c r="U2391" s="24"/>
    </row>
    <row r="2392" spans="2:21">
      <c r="B2392" s="24" t="s">
        <v>514</v>
      </c>
      <c r="C2392" s="24" t="s">
        <v>7414</v>
      </c>
      <c r="D2392" s="24"/>
      <c r="E2392" s="24" t="s">
        <v>278</v>
      </c>
      <c r="F2392" s="189" t="s">
        <v>4655</v>
      </c>
      <c r="G2392" s="189" t="s">
        <v>450</v>
      </c>
      <c r="H2392" s="195" t="s">
        <v>269</v>
      </c>
      <c r="I2392" s="188" t="s">
        <v>3961</v>
      </c>
      <c r="J2392" s="188" t="s">
        <v>3961</v>
      </c>
      <c r="K2392" s="188"/>
      <c r="L2392" s="188" t="s">
        <v>4658</v>
      </c>
      <c r="M2392" s="188" t="s">
        <v>535</v>
      </c>
      <c r="N2392" s="188" t="s">
        <v>5218</v>
      </c>
      <c r="O2392" s="188" t="s">
        <v>1235</v>
      </c>
      <c r="P2392" s="169" t="s">
        <v>544</v>
      </c>
      <c r="Q2392" s="188" t="s">
        <v>7143</v>
      </c>
      <c r="R2392" s="25" t="s">
        <v>1095</v>
      </c>
      <c r="S2392" s="24"/>
      <c r="T2392" s="24"/>
      <c r="U2392" s="24"/>
    </row>
    <row r="2393" spans="2:21">
      <c r="B2393" s="24" t="s">
        <v>514</v>
      </c>
      <c r="C2393" s="24" t="s">
        <v>7415</v>
      </c>
      <c r="D2393" s="24"/>
      <c r="E2393" s="24" t="s">
        <v>278</v>
      </c>
      <c r="F2393" s="189" t="s">
        <v>4655</v>
      </c>
      <c r="G2393" s="189" t="s">
        <v>450</v>
      </c>
      <c r="H2393" s="195" t="s">
        <v>269</v>
      </c>
      <c r="I2393" s="188" t="s">
        <v>3961</v>
      </c>
      <c r="J2393" s="188" t="s">
        <v>3961</v>
      </c>
      <c r="K2393" s="188"/>
      <c r="L2393" s="188" t="s">
        <v>4658</v>
      </c>
      <c r="M2393" s="188" t="s">
        <v>543</v>
      </c>
      <c r="N2393" s="188" t="s">
        <v>5218</v>
      </c>
      <c r="O2393" s="188" t="s">
        <v>1235</v>
      </c>
      <c r="P2393" s="169" t="s">
        <v>544</v>
      </c>
      <c r="Q2393" s="188" t="s">
        <v>7143</v>
      </c>
      <c r="R2393" s="169" t="s">
        <v>4664</v>
      </c>
      <c r="S2393" s="24"/>
      <c r="T2393" s="24"/>
      <c r="U2393" s="24"/>
    </row>
    <row r="2394" spans="2:21">
      <c r="B2394" s="24" t="s">
        <v>514</v>
      </c>
      <c r="C2394" s="24" t="s">
        <v>7416</v>
      </c>
      <c r="D2394" s="24"/>
      <c r="E2394" s="24" t="s">
        <v>278</v>
      </c>
      <c r="F2394" s="189" t="s">
        <v>4655</v>
      </c>
      <c r="G2394" s="189" t="s">
        <v>450</v>
      </c>
      <c r="H2394" s="195" t="s">
        <v>269</v>
      </c>
      <c r="I2394" s="188" t="s">
        <v>3956</v>
      </c>
      <c r="J2394" s="188" t="s">
        <v>4656</v>
      </c>
      <c r="K2394" s="188"/>
      <c r="L2394" s="188" t="s">
        <v>4867</v>
      </c>
      <c r="M2394" s="188" t="s">
        <v>535</v>
      </c>
      <c r="N2394" s="188" t="s">
        <v>5218</v>
      </c>
      <c r="O2394" s="188" t="s">
        <v>1235</v>
      </c>
      <c r="P2394" s="169" t="s">
        <v>544</v>
      </c>
      <c r="Q2394" s="188" t="s">
        <v>7143</v>
      </c>
      <c r="R2394" s="25" t="s">
        <v>1095</v>
      </c>
      <c r="S2394" s="24"/>
      <c r="T2394" s="24"/>
      <c r="U2394" s="24"/>
    </row>
    <row r="2395" spans="2:21">
      <c r="B2395" s="24" t="s">
        <v>514</v>
      </c>
      <c r="C2395" s="24" t="s">
        <v>7417</v>
      </c>
      <c r="D2395" s="24"/>
      <c r="E2395" s="24" t="s">
        <v>278</v>
      </c>
      <c r="F2395" s="189" t="s">
        <v>4655</v>
      </c>
      <c r="G2395" s="189" t="s">
        <v>450</v>
      </c>
      <c r="H2395" s="195" t="s">
        <v>269</v>
      </c>
      <c r="I2395" s="188" t="s">
        <v>3956</v>
      </c>
      <c r="J2395" s="188" t="s">
        <v>4656</v>
      </c>
      <c r="K2395" s="188"/>
      <c r="L2395" s="188" t="s">
        <v>4867</v>
      </c>
      <c r="M2395" s="188" t="s">
        <v>543</v>
      </c>
      <c r="N2395" s="188" t="s">
        <v>5218</v>
      </c>
      <c r="O2395" s="188" t="s">
        <v>1235</v>
      </c>
      <c r="P2395" s="169" t="s">
        <v>544</v>
      </c>
      <c r="Q2395" s="188" t="s">
        <v>7143</v>
      </c>
      <c r="R2395" s="169" t="s">
        <v>4664</v>
      </c>
      <c r="S2395" s="24"/>
      <c r="T2395" s="24"/>
      <c r="U2395" s="24"/>
    </row>
    <row r="2396" spans="2:21">
      <c r="B2396" s="24" t="s">
        <v>514</v>
      </c>
      <c r="C2396" s="24" t="s">
        <v>7418</v>
      </c>
      <c r="D2396" s="24"/>
      <c r="E2396" s="24" t="s">
        <v>278</v>
      </c>
      <c r="F2396" s="189" t="s">
        <v>4655</v>
      </c>
      <c r="G2396" s="189" t="s">
        <v>450</v>
      </c>
      <c r="H2396" s="195" t="s">
        <v>269</v>
      </c>
      <c r="I2396" s="188" t="s">
        <v>3961</v>
      </c>
      <c r="J2396" s="188" t="s">
        <v>3961</v>
      </c>
      <c r="K2396" s="188"/>
      <c r="L2396" s="188" t="s">
        <v>4867</v>
      </c>
      <c r="M2396" s="188" t="s">
        <v>535</v>
      </c>
      <c r="N2396" s="188" t="s">
        <v>5218</v>
      </c>
      <c r="O2396" s="188" t="s">
        <v>1235</v>
      </c>
      <c r="P2396" s="169" t="s">
        <v>544</v>
      </c>
      <c r="Q2396" s="188" t="s">
        <v>7143</v>
      </c>
      <c r="R2396" s="25" t="s">
        <v>1095</v>
      </c>
      <c r="S2396" s="24"/>
      <c r="T2396" s="24"/>
      <c r="U2396" s="24"/>
    </row>
    <row r="2397" spans="2:21">
      <c r="B2397" s="24" t="s">
        <v>514</v>
      </c>
      <c r="C2397" s="24" t="s">
        <v>7419</v>
      </c>
      <c r="D2397" s="24"/>
      <c r="E2397" s="24" t="s">
        <v>278</v>
      </c>
      <c r="F2397" s="189" t="s">
        <v>4655</v>
      </c>
      <c r="G2397" s="189" t="s">
        <v>450</v>
      </c>
      <c r="H2397" s="195" t="s">
        <v>269</v>
      </c>
      <c r="I2397" s="188" t="s">
        <v>3961</v>
      </c>
      <c r="J2397" s="188" t="s">
        <v>3961</v>
      </c>
      <c r="K2397" s="188"/>
      <c r="L2397" s="188" t="s">
        <v>4867</v>
      </c>
      <c r="M2397" s="188" t="s">
        <v>543</v>
      </c>
      <c r="N2397" s="188" t="s">
        <v>5218</v>
      </c>
      <c r="O2397" s="188" t="s">
        <v>1235</v>
      </c>
      <c r="P2397" s="169" t="s">
        <v>544</v>
      </c>
      <c r="Q2397" s="188" t="s">
        <v>7143</v>
      </c>
      <c r="R2397" s="169" t="s">
        <v>4664</v>
      </c>
      <c r="S2397" s="24"/>
      <c r="T2397" s="24"/>
      <c r="U2397" s="24"/>
    </row>
    <row r="2398" spans="2:21">
      <c r="B2398" s="24" t="s">
        <v>514</v>
      </c>
      <c r="C2398" s="24" t="s">
        <v>7420</v>
      </c>
      <c r="D2398" s="24"/>
      <c r="E2398" s="24" t="s">
        <v>281</v>
      </c>
      <c r="F2398" s="189" t="s">
        <v>4655</v>
      </c>
      <c r="G2398" s="189" t="s">
        <v>450</v>
      </c>
      <c r="H2398" s="195" t="s">
        <v>269</v>
      </c>
      <c r="I2398" s="188" t="s">
        <v>3956</v>
      </c>
      <c r="J2398" s="188" t="s">
        <v>4656</v>
      </c>
      <c r="K2398" s="188"/>
      <c r="L2398" s="188" t="s">
        <v>4658</v>
      </c>
      <c r="M2398" s="188" t="s">
        <v>550</v>
      </c>
      <c r="N2398" s="188" t="s">
        <v>549</v>
      </c>
      <c r="O2398" s="188" t="s">
        <v>536</v>
      </c>
      <c r="P2398" s="169" t="s">
        <v>544</v>
      </c>
      <c r="Q2398" s="188" t="s">
        <v>7143</v>
      </c>
      <c r="R2398" s="169" t="s">
        <v>552</v>
      </c>
      <c r="S2398" s="24"/>
      <c r="T2398" s="24"/>
      <c r="U2398" s="24"/>
    </row>
    <row r="2399" spans="2:21">
      <c r="B2399" s="24" t="s">
        <v>514</v>
      </c>
      <c r="C2399" s="24" t="s">
        <v>7421</v>
      </c>
      <c r="D2399" s="24"/>
      <c r="E2399" s="24" t="s">
        <v>281</v>
      </c>
      <c r="F2399" s="189" t="s">
        <v>4655</v>
      </c>
      <c r="G2399" s="189" t="s">
        <v>450</v>
      </c>
      <c r="H2399" s="195" t="s">
        <v>269</v>
      </c>
      <c r="I2399" s="188" t="s">
        <v>3961</v>
      </c>
      <c r="J2399" s="188" t="s">
        <v>3961</v>
      </c>
      <c r="K2399" s="188"/>
      <c r="L2399" s="188" t="s">
        <v>4658</v>
      </c>
      <c r="M2399" s="188" t="s">
        <v>550</v>
      </c>
      <c r="N2399" s="188" t="s">
        <v>549</v>
      </c>
      <c r="O2399" s="188" t="s">
        <v>536</v>
      </c>
      <c r="P2399" s="169" t="s">
        <v>544</v>
      </c>
      <c r="Q2399" s="188" t="s">
        <v>7143</v>
      </c>
      <c r="R2399" s="169" t="s">
        <v>552</v>
      </c>
      <c r="S2399" s="24"/>
      <c r="T2399" s="24"/>
      <c r="U2399" s="24"/>
    </row>
    <row r="2400" spans="2:21">
      <c r="B2400" s="24" t="s">
        <v>514</v>
      </c>
      <c r="C2400" s="24" t="s">
        <v>7422</v>
      </c>
      <c r="D2400" s="24"/>
      <c r="E2400" s="24" t="s">
        <v>281</v>
      </c>
      <c r="F2400" s="189" t="s">
        <v>4655</v>
      </c>
      <c r="G2400" s="189" t="s">
        <v>450</v>
      </c>
      <c r="H2400" s="195" t="s">
        <v>269</v>
      </c>
      <c r="I2400" s="188" t="s">
        <v>3956</v>
      </c>
      <c r="J2400" s="188" t="s">
        <v>4656</v>
      </c>
      <c r="K2400" s="188"/>
      <c r="L2400" s="188" t="s">
        <v>4867</v>
      </c>
      <c r="M2400" s="188" t="s">
        <v>543</v>
      </c>
      <c r="N2400" s="188" t="s">
        <v>4868</v>
      </c>
      <c r="O2400" s="188" t="s">
        <v>536</v>
      </c>
      <c r="P2400" s="207">
        <v>98571811</v>
      </c>
      <c r="Q2400" s="188" t="s">
        <v>7143</v>
      </c>
      <c r="R2400" s="169" t="s">
        <v>4664</v>
      </c>
      <c r="S2400" s="24"/>
      <c r="T2400" s="24"/>
      <c r="U2400" s="24"/>
    </row>
    <row r="2401" spans="2:21">
      <c r="B2401" s="24" t="s">
        <v>514</v>
      </c>
      <c r="C2401" s="24" t="s">
        <v>7423</v>
      </c>
      <c r="D2401" s="24"/>
      <c r="E2401" s="24" t="s">
        <v>281</v>
      </c>
      <c r="F2401" s="189" t="s">
        <v>4655</v>
      </c>
      <c r="G2401" s="189" t="s">
        <v>450</v>
      </c>
      <c r="H2401" s="195" t="s">
        <v>269</v>
      </c>
      <c r="I2401" s="188" t="s">
        <v>3956</v>
      </c>
      <c r="J2401" s="188" t="s">
        <v>4656</v>
      </c>
      <c r="K2401" s="188"/>
      <c r="L2401" s="188" t="s">
        <v>4867</v>
      </c>
      <c r="M2401" s="188" t="s">
        <v>550</v>
      </c>
      <c r="N2401" s="188" t="s">
        <v>549</v>
      </c>
      <c r="O2401" s="188" t="s">
        <v>536</v>
      </c>
      <c r="P2401" s="169" t="s">
        <v>544</v>
      </c>
      <c r="Q2401" s="188" t="s">
        <v>7143</v>
      </c>
      <c r="R2401" s="169" t="s">
        <v>552</v>
      </c>
      <c r="S2401" s="24"/>
      <c r="T2401" s="24"/>
      <c r="U2401" s="24"/>
    </row>
    <row r="2402" spans="2:21">
      <c r="B2402" s="24" t="s">
        <v>514</v>
      </c>
      <c r="C2402" s="24" t="s">
        <v>7424</v>
      </c>
      <c r="D2402" s="24"/>
      <c r="E2402" s="24" t="s">
        <v>281</v>
      </c>
      <c r="F2402" s="189" t="s">
        <v>4655</v>
      </c>
      <c r="G2402" s="189" t="s">
        <v>450</v>
      </c>
      <c r="H2402" s="195" t="s">
        <v>269</v>
      </c>
      <c r="I2402" s="188" t="s">
        <v>3961</v>
      </c>
      <c r="J2402" s="188" t="s">
        <v>3961</v>
      </c>
      <c r="K2402" s="188"/>
      <c r="L2402" s="188" t="s">
        <v>4867</v>
      </c>
      <c r="M2402" s="188" t="s">
        <v>543</v>
      </c>
      <c r="N2402" s="188" t="s">
        <v>4868</v>
      </c>
      <c r="O2402" s="188" t="s">
        <v>536</v>
      </c>
      <c r="P2402" s="169" t="s">
        <v>544</v>
      </c>
      <c r="Q2402" s="188" t="s">
        <v>7143</v>
      </c>
      <c r="R2402" s="169" t="s">
        <v>4664</v>
      </c>
      <c r="S2402" s="24"/>
      <c r="T2402" s="24"/>
      <c r="U2402" s="24"/>
    </row>
    <row r="2403" spans="2:21">
      <c r="B2403" s="24" t="s">
        <v>514</v>
      </c>
      <c r="C2403" s="24" t="s">
        <v>7425</v>
      </c>
      <c r="D2403" s="24"/>
      <c r="E2403" s="24" t="s">
        <v>281</v>
      </c>
      <c r="F2403" s="189" t="s">
        <v>4655</v>
      </c>
      <c r="G2403" s="189" t="s">
        <v>450</v>
      </c>
      <c r="H2403" s="195" t="s">
        <v>269</v>
      </c>
      <c r="I2403" s="188" t="s">
        <v>3961</v>
      </c>
      <c r="J2403" s="188" t="s">
        <v>3961</v>
      </c>
      <c r="K2403" s="188"/>
      <c r="L2403" s="188" t="s">
        <v>4867</v>
      </c>
      <c r="M2403" s="188" t="s">
        <v>550</v>
      </c>
      <c r="N2403" s="188" t="s">
        <v>549</v>
      </c>
      <c r="O2403" s="188" t="s">
        <v>536</v>
      </c>
      <c r="P2403" s="169" t="s">
        <v>544</v>
      </c>
      <c r="Q2403" s="188" t="s">
        <v>7143</v>
      </c>
      <c r="R2403" s="169" t="s">
        <v>552</v>
      </c>
      <c r="S2403" s="24"/>
      <c r="T2403" s="24"/>
      <c r="U2403" s="24"/>
    </row>
    <row r="2404" spans="2:21">
      <c r="B2404" s="24" t="s">
        <v>514</v>
      </c>
      <c r="C2404" s="24" t="s">
        <v>7426</v>
      </c>
      <c r="D2404" s="24"/>
      <c r="E2404" s="24" t="s">
        <v>281</v>
      </c>
      <c r="F2404" s="189" t="s">
        <v>4655</v>
      </c>
      <c r="G2404" s="189" t="s">
        <v>450</v>
      </c>
      <c r="H2404" s="195" t="s">
        <v>269</v>
      </c>
      <c r="I2404" s="188" t="s">
        <v>3956</v>
      </c>
      <c r="J2404" s="188" t="s">
        <v>4656</v>
      </c>
      <c r="K2404" s="188"/>
      <c r="L2404" s="188" t="s">
        <v>4658</v>
      </c>
      <c r="M2404" s="188" t="s">
        <v>543</v>
      </c>
      <c r="N2404" s="188" t="s">
        <v>4868</v>
      </c>
      <c r="O2404" s="188" t="s">
        <v>536</v>
      </c>
      <c r="P2404" s="169" t="s">
        <v>544</v>
      </c>
      <c r="Q2404" s="188" t="s">
        <v>7146</v>
      </c>
      <c r="R2404" s="169" t="s">
        <v>4664</v>
      </c>
      <c r="S2404" s="24"/>
      <c r="T2404" s="24"/>
      <c r="U2404" s="24"/>
    </row>
    <row r="2405" spans="2:21">
      <c r="B2405" s="24" t="s">
        <v>514</v>
      </c>
      <c r="C2405" s="24" t="s">
        <v>7427</v>
      </c>
      <c r="D2405" s="24"/>
      <c r="E2405" s="24" t="s">
        <v>281</v>
      </c>
      <c r="F2405" s="189" t="s">
        <v>4655</v>
      </c>
      <c r="G2405" s="189" t="s">
        <v>450</v>
      </c>
      <c r="H2405" s="195" t="s">
        <v>269</v>
      </c>
      <c r="I2405" s="188" t="s">
        <v>3961</v>
      </c>
      <c r="J2405" s="188" t="s">
        <v>3961</v>
      </c>
      <c r="K2405" s="188"/>
      <c r="L2405" s="188" t="s">
        <v>4658</v>
      </c>
      <c r="M2405" s="188" t="s">
        <v>543</v>
      </c>
      <c r="N2405" s="188" t="s">
        <v>4868</v>
      </c>
      <c r="O2405" s="188" t="s">
        <v>536</v>
      </c>
      <c r="P2405" s="169" t="s">
        <v>544</v>
      </c>
      <c r="Q2405" s="188" t="s">
        <v>7146</v>
      </c>
      <c r="R2405" s="169" t="s">
        <v>4664</v>
      </c>
      <c r="S2405" s="24"/>
      <c r="T2405" s="24"/>
      <c r="U2405" s="24"/>
    </row>
    <row r="2406" spans="2:21">
      <c r="B2406" s="24" t="s">
        <v>514</v>
      </c>
      <c r="C2406" s="24" t="s">
        <v>7428</v>
      </c>
      <c r="D2406" s="24"/>
      <c r="E2406" s="24" t="s">
        <v>281</v>
      </c>
      <c r="F2406" s="189" t="s">
        <v>4655</v>
      </c>
      <c r="G2406" s="189" t="s">
        <v>450</v>
      </c>
      <c r="H2406" s="195" t="s">
        <v>269</v>
      </c>
      <c r="I2406" s="188" t="s">
        <v>3956</v>
      </c>
      <c r="J2406" s="188" t="s">
        <v>4656</v>
      </c>
      <c r="K2406" s="188"/>
      <c r="L2406" s="188" t="s">
        <v>4658</v>
      </c>
      <c r="M2406" s="188" t="s">
        <v>543</v>
      </c>
      <c r="N2406" s="188" t="s">
        <v>5218</v>
      </c>
      <c r="O2406" s="188" t="s">
        <v>536</v>
      </c>
      <c r="P2406" s="169" t="s">
        <v>544</v>
      </c>
      <c r="Q2406" s="188" t="s">
        <v>7143</v>
      </c>
      <c r="R2406" s="169" t="s">
        <v>4664</v>
      </c>
      <c r="S2406" s="24"/>
      <c r="T2406" s="24"/>
      <c r="U2406" s="24"/>
    </row>
    <row r="2407" spans="2:21">
      <c r="B2407" s="24" t="s">
        <v>514</v>
      </c>
      <c r="C2407" s="24" t="s">
        <v>7429</v>
      </c>
      <c r="D2407" s="24"/>
      <c r="E2407" s="24" t="s">
        <v>281</v>
      </c>
      <c r="F2407" s="189" t="s">
        <v>4655</v>
      </c>
      <c r="G2407" s="189" t="s">
        <v>450</v>
      </c>
      <c r="H2407" s="195" t="s">
        <v>269</v>
      </c>
      <c r="I2407" s="188" t="s">
        <v>3961</v>
      </c>
      <c r="J2407" s="188" t="s">
        <v>3961</v>
      </c>
      <c r="K2407" s="188"/>
      <c r="L2407" s="188" t="s">
        <v>4658</v>
      </c>
      <c r="M2407" s="188" t="s">
        <v>543</v>
      </c>
      <c r="N2407" s="188" t="s">
        <v>5218</v>
      </c>
      <c r="O2407" s="188" t="s">
        <v>536</v>
      </c>
      <c r="P2407" s="169" t="s">
        <v>544</v>
      </c>
      <c r="Q2407" s="188" t="s">
        <v>7143</v>
      </c>
      <c r="R2407" s="169" t="s">
        <v>4664</v>
      </c>
      <c r="S2407" s="24"/>
      <c r="T2407" s="24"/>
      <c r="U2407" s="24"/>
    </row>
    <row r="2408" spans="2:21">
      <c r="B2408" s="24" t="s">
        <v>514</v>
      </c>
      <c r="C2408" s="24" t="s">
        <v>7430</v>
      </c>
      <c r="D2408" s="24"/>
      <c r="E2408" s="24" t="s">
        <v>281</v>
      </c>
      <c r="F2408" s="189" t="s">
        <v>4655</v>
      </c>
      <c r="G2408" s="189" t="s">
        <v>450</v>
      </c>
      <c r="H2408" s="195" t="s">
        <v>269</v>
      </c>
      <c r="I2408" s="188" t="s">
        <v>3956</v>
      </c>
      <c r="J2408" s="188" t="s">
        <v>4656</v>
      </c>
      <c r="K2408" s="188"/>
      <c r="L2408" s="188" t="s">
        <v>4867</v>
      </c>
      <c r="M2408" s="188" t="s">
        <v>543</v>
      </c>
      <c r="N2408" s="188" t="s">
        <v>5218</v>
      </c>
      <c r="O2408" s="188" t="s">
        <v>536</v>
      </c>
      <c r="P2408" s="169" t="s">
        <v>544</v>
      </c>
      <c r="Q2408" s="188" t="s">
        <v>7143</v>
      </c>
      <c r="R2408" s="169" t="s">
        <v>4664</v>
      </c>
      <c r="S2408" s="24"/>
      <c r="T2408" s="24"/>
      <c r="U2408" s="24"/>
    </row>
    <row r="2409" spans="2:21">
      <c r="B2409" s="24" t="s">
        <v>514</v>
      </c>
      <c r="C2409" s="24" t="s">
        <v>7431</v>
      </c>
      <c r="D2409" s="24"/>
      <c r="E2409" s="24" t="s">
        <v>281</v>
      </c>
      <c r="F2409" s="189" t="s">
        <v>4655</v>
      </c>
      <c r="G2409" s="189" t="s">
        <v>450</v>
      </c>
      <c r="H2409" s="195" t="s">
        <v>269</v>
      </c>
      <c r="I2409" s="188" t="s">
        <v>3961</v>
      </c>
      <c r="J2409" s="188" t="s">
        <v>3961</v>
      </c>
      <c r="K2409" s="188"/>
      <c r="L2409" s="188" t="s">
        <v>4867</v>
      </c>
      <c r="M2409" s="188" t="s">
        <v>543</v>
      </c>
      <c r="N2409" s="188" t="s">
        <v>5218</v>
      </c>
      <c r="O2409" s="188" t="s">
        <v>536</v>
      </c>
      <c r="P2409" s="169" t="s">
        <v>544</v>
      </c>
      <c r="Q2409" s="188" t="s">
        <v>7143</v>
      </c>
      <c r="R2409" s="169" t="s">
        <v>4664</v>
      </c>
      <c r="S2409" s="24"/>
      <c r="T2409" s="24"/>
      <c r="U2409" s="24"/>
    </row>
    <row r="2410" spans="2:21">
      <c r="B2410" s="24" t="s">
        <v>514</v>
      </c>
      <c r="C2410" s="24" t="s">
        <v>7432</v>
      </c>
      <c r="D2410" s="24"/>
      <c r="E2410" s="24" t="s">
        <v>281</v>
      </c>
      <c r="F2410" s="189" t="s">
        <v>4655</v>
      </c>
      <c r="G2410" s="189" t="s">
        <v>450</v>
      </c>
      <c r="H2410" s="195" t="s">
        <v>269</v>
      </c>
      <c r="I2410" s="188" t="s">
        <v>3956</v>
      </c>
      <c r="J2410" s="188" t="s">
        <v>4656</v>
      </c>
      <c r="K2410" s="188"/>
      <c r="L2410" s="188" t="s">
        <v>4658</v>
      </c>
      <c r="M2410" s="188" t="s">
        <v>550</v>
      </c>
      <c r="N2410" s="188" t="s">
        <v>549</v>
      </c>
      <c r="O2410" s="188" t="s">
        <v>1125</v>
      </c>
      <c r="P2410" s="169" t="s">
        <v>544</v>
      </c>
      <c r="Q2410" s="188" t="s">
        <v>7143</v>
      </c>
      <c r="R2410" s="25" t="s">
        <v>1095</v>
      </c>
      <c r="S2410" s="24"/>
      <c r="T2410" s="24"/>
      <c r="U2410" s="24"/>
    </row>
    <row r="2411" spans="2:21">
      <c r="B2411" s="24" t="s">
        <v>514</v>
      </c>
      <c r="C2411" s="24" t="s">
        <v>7433</v>
      </c>
      <c r="D2411" s="24"/>
      <c r="E2411" s="24" t="s">
        <v>281</v>
      </c>
      <c r="F2411" s="189" t="s">
        <v>4655</v>
      </c>
      <c r="G2411" s="189" t="s">
        <v>450</v>
      </c>
      <c r="H2411" s="195" t="s">
        <v>269</v>
      </c>
      <c r="I2411" s="188" t="s">
        <v>3961</v>
      </c>
      <c r="J2411" s="188" t="s">
        <v>3961</v>
      </c>
      <c r="K2411" s="188"/>
      <c r="L2411" s="188" t="s">
        <v>4658</v>
      </c>
      <c r="M2411" s="188" t="s">
        <v>550</v>
      </c>
      <c r="N2411" s="188" t="s">
        <v>549</v>
      </c>
      <c r="O2411" s="188" t="s">
        <v>1125</v>
      </c>
      <c r="P2411" s="169" t="s">
        <v>544</v>
      </c>
      <c r="Q2411" s="188" t="s">
        <v>7143</v>
      </c>
      <c r="R2411" s="25" t="s">
        <v>1095</v>
      </c>
      <c r="S2411" s="24"/>
      <c r="T2411" s="24"/>
      <c r="U2411" s="24"/>
    </row>
    <row r="2412" spans="2:21">
      <c r="B2412" s="24" t="s">
        <v>514</v>
      </c>
      <c r="C2412" s="24" t="s">
        <v>7434</v>
      </c>
      <c r="D2412" s="24"/>
      <c r="E2412" s="24" t="s">
        <v>281</v>
      </c>
      <c r="F2412" s="189" t="s">
        <v>4655</v>
      </c>
      <c r="G2412" s="189" t="s">
        <v>450</v>
      </c>
      <c r="H2412" s="195" t="s">
        <v>269</v>
      </c>
      <c r="I2412" s="188" t="s">
        <v>3956</v>
      </c>
      <c r="J2412" s="188" t="s">
        <v>4656</v>
      </c>
      <c r="K2412" s="188"/>
      <c r="L2412" s="188" t="s">
        <v>4867</v>
      </c>
      <c r="M2412" s="188" t="s">
        <v>543</v>
      </c>
      <c r="N2412" s="188" t="s">
        <v>4868</v>
      </c>
      <c r="O2412" s="188" t="s">
        <v>1125</v>
      </c>
      <c r="P2412" s="169" t="s">
        <v>544</v>
      </c>
      <c r="Q2412" s="188" t="s">
        <v>7143</v>
      </c>
      <c r="R2412" s="169" t="s">
        <v>4664</v>
      </c>
      <c r="S2412" s="24"/>
      <c r="T2412" s="24"/>
      <c r="U2412" s="24"/>
    </row>
    <row r="2413" spans="2:21">
      <c r="B2413" s="24" t="s">
        <v>514</v>
      </c>
      <c r="C2413" s="24" t="s">
        <v>7435</v>
      </c>
      <c r="D2413" s="24"/>
      <c r="E2413" s="24" t="s">
        <v>281</v>
      </c>
      <c r="F2413" s="189" t="s">
        <v>4655</v>
      </c>
      <c r="G2413" s="189" t="s">
        <v>450</v>
      </c>
      <c r="H2413" s="195" t="s">
        <v>269</v>
      </c>
      <c r="I2413" s="188" t="s">
        <v>3956</v>
      </c>
      <c r="J2413" s="188" t="s">
        <v>4656</v>
      </c>
      <c r="K2413" s="188"/>
      <c r="L2413" s="188" t="s">
        <v>4867</v>
      </c>
      <c r="M2413" s="188" t="s">
        <v>550</v>
      </c>
      <c r="N2413" s="188" t="s">
        <v>549</v>
      </c>
      <c r="O2413" s="188" t="s">
        <v>1125</v>
      </c>
      <c r="P2413" s="169" t="s">
        <v>544</v>
      </c>
      <c r="Q2413" s="188" t="s">
        <v>7143</v>
      </c>
      <c r="R2413" s="25" t="s">
        <v>1095</v>
      </c>
      <c r="S2413" s="24"/>
      <c r="T2413" s="24"/>
      <c r="U2413" s="24"/>
    </row>
    <row r="2414" spans="2:21">
      <c r="B2414" s="24" t="s">
        <v>514</v>
      </c>
      <c r="C2414" s="24" t="s">
        <v>7436</v>
      </c>
      <c r="D2414" s="24"/>
      <c r="E2414" s="24" t="s">
        <v>281</v>
      </c>
      <c r="F2414" s="189" t="s">
        <v>4655</v>
      </c>
      <c r="G2414" s="189" t="s">
        <v>450</v>
      </c>
      <c r="H2414" s="195" t="s">
        <v>269</v>
      </c>
      <c r="I2414" s="188" t="s">
        <v>3961</v>
      </c>
      <c r="J2414" s="188" t="s">
        <v>3961</v>
      </c>
      <c r="K2414" s="188"/>
      <c r="L2414" s="188" t="s">
        <v>4867</v>
      </c>
      <c r="M2414" s="188" t="s">
        <v>543</v>
      </c>
      <c r="N2414" s="188" t="s">
        <v>4868</v>
      </c>
      <c r="O2414" s="188" t="s">
        <v>1125</v>
      </c>
      <c r="P2414" s="169" t="s">
        <v>544</v>
      </c>
      <c r="Q2414" s="188" t="s">
        <v>7143</v>
      </c>
      <c r="R2414" s="169" t="s">
        <v>4664</v>
      </c>
      <c r="S2414" s="24"/>
      <c r="T2414" s="24"/>
      <c r="U2414" s="24"/>
    </row>
    <row r="2415" spans="2:21">
      <c r="B2415" s="24" t="s">
        <v>514</v>
      </c>
      <c r="C2415" s="24" t="s">
        <v>7437</v>
      </c>
      <c r="D2415" s="24"/>
      <c r="E2415" s="24" t="s">
        <v>281</v>
      </c>
      <c r="F2415" s="189" t="s">
        <v>4655</v>
      </c>
      <c r="G2415" s="189" t="s">
        <v>450</v>
      </c>
      <c r="H2415" s="195" t="s">
        <v>269</v>
      </c>
      <c r="I2415" s="188" t="s">
        <v>3961</v>
      </c>
      <c r="J2415" s="188" t="s">
        <v>3961</v>
      </c>
      <c r="K2415" s="188"/>
      <c r="L2415" s="188" t="s">
        <v>4867</v>
      </c>
      <c r="M2415" s="188" t="s">
        <v>550</v>
      </c>
      <c r="N2415" s="188" t="s">
        <v>549</v>
      </c>
      <c r="O2415" s="188" t="s">
        <v>1125</v>
      </c>
      <c r="P2415" s="169" t="s">
        <v>544</v>
      </c>
      <c r="Q2415" s="188" t="s">
        <v>7143</v>
      </c>
      <c r="R2415" s="25" t="s">
        <v>1095</v>
      </c>
      <c r="S2415" s="24"/>
      <c r="T2415" s="24"/>
      <c r="U2415" s="24"/>
    </row>
    <row r="2416" spans="2:21">
      <c r="B2416" s="24" t="s">
        <v>514</v>
      </c>
      <c r="C2416" s="24" t="s">
        <v>7438</v>
      </c>
      <c r="D2416" s="24"/>
      <c r="E2416" s="24" t="s">
        <v>281</v>
      </c>
      <c r="F2416" s="189" t="s">
        <v>4655</v>
      </c>
      <c r="G2416" s="189" t="s">
        <v>450</v>
      </c>
      <c r="H2416" s="195" t="s">
        <v>269</v>
      </c>
      <c r="I2416" s="188" t="s">
        <v>3956</v>
      </c>
      <c r="J2416" s="188" t="s">
        <v>4656</v>
      </c>
      <c r="K2416" s="188"/>
      <c r="L2416" s="188" t="s">
        <v>4658</v>
      </c>
      <c r="M2416" s="188" t="s">
        <v>543</v>
      </c>
      <c r="N2416" s="188" t="s">
        <v>4868</v>
      </c>
      <c r="O2416" s="188" t="s">
        <v>1125</v>
      </c>
      <c r="P2416" s="169" t="s">
        <v>544</v>
      </c>
      <c r="Q2416" s="188" t="s">
        <v>7143</v>
      </c>
      <c r="R2416" s="169" t="s">
        <v>4664</v>
      </c>
      <c r="S2416" s="24"/>
      <c r="T2416" s="24"/>
      <c r="U2416" s="24"/>
    </row>
    <row r="2417" spans="2:21">
      <c r="B2417" s="24" t="s">
        <v>514</v>
      </c>
      <c r="C2417" s="24" t="s">
        <v>7439</v>
      </c>
      <c r="D2417" s="24"/>
      <c r="E2417" s="24" t="s">
        <v>281</v>
      </c>
      <c r="F2417" s="189" t="s">
        <v>4655</v>
      </c>
      <c r="G2417" s="189" t="s">
        <v>450</v>
      </c>
      <c r="H2417" s="195" t="s">
        <v>269</v>
      </c>
      <c r="I2417" s="188" t="s">
        <v>3961</v>
      </c>
      <c r="J2417" s="188" t="s">
        <v>3961</v>
      </c>
      <c r="K2417" s="188"/>
      <c r="L2417" s="188" t="s">
        <v>4658</v>
      </c>
      <c r="M2417" s="188" t="s">
        <v>543</v>
      </c>
      <c r="N2417" s="188" t="s">
        <v>4868</v>
      </c>
      <c r="O2417" s="188" t="s">
        <v>1125</v>
      </c>
      <c r="P2417" s="169" t="s">
        <v>544</v>
      </c>
      <c r="Q2417" s="188" t="s">
        <v>7143</v>
      </c>
      <c r="R2417" s="169" t="s">
        <v>4664</v>
      </c>
      <c r="S2417" s="24"/>
      <c r="T2417" s="24"/>
      <c r="U2417" s="24"/>
    </row>
    <row r="2418" spans="2:21">
      <c r="B2418" s="24" t="s">
        <v>514</v>
      </c>
      <c r="C2418" s="24" t="s">
        <v>7440</v>
      </c>
      <c r="D2418" s="24"/>
      <c r="E2418" s="24" t="s">
        <v>281</v>
      </c>
      <c r="F2418" s="189" t="s">
        <v>4655</v>
      </c>
      <c r="G2418" s="189" t="s">
        <v>450</v>
      </c>
      <c r="H2418" s="195" t="s">
        <v>269</v>
      </c>
      <c r="I2418" s="188" t="s">
        <v>3956</v>
      </c>
      <c r="J2418" s="188" t="s">
        <v>4656</v>
      </c>
      <c r="K2418" s="188"/>
      <c r="L2418" s="188" t="s">
        <v>4658</v>
      </c>
      <c r="M2418" s="188" t="s">
        <v>543</v>
      </c>
      <c r="N2418" s="188" t="s">
        <v>5218</v>
      </c>
      <c r="O2418" s="188" t="s">
        <v>1125</v>
      </c>
      <c r="P2418" s="169" t="s">
        <v>544</v>
      </c>
      <c r="Q2418" s="188" t="s">
        <v>7143</v>
      </c>
      <c r="R2418" s="169" t="s">
        <v>4664</v>
      </c>
      <c r="S2418" s="24"/>
      <c r="T2418" s="24"/>
      <c r="U2418" s="24"/>
    </row>
    <row r="2419" spans="2:21">
      <c r="B2419" s="24" t="s">
        <v>514</v>
      </c>
      <c r="C2419" s="24" t="s">
        <v>7441</v>
      </c>
      <c r="D2419" s="24"/>
      <c r="E2419" s="24" t="s">
        <v>281</v>
      </c>
      <c r="F2419" s="189" t="s">
        <v>4655</v>
      </c>
      <c r="G2419" s="189" t="s">
        <v>450</v>
      </c>
      <c r="H2419" s="195" t="s">
        <v>269</v>
      </c>
      <c r="I2419" s="188" t="s">
        <v>3961</v>
      </c>
      <c r="J2419" s="188" t="s">
        <v>3961</v>
      </c>
      <c r="K2419" s="188"/>
      <c r="L2419" s="188" t="s">
        <v>4658</v>
      </c>
      <c r="M2419" s="188" t="s">
        <v>543</v>
      </c>
      <c r="N2419" s="188" t="s">
        <v>5218</v>
      </c>
      <c r="O2419" s="188" t="s">
        <v>1125</v>
      </c>
      <c r="P2419" s="169" t="s">
        <v>544</v>
      </c>
      <c r="Q2419" s="188" t="s">
        <v>7143</v>
      </c>
      <c r="R2419" s="169" t="s">
        <v>4664</v>
      </c>
      <c r="S2419" s="24"/>
      <c r="T2419" s="24"/>
      <c r="U2419" s="24"/>
    </row>
    <row r="2420" spans="2:21">
      <c r="B2420" s="24" t="s">
        <v>514</v>
      </c>
      <c r="C2420" s="24" t="s">
        <v>7442</v>
      </c>
      <c r="D2420" s="24"/>
      <c r="E2420" s="24" t="s">
        <v>281</v>
      </c>
      <c r="F2420" s="189" t="s">
        <v>4655</v>
      </c>
      <c r="G2420" s="189" t="s">
        <v>450</v>
      </c>
      <c r="H2420" s="195" t="s">
        <v>269</v>
      </c>
      <c r="I2420" s="188" t="s">
        <v>3956</v>
      </c>
      <c r="J2420" s="188" t="s">
        <v>4656</v>
      </c>
      <c r="K2420" s="188"/>
      <c r="L2420" s="188" t="s">
        <v>4867</v>
      </c>
      <c r="M2420" s="188" t="s">
        <v>543</v>
      </c>
      <c r="N2420" s="188" t="s">
        <v>5218</v>
      </c>
      <c r="O2420" s="188" t="s">
        <v>1125</v>
      </c>
      <c r="P2420" s="169" t="s">
        <v>544</v>
      </c>
      <c r="Q2420" s="188" t="s">
        <v>7143</v>
      </c>
      <c r="R2420" s="169" t="s">
        <v>4664</v>
      </c>
      <c r="S2420" s="24"/>
      <c r="T2420" s="24"/>
      <c r="U2420" s="24"/>
    </row>
    <row r="2421" spans="2:21">
      <c r="B2421" s="24" t="s">
        <v>514</v>
      </c>
      <c r="C2421" s="24" t="s">
        <v>7443</v>
      </c>
      <c r="D2421" s="24"/>
      <c r="E2421" s="24" t="s">
        <v>281</v>
      </c>
      <c r="F2421" s="189" t="s">
        <v>4655</v>
      </c>
      <c r="G2421" s="189" t="s">
        <v>450</v>
      </c>
      <c r="H2421" s="195" t="s">
        <v>269</v>
      </c>
      <c r="I2421" s="188" t="s">
        <v>3961</v>
      </c>
      <c r="J2421" s="188" t="s">
        <v>3961</v>
      </c>
      <c r="K2421" s="188"/>
      <c r="L2421" s="188" t="s">
        <v>4867</v>
      </c>
      <c r="M2421" s="188" t="s">
        <v>543</v>
      </c>
      <c r="N2421" s="188" t="s">
        <v>5218</v>
      </c>
      <c r="O2421" s="188" t="s">
        <v>1125</v>
      </c>
      <c r="P2421" s="169" t="s">
        <v>544</v>
      </c>
      <c r="Q2421" s="188" t="s">
        <v>7143</v>
      </c>
      <c r="R2421" s="169" t="s">
        <v>4664</v>
      </c>
      <c r="S2421" s="24"/>
      <c r="T2421" s="24"/>
      <c r="U2421" s="24"/>
    </row>
    <row r="2422" spans="2:21">
      <c r="B2422" s="24" t="s">
        <v>514</v>
      </c>
      <c r="C2422" s="24" t="s">
        <v>7444</v>
      </c>
      <c r="D2422" s="24"/>
      <c r="E2422" s="24" t="s">
        <v>281</v>
      </c>
      <c r="F2422" s="189" t="s">
        <v>4655</v>
      </c>
      <c r="G2422" s="189" t="s">
        <v>450</v>
      </c>
      <c r="H2422" s="195" t="s">
        <v>269</v>
      </c>
      <c r="I2422" s="188" t="s">
        <v>3956</v>
      </c>
      <c r="J2422" s="188" t="s">
        <v>4656</v>
      </c>
      <c r="K2422" s="188"/>
      <c r="L2422" s="188" t="s">
        <v>4658</v>
      </c>
      <c r="M2422" s="188" t="s">
        <v>550</v>
      </c>
      <c r="N2422" s="188" t="s">
        <v>549</v>
      </c>
      <c r="O2422" s="188" t="s">
        <v>1235</v>
      </c>
      <c r="P2422" s="169" t="s">
        <v>544</v>
      </c>
      <c r="Q2422" s="188" t="s">
        <v>7143</v>
      </c>
      <c r="R2422" s="25" t="s">
        <v>1095</v>
      </c>
      <c r="S2422" s="24"/>
      <c r="T2422" s="24"/>
      <c r="U2422" s="24"/>
    </row>
    <row r="2423" spans="2:21">
      <c r="B2423" s="24" t="s">
        <v>514</v>
      </c>
      <c r="C2423" s="24" t="s">
        <v>7445</v>
      </c>
      <c r="D2423" s="24"/>
      <c r="E2423" s="24" t="s">
        <v>281</v>
      </c>
      <c r="F2423" s="189" t="s">
        <v>4655</v>
      </c>
      <c r="G2423" s="189" t="s">
        <v>450</v>
      </c>
      <c r="H2423" s="195" t="s">
        <v>269</v>
      </c>
      <c r="I2423" s="188" t="s">
        <v>3961</v>
      </c>
      <c r="J2423" s="188" t="s">
        <v>3961</v>
      </c>
      <c r="K2423" s="188"/>
      <c r="L2423" s="188" t="s">
        <v>4658</v>
      </c>
      <c r="M2423" s="188" t="s">
        <v>550</v>
      </c>
      <c r="N2423" s="188" t="s">
        <v>549</v>
      </c>
      <c r="O2423" s="188" t="s">
        <v>1235</v>
      </c>
      <c r="P2423" s="169" t="s">
        <v>544</v>
      </c>
      <c r="Q2423" s="188" t="s">
        <v>7143</v>
      </c>
      <c r="R2423" s="25" t="s">
        <v>1095</v>
      </c>
      <c r="S2423" s="24"/>
      <c r="T2423" s="24"/>
      <c r="U2423" s="24"/>
    </row>
    <row r="2424" spans="2:21">
      <c r="B2424" s="24" t="s">
        <v>514</v>
      </c>
      <c r="C2424" s="24" t="s">
        <v>7446</v>
      </c>
      <c r="D2424" s="24"/>
      <c r="E2424" s="24" t="s">
        <v>281</v>
      </c>
      <c r="F2424" s="189" t="s">
        <v>4655</v>
      </c>
      <c r="G2424" s="189" t="s">
        <v>450</v>
      </c>
      <c r="H2424" s="195" t="s">
        <v>269</v>
      </c>
      <c r="I2424" s="188" t="s">
        <v>3956</v>
      </c>
      <c r="J2424" s="188" t="s">
        <v>4656</v>
      </c>
      <c r="K2424" s="188"/>
      <c r="L2424" s="188" t="s">
        <v>4867</v>
      </c>
      <c r="M2424" s="188" t="s">
        <v>543</v>
      </c>
      <c r="N2424" s="188" t="s">
        <v>4868</v>
      </c>
      <c r="O2424" s="188" t="s">
        <v>1235</v>
      </c>
      <c r="P2424" s="169" t="s">
        <v>544</v>
      </c>
      <c r="Q2424" s="188" t="s">
        <v>7143</v>
      </c>
      <c r="R2424" s="169" t="s">
        <v>4664</v>
      </c>
      <c r="S2424" s="24"/>
      <c r="T2424" s="24"/>
      <c r="U2424" s="24"/>
    </row>
    <row r="2425" spans="2:21">
      <c r="B2425" s="24" t="s">
        <v>514</v>
      </c>
      <c r="C2425" s="24" t="s">
        <v>7447</v>
      </c>
      <c r="D2425" s="24"/>
      <c r="E2425" s="24" t="s">
        <v>281</v>
      </c>
      <c r="F2425" s="189" t="s">
        <v>4655</v>
      </c>
      <c r="G2425" s="189" t="s">
        <v>450</v>
      </c>
      <c r="H2425" s="195" t="s">
        <v>269</v>
      </c>
      <c r="I2425" s="188" t="s">
        <v>3956</v>
      </c>
      <c r="J2425" s="188" t="s">
        <v>4656</v>
      </c>
      <c r="K2425" s="188"/>
      <c r="L2425" s="188" t="s">
        <v>4867</v>
      </c>
      <c r="M2425" s="188" t="s">
        <v>550</v>
      </c>
      <c r="N2425" s="188" t="s">
        <v>549</v>
      </c>
      <c r="O2425" s="188" t="s">
        <v>1235</v>
      </c>
      <c r="P2425" s="169" t="s">
        <v>544</v>
      </c>
      <c r="Q2425" s="188" t="s">
        <v>7143</v>
      </c>
      <c r="R2425" s="25" t="s">
        <v>1095</v>
      </c>
      <c r="S2425" s="24"/>
      <c r="T2425" s="24"/>
      <c r="U2425" s="24"/>
    </row>
    <row r="2426" spans="2:21">
      <c r="B2426" s="24" t="s">
        <v>514</v>
      </c>
      <c r="C2426" s="24" t="s">
        <v>7448</v>
      </c>
      <c r="D2426" s="24"/>
      <c r="E2426" s="24" t="s">
        <v>281</v>
      </c>
      <c r="F2426" s="189" t="s">
        <v>4655</v>
      </c>
      <c r="G2426" s="189" t="s">
        <v>450</v>
      </c>
      <c r="H2426" s="195" t="s">
        <v>269</v>
      </c>
      <c r="I2426" s="188" t="s">
        <v>3961</v>
      </c>
      <c r="J2426" s="188" t="s">
        <v>3961</v>
      </c>
      <c r="K2426" s="188"/>
      <c r="L2426" s="188" t="s">
        <v>4867</v>
      </c>
      <c r="M2426" s="188" t="s">
        <v>543</v>
      </c>
      <c r="N2426" s="188" t="s">
        <v>4868</v>
      </c>
      <c r="O2426" s="188" t="s">
        <v>1235</v>
      </c>
      <c r="P2426" s="169" t="s">
        <v>544</v>
      </c>
      <c r="Q2426" s="188" t="s">
        <v>7143</v>
      </c>
      <c r="R2426" s="169" t="s">
        <v>4664</v>
      </c>
      <c r="S2426" s="24"/>
      <c r="T2426" s="24"/>
      <c r="U2426" s="24"/>
    </row>
    <row r="2427" spans="2:21">
      <c r="B2427" s="24" t="s">
        <v>514</v>
      </c>
      <c r="C2427" s="24" t="s">
        <v>7449</v>
      </c>
      <c r="D2427" s="24"/>
      <c r="E2427" s="24" t="s">
        <v>281</v>
      </c>
      <c r="F2427" s="189" t="s">
        <v>4655</v>
      </c>
      <c r="G2427" s="189" t="s">
        <v>450</v>
      </c>
      <c r="H2427" s="195" t="s">
        <v>269</v>
      </c>
      <c r="I2427" s="188" t="s">
        <v>3961</v>
      </c>
      <c r="J2427" s="188" t="s">
        <v>3961</v>
      </c>
      <c r="K2427" s="188"/>
      <c r="L2427" s="188" t="s">
        <v>4867</v>
      </c>
      <c r="M2427" s="188" t="s">
        <v>550</v>
      </c>
      <c r="N2427" s="188" t="s">
        <v>549</v>
      </c>
      <c r="O2427" s="188" t="s">
        <v>1235</v>
      </c>
      <c r="P2427" s="169" t="s">
        <v>544</v>
      </c>
      <c r="Q2427" s="188" t="s">
        <v>7143</v>
      </c>
      <c r="R2427" s="25" t="s">
        <v>1095</v>
      </c>
      <c r="S2427" s="24"/>
      <c r="T2427" s="24"/>
      <c r="U2427" s="24"/>
    </row>
    <row r="2428" spans="2:21">
      <c r="B2428" s="24" t="s">
        <v>514</v>
      </c>
      <c r="C2428" s="24" t="s">
        <v>7450</v>
      </c>
      <c r="D2428" s="24"/>
      <c r="E2428" s="24" t="s">
        <v>281</v>
      </c>
      <c r="F2428" s="189" t="s">
        <v>4655</v>
      </c>
      <c r="G2428" s="189" t="s">
        <v>450</v>
      </c>
      <c r="H2428" s="195" t="s">
        <v>269</v>
      </c>
      <c r="I2428" s="188" t="s">
        <v>3956</v>
      </c>
      <c r="J2428" s="188" t="s">
        <v>4656</v>
      </c>
      <c r="K2428" s="188"/>
      <c r="L2428" s="188" t="s">
        <v>4658</v>
      </c>
      <c r="M2428" s="188" t="s">
        <v>543</v>
      </c>
      <c r="N2428" s="188" t="s">
        <v>4868</v>
      </c>
      <c r="O2428" s="188" t="s">
        <v>1235</v>
      </c>
      <c r="P2428" s="169" t="s">
        <v>544</v>
      </c>
      <c r="Q2428" s="188" t="s">
        <v>7143</v>
      </c>
      <c r="R2428" s="169" t="s">
        <v>4664</v>
      </c>
      <c r="S2428" s="24"/>
      <c r="T2428" s="24"/>
      <c r="U2428" s="24"/>
    </row>
    <row r="2429" spans="2:21">
      <c r="B2429" s="24" t="s">
        <v>514</v>
      </c>
      <c r="C2429" s="24" t="s">
        <v>7451</v>
      </c>
      <c r="D2429" s="24"/>
      <c r="E2429" s="24" t="s">
        <v>281</v>
      </c>
      <c r="F2429" s="189" t="s">
        <v>4655</v>
      </c>
      <c r="G2429" s="189" t="s">
        <v>450</v>
      </c>
      <c r="H2429" s="195" t="s">
        <v>269</v>
      </c>
      <c r="I2429" s="188" t="s">
        <v>3961</v>
      </c>
      <c r="J2429" s="188" t="s">
        <v>3961</v>
      </c>
      <c r="K2429" s="188"/>
      <c r="L2429" s="188" t="s">
        <v>4658</v>
      </c>
      <c r="M2429" s="188" t="s">
        <v>543</v>
      </c>
      <c r="N2429" s="188" t="s">
        <v>4868</v>
      </c>
      <c r="O2429" s="188" t="s">
        <v>1235</v>
      </c>
      <c r="P2429" s="169" t="s">
        <v>544</v>
      </c>
      <c r="Q2429" s="188" t="s">
        <v>7143</v>
      </c>
      <c r="R2429" s="169" t="s">
        <v>4664</v>
      </c>
      <c r="S2429" s="24"/>
      <c r="T2429" s="24"/>
      <c r="U2429" s="24"/>
    </row>
    <row r="2430" spans="2:21">
      <c r="B2430" s="24" t="s">
        <v>514</v>
      </c>
      <c r="C2430" s="24" t="s">
        <v>7452</v>
      </c>
      <c r="D2430" s="24"/>
      <c r="E2430" s="24" t="s">
        <v>281</v>
      </c>
      <c r="F2430" s="189" t="s">
        <v>4655</v>
      </c>
      <c r="G2430" s="189" t="s">
        <v>450</v>
      </c>
      <c r="H2430" s="195" t="s">
        <v>269</v>
      </c>
      <c r="I2430" s="188" t="s">
        <v>3956</v>
      </c>
      <c r="J2430" s="188" t="s">
        <v>4656</v>
      </c>
      <c r="K2430" s="188"/>
      <c r="L2430" s="188" t="s">
        <v>4658</v>
      </c>
      <c r="M2430" s="188" t="s">
        <v>543</v>
      </c>
      <c r="N2430" s="188" t="s">
        <v>5218</v>
      </c>
      <c r="O2430" s="188" t="s">
        <v>1235</v>
      </c>
      <c r="P2430" s="169" t="s">
        <v>544</v>
      </c>
      <c r="Q2430" s="188" t="s">
        <v>7143</v>
      </c>
      <c r="R2430" s="169" t="s">
        <v>4664</v>
      </c>
      <c r="S2430" s="24"/>
      <c r="T2430" s="24"/>
      <c r="U2430" s="24"/>
    </row>
    <row r="2431" spans="2:21">
      <c r="B2431" s="24" t="s">
        <v>514</v>
      </c>
      <c r="C2431" s="24" t="s">
        <v>7453</v>
      </c>
      <c r="D2431" s="24"/>
      <c r="E2431" s="24" t="s">
        <v>281</v>
      </c>
      <c r="F2431" s="189" t="s">
        <v>4655</v>
      </c>
      <c r="G2431" s="189" t="s">
        <v>450</v>
      </c>
      <c r="H2431" s="195" t="s">
        <v>269</v>
      </c>
      <c r="I2431" s="188" t="s">
        <v>3961</v>
      </c>
      <c r="J2431" s="188" t="s">
        <v>3961</v>
      </c>
      <c r="K2431" s="188"/>
      <c r="L2431" s="188" t="s">
        <v>4658</v>
      </c>
      <c r="M2431" s="188" t="s">
        <v>543</v>
      </c>
      <c r="N2431" s="188" t="s">
        <v>5218</v>
      </c>
      <c r="O2431" s="188" t="s">
        <v>1235</v>
      </c>
      <c r="P2431" s="169" t="s">
        <v>544</v>
      </c>
      <c r="Q2431" s="188" t="s">
        <v>7143</v>
      </c>
      <c r="R2431" s="169" t="s">
        <v>4664</v>
      </c>
      <c r="S2431" s="24"/>
      <c r="T2431" s="24"/>
      <c r="U2431" s="24"/>
    </row>
    <row r="2432" spans="2:21">
      <c r="B2432" s="24" t="s">
        <v>514</v>
      </c>
      <c r="C2432" s="24" t="s">
        <v>7454</v>
      </c>
      <c r="D2432" s="24"/>
      <c r="E2432" s="24" t="s">
        <v>281</v>
      </c>
      <c r="F2432" s="189" t="s">
        <v>4655</v>
      </c>
      <c r="G2432" s="189" t="s">
        <v>450</v>
      </c>
      <c r="H2432" s="195" t="s">
        <v>269</v>
      </c>
      <c r="I2432" s="188" t="s">
        <v>3956</v>
      </c>
      <c r="J2432" s="188" t="s">
        <v>4656</v>
      </c>
      <c r="K2432" s="188"/>
      <c r="L2432" s="188" t="s">
        <v>4867</v>
      </c>
      <c r="M2432" s="188" t="s">
        <v>543</v>
      </c>
      <c r="N2432" s="188" t="s">
        <v>5218</v>
      </c>
      <c r="O2432" s="188" t="s">
        <v>1235</v>
      </c>
      <c r="P2432" s="169" t="s">
        <v>544</v>
      </c>
      <c r="Q2432" s="188" t="s">
        <v>7143</v>
      </c>
      <c r="R2432" s="169" t="s">
        <v>4664</v>
      </c>
      <c r="S2432" s="24"/>
      <c r="T2432" s="24"/>
      <c r="U2432" s="24"/>
    </row>
    <row r="2433" spans="2:21">
      <c r="B2433" s="24" t="s">
        <v>514</v>
      </c>
      <c r="C2433" s="24" t="s">
        <v>7455</v>
      </c>
      <c r="D2433" s="24"/>
      <c r="E2433" s="24" t="s">
        <v>281</v>
      </c>
      <c r="F2433" s="189" t="s">
        <v>4655</v>
      </c>
      <c r="G2433" s="189" t="s">
        <v>450</v>
      </c>
      <c r="H2433" s="195" t="s">
        <v>269</v>
      </c>
      <c r="I2433" s="188" t="s">
        <v>3961</v>
      </c>
      <c r="J2433" s="188" t="s">
        <v>3961</v>
      </c>
      <c r="K2433" s="188"/>
      <c r="L2433" s="188" t="s">
        <v>4867</v>
      </c>
      <c r="M2433" s="188" t="s">
        <v>543</v>
      </c>
      <c r="N2433" s="188" t="s">
        <v>5218</v>
      </c>
      <c r="O2433" s="188" t="s">
        <v>1235</v>
      </c>
      <c r="P2433" s="169" t="s">
        <v>544</v>
      </c>
      <c r="Q2433" s="188" t="s">
        <v>7143</v>
      </c>
      <c r="R2433" s="169" t="s">
        <v>4664</v>
      </c>
      <c r="S2433" s="24"/>
      <c r="T2433" s="24"/>
      <c r="U2433" s="24"/>
    </row>
    <row r="2434" spans="2:21">
      <c r="B2434" s="24" t="s">
        <v>514</v>
      </c>
      <c r="C2434" s="24" t="s">
        <v>7456</v>
      </c>
      <c r="D2434" s="24"/>
      <c r="E2434" s="24" t="s">
        <v>287</v>
      </c>
      <c r="F2434" s="189" t="s">
        <v>4655</v>
      </c>
      <c r="G2434" s="189" t="s">
        <v>507</v>
      </c>
      <c r="H2434" s="195" t="s">
        <v>288</v>
      </c>
      <c r="I2434" s="188" t="s">
        <v>3956</v>
      </c>
      <c r="J2434" s="188" t="s">
        <v>4656</v>
      </c>
      <c r="K2434" s="188"/>
      <c r="L2434" s="188" t="s">
        <v>4658</v>
      </c>
      <c r="M2434" s="188" t="s">
        <v>550</v>
      </c>
      <c r="N2434" s="188" t="s">
        <v>549</v>
      </c>
      <c r="O2434" s="188" t="s">
        <v>536</v>
      </c>
      <c r="P2434" s="169" t="s">
        <v>544</v>
      </c>
      <c r="Q2434" s="188" t="s">
        <v>7143</v>
      </c>
      <c r="R2434" s="169" t="s">
        <v>552</v>
      </c>
      <c r="S2434" s="24"/>
      <c r="T2434" s="24"/>
      <c r="U2434" s="24"/>
    </row>
    <row r="2435" spans="2:21">
      <c r="B2435" s="24" t="s">
        <v>514</v>
      </c>
      <c r="C2435" s="24" t="s">
        <v>7457</v>
      </c>
      <c r="D2435" s="24"/>
      <c r="E2435" s="24" t="s">
        <v>287</v>
      </c>
      <c r="F2435" s="189" t="s">
        <v>4655</v>
      </c>
      <c r="G2435" s="189" t="s">
        <v>507</v>
      </c>
      <c r="H2435" s="195" t="s">
        <v>288</v>
      </c>
      <c r="I2435" s="188" t="s">
        <v>3961</v>
      </c>
      <c r="J2435" s="188" t="s">
        <v>3961</v>
      </c>
      <c r="K2435" s="188"/>
      <c r="L2435" s="188" t="s">
        <v>4658</v>
      </c>
      <c r="M2435" s="188" t="s">
        <v>550</v>
      </c>
      <c r="N2435" s="188" t="s">
        <v>549</v>
      </c>
      <c r="O2435" s="188" t="s">
        <v>536</v>
      </c>
      <c r="P2435" s="169" t="s">
        <v>544</v>
      </c>
      <c r="Q2435" s="188" t="s">
        <v>7143</v>
      </c>
      <c r="R2435" s="169" t="s">
        <v>552</v>
      </c>
      <c r="S2435" s="24"/>
      <c r="T2435" s="24"/>
      <c r="U2435" s="24"/>
    </row>
    <row r="2436" spans="2:21">
      <c r="B2436" s="24" t="s">
        <v>514</v>
      </c>
      <c r="C2436" s="24" t="s">
        <v>7458</v>
      </c>
      <c r="D2436" s="24"/>
      <c r="E2436" s="24" t="s">
        <v>287</v>
      </c>
      <c r="F2436" s="189" t="s">
        <v>4655</v>
      </c>
      <c r="G2436" s="189" t="s">
        <v>507</v>
      </c>
      <c r="H2436" s="195" t="s">
        <v>288</v>
      </c>
      <c r="I2436" s="188" t="s">
        <v>3956</v>
      </c>
      <c r="J2436" s="188" t="s">
        <v>4656</v>
      </c>
      <c r="K2436" s="188"/>
      <c r="L2436" s="188" t="s">
        <v>4867</v>
      </c>
      <c r="M2436" s="188" t="s">
        <v>535</v>
      </c>
      <c r="N2436" s="188" t="s">
        <v>4868</v>
      </c>
      <c r="O2436" s="188" t="s">
        <v>536</v>
      </c>
      <c r="P2436" s="207">
        <v>98571826</v>
      </c>
      <c r="Q2436" s="188" t="s">
        <v>7146</v>
      </c>
      <c r="R2436" s="169" t="s">
        <v>4664</v>
      </c>
      <c r="S2436" s="24"/>
      <c r="T2436" s="24"/>
      <c r="U2436" s="24"/>
    </row>
    <row r="2437" spans="2:21">
      <c r="B2437" s="24" t="s">
        <v>514</v>
      </c>
      <c r="C2437" s="24" t="s">
        <v>7459</v>
      </c>
      <c r="D2437" s="24"/>
      <c r="E2437" s="24" t="s">
        <v>287</v>
      </c>
      <c r="F2437" s="189" t="s">
        <v>4655</v>
      </c>
      <c r="G2437" s="189" t="s">
        <v>507</v>
      </c>
      <c r="H2437" s="195" t="s">
        <v>288</v>
      </c>
      <c r="I2437" s="188" t="s">
        <v>3956</v>
      </c>
      <c r="J2437" s="188" t="s">
        <v>4656</v>
      </c>
      <c r="K2437" s="188"/>
      <c r="L2437" s="188" t="s">
        <v>4867</v>
      </c>
      <c r="M2437" s="188" t="s">
        <v>543</v>
      </c>
      <c r="N2437" s="188" t="s">
        <v>4868</v>
      </c>
      <c r="O2437" s="188" t="s">
        <v>536</v>
      </c>
      <c r="P2437" s="207">
        <v>98577187</v>
      </c>
      <c r="Q2437" s="188" t="s">
        <v>7143</v>
      </c>
      <c r="R2437" s="169" t="s">
        <v>4664</v>
      </c>
      <c r="S2437" s="24"/>
      <c r="T2437" s="24"/>
      <c r="U2437" s="24"/>
    </row>
    <row r="2438" spans="2:21">
      <c r="B2438" s="24" t="s">
        <v>514</v>
      </c>
      <c r="C2438" s="24" t="s">
        <v>7460</v>
      </c>
      <c r="D2438" s="24"/>
      <c r="E2438" s="24" t="s">
        <v>287</v>
      </c>
      <c r="F2438" s="189" t="s">
        <v>4655</v>
      </c>
      <c r="G2438" s="189" t="s">
        <v>507</v>
      </c>
      <c r="H2438" s="195" t="s">
        <v>288</v>
      </c>
      <c r="I2438" s="188" t="s">
        <v>3956</v>
      </c>
      <c r="J2438" s="188" t="s">
        <v>4656</v>
      </c>
      <c r="K2438" s="188"/>
      <c r="L2438" s="188" t="s">
        <v>4867</v>
      </c>
      <c r="M2438" s="188" t="s">
        <v>550</v>
      </c>
      <c r="N2438" s="188" t="s">
        <v>549</v>
      </c>
      <c r="O2438" s="188" t="s">
        <v>536</v>
      </c>
      <c r="P2438" s="169" t="s">
        <v>544</v>
      </c>
      <c r="Q2438" s="188" t="s">
        <v>7143</v>
      </c>
      <c r="R2438" s="169" t="s">
        <v>552</v>
      </c>
      <c r="S2438" s="24"/>
      <c r="T2438" s="24"/>
      <c r="U2438" s="24"/>
    </row>
    <row r="2439" spans="2:21">
      <c r="B2439" s="24" t="s">
        <v>514</v>
      </c>
      <c r="C2439" s="24" t="s">
        <v>7461</v>
      </c>
      <c r="D2439" s="24"/>
      <c r="E2439" s="24" t="s">
        <v>287</v>
      </c>
      <c r="F2439" s="189" t="s">
        <v>4655</v>
      </c>
      <c r="G2439" s="189" t="s">
        <v>507</v>
      </c>
      <c r="H2439" s="195" t="s">
        <v>288</v>
      </c>
      <c r="I2439" s="188" t="s">
        <v>3961</v>
      </c>
      <c r="J2439" s="188" t="s">
        <v>3961</v>
      </c>
      <c r="K2439" s="188"/>
      <c r="L2439" s="188" t="s">
        <v>4867</v>
      </c>
      <c r="M2439" s="188" t="s">
        <v>535</v>
      </c>
      <c r="N2439" s="188" t="s">
        <v>4868</v>
      </c>
      <c r="O2439" s="188" t="s">
        <v>536</v>
      </c>
      <c r="P2439" s="169" t="s">
        <v>544</v>
      </c>
      <c r="Q2439" s="188" t="s">
        <v>7146</v>
      </c>
      <c r="R2439" s="169" t="s">
        <v>4664</v>
      </c>
      <c r="S2439" s="24"/>
      <c r="T2439" s="24"/>
      <c r="U2439" s="24"/>
    </row>
    <row r="2440" spans="2:21">
      <c r="B2440" s="24" t="s">
        <v>514</v>
      </c>
      <c r="C2440" s="24" t="s">
        <v>7462</v>
      </c>
      <c r="D2440" s="24"/>
      <c r="E2440" s="24" t="s">
        <v>287</v>
      </c>
      <c r="F2440" s="189" t="s">
        <v>4655</v>
      </c>
      <c r="G2440" s="189" t="s">
        <v>507</v>
      </c>
      <c r="H2440" s="195" t="s">
        <v>288</v>
      </c>
      <c r="I2440" s="188" t="s">
        <v>3961</v>
      </c>
      <c r="J2440" s="188" t="s">
        <v>3961</v>
      </c>
      <c r="K2440" s="188"/>
      <c r="L2440" s="188" t="s">
        <v>4867</v>
      </c>
      <c r="M2440" s="188" t="s">
        <v>543</v>
      </c>
      <c r="N2440" s="188" t="s">
        <v>4868</v>
      </c>
      <c r="O2440" s="188" t="s">
        <v>536</v>
      </c>
      <c r="P2440" s="169" t="s">
        <v>544</v>
      </c>
      <c r="Q2440" s="188" t="s">
        <v>7143</v>
      </c>
      <c r="R2440" s="169" t="s">
        <v>4664</v>
      </c>
      <c r="S2440" s="24"/>
      <c r="T2440" s="24"/>
      <c r="U2440" s="24"/>
    </row>
    <row r="2441" spans="2:21">
      <c r="B2441" s="24" t="s">
        <v>514</v>
      </c>
      <c r="C2441" s="24" t="s">
        <v>7463</v>
      </c>
      <c r="D2441" s="24"/>
      <c r="E2441" s="24" t="s">
        <v>287</v>
      </c>
      <c r="F2441" s="189" t="s">
        <v>4655</v>
      </c>
      <c r="G2441" s="189" t="s">
        <v>507</v>
      </c>
      <c r="H2441" s="195" t="s">
        <v>288</v>
      </c>
      <c r="I2441" s="188" t="s">
        <v>3961</v>
      </c>
      <c r="J2441" s="188" t="s">
        <v>3961</v>
      </c>
      <c r="K2441" s="188"/>
      <c r="L2441" s="188" t="s">
        <v>4867</v>
      </c>
      <c r="M2441" s="188" t="s">
        <v>550</v>
      </c>
      <c r="N2441" s="188" t="s">
        <v>549</v>
      </c>
      <c r="O2441" s="188" t="s">
        <v>536</v>
      </c>
      <c r="P2441" s="169" t="s">
        <v>544</v>
      </c>
      <c r="Q2441" s="188" t="s">
        <v>7143</v>
      </c>
      <c r="R2441" s="169" t="s">
        <v>552</v>
      </c>
      <c r="S2441" s="24"/>
      <c r="T2441" s="24"/>
      <c r="U2441" s="24"/>
    </row>
    <row r="2442" spans="2:21">
      <c r="B2442" s="24" t="s">
        <v>514</v>
      </c>
      <c r="C2442" s="24" t="s">
        <v>7464</v>
      </c>
      <c r="D2442" s="24"/>
      <c r="E2442" s="24" t="s">
        <v>287</v>
      </c>
      <c r="F2442" s="189" t="s">
        <v>4655</v>
      </c>
      <c r="G2442" s="189" t="s">
        <v>507</v>
      </c>
      <c r="H2442" s="195" t="s">
        <v>288</v>
      </c>
      <c r="I2442" s="188" t="s">
        <v>3956</v>
      </c>
      <c r="J2442" s="188" t="s">
        <v>4656</v>
      </c>
      <c r="K2442" s="188"/>
      <c r="L2442" s="188" t="s">
        <v>4658</v>
      </c>
      <c r="M2442" s="188" t="s">
        <v>535</v>
      </c>
      <c r="N2442" s="188" t="s">
        <v>4868</v>
      </c>
      <c r="O2442" s="188" t="s">
        <v>536</v>
      </c>
      <c r="P2442" s="169" t="s">
        <v>544</v>
      </c>
      <c r="Q2442" s="188" t="s">
        <v>7146</v>
      </c>
      <c r="R2442" s="169" t="s">
        <v>4664</v>
      </c>
      <c r="S2442" s="24"/>
      <c r="T2442" s="24"/>
      <c r="U2442" s="24"/>
    </row>
    <row r="2443" spans="2:21">
      <c r="B2443" s="24" t="s">
        <v>514</v>
      </c>
      <c r="C2443" s="24" t="s">
        <v>7465</v>
      </c>
      <c r="D2443" s="24"/>
      <c r="E2443" s="24" t="s">
        <v>287</v>
      </c>
      <c r="F2443" s="189" t="s">
        <v>4655</v>
      </c>
      <c r="G2443" s="189" t="s">
        <v>507</v>
      </c>
      <c r="H2443" s="195" t="s">
        <v>288</v>
      </c>
      <c r="I2443" s="188" t="s">
        <v>3956</v>
      </c>
      <c r="J2443" s="188" t="s">
        <v>4656</v>
      </c>
      <c r="K2443" s="188"/>
      <c r="L2443" s="188" t="s">
        <v>4658</v>
      </c>
      <c r="M2443" s="188" t="s">
        <v>543</v>
      </c>
      <c r="N2443" s="188" t="s">
        <v>4868</v>
      </c>
      <c r="O2443" s="188" t="s">
        <v>536</v>
      </c>
      <c r="P2443" s="169" t="s">
        <v>544</v>
      </c>
      <c r="Q2443" s="188" t="s">
        <v>7143</v>
      </c>
      <c r="R2443" s="169" t="s">
        <v>4664</v>
      </c>
      <c r="S2443" s="24"/>
      <c r="T2443" s="24"/>
      <c r="U2443" s="24"/>
    </row>
    <row r="2444" spans="2:21">
      <c r="B2444" s="24" t="s">
        <v>514</v>
      </c>
      <c r="C2444" s="24" t="s">
        <v>7466</v>
      </c>
      <c r="D2444" s="24"/>
      <c r="E2444" s="24" t="s">
        <v>287</v>
      </c>
      <c r="F2444" s="189" t="s">
        <v>4655</v>
      </c>
      <c r="G2444" s="189" t="s">
        <v>507</v>
      </c>
      <c r="H2444" s="195" t="s">
        <v>288</v>
      </c>
      <c r="I2444" s="188" t="s">
        <v>3961</v>
      </c>
      <c r="J2444" s="188" t="s">
        <v>3961</v>
      </c>
      <c r="K2444" s="188"/>
      <c r="L2444" s="188" t="s">
        <v>4658</v>
      </c>
      <c r="M2444" s="188" t="s">
        <v>535</v>
      </c>
      <c r="N2444" s="188" t="s">
        <v>4868</v>
      </c>
      <c r="O2444" s="188" t="s">
        <v>536</v>
      </c>
      <c r="P2444" s="169" t="s">
        <v>544</v>
      </c>
      <c r="Q2444" s="188" t="s">
        <v>7146</v>
      </c>
      <c r="R2444" s="169" t="s">
        <v>4664</v>
      </c>
      <c r="S2444" s="24"/>
      <c r="T2444" s="24"/>
      <c r="U2444" s="24"/>
    </row>
    <row r="2445" spans="2:21">
      <c r="B2445" s="24" t="s">
        <v>514</v>
      </c>
      <c r="C2445" s="24" t="s">
        <v>7467</v>
      </c>
      <c r="D2445" s="24"/>
      <c r="E2445" s="24" t="s">
        <v>287</v>
      </c>
      <c r="F2445" s="189" t="s">
        <v>4655</v>
      </c>
      <c r="G2445" s="189" t="s">
        <v>507</v>
      </c>
      <c r="H2445" s="195" t="s">
        <v>288</v>
      </c>
      <c r="I2445" s="188" t="s">
        <v>3961</v>
      </c>
      <c r="J2445" s="188" t="s">
        <v>3961</v>
      </c>
      <c r="K2445" s="188"/>
      <c r="L2445" s="188" t="s">
        <v>4658</v>
      </c>
      <c r="M2445" s="188" t="s">
        <v>543</v>
      </c>
      <c r="N2445" s="188" t="s">
        <v>4868</v>
      </c>
      <c r="O2445" s="188" t="s">
        <v>536</v>
      </c>
      <c r="P2445" s="169" t="s">
        <v>544</v>
      </c>
      <c r="Q2445" s="188" t="s">
        <v>7143</v>
      </c>
      <c r="R2445" s="169" t="s">
        <v>4664</v>
      </c>
      <c r="S2445" s="24"/>
      <c r="T2445" s="24"/>
      <c r="U2445" s="24"/>
    </row>
    <row r="2446" spans="2:21">
      <c r="B2446" s="24" t="s">
        <v>514</v>
      </c>
      <c r="C2446" s="24" t="s">
        <v>7468</v>
      </c>
      <c r="D2446" s="24"/>
      <c r="E2446" s="24" t="s">
        <v>287</v>
      </c>
      <c r="F2446" s="189" t="s">
        <v>4655</v>
      </c>
      <c r="G2446" s="189" t="s">
        <v>507</v>
      </c>
      <c r="H2446" s="195" t="s">
        <v>288</v>
      </c>
      <c r="I2446" s="188" t="s">
        <v>3956</v>
      </c>
      <c r="J2446" s="188" t="s">
        <v>4656</v>
      </c>
      <c r="K2446" s="188"/>
      <c r="L2446" s="188" t="s">
        <v>4658</v>
      </c>
      <c r="M2446" s="188" t="s">
        <v>535</v>
      </c>
      <c r="N2446" s="188" t="s">
        <v>5218</v>
      </c>
      <c r="O2446" s="188" t="s">
        <v>536</v>
      </c>
      <c r="P2446" s="169" t="s">
        <v>544</v>
      </c>
      <c r="Q2446" s="188" t="s">
        <v>7143</v>
      </c>
      <c r="R2446" s="169" t="s">
        <v>4664</v>
      </c>
      <c r="S2446" s="24"/>
      <c r="T2446" s="24"/>
      <c r="U2446" s="24"/>
    </row>
    <row r="2447" spans="2:21">
      <c r="B2447" s="24" t="s">
        <v>514</v>
      </c>
      <c r="C2447" s="24" t="s">
        <v>7469</v>
      </c>
      <c r="D2447" s="24"/>
      <c r="E2447" s="24" t="s">
        <v>287</v>
      </c>
      <c r="F2447" s="189" t="s">
        <v>4655</v>
      </c>
      <c r="G2447" s="189" t="s">
        <v>507</v>
      </c>
      <c r="H2447" s="195" t="s">
        <v>288</v>
      </c>
      <c r="I2447" s="188" t="s">
        <v>3956</v>
      </c>
      <c r="J2447" s="188" t="s">
        <v>4656</v>
      </c>
      <c r="K2447" s="188"/>
      <c r="L2447" s="188" t="s">
        <v>4658</v>
      </c>
      <c r="M2447" s="188" t="s">
        <v>543</v>
      </c>
      <c r="N2447" s="188" t="s">
        <v>5218</v>
      </c>
      <c r="O2447" s="188" t="s">
        <v>536</v>
      </c>
      <c r="P2447" s="169" t="s">
        <v>544</v>
      </c>
      <c r="Q2447" s="188" t="s">
        <v>7143</v>
      </c>
      <c r="R2447" s="169" t="s">
        <v>4664</v>
      </c>
      <c r="S2447" s="24"/>
      <c r="T2447" s="24"/>
      <c r="U2447" s="24"/>
    </row>
    <row r="2448" spans="2:21">
      <c r="B2448" s="24" t="s">
        <v>514</v>
      </c>
      <c r="C2448" s="24" t="s">
        <v>7470</v>
      </c>
      <c r="D2448" s="24"/>
      <c r="E2448" s="24" t="s">
        <v>287</v>
      </c>
      <c r="F2448" s="189" t="s">
        <v>4655</v>
      </c>
      <c r="G2448" s="189" t="s">
        <v>507</v>
      </c>
      <c r="H2448" s="195" t="s">
        <v>288</v>
      </c>
      <c r="I2448" s="188" t="s">
        <v>3961</v>
      </c>
      <c r="J2448" s="188" t="s">
        <v>3961</v>
      </c>
      <c r="K2448" s="188"/>
      <c r="L2448" s="188" t="s">
        <v>4658</v>
      </c>
      <c r="M2448" s="188" t="s">
        <v>535</v>
      </c>
      <c r="N2448" s="188" t="s">
        <v>5218</v>
      </c>
      <c r="O2448" s="188" t="s">
        <v>536</v>
      </c>
      <c r="P2448" s="169" t="s">
        <v>544</v>
      </c>
      <c r="Q2448" s="188" t="s">
        <v>7143</v>
      </c>
      <c r="R2448" s="169" t="s">
        <v>4664</v>
      </c>
      <c r="S2448" s="24"/>
      <c r="T2448" s="24"/>
      <c r="U2448" s="24"/>
    </row>
    <row r="2449" spans="2:21">
      <c r="B2449" s="24" t="s">
        <v>514</v>
      </c>
      <c r="C2449" s="24" t="s">
        <v>7471</v>
      </c>
      <c r="D2449" s="24"/>
      <c r="E2449" s="24" t="s">
        <v>287</v>
      </c>
      <c r="F2449" s="189" t="s">
        <v>4655</v>
      </c>
      <c r="G2449" s="189" t="s">
        <v>507</v>
      </c>
      <c r="H2449" s="195" t="s">
        <v>288</v>
      </c>
      <c r="I2449" s="188" t="s">
        <v>3961</v>
      </c>
      <c r="J2449" s="188" t="s">
        <v>3961</v>
      </c>
      <c r="K2449" s="188"/>
      <c r="L2449" s="188" t="s">
        <v>4658</v>
      </c>
      <c r="M2449" s="188" t="s">
        <v>543</v>
      </c>
      <c r="N2449" s="188" t="s">
        <v>5218</v>
      </c>
      <c r="O2449" s="188" t="s">
        <v>536</v>
      </c>
      <c r="P2449" s="169" t="s">
        <v>544</v>
      </c>
      <c r="Q2449" s="188" t="s">
        <v>7143</v>
      </c>
      <c r="R2449" s="169" t="s">
        <v>4664</v>
      </c>
      <c r="S2449" s="24"/>
      <c r="T2449" s="24"/>
      <c r="U2449" s="24"/>
    </row>
    <row r="2450" spans="2:21">
      <c r="B2450" s="24" t="s">
        <v>514</v>
      </c>
      <c r="C2450" s="24" t="s">
        <v>7472</v>
      </c>
      <c r="D2450" s="24"/>
      <c r="E2450" s="24" t="s">
        <v>287</v>
      </c>
      <c r="F2450" s="189" t="s">
        <v>4655</v>
      </c>
      <c r="G2450" s="189" t="s">
        <v>507</v>
      </c>
      <c r="H2450" s="195" t="s">
        <v>288</v>
      </c>
      <c r="I2450" s="188" t="s">
        <v>3956</v>
      </c>
      <c r="J2450" s="188" t="s">
        <v>4656</v>
      </c>
      <c r="K2450" s="188"/>
      <c r="L2450" s="188" t="s">
        <v>4867</v>
      </c>
      <c r="M2450" s="188" t="s">
        <v>535</v>
      </c>
      <c r="N2450" s="188" t="s">
        <v>5218</v>
      </c>
      <c r="O2450" s="188" t="s">
        <v>536</v>
      </c>
      <c r="P2450" s="169" t="s">
        <v>544</v>
      </c>
      <c r="Q2450" s="188" t="s">
        <v>7143</v>
      </c>
      <c r="R2450" s="169" t="s">
        <v>4664</v>
      </c>
      <c r="S2450" s="24"/>
      <c r="T2450" s="24"/>
      <c r="U2450" s="24"/>
    </row>
    <row r="2451" spans="2:21">
      <c r="B2451" s="24" t="s">
        <v>514</v>
      </c>
      <c r="C2451" s="24" t="s">
        <v>7473</v>
      </c>
      <c r="D2451" s="24"/>
      <c r="E2451" s="24" t="s">
        <v>287</v>
      </c>
      <c r="F2451" s="189" t="s">
        <v>4655</v>
      </c>
      <c r="G2451" s="189" t="s">
        <v>507</v>
      </c>
      <c r="H2451" s="195" t="s">
        <v>288</v>
      </c>
      <c r="I2451" s="188" t="s">
        <v>3956</v>
      </c>
      <c r="J2451" s="188" t="s">
        <v>4656</v>
      </c>
      <c r="K2451" s="188"/>
      <c r="L2451" s="188" t="s">
        <v>4867</v>
      </c>
      <c r="M2451" s="188" t="s">
        <v>543</v>
      </c>
      <c r="N2451" s="188" t="s">
        <v>5218</v>
      </c>
      <c r="O2451" s="188" t="s">
        <v>536</v>
      </c>
      <c r="P2451" s="169" t="s">
        <v>544</v>
      </c>
      <c r="Q2451" s="188" t="s">
        <v>7143</v>
      </c>
      <c r="R2451" s="169" t="s">
        <v>4664</v>
      </c>
      <c r="S2451" s="24"/>
      <c r="T2451" s="24"/>
      <c r="U2451" s="24"/>
    </row>
    <row r="2452" spans="2:21">
      <c r="B2452" s="24" t="s">
        <v>514</v>
      </c>
      <c r="C2452" s="24" t="s">
        <v>7474</v>
      </c>
      <c r="D2452" s="24"/>
      <c r="E2452" s="24" t="s">
        <v>287</v>
      </c>
      <c r="F2452" s="189" t="s">
        <v>4655</v>
      </c>
      <c r="G2452" s="189" t="s">
        <v>507</v>
      </c>
      <c r="H2452" s="195" t="s">
        <v>288</v>
      </c>
      <c r="I2452" s="188" t="s">
        <v>3961</v>
      </c>
      <c r="J2452" s="188" t="s">
        <v>3961</v>
      </c>
      <c r="K2452" s="188"/>
      <c r="L2452" s="188" t="s">
        <v>4867</v>
      </c>
      <c r="M2452" s="188" t="s">
        <v>535</v>
      </c>
      <c r="N2452" s="188" t="s">
        <v>5218</v>
      </c>
      <c r="O2452" s="188" t="s">
        <v>536</v>
      </c>
      <c r="P2452" s="169" t="s">
        <v>544</v>
      </c>
      <c r="Q2452" s="188" t="s">
        <v>7143</v>
      </c>
      <c r="R2452" s="169" t="s">
        <v>4664</v>
      </c>
      <c r="S2452" s="24"/>
      <c r="T2452" s="24"/>
      <c r="U2452" s="24"/>
    </row>
    <row r="2453" spans="2:21">
      <c r="B2453" s="24" t="s">
        <v>514</v>
      </c>
      <c r="C2453" s="24" t="s">
        <v>7475</v>
      </c>
      <c r="D2453" s="24"/>
      <c r="E2453" s="24" t="s">
        <v>287</v>
      </c>
      <c r="F2453" s="189" t="s">
        <v>4655</v>
      </c>
      <c r="G2453" s="189" t="s">
        <v>507</v>
      </c>
      <c r="H2453" s="195" t="s">
        <v>288</v>
      </c>
      <c r="I2453" s="188" t="s">
        <v>3961</v>
      </c>
      <c r="J2453" s="188" t="s">
        <v>3961</v>
      </c>
      <c r="K2453" s="188"/>
      <c r="L2453" s="188" t="s">
        <v>4867</v>
      </c>
      <c r="M2453" s="188" t="s">
        <v>543</v>
      </c>
      <c r="N2453" s="188" t="s">
        <v>5218</v>
      </c>
      <c r="O2453" s="188" t="s">
        <v>536</v>
      </c>
      <c r="P2453" s="169" t="s">
        <v>544</v>
      </c>
      <c r="Q2453" s="188" t="s">
        <v>7143</v>
      </c>
      <c r="R2453" s="169" t="s">
        <v>4664</v>
      </c>
      <c r="S2453" s="24"/>
      <c r="T2453" s="24"/>
      <c r="U2453" s="24"/>
    </row>
    <row r="2454" spans="2:21">
      <c r="B2454" s="24" t="s">
        <v>514</v>
      </c>
      <c r="C2454" s="24" t="s">
        <v>7476</v>
      </c>
      <c r="D2454" s="24"/>
      <c r="E2454" s="24" t="s">
        <v>287</v>
      </c>
      <c r="F2454" s="189" t="s">
        <v>4655</v>
      </c>
      <c r="G2454" s="189" t="s">
        <v>507</v>
      </c>
      <c r="H2454" s="195" t="s">
        <v>288</v>
      </c>
      <c r="I2454" s="188" t="s">
        <v>3956</v>
      </c>
      <c r="J2454" s="188" t="s">
        <v>4656</v>
      </c>
      <c r="K2454" s="188"/>
      <c r="L2454" s="188" t="s">
        <v>4658</v>
      </c>
      <c r="M2454" s="188" t="s">
        <v>550</v>
      </c>
      <c r="N2454" s="188" t="s">
        <v>549</v>
      </c>
      <c r="O2454" s="188" t="s">
        <v>1125</v>
      </c>
      <c r="P2454" s="169" t="s">
        <v>544</v>
      </c>
      <c r="Q2454" s="188" t="s">
        <v>7143</v>
      </c>
      <c r="R2454" s="25" t="s">
        <v>1095</v>
      </c>
      <c r="S2454" s="24"/>
      <c r="T2454" s="24"/>
      <c r="U2454" s="24"/>
    </row>
    <row r="2455" spans="2:21">
      <c r="B2455" s="24" t="s">
        <v>514</v>
      </c>
      <c r="C2455" s="24" t="s">
        <v>7477</v>
      </c>
      <c r="D2455" s="24"/>
      <c r="E2455" s="24" t="s">
        <v>287</v>
      </c>
      <c r="F2455" s="189" t="s">
        <v>4655</v>
      </c>
      <c r="G2455" s="189" t="s">
        <v>507</v>
      </c>
      <c r="H2455" s="195" t="s">
        <v>288</v>
      </c>
      <c r="I2455" s="188" t="s">
        <v>3961</v>
      </c>
      <c r="J2455" s="188" t="s">
        <v>3961</v>
      </c>
      <c r="K2455" s="188"/>
      <c r="L2455" s="188" t="s">
        <v>4658</v>
      </c>
      <c r="M2455" s="188" t="s">
        <v>550</v>
      </c>
      <c r="N2455" s="188" t="s">
        <v>549</v>
      </c>
      <c r="O2455" s="188" t="s">
        <v>1125</v>
      </c>
      <c r="P2455" s="169" t="s">
        <v>544</v>
      </c>
      <c r="Q2455" s="188" t="s">
        <v>7143</v>
      </c>
      <c r="R2455" s="25" t="s">
        <v>1095</v>
      </c>
      <c r="S2455" s="24"/>
      <c r="T2455" s="24"/>
      <c r="U2455" s="24"/>
    </row>
    <row r="2456" spans="2:21">
      <c r="B2456" s="24" t="s">
        <v>514</v>
      </c>
      <c r="C2456" s="24" t="s">
        <v>7478</v>
      </c>
      <c r="D2456" s="24"/>
      <c r="E2456" s="24" t="s">
        <v>287</v>
      </c>
      <c r="F2456" s="189" t="s">
        <v>4655</v>
      </c>
      <c r="G2456" s="189" t="s">
        <v>507</v>
      </c>
      <c r="H2456" s="195" t="s">
        <v>288</v>
      </c>
      <c r="I2456" s="188" t="s">
        <v>3956</v>
      </c>
      <c r="J2456" s="188" t="s">
        <v>4656</v>
      </c>
      <c r="K2456" s="188"/>
      <c r="L2456" s="188" t="s">
        <v>4867</v>
      </c>
      <c r="M2456" s="188" t="s">
        <v>535</v>
      </c>
      <c r="N2456" s="188" t="s">
        <v>4868</v>
      </c>
      <c r="O2456" s="188" t="s">
        <v>1125</v>
      </c>
      <c r="P2456" s="169" t="s">
        <v>544</v>
      </c>
      <c r="Q2456" s="188" t="s">
        <v>7143</v>
      </c>
      <c r="R2456" s="25" t="s">
        <v>1095</v>
      </c>
      <c r="S2456" s="24"/>
      <c r="T2456" s="24"/>
      <c r="U2456" s="24"/>
    </row>
    <row r="2457" spans="2:21">
      <c r="B2457" s="24" t="s">
        <v>514</v>
      </c>
      <c r="C2457" s="24" t="s">
        <v>7479</v>
      </c>
      <c r="D2457" s="24"/>
      <c r="E2457" s="24" t="s">
        <v>287</v>
      </c>
      <c r="F2457" s="189" t="s">
        <v>4655</v>
      </c>
      <c r="G2457" s="189" t="s">
        <v>507</v>
      </c>
      <c r="H2457" s="195" t="s">
        <v>288</v>
      </c>
      <c r="I2457" s="188" t="s">
        <v>3956</v>
      </c>
      <c r="J2457" s="188" t="s">
        <v>4656</v>
      </c>
      <c r="K2457" s="188"/>
      <c r="L2457" s="188" t="s">
        <v>4867</v>
      </c>
      <c r="M2457" s="188" t="s">
        <v>543</v>
      </c>
      <c r="N2457" s="188" t="s">
        <v>4868</v>
      </c>
      <c r="O2457" s="188" t="s">
        <v>1125</v>
      </c>
      <c r="P2457" s="169" t="s">
        <v>544</v>
      </c>
      <c r="Q2457" s="188" t="s">
        <v>7143</v>
      </c>
      <c r="R2457" s="169" t="s">
        <v>4664</v>
      </c>
      <c r="S2457" s="24"/>
      <c r="T2457" s="24"/>
      <c r="U2457" s="24"/>
    </row>
    <row r="2458" spans="2:21">
      <c r="B2458" s="24" t="s">
        <v>514</v>
      </c>
      <c r="C2458" s="24" t="s">
        <v>7480</v>
      </c>
      <c r="D2458" s="24"/>
      <c r="E2458" s="24" t="s">
        <v>287</v>
      </c>
      <c r="F2458" s="189" t="s">
        <v>4655</v>
      </c>
      <c r="G2458" s="189" t="s">
        <v>507</v>
      </c>
      <c r="H2458" s="195" t="s">
        <v>288</v>
      </c>
      <c r="I2458" s="188" t="s">
        <v>3956</v>
      </c>
      <c r="J2458" s="188" t="s">
        <v>4656</v>
      </c>
      <c r="K2458" s="188"/>
      <c r="L2458" s="188" t="s">
        <v>4867</v>
      </c>
      <c r="M2458" s="188" t="s">
        <v>550</v>
      </c>
      <c r="N2458" s="188" t="s">
        <v>549</v>
      </c>
      <c r="O2458" s="188" t="s">
        <v>1125</v>
      </c>
      <c r="P2458" s="169" t="s">
        <v>544</v>
      </c>
      <c r="Q2458" s="188" t="s">
        <v>7143</v>
      </c>
      <c r="R2458" s="25" t="s">
        <v>1095</v>
      </c>
      <c r="S2458" s="24"/>
      <c r="T2458" s="24"/>
      <c r="U2458" s="24"/>
    </row>
    <row r="2459" spans="2:21">
      <c r="B2459" s="24" t="s">
        <v>514</v>
      </c>
      <c r="C2459" s="24" t="s">
        <v>7481</v>
      </c>
      <c r="D2459" s="24"/>
      <c r="E2459" s="24" t="s">
        <v>287</v>
      </c>
      <c r="F2459" s="189" t="s">
        <v>4655</v>
      </c>
      <c r="G2459" s="189" t="s">
        <v>507</v>
      </c>
      <c r="H2459" s="195" t="s">
        <v>288</v>
      </c>
      <c r="I2459" s="188" t="s">
        <v>3961</v>
      </c>
      <c r="J2459" s="188" t="s">
        <v>3961</v>
      </c>
      <c r="K2459" s="188"/>
      <c r="L2459" s="188" t="s">
        <v>4867</v>
      </c>
      <c r="M2459" s="188" t="s">
        <v>535</v>
      </c>
      <c r="N2459" s="188" t="s">
        <v>4868</v>
      </c>
      <c r="O2459" s="188" t="s">
        <v>1125</v>
      </c>
      <c r="P2459" s="169" t="s">
        <v>544</v>
      </c>
      <c r="Q2459" s="188" t="s">
        <v>7143</v>
      </c>
      <c r="R2459" s="25" t="s">
        <v>1095</v>
      </c>
      <c r="S2459" s="24"/>
      <c r="T2459" s="24"/>
      <c r="U2459" s="24"/>
    </row>
    <row r="2460" spans="2:21">
      <c r="B2460" s="24" t="s">
        <v>514</v>
      </c>
      <c r="C2460" s="24" t="s">
        <v>7482</v>
      </c>
      <c r="D2460" s="24"/>
      <c r="E2460" s="24" t="s">
        <v>287</v>
      </c>
      <c r="F2460" s="189" t="s">
        <v>4655</v>
      </c>
      <c r="G2460" s="189" t="s">
        <v>507</v>
      </c>
      <c r="H2460" s="195" t="s">
        <v>288</v>
      </c>
      <c r="I2460" s="188" t="s">
        <v>3961</v>
      </c>
      <c r="J2460" s="188" t="s">
        <v>3961</v>
      </c>
      <c r="K2460" s="188"/>
      <c r="L2460" s="188" t="s">
        <v>4867</v>
      </c>
      <c r="M2460" s="188" t="s">
        <v>543</v>
      </c>
      <c r="N2460" s="188" t="s">
        <v>4868</v>
      </c>
      <c r="O2460" s="188" t="s">
        <v>1125</v>
      </c>
      <c r="P2460" s="169" t="s">
        <v>544</v>
      </c>
      <c r="Q2460" s="188" t="s">
        <v>7143</v>
      </c>
      <c r="R2460" s="169" t="s">
        <v>4664</v>
      </c>
      <c r="S2460" s="24"/>
      <c r="T2460" s="24"/>
      <c r="U2460" s="24"/>
    </row>
    <row r="2461" spans="2:21">
      <c r="B2461" s="24" t="s">
        <v>514</v>
      </c>
      <c r="C2461" s="24" t="s">
        <v>7483</v>
      </c>
      <c r="D2461" s="24"/>
      <c r="E2461" s="24" t="s">
        <v>287</v>
      </c>
      <c r="F2461" s="189" t="s">
        <v>4655</v>
      </c>
      <c r="G2461" s="189" t="s">
        <v>507</v>
      </c>
      <c r="H2461" s="195" t="s">
        <v>288</v>
      </c>
      <c r="I2461" s="188" t="s">
        <v>3961</v>
      </c>
      <c r="J2461" s="188" t="s">
        <v>3961</v>
      </c>
      <c r="K2461" s="188"/>
      <c r="L2461" s="188" t="s">
        <v>4867</v>
      </c>
      <c r="M2461" s="188" t="s">
        <v>550</v>
      </c>
      <c r="N2461" s="188" t="s">
        <v>549</v>
      </c>
      <c r="O2461" s="188" t="s">
        <v>1125</v>
      </c>
      <c r="P2461" s="169" t="s">
        <v>544</v>
      </c>
      <c r="Q2461" s="188" t="s">
        <v>7143</v>
      </c>
      <c r="R2461" s="25" t="s">
        <v>1095</v>
      </c>
      <c r="S2461" s="24"/>
      <c r="T2461" s="24"/>
      <c r="U2461" s="24"/>
    </row>
    <row r="2462" spans="2:21">
      <c r="B2462" s="24" t="s">
        <v>514</v>
      </c>
      <c r="C2462" s="24" t="s">
        <v>7484</v>
      </c>
      <c r="D2462" s="24"/>
      <c r="E2462" s="24" t="s">
        <v>287</v>
      </c>
      <c r="F2462" s="189" t="s">
        <v>4655</v>
      </c>
      <c r="G2462" s="189" t="s">
        <v>507</v>
      </c>
      <c r="H2462" s="195" t="s">
        <v>288</v>
      </c>
      <c r="I2462" s="188" t="s">
        <v>3956</v>
      </c>
      <c r="J2462" s="188" t="s">
        <v>4656</v>
      </c>
      <c r="K2462" s="188"/>
      <c r="L2462" s="188" t="s">
        <v>4658</v>
      </c>
      <c r="M2462" s="188" t="s">
        <v>535</v>
      </c>
      <c r="N2462" s="188" t="s">
        <v>4868</v>
      </c>
      <c r="O2462" s="188" t="s">
        <v>1125</v>
      </c>
      <c r="P2462" s="169" t="s">
        <v>544</v>
      </c>
      <c r="Q2462" s="188" t="s">
        <v>7143</v>
      </c>
      <c r="R2462" s="25" t="s">
        <v>1095</v>
      </c>
      <c r="S2462" s="24"/>
      <c r="T2462" s="24"/>
      <c r="U2462" s="24"/>
    </row>
    <row r="2463" spans="2:21">
      <c r="B2463" s="24" t="s">
        <v>514</v>
      </c>
      <c r="C2463" s="24" t="s">
        <v>7485</v>
      </c>
      <c r="D2463" s="24"/>
      <c r="E2463" s="24" t="s">
        <v>287</v>
      </c>
      <c r="F2463" s="189" t="s">
        <v>4655</v>
      </c>
      <c r="G2463" s="189" t="s">
        <v>507</v>
      </c>
      <c r="H2463" s="195" t="s">
        <v>288</v>
      </c>
      <c r="I2463" s="188" t="s">
        <v>3956</v>
      </c>
      <c r="J2463" s="188" t="s">
        <v>4656</v>
      </c>
      <c r="K2463" s="188"/>
      <c r="L2463" s="188" t="s">
        <v>4658</v>
      </c>
      <c r="M2463" s="188" t="s">
        <v>543</v>
      </c>
      <c r="N2463" s="188" t="s">
        <v>4868</v>
      </c>
      <c r="O2463" s="188" t="s">
        <v>1125</v>
      </c>
      <c r="P2463" s="169" t="s">
        <v>544</v>
      </c>
      <c r="Q2463" s="188" t="s">
        <v>7143</v>
      </c>
      <c r="R2463" s="169" t="s">
        <v>4664</v>
      </c>
      <c r="S2463" s="24"/>
      <c r="T2463" s="24"/>
      <c r="U2463" s="24"/>
    </row>
    <row r="2464" spans="2:21">
      <c r="B2464" s="24" t="s">
        <v>514</v>
      </c>
      <c r="C2464" s="24" t="s">
        <v>7486</v>
      </c>
      <c r="D2464" s="24"/>
      <c r="E2464" s="24" t="s">
        <v>287</v>
      </c>
      <c r="F2464" s="189" t="s">
        <v>4655</v>
      </c>
      <c r="G2464" s="189" t="s">
        <v>507</v>
      </c>
      <c r="H2464" s="195" t="s">
        <v>288</v>
      </c>
      <c r="I2464" s="188" t="s">
        <v>3961</v>
      </c>
      <c r="J2464" s="188" t="s">
        <v>3961</v>
      </c>
      <c r="K2464" s="188"/>
      <c r="L2464" s="188" t="s">
        <v>4658</v>
      </c>
      <c r="M2464" s="188" t="s">
        <v>535</v>
      </c>
      <c r="N2464" s="188" t="s">
        <v>4868</v>
      </c>
      <c r="O2464" s="188" t="s">
        <v>1125</v>
      </c>
      <c r="P2464" s="169" t="s">
        <v>544</v>
      </c>
      <c r="Q2464" s="188" t="s">
        <v>7143</v>
      </c>
      <c r="R2464" s="25" t="s">
        <v>1095</v>
      </c>
      <c r="S2464" s="24"/>
      <c r="T2464" s="24"/>
      <c r="U2464" s="24"/>
    </row>
    <row r="2465" spans="2:21">
      <c r="B2465" s="24" t="s">
        <v>514</v>
      </c>
      <c r="C2465" s="24" t="s">
        <v>7487</v>
      </c>
      <c r="D2465" s="24"/>
      <c r="E2465" s="24" t="s">
        <v>287</v>
      </c>
      <c r="F2465" s="189" t="s">
        <v>4655</v>
      </c>
      <c r="G2465" s="189" t="s">
        <v>507</v>
      </c>
      <c r="H2465" s="195" t="s">
        <v>288</v>
      </c>
      <c r="I2465" s="188" t="s">
        <v>3961</v>
      </c>
      <c r="J2465" s="188" t="s">
        <v>3961</v>
      </c>
      <c r="K2465" s="188"/>
      <c r="L2465" s="188" t="s">
        <v>4658</v>
      </c>
      <c r="M2465" s="188" t="s">
        <v>543</v>
      </c>
      <c r="N2465" s="188" t="s">
        <v>4868</v>
      </c>
      <c r="O2465" s="188" t="s">
        <v>1125</v>
      </c>
      <c r="P2465" s="169" t="s">
        <v>544</v>
      </c>
      <c r="Q2465" s="188" t="s">
        <v>7143</v>
      </c>
      <c r="R2465" s="169" t="s">
        <v>4664</v>
      </c>
      <c r="S2465" s="24"/>
      <c r="T2465" s="24"/>
      <c r="U2465" s="24"/>
    </row>
    <row r="2466" spans="2:21">
      <c r="B2466" s="24" t="s">
        <v>514</v>
      </c>
      <c r="C2466" s="24" t="s">
        <v>7488</v>
      </c>
      <c r="D2466" s="24"/>
      <c r="E2466" s="24" t="s">
        <v>287</v>
      </c>
      <c r="F2466" s="189" t="s">
        <v>4655</v>
      </c>
      <c r="G2466" s="189" t="s">
        <v>507</v>
      </c>
      <c r="H2466" s="195" t="s">
        <v>288</v>
      </c>
      <c r="I2466" s="188" t="s">
        <v>3956</v>
      </c>
      <c r="J2466" s="188" t="s">
        <v>4656</v>
      </c>
      <c r="K2466" s="188"/>
      <c r="L2466" s="188" t="s">
        <v>4658</v>
      </c>
      <c r="M2466" s="188" t="s">
        <v>535</v>
      </c>
      <c r="N2466" s="188" t="s">
        <v>5218</v>
      </c>
      <c r="O2466" s="188" t="s">
        <v>1125</v>
      </c>
      <c r="P2466" s="169" t="s">
        <v>544</v>
      </c>
      <c r="Q2466" s="188" t="s">
        <v>7143</v>
      </c>
      <c r="R2466" s="25" t="s">
        <v>1095</v>
      </c>
      <c r="S2466" s="24"/>
      <c r="T2466" s="24"/>
      <c r="U2466" s="24"/>
    </row>
    <row r="2467" spans="2:21">
      <c r="B2467" s="24" t="s">
        <v>514</v>
      </c>
      <c r="C2467" s="24" t="s">
        <v>7489</v>
      </c>
      <c r="D2467" s="24"/>
      <c r="E2467" s="24" t="s">
        <v>287</v>
      </c>
      <c r="F2467" s="189" t="s">
        <v>4655</v>
      </c>
      <c r="G2467" s="189" t="s">
        <v>507</v>
      </c>
      <c r="H2467" s="195" t="s">
        <v>288</v>
      </c>
      <c r="I2467" s="188" t="s">
        <v>3956</v>
      </c>
      <c r="J2467" s="188" t="s">
        <v>4656</v>
      </c>
      <c r="K2467" s="188"/>
      <c r="L2467" s="188" t="s">
        <v>4658</v>
      </c>
      <c r="M2467" s="188" t="s">
        <v>543</v>
      </c>
      <c r="N2467" s="188" t="s">
        <v>5218</v>
      </c>
      <c r="O2467" s="188" t="s">
        <v>1125</v>
      </c>
      <c r="P2467" s="169" t="s">
        <v>544</v>
      </c>
      <c r="Q2467" s="188" t="s">
        <v>7143</v>
      </c>
      <c r="R2467" s="169" t="s">
        <v>4664</v>
      </c>
      <c r="S2467" s="24"/>
      <c r="T2467" s="24"/>
      <c r="U2467" s="24"/>
    </row>
    <row r="2468" spans="2:21">
      <c r="B2468" s="24" t="s">
        <v>514</v>
      </c>
      <c r="C2468" s="24" t="s">
        <v>7490</v>
      </c>
      <c r="D2468" s="24"/>
      <c r="E2468" s="24" t="s">
        <v>287</v>
      </c>
      <c r="F2468" s="189" t="s">
        <v>4655</v>
      </c>
      <c r="G2468" s="189" t="s">
        <v>507</v>
      </c>
      <c r="H2468" s="195" t="s">
        <v>288</v>
      </c>
      <c r="I2468" s="188" t="s">
        <v>3961</v>
      </c>
      <c r="J2468" s="188" t="s">
        <v>3961</v>
      </c>
      <c r="K2468" s="188"/>
      <c r="L2468" s="188" t="s">
        <v>4658</v>
      </c>
      <c r="M2468" s="188" t="s">
        <v>535</v>
      </c>
      <c r="N2468" s="188" t="s">
        <v>5218</v>
      </c>
      <c r="O2468" s="188" t="s">
        <v>1125</v>
      </c>
      <c r="P2468" s="169" t="s">
        <v>544</v>
      </c>
      <c r="Q2468" s="188" t="s">
        <v>7143</v>
      </c>
      <c r="R2468" s="25" t="s">
        <v>1095</v>
      </c>
      <c r="S2468" s="24"/>
      <c r="T2468" s="24"/>
      <c r="U2468" s="24"/>
    </row>
    <row r="2469" spans="2:21">
      <c r="B2469" s="24" t="s">
        <v>514</v>
      </c>
      <c r="C2469" s="24" t="s">
        <v>7491</v>
      </c>
      <c r="D2469" s="24"/>
      <c r="E2469" s="24" t="s">
        <v>287</v>
      </c>
      <c r="F2469" s="189" t="s">
        <v>4655</v>
      </c>
      <c r="G2469" s="189" t="s">
        <v>507</v>
      </c>
      <c r="H2469" s="195" t="s">
        <v>288</v>
      </c>
      <c r="I2469" s="188" t="s">
        <v>3961</v>
      </c>
      <c r="J2469" s="188" t="s">
        <v>3961</v>
      </c>
      <c r="K2469" s="188"/>
      <c r="L2469" s="188" t="s">
        <v>4658</v>
      </c>
      <c r="M2469" s="188" t="s">
        <v>543</v>
      </c>
      <c r="N2469" s="188" t="s">
        <v>5218</v>
      </c>
      <c r="O2469" s="188" t="s">
        <v>1125</v>
      </c>
      <c r="P2469" s="169" t="s">
        <v>544</v>
      </c>
      <c r="Q2469" s="188" t="s">
        <v>7143</v>
      </c>
      <c r="R2469" s="169" t="s">
        <v>4664</v>
      </c>
      <c r="S2469" s="24"/>
      <c r="T2469" s="24"/>
      <c r="U2469" s="24"/>
    </row>
    <row r="2470" spans="2:21">
      <c r="B2470" s="24" t="s">
        <v>514</v>
      </c>
      <c r="C2470" s="24" t="s">
        <v>7492</v>
      </c>
      <c r="D2470" s="24"/>
      <c r="E2470" s="24" t="s">
        <v>287</v>
      </c>
      <c r="F2470" s="189" t="s">
        <v>4655</v>
      </c>
      <c r="G2470" s="189" t="s">
        <v>507</v>
      </c>
      <c r="H2470" s="195" t="s">
        <v>288</v>
      </c>
      <c r="I2470" s="188" t="s">
        <v>3956</v>
      </c>
      <c r="J2470" s="188" t="s">
        <v>4656</v>
      </c>
      <c r="K2470" s="188"/>
      <c r="L2470" s="188" t="s">
        <v>4867</v>
      </c>
      <c r="M2470" s="188" t="s">
        <v>535</v>
      </c>
      <c r="N2470" s="188" t="s">
        <v>5218</v>
      </c>
      <c r="O2470" s="188" t="s">
        <v>1125</v>
      </c>
      <c r="P2470" s="169" t="s">
        <v>544</v>
      </c>
      <c r="Q2470" s="188" t="s">
        <v>7143</v>
      </c>
      <c r="R2470" s="25" t="s">
        <v>1095</v>
      </c>
      <c r="S2470" s="24"/>
      <c r="T2470" s="24"/>
      <c r="U2470" s="24"/>
    </row>
    <row r="2471" spans="2:21">
      <c r="B2471" s="24" t="s">
        <v>514</v>
      </c>
      <c r="C2471" s="24" t="s">
        <v>7493</v>
      </c>
      <c r="D2471" s="24"/>
      <c r="E2471" s="24" t="s">
        <v>287</v>
      </c>
      <c r="F2471" s="189" t="s">
        <v>4655</v>
      </c>
      <c r="G2471" s="189" t="s">
        <v>507</v>
      </c>
      <c r="H2471" s="195" t="s">
        <v>288</v>
      </c>
      <c r="I2471" s="188" t="s">
        <v>3956</v>
      </c>
      <c r="J2471" s="188" t="s">
        <v>4656</v>
      </c>
      <c r="K2471" s="188"/>
      <c r="L2471" s="188" t="s">
        <v>4867</v>
      </c>
      <c r="M2471" s="188" t="s">
        <v>543</v>
      </c>
      <c r="N2471" s="188" t="s">
        <v>5218</v>
      </c>
      <c r="O2471" s="188" t="s">
        <v>1125</v>
      </c>
      <c r="P2471" s="169" t="s">
        <v>544</v>
      </c>
      <c r="Q2471" s="188" t="s">
        <v>7143</v>
      </c>
      <c r="R2471" s="169" t="s">
        <v>4664</v>
      </c>
      <c r="S2471" s="24"/>
      <c r="T2471" s="24"/>
      <c r="U2471" s="24"/>
    </row>
    <row r="2472" spans="2:21">
      <c r="B2472" s="24" t="s">
        <v>514</v>
      </c>
      <c r="C2472" s="24" t="s">
        <v>7494</v>
      </c>
      <c r="D2472" s="24"/>
      <c r="E2472" s="24" t="s">
        <v>287</v>
      </c>
      <c r="F2472" s="189" t="s">
        <v>4655</v>
      </c>
      <c r="G2472" s="189" t="s">
        <v>507</v>
      </c>
      <c r="H2472" s="195" t="s">
        <v>288</v>
      </c>
      <c r="I2472" s="188" t="s">
        <v>3961</v>
      </c>
      <c r="J2472" s="188" t="s">
        <v>3961</v>
      </c>
      <c r="K2472" s="188"/>
      <c r="L2472" s="188" t="s">
        <v>4867</v>
      </c>
      <c r="M2472" s="188" t="s">
        <v>535</v>
      </c>
      <c r="N2472" s="188" t="s">
        <v>5218</v>
      </c>
      <c r="O2472" s="188" t="s">
        <v>1125</v>
      </c>
      <c r="P2472" s="169" t="s">
        <v>544</v>
      </c>
      <c r="Q2472" s="188" t="s">
        <v>7143</v>
      </c>
      <c r="R2472" s="25" t="s">
        <v>1095</v>
      </c>
      <c r="S2472" s="24"/>
      <c r="T2472" s="24"/>
      <c r="U2472" s="24"/>
    </row>
    <row r="2473" spans="2:21">
      <c r="B2473" s="24" t="s">
        <v>514</v>
      </c>
      <c r="C2473" s="24" t="s">
        <v>7495</v>
      </c>
      <c r="D2473" s="24"/>
      <c r="E2473" s="24" t="s">
        <v>287</v>
      </c>
      <c r="F2473" s="189" t="s">
        <v>4655</v>
      </c>
      <c r="G2473" s="189" t="s">
        <v>507</v>
      </c>
      <c r="H2473" s="195" t="s">
        <v>288</v>
      </c>
      <c r="I2473" s="188" t="s">
        <v>3961</v>
      </c>
      <c r="J2473" s="188" t="s">
        <v>3961</v>
      </c>
      <c r="K2473" s="188"/>
      <c r="L2473" s="188" t="s">
        <v>4867</v>
      </c>
      <c r="M2473" s="188" t="s">
        <v>543</v>
      </c>
      <c r="N2473" s="188" t="s">
        <v>5218</v>
      </c>
      <c r="O2473" s="188" t="s">
        <v>1125</v>
      </c>
      <c r="P2473" s="169" t="s">
        <v>544</v>
      </c>
      <c r="Q2473" s="188" t="s">
        <v>7143</v>
      </c>
      <c r="R2473" s="169" t="s">
        <v>4664</v>
      </c>
      <c r="S2473" s="24"/>
      <c r="T2473" s="24"/>
      <c r="U2473" s="24"/>
    </row>
    <row r="2474" spans="2:21">
      <c r="B2474" s="24" t="s">
        <v>514</v>
      </c>
      <c r="C2474" s="24" t="s">
        <v>7496</v>
      </c>
      <c r="D2474" s="24"/>
      <c r="E2474" s="24" t="s">
        <v>287</v>
      </c>
      <c r="F2474" s="189" t="s">
        <v>4655</v>
      </c>
      <c r="G2474" s="189" t="s">
        <v>507</v>
      </c>
      <c r="H2474" s="195" t="s">
        <v>288</v>
      </c>
      <c r="I2474" s="188" t="s">
        <v>3956</v>
      </c>
      <c r="J2474" s="188" t="s">
        <v>4656</v>
      </c>
      <c r="K2474" s="188"/>
      <c r="L2474" s="188" t="s">
        <v>4658</v>
      </c>
      <c r="M2474" s="188" t="s">
        <v>550</v>
      </c>
      <c r="N2474" s="188" t="s">
        <v>549</v>
      </c>
      <c r="O2474" s="188" t="s">
        <v>1235</v>
      </c>
      <c r="P2474" s="169" t="s">
        <v>544</v>
      </c>
      <c r="Q2474" s="188" t="s">
        <v>7143</v>
      </c>
      <c r="R2474" s="25" t="s">
        <v>1095</v>
      </c>
      <c r="S2474" s="24"/>
      <c r="T2474" s="24"/>
      <c r="U2474" s="24"/>
    </row>
    <row r="2475" spans="2:21">
      <c r="B2475" s="24" t="s">
        <v>514</v>
      </c>
      <c r="C2475" s="24" t="s">
        <v>7497</v>
      </c>
      <c r="D2475" s="24"/>
      <c r="E2475" s="24" t="s">
        <v>287</v>
      </c>
      <c r="F2475" s="189" t="s">
        <v>4655</v>
      </c>
      <c r="G2475" s="189" t="s">
        <v>507</v>
      </c>
      <c r="H2475" s="195" t="s">
        <v>288</v>
      </c>
      <c r="I2475" s="188" t="s">
        <v>3961</v>
      </c>
      <c r="J2475" s="188" t="s">
        <v>3961</v>
      </c>
      <c r="K2475" s="188"/>
      <c r="L2475" s="188" t="s">
        <v>4658</v>
      </c>
      <c r="M2475" s="188" t="s">
        <v>550</v>
      </c>
      <c r="N2475" s="188" t="s">
        <v>549</v>
      </c>
      <c r="O2475" s="188" t="s">
        <v>1235</v>
      </c>
      <c r="P2475" s="169" t="s">
        <v>544</v>
      </c>
      <c r="Q2475" s="188" t="s">
        <v>7143</v>
      </c>
      <c r="R2475" s="25" t="s">
        <v>1095</v>
      </c>
      <c r="S2475" s="24"/>
      <c r="T2475" s="24"/>
      <c r="U2475" s="24"/>
    </row>
    <row r="2476" spans="2:21">
      <c r="B2476" s="24" t="s">
        <v>514</v>
      </c>
      <c r="C2476" s="24" t="s">
        <v>7498</v>
      </c>
      <c r="D2476" s="24"/>
      <c r="E2476" s="24" t="s">
        <v>287</v>
      </c>
      <c r="F2476" s="189" t="s">
        <v>4655</v>
      </c>
      <c r="G2476" s="189" t="s">
        <v>507</v>
      </c>
      <c r="H2476" s="195" t="s">
        <v>288</v>
      </c>
      <c r="I2476" s="188" t="s">
        <v>3956</v>
      </c>
      <c r="J2476" s="188" t="s">
        <v>4656</v>
      </c>
      <c r="K2476" s="188"/>
      <c r="L2476" s="188" t="s">
        <v>4867</v>
      </c>
      <c r="M2476" s="188" t="s">
        <v>535</v>
      </c>
      <c r="N2476" s="188" t="s">
        <v>4868</v>
      </c>
      <c r="O2476" s="188" t="s">
        <v>1235</v>
      </c>
      <c r="P2476" s="169" t="s">
        <v>544</v>
      </c>
      <c r="Q2476" s="188" t="s">
        <v>7143</v>
      </c>
      <c r="R2476" s="25" t="s">
        <v>1095</v>
      </c>
      <c r="S2476" s="24"/>
      <c r="T2476" s="24"/>
      <c r="U2476" s="24"/>
    </row>
    <row r="2477" spans="2:21">
      <c r="B2477" s="24" t="s">
        <v>514</v>
      </c>
      <c r="C2477" s="24" t="s">
        <v>7499</v>
      </c>
      <c r="D2477" s="24"/>
      <c r="E2477" s="24" t="s">
        <v>287</v>
      </c>
      <c r="F2477" s="189" t="s">
        <v>4655</v>
      </c>
      <c r="G2477" s="189" t="s">
        <v>507</v>
      </c>
      <c r="H2477" s="195" t="s">
        <v>288</v>
      </c>
      <c r="I2477" s="188" t="s">
        <v>3956</v>
      </c>
      <c r="J2477" s="188" t="s">
        <v>4656</v>
      </c>
      <c r="K2477" s="188"/>
      <c r="L2477" s="188" t="s">
        <v>4867</v>
      </c>
      <c r="M2477" s="188" t="s">
        <v>543</v>
      </c>
      <c r="N2477" s="188" t="s">
        <v>4868</v>
      </c>
      <c r="O2477" s="188" t="s">
        <v>1235</v>
      </c>
      <c r="P2477" s="169" t="s">
        <v>544</v>
      </c>
      <c r="Q2477" s="188" t="s">
        <v>7143</v>
      </c>
      <c r="R2477" s="169" t="s">
        <v>4664</v>
      </c>
      <c r="S2477" s="24"/>
      <c r="T2477" s="24"/>
      <c r="U2477" s="24"/>
    </row>
    <row r="2478" spans="2:21">
      <c r="B2478" s="24" t="s">
        <v>514</v>
      </c>
      <c r="C2478" s="24" t="s">
        <v>7500</v>
      </c>
      <c r="D2478" s="24"/>
      <c r="E2478" s="24" t="s">
        <v>287</v>
      </c>
      <c r="F2478" s="189" t="s">
        <v>4655</v>
      </c>
      <c r="G2478" s="189" t="s">
        <v>507</v>
      </c>
      <c r="H2478" s="195" t="s">
        <v>288</v>
      </c>
      <c r="I2478" s="188" t="s">
        <v>3956</v>
      </c>
      <c r="J2478" s="188" t="s">
        <v>4656</v>
      </c>
      <c r="K2478" s="188"/>
      <c r="L2478" s="188" t="s">
        <v>4867</v>
      </c>
      <c r="M2478" s="188" t="s">
        <v>550</v>
      </c>
      <c r="N2478" s="188" t="s">
        <v>549</v>
      </c>
      <c r="O2478" s="188" t="s">
        <v>1235</v>
      </c>
      <c r="P2478" s="169" t="s">
        <v>544</v>
      </c>
      <c r="Q2478" s="188" t="s">
        <v>7143</v>
      </c>
      <c r="R2478" s="25" t="s">
        <v>1095</v>
      </c>
      <c r="S2478" s="24"/>
      <c r="T2478" s="24"/>
      <c r="U2478" s="24"/>
    </row>
    <row r="2479" spans="2:21">
      <c r="B2479" s="24" t="s">
        <v>514</v>
      </c>
      <c r="C2479" s="24" t="s">
        <v>7501</v>
      </c>
      <c r="D2479" s="24"/>
      <c r="E2479" s="24" t="s">
        <v>287</v>
      </c>
      <c r="F2479" s="189" t="s">
        <v>4655</v>
      </c>
      <c r="G2479" s="189" t="s">
        <v>507</v>
      </c>
      <c r="H2479" s="195" t="s">
        <v>288</v>
      </c>
      <c r="I2479" s="188" t="s">
        <v>3961</v>
      </c>
      <c r="J2479" s="188" t="s">
        <v>3961</v>
      </c>
      <c r="K2479" s="188"/>
      <c r="L2479" s="188" t="s">
        <v>4867</v>
      </c>
      <c r="M2479" s="188" t="s">
        <v>535</v>
      </c>
      <c r="N2479" s="188" t="s">
        <v>4868</v>
      </c>
      <c r="O2479" s="188" t="s">
        <v>1235</v>
      </c>
      <c r="P2479" s="169" t="s">
        <v>544</v>
      </c>
      <c r="Q2479" s="188" t="s">
        <v>7143</v>
      </c>
      <c r="R2479" s="25" t="s">
        <v>1095</v>
      </c>
      <c r="S2479" s="24"/>
      <c r="T2479" s="24"/>
      <c r="U2479" s="24"/>
    </row>
    <row r="2480" spans="2:21">
      <c r="B2480" s="24" t="s">
        <v>514</v>
      </c>
      <c r="C2480" s="24" t="s">
        <v>7502</v>
      </c>
      <c r="D2480" s="24"/>
      <c r="E2480" s="24" t="s">
        <v>287</v>
      </c>
      <c r="F2480" s="189" t="s">
        <v>4655</v>
      </c>
      <c r="G2480" s="189" t="s">
        <v>507</v>
      </c>
      <c r="H2480" s="195" t="s">
        <v>288</v>
      </c>
      <c r="I2480" s="188" t="s">
        <v>3961</v>
      </c>
      <c r="J2480" s="188" t="s">
        <v>3961</v>
      </c>
      <c r="K2480" s="188"/>
      <c r="L2480" s="188" t="s">
        <v>4867</v>
      </c>
      <c r="M2480" s="188" t="s">
        <v>543</v>
      </c>
      <c r="N2480" s="188" t="s">
        <v>4868</v>
      </c>
      <c r="O2480" s="188" t="s">
        <v>1235</v>
      </c>
      <c r="P2480" s="169" t="s">
        <v>544</v>
      </c>
      <c r="Q2480" s="188" t="s">
        <v>7143</v>
      </c>
      <c r="R2480" s="169" t="s">
        <v>4664</v>
      </c>
      <c r="S2480" s="24"/>
      <c r="T2480" s="24"/>
      <c r="U2480" s="24"/>
    </row>
    <row r="2481" spans="2:21">
      <c r="B2481" s="24" t="s">
        <v>514</v>
      </c>
      <c r="C2481" s="24" t="s">
        <v>7503</v>
      </c>
      <c r="D2481" s="24"/>
      <c r="E2481" s="24" t="s">
        <v>287</v>
      </c>
      <c r="F2481" s="189" t="s">
        <v>4655</v>
      </c>
      <c r="G2481" s="189" t="s">
        <v>507</v>
      </c>
      <c r="H2481" s="195" t="s">
        <v>288</v>
      </c>
      <c r="I2481" s="188" t="s">
        <v>3961</v>
      </c>
      <c r="J2481" s="188" t="s">
        <v>3961</v>
      </c>
      <c r="K2481" s="188"/>
      <c r="L2481" s="188" t="s">
        <v>4867</v>
      </c>
      <c r="M2481" s="188" t="s">
        <v>550</v>
      </c>
      <c r="N2481" s="188" t="s">
        <v>549</v>
      </c>
      <c r="O2481" s="188" t="s">
        <v>1235</v>
      </c>
      <c r="P2481" s="169" t="s">
        <v>544</v>
      </c>
      <c r="Q2481" s="188" t="s">
        <v>7143</v>
      </c>
      <c r="R2481" s="25" t="s">
        <v>1095</v>
      </c>
      <c r="S2481" s="24"/>
      <c r="T2481" s="24"/>
      <c r="U2481" s="24"/>
    </row>
    <row r="2482" spans="2:21">
      <c r="B2482" s="24" t="s">
        <v>514</v>
      </c>
      <c r="C2482" s="24" t="s">
        <v>7504</v>
      </c>
      <c r="D2482" s="24"/>
      <c r="E2482" s="24" t="s">
        <v>287</v>
      </c>
      <c r="F2482" s="189" t="s">
        <v>4655</v>
      </c>
      <c r="G2482" s="189" t="s">
        <v>507</v>
      </c>
      <c r="H2482" s="195" t="s">
        <v>288</v>
      </c>
      <c r="I2482" s="188" t="s">
        <v>3956</v>
      </c>
      <c r="J2482" s="188" t="s">
        <v>4656</v>
      </c>
      <c r="K2482" s="188"/>
      <c r="L2482" s="188" t="s">
        <v>4658</v>
      </c>
      <c r="M2482" s="188" t="s">
        <v>535</v>
      </c>
      <c r="N2482" s="188" t="s">
        <v>4868</v>
      </c>
      <c r="O2482" s="188" t="s">
        <v>1235</v>
      </c>
      <c r="P2482" s="169" t="s">
        <v>544</v>
      </c>
      <c r="Q2482" s="188" t="s">
        <v>7143</v>
      </c>
      <c r="R2482" s="25" t="s">
        <v>1095</v>
      </c>
      <c r="S2482" s="24"/>
      <c r="T2482" s="24"/>
      <c r="U2482" s="24"/>
    </row>
    <row r="2483" spans="2:21">
      <c r="B2483" s="24" t="s">
        <v>514</v>
      </c>
      <c r="C2483" s="24" t="s">
        <v>7505</v>
      </c>
      <c r="D2483" s="24"/>
      <c r="E2483" s="24" t="s">
        <v>287</v>
      </c>
      <c r="F2483" s="189" t="s">
        <v>4655</v>
      </c>
      <c r="G2483" s="189" t="s">
        <v>507</v>
      </c>
      <c r="H2483" s="195" t="s">
        <v>288</v>
      </c>
      <c r="I2483" s="188" t="s">
        <v>3956</v>
      </c>
      <c r="J2483" s="188" t="s">
        <v>4656</v>
      </c>
      <c r="K2483" s="188"/>
      <c r="L2483" s="188" t="s">
        <v>4658</v>
      </c>
      <c r="M2483" s="188" t="s">
        <v>543</v>
      </c>
      <c r="N2483" s="188" t="s">
        <v>4868</v>
      </c>
      <c r="O2483" s="188" t="s">
        <v>1235</v>
      </c>
      <c r="P2483" s="169" t="s">
        <v>544</v>
      </c>
      <c r="Q2483" s="188" t="s">
        <v>7143</v>
      </c>
      <c r="R2483" s="169" t="s">
        <v>4664</v>
      </c>
      <c r="S2483" s="24"/>
      <c r="T2483" s="24"/>
      <c r="U2483" s="24"/>
    </row>
    <row r="2484" spans="2:21">
      <c r="B2484" s="24" t="s">
        <v>514</v>
      </c>
      <c r="C2484" s="24" t="s">
        <v>7506</v>
      </c>
      <c r="D2484" s="24"/>
      <c r="E2484" s="24" t="s">
        <v>287</v>
      </c>
      <c r="F2484" s="189" t="s">
        <v>4655</v>
      </c>
      <c r="G2484" s="189" t="s">
        <v>507</v>
      </c>
      <c r="H2484" s="195" t="s">
        <v>288</v>
      </c>
      <c r="I2484" s="188" t="s">
        <v>3961</v>
      </c>
      <c r="J2484" s="188" t="s">
        <v>3961</v>
      </c>
      <c r="K2484" s="188"/>
      <c r="L2484" s="188" t="s">
        <v>4658</v>
      </c>
      <c r="M2484" s="188" t="s">
        <v>535</v>
      </c>
      <c r="N2484" s="188" t="s">
        <v>4868</v>
      </c>
      <c r="O2484" s="188" t="s">
        <v>1235</v>
      </c>
      <c r="P2484" s="169" t="s">
        <v>544</v>
      </c>
      <c r="Q2484" s="188" t="s">
        <v>7143</v>
      </c>
      <c r="R2484" s="25" t="s">
        <v>1095</v>
      </c>
      <c r="S2484" s="24"/>
      <c r="T2484" s="24"/>
      <c r="U2484" s="24"/>
    </row>
    <row r="2485" spans="2:21">
      <c r="B2485" s="24" t="s">
        <v>514</v>
      </c>
      <c r="C2485" s="24" t="s">
        <v>7507</v>
      </c>
      <c r="D2485" s="24"/>
      <c r="E2485" s="24" t="s">
        <v>287</v>
      </c>
      <c r="F2485" s="189" t="s">
        <v>4655</v>
      </c>
      <c r="G2485" s="189" t="s">
        <v>507</v>
      </c>
      <c r="H2485" s="195" t="s">
        <v>288</v>
      </c>
      <c r="I2485" s="188" t="s">
        <v>3961</v>
      </c>
      <c r="J2485" s="188" t="s">
        <v>3961</v>
      </c>
      <c r="K2485" s="188"/>
      <c r="L2485" s="188" t="s">
        <v>4658</v>
      </c>
      <c r="M2485" s="188" t="s">
        <v>543</v>
      </c>
      <c r="N2485" s="188" t="s">
        <v>4868</v>
      </c>
      <c r="O2485" s="188" t="s">
        <v>1235</v>
      </c>
      <c r="P2485" s="169" t="s">
        <v>544</v>
      </c>
      <c r="Q2485" s="188" t="s">
        <v>7143</v>
      </c>
      <c r="R2485" s="169" t="s">
        <v>4664</v>
      </c>
      <c r="S2485" s="24"/>
      <c r="T2485" s="24"/>
      <c r="U2485" s="24"/>
    </row>
    <row r="2486" spans="2:21">
      <c r="B2486" s="24" t="s">
        <v>514</v>
      </c>
      <c r="C2486" s="24" t="s">
        <v>7508</v>
      </c>
      <c r="D2486" s="24"/>
      <c r="E2486" s="24" t="s">
        <v>287</v>
      </c>
      <c r="F2486" s="189" t="s">
        <v>4655</v>
      </c>
      <c r="G2486" s="189" t="s">
        <v>507</v>
      </c>
      <c r="H2486" s="195" t="s">
        <v>288</v>
      </c>
      <c r="I2486" s="188" t="s">
        <v>3956</v>
      </c>
      <c r="J2486" s="188" t="s">
        <v>4656</v>
      </c>
      <c r="K2486" s="188"/>
      <c r="L2486" s="188" t="s">
        <v>4658</v>
      </c>
      <c r="M2486" s="188" t="s">
        <v>535</v>
      </c>
      <c r="N2486" s="188" t="s">
        <v>5218</v>
      </c>
      <c r="O2486" s="188" t="s">
        <v>1235</v>
      </c>
      <c r="P2486" s="169" t="s">
        <v>544</v>
      </c>
      <c r="Q2486" s="188" t="s">
        <v>7143</v>
      </c>
      <c r="R2486" s="25" t="s">
        <v>1095</v>
      </c>
      <c r="S2486" s="24"/>
      <c r="T2486" s="24"/>
      <c r="U2486" s="24"/>
    </row>
    <row r="2487" spans="2:21">
      <c r="B2487" s="24" t="s">
        <v>514</v>
      </c>
      <c r="C2487" s="24" t="s">
        <v>7509</v>
      </c>
      <c r="D2487" s="24"/>
      <c r="E2487" s="24" t="s">
        <v>287</v>
      </c>
      <c r="F2487" s="189" t="s">
        <v>4655</v>
      </c>
      <c r="G2487" s="189" t="s">
        <v>507</v>
      </c>
      <c r="H2487" s="195" t="s">
        <v>288</v>
      </c>
      <c r="I2487" s="188" t="s">
        <v>3956</v>
      </c>
      <c r="J2487" s="188" t="s">
        <v>4656</v>
      </c>
      <c r="K2487" s="188"/>
      <c r="L2487" s="188" t="s">
        <v>4658</v>
      </c>
      <c r="M2487" s="188" t="s">
        <v>543</v>
      </c>
      <c r="N2487" s="188" t="s">
        <v>5218</v>
      </c>
      <c r="O2487" s="188" t="s">
        <v>1235</v>
      </c>
      <c r="P2487" s="169" t="s">
        <v>544</v>
      </c>
      <c r="Q2487" s="188" t="s">
        <v>7143</v>
      </c>
      <c r="R2487" s="169" t="s">
        <v>4664</v>
      </c>
      <c r="S2487" s="24"/>
      <c r="T2487" s="24"/>
      <c r="U2487" s="24"/>
    </row>
    <row r="2488" spans="2:21">
      <c r="B2488" s="24" t="s">
        <v>514</v>
      </c>
      <c r="C2488" s="24" t="s">
        <v>7510</v>
      </c>
      <c r="D2488" s="24"/>
      <c r="E2488" s="24" t="s">
        <v>287</v>
      </c>
      <c r="F2488" s="189" t="s">
        <v>4655</v>
      </c>
      <c r="G2488" s="189" t="s">
        <v>507</v>
      </c>
      <c r="H2488" s="195" t="s">
        <v>288</v>
      </c>
      <c r="I2488" s="188" t="s">
        <v>3961</v>
      </c>
      <c r="J2488" s="188" t="s">
        <v>3961</v>
      </c>
      <c r="K2488" s="188"/>
      <c r="L2488" s="188" t="s">
        <v>4658</v>
      </c>
      <c r="M2488" s="188" t="s">
        <v>535</v>
      </c>
      <c r="N2488" s="188" t="s">
        <v>5218</v>
      </c>
      <c r="O2488" s="188" t="s">
        <v>1235</v>
      </c>
      <c r="P2488" s="169" t="s">
        <v>544</v>
      </c>
      <c r="Q2488" s="188" t="s">
        <v>7143</v>
      </c>
      <c r="R2488" s="25" t="s">
        <v>1095</v>
      </c>
      <c r="S2488" s="24"/>
      <c r="T2488" s="24"/>
      <c r="U2488" s="24"/>
    </row>
    <row r="2489" spans="2:21">
      <c r="B2489" s="24" t="s">
        <v>514</v>
      </c>
      <c r="C2489" s="24" t="s">
        <v>7511</v>
      </c>
      <c r="D2489" s="24"/>
      <c r="E2489" s="24" t="s">
        <v>287</v>
      </c>
      <c r="F2489" s="189" t="s">
        <v>4655</v>
      </c>
      <c r="G2489" s="189" t="s">
        <v>507</v>
      </c>
      <c r="H2489" s="195" t="s">
        <v>288</v>
      </c>
      <c r="I2489" s="188" t="s">
        <v>3961</v>
      </c>
      <c r="J2489" s="188" t="s">
        <v>3961</v>
      </c>
      <c r="K2489" s="188"/>
      <c r="L2489" s="188" t="s">
        <v>4658</v>
      </c>
      <c r="M2489" s="188" t="s">
        <v>543</v>
      </c>
      <c r="N2489" s="188" t="s">
        <v>5218</v>
      </c>
      <c r="O2489" s="188" t="s">
        <v>1235</v>
      </c>
      <c r="P2489" s="169" t="s">
        <v>544</v>
      </c>
      <c r="Q2489" s="188" t="s">
        <v>7143</v>
      </c>
      <c r="R2489" s="169" t="s">
        <v>4664</v>
      </c>
      <c r="S2489" s="24"/>
      <c r="T2489" s="24"/>
      <c r="U2489" s="24"/>
    </row>
    <row r="2490" spans="2:21">
      <c r="B2490" s="24" t="s">
        <v>514</v>
      </c>
      <c r="C2490" s="24" t="s">
        <v>7512</v>
      </c>
      <c r="D2490" s="24"/>
      <c r="E2490" s="24" t="s">
        <v>287</v>
      </c>
      <c r="F2490" s="189" t="s">
        <v>4655</v>
      </c>
      <c r="G2490" s="189" t="s">
        <v>507</v>
      </c>
      <c r="H2490" s="195" t="s">
        <v>288</v>
      </c>
      <c r="I2490" s="188" t="s">
        <v>3956</v>
      </c>
      <c r="J2490" s="188" t="s">
        <v>4656</v>
      </c>
      <c r="K2490" s="188"/>
      <c r="L2490" s="188" t="s">
        <v>4867</v>
      </c>
      <c r="M2490" s="188" t="s">
        <v>535</v>
      </c>
      <c r="N2490" s="188" t="s">
        <v>5218</v>
      </c>
      <c r="O2490" s="188" t="s">
        <v>1235</v>
      </c>
      <c r="P2490" s="169" t="s">
        <v>544</v>
      </c>
      <c r="Q2490" s="188" t="s">
        <v>7143</v>
      </c>
      <c r="R2490" s="25" t="s">
        <v>1095</v>
      </c>
      <c r="S2490" s="24"/>
      <c r="T2490" s="24"/>
      <c r="U2490" s="24"/>
    </row>
    <row r="2491" spans="2:21">
      <c r="B2491" s="24" t="s">
        <v>514</v>
      </c>
      <c r="C2491" s="24" t="s">
        <v>7513</v>
      </c>
      <c r="D2491" s="24"/>
      <c r="E2491" s="24" t="s">
        <v>287</v>
      </c>
      <c r="F2491" s="189" t="s">
        <v>4655</v>
      </c>
      <c r="G2491" s="189" t="s">
        <v>507</v>
      </c>
      <c r="H2491" s="195" t="s">
        <v>288</v>
      </c>
      <c r="I2491" s="188" t="s">
        <v>3956</v>
      </c>
      <c r="J2491" s="188" t="s">
        <v>4656</v>
      </c>
      <c r="K2491" s="188"/>
      <c r="L2491" s="188" t="s">
        <v>4867</v>
      </c>
      <c r="M2491" s="188" t="s">
        <v>543</v>
      </c>
      <c r="N2491" s="188" t="s">
        <v>5218</v>
      </c>
      <c r="O2491" s="188" t="s">
        <v>1235</v>
      </c>
      <c r="P2491" s="169" t="s">
        <v>544</v>
      </c>
      <c r="Q2491" s="188" t="s">
        <v>7143</v>
      </c>
      <c r="R2491" s="169" t="s">
        <v>4664</v>
      </c>
      <c r="S2491" s="24"/>
      <c r="T2491" s="24"/>
      <c r="U2491" s="24"/>
    </row>
    <row r="2492" spans="2:21">
      <c r="B2492" s="24" t="s">
        <v>514</v>
      </c>
      <c r="C2492" s="24" t="s">
        <v>7514</v>
      </c>
      <c r="D2492" s="24"/>
      <c r="E2492" s="24" t="s">
        <v>287</v>
      </c>
      <c r="F2492" s="189" t="s">
        <v>4655</v>
      </c>
      <c r="G2492" s="189" t="s">
        <v>507</v>
      </c>
      <c r="H2492" s="195" t="s">
        <v>288</v>
      </c>
      <c r="I2492" s="188" t="s">
        <v>3961</v>
      </c>
      <c r="J2492" s="188" t="s">
        <v>3961</v>
      </c>
      <c r="K2492" s="188"/>
      <c r="L2492" s="188" t="s">
        <v>4867</v>
      </c>
      <c r="M2492" s="188" t="s">
        <v>535</v>
      </c>
      <c r="N2492" s="188" t="s">
        <v>5218</v>
      </c>
      <c r="O2492" s="188" t="s">
        <v>1235</v>
      </c>
      <c r="P2492" s="169" t="s">
        <v>544</v>
      </c>
      <c r="Q2492" s="188" t="s">
        <v>7143</v>
      </c>
      <c r="R2492" s="25" t="s">
        <v>1095</v>
      </c>
      <c r="S2492" s="24"/>
      <c r="T2492" s="24"/>
      <c r="U2492" s="24"/>
    </row>
    <row r="2493" spans="2:21">
      <c r="B2493" s="24" t="s">
        <v>514</v>
      </c>
      <c r="C2493" s="24" t="s">
        <v>7515</v>
      </c>
      <c r="D2493" s="24"/>
      <c r="E2493" s="24" t="s">
        <v>287</v>
      </c>
      <c r="F2493" s="189" t="s">
        <v>4655</v>
      </c>
      <c r="G2493" s="189" t="s">
        <v>507</v>
      </c>
      <c r="H2493" s="195" t="s">
        <v>288</v>
      </c>
      <c r="I2493" s="188" t="s">
        <v>3961</v>
      </c>
      <c r="J2493" s="188" t="s">
        <v>3961</v>
      </c>
      <c r="K2493" s="188"/>
      <c r="L2493" s="188" t="s">
        <v>4867</v>
      </c>
      <c r="M2493" s="188" t="s">
        <v>543</v>
      </c>
      <c r="N2493" s="188" t="s">
        <v>5218</v>
      </c>
      <c r="O2493" s="188" t="s">
        <v>1235</v>
      </c>
      <c r="P2493" s="169" t="s">
        <v>544</v>
      </c>
      <c r="Q2493" s="188" t="s">
        <v>7143</v>
      </c>
      <c r="R2493" s="169" t="s">
        <v>4664</v>
      </c>
      <c r="S2493" s="24"/>
      <c r="T2493" s="24"/>
      <c r="U2493" s="24"/>
    </row>
    <row r="2494" spans="2:21">
      <c r="B2494" s="24" t="s">
        <v>514</v>
      </c>
      <c r="C2494" s="24" t="s">
        <v>7516</v>
      </c>
      <c r="D2494" s="24"/>
      <c r="E2494" s="24" t="s">
        <v>291</v>
      </c>
      <c r="F2494" s="189" t="s">
        <v>4655</v>
      </c>
      <c r="G2494" s="189" t="s">
        <v>507</v>
      </c>
      <c r="H2494" s="195" t="s">
        <v>288</v>
      </c>
      <c r="I2494" s="188" t="s">
        <v>3956</v>
      </c>
      <c r="J2494" s="188" t="s">
        <v>4656</v>
      </c>
      <c r="K2494" s="188"/>
      <c r="L2494" s="188" t="s">
        <v>4658</v>
      </c>
      <c r="M2494" s="188" t="s">
        <v>550</v>
      </c>
      <c r="N2494" s="188" t="s">
        <v>549</v>
      </c>
      <c r="O2494" s="188" t="s">
        <v>536</v>
      </c>
      <c r="P2494" s="169" t="s">
        <v>544</v>
      </c>
      <c r="Q2494" s="188" t="s">
        <v>7143</v>
      </c>
      <c r="R2494" s="169" t="s">
        <v>552</v>
      </c>
      <c r="S2494" s="24"/>
      <c r="T2494" s="24"/>
      <c r="U2494" s="24"/>
    </row>
    <row r="2495" spans="2:21">
      <c r="B2495" s="24" t="s">
        <v>514</v>
      </c>
      <c r="C2495" s="24" t="s">
        <v>7517</v>
      </c>
      <c r="D2495" s="24"/>
      <c r="E2495" s="24" t="s">
        <v>291</v>
      </c>
      <c r="F2495" s="189" t="s">
        <v>4655</v>
      </c>
      <c r="G2495" s="189" t="s">
        <v>507</v>
      </c>
      <c r="H2495" s="195" t="s">
        <v>288</v>
      </c>
      <c r="I2495" s="188" t="s">
        <v>3961</v>
      </c>
      <c r="J2495" s="188" t="s">
        <v>3961</v>
      </c>
      <c r="K2495" s="188"/>
      <c r="L2495" s="188" t="s">
        <v>4658</v>
      </c>
      <c r="M2495" s="188" t="s">
        <v>550</v>
      </c>
      <c r="N2495" s="188" t="s">
        <v>549</v>
      </c>
      <c r="O2495" s="188" t="s">
        <v>536</v>
      </c>
      <c r="P2495" s="169" t="s">
        <v>544</v>
      </c>
      <c r="Q2495" s="188" t="s">
        <v>7143</v>
      </c>
      <c r="R2495" s="169" t="s">
        <v>552</v>
      </c>
      <c r="S2495" s="24"/>
      <c r="T2495" s="24"/>
      <c r="U2495" s="24"/>
    </row>
    <row r="2496" spans="2:21">
      <c r="B2496" s="24" t="s">
        <v>514</v>
      </c>
      <c r="C2496" s="24" t="s">
        <v>7518</v>
      </c>
      <c r="D2496" s="24"/>
      <c r="E2496" s="24" t="s">
        <v>291</v>
      </c>
      <c r="F2496" s="189" t="s">
        <v>4655</v>
      </c>
      <c r="G2496" s="189" t="s">
        <v>507</v>
      </c>
      <c r="H2496" s="195" t="s">
        <v>288</v>
      </c>
      <c r="I2496" s="188" t="s">
        <v>3956</v>
      </c>
      <c r="J2496" s="188" t="s">
        <v>4656</v>
      </c>
      <c r="K2496" s="188"/>
      <c r="L2496" s="188" t="s">
        <v>4867</v>
      </c>
      <c r="M2496" s="188" t="s">
        <v>543</v>
      </c>
      <c r="N2496" s="188" t="s">
        <v>4868</v>
      </c>
      <c r="O2496" s="188" t="s">
        <v>536</v>
      </c>
      <c r="P2496" s="207">
        <v>98577142</v>
      </c>
      <c r="Q2496" s="188" t="s">
        <v>7143</v>
      </c>
      <c r="R2496" s="169" t="s">
        <v>4664</v>
      </c>
      <c r="S2496" s="24"/>
      <c r="T2496" s="24"/>
      <c r="U2496" s="24"/>
    </row>
    <row r="2497" spans="2:21">
      <c r="B2497" s="24" t="s">
        <v>514</v>
      </c>
      <c r="C2497" s="24" t="s">
        <v>7519</v>
      </c>
      <c r="D2497" s="24"/>
      <c r="E2497" s="24" t="s">
        <v>291</v>
      </c>
      <c r="F2497" s="189" t="s">
        <v>4655</v>
      </c>
      <c r="G2497" s="189" t="s">
        <v>507</v>
      </c>
      <c r="H2497" s="195" t="s">
        <v>288</v>
      </c>
      <c r="I2497" s="188" t="s">
        <v>3956</v>
      </c>
      <c r="J2497" s="188" t="s">
        <v>4656</v>
      </c>
      <c r="K2497" s="188"/>
      <c r="L2497" s="188" t="s">
        <v>4867</v>
      </c>
      <c r="M2497" s="188" t="s">
        <v>550</v>
      </c>
      <c r="N2497" s="188" t="s">
        <v>549</v>
      </c>
      <c r="O2497" s="188" t="s">
        <v>536</v>
      </c>
      <c r="P2497" s="169" t="s">
        <v>544</v>
      </c>
      <c r="Q2497" s="188" t="s">
        <v>7143</v>
      </c>
      <c r="R2497" s="169" t="s">
        <v>552</v>
      </c>
      <c r="S2497" s="24"/>
      <c r="T2497" s="24"/>
      <c r="U2497" s="24"/>
    </row>
    <row r="2498" spans="2:21">
      <c r="B2498" s="24" t="s">
        <v>514</v>
      </c>
      <c r="C2498" s="24" t="s">
        <v>7520</v>
      </c>
      <c r="D2498" s="24"/>
      <c r="E2498" s="24" t="s">
        <v>291</v>
      </c>
      <c r="F2498" s="189" t="s">
        <v>4655</v>
      </c>
      <c r="G2498" s="189" t="s">
        <v>507</v>
      </c>
      <c r="H2498" s="195" t="s">
        <v>288</v>
      </c>
      <c r="I2498" s="188" t="s">
        <v>3961</v>
      </c>
      <c r="J2498" s="188" t="s">
        <v>3961</v>
      </c>
      <c r="K2498" s="188"/>
      <c r="L2498" s="188" t="s">
        <v>4867</v>
      </c>
      <c r="M2498" s="188" t="s">
        <v>543</v>
      </c>
      <c r="N2498" s="188" t="s">
        <v>4868</v>
      </c>
      <c r="O2498" s="188" t="s">
        <v>536</v>
      </c>
      <c r="P2498" s="169" t="s">
        <v>544</v>
      </c>
      <c r="Q2498" s="188" t="s">
        <v>7143</v>
      </c>
      <c r="R2498" s="169" t="s">
        <v>4664</v>
      </c>
      <c r="S2498" s="24"/>
      <c r="T2498" s="24"/>
      <c r="U2498" s="24"/>
    </row>
    <row r="2499" spans="2:21">
      <c r="B2499" s="24" t="s">
        <v>514</v>
      </c>
      <c r="C2499" s="24" t="s">
        <v>7521</v>
      </c>
      <c r="D2499" s="24"/>
      <c r="E2499" s="24" t="s">
        <v>291</v>
      </c>
      <c r="F2499" s="189" t="s">
        <v>4655</v>
      </c>
      <c r="G2499" s="189" t="s">
        <v>507</v>
      </c>
      <c r="H2499" s="195" t="s">
        <v>288</v>
      </c>
      <c r="I2499" s="188" t="s">
        <v>3961</v>
      </c>
      <c r="J2499" s="188" t="s">
        <v>3961</v>
      </c>
      <c r="K2499" s="188"/>
      <c r="L2499" s="188" t="s">
        <v>4867</v>
      </c>
      <c r="M2499" s="188" t="s">
        <v>550</v>
      </c>
      <c r="N2499" s="188" t="s">
        <v>549</v>
      </c>
      <c r="O2499" s="188" t="s">
        <v>536</v>
      </c>
      <c r="P2499" s="169" t="s">
        <v>544</v>
      </c>
      <c r="Q2499" s="188" t="s">
        <v>7143</v>
      </c>
      <c r="R2499" s="169" t="s">
        <v>552</v>
      </c>
      <c r="S2499" s="24"/>
      <c r="T2499" s="24"/>
      <c r="U2499" s="24"/>
    </row>
    <row r="2500" spans="2:21">
      <c r="B2500" s="24" t="s">
        <v>514</v>
      </c>
      <c r="C2500" s="24" t="s">
        <v>7522</v>
      </c>
      <c r="D2500" s="24"/>
      <c r="E2500" s="24" t="s">
        <v>291</v>
      </c>
      <c r="F2500" s="189" t="s">
        <v>4655</v>
      </c>
      <c r="G2500" s="189" t="s">
        <v>507</v>
      </c>
      <c r="H2500" s="195" t="s">
        <v>288</v>
      </c>
      <c r="I2500" s="188" t="s">
        <v>3956</v>
      </c>
      <c r="J2500" s="188" t="s">
        <v>4656</v>
      </c>
      <c r="K2500" s="188"/>
      <c r="L2500" s="188" t="s">
        <v>4658</v>
      </c>
      <c r="M2500" s="188" t="s">
        <v>543</v>
      </c>
      <c r="N2500" s="188" t="s">
        <v>4868</v>
      </c>
      <c r="O2500" s="188" t="s">
        <v>536</v>
      </c>
      <c r="P2500" s="169" t="s">
        <v>544</v>
      </c>
      <c r="Q2500" s="188" t="s">
        <v>7146</v>
      </c>
      <c r="R2500" s="169" t="s">
        <v>4664</v>
      </c>
      <c r="S2500" s="24"/>
      <c r="T2500" s="24"/>
      <c r="U2500" s="24"/>
    </row>
    <row r="2501" spans="2:21">
      <c r="B2501" s="24" t="s">
        <v>514</v>
      </c>
      <c r="C2501" s="24" t="s">
        <v>7523</v>
      </c>
      <c r="D2501" s="24"/>
      <c r="E2501" s="24" t="s">
        <v>291</v>
      </c>
      <c r="F2501" s="189" t="s">
        <v>4655</v>
      </c>
      <c r="G2501" s="189" t="s">
        <v>507</v>
      </c>
      <c r="H2501" s="195" t="s">
        <v>288</v>
      </c>
      <c r="I2501" s="188" t="s">
        <v>3961</v>
      </c>
      <c r="J2501" s="188" t="s">
        <v>3961</v>
      </c>
      <c r="K2501" s="188"/>
      <c r="L2501" s="188" t="s">
        <v>4658</v>
      </c>
      <c r="M2501" s="188" t="s">
        <v>543</v>
      </c>
      <c r="N2501" s="188" t="s">
        <v>4868</v>
      </c>
      <c r="O2501" s="188" t="s">
        <v>536</v>
      </c>
      <c r="P2501" s="169" t="s">
        <v>544</v>
      </c>
      <c r="Q2501" s="188" t="s">
        <v>7146</v>
      </c>
      <c r="R2501" s="169" t="s">
        <v>4664</v>
      </c>
      <c r="S2501" s="24"/>
      <c r="T2501" s="24"/>
      <c r="U2501" s="24"/>
    </row>
    <row r="2502" spans="2:21">
      <c r="B2502" s="24" t="s">
        <v>514</v>
      </c>
      <c r="C2502" s="24" t="s">
        <v>7524</v>
      </c>
      <c r="D2502" s="24"/>
      <c r="E2502" s="24" t="s">
        <v>291</v>
      </c>
      <c r="F2502" s="189" t="s">
        <v>4655</v>
      </c>
      <c r="G2502" s="189" t="s">
        <v>507</v>
      </c>
      <c r="H2502" s="195" t="s">
        <v>288</v>
      </c>
      <c r="I2502" s="188" t="s">
        <v>3956</v>
      </c>
      <c r="J2502" s="188" t="s">
        <v>4656</v>
      </c>
      <c r="K2502" s="188"/>
      <c r="L2502" s="188" t="s">
        <v>4658</v>
      </c>
      <c r="M2502" s="188" t="s">
        <v>543</v>
      </c>
      <c r="N2502" s="188" t="s">
        <v>5218</v>
      </c>
      <c r="O2502" s="188" t="s">
        <v>536</v>
      </c>
      <c r="P2502" s="169" t="s">
        <v>544</v>
      </c>
      <c r="Q2502" s="188" t="s">
        <v>7143</v>
      </c>
      <c r="R2502" s="169" t="s">
        <v>4664</v>
      </c>
      <c r="S2502" s="24"/>
      <c r="T2502" s="24"/>
      <c r="U2502" s="24"/>
    </row>
    <row r="2503" spans="2:21">
      <c r="B2503" s="24" t="s">
        <v>514</v>
      </c>
      <c r="C2503" s="24" t="s">
        <v>7525</v>
      </c>
      <c r="D2503" s="24"/>
      <c r="E2503" s="24" t="s">
        <v>291</v>
      </c>
      <c r="F2503" s="189" t="s">
        <v>4655</v>
      </c>
      <c r="G2503" s="189" t="s">
        <v>507</v>
      </c>
      <c r="H2503" s="195" t="s">
        <v>288</v>
      </c>
      <c r="I2503" s="188" t="s">
        <v>3961</v>
      </c>
      <c r="J2503" s="188" t="s">
        <v>3961</v>
      </c>
      <c r="K2503" s="188"/>
      <c r="L2503" s="188" t="s">
        <v>4658</v>
      </c>
      <c r="M2503" s="188" t="s">
        <v>543</v>
      </c>
      <c r="N2503" s="188" t="s">
        <v>5218</v>
      </c>
      <c r="O2503" s="188" t="s">
        <v>536</v>
      </c>
      <c r="P2503" s="169" t="s">
        <v>544</v>
      </c>
      <c r="Q2503" s="188" t="s">
        <v>7143</v>
      </c>
      <c r="R2503" s="169" t="s">
        <v>4664</v>
      </c>
      <c r="S2503" s="24"/>
      <c r="T2503" s="24"/>
      <c r="U2503" s="24"/>
    </row>
    <row r="2504" spans="2:21">
      <c r="B2504" s="24" t="s">
        <v>514</v>
      </c>
      <c r="C2504" s="24" t="s">
        <v>7526</v>
      </c>
      <c r="D2504" s="24"/>
      <c r="E2504" s="24" t="s">
        <v>291</v>
      </c>
      <c r="F2504" s="189" t="s">
        <v>4655</v>
      </c>
      <c r="G2504" s="189" t="s">
        <v>507</v>
      </c>
      <c r="H2504" s="195" t="s">
        <v>288</v>
      </c>
      <c r="I2504" s="188" t="s">
        <v>3956</v>
      </c>
      <c r="J2504" s="188" t="s">
        <v>4656</v>
      </c>
      <c r="K2504" s="188"/>
      <c r="L2504" s="188" t="s">
        <v>4867</v>
      </c>
      <c r="M2504" s="188" t="s">
        <v>543</v>
      </c>
      <c r="N2504" s="188" t="s">
        <v>5218</v>
      </c>
      <c r="O2504" s="188" t="s">
        <v>536</v>
      </c>
      <c r="P2504" s="169" t="s">
        <v>544</v>
      </c>
      <c r="Q2504" s="188" t="s">
        <v>7143</v>
      </c>
      <c r="R2504" s="169" t="s">
        <v>4664</v>
      </c>
      <c r="S2504" s="24"/>
      <c r="T2504" s="24"/>
      <c r="U2504" s="24"/>
    </row>
    <row r="2505" spans="2:21">
      <c r="B2505" s="24" t="s">
        <v>514</v>
      </c>
      <c r="C2505" s="24" t="s">
        <v>7527</v>
      </c>
      <c r="D2505" s="24"/>
      <c r="E2505" s="24" t="s">
        <v>291</v>
      </c>
      <c r="F2505" s="189" t="s">
        <v>4655</v>
      </c>
      <c r="G2505" s="189" t="s">
        <v>507</v>
      </c>
      <c r="H2505" s="195" t="s">
        <v>288</v>
      </c>
      <c r="I2505" s="188" t="s">
        <v>3961</v>
      </c>
      <c r="J2505" s="188" t="s">
        <v>3961</v>
      </c>
      <c r="K2505" s="188"/>
      <c r="L2505" s="188" t="s">
        <v>4867</v>
      </c>
      <c r="M2505" s="188" t="s">
        <v>543</v>
      </c>
      <c r="N2505" s="188" t="s">
        <v>5218</v>
      </c>
      <c r="O2505" s="188" t="s">
        <v>536</v>
      </c>
      <c r="P2505" s="169" t="s">
        <v>544</v>
      </c>
      <c r="Q2505" s="188" t="s">
        <v>7143</v>
      </c>
      <c r="R2505" s="169" t="s">
        <v>4664</v>
      </c>
      <c r="S2505" s="24"/>
      <c r="T2505" s="24"/>
      <c r="U2505" s="24"/>
    </row>
    <row r="2506" spans="2:21">
      <c r="B2506" s="24" t="s">
        <v>514</v>
      </c>
      <c r="C2506" s="24" t="s">
        <v>7528</v>
      </c>
      <c r="D2506" s="24"/>
      <c r="E2506" s="24" t="s">
        <v>291</v>
      </c>
      <c r="F2506" s="189" t="s">
        <v>4655</v>
      </c>
      <c r="G2506" s="189" t="s">
        <v>507</v>
      </c>
      <c r="H2506" s="195" t="s">
        <v>288</v>
      </c>
      <c r="I2506" s="188" t="s">
        <v>3956</v>
      </c>
      <c r="J2506" s="188" t="s">
        <v>4656</v>
      </c>
      <c r="K2506" s="188"/>
      <c r="L2506" s="188" t="s">
        <v>4658</v>
      </c>
      <c r="M2506" s="188" t="s">
        <v>550</v>
      </c>
      <c r="N2506" s="188" t="s">
        <v>549</v>
      </c>
      <c r="O2506" s="188" t="s">
        <v>1125</v>
      </c>
      <c r="P2506" s="169" t="s">
        <v>544</v>
      </c>
      <c r="Q2506" s="188" t="s">
        <v>7143</v>
      </c>
      <c r="R2506" s="25" t="s">
        <v>1095</v>
      </c>
      <c r="S2506" s="24"/>
      <c r="T2506" s="24"/>
      <c r="U2506" s="24"/>
    </row>
    <row r="2507" spans="2:21">
      <c r="B2507" s="24" t="s">
        <v>514</v>
      </c>
      <c r="C2507" s="24" t="s">
        <v>7529</v>
      </c>
      <c r="D2507" s="24"/>
      <c r="E2507" s="24" t="s">
        <v>291</v>
      </c>
      <c r="F2507" s="189" t="s">
        <v>4655</v>
      </c>
      <c r="G2507" s="189" t="s">
        <v>507</v>
      </c>
      <c r="H2507" s="195" t="s">
        <v>288</v>
      </c>
      <c r="I2507" s="188" t="s">
        <v>3961</v>
      </c>
      <c r="J2507" s="188" t="s">
        <v>3961</v>
      </c>
      <c r="K2507" s="188"/>
      <c r="L2507" s="188" t="s">
        <v>4658</v>
      </c>
      <c r="M2507" s="188" t="s">
        <v>550</v>
      </c>
      <c r="N2507" s="188" t="s">
        <v>549</v>
      </c>
      <c r="O2507" s="188" t="s">
        <v>1125</v>
      </c>
      <c r="P2507" s="169" t="s">
        <v>544</v>
      </c>
      <c r="Q2507" s="188" t="s">
        <v>7143</v>
      </c>
      <c r="R2507" s="25" t="s">
        <v>1095</v>
      </c>
      <c r="S2507" s="24"/>
      <c r="T2507" s="24"/>
      <c r="U2507" s="24"/>
    </row>
    <row r="2508" spans="2:21">
      <c r="B2508" s="24" t="s">
        <v>514</v>
      </c>
      <c r="C2508" s="24" t="s">
        <v>7530</v>
      </c>
      <c r="D2508" s="24"/>
      <c r="E2508" s="24" t="s">
        <v>291</v>
      </c>
      <c r="F2508" s="189" t="s">
        <v>4655</v>
      </c>
      <c r="G2508" s="189" t="s">
        <v>507</v>
      </c>
      <c r="H2508" s="195" t="s">
        <v>288</v>
      </c>
      <c r="I2508" s="188" t="s">
        <v>3956</v>
      </c>
      <c r="J2508" s="188" t="s">
        <v>4656</v>
      </c>
      <c r="K2508" s="188"/>
      <c r="L2508" s="188" t="s">
        <v>4867</v>
      </c>
      <c r="M2508" s="188" t="s">
        <v>543</v>
      </c>
      <c r="N2508" s="188" t="s">
        <v>4868</v>
      </c>
      <c r="O2508" s="188" t="s">
        <v>1125</v>
      </c>
      <c r="P2508" s="169" t="s">
        <v>544</v>
      </c>
      <c r="Q2508" s="188" t="s">
        <v>7143</v>
      </c>
      <c r="R2508" s="169" t="s">
        <v>4664</v>
      </c>
      <c r="S2508" s="24"/>
      <c r="T2508" s="24"/>
      <c r="U2508" s="24"/>
    </row>
    <row r="2509" spans="2:21">
      <c r="B2509" s="24" t="s">
        <v>514</v>
      </c>
      <c r="C2509" s="24" t="s">
        <v>7531</v>
      </c>
      <c r="D2509" s="24"/>
      <c r="E2509" s="24" t="s">
        <v>291</v>
      </c>
      <c r="F2509" s="189" t="s">
        <v>4655</v>
      </c>
      <c r="G2509" s="189" t="s">
        <v>507</v>
      </c>
      <c r="H2509" s="195" t="s">
        <v>288</v>
      </c>
      <c r="I2509" s="188" t="s">
        <v>3956</v>
      </c>
      <c r="J2509" s="188" t="s">
        <v>4656</v>
      </c>
      <c r="K2509" s="188"/>
      <c r="L2509" s="188" t="s">
        <v>4867</v>
      </c>
      <c r="M2509" s="188" t="s">
        <v>550</v>
      </c>
      <c r="N2509" s="188" t="s">
        <v>549</v>
      </c>
      <c r="O2509" s="188" t="s">
        <v>1125</v>
      </c>
      <c r="P2509" s="169" t="s">
        <v>544</v>
      </c>
      <c r="Q2509" s="188" t="s">
        <v>7143</v>
      </c>
      <c r="R2509" s="25" t="s">
        <v>1095</v>
      </c>
      <c r="S2509" s="24"/>
      <c r="T2509" s="24"/>
      <c r="U2509" s="24"/>
    </row>
    <row r="2510" spans="2:21">
      <c r="B2510" s="24" t="s">
        <v>514</v>
      </c>
      <c r="C2510" s="24" t="s">
        <v>7532</v>
      </c>
      <c r="D2510" s="24"/>
      <c r="E2510" s="24" t="s">
        <v>291</v>
      </c>
      <c r="F2510" s="189" t="s">
        <v>4655</v>
      </c>
      <c r="G2510" s="189" t="s">
        <v>507</v>
      </c>
      <c r="H2510" s="195" t="s">
        <v>288</v>
      </c>
      <c r="I2510" s="188" t="s">
        <v>3961</v>
      </c>
      <c r="J2510" s="188" t="s">
        <v>3961</v>
      </c>
      <c r="K2510" s="188"/>
      <c r="L2510" s="188" t="s">
        <v>4867</v>
      </c>
      <c r="M2510" s="188" t="s">
        <v>543</v>
      </c>
      <c r="N2510" s="188" t="s">
        <v>4868</v>
      </c>
      <c r="O2510" s="188" t="s">
        <v>1125</v>
      </c>
      <c r="P2510" s="169" t="s">
        <v>544</v>
      </c>
      <c r="Q2510" s="188" t="s">
        <v>7143</v>
      </c>
      <c r="R2510" s="169" t="s">
        <v>4664</v>
      </c>
      <c r="S2510" s="24"/>
      <c r="T2510" s="24"/>
      <c r="U2510" s="24"/>
    </row>
    <row r="2511" spans="2:21">
      <c r="B2511" s="24" t="s">
        <v>514</v>
      </c>
      <c r="C2511" s="24" t="s">
        <v>7533</v>
      </c>
      <c r="D2511" s="24"/>
      <c r="E2511" s="24" t="s">
        <v>291</v>
      </c>
      <c r="F2511" s="189" t="s">
        <v>4655</v>
      </c>
      <c r="G2511" s="189" t="s">
        <v>507</v>
      </c>
      <c r="H2511" s="195" t="s">
        <v>288</v>
      </c>
      <c r="I2511" s="188" t="s">
        <v>3961</v>
      </c>
      <c r="J2511" s="188" t="s">
        <v>3961</v>
      </c>
      <c r="K2511" s="188"/>
      <c r="L2511" s="188" t="s">
        <v>4867</v>
      </c>
      <c r="M2511" s="188" t="s">
        <v>550</v>
      </c>
      <c r="N2511" s="188" t="s">
        <v>549</v>
      </c>
      <c r="O2511" s="188" t="s">
        <v>1125</v>
      </c>
      <c r="P2511" s="169" t="s">
        <v>544</v>
      </c>
      <c r="Q2511" s="188" t="s">
        <v>7143</v>
      </c>
      <c r="R2511" s="25" t="s">
        <v>1095</v>
      </c>
      <c r="S2511" s="24"/>
      <c r="T2511" s="24"/>
      <c r="U2511" s="24"/>
    </row>
    <row r="2512" spans="2:21">
      <c r="B2512" s="24" t="s">
        <v>514</v>
      </c>
      <c r="C2512" s="24" t="s">
        <v>7534</v>
      </c>
      <c r="D2512" s="24"/>
      <c r="E2512" s="24" t="s">
        <v>291</v>
      </c>
      <c r="F2512" s="189" t="s">
        <v>4655</v>
      </c>
      <c r="G2512" s="189" t="s">
        <v>507</v>
      </c>
      <c r="H2512" s="195" t="s">
        <v>288</v>
      </c>
      <c r="I2512" s="188" t="s">
        <v>3956</v>
      </c>
      <c r="J2512" s="188" t="s">
        <v>4656</v>
      </c>
      <c r="K2512" s="188"/>
      <c r="L2512" s="188" t="s">
        <v>4658</v>
      </c>
      <c r="M2512" s="188" t="s">
        <v>543</v>
      </c>
      <c r="N2512" s="188" t="s">
        <v>4868</v>
      </c>
      <c r="O2512" s="188" t="s">
        <v>1125</v>
      </c>
      <c r="P2512" s="169" t="s">
        <v>544</v>
      </c>
      <c r="Q2512" s="188" t="s">
        <v>7143</v>
      </c>
      <c r="R2512" s="169" t="s">
        <v>4664</v>
      </c>
      <c r="S2512" s="24"/>
      <c r="T2512" s="24"/>
      <c r="U2512" s="24"/>
    </row>
    <row r="2513" spans="2:21">
      <c r="B2513" s="24" t="s">
        <v>514</v>
      </c>
      <c r="C2513" s="24" t="s">
        <v>7535</v>
      </c>
      <c r="D2513" s="24"/>
      <c r="E2513" s="24" t="s">
        <v>291</v>
      </c>
      <c r="F2513" s="189" t="s">
        <v>4655</v>
      </c>
      <c r="G2513" s="189" t="s">
        <v>507</v>
      </c>
      <c r="H2513" s="195" t="s">
        <v>288</v>
      </c>
      <c r="I2513" s="188" t="s">
        <v>3961</v>
      </c>
      <c r="J2513" s="188" t="s">
        <v>3961</v>
      </c>
      <c r="K2513" s="188"/>
      <c r="L2513" s="188" t="s">
        <v>4658</v>
      </c>
      <c r="M2513" s="188" t="s">
        <v>543</v>
      </c>
      <c r="N2513" s="188" t="s">
        <v>4868</v>
      </c>
      <c r="O2513" s="188" t="s">
        <v>1125</v>
      </c>
      <c r="P2513" s="169" t="s">
        <v>544</v>
      </c>
      <c r="Q2513" s="188" t="s">
        <v>7143</v>
      </c>
      <c r="R2513" s="169" t="s">
        <v>4664</v>
      </c>
      <c r="S2513" s="24"/>
      <c r="T2513" s="24"/>
      <c r="U2513" s="24"/>
    </row>
    <row r="2514" spans="2:21">
      <c r="B2514" s="24" t="s">
        <v>514</v>
      </c>
      <c r="C2514" s="24" t="s">
        <v>7536</v>
      </c>
      <c r="D2514" s="24"/>
      <c r="E2514" s="24" t="s">
        <v>291</v>
      </c>
      <c r="F2514" s="189" t="s">
        <v>4655</v>
      </c>
      <c r="G2514" s="189" t="s">
        <v>507</v>
      </c>
      <c r="H2514" s="195" t="s">
        <v>288</v>
      </c>
      <c r="I2514" s="188" t="s">
        <v>3956</v>
      </c>
      <c r="J2514" s="188" t="s">
        <v>4656</v>
      </c>
      <c r="K2514" s="188"/>
      <c r="L2514" s="188" t="s">
        <v>4658</v>
      </c>
      <c r="M2514" s="188" t="s">
        <v>543</v>
      </c>
      <c r="N2514" s="188" t="s">
        <v>5218</v>
      </c>
      <c r="O2514" s="188" t="s">
        <v>1125</v>
      </c>
      <c r="P2514" s="169" t="s">
        <v>544</v>
      </c>
      <c r="Q2514" s="188" t="s">
        <v>7143</v>
      </c>
      <c r="R2514" s="169" t="s">
        <v>4664</v>
      </c>
      <c r="S2514" s="24"/>
      <c r="T2514" s="24"/>
      <c r="U2514" s="24"/>
    </row>
    <row r="2515" spans="2:21">
      <c r="B2515" s="24" t="s">
        <v>514</v>
      </c>
      <c r="C2515" s="24" t="s">
        <v>7537</v>
      </c>
      <c r="D2515" s="24"/>
      <c r="E2515" s="24" t="s">
        <v>291</v>
      </c>
      <c r="F2515" s="189" t="s">
        <v>4655</v>
      </c>
      <c r="G2515" s="189" t="s">
        <v>507</v>
      </c>
      <c r="H2515" s="195" t="s">
        <v>288</v>
      </c>
      <c r="I2515" s="188" t="s">
        <v>3961</v>
      </c>
      <c r="J2515" s="188" t="s">
        <v>3961</v>
      </c>
      <c r="K2515" s="188"/>
      <c r="L2515" s="188" t="s">
        <v>4658</v>
      </c>
      <c r="M2515" s="188" t="s">
        <v>543</v>
      </c>
      <c r="N2515" s="188" t="s">
        <v>5218</v>
      </c>
      <c r="O2515" s="188" t="s">
        <v>1125</v>
      </c>
      <c r="P2515" s="169" t="s">
        <v>544</v>
      </c>
      <c r="Q2515" s="188" t="s">
        <v>7143</v>
      </c>
      <c r="R2515" s="169" t="s">
        <v>4664</v>
      </c>
      <c r="S2515" s="24"/>
      <c r="T2515" s="24"/>
      <c r="U2515" s="24"/>
    </row>
    <row r="2516" spans="2:21">
      <c r="B2516" s="24" t="s">
        <v>514</v>
      </c>
      <c r="C2516" s="24" t="s">
        <v>7538</v>
      </c>
      <c r="D2516" s="24"/>
      <c r="E2516" s="24" t="s">
        <v>291</v>
      </c>
      <c r="F2516" s="189" t="s">
        <v>4655</v>
      </c>
      <c r="G2516" s="189" t="s">
        <v>507</v>
      </c>
      <c r="H2516" s="195" t="s">
        <v>288</v>
      </c>
      <c r="I2516" s="188" t="s">
        <v>3956</v>
      </c>
      <c r="J2516" s="188" t="s">
        <v>4656</v>
      </c>
      <c r="K2516" s="188"/>
      <c r="L2516" s="188" t="s">
        <v>4867</v>
      </c>
      <c r="M2516" s="188" t="s">
        <v>543</v>
      </c>
      <c r="N2516" s="188" t="s">
        <v>5218</v>
      </c>
      <c r="O2516" s="188" t="s">
        <v>1125</v>
      </c>
      <c r="P2516" s="169" t="s">
        <v>544</v>
      </c>
      <c r="Q2516" s="188" t="s">
        <v>7143</v>
      </c>
      <c r="R2516" s="169" t="s">
        <v>4664</v>
      </c>
      <c r="S2516" s="24"/>
      <c r="T2516" s="24"/>
      <c r="U2516" s="24"/>
    </row>
    <row r="2517" spans="2:21">
      <c r="B2517" s="24" t="s">
        <v>514</v>
      </c>
      <c r="C2517" s="24" t="s">
        <v>7539</v>
      </c>
      <c r="D2517" s="24"/>
      <c r="E2517" s="24" t="s">
        <v>291</v>
      </c>
      <c r="F2517" s="189" t="s">
        <v>4655</v>
      </c>
      <c r="G2517" s="189" t="s">
        <v>507</v>
      </c>
      <c r="H2517" s="195" t="s">
        <v>288</v>
      </c>
      <c r="I2517" s="188" t="s">
        <v>3961</v>
      </c>
      <c r="J2517" s="188" t="s">
        <v>3961</v>
      </c>
      <c r="K2517" s="188"/>
      <c r="L2517" s="188" t="s">
        <v>4867</v>
      </c>
      <c r="M2517" s="188" t="s">
        <v>543</v>
      </c>
      <c r="N2517" s="188" t="s">
        <v>5218</v>
      </c>
      <c r="O2517" s="188" t="s">
        <v>1125</v>
      </c>
      <c r="P2517" s="169" t="s">
        <v>544</v>
      </c>
      <c r="Q2517" s="188" t="s">
        <v>7143</v>
      </c>
      <c r="R2517" s="169" t="s">
        <v>4664</v>
      </c>
      <c r="S2517" s="24"/>
      <c r="T2517" s="24"/>
      <c r="U2517" s="24"/>
    </row>
    <row r="2518" spans="2:21">
      <c r="B2518" s="24" t="s">
        <v>514</v>
      </c>
      <c r="C2518" s="24" t="s">
        <v>7540</v>
      </c>
      <c r="D2518" s="24"/>
      <c r="E2518" s="24" t="s">
        <v>291</v>
      </c>
      <c r="F2518" s="189" t="s">
        <v>4655</v>
      </c>
      <c r="G2518" s="189" t="s">
        <v>507</v>
      </c>
      <c r="H2518" s="195" t="s">
        <v>288</v>
      </c>
      <c r="I2518" s="188" t="s">
        <v>3956</v>
      </c>
      <c r="J2518" s="188" t="s">
        <v>4656</v>
      </c>
      <c r="K2518" s="188"/>
      <c r="L2518" s="188" t="s">
        <v>4658</v>
      </c>
      <c r="M2518" s="188" t="s">
        <v>550</v>
      </c>
      <c r="N2518" s="188" t="s">
        <v>549</v>
      </c>
      <c r="O2518" s="188" t="s">
        <v>1235</v>
      </c>
      <c r="P2518" s="169" t="s">
        <v>544</v>
      </c>
      <c r="Q2518" s="188" t="s">
        <v>7143</v>
      </c>
      <c r="R2518" s="25" t="s">
        <v>1095</v>
      </c>
      <c r="S2518" s="24"/>
      <c r="T2518" s="24"/>
      <c r="U2518" s="24"/>
    </row>
    <row r="2519" spans="2:21">
      <c r="B2519" s="24" t="s">
        <v>514</v>
      </c>
      <c r="C2519" s="24" t="s">
        <v>7541</v>
      </c>
      <c r="D2519" s="24"/>
      <c r="E2519" s="24" t="s">
        <v>291</v>
      </c>
      <c r="F2519" s="189" t="s">
        <v>4655</v>
      </c>
      <c r="G2519" s="189" t="s">
        <v>507</v>
      </c>
      <c r="H2519" s="195" t="s">
        <v>288</v>
      </c>
      <c r="I2519" s="188" t="s">
        <v>3961</v>
      </c>
      <c r="J2519" s="188" t="s">
        <v>3961</v>
      </c>
      <c r="K2519" s="188"/>
      <c r="L2519" s="188" t="s">
        <v>4658</v>
      </c>
      <c r="M2519" s="188" t="s">
        <v>550</v>
      </c>
      <c r="N2519" s="188" t="s">
        <v>549</v>
      </c>
      <c r="O2519" s="188" t="s">
        <v>1235</v>
      </c>
      <c r="P2519" s="169" t="s">
        <v>544</v>
      </c>
      <c r="Q2519" s="188" t="s">
        <v>7143</v>
      </c>
      <c r="R2519" s="25" t="s">
        <v>1095</v>
      </c>
      <c r="S2519" s="24"/>
      <c r="T2519" s="24"/>
      <c r="U2519" s="24"/>
    </row>
    <row r="2520" spans="2:21">
      <c r="B2520" s="24" t="s">
        <v>514</v>
      </c>
      <c r="C2520" s="24" t="s">
        <v>7542</v>
      </c>
      <c r="D2520" s="24"/>
      <c r="E2520" s="24" t="s">
        <v>291</v>
      </c>
      <c r="F2520" s="189" t="s">
        <v>4655</v>
      </c>
      <c r="G2520" s="189" t="s">
        <v>507</v>
      </c>
      <c r="H2520" s="195" t="s">
        <v>288</v>
      </c>
      <c r="I2520" s="188" t="s">
        <v>3956</v>
      </c>
      <c r="J2520" s="188" t="s">
        <v>4656</v>
      </c>
      <c r="K2520" s="188"/>
      <c r="L2520" s="188" t="s">
        <v>4867</v>
      </c>
      <c r="M2520" s="188" t="s">
        <v>543</v>
      </c>
      <c r="N2520" s="188" t="s">
        <v>4868</v>
      </c>
      <c r="O2520" s="188" t="s">
        <v>1235</v>
      </c>
      <c r="P2520" s="169" t="s">
        <v>544</v>
      </c>
      <c r="Q2520" s="188" t="s">
        <v>7143</v>
      </c>
      <c r="R2520" s="169" t="s">
        <v>4664</v>
      </c>
      <c r="S2520" s="24"/>
      <c r="T2520" s="24"/>
      <c r="U2520" s="24"/>
    </row>
    <row r="2521" spans="2:21">
      <c r="B2521" s="24" t="s">
        <v>514</v>
      </c>
      <c r="C2521" s="24" t="s">
        <v>7543</v>
      </c>
      <c r="D2521" s="24"/>
      <c r="E2521" s="24" t="s">
        <v>291</v>
      </c>
      <c r="F2521" s="189" t="s">
        <v>4655</v>
      </c>
      <c r="G2521" s="189" t="s">
        <v>507</v>
      </c>
      <c r="H2521" s="195" t="s">
        <v>288</v>
      </c>
      <c r="I2521" s="188" t="s">
        <v>3956</v>
      </c>
      <c r="J2521" s="188" t="s">
        <v>4656</v>
      </c>
      <c r="K2521" s="188"/>
      <c r="L2521" s="188" t="s">
        <v>4867</v>
      </c>
      <c r="M2521" s="188" t="s">
        <v>550</v>
      </c>
      <c r="N2521" s="188" t="s">
        <v>549</v>
      </c>
      <c r="O2521" s="188" t="s">
        <v>1235</v>
      </c>
      <c r="P2521" s="169" t="s">
        <v>544</v>
      </c>
      <c r="Q2521" s="188" t="s">
        <v>7143</v>
      </c>
      <c r="R2521" s="25" t="s">
        <v>1095</v>
      </c>
      <c r="S2521" s="24"/>
      <c r="T2521" s="24"/>
      <c r="U2521" s="24"/>
    </row>
    <row r="2522" spans="2:21">
      <c r="B2522" s="24" t="s">
        <v>514</v>
      </c>
      <c r="C2522" s="24" t="s">
        <v>7544</v>
      </c>
      <c r="D2522" s="24"/>
      <c r="E2522" s="24" t="s">
        <v>291</v>
      </c>
      <c r="F2522" s="189" t="s">
        <v>4655</v>
      </c>
      <c r="G2522" s="189" t="s">
        <v>507</v>
      </c>
      <c r="H2522" s="195" t="s">
        <v>288</v>
      </c>
      <c r="I2522" s="188" t="s">
        <v>3961</v>
      </c>
      <c r="J2522" s="188" t="s">
        <v>3961</v>
      </c>
      <c r="K2522" s="188"/>
      <c r="L2522" s="188" t="s">
        <v>4867</v>
      </c>
      <c r="M2522" s="188" t="s">
        <v>543</v>
      </c>
      <c r="N2522" s="188" t="s">
        <v>4868</v>
      </c>
      <c r="O2522" s="188" t="s">
        <v>1235</v>
      </c>
      <c r="P2522" s="169" t="s">
        <v>544</v>
      </c>
      <c r="Q2522" s="188" t="s">
        <v>7143</v>
      </c>
      <c r="R2522" s="169" t="s">
        <v>4664</v>
      </c>
      <c r="S2522" s="24"/>
      <c r="T2522" s="24"/>
      <c r="U2522" s="24"/>
    </row>
    <row r="2523" spans="2:21">
      <c r="B2523" s="24" t="s">
        <v>514</v>
      </c>
      <c r="C2523" s="24" t="s">
        <v>7545</v>
      </c>
      <c r="D2523" s="24"/>
      <c r="E2523" s="24" t="s">
        <v>291</v>
      </c>
      <c r="F2523" s="189" t="s">
        <v>4655</v>
      </c>
      <c r="G2523" s="189" t="s">
        <v>507</v>
      </c>
      <c r="H2523" s="195" t="s">
        <v>288</v>
      </c>
      <c r="I2523" s="188" t="s">
        <v>3961</v>
      </c>
      <c r="J2523" s="188" t="s">
        <v>3961</v>
      </c>
      <c r="K2523" s="188"/>
      <c r="L2523" s="188" t="s">
        <v>4867</v>
      </c>
      <c r="M2523" s="188" t="s">
        <v>550</v>
      </c>
      <c r="N2523" s="188" t="s">
        <v>549</v>
      </c>
      <c r="O2523" s="188" t="s">
        <v>1235</v>
      </c>
      <c r="P2523" s="169" t="s">
        <v>544</v>
      </c>
      <c r="Q2523" s="188" t="s">
        <v>7143</v>
      </c>
      <c r="R2523" s="25" t="s">
        <v>1095</v>
      </c>
      <c r="S2523" s="24"/>
      <c r="T2523" s="24"/>
      <c r="U2523" s="24"/>
    </row>
    <row r="2524" spans="2:21">
      <c r="B2524" s="24" t="s">
        <v>514</v>
      </c>
      <c r="C2524" s="24" t="s">
        <v>7546</v>
      </c>
      <c r="D2524" s="24"/>
      <c r="E2524" s="24" t="s">
        <v>291</v>
      </c>
      <c r="F2524" s="189" t="s">
        <v>4655</v>
      </c>
      <c r="G2524" s="189" t="s">
        <v>507</v>
      </c>
      <c r="H2524" s="195" t="s">
        <v>288</v>
      </c>
      <c r="I2524" s="188" t="s">
        <v>3956</v>
      </c>
      <c r="J2524" s="188" t="s">
        <v>4656</v>
      </c>
      <c r="K2524" s="188"/>
      <c r="L2524" s="188" t="s">
        <v>4658</v>
      </c>
      <c r="M2524" s="188" t="s">
        <v>543</v>
      </c>
      <c r="N2524" s="188" t="s">
        <v>4868</v>
      </c>
      <c r="O2524" s="188" t="s">
        <v>1235</v>
      </c>
      <c r="P2524" s="169" t="s">
        <v>544</v>
      </c>
      <c r="Q2524" s="188" t="s">
        <v>7143</v>
      </c>
      <c r="R2524" s="169" t="s">
        <v>4664</v>
      </c>
      <c r="S2524" s="24"/>
      <c r="T2524" s="24"/>
      <c r="U2524" s="24"/>
    </row>
    <row r="2525" spans="2:21">
      <c r="B2525" s="24" t="s">
        <v>514</v>
      </c>
      <c r="C2525" s="24" t="s">
        <v>7547</v>
      </c>
      <c r="D2525" s="24"/>
      <c r="E2525" s="24" t="s">
        <v>291</v>
      </c>
      <c r="F2525" s="189" t="s">
        <v>4655</v>
      </c>
      <c r="G2525" s="189" t="s">
        <v>507</v>
      </c>
      <c r="H2525" s="195" t="s">
        <v>288</v>
      </c>
      <c r="I2525" s="188" t="s">
        <v>3961</v>
      </c>
      <c r="J2525" s="188" t="s">
        <v>3961</v>
      </c>
      <c r="K2525" s="188"/>
      <c r="L2525" s="188" t="s">
        <v>4658</v>
      </c>
      <c r="M2525" s="188" t="s">
        <v>543</v>
      </c>
      <c r="N2525" s="188" t="s">
        <v>4868</v>
      </c>
      <c r="O2525" s="188" t="s">
        <v>1235</v>
      </c>
      <c r="P2525" s="169" t="s">
        <v>544</v>
      </c>
      <c r="Q2525" s="188" t="s">
        <v>7143</v>
      </c>
      <c r="R2525" s="169" t="s">
        <v>4664</v>
      </c>
      <c r="S2525" s="24"/>
      <c r="T2525" s="24"/>
      <c r="U2525" s="24"/>
    </row>
    <row r="2526" spans="2:21">
      <c r="B2526" s="24" t="s">
        <v>514</v>
      </c>
      <c r="C2526" s="24" t="s">
        <v>7548</v>
      </c>
      <c r="D2526" s="24"/>
      <c r="E2526" s="24" t="s">
        <v>291</v>
      </c>
      <c r="F2526" s="189" t="s">
        <v>4655</v>
      </c>
      <c r="G2526" s="189" t="s">
        <v>507</v>
      </c>
      <c r="H2526" s="195" t="s">
        <v>288</v>
      </c>
      <c r="I2526" s="188" t="s">
        <v>3956</v>
      </c>
      <c r="J2526" s="188" t="s">
        <v>4656</v>
      </c>
      <c r="K2526" s="188"/>
      <c r="L2526" s="188" t="s">
        <v>4658</v>
      </c>
      <c r="M2526" s="188" t="s">
        <v>543</v>
      </c>
      <c r="N2526" s="188" t="s">
        <v>5218</v>
      </c>
      <c r="O2526" s="188" t="s">
        <v>1235</v>
      </c>
      <c r="P2526" s="169" t="s">
        <v>544</v>
      </c>
      <c r="Q2526" s="188" t="s">
        <v>7143</v>
      </c>
      <c r="R2526" s="169" t="s">
        <v>4664</v>
      </c>
      <c r="S2526" s="24"/>
      <c r="T2526" s="24"/>
      <c r="U2526" s="24"/>
    </row>
    <row r="2527" spans="2:21">
      <c r="B2527" s="24" t="s">
        <v>514</v>
      </c>
      <c r="C2527" s="24" t="s">
        <v>7549</v>
      </c>
      <c r="D2527" s="24"/>
      <c r="E2527" s="24" t="s">
        <v>291</v>
      </c>
      <c r="F2527" s="189" t="s">
        <v>4655</v>
      </c>
      <c r="G2527" s="189" t="s">
        <v>507</v>
      </c>
      <c r="H2527" s="195" t="s">
        <v>288</v>
      </c>
      <c r="I2527" s="188" t="s">
        <v>3961</v>
      </c>
      <c r="J2527" s="188" t="s">
        <v>3961</v>
      </c>
      <c r="K2527" s="188"/>
      <c r="L2527" s="188" t="s">
        <v>4658</v>
      </c>
      <c r="M2527" s="188" t="s">
        <v>543</v>
      </c>
      <c r="N2527" s="188" t="s">
        <v>5218</v>
      </c>
      <c r="O2527" s="188" t="s">
        <v>1235</v>
      </c>
      <c r="P2527" s="169" t="s">
        <v>544</v>
      </c>
      <c r="Q2527" s="188" t="s">
        <v>7143</v>
      </c>
      <c r="R2527" s="169" t="s">
        <v>4664</v>
      </c>
      <c r="S2527" s="24"/>
      <c r="T2527" s="24"/>
      <c r="U2527" s="24"/>
    </row>
    <row r="2528" spans="2:21">
      <c r="B2528" s="24" t="s">
        <v>514</v>
      </c>
      <c r="C2528" s="24" t="s">
        <v>7550</v>
      </c>
      <c r="D2528" s="24"/>
      <c r="E2528" s="24" t="s">
        <v>291</v>
      </c>
      <c r="F2528" s="189" t="s">
        <v>4655</v>
      </c>
      <c r="G2528" s="189" t="s">
        <v>507</v>
      </c>
      <c r="H2528" s="195" t="s">
        <v>288</v>
      </c>
      <c r="I2528" s="188" t="s">
        <v>3956</v>
      </c>
      <c r="J2528" s="188" t="s">
        <v>4656</v>
      </c>
      <c r="K2528" s="188"/>
      <c r="L2528" s="188" t="s">
        <v>4867</v>
      </c>
      <c r="M2528" s="188" t="s">
        <v>543</v>
      </c>
      <c r="N2528" s="188" t="s">
        <v>5218</v>
      </c>
      <c r="O2528" s="188" t="s">
        <v>1235</v>
      </c>
      <c r="P2528" s="169" t="s">
        <v>544</v>
      </c>
      <c r="Q2528" s="188" t="s">
        <v>7143</v>
      </c>
      <c r="R2528" s="169" t="s">
        <v>4664</v>
      </c>
      <c r="S2528" s="24"/>
      <c r="T2528" s="24"/>
      <c r="U2528" s="24"/>
    </row>
    <row r="2529" spans="2:21">
      <c r="B2529" s="24" t="s">
        <v>514</v>
      </c>
      <c r="C2529" s="24" t="s">
        <v>7551</v>
      </c>
      <c r="D2529" s="24"/>
      <c r="E2529" s="24" t="s">
        <v>291</v>
      </c>
      <c r="F2529" s="189" t="s">
        <v>4655</v>
      </c>
      <c r="G2529" s="189" t="s">
        <v>507</v>
      </c>
      <c r="H2529" s="195" t="s">
        <v>288</v>
      </c>
      <c r="I2529" s="188" t="s">
        <v>3961</v>
      </c>
      <c r="J2529" s="188" t="s">
        <v>3961</v>
      </c>
      <c r="K2529" s="188"/>
      <c r="L2529" s="188" t="s">
        <v>4867</v>
      </c>
      <c r="M2529" s="188" t="s">
        <v>543</v>
      </c>
      <c r="N2529" s="188" t="s">
        <v>5218</v>
      </c>
      <c r="O2529" s="188" t="s">
        <v>1235</v>
      </c>
      <c r="P2529" s="169" t="s">
        <v>544</v>
      </c>
      <c r="Q2529" s="188" t="s">
        <v>7143</v>
      </c>
      <c r="R2529" s="169" t="s">
        <v>4664</v>
      </c>
      <c r="S2529" s="24"/>
      <c r="T2529" s="24"/>
      <c r="U2529" s="24"/>
    </row>
    <row r="2530" spans="2:21">
      <c r="B2530" s="24" t="s">
        <v>514</v>
      </c>
      <c r="C2530" s="24" t="s">
        <v>7552</v>
      </c>
      <c r="D2530" s="24"/>
      <c r="E2530" s="24" t="s">
        <v>294</v>
      </c>
      <c r="F2530" s="189" t="s">
        <v>4655</v>
      </c>
      <c r="G2530" s="189" t="s">
        <v>507</v>
      </c>
      <c r="H2530" s="195" t="s">
        <v>288</v>
      </c>
      <c r="I2530" s="188" t="s">
        <v>3956</v>
      </c>
      <c r="J2530" s="188" t="s">
        <v>4656</v>
      </c>
      <c r="K2530" s="188"/>
      <c r="L2530" s="188" t="s">
        <v>4658</v>
      </c>
      <c r="M2530" s="188" t="s">
        <v>550</v>
      </c>
      <c r="N2530" s="188" t="s">
        <v>549</v>
      </c>
      <c r="O2530" s="188" t="s">
        <v>536</v>
      </c>
      <c r="P2530" s="169" t="s">
        <v>544</v>
      </c>
      <c r="Q2530" s="188" t="s">
        <v>7143</v>
      </c>
      <c r="R2530" s="169" t="s">
        <v>552</v>
      </c>
      <c r="S2530" s="24"/>
      <c r="T2530" s="24"/>
      <c r="U2530" s="24"/>
    </row>
    <row r="2531" spans="2:21">
      <c r="B2531" s="24" t="s">
        <v>514</v>
      </c>
      <c r="C2531" s="24" t="s">
        <v>7553</v>
      </c>
      <c r="D2531" s="24"/>
      <c r="E2531" s="24" t="s">
        <v>294</v>
      </c>
      <c r="F2531" s="189" t="s">
        <v>4655</v>
      </c>
      <c r="G2531" s="189" t="s">
        <v>507</v>
      </c>
      <c r="H2531" s="195" t="s">
        <v>288</v>
      </c>
      <c r="I2531" s="188" t="s">
        <v>3961</v>
      </c>
      <c r="J2531" s="188" t="s">
        <v>3961</v>
      </c>
      <c r="K2531" s="188"/>
      <c r="L2531" s="188" t="s">
        <v>4658</v>
      </c>
      <c r="M2531" s="188" t="s">
        <v>550</v>
      </c>
      <c r="N2531" s="188" t="s">
        <v>549</v>
      </c>
      <c r="O2531" s="188" t="s">
        <v>536</v>
      </c>
      <c r="P2531" s="169" t="s">
        <v>544</v>
      </c>
      <c r="Q2531" s="188" t="s">
        <v>7143</v>
      </c>
      <c r="R2531" s="169" t="s">
        <v>552</v>
      </c>
      <c r="S2531" s="24"/>
      <c r="T2531" s="24"/>
      <c r="U2531" s="24"/>
    </row>
    <row r="2532" spans="2:21">
      <c r="B2532" s="24" t="s">
        <v>514</v>
      </c>
      <c r="C2532" s="24" t="s">
        <v>7554</v>
      </c>
      <c r="D2532" s="24"/>
      <c r="E2532" s="24" t="s">
        <v>294</v>
      </c>
      <c r="F2532" s="189" t="s">
        <v>4655</v>
      </c>
      <c r="G2532" s="189" t="s">
        <v>507</v>
      </c>
      <c r="H2532" s="195" t="s">
        <v>288</v>
      </c>
      <c r="I2532" s="188" t="s">
        <v>3956</v>
      </c>
      <c r="J2532" s="188" t="s">
        <v>4656</v>
      </c>
      <c r="K2532" s="188"/>
      <c r="L2532" s="188" t="s">
        <v>4867</v>
      </c>
      <c r="M2532" s="188" t="s">
        <v>543</v>
      </c>
      <c r="N2532" s="188" t="s">
        <v>4868</v>
      </c>
      <c r="O2532" s="188" t="s">
        <v>536</v>
      </c>
      <c r="P2532" s="207">
        <v>98577169</v>
      </c>
      <c r="Q2532" s="188" t="s">
        <v>7143</v>
      </c>
      <c r="R2532" s="169" t="s">
        <v>4664</v>
      </c>
      <c r="S2532" s="24"/>
      <c r="T2532" s="24"/>
      <c r="U2532" s="24"/>
    </row>
    <row r="2533" spans="2:21">
      <c r="B2533" s="24" t="s">
        <v>514</v>
      </c>
      <c r="C2533" s="24" t="s">
        <v>7555</v>
      </c>
      <c r="D2533" s="24"/>
      <c r="E2533" s="24" t="s">
        <v>294</v>
      </c>
      <c r="F2533" s="189" t="s">
        <v>4655</v>
      </c>
      <c r="G2533" s="189" t="s">
        <v>507</v>
      </c>
      <c r="H2533" s="195" t="s">
        <v>288</v>
      </c>
      <c r="I2533" s="188" t="s">
        <v>3956</v>
      </c>
      <c r="J2533" s="188" t="s">
        <v>4656</v>
      </c>
      <c r="K2533" s="188"/>
      <c r="L2533" s="188" t="s">
        <v>4867</v>
      </c>
      <c r="M2533" s="188" t="s">
        <v>550</v>
      </c>
      <c r="N2533" s="188" t="s">
        <v>549</v>
      </c>
      <c r="O2533" s="188" t="s">
        <v>536</v>
      </c>
      <c r="P2533" s="169" t="s">
        <v>544</v>
      </c>
      <c r="Q2533" s="188" t="s">
        <v>7143</v>
      </c>
      <c r="R2533" s="169" t="s">
        <v>552</v>
      </c>
      <c r="S2533" s="24"/>
      <c r="T2533" s="24"/>
      <c r="U2533" s="24"/>
    </row>
    <row r="2534" spans="2:21">
      <c r="B2534" s="24" t="s">
        <v>514</v>
      </c>
      <c r="C2534" s="24" t="s">
        <v>7556</v>
      </c>
      <c r="D2534" s="24"/>
      <c r="E2534" s="24" t="s">
        <v>294</v>
      </c>
      <c r="F2534" s="189" t="s">
        <v>4655</v>
      </c>
      <c r="G2534" s="189" t="s">
        <v>507</v>
      </c>
      <c r="H2534" s="195" t="s">
        <v>288</v>
      </c>
      <c r="I2534" s="188" t="s">
        <v>3961</v>
      </c>
      <c r="J2534" s="188" t="s">
        <v>3961</v>
      </c>
      <c r="K2534" s="188"/>
      <c r="L2534" s="188" t="s">
        <v>4867</v>
      </c>
      <c r="M2534" s="188" t="s">
        <v>543</v>
      </c>
      <c r="N2534" s="188" t="s">
        <v>4868</v>
      </c>
      <c r="O2534" s="188" t="s">
        <v>536</v>
      </c>
      <c r="P2534" s="169" t="s">
        <v>544</v>
      </c>
      <c r="Q2534" s="188" t="s">
        <v>7143</v>
      </c>
      <c r="R2534" s="169" t="s">
        <v>4664</v>
      </c>
      <c r="S2534" s="24"/>
      <c r="T2534" s="24"/>
      <c r="U2534" s="24"/>
    </row>
    <row r="2535" spans="2:21">
      <c r="B2535" s="24" t="s">
        <v>514</v>
      </c>
      <c r="C2535" s="24" t="s">
        <v>7557</v>
      </c>
      <c r="D2535" s="24"/>
      <c r="E2535" s="24" t="s">
        <v>294</v>
      </c>
      <c r="F2535" s="189" t="s">
        <v>4655</v>
      </c>
      <c r="G2535" s="189" t="s">
        <v>507</v>
      </c>
      <c r="H2535" s="195" t="s">
        <v>288</v>
      </c>
      <c r="I2535" s="188" t="s">
        <v>3961</v>
      </c>
      <c r="J2535" s="188" t="s">
        <v>3961</v>
      </c>
      <c r="K2535" s="188"/>
      <c r="L2535" s="188" t="s">
        <v>4867</v>
      </c>
      <c r="M2535" s="188" t="s">
        <v>550</v>
      </c>
      <c r="N2535" s="188" t="s">
        <v>549</v>
      </c>
      <c r="O2535" s="188" t="s">
        <v>536</v>
      </c>
      <c r="P2535" s="169" t="s">
        <v>544</v>
      </c>
      <c r="Q2535" s="188" t="s">
        <v>7143</v>
      </c>
      <c r="R2535" s="169" t="s">
        <v>552</v>
      </c>
      <c r="S2535" s="24"/>
      <c r="T2535" s="24"/>
      <c r="U2535" s="24"/>
    </row>
    <row r="2536" spans="2:21">
      <c r="B2536" s="24" t="s">
        <v>514</v>
      </c>
      <c r="C2536" s="24" t="s">
        <v>7558</v>
      </c>
      <c r="D2536" s="24"/>
      <c r="E2536" s="24" t="s">
        <v>294</v>
      </c>
      <c r="F2536" s="189" t="s">
        <v>4655</v>
      </c>
      <c r="G2536" s="189" t="s">
        <v>507</v>
      </c>
      <c r="H2536" s="195" t="s">
        <v>288</v>
      </c>
      <c r="I2536" s="188" t="s">
        <v>3956</v>
      </c>
      <c r="J2536" s="188" t="s">
        <v>4656</v>
      </c>
      <c r="K2536" s="188"/>
      <c r="L2536" s="188" t="s">
        <v>4658</v>
      </c>
      <c r="M2536" s="188" t="s">
        <v>543</v>
      </c>
      <c r="N2536" s="188" t="s">
        <v>4868</v>
      </c>
      <c r="O2536" s="188" t="s">
        <v>536</v>
      </c>
      <c r="P2536" s="169" t="s">
        <v>544</v>
      </c>
      <c r="Q2536" s="188" t="s">
        <v>7146</v>
      </c>
      <c r="R2536" s="169" t="s">
        <v>4664</v>
      </c>
      <c r="S2536" s="24"/>
      <c r="T2536" s="24"/>
      <c r="U2536" s="24"/>
    </row>
    <row r="2537" spans="2:21">
      <c r="B2537" s="24" t="s">
        <v>514</v>
      </c>
      <c r="C2537" s="24" t="s">
        <v>7559</v>
      </c>
      <c r="D2537" s="24"/>
      <c r="E2537" s="24" t="s">
        <v>294</v>
      </c>
      <c r="F2537" s="189" t="s">
        <v>4655</v>
      </c>
      <c r="G2537" s="189" t="s">
        <v>507</v>
      </c>
      <c r="H2537" s="195" t="s">
        <v>288</v>
      </c>
      <c r="I2537" s="188" t="s">
        <v>3961</v>
      </c>
      <c r="J2537" s="188" t="s">
        <v>3961</v>
      </c>
      <c r="K2537" s="188"/>
      <c r="L2537" s="188" t="s">
        <v>4658</v>
      </c>
      <c r="M2537" s="188" t="s">
        <v>543</v>
      </c>
      <c r="N2537" s="188" t="s">
        <v>4868</v>
      </c>
      <c r="O2537" s="188" t="s">
        <v>536</v>
      </c>
      <c r="P2537" s="169" t="s">
        <v>544</v>
      </c>
      <c r="Q2537" s="188" t="s">
        <v>7146</v>
      </c>
      <c r="R2537" s="169" t="s">
        <v>4664</v>
      </c>
      <c r="S2537" s="24"/>
      <c r="T2537" s="24"/>
      <c r="U2537" s="24"/>
    </row>
    <row r="2538" spans="2:21">
      <c r="B2538" s="24" t="s">
        <v>514</v>
      </c>
      <c r="C2538" s="24" t="s">
        <v>7560</v>
      </c>
      <c r="D2538" s="24"/>
      <c r="E2538" s="24" t="s">
        <v>294</v>
      </c>
      <c r="F2538" s="189" t="s">
        <v>4655</v>
      </c>
      <c r="G2538" s="189" t="s">
        <v>507</v>
      </c>
      <c r="H2538" s="195" t="s">
        <v>288</v>
      </c>
      <c r="I2538" s="188" t="s">
        <v>3956</v>
      </c>
      <c r="J2538" s="188" t="s">
        <v>4656</v>
      </c>
      <c r="K2538" s="188"/>
      <c r="L2538" s="188" t="s">
        <v>4658</v>
      </c>
      <c r="M2538" s="188" t="s">
        <v>543</v>
      </c>
      <c r="N2538" s="188" t="s">
        <v>5218</v>
      </c>
      <c r="O2538" s="188" t="s">
        <v>536</v>
      </c>
      <c r="P2538" s="169" t="s">
        <v>544</v>
      </c>
      <c r="Q2538" s="188" t="s">
        <v>7143</v>
      </c>
      <c r="R2538" s="169" t="s">
        <v>4664</v>
      </c>
      <c r="S2538" s="24"/>
      <c r="T2538" s="24"/>
      <c r="U2538" s="24"/>
    </row>
    <row r="2539" spans="2:21">
      <c r="B2539" s="24" t="s">
        <v>514</v>
      </c>
      <c r="C2539" s="24" t="s">
        <v>7561</v>
      </c>
      <c r="D2539" s="24"/>
      <c r="E2539" s="24" t="s">
        <v>294</v>
      </c>
      <c r="F2539" s="189" t="s">
        <v>4655</v>
      </c>
      <c r="G2539" s="189" t="s">
        <v>507</v>
      </c>
      <c r="H2539" s="195" t="s">
        <v>288</v>
      </c>
      <c r="I2539" s="188" t="s">
        <v>3961</v>
      </c>
      <c r="J2539" s="188" t="s">
        <v>3961</v>
      </c>
      <c r="K2539" s="188"/>
      <c r="L2539" s="188" t="s">
        <v>4658</v>
      </c>
      <c r="M2539" s="188" t="s">
        <v>543</v>
      </c>
      <c r="N2539" s="188" t="s">
        <v>5218</v>
      </c>
      <c r="O2539" s="188" t="s">
        <v>536</v>
      </c>
      <c r="P2539" s="169" t="s">
        <v>544</v>
      </c>
      <c r="Q2539" s="188" t="s">
        <v>7143</v>
      </c>
      <c r="R2539" s="169" t="s">
        <v>4664</v>
      </c>
      <c r="S2539" s="24"/>
      <c r="T2539" s="24"/>
      <c r="U2539" s="24"/>
    </row>
    <row r="2540" spans="2:21">
      <c r="B2540" s="24" t="s">
        <v>514</v>
      </c>
      <c r="C2540" s="24" t="s">
        <v>7562</v>
      </c>
      <c r="D2540" s="24"/>
      <c r="E2540" s="24" t="s">
        <v>294</v>
      </c>
      <c r="F2540" s="189" t="s">
        <v>4655</v>
      </c>
      <c r="G2540" s="189" t="s">
        <v>507</v>
      </c>
      <c r="H2540" s="195" t="s">
        <v>288</v>
      </c>
      <c r="I2540" s="188" t="s">
        <v>3956</v>
      </c>
      <c r="J2540" s="188" t="s">
        <v>4656</v>
      </c>
      <c r="K2540" s="188"/>
      <c r="L2540" s="188" t="s">
        <v>4867</v>
      </c>
      <c r="M2540" s="188" t="s">
        <v>543</v>
      </c>
      <c r="N2540" s="188" t="s">
        <v>5218</v>
      </c>
      <c r="O2540" s="188" t="s">
        <v>536</v>
      </c>
      <c r="P2540" s="169" t="s">
        <v>544</v>
      </c>
      <c r="Q2540" s="188" t="s">
        <v>7143</v>
      </c>
      <c r="R2540" s="169" t="s">
        <v>4664</v>
      </c>
      <c r="S2540" s="24"/>
      <c r="T2540" s="24"/>
      <c r="U2540" s="24"/>
    </row>
    <row r="2541" spans="2:21">
      <c r="B2541" s="24" t="s">
        <v>514</v>
      </c>
      <c r="C2541" s="24" t="s">
        <v>7563</v>
      </c>
      <c r="D2541" s="24"/>
      <c r="E2541" s="24" t="s">
        <v>294</v>
      </c>
      <c r="F2541" s="189" t="s">
        <v>4655</v>
      </c>
      <c r="G2541" s="189" t="s">
        <v>507</v>
      </c>
      <c r="H2541" s="195" t="s">
        <v>288</v>
      </c>
      <c r="I2541" s="188" t="s">
        <v>3961</v>
      </c>
      <c r="J2541" s="188" t="s">
        <v>3961</v>
      </c>
      <c r="K2541" s="188"/>
      <c r="L2541" s="188" t="s">
        <v>4867</v>
      </c>
      <c r="M2541" s="188" t="s">
        <v>543</v>
      </c>
      <c r="N2541" s="188" t="s">
        <v>5218</v>
      </c>
      <c r="O2541" s="188" t="s">
        <v>536</v>
      </c>
      <c r="P2541" s="169" t="s">
        <v>544</v>
      </c>
      <c r="Q2541" s="188" t="s">
        <v>7143</v>
      </c>
      <c r="R2541" s="169" t="s">
        <v>4664</v>
      </c>
      <c r="S2541" s="24"/>
      <c r="T2541" s="24"/>
      <c r="U2541" s="24"/>
    </row>
    <row r="2542" spans="2:21">
      <c r="B2542" s="24" t="s">
        <v>514</v>
      </c>
      <c r="C2542" s="24" t="s">
        <v>7564</v>
      </c>
      <c r="D2542" s="24"/>
      <c r="E2542" s="24" t="s">
        <v>294</v>
      </c>
      <c r="F2542" s="189" t="s">
        <v>4655</v>
      </c>
      <c r="G2542" s="189" t="s">
        <v>507</v>
      </c>
      <c r="H2542" s="195" t="s">
        <v>288</v>
      </c>
      <c r="I2542" s="188" t="s">
        <v>3956</v>
      </c>
      <c r="J2542" s="188" t="s">
        <v>4656</v>
      </c>
      <c r="K2542" s="188"/>
      <c r="L2542" s="188" t="s">
        <v>4658</v>
      </c>
      <c r="M2542" s="188" t="s">
        <v>550</v>
      </c>
      <c r="N2542" s="188" t="s">
        <v>549</v>
      </c>
      <c r="O2542" s="188" t="s">
        <v>1125</v>
      </c>
      <c r="P2542" s="169" t="s">
        <v>544</v>
      </c>
      <c r="Q2542" s="188" t="s">
        <v>7143</v>
      </c>
      <c r="R2542" s="25" t="s">
        <v>1095</v>
      </c>
      <c r="S2542" s="24"/>
      <c r="T2542" s="24"/>
      <c r="U2542" s="24"/>
    </row>
    <row r="2543" spans="2:21">
      <c r="B2543" s="24" t="s">
        <v>514</v>
      </c>
      <c r="C2543" s="24" t="s">
        <v>7565</v>
      </c>
      <c r="D2543" s="24"/>
      <c r="E2543" s="24" t="s">
        <v>294</v>
      </c>
      <c r="F2543" s="189" t="s">
        <v>4655</v>
      </c>
      <c r="G2543" s="189" t="s">
        <v>507</v>
      </c>
      <c r="H2543" s="195" t="s">
        <v>288</v>
      </c>
      <c r="I2543" s="188" t="s">
        <v>3961</v>
      </c>
      <c r="J2543" s="188" t="s">
        <v>3961</v>
      </c>
      <c r="K2543" s="188"/>
      <c r="L2543" s="188" t="s">
        <v>4658</v>
      </c>
      <c r="M2543" s="188" t="s">
        <v>550</v>
      </c>
      <c r="N2543" s="188" t="s">
        <v>549</v>
      </c>
      <c r="O2543" s="188" t="s">
        <v>1125</v>
      </c>
      <c r="P2543" s="169" t="s">
        <v>544</v>
      </c>
      <c r="Q2543" s="188" t="s">
        <v>7143</v>
      </c>
      <c r="R2543" s="25" t="s">
        <v>1095</v>
      </c>
      <c r="S2543" s="24"/>
      <c r="T2543" s="24"/>
      <c r="U2543" s="24"/>
    </row>
    <row r="2544" spans="2:21">
      <c r="B2544" s="24" t="s">
        <v>514</v>
      </c>
      <c r="C2544" s="24" t="s">
        <v>7566</v>
      </c>
      <c r="D2544" s="24"/>
      <c r="E2544" s="24" t="s">
        <v>294</v>
      </c>
      <c r="F2544" s="189" t="s">
        <v>4655</v>
      </c>
      <c r="G2544" s="189" t="s">
        <v>507</v>
      </c>
      <c r="H2544" s="195" t="s">
        <v>288</v>
      </c>
      <c r="I2544" s="188" t="s">
        <v>3956</v>
      </c>
      <c r="J2544" s="188" t="s">
        <v>4656</v>
      </c>
      <c r="K2544" s="188"/>
      <c r="L2544" s="188" t="s">
        <v>4867</v>
      </c>
      <c r="M2544" s="188" t="s">
        <v>543</v>
      </c>
      <c r="N2544" s="188" t="s">
        <v>4868</v>
      </c>
      <c r="O2544" s="188" t="s">
        <v>1125</v>
      </c>
      <c r="P2544" s="169" t="s">
        <v>544</v>
      </c>
      <c r="Q2544" s="188" t="s">
        <v>7143</v>
      </c>
      <c r="R2544" s="169" t="s">
        <v>4664</v>
      </c>
      <c r="S2544" s="24"/>
      <c r="T2544" s="24"/>
      <c r="U2544" s="24"/>
    </row>
    <row r="2545" spans="2:21">
      <c r="B2545" s="24" t="s">
        <v>514</v>
      </c>
      <c r="C2545" s="24" t="s">
        <v>7567</v>
      </c>
      <c r="D2545" s="24"/>
      <c r="E2545" s="24" t="s">
        <v>294</v>
      </c>
      <c r="F2545" s="189" t="s">
        <v>4655</v>
      </c>
      <c r="G2545" s="189" t="s">
        <v>507</v>
      </c>
      <c r="H2545" s="195" t="s">
        <v>288</v>
      </c>
      <c r="I2545" s="188" t="s">
        <v>3956</v>
      </c>
      <c r="J2545" s="188" t="s">
        <v>4656</v>
      </c>
      <c r="K2545" s="188"/>
      <c r="L2545" s="188" t="s">
        <v>4867</v>
      </c>
      <c r="M2545" s="188" t="s">
        <v>550</v>
      </c>
      <c r="N2545" s="188" t="s">
        <v>549</v>
      </c>
      <c r="O2545" s="188" t="s">
        <v>1125</v>
      </c>
      <c r="P2545" s="169" t="s">
        <v>544</v>
      </c>
      <c r="Q2545" s="188" t="s">
        <v>7143</v>
      </c>
      <c r="R2545" s="25" t="s">
        <v>1095</v>
      </c>
      <c r="S2545" s="24"/>
      <c r="T2545" s="24"/>
      <c r="U2545" s="24"/>
    </row>
    <row r="2546" spans="2:21">
      <c r="B2546" s="24" t="s">
        <v>514</v>
      </c>
      <c r="C2546" s="24" t="s">
        <v>7568</v>
      </c>
      <c r="D2546" s="24"/>
      <c r="E2546" s="24" t="s">
        <v>294</v>
      </c>
      <c r="F2546" s="189" t="s">
        <v>4655</v>
      </c>
      <c r="G2546" s="189" t="s">
        <v>507</v>
      </c>
      <c r="H2546" s="195" t="s">
        <v>288</v>
      </c>
      <c r="I2546" s="188" t="s">
        <v>3961</v>
      </c>
      <c r="J2546" s="188" t="s">
        <v>3961</v>
      </c>
      <c r="K2546" s="188"/>
      <c r="L2546" s="188" t="s">
        <v>4867</v>
      </c>
      <c r="M2546" s="188" t="s">
        <v>543</v>
      </c>
      <c r="N2546" s="188" t="s">
        <v>4868</v>
      </c>
      <c r="O2546" s="188" t="s">
        <v>1125</v>
      </c>
      <c r="P2546" s="169" t="s">
        <v>544</v>
      </c>
      <c r="Q2546" s="188" t="s">
        <v>7143</v>
      </c>
      <c r="R2546" s="169" t="s">
        <v>4664</v>
      </c>
      <c r="S2546" s="24"/>
      <c r="T2546" s="24"/>
      <c r="U2546" s="24"/>
    </row>
    <row r="2547" spans="2:21">
      <c r="B2547" s="24" t="s">
        <v>514</v>
      </c>
      <c r="C2547" s="24" t="s">
        <v>7569</v>
      </c>
      <c r="D2547" s="24"/>
      <c r="E2547" s="24" t="s">
        <v>294</v>
      </c>
      <c r="F2547" s="189" t="s">
        <v>4655</v>
      </c>
      <c r="G2547" s="189" t="s">
        <v>507</v>
      </c>
      <c r="H2547" s="195" t="s">
        <v>288</v>
      </c>
      <c r="I2547" s="188" t="s">
        <v>3961</v>
      </c>
      <c r="J2547" s="188" t="s">
        <v>3961</v>
      </c>
      <c r="K2547" s="188"/>
      <c r="L2547" s="188" t="s">
        <v>4867</v>
      </c>
      <c r="M2547" s="188" t="s">
        <v>550</v>
      </c>
      <c r="N2547" s="188" t="s">
        <v>549</v>
      </c>
      <c r="O2547" s="188" t="s">
        <v>1125</v>
      </c>
      <c r="P2547" s="169" t="s">
        <v>544</v>
      </c>
      <c r="Q2547" s="188" t="s">
        <v>7143</v>
      </c>
      <c r="R2547" s="25" t="s">
        <v>1095</v>
      </c>
      <c r="S2547" s="24"/>
      <c r="T2547" s="24"/>
      <c r="U2547" s="24"/>
    </row>
    <row r="2548" spans="2:21">
      <c r="B2548" s="24" t="s">
        <v>514</v>
      </c>
      <c r="C2548" s="24" t="s">
        <v>7570</v>
      </c>
      <c r="D2548" s="24"/>
      <c r="E2548" s="24" t="s">
        <v>294</v>
      </c>
      <c r="F2548" s="189" t="s">
        <v>4655</v>
      </c>
      <c r="G2548" s="189" t="s">
        <v>507</v>
      </c>
      <c r="H2548" s="195" t="s">
        <v>288</v>
      </c>
      <c r="I2548" s="188" t="s">
        <v>3956</v>
      </c>
      <c r="J2548" s="188" t="s">
        <v>4656</v>
      </c>
      <c r="K2548" s="188"/>
      <c r="L2548" s="188" t="s">
        <v>4658</v>
      </c>
      <c r="M2548" s="188" t="s">
        <v>543</v>
      </c>
      <c r="N2548" s="188" t="s">
        <v>4868</v>
      </c>
      <c r="O2548" s="188" t="s">
        <v>1125</v>
      </c>
      <c r="P2548" s="169" t="s">
        <v>544</v>
      </c>
      <c r="Q2548" s="188" t="s">
        <v>7143</v>
      </c>
      <c r="R2548" s="169" t="s">
        <v>4664</v>
      </c>
      <c r="S2548" s="24"/>
      <c r="T2548" s="24"/>
      <c r="U2548" s="24"/>
    </row>
    <row r="2549" spans="2:21">
      <c r="B2549" s="24" t="s">
        <v>514</v>
      </c>
      <c r="C2549" s="24" t="s">
        <v>7571</v>
      </c>
      <c r="D2549" s="24"/>
      <c r="E2549" s="24" t="s">
        <v>294</v>
      </c>
      <c r="F2549" s="189" t="s">
        <v>4655</v>
      </c>
      <c r="G2549" s="189" t="s">
        <v>507</v>
      </c>
      <c r="H2549" s="195" t="s">
        <v>288</v>
      </c>
      <c r="I2549" s="188" t="s">
        <v>3961</v>
      </c>
      <c r="J2549" s="188" t="s">
        <v>3961</v>
      </c>
      <c r="K2549" s="188"/>
      <c r="L2549" s="188" t="s">
        <v>4658</v>
      </c>
      <c r="M2549" s="188" t="s">
        <v>543</v>
      </c>
      <c r="N2549" s="188" t="s">
        <v>4868</v>
      </c>
      <c r="O2549" s="188" t="s">
        <v>1125</v>
      </c>
      <c r="P2549" s="169" t="s">
        <v>544</v>
      </c>
      <c r="Q2549" s="188" t="s">
        <v>7143</v>
      </c>
      <c r="R2549" s="169" t="s">
        <v>4664</v>
      </c>
      <c r="S2549" s="24"/>
      <c r="T2549" s="24"/>
      <c r="U2549" s="24"/>
    </row>
    <row r="2550" spans="2:21">
      <c r="B2550" s="24" t="s">
        <v>514</v>
      </c>
      <c r="C2550" s="24" t="s">
        <v>7572</v>
      </c>
      <c r="D2550" s="24"/>
      <c r="E2550" s="24" t="s">
        <v>294</v>
      </c>
      <c r="F2550" s="189" t="s">
        <v>4655</v>
      </c>
      <c r="G2550" s="189" t="s">
        <v>507</v>
      </c>
      <c r="H2550" s="195" t="s">
        <v>288</v>
      </c>
      <c r="I2550" s="188" t="s">
        <v>3956</v>
      </c>
      <c r="J2550" s="188" t="s">
        <v>4656</v>
      </c>
      <c r="K2550" s="188"/>
      <c r="L2550" s="188" t="s">
        <v>4658</v>
      </c>
      <c r="M2550" s="188" t="s">
        <v>543</v>
      </c>
      <c r="N2550" s="188" t="s">
        <v>5218</v>
      </c>
      <c r="O2550" s="188" t="s">
        <v>1125</v>
      </c>
      <c r="P2550" s="169" t="s">
        <v>544</v>
      </c>
      <c r="Q2550" s="188" t="s">
        <v>7143</v>
      </c>
      <c r="R2550" s="169" t="s">
        <v>4664</v>
      </c>
      <c r="S2550" s="24"/>
      <c r="T2550" s="24"/>
      <c r="U2550" s="24"/>
    </row>
    <row r="2551" spans="2:21">
      <c r="B2551" s="24" t="s">
        <v>514</v>
      </c>
      <c r="C2551" s="24" t="s">
        <v>7573</v>
      </c>
      <c r="D2551" s="24"/>
      <c r="E2551" s="24" t="s">
        <v>294</v>
      </c>
      <c r="F2551" s="189" t="s">
        <v>4655</v>
      </c>
      <c r="G2551" s="189" t="s">
        <v>507</v>
      </c>
      <c r="H2551" s="195" t="s">
        <v>288</v>
      </c>
      <c r="I2551" s="188" t="s">
        <v>3961</v>
      </c>
      <c r="J2551" s="188" t="s">
        <v>3961</v>
      </c>
      <c r="K2551" s="188"/>
      <c r="L2551" s="188" t="s">
        <v>4658</v>
      </c>
      <c r="M2551" s="188" t="s">
        <v>543</v>
      </c>
      <c r="N2551" s="188" t="s">
        <v>5218</v>
      </c>
      <c r="O2551" s="188" t="s">
        <v>1125</v>
      </c>
      <c r="P2551" s="169" t="s">
        <v>544</v>
      </c>
      <c r="Q2551" s="188" t="s">
        <v>7143</v>
      </c>
      <c r="R2551" s="169" t="s">
        <v>4664</v>
      </c>
      <c r="S2551" s="24"/>
      <c r="T2551" s="24"/>
      <c r="U2551" s="24"/>
    </row>
    <row r="2552" spans="2:21">
      <c r="B2552" s="24" t="s">
        <v>514</v>
      </c>
      <c r="C2552" s="24" t="s">
        <v>7574</v>
      </c>
      <c r="D2552" s="24"/>
      <c r="E2552" s="24" t="s">
        <v>294</v>
      </c>
      <c r="F2552" s="189" t="s">
        <v>4655</v>
      </c>
      <c r="G2552" s="189" t="s">
        <v>507</v>
      </c>
      <c r="H2552" s="195" t="s">
        <v>288</v>
      </c>
      <c r="I2552" s="188" t="s">
        <v>3956</v>
      </c>
      <c r="J2552" s="188" t="s">
        <v>4656</v>
      </c>
      <c r="K2552" s="188"/>
      <c r="L2552" s="188" t="s">
        <v>4867</v>
      </c>
      <c r="M2552" s="188" t="s">
        <v>543</v>
      </c>
      <c r="N2552" s="188" t="s">
        <v>5218</v>
      </c>
      <c r="O2552" s="188" t="s">
        <v>1125</v>
      </c>
      <c r="P2552" s="169" t="s">
        <v>544</v>
      </c>
      <c r="Q2552" s="188" t="s">
        <v>7143</v>
      </c>
      <c r="R2552" s="169" t="s">
        <v>4664</v>
      </c>
      <c r="S2552" s="24"/>
      <c r="T2552" s="24"/>
      <c r="U2552" s="24"/>
    </row>
    <row r="2553" spans="2:21">
      <c r="B2553" s="24" t="s">
        <v>514</v>
      </c>
      <c r="C2553" s="24" t="s">
        <v>7575</v>
      </c>
      <c r="D2553" s="24"/>
      <c r="E2553" s="24" t="s">
        <v>294</v>
      </c>
      <c r="F2553" s="189" t="s">
        <v>4655</v>
      </c>
      <c r="G2553" s="189" t="s">
        <v>507</v>
      </c>
      <c r="H2553" s="195" t="s">
        <v>288</v>
      </c>
      <c r="I2553" s="188" t="s">
        <v>3961</v>
      </c>
      <c r="J2553" s="188" t="s">
        <v>3961</v>
      </c>
      <c r="K2553" s="188"/>
      <c r="L2553" s="188" t="s">
        <v>4867</v>
      </c>
      <c r="M2553" s="188" t="s">
        <v>543</v>
      </c>
      <c r="N2553" s="188" t="s">
        <v>5218</v>
      </c>
      <c r="O2553" s="188" t="s">
        <v>1125</v>
      </c>
      <c r="P2553" s="169" t="s">
        <v>544</v>
      </c>
      <c r="Q2553" s="188" t="s">
        <v>7143</v>
      </c>
      <c r="R2553" s="169" t="s">
        <v>4664</v>
      </c>
      <c r="S2553" s="24"/>
      <c r="T2553" s="24"/>
      <c r="U2553" s="24"/>
    </row>
    <row r="2554" spans="2:21">
      <c r="B2554" s="24" t="s">
        <v>514</v>
      </c>
      <c r="C2554" s="24" t="s">
        <v>7576</v>
      </c>
      <c r="D2554" s="24"/>
      <c r="E2554" s="24" t="s">
        <v>294</v>
      </c>
      <c r="F2554" s="189" t="s">
        <v>4655</v>
      </c>
      <c r="G2554" s="189" t="s">
        <v>507</v>
      </c>
      <c r="H2554" s="195" t="s">
        <v>288</v>
      </c>
      <c r="I2554" s="188" t="s">
        <v>3956</v>
      </c>
      <c r="J2554" s="188" t="s">
        <v>4656</v>
      </c>
      <c r="K2554" s="188"/>
      <c r="L2554" s="188" t="s">
        <v>4658</v>
      </c>
      <c r="M2554" s="188" t="s">
        <v>550</v>
      </c>
      <c r="N2554" s="188" t="s">
        <v>549</v>
      </c>
      <c r="O2554" s="188" t="s">
        <v>1235</v>
      </c>
      <c r="P2554" s="169" t="s">
        <v>544</v>
      </c>
      <c r="Q2554" s="188" t="s">
        <v>7143</v>
      </c>
      <c r="R2554" s="25" t="s">
        <v>1095</v>
      </c>
      <c r="S2554" s="24"/>
      <c r="T2554" s="24"/>
      <c r="U2554" s="24"/>
    </row>
    <row r="2555" spans="2:21">
      <c r="B2555" s="24" t="s">
        <v>514</v>
      </c>
      <c r="C2555" s="24" t="s">
        <v>7577</v>
      </c>
      <c r="D2555" s="24"/>
      <c r="E2555" s="24" t="s">
        <v>294</v>
      </c>
      <c r="F2555" s="189" t="s">
        <v>4655</v>
      </c>
      <c r="G2555" s="189" t="s">
        <v>507</v>
      </c>
      <c r="H2555" s="195" t="s">
        <v>288</v>
      </c>
      <c r="I2555" s="188" t="s">
        <v>3961</v>
      </c>
      <c r="J2555" s="188" t="s">
        <v>3961</v>
      </c>
      <c r="K2555" s="188"/>
      <c r="L2555" s="188" t="s">
        <v>4658</v>
      </c>
      <c r="M2555" s="188" t="s">
        <v>550</v>
      </c>
      <c r="N2555" s="188" t="s">
        <v>549</v>
      </c>
      <c r="O2555" s="188" t="s">
        <v>1235</v>
      </c>
      <c r="P2555" s="169" t="s">
        <v>544</v>
      </c>
      <c r="Q2555" s="188" t="s">
        <v>7143</v>
      </c>
      <c r="R2555" s="25" t="s">
        <v>1095</v>
      </c>
      <c r="S2555" s="24"/>
      <c r="T2555" s="24"/>
      <c r="U2555" s="24"/>
    </row>
    <row r="2556" spans="2:21">
      <c r="B2556" s="24" t="s">
        <v>514</v>
      </c>
      <c r="C2556" s="24" t="s">
        <v>7578</v>
      </c>
      <c r="D2556" s="24"/>
      <c r="E2556" s="24" t="s">
        <v>294</v>
      </c>
      <c r="F2556" s="189" t="s">
        <v>4655</v>
      </c>
      <c r="G2556" s="189" t="s">
        <v>507</v>
      </c>
      <c r="H2556" s="195" t="s">
        <v>288</v>
      </c>
      <c r="I2556" s="188" t="s">
        <v>3956</v>
      </c>
      <c r="J2556" s="188" t="s">
        <v>4656</v>
      </c>
      <c r="K2556" s="188"/>
      <c r="L2556" s="188" t="s">
        <v>4867</v>
      </c>
      <c r="M2556" s="188" t="s">
        <v>543</v>
      </c>
      <c r="N2556" s="188" t="s">
        <v>4868</v>
      </c>
      <c r="O2556" s="188" t="s">
        <v>1235</v>
      </c>
      <c r="P2556" s="169" t="s">
        <v>544</v>
      </c>
      <c r="Q2556" s="188" t="s">
        <v>7143</v>
      </c>
      <c r="R2556" s="169" t="s">
        <v>4664</v>
      </c>
      <c r="S2556" s="24"/>
      <c r="T2556" s="24"/>
      <c r="U2556" s="24"/>
    </row>
    <row r="2557" spans="2:21">
      <c r="B2557" s="24" t="s">
        <v>514</v>
      </c>
      <c r="C2557" s="24" t="s">
        <v>7579</v>
      </c>
      <c r="D2557" s="24"/>
      <c r="E2557" s="24" t="s">
        <v>294</v>
      </c>
      <c r="F2557" s="189" t="s">
        <v>4655</v>
      </c>
      <c r="G2557" s="189" t="s">
        <v>507</v>
      </c>
      <c r="H2557" s="195" t="s">
        <v>288</v>
      </c>
      <c r="I2557" s="188" t="s">
        <v>3956</v>
      </c>
      <c r="J2557" s="188" t="s">
        <v>4656</v>
      </c>
      <c r="K2557" s="188"/>
      <c r="L2557" s="188" t="s">
        <v>4867</v>
      </c>
      <c r="M2557" s="188" t="s">
        <v>550</v>
      </c>
      <c r="N2557" s="188" t="s">
        <v>549</v>
      </c>
      <c r="O2557" s="188" t="s">
        <v>1235</v>
      </c>
      <c r="P2557" s="169" t="s">
        <v>544</v>
      </c>
      <c r="Q2557" s="188" t="s">
        <v>7143</v>
      </c>
      <c r="R2557" s="25" t="s">
        <v>1095</v>
      </c>
      <c r="S2557" s="24"/>
      <c r="T2557" s="24"/>
      <c r="U2557" s="24"/>
    </row>
    <row r="2558" spans="2:21">
      <c r="B2558" s="24" t="s">
        <v>514</v>
      </c>
      <c r="C2558" s="24" t="s">
        <v>7580</v>
      </c>
      <c r="D2558" s="24"/>
      <c r="E2558" s="24" t="s">
        <v>294</v>
      </c>
      <c r="F2558" s="189" t="s">
        <v>4655</v>
      </c>
      <c r="G2558" s="189" t="s">
        <v>507</v>
      </c>
      <c r="H2558" s="195" t="s">
        <v>288</v>
      </c>
      <c r="I2558" s="188" t="s">
        <v>3961</v>
      </c>
      <c r="J2558" s="188" t="s">
        <v>3961</v>
      </c>
      <c r="K2558" s="188"/>
      <c r="L2558" s="188" t="s">
        <v>4867</v>
      </c>
      <c r="M2558" s="188" t="s">
        <v>543</v>
      </c>
      <c r="N2558" s="188" t="s">
        <v>4868</v>
      </c>
      <c r="O2558" s="188" t="s">
        <v>1235</v>
      </c>
      <c r="P2558" s="169" t="s">
        <v>544</v>
      </c>
      <c r="Q2558" s="188" t="s">
        <v>7143</v>
      </c>
      <c r="R2558" s="169" t="s">
        <v>4664</v>
      </c>
      <c r="S2558" s="24"/>
      <c r="T2558" s="24"/>
      <c r="U2558" s="24"/>
    </row>
    <row r="2559" spans="2:21">
      <c r="B2559" s="24" t="s">
        <v>514</v>
      </c>
      <c r="C2559" s="24" t="s">
        <v>7581</v>
      </c>
      <c r="D2559" s="24"/>
      <c r="E2559" s="24" t="s">
        <v>294</v>
      </c>
      <c r="F2559" s="189" t="s">
        <v>4655</v>
      </c>
      <c r="G2559" s="189" t="s">
        <v>507</v>
      </c>
      <c r="H2559" s="195" t="s">
        <v>288</v>
      </c>
      <c r="I2559" s="188" t="s">
        <v>3961</v>
      </c>
      <c r="J2559" s="188" t="s">
        <v>3961</v>
      </c>
      <c r="K2559" s="188"/>
      <c r="L2559" s="188" t="s">
        <v>4867</v>
      </c>
      <c r="M2559" s="188" t="s">
        <v>550</v>
      </c>
      <c r="N2559" s="188" t="s">
        <v>549</v>
      </c>
      <c r="O2559" s="188" t="s">
        <v>1235</v>
      </c>
      <c r="P2559" s="169" t="s">
        <v>544</v>
      </c>
      <c r="Q2559" s="188" t="s">
        <v>7143</v>
      </c>
      <c r="R2559" s="25" t="s">
        <v>1095</v>
      </c>
      <c r="S2559" s="24"/>
      <c r="T2559" s="24"/>
      <c r="U2559" s="24"/>
    </row>
    <row r="2560" spans="2:21">
      <c r="B2560" s="24" t="s">
        <v>514</v>
      </c>
      <c r="C2560" s="24" t="s">
        <v>7582</v>
      </c>
      <c r="D2560" s="24"/>
      <c r="E2560" s="24" t="s">
        <v>294</v>
      </c>
      <c r="F2560" s="189" t="s">
        <v>4655</v>
      </c>
      <c r="G2560" s="189" t="s">
        <v>507</v>
      </c>
      <c r="H2560" s="195" t="s">
        <v>288</v>
      </c>
      <c r="I2560" s="188" t="s">
        <v>3956</v>
      </c>
      <c r="J2560" s="188" t="s">
        <v>4656</v>
      </c>
      <c r="K2560" s="188"/>
      <c r="L2560" s="188" t="s">
        <v>4658</v>
      </c>
      <c r="M2560" s="188" t="s">
        <v>543</v>
      </c>
      <c r="N2560" s="188" t="s">
        <v>4868</v>
      </c>
      <c r="O2560" s="188" t="s">
        <v>1235</v>
      </c>
      <c r="P2560" s="169" t="s">
        <v>544</v>
      </c>
      <c r="Q2560" s="188" t="s">
        <v>7143</v>
      </c>
      <c r="R2560" s="169" t="s">
        <v>4664</v>
      </c>
      <c r="S2560" s="24"/>
      <c r="T2560" s="24"/>
      <c r="U2560" s="24"/>
    </row>
    <row r="2561" spans="2:21">
      <c r="B2561" s="24" t="s">
        <v>514</v>
      </c>
      <c r="C2561" s="24" t="s">
        <v>7583</v>
      </c>
      <c r="D2561" s="24"/>
      <c r="E2561" s="24" t="s">
        <v>294</v>
      </c>
      <c r="F2561" s="189" t="s">
        <v>4655</v>
      </c>
      <c r="G2561" s="189" t="s">
        <v>507</v>
      </c>
      <c r="H2561" s="195" t="s">
        <v>288</v>
      </c>
      <c r="I2561" s="188" t="s">
        <v>3961</v>
      </c>
      <c r="J2561" s="188" t="s">
        <v>3961</v>
      </c>
      <c r="K2561" s="188"/>
      <c r="L2561" s="188" t="s">
        <v>4658</v>
      </c>
      <c r="M2561" s="188" t="s">
        <v>543</v>
      </c>
      <c r="N2561" s="188" t="s">
        <v>4868</v>
      </c>
      <c r="O2561" s="188" t="s">
        <v>1235</v>
      </c>
      <c r="P2561" s="169" t="s">
        <v>544</v>
      </c>
      <c r="Q2561" s="188" t="s">
        <v>7143</v>
      </c>
      <c r="R2561" s="169" t="s">
        <v>4664</v>
      </c>
      <c r="S2561" s="24"/>
      <c r="T2561" s="24"/>
      <c r="U2561" s="24"/>
    </row>
    <row r="2562" spans="2:21">
      <c r="B2562" s="24" t="s">
        <v>514</v>
      </c>
      <c r="C2562" s="24" t="s">
        <v>7584</v>
      </c>
      <c r="D2562" s="24"/>
      <c r="E2562" s="24" t="s">
        <v>294</v>
      </c>
      <c r="F2562" s="189" t="s">
        <v>4655</v>
      </c>
      <c r="G2562" s="189" t="s">
        <v>507</v>
      </c>
      <c r="H2562" s="195" t="s">
        <v>288</v>
      </c>
      <c r="I2562" s="188" t="s">
        <v>3956</v>
      </c>
      <c r="J2562" s="188" t="s">
        <v>4656</v>
      </c>
      <c r="K2562" s="188"/>
      <c r="L2562" s="188" t="s">
        <v>4658</v>
      </c>
      <c r="M2562" s="188" t="s">
        <v>543</v>
      </c>
      <c r="N2562" s="188" t="s">
        <v>5218</v>
      </c>
      <c r="O2562" s="188" t="s">
        <v>1235</v>
      </c>
      <c r="P2562" s="169" t="s">
        <v>544</v>
      </c>
      <c r="Q2562" s="188" t="s">
        <v>7143</v>
      </c>
      <c r="R2562" s="169" t="s">
        <v>4664</v>
      </c>
      <c r="S2562" s="24"/>
      <c r="T2562" s="24"/>
      <c r="U2562" s="24"/>
    </row>
    <row r="2563" spans="2:21">
      <c r="B2563" s="24" t="s">
        <v>514</v>
      </c>
      <c r="C2563" s="24" t="s">
        <v>7585</v>
      </c>
      <c r="D2563" s="24"/>
      <c r="E2563" s="24" t="s">
        <v>294</v>
      </c>
      <c r="F2563" s="189" t="s">
        <v>4655</v>
      </c>
      <c r="G2563" s="189" t="s">
        <v>507</v>
      </c>
      <c r="H2563" s="195" t="s">
        <v>288</v>
      </c>
      <c r="I2563" s="188" t="s">
        <v>3961</v>
      </c>
      <c r="J2563" s="188" t="s">
        <v>3961</v>
      </c>
      <c r="K2563" s="188"/>
      <c r="L2563" s="188" t="s">
        <v>4658</v>
      </c>
      <c r="M2563" s="188" t="s">
        <v>543</v>
      </c>
      <c r="N2563" s="188" t="s">
        <v>5218</v>
      </c>
      <c r="O2563" s="188" t="s">
        <v>1235</v>
      </c>
      <c r="P2563" s="169" t="s">
        <v>544</v>
      </c>
      <c r="Q2563" s="188" t="s">
        <v>7143</v>
      </c>
      <c r="R2563" s="169" t="s">
        <v>4664</v>
      </c>
      <c r="S2563" s="24"/>
      <c r="T2563" s="24"/>
      <c r="U2563" s="24"/>
    </row>
    <row r="2564" spans="2:21">
      <c r="B2564" s="24" t="s">
        <v>514</v>
      </c>
      <c r="C2564" s="24" t="s">
        <v>7586</v>
      </c>
      <c r="D2564" s="24"/>
      <c r="E2564" s="24" t="s">
        <v>294</v>
      </c>
      <c r="F2564" s="189" t="s">
        <v>4655</v>
      </c>
      <c r="G2564" s="189" t="s">
        <v>507</v>
      </c>
      <c r="H2564" s="195" t="s">
        <v>288</v>
      </c>
      <c r="I2564" s="188" t="s">
        <v>3956</v>
      </c>
      <c r="J2564" s="188" t="s">
        <v>4656</v>
      </c>
      <c r="K2564" s="188"/>
      <c r="L2564" s="188" t="s">
        <v>4867</v>
      </c>
      <c r="M2564" s="188" t="s">
        <v>543</v>
      </c>
      <c r="N2564" s="188" t="s">
        <v>5218</v>
      </c>
      <c r="O2564" s="188" t="s">
        <v>1235</v>
      </c>
      <c r="P2564" s="169" t="s">
        <v>544</v>
      </c>
      <c r="Q2564" s="188" t="s">
        <v>7143</v>
      </c>
      <c r="R2564" s="169" t="s">
        <v>4664</v>
      </c>
      <c r="S2564" s="24"/>
      <c r="T2564" s="24"/>
      <c r="U2564" s="24"/>
    </row>
    <row r="2565" spans="2:21">
      <c r="B2565" s="24" t="s">
        <v>514</v>
      </c>
      <c r="C2565" s="24" t="s">
        <v>7587</v>
      </c>
      <c r="D2565" s="24"/>
      <c r="E2565" s="24" t="s">
        <v>294</v>
      </c>
      <c r="F2565" s="189" t="s">
        <v>4655</v>
      </c>
      <c r="G2565" s="189" t="s">
        <v>507</v>
      </c>
      <c r="H2565" s="195" t="s">
        <v>288</v>
      </c>
      <c r="I2565" s="188" t="s">
        <v>3961</v>
      </c>
      <c r="J2565" s="188" t="s">
        <v>3961</v>
      </c>
      <c r="K2565" s="188"/>
      <c r="L2565" s="188" t="s">
        <v>4867</v>
      </c>
      <c r="M2565" s="188" t="s">
        <v>543</v>
      </c>
      <c r="N2565" s="188" t="s">
        <v>5218</v>
      </c>
      <c r="O2565" s="188" t="s">
        <v>1235</v>
      </c>
      <c r="P2565" s="169" t="s">
        <v>544</v>
      </c>
      <c r="Q2565" s="188" t="s">
        <v>7143</v>
      </c>
      <c r="R2565" s="169" t="s">
        <v>4664</v>
      </c>
      <c r="S2565" s="24"/>
      <c r="T2565" s="24"/>
      <c r="U2565" s="24"/>
    </row>
    <row r="2566" spans="2:21">
      <c r="B2566" s="24" t="s">
        <v>514</v>
      </c>
      <c r="C2566" s="24" t="s">
        <v>7588</v>
      </c>
      <c r="D2566" s="24"/>
      <c r="E2566" s="24" t="s">
        <v>297</v>
      </c>
      <c r="F2566" s="189" t="s">
        <v>4655</v>
      </c>
      <c r="G2566" s="189" t="s">
        <v>514</v>
      </c>
      <c r="H2566" s="195" t="s">
        <v>298</v>
      </c>
      <c r="I2566" s="188" t="s">
        <v>3956</v>
      </c>
      <c r="J2566" s="188" t="s">
        <v>4656</v>
      </c>
      <c r="K2566" s="188"/>
      <c r="L2566" s="188" t="s">
        <v>4658</v>
      </c>
      <c r="M2566" s="188" t="s">
        <v>550</v>
      </c>
      <c r="N2566" s="188" t="s">
        <v>549</v>
      </c>
      <c r="O2566" s="188" t="s">
        <v>536</v>
      </c>
      <c r="P2566" s="169" t="s">
        <v>544</v>
      </c>
      <c r="Q2566" s="188" t="s">
        <v>7143</v>
      </c>
      <c r="R2566" s="169" t="s">
        <v>552</v>
      </c>
      <c r="S2566" s="24"/>
      <c r="T2566" s="24"/>
      <c r="U2566" s="24"/>
    </row>
    <row r="2567" spans="2:21">
      <c r="B2567" s="24" t="s">
        <v>514</v>
      </c>
      <c r="C2567" s="24" t="s">
        <v>7589</v>
      </c>
      <c r="D2567" s="24"/>
      <c r="E2567" s="24" t="s">
        <v>297</v>
      </c>
      <c r="F2567" s="189" t="s">
        <v>4655</v>
      </c>
      <c r="G2567" s="189" t="s">
        <v>514</v>
      </c>
      <c r="H2567" s="195" t="s">
        <v>298</v>
      </c>
      <c r="I2567" s="188" t="s">
        <v>3961</v>
      </c>
      <c r="J2567" s="188" t="s">
        <v>3961</v>
      </c>
      <c r="K2567" s="188"/>
      <c r="L2567" s="188" t="s">
        <v>4658</v>
      </c>
      <c r="M2567" s="188" t="s">
        <v>550</v>
      </c>
      <c r="N2567" s="188" t="s">
        <v>549</v>
      </c>
      <c r="O2567" s="188" t="s">
        <v>536</v>
      </c>
      <c r="P2567" s="169" t="s">
        <v>544</v>
      </c>
      <c r="Q2567" s="188" t="s">
        <v>7143</v>
      </c>
      <c r="R2567" s="169" t="s">
        <v>552</v>
      </c>
      <c r="S2567" s="24"/>
      <c r="T2567" s="24"/>
      <c r="U2567" s="24"/>
    </row>
    <row r="2568" spans="2:21">
      <c r="B2568" s="24" t="s">
        <v>514</v>
      </c>
      <c r="C2568" s="24" t="s">
        <v>7590</v>
      </c>
      <c r="D2568" s="24"/>
      <c r="E2568" s="24" t="s">
        <v>297</v>
      </c>
      <c r="F2568" s="189" t="s">
        <v>4655</v>
      </c>
      <c r="G2568" s="189" t="s">
        <v>514</v>
      </c>
      <c r="H2568" s="195" t="s">
        <v>298</v>
      </c>
      <c r="I2568" s="188" t="s">
        <v>3956</v>
      </c>
      <c r="J2568" s="188" t="s">
        <v>4656</v>
      </c>
      <c r="K2568" s="188"/>
      <c r="L2568" s="188" t="s">
        <v>4867</v>
      </c>
      <c r="M2568" s="188" t="s">
        <v>543</v>
      </c>
      <c r="N2568" s="188" t="s">
        <v>4868</v>
      </c>
      <c r="O2568" s="188" t="s">
        <v>536</v>
      </c>
      <c r="P2568" s="207">
        <v>98577183</v>
      </c>
      <c r="Q2568" s="188" t="s">
        <v>7143</v>
      </c>
      <c r="R2568" s="169" t="s">
        <v>4664</v>
      </c>
      <c r="S2568" s="24"/>
      <c r="T2568" s="24"/>
      <c r="U2568" s="24"/>
    </row>
    <row r="2569" spans="2:21">
      <c r="B2569" s="24" t="s">
        <v>514</v>
      </c>
      <c r="C2569" s="24" t="s">
        <v>7591</v>
      </c>
      <c r="D2569" s="24"/>
      <c r="E2569" s="24" t="s">
        <v>297</v>
      </c>
      <c r="F2569" s="189" t="s">
        <v>4655</v>
      </c>
      <c r="G2569" s="189" t="s">
        <v>514</v>
      </c>
      <c r="H2569" s="195" t="s">
        <v>298</v>
      </c>
      <c r="I2569" s="188" t="s">
        <v>3956</v>
      </c>
      <c r="J2569" s="188" t="s">
        <v>4656</v>
      </c>
      <c r="K2569" s="188"/>
      <c r="L2569" s="188" t="s">
        <v>4867</v>
      </c>
      <c r="M2569" s="188" t="s">
        <v>550</v>
      </c>
      <c r="N2569" s="188" t="s">
        <v>549</v>
      </c>
      <c r="O2569" s="188" t="s">
        <v>536</v>
      </c>
      <c r="P2569" s="169" t="s">
        <v>544</v>
      </c>
      <c r="Q2569" s="188" t="s">
        <v>7143</v>
      </c>
      <c r="R2569" s="169" t="s">
        <v>552</v>
      </c>
      <c r="S2569" s="24"/>
      <c r="T2569" s="24"/>
      <c r="U2569" s="24"/>
    </row>
    <row r="2570" spans="2:21">
      <c r="B2570" s="24" t="s">
        <v>514</v>
      </c>
      <c r="C2570" s="24" t="s">
        <v>7592</v>
      </c>
      <c r="D2570" s="24"/>
      <c r="E2570" s="24" t="s">
        <v>297</v>
      </c>
      <c r="F2570" s="189" t="s">
        <v>4655</v>
      </c>
      <c r="G2570" s="189" t="s">
        <v>514</v>
      </c>
      <c r="H2570" s="195" t="s">
        <v>298</v>
      </c>
      <c r="I2570" s="188" t="s">
        <v>3961</v>
      </c>
      <c r="J2570" s="188" t="s">
        <v>3961</v>
      </c>
      <c r="K2570" s="188"/>
      <c r="L2570" s="188" t="s">
        <v>4867</v>
      </c>
      <c r="M2570" s="188" t="s">
        <v>543</v>
      </c>
      <c r="N2570" s="188" t="s">
        <v>4868</v>
      </c>
      <c r="O2570" s="188" t="s">
        <v>536</v>
      </c>
      <c r="P2570" s="169" t="s">
        <v>544</v>
      </c>
      <c r="Q2570" s="188" t="s">
        <v>7143</v>
      </c>
      <c r="R2570" s="169" t="s">
        <v>4664</v>
      </c>
      <c r="S2570" s="24"/>
      <c r="T2570" s="24"/>
      <c r="U2570" s="24"/>
    </row>
    <row r="2571" spans="2:21">
      <c r="B2571" s="24" t="s">
        <v>514</v>
      </c>
      <c r="C2571" s="24" t="s">
        <v>7593</v>
      </c>
      <c r="D2571" s="24"/>
      <c r="E2571" s="24" t="s">
        <v>297</v>
      </c>
      <c r="F2571" s="189" t="s">
        <v>4655</v>
      </c>
      <c r="G2571" s="189" t="s">
        <v>514</v>
      </c>
      <c r="H2571" s="195" t="s">
        <v>298</v>
      </c>
      <c r="I2571" s="188" t="s">
        <v>3961</v>
      </c>
      <c r="J2571" s="188" t="s">
        <v>3961</v>
      </c>
      <c r="K2571" s="188"/>
      <c r="L2571" s="188" t="s">
        <v>4867</v>
      </c>
      <c r="M2571" s="188" t="s">
        <v>550</v>
      </c>
      <c r="N2571" s="188" t="s">
        <v>549</v>
      </c>
      <c r="O2571" s="188" t="s">
        <v>536</v>
      </c>
      <c r="P2571" s="169" t="s">
        <v>544</v>
      </c>
      <c r="Q2571" s="188" t="s">
        <v>7143</v>
      </c>
      <c r="R2571" s="169" t="s">
        <v>552</v>
      </c>
      <c r="S2571" s="24"/>
      <c r="T2571" s="24"/>
      <c r="U2571" s="24"/>
    </row>
    <row r="2572" spans="2:21">
      <c r="B2572" s="24" t="s">
        <v>514</v>
      </c>
      <c r="C2572" s="24" t="s">
        <v>7594</v>
      </c>
      <c r="D2572" s="24"/>
      <c r="E2572" s="24" t="s">
        <v>297</v>
      </c>
      <c r="F2572" s="189" t="s">
        <v>4655</v>
      </c>
      <c r="G2572" s="189" t="s">
        <v>514</v>
      </c>
      <c r="H2572" s="195" t="s">
        <v>298</v>
      </c>
      <c r="I2572" s="188" t="s">
        <v>3956</v>
      </c>
      <c r="J2572" s="188" t="s">
        <v>4656</v>
      </c>
      <c r="K2572" s="188"/>
      <c r="L2572" s="188" t="s">
        <v>4658</v>
      </c>
      <c r="M2572" s="188" t="s">
        <v>543</v>
      </c>
      <c r="N2572" s="188" t="s">
        <v>4868</v>
      </c>
      <c r="O2572" s="188" t="s">
        <v>536</v>
      </c>
      <c r="P2572" s="169" t="s">
        <v>544</v>
      </c>
      <c r="Q2572" s="188" t="s">
        <v>7146</v>
      </c>
      <c r="R2572" s="169" t="s">
        <v>4664</v>
      </c>
      <c r="S2572" s="24"/>
      <c r="T2572" s="24"/>
      <c r="U2572" s="24"/>
    </row>
    <row r="2573" spans="2:21">
      <c r="B2573" s="24" t="s">
        <v>514</v>
      </c>
      <c r="C2573" s="24" t="s">
        <v>7595</v>
      </c>
      <c r="D2573" s="24"/>
      <c r="E2573" s="24" t="s">
        <v>297</v>
      </c>
      <c r="F2573" s="189" t="s">
        <v>4655</v>
      </c>
      <c r="G2573" s="189" t="s">
        <v>514</v>
      </c>
      <c r="H2573" s="195" t="s">
        <v>298</v>
      </c>
      <c r="I2573" s="188" t="s">
        <v>3961</v>
      </c>
      <c r="J2573" s="188" t="s">
        <v>3961</v>
      </c>
      <c r="K2573" s="188"/>
      <c r="L2573" s="188" t="s">
        <v>4658</v>
      </c>
      <c r="M2573" s="188" t="s">
        <v>543</v>
      </c>
      <c r="N2573" s="188" t="s">
        <v>4868</v>
      </c>
      <c r="O2573" s="188" t="s">
        <v>536</v>
      </c>
      <c r="P2573" s="169" t="s">
        <v>544</v>
      </c>
      <c r="Q2573" s="188" t="s">
        <v>7146</v>
      </c>
      <c r="R2573" s="169" t="s">
        <v>4664</v>
      </c>
      <c r="S2573" s="24"/>
      <c r="T2573" s="24"/>
      <c r="U2573" s="24"/>
    </row>
    <row r="2574" spans="2:21">
      <c r="B2574" s="24" t="s">
        <v>514</v>
      </c>
      <c r="C2574" s="24" t="s">
        <v>7596</v>
      </c>
      <c r="D2574" s="24"/>
      <c r="E2574" s="24" t="s">
        <v>297</v>
      </c>
      <c r="F2574" s="189" t="s">
        <v>4655</v>
      </c>
      <c r="G2574" s="189" t="s">
        <v>514</v>
      </c>
      <c r="H2574" s="195" t="s">
        <v>298</v>
      </c>
      <c r="I2574" s="188" t="s">
        <v>3956</v>
      </c>
      <c r="J2574" s="188" t="s">
        <v>4656</v>
      </c>
      <c r="K2574" s="188"/>
      <c r="L2574" s="188" t="s">
        <v>4658</v>
      </c>
      <c r="M2574" s="188" t="s">
        <v>543</v>
      </c>
      <c r="N2574" s="188" t="s">
        <v>5218</v>
      </c>
      <c r="O2574" s="188" t="s">
        <v>536</v>
      </c>
      <c r="P2574" s="169" t="s">
        <v>544</v>
      </c>
      <c r="Q2574" s="188" t="s">
        <v>7143</v>
      </c>
      <c r="R2574" s="169" t="s">
        <v>4664</v>
      </c>
      <c r="S2574" s="24"/>
      <c r="T2574" s="24"/>
      <c r="U2574" s="24"/>
    </row>
    <row r="2575" spans="2:21">
      <c r="B2575" s="24" t="s">
        <v>514</v>
      </c>
      <c r="C2575" s="24" t="s">
        <v>7597</v>
      </c>
      <c r="D2575" s="24"/>
      <c r="E2575" s="24" t="s">
        <v>297</v>
      </c>
      <c r="F2575" s="189" t="s">
        <v>4655</v>
      </c>
      <c r="G2575" s="189" t="s">
        <v>514</v>
      </c>
      <c r="H2575" s="195" t="s">
        <v>298</v>
      </c>
      <c r="I2575" s="188" t="s">
        <v>3961</v>
      </c>
      <c r="J2575" s="188" t="s">
        <v>3961</v>
      </c>
      <c r="K2575" s="188"/>
      <c r="L2575" s="188" t="s">
        <v>4658</v>
      </c>
      <c r="M2575" s="188" t="s">
        <v>543</v>
      </c>
      <c r="N2575" s="188" t="s">
        <v>5218</v>
      </c>
      <c r="O2575" s="188" t="s">
        <v>536</v>
      </c>
      <c r="P2575" s="169" t="s">
        <v>544</v>
      </c>
      <c r="Q2575" s="188" t="s">
        <v>7143</v>
      </c>
      <c r="R2575" s="169" t="s">
        <v>4664</v>
      </c>
      <c r="S2575" s="24"/>
      <c r="T2575" s="24"/>
      <c r="U2575" s="24"/>
    </row>
    <row r="2576" spans="2:21">
      <c r="B2576" s="24" t="s">
        <v>514</v>
      </c>
      <c r="C2576" s="24" t="s">
        <v>7598</v>
      </c>
      <c r="D2576" s="24"/>
      <c r="E2576" s="24" t="s">
        <v>297</v>
      </c>
      <c r="F2576" s="189" t="s">
        <v>4655</v>
      </c>
      <c r="G2576" s="189" t="s">
        <v>514</v>
      </c>
      <c r="H2576" s="195" t="s">
        <v>298</v>
      </c>
      <c r="I2576" s="188" t="s">
        <v>3956</v>
      </c>
      <c r="J2576" s="188" t="s">
        <v>4656</v>
      </c>
      <c r="K2576" s="188"/>
      <c r="L2576" s="188" t="s">
        <v>4867</v>
      </c>
      <c r="M2576" s="188" t="s">
        <v>543</v>
      </c>
      <c r="N2576" s="188" t="s">
        <v>5218</v>
      </c>
      <c r="O2576" s="188" t="s">
        <v>536</v>
      </c>
      <c r="P2576" s="169" t="s">
        <v>544</v>
      </c>
      <c r="Q2576" s="188" t="s">
        <v>7143</v>
      </c>
      <c r="R2576" s="169" t="s">
        <v>4664</v>
      </c>
      <c r="S2576" s="24"/>
      <c r="T2576" s="24"/>
      <c r="U2576" s="24"/>
    </row>
    <row r="2577" spans="2:21">
      <c r="B2577" s="24" t="s">
        <v>514</v>
      </c>
      <c r="C2577" s="24" t="s">
        <v>7599</v>
      </c>
      <c r="D2577" s="24"/>
      <c r="E2577" s="24" t="s">
        <v>297</v>
      </c>
      <c r="F2577" s="189" t="s">
        <v>4655</v>
      </c>
      <c r="G2577" s="189" t="s">
        <v>514</v>
      </c>
      <c r="H2577" s="195" t="s">
        <v>298</v>
      </c>
      <c r="I2577" s="188" t="s">
        <v>3961</v>
      </c>
      <c r="J2577" s="188" t="s">
        <v>3961</v>
      </c>
      <c r="K2577" s="188"/>
      <c r="L2577" s="188" t="s">
        <v>4867</v>
      </c>
      <c r="M2577" s="188" t="s">
        <v>543</v>
      </c>
      <c r="N2577" s="188" t="s">
        <v>5218</v>
      </c>
      <c r="O2577" s="188" t="s">
        <v>536</v>
      </c>
      <c r="P2577" s="169" t="s">
        <v>544</v>
      </c>
      <c r="Q2577" s="188" t="s">
        <v>7143</v>
      </c>
      <c r="R2577" s="169" t="s">
        <v>4664</v>
      </c>
      <c r="S2577" s="24"/>
      <c r="T2577" s="24"/>
      <c r="U2577" s="24"/>
    </row>
    <row r="2578" spans="2:21">
      <c r="B2578" s="24" t="s">
        <v>514</v>
      </c>
      <c r="C2578" s="24" t="s">
        <v>7600</v>
      </c>
      <c r="D2578" s="24"/>
      <c r="E2578" s="24" t="s">
        <v>297</v>
      </c>
      <c r="F2578" s="189" t="s">
        <v>4655</v>
      </c>
      <c r="G2578" s="189" t="s">
        <v>514</v>
      </c>
      <c r="H2578" s="195" t="s">
        <v>298</v>
      </c>
      <c r="I2578" s="188" t="s">
        <v>3956</v>
      </c>
      <c r="J2578" s="188" t="s">
        <v>4656</v>
      </c>
      <c r="K2578" s="188"/>
      <c r="L2578" s="188" t="s">
        <v>4658</v>
      </c>
      <c r="M2578" s="188" t="s">
        <v>550</v>
      </c>
      <c r="N2578" s="188" t="s">
        <v>549</v>
      </c>
      <c r="O2578" s="188" t="s">
        <v>1125</v>
      </c>
      <c r="P2578" s="169" t="s">
        <v>544</v>
      </c>
      <c r="Q2578" s="188" t="s">
        <v>7143</v>
      </c>
      <c r="R2578" s="25" t="s">
        <v>1095</v>
      </c>
      <c r="S2578" s="24"/>
      <c r="T2578" s="24"/>
      <c r="U2578" s="24"/>
    </row>
    <row r="2579" spans="2:21">
      <c r="B2579" s="24" t="s">
        <v>514</v>
      </c>
      <c r="C2579" s="24" t="s">
        <v>7601</v>
      </c>
      <c r="D2579" s="24"/>
      <c r="E2579" s="24" t="s">
        <v>297</v>
      </c>
      <c r="F2579" s="189" t="s">
        <v>4655</v>
      </c>
      <c r="G2579" s="189" t="s">
        <v>514</v>
      </c>
      <c r="H2579" s="195" t="s">
        <v>298</v>
      </c>
      <c r="I2579" s="188" t="s">
        <v>3961</v>
      </c>
      <c r="J2579" s="188" t="s">
        <v>3961</v>
      </c>
      <c r="K2579" s="188"/>
      <c r="L2579" s="188" t="s">
        <v>4658</v>
      </c>
      <c r="M2579" s="188" t="s">
        <v>550</v>
      </c>
      <c r="N2579" s="188" t="s">
        <v>549</v>
      </c>
      <c r="O2579" s="188" t="s">
        <v>1125</v>
      </c>
      <c r="P2579" s="169" t="s">
        <v>544</v>
      </c>
      <c r="Q2579" s="188" t="s">
        <v>7143</v>
      </c>
      <c r="R2579" s="25" t="s">
        <v>1095</v>
      </c>
      <c r="S2579" s="24"/>
      <c r="T2579" s="24"/>
      <c r="U2579" s="24"/>
    </row>
    <row r="2580" spans="2:21">
      <c r="B2580" s="24" t="s">
        <v>514</v>
      </c>
      <c r="C2580" s="24" t="s">
        <v>7602</v>
      </c>
      <c r="D2580" s="24"/>
      <c r="E2580" s="24" t="s">
        <v>297</v>
      </c>
      <c r="F2580" s="189" t="s">
        <v>4655</v>
      </c>
      <c r="G2580" s="189" t="s">
        <v>514</v>
      </c>
      <c r="H2580" s="195" t="s">
        <v>298</v>
      </c>
      <c r="I2580" s="188" t="s">
        <v>3956</v>
      </c>
      <c r="J2580" s="188" t="s">
        <v>4656</v>
      </c>
      <c r="K2580" s="188"/>
      <c r="L2580" s="188" t="s">
        <v>4867</v>
      </c>
      <c r="M2580" s="188" t="s">
        <v>543</v>
      </c>
      <c r="N2580" s="188" t="s">
        <v>4868</v>
      </c>
      <c r="O2580" s="188" t="s">
        <v>1125</v>
      </c>
      <c r="P2580" s="169" t="s">
        <v>544</v>
      </c>
      <c r="Q2580" s="188" t="s">
        <v>7143</v>
      </c>
      <c r="R2580" s="169" t="s">
        <v>4664</v>
      </c>
      <c r="S2580" s="24"/>
      <c r="T2580" s="24"/>
      <c r="U2580" s="24"/>
    </row>
    <row r="2581" spans="2:21">
      <c r="B2581" s="24" t="s">
        <v>514</v>
      </c>
      <c r="C2581" s="24" t="s">
        <v>7603</v>
      </c>
      <c r="D2581" s="24"/>
      <c r="E2581" s="24" t="s">
        <v>297</v>
      </c>
      <c r="F2581" s="189" t="s">
        <v>4655</v>
      </c>
      <c r="G2581" s="189" t="s">
        <v>514</v>
      </c>
      <c r="H2581" s="195" t="s">
        <v>298</v>
      </c>
      <c r="I2581" s="188" t="s">
        <v>3956</v>
      </c>
      <c r="J2581" s="188" t="s">
        <v>4656</v>
      </c>
      <c r="K2581" s="188"/>
      <c r="L2581" s="188" t="s">
        <v>4867</v>
      </c>
      <c r="M2581" s="188" t="s">
        <v>550</v>
      </c>
      <c r="N2581" s="188" t="s">
        <v>549</v>
      </c>
      <c r="O2581" s="188" t="s">
        <v>1125</v>
      </c>
      <c r="P2581" s="169" t="s">
        <v>544</v>
      </c>
      <c r="Q2581" s="188" t="s">
        <v>7143</v>
      </c>
      <c r="R2581" s="25" t="s">
        <v>1095</v>
      </c>
      <c r="S2581" s="24"/>
      <c r="T2581" s="24"/>
      <c r="U2581" s="24"/>
    </row>
    <row r="2582" spans="2:21">
      <c r="B2582" s="24" t="s">
        <v>514</v>
      </c>
      <c r="C2582" s="24" t="s">
        <v>7604</v>
      </c>
      <c r="D2582" s="24"/>
      <c r="E2582" s="24" t="s">
        <v>297</v>
      </c>
      <c r="F2582" s="189" t="s">
        <v>4655</v>
      </c>
      <c r="G2582" s="189" t="s">
        <v>514</v>
      </c>
      <c r="H2582" s="195" t="s">
        <v>298</v>
      </c>
      <c r="I2582" s="188" t="s">
        <v>3961</v>
      </c>
      <c r="J2582" s="188" t="s">
        <v>3961</v>
      </c>
      <c r="K2582" s="188"/>
      <c r="L2582" s="188" t="s">
        <v>4867</v>
      </c>
      <c r="M2582" s="188" t="s">
        <v>543</v>
      </c>
      <c r="N2582" s="188" t="s">
        <v>4868</v>
      </c>
      <c r="O2582" s="188" t="s">
        <v>1125</v>
      </c>
      <c r="P2582" s="169" t="s">
        <v>544</v>
      </c>
      <c r="Q2582" s="188" t="s">
        <v>7143</v>
      </c>
      <c r="R2582" s="169" t="s">
        <v>4664</v>
      </c>
      <c r="S2582" s="24"/>
      <c r="T2582" s="24"/>
      <c r="U2582" s="24"/>
    </row>
    <row r="2583" spans="2:21">
      <c r="B2583" s="24" t="s">
        <v>514</v>
      </c>
      <c r="C2583" s="24" t="s">
        <v>7605</v>
      </c>
      <c r="D2583" s="24"/>
      <c r="E2583" s="24" t="s">
        <v>297</v>
      </c>
      <c r="F2583" s="189" t="s">
        <v>4655</v>
      </c>
      <c r="G2583" s="189" t="s">
        <v>514</v>
      </c>
      <c r="H2583" s="195" t="s">
        <v>298</v>
      </c>
      <c r="I2583" s="188" t="s">
        <v>3961</v>
      </c>
      <c r="J2583" s="188" t="s">
        <v>3961</v>
      </c>
      <c r="K2583" s="188"/>
      <c r="L2583" s="188" t="s">
        <v>4867</v>
      </c>
      <c r="M2583" s="188" t="s">
        <v>550</v>
      </c>
      <c r="N2583" s="188" t="s">
        <v>549</v>
      </c>
      <c r="O2583" s="188" t="s">
        <v>1125</v>
      </c>
      <c r="P2583" s="169" t="s">
        <v>544</v>
      </c>
      <c r="Q2583" s="188" t="s">
        <v>7143</v>
      </c>
      <c r="R2583" s="25" t="s">
        <v>1095</v>
      </c>
      <c r="S2583" s="24"/>
      <c r="T2583" s="24"/>
      <c r="U2583" s="24"/>
    </row>
    <row r="2584" spans="2:21">
      <c r="B2584" s="24" t="s">
        <v>514</v>
      </c>
      <c r="C2584" s="24" t="s">
        <v>7606</v>
      </c>
      <c r="D2584" s="24"/>
      <c r="E2584" s="24" t="s">
        <v>297</v>
      </c>
      <c r="F2584" s="189" t="s">
        <v>4655</v>
      </c>
      <c r="G2584" s="189" t="s">
        <v>514</v>
      </c>
      <c r="H2584" s="195" t="s">
        <v>298</v>
      </c>
      <c r="I2584" s="188" t="s">
        <v>3956</v>
      </c>
      <c r="J2584" s="188" t="s">
        <v>4656</v>
      </c>
      <c r="K2584" s="188"/>
      <c r="L2584" s="188" t="s">
        <v>4658</v>
      </c>
      <c r="M2584" s="188" t="s">
        <v>543</v>
      </c>
      <c r="N2584" s="188" t="s">
        <v>4868</v>
      </c>
      <c r="O2584" s="188" t="s">
        <v>1125</v>
      </c>
      <c r="P2584" s="169" t="s">
        <v>544</v>
      </c>
      <c r="Q2584" s="188" t="s">
        <v>7143</v>
      </c>
      <c r="R2584" s="169" t="s">
        <v>4664</v>
      </c>
      <c r="S2584" s="24"/>
      <c r="T2584" s="24"/>
      <c r="U2584" s="24"/>
    </row>
    <row r="2585" spans="2:21">
      <c r="B2585" s="24" t="s">
        <v>514</v>
      </c>
      <c r="C2585" s="24" t="s">
        <v>7607</v>
      </c>
      <c r="D2585" s="24"/>
      <c r="E2585" s="24" t="s">
        <v>297</v>
      </c>
      <c r="F2585" s="189" t="s">
        <v>4655</v>
      </c>
      <c r="G2585" s="189" t="s">
        <v>514</v>
      </c>
      <c r="H2585" s="195" t="s">
        <v>298</v>
      </c>
      <c r="I2585" s="188" t="s">
        <v>3961</v>
      </c>
      <c r="J2585" s="188" t="s">
        <v>3961</v>
      </c>
      <c r="K2585" s="188"/>
      <c r="L2585" s="188" t="s">
        <v>4658</v>
      </c>
      <c r="M2585" s="188" t="s">
        <v>543</v>
      </c>
      <c r="N2585" s="188" t="s">
        <v>4868</v>
      </c>
      <c r="O2585" s="188" t="s">
        <v>1125</v>
      </c>
      <c r="P2585" s="169" t="s">
        <v>544</v>
      </c>
      <c r="Q2585" s="188" t="s">
        <v>7143</v>
      </c>
      <c r="R2585" s="169" t="s">
        <v>4664</v>
      </c>
      <c r="S2585" s="24"/>
      <c r="T2585" s="24"/>
      <c r="U2585" s="24"/>
    </row>
    <row r="2586" spans="2:21">
      <c r="B2586" s="24" t="s">
        <v>514</v>
      </c>
      <c r="C2586" s="24" t="s">
        <v>7608</v>
      </c>
      <c r="D2586" s="24"/>
      <c r="E2586" s="24" t="s">
        <v>297</v>
      </c>
      <c r="F2586" s="189" t="s">
        <v>4655</v>
      </c>
      <c r="G2586" s="189" t="s">
        <v>514</v>
      </c>
      <c r="H2586" s="195" t="s">
        <v>298</v>
      </c>
      <c r="I2586" s="188" t="s">
        <v>3956</v>
      </c>
      <c r="J2586" s="188" t="s">
        <v>4656</v>
      </c>
      <c r="K2586" s="188"/>
      <c r="L2586" s="188" t="s">
        <v>4658</v>
      </c>
      <c r="M2586" s="188" t="s">
        <v>543</v>
      </c>
      <c r="N2586" s="188" t="s">
        <v>5218</v>
      </c>
      <c r="O2586" s="188" t="s">
        <v>1125</v>
      </c>
      <c r="P2586" s="169" t="s">
        <v>544</v>
      </c>
      <c r="Q2586" s="188" t="s">
        <v>7143</v>
      </c>
      <c r="R2586" s="169" t="s">
        <v>4664</v>
      </c>
      <c r="S2586" s="24"/>
      <c r="T2586" s="24"/>
      <c r="U2586" s="24"/>
    </row>
    <row r="2587" spans="2:21">
      <c r="B2587" s="24" t="s">
        <v>514</v>
      </c>
      <c r="C2587" s="24" t="s">
        <v>7609</v>
      </c>
      <c r="D2587" s="24"/>
      <c r="E2587" s="24" t="s">
        <v>297</v>
      </c>
      <c r="F2587" s="189" t="s">
        <v>4655</v>
      </c>
      <c r="G2587" s="189" t="s">
        <v>514</v>
      </c>
      <c r="H2587" s="195" t="s">
        <v>298</v>
      </c>
      <c r="I2587" s="188" t="s">
        <v>3961</v>
      </c>
      <c r="J2587" s="188" t="s">
        <v>3961</v>
      </c>
      <c r="K2587" s="188"/>
      <c r="L2587" s="188" t="s">
        <v>4658</v>
      </c>
      <c r="M2587" s="188" t="s">
        <v>543</v>
      </c>
      <c r="N2587" s="188" t="s">
        <v>5218</v>
      </c>
      <c r="O2587" s="188" t="s">
        <v>1125</v>
      </c>
      <c r="P2587" s="169" t="s">
        <v>544</v>
      </c>
      <c r="Q2587" s="188" t="s">
        <v>7143</v>
      </c>
      <c r="R2587" s="169" t="s">
        <v>4664</v>
      </c>
      <c r="S2587" s="24"/>
      <c r="T2587" s="24"/>
      <c r="U2587" s="24"/>
    </row>
    <row r="2588" spans="2:21">
      <c r="B2588" s="24" t="s">
        <v>514</v>
      </c>
      <c r="C2588" s="24" t="s">
        <v>7610</v>
      </c>
      <c r="D2588" s="24"/>
      <c r="E2588" s="24" t="s">
        <v>297</v>
      </c>
      <c r="F2588" s="189" t="s">
        <v>4655</v>
      </c>
      <c r="G2588" s="189" t="s">
        <v>514</v>
      </c>
      <c r="H2588" s="195" t="s">
        <v>298</v>
      </c>
      <c r="I2588" s="188" t="s">
        <v>3956</v>
      </c>
      <c r="J2588" s="188" t="s">
        <v>4656</v>
      </c>
      <c r="K2588" s="188"/>
      <c r="L2588" s="188" t="s">
        <v>4867</v>
      </c>
      <c r="M2588" s="188" t="s">
        <v>543</v>
      </c>
      <c r="N2588" s="188" t="s">
        <v>5218</v>
      </c>
      <c r="O2588" s="188" t="s">
        <v>1125</v>
      </c>
      <c r="P2588" s="169" t="s">
        <v>544</v>
      </c>
      <c r="Q2588" s="188" t="s">
        <v>7143</v>
      </c>
      <c r="R2588" s="169" t="s">
        <v>4664</v>
      </c>
      <c r="S2588" s="24"/>
      <c r="T2588" s="24"/>
      <c r="U2588" s="24"/>
    </row>
    <row r="2589" spans="2:21">
      <c r="B2589" s="24" t="s">
        <v>514</v>
      </c>
      <c r="C2589" s="24" t="s">
        <v>7611</v>
      </c>
      <c r="D2589" s="24"/>
      <c r="E2589" s="24" t="s">
        <v>297</v>
      </c>
      <c r="F2589" s="189" t="s">
        <v>4655</v>
      </c>
      <c r="G2589" s="189" t="s">
        <v>514</v>
      </c>
      <c r="H2589" s="195" t="s">
        <v>298</v>
      </c>
      <c r="I2589" s="188" t="s">
        <v>3961</v>
      </c>
      <c r="J2589" s="188" t="s">
        <v>3961</v>
      </c>
      <c r="K2589" s="188"/>
      <c r="L2589" s="188" t="s">
        <v>4867</v>
      </c>
      <c r="M2589" s="188" t="s">
        <v>543</v>
      </c>
      <c r="N2589" s="188" t="s">
        <v>5218</v>
      </c>
      <c r="O2589" s="188" t="s">
        <v>1125</v>
      </c>
      <c r="P2589" s="169" t="s">
        <v>544</v>
      </c>
      <c r="Q2589" s="188" t="s">
        <v>7143</v>
      </c>
      <c r="R2589" s="169" t="s">
        <v>4664</v>
      </c>
      <c r="S2589" s="24"/>
      <c r="T2589" s="24"/>
      <c r="U2589" s="24"/>
    </row>
    <row r="2590" spans="2:21">
      <c r="B2590" s="24" t="s">
        <v>514</v>
      </c>
      <c r="C2590" s="24" t="s">
        <v>7612</v>
      </c>
      <c r="D2590" s="24"/>
      <c r="E2590" s="24" t="s">
        <v>297</v>
      </c>
      <c r="F2590" s="189" t="s">
        <v>4655</v>
      </c>
      <c r="G2590" s="189" t="s">
        <v>514</v>
      </c>
      <c r="H2590" s="195" t="s">
        <v>298</v>
      </c>
      <c r="I2590" s="188" t="s">
        <v>3956</v>
      </c>
      <c r="J2590" s="188" t="s">
        <v>4656</v>
      </c>
      <c r="K2590" s="188"/>
      <c r="L2590" s="188" t="s">
        <v>4658</v>
      </c>
      <c r="M2590" s="188" t="s">
        <v>550</v>
      </c>
      <c r="N2590" s="188" t="s">
        <v>549</v>
      </c>
      <c r="O2590" s="188" t="s">
        <v>1235</v>
      </c>
      <c r="P2590" s="169" t="s">
        <v>544</v>
      </c>
      <c r="Q2590" s="188" t="s">
        <v>7143</v>
      </c>
      <c r="R2590" s="25" t="s">
        <v>1095</v>
      </c>
      <c r="S2590" s="24"/>
      <c r="T2590" s="24"/>
      <c r="U2590" s="24"/>
    </row>
    <row r="2591" spans="2:21">
      <c r="B2591" s="24" t="s">
        <v>514</v>
      </c>
      <c r="C2591" s="24" t="s">
        <v>7613</v>
      </c>
      <c r="D2591" s="24"/>
      <c r="E2591" s="24" t="s">
        <v>297</v>
      </c>
      <c r="F2591" s="189" t="s">
        <v>4655</v>
      </c>
      <c r="G2591" s="189" t="s">
        <v>514</v>
      </c>
      <c r="H2591" s="195" t="s">
        <v>298</v>
      </c>
      <c r="I2591" s="188" t="s">
        <v>3961</v>
      </c>
      <c r="J2591" s="188" t="s">
        <v>3961</v>
      </c>
      <c r="K2591" s="188"/>
      <c r="L2591" s="188" t="s">
        <v>4658</v>
      </c>
      <c r="M2591" s="188" t="s">
        <v>550</v>
      </c>
      <c r="N2591" s="188" t="s">
        <v>549</v>
      </c>
      <c r="O2591" s="188" t="s">
        <v>1235</v>
      </c>
      <c r="P2591" s="169" t="s">
        <v>544</v>
      </c>
      <c r="Q2591" s="188" t="s">
        <v>7143</v>
      </c>
      <c r="R2591" s="25" t="s">
        <v>1095</v>
      </c>
      <c r="S2591" s="24"/>
      <c r="T2591" s="24"/>
      <c r="U2591" s="24"/>
    </row>
    <row r="2592" spans="2:21">
      <c r="B2592" s="24" t="s">
        <v>514</v>
      </c>
      <c r="C2592" s="24" t="s">
        <v>7614</v>
      </c>
      <c r="D2592" s="24"/>
      <c r="E2592" s="24" t="s">
        <v>297</v>
      </c>
      <c r="F2592" s="189" t="s">
        <v>4655</v>
      </c>
      <c r="G2592" s="189" t="s">
        <v>514</v>
      </c>
      <c r="H2592" s="195" t="s">
        <v>298</v>
      </c>
      <c r="I2592" s="188" t="s">
        <v>3956</v>
      </c>
      <c r="J2592" s="188" t="s">
        <v>4656</v>
      </c>
      <c r="K2592" s="188"/>
      <c r="L2592" s="188" t="s">
        <v>4867</v>
      </c>
      <c r="M2592" s="188" t="s">
        <v>543</v>
      </c>
      <c r="N2592" s="188" t="s">
        <v>4868</v>
      </c>
      <c r="O2592" s="188" t="s">
        <v>1235</v>
      </c>
      <c r="P2592" s="169" t="s">
        <v>544</v>
      </c>
      <c r="Q2592" s="188" t="s">
        <v>7143</v>
      </c>
      <c r="R2592" s="169" t="s">
        <v>4664</v>
      </c>
      <c r="S2592" s="24"/>
      <c r="T2592" s="24"/>
      <c r="U2592" s="24"/>
    </row>
    <row r="2593" spans="2:21">
      <c r="B2593" s="24" t="s">
        <v>514</v>
      </c>
      <c r="C2593" s="24" t="s">
        <v>7615</v>
      </c>
      <c r="D2593" s="24"/>
      <c r="E2593" s="24" t="s">
        <v>297</v>
      </c>
      <c r="F2593" s="189" t="s">
        <v>4655</v>
      </c>
      <c r="G2593" s="189" t="s">
        <v>514</v>
      </c>
      <c r="H2593" s="195" t="s">
        <v>298</v>
      </c>
      <c r="I2593" s="188" t="s">
        <v>3956</v>
      </c>
      <c r="J2593" s="188" t="s">
        <v>4656</v>
      </c>
      <c r="K2593" s="188"/>
      <c r="L2593" s="188" t="s">
        <v>4867</v>
      </c>
      <c r="M2593" s="188" t="s">
        <v>550</v>
      </c>
      <c r="N2593" s="188" t="s">
        <v>549</v>
      </c>
      <c r="O2593" s="188" t="s">
        <v>1235</v>
      </c>
      <c r="P2593" s="169" t="s">
        <v>544</v>
      </c>
      <c r="Q2593" s="188" t="s">
        <v>7143</v>
      </c>
      <c r="R2593" s="25" t="s">
        <v>1095</v>
      </c>
      <c r="S2593" s="24"/>
      <c r="T2593" s="24"/>
      <c r="U2593" s="24"/>
    </row>
    <row r="2594" spans="2:21">
      <c r="B2594" s="24" t="s">
        <v>514</v>
      </c>
      <c r="C2594" s="24" t="s">
        <v>7616</v>
      </c>
      <c r="D2594" s="24"/>
      <c r="E2594" s="24" t="s">
        <v>297</v>
      </c>
      <c r="F2594" s="189" t="s">
        <v>4655</v>
      </c>
      <c r="G2594" s="189" t="s">
        <v>514</v>
      </c>
      <c r="H2594" s="195" t="s">
        <v>298</v>
      </c>
      <c r="I2594" s="188" t="s">
        <v>3961</v>
      </c>
      <c r="J2594" s="188" t="s">
        <v>3961</v>
      </c>
      <c r="K2594" s="188"/>
      <c r="L2594" s="188" t="s">
        <v>4867</v>
      </c>
      <c r="M2594" s="188" t="s">
        <v>543</v>
      </c>
      <c r="N2594" s="188" t="s">
        <v>4868</v>
      </c>
      <c r="O2594" s="188" t="s">
        <v>1235</v>
      </c>
      <c r="P2594" s="169" t="s">
        <v>544</v>
      </c>
      <c r="Q2594" s="188" t="s">
        <v>7143</v>
      </c>
      <c r="R2594" s="169" t="s">
        <v>4664</v>
      </c>
      <c r="S2594" s="24"/>
      <c r="T2594" s="24"/>
      <c r="U2594" s="24"/>
    </row>
    <row r="2595" spans="2:21">
      <c r="B2595" s="24" t="s">
        <v>514</v>
      </c>
      <c r="C2595" s="24" t="s">
        <v>7617</v>
      </c>
      <c r="D2595" s="24"/>
      <c r="E2595" s="24" t="s">
        <v>297</v>
      </c>
      <c r="F2595" s="189" t="s">
        <v>4655</v>
      </c>
      <c r="G2595" s="189" t="s">
        <v>514</v>
      </c>
      <c r="H2595" s="195" t="s">
        <v>298</v>
      </c>
      <c r="I2595" s="188" t="s">
        <v>3961</v>
      </c>
      <c r="J2595" s="188" t="s">
        <v>3961</v>
      </c>
      <c r="K2595" s="188"/>
      <c r="L2595" s="188" t="s">
        <v>4867</v>
      </c>
      <c r="M2595" s="188" t="s">
        <v>550</v>
      </c>
      <c r="N2595" s="188" t="s">
        <v>549</v>
      </c>
      <c r="O2595" s="188" t="s">
        <v>1235</v>
      </c>
      <c r="P2595" s="169" t="s">
        <v>544</v>
      </c>
      <c r="Q2595" s="188" t="s">
        <v>7143</v>
      </c>
      <c r="R2595" s="25" t="s">
        <v>1095</v>
      </c>
      <c r="S2595" s="24"/>
      <c r="T2595" s="24"/>
      <c r="U2595" s="24"/>
    </row>
    <row r="2596" spans="2:21">
      <c r="B2596" s="24" t="s">
        <v>514</v>
      </c>
      <c r="C2596" s="24" t="s">
        <v>7618</v>
      </c>
      <c r="D2596" s="24"/>
      <c r="E2596" s="24" t="s">
        <v>297</v>
      </c>
      <c r="F2596" s="189" t="s">
        <v>4655</v>
      </c>
      <c r="G2596" s="189" t="s">
        <v>514</v>
      </c>
      <c r="H2596" s="195" t="s">
        <v>298</v>
      </c>
      <c r="I2596" s="188" t="s">
        <v>3956</v>
      </c>
      <c r="J2596" s="188" t="s">
        <v>4656</v>
      </c>
      <c r="K2596" s="188"/>
      <c r="L2596" s="188" t="s">
        <v>4658</v>
      </c>
      <c r="M2596" s="188" t="s">
        <v>543</v>
      </c>
      <c r="N2596" s="188" t="s">
        <v>4868</v>
      </c>
      <c r="O2596" s="188" t="s">
        <v>1235</v>
      </c>
      <c r="P2596" s="169" t="s">
        <v>544</v>
      </c>
      <c r="Q2596" s="188" t="s">
        <v>7143</v>
      </c>
      <c r="R2596" s="169" t="s">
        <v>4664</v>
      </c>
      <c r="S2596" s="24"/>
      <c r="T2596" s="24"/>
      <c r="U2596" s="24"/>
    </row>
    <row r="2597" spans="2:21">
      <c r="B2597" s="24" t="s">
        <v>514</v>
      </c>
      <c r="C2597" s="24" t="s">
        <v>7619</v>
      </c>
      <c r="D2597" s="24"/>
      <c r="E2597" s="24" t="s">
        <v>297</v>
      </c>
      <c r="F2597" s="189" t="s">
        <v>4655</v>
      </c>
      <c r="G2597" s="189" t="s">
        <v>514</v>
      </c>
      <c r="H2597" s="195" t="s">
        <v>298</v>
      </c>
      <c r="I2597" s="188" t="s">
        <v>3961</v>
      </c>
      <c r="J2597" s="188" t="s">
        <v>3961</v>
      </c>
      <c r="K2597" s="188"/>
      <c r="L2597" s="188" t="s">
        <v>4658</v>
      </c>
      <c r="M2597" s="188" t="s">
        <v>543</v>
      </c>
      <c r="N2597" s="188" t="s">
        <v>4868</v>
      </c>
      <c r="O2597" s="188" t="s">
        <v>1235</v>
      </c>
      <c r="P2597" s="169" t="s">
        <v>544</v>
      </c>
      <c r="Q2597" s="188" t="s">
        <v>7143</v>
      </c>
      <c r="R2597" s="169" t="s">
        <v>4664</v>
      </c>
      <c r="S2597" s="24"/>
      <c r="T2597" s="24"/>
      <c r="U2597" s="24"/>
    </row>
    <row r="2598" spans="2:21">
      <c r="B2598" s="24" t="s">
        <v>514</v>
      </c>
      <c r="C2598" s="24" t="s">
        <v>7620</v>
      </c>
      <c r="D2598" s="24"/>
      <c r="E2598" s="24" t="s">
        <v>297</v>
      </c>
      <c r="F2598" s="189" t="s">
        <v>4655</v>
      </c>
      <c r="G2598" s="189" t="s">
        <v>514</v>
      </c>
      <c r="H2598" s="195" t="s">
        <v>298</v>
      </c>
      <c r="I2598" s="188" t="s">
        <v>3956</v>
      </c>
      <c r="J2598" s="188" t="s">
        <v>4656</v>
      </c>
      <c r="K2598" s="188"/>
      <c r="L2598" s="188" t="s">
        <v>4658</v>
      </c>
      <c r="M2598" s="188" t="s">
        <v>543</v>
      </c>
      <c r="N2598" s="188" t="s">
        <v>5218</v>
      </c>
      <c r="O2598" s="188" t="s">
        <v>1235</v>
      </c>
      <c r="P2598" s="169" t="s">
        <v>544</v>
      </c>
      <c r="Q2598" s="188" t="s">
        <v>7143</v>
      </c>
      <c r="R2598" s="169" t="s">
        <v>4664</v>
      </c>
      <c r="S2598" s="24"/>
      <c r="T2598" s="24"/>
      <c r="U2598" s="24"/>
    </row>
    <row r="2599" spans="2:21">
      <c r="B2599" s="24" t="s">
        <v>514</v>
      </c>
      <c r="C2599" s="24" t="s">
        <v>7621</v>
      </c>
      <c r="D2599" s="24"/>
      <c r="E2599" s="24" t="s">
        <v>297</v>
      </c>
      <c r="F2599" s="189" t="s">
        <v>4655</v>
      </c>
      <c r="G2599" s="189" t="s">
        <v>514</v>
      </c>
      <c r="H2599" s="195" t="s">
        <v>298</v>
      </c>
      <c r="I2599" s="188" t="s">
        <v>3961</v>
      </c>
      <c r="J2599" s="188" t="s">
        <v>3961</v>
      </c>
      <c r="K2599" s="188"/>
      <c r="L2599" s="188" t="s">
        <v>4658</v>
      </c>
      <c r="M2599" s="188" t="s">
        <v>543</v>
      </c>
      <c r="N2599" s="188" t="s">
        <v>5218</v>
      </c>
      <c r="O2599" s="188" t="s">
        <v>1235</v>
      </c>
      <c r="P2599" s="169" t="s">
        <v>544</v>
      </c>
      <c r="Q2599" s="188" t="s">
        <v>7143</v>
      </c>
      <c r="R2599" s="169" t="s">
        <v>4664</v>
      </c>
      <c r="S2599" s="24"/>
      <c r="T2599" s="24"/>
      <c r="U2599" s="24"/>
    </row>
    <row r="2600" spans="2:21">
      <c r="B2600" s="24" t="s">
        <v>514</v>
      </c>
      <c r="C2600" s="24" t="s">
        <v>7622</v>
      </c>
      <c r="D2600" s="24"/>
      <c r="E2600" s="24" t="s">
        <v>297</v>
      </c>
      <c r="F2600" s="189" t="s">
        <v>4655</v>
      </c>
      <c r="G2600" s="189" t="s">
        <v>514</v>
      </c>
      <c r="H2600" s="195" t="s">
        <v>298</v>
      </c>
      <c r="I2600" s="188" t="s">
        <v>3956</v>
      </c>
      <c r="J2600" s="188" t="s">
        <v>4656</v>
      </c>
      <c r="K2600" s="188"/>
      <c r="L2600" s="188" t="s">
        <v>4867</v>
      </c>
      <c r="M2600" s="188" t="s">
        <v>543</v>
      </c>
      <c r="N2600" s="188" t="s">
        <v>5218</v>
      </c>
      <c r="O2600" s="188" t="s">
        <v>1235</v>
      </c>
      <c r="P2600" s="169" t="s">
        <v>544</v>
      </c>
      <c r="Q2600" s="188" t="s">
        <v>7143</v>
      </c>
      <c r="R2600" s="169" t="s">
        <v>4664</v>
      </c>
      <c r="S2600" s="24"/>
      <c r="T2600" s="24"/>
      <c r="U2600" s="24"/>
    </row>
    <row r="2601" spans="2:21">
      <c r="B2601" s="24" t="s">
        <v>514</v>
      </c>
      <c r="C2601" s="24" t="s">
        <v>7623</v>
      </c>
      <c r="D2601" s="24"/>
      <c r="E2601" s="24" t="s">
        <v>297</v>
      </c>
      <c r="F2601" s="189" t="s">
        <v>4655</v>
      </c>
      <c r="G2601" s="189" t="s">
        <v>514</v>
      </c>
      <c r="H2601" s="195" t="s">
        <v>298</v>
      </c>
      <c r="I2601" s="188" t="s">
        <v>3961</v>
      </c>
      <c r="J2601" s="188" t="s">
        <v>3961</v>
      </c>
      <c r="K2601" s="188"/>
      <c r="L2601" s="188" t="s">
        <v>4867</v>
      </c>
      <c r="M2601" s="188" t="s">
        <v>543</v>
      </c>
      <c r="N2601" s="188" t="s">
        <v>5218</v>
      </c>
      <c r="O2601" s="188" t="s">
        <v>1235</v>
      </c>
      <c r="P2601" s="169" t="s">
        <v>544</v>
      </c>
      <c r="Q2601" s="188" t="s">
        <v>7143</v>
      </c>
      <c r="R2601" s="169" t="s">
        <v>4664</v>
      </c>
      <c r="S2601" s="24"/>
      <c r="T2601" s="24"/>
      <c r="U2601" s="24"/>
    </row>
    <row r="2602" spans="2:21">
      <c r="B2602" s="24" t="s">
        <v>514</v>
      </c>
      <c r="C2602" s="24" t="s">
        <v>7624</v>
      </c>
      <c r="D2602" s="24"/>
      <c r="E2602" s="24" t="s">
        <v>275</v>
      </c>
      <c r="F2602" s="189" t="s">
        <v>4655</v>
      </c>
      <c r="G2602" s="189" t="s">
        <v>432</v>
      </c>
      <c r="H2602" s="202" t="s">
        <v>265</v>
      </c>
      <c r="I2602" s="188" t="s">
        <v>3956</v>
      </c>
      <c r="J2602" s="188" t="s">
        <v>4656</v>
      </c>
      <c r="K2602" s="188"/>
      <c r="L2602" s="188" t="s">
        <v>4658</v>
      </c>
      <c r="M2602" s="188" t="s">
        <v>550</v>
      </c>
      <c r="N2602" s="188" t="s">
        <v>549</v>
      </c>
      <c r="O2602" s="188" t="s">
        <v>536</v>
      </c>
      <c r="P2602" s="169" t="s">
        <v>544</v>
      </c>
      <c r="Q2602" s="188" t="s">
        <v>7143</v>
      </c>
      <c r="R2602" s="169" t="s">
        <v>552</v>
      </c>
      <c r="T2602" s="24"/>
      <c r="U2602" s="24"/>
    </row>
    <row r="2603" spans="2:21">
      <c r="B2603" s="24" t="s">
        <v>514</v>
      </c>
      <c r="C2603" s="24" t="s">
        <v>7625</v>
      </c>
      <c r="D2603" s="24"/>
      <c r="E2603" s="24" t="s">
        <v>275</v>
      </c>
      <c r="F2603" s="189" t="s">
        <v>4655</v>
      </c>
      <c r="G2603" s="189" t="s">
        <v>432</v>
      </c>
      <c r="H2603" s="202" t="s">
        <v>265</v>
      </c>
      <c r="I2603" s="188" t="s">
        <v>3961</v>
      </c>
      <c r="J2603" s="188" t="s">
        <v>3961</v>
      </c>
      <c r="K2603" s="188"/>
      <c r="L2603" s="188" t="s">
        <v>4658</v>
      </c>
      <c r="M2603" s="188" t="s">
        <v>550</v>
      </c>
      <c r="N2603" s="188" t="s">
        <v>549</v>
      </c>
      <c r="O2603" s="188" t="s">
        <v>536</v>
      </c>
      <c r="P2603" s="169" t="s">
        <v>544</v>
      </c>
      <c r="Q2603" s="188" t="s">
        <v>7143</v>
      </c>
      <c r="R2603" s="169" t="s">
        <v>552</v>
      </c>
      <c r="T2603" s="24"/>
      <c r="U2603" s="24"/>
    </row>
    <row r="2604" spans="2:21">
      <c r="B2604" s="24" t="s">
        <v>514</v>
      </c>
      <c r="C2604" s="24" t="s">
        <v>7626</v>
      </c>
      <c r="D2604" s="24"/>
      <c r="E2604" s="24" t="s">
        <v>275</v>
      </c>
      <c r="F2604" s="189" t="s">
        <v>4655</v>
      </c>
      <c r="G2604" s="189" t="s">
        <v>432</v>
      </c>
      <c r="H2604" s="202" t="s">
        <v>265</v>
      </c>
      <c r="I2604" s="188" t="s">
        <v>3956</v>
      </c>
      <c r="J2604" s="188" t="s">
        <v>4656</v>
      </c>
      <c r="K2604" s="188"/>
      <c r="L2604" s="188" t="s">
        <v>4867</v>
      </c>
      <c r="M2604" s="188" t="s">
        <v>535</v>
      </c>
      <c r="N2604" s="188" t="s">
        <v>4868</v>
      </c>
      <c r="O2604" s="188" t="s">
        <v>536</v>
      </c>
      <c r="P2604" s="169" t="s">
        <v>544</v>
      </c>
      <c r="Q2604" s="188" t="s">
        <v>7146</v>
      </c>
      <c r="R2604" s="169" t="s">
        <v>4664</v>
      </c>
      <c r="T2604" s="24"/>
      <c r="U2604" s="24"/>
    </row>
    <row r="2605" spans="2:21">
      <c r="B2605" s="24" t="s">
        <v>514</v>
      </c>
      <c r="C2605" s="24" t="s">
        <v>7627</v>
      </c>
      <c r="D2605" s="24"/>
      <c r="E2605" s="24" t="s">
        <v>275</v>
      </c>
      <c r="F2605" s="189" t="s">
        <v>4655</v>
      </c>
      <c r="G2605" s="189" t="s">
        <v>432</v>
      </c>
      <c r="H2605" s="202" t="s">
        <v>265</v>
      </c>
      <c r="I2605" s="188" t="s">
        <v>3956</v>
      </c>
      <c r="J2605" s="188" t="s">
        <v>4656</v>
      </c>
      <c r="K2605" s="188"/>
      <c r="L2605" s="188" t="s">
        <v>4867</v>
      </c>
      <c r="M2605" s="188" t="s">
        <v>543</v>
      </c>
      <c r="N2605" s="188" t="s">
        <v>4868</v>
      </c>
      <c r="O2605" s="188" t="s">
        <v>536</v>
      </c>
      <c r="P2605" s="169" t="s">
        <v>544</v>
      </c>
      <c r="Q2605" s="188" t="s">
        <v>7143</v>
      </c>
      <c r="R2605" s="169" t="s">
        <v>4664</v>
      </c>
      <c r="T2605" s="24"/>
      <c r="U2605" s="24"/>
    </row>
    <row r="2606" spans="2:21">
      <c r="B2606" s="24" t="s">
        <v>514</v>
      </c>
      <c r="C2606" s="24" t="s">
        <v>7628</v>
      </c>
      <c r="D2606" s="2" t="str">
        <f t="shared" ref="D2606:D2619" si="77">IF(B2608="Y",C2606,"")</f>
        <v/>
      </c>
      <c r="E2606" s="24" t="s">
        <v>275</v>
      </c>
      <c r="F2606" s="189" t="s">
        <v>4655</v>
      </c>
      <c r="G2606" s="189" t="s">
        <v>432</v>
      </c>
      <c r="H2606" s="202" t="s">
        <v>265</v>
      </c>
      <c r="I2606" s="188" t="s">
        <v>3956</v>
      </c>
      <c r="J2606" s="188" t="s">
        <v>4656</v>
      </c>
      <c r="K2606" s="188"/>
      <c r="L2606" s="188" t="s">
        <v>4867</v>
      </c>
      <c r="M2606" s="188" t="s">
        <v>550</v>
      </c>
      <c r="N2606" s="188" t="s">
        <v>549</v>
      </c>
      <c r="O2606" s="188" t="s">
        <v>536</v>
      </c>
      <c r="P2606" s="169" t="s">
        <v>544</v>
      </c>
      <c r="Q2606" s="188" t="s">
        <v>7143</v>
      </c>
      <c r="R2606" s="169" t="s">
        <v>552</v>
      </c>
      <c r="T2606" s="24"/>
      <c r="U2606" s="24"/>
    </row>
    <row r="2607" spans="2:21">
      <c r="B2607" s="24" t="s">
        <v>514</v>
      </c>
      <c r="C2607" s="24" t="s">
        <v>7629</v>
      </c>
      <c r="D2607" s="2" t="str">
        <f t="shared" si="77"/>
        <v/>
      </c>
      <c r="E2607" s="24" t="s">
        <v>275</v>
      </c>
      <c r="F2607" s="189" t="s">
        <v>4655</v>
      </c>
      <c r="G2607" s="189" t="s">
        <v>432</v>
      </c>
      <c r="H2607" s="202" t="s">
        <v>265</v>
      </c>
      <c r="I2607" s="188" t="s">
        <v>3961</v>
      </c>
      <c r="J2607" s="188" t="s">
        <v>3961</v>
      </c>
      <c r="K2607" s="188"/>
      <c r="L2607" s="188" t="s">
        <v>4867</v>
      </c>
      <c r="M2607" s="188" t="s">
        <v>535</v>
      </c>
      <c r="N2607" s="188" t="s">
        <v>4868</v>
      </c>
      <c r="O2607" s="188" t="s">
        <v>536</v>
      </c>
      <c r="P2607" s="169" t="s">
        <v>544</v>
      </c>
      <c r="Q2607" s="188" t="s">
        <v>7146</v>
      </c>
      <c r="R2607" s="169" t="s">
        <v>4664</v>
      </c>
      <c r="T2607" s="24"/>
      <c r="U2607" s="24"/>
    </row>
    <row r="2608" spans="2:21">
      <c r="B2608" s="24" t="s">
        <v>514</v>
      </c>
      <c r="C2608" s="24" t="s">
        <v>7630</v>
      </c>
      <c r="D2608" s="2" t="str">
        <f t="shared" si="77"/>
        <v/>
      </c>
      <c r="E2608" s="24" t="s">
        <v>275</v>
      </c>
      <c r="F2608" s="189" t="s">
        <v>4655</v>
      </c>
      <c r="G2608" s="189" t="s">
        <v>432</v>
      </c>
      <c r="H2608" s="202" t="s">
        <v>265</v>
      </c>
      <c r="I2608" s="188" t="s">
        <v>3961</v>
      </c>
      <c r="J2608" s="188" t="s">
        <v>3961</v>
      </c>
      <c r="K2608" s="188"/>
      <c r="L2608" s="188" t="s">
        <v>4867</v>
      </c>
      <c r="M2608" s="188" t="s">
        <v>543</v>
      </c>
      <c r="N2608" s="188" t="s">
        <v>4868</v>
      </c>
      <c r="O2608" s="188" t="s">
        <v>536</v>
      </c>
      <c r="P2608" s="169" t="s">
        <v>544</v>
      </c>
      <c r="Q2608" s="188" t="s">
        <v>7143</v>
      </c>
      <c r="R2608" s="169" t="s">
        <v>4664</v>
      </c>
      <c r="T2608" s="24"/>
      <c r="U2608" s="24"/>
    </row>
    <row r="2609" spans="2:21">
      <c r="B2609" s="24" t="s">
        <v>514</v>
      </c>
      <c r="C2609" s="24" t="s">
        <v>7631</v>
      </c>
      <c r="D2609" s="2" t="str">
        <f t="shared" si="77"/>
        <v/>
      </c>
      <c r="E2609" s="24" t="s">
        <v>275</v>
      </c>
      <c r="F2609" s="189" t="s">
        <v>4655</v>
      </c>
      <c r="G2609" s="189" t="s">
        <v>432</v>
      </c>
      <c r="H2609" s="202" t="s">
        <v>265</v>
      </c>
      <c r="I2609" s="188" t="s">
        <v>3961</v>
      </c>
      <c r="J2609" s="188" t="s">
        <v>3961</v>
      </c>
      <c r="K2609" s="188"/>
      <c r="L2609" s="188" t="s">
        <v>4867</v>
      </c>
      <c r="M2609" s="188" t="s">
        <v>550</v>
      </c>
      <c r="N2609" s="188" t="s">
        <v>549</v>
      </c>
      <c r="O2609" s="188" t="s">
        <v>536</v>
      </c>
      <c r="P2609" s="169" t="s">
        <v>544</v>
      </c>
      <c r="Q2609" s="188" t="s">
        <v>7143</v>
      </c>
      <c r="R2609" s="169" t="s">
        <v>552</v>
      </c>
      <c r="T2609" s="24"/>
      <c r="U2609" s="24"/>
    </row>
    <row r="2610" spans="2:21">
      <c r="B2610" s="24" t="s">
        <v>514</v>
      </c>
      <c r="C2610" s="24" t="s">
        <v>7632</v>
      </c>
      <c r="D2610" s="2" t="str">
        <f t="shared" si="77"/>
        <v/>
      </c>
      <c r="E2610" s="24" t="s">
        <v>275</v>
      </c>
      <c r="F2610" s="189" t="s">
        <v>4655</v>
      </c>
      <c r="G2610" s="189" t="s">
        <v>432</v>
      </c>
      <c r="H2610" s="202" t="s">
        <v>265</v>
      </c>
      <c r="I2610" s="188" t="s">
        <v>3956</v>
      </c>
      <c r="J2610" s="188" t="s">
        <v>4656</v>
      </c>
      <c r="K2610" s="188"/>
      <c r="L2610" s="188" t="s">
        <v>4658</v>
      </c>
      <c r="M2610" s="188" t="s">
        <v>535</v>
      </c>
      <c r="N2610" s="188" t="s">
        <v>4868</v>
      </c>
      <c r="O2610" s="188" t="s">
        <v>536</v>
      </c>
      <c r="P2610" s="207">
        <v>98551474</v>
      </c>
      <c r="Q2610" s="188" t="s">
        <v>7146</v>
      </c>
      <c r="R2610" s="169" t="s">
        <v>4664</v>
      </c>
      <c r="T2610" s="24"/>
      <c r="U2610" s="24"/>
    </row>
    <row r="2611" spans="2:21">
      <c r="B2611" s="24" t="s">
        <v>514</v>
      </c>
      <c r="C2611" s="24" t="s">
        <v>7633</v>
      </c>
      <c r="D2611" s="2" t="str">
        <f t="shared" si="77"/>
        <v/>
      </c>
      <c r="E2611" s="24" t="s">
        <v>275</v>
      </c>
      <c r="F2611" s="189" t="s">
        <v>4655</v>
      </c>
      <c r="G2611" s="189" t="s">
        <v>432</v>
      </c>
      <c r="H2611" s="202" t="s">
        <v>265</v>
      </c>
      <c r="I2611" s="188" t="s">
        <v>3956</v>
      </c>
      <c r="J2611" s="188" t="s">
        <v>4656</v>
      </c>
      <c r="K2611" s="188"/>
      <c r="L2611" s="188" t="s">
        <v>4658</v>
      </c>
      <c r="M2611" s="188" t="s">
        <v>543</v>
      </c>
      <c r="N2611" s="188" t="s">
        <v>4868</v>
      </c>
      <c r="O2611" s="188" t="s">
        <v>536</v>
      </c>
      <c r="P2611" s="207">
        <v>98551475</v>
      </c>
      <c r="Q2611" s="188" t="s">
        <v>7143</v>
      </c>
      <c r="R2611" s="169" t="s">
        <v>4664</v>
      </c>
      <c r="T2611" s="24"/>
      <c r="U2611" s="24"/>
    </row>
    <row r="2612" spans="2:21">
      <c r="B2612" s="24" t="s">
        <v>514</v>
      </c>
      <c r="C2612" s="24" t="s">
        <v>7634</v>
      </c>
      <c r="D2612" s="2" t="str">
        <f t="shared" si="77"/>
        <v/>
      </c>
      <c r="E2612" s="24" t="s">
        <v>275</v>
      </c>
      <c r="F2612" s="189" t="s">
        <v>4655</v>
      </c>
      <c r="G2612" s="189" t="s">
        <v>432</v>
      </c>
      <c r="H2612" s="202" t="s">
        <v>265</v>
      </c>
      <c r="I2612" s="188" t="s">
        <v>3961</v>
      </c>
      <c r="J2612" s="188" t="s">
        <v>3961</v>
      </c>
      <c r="K2612" s="188"/>
      <c r="L2612" s="188" t="s">
        <v>4658</v>
      </c>
      <c r="M2612" s="188" t="s">
        <v>535</v>
      </c>
      <c r="N2612" s="188" t="s">
        <v>4868</v>
      </c>
      <c r="O2612" s="188" t="s">
        <v>536</v>
      </c>
      <c r="P2612" s="169" t="s">
        <v>544</v>
      </c>
      <c r="Q2612" s="188" t="s">
        <v>7146</v>
      </c>
      <c r="R2612" s="169" t="s">
        <v>4664</v>
      </c>
      <c r="T2612" s="24"/>
      <c r="U2612" s="24"/>
    </row>
    <row r="2613" spans="2:21">
      <c r="B2613" s="24" t="s">
        <v>514</v>
      </c>
      <c r="C2613" s="24" t="s">
        <v>7635</v>
      </c>
      <c r="D2613" s="2" t="str">
        <f t="shared" si="77"/>
        <v/>
      </c>
      <c r="E2613" s="24" t="s">
        <v>275</v>
      </c>
      <c r="F2613" s="189" t="s">
        <v>4655</v>
      </c>
      <c r="G2613" s="189" t="s">
        <v>432</v>
      </c>
      <c r="H2613" s="202" t="s">
        <v>265</v>
      </c>
      <c r="I2613" s="188" t="s">
        <v>3961</v>
      </c>
      <c r="J2613" s="188" t="s">
        <v>3961</v>
      </c>
      <c r="K2613" s="188"/>
      <c r="L2613" s="188" t="s">
        <v>4658</v>
      </c>
      <c r="M2613" s="188" t="s">
        <v>543</v>
      </c>
      <c r="N2613" s="188" t="s">
        <v>4868</v>
      </c>
      <c r="O2613" s="188" t="s">
        <v>536</v>
      </c>
      <c r="P2613" s="169" t="s">
        <v>544</v>
      </c>
      <c r="Q2613" s="188" t="s">
        <v>7143</v>
      </c>
      <c r="R2613" s="169" t="s">
        <v>4664</v>
      </c>
      <c r="T2613" s="24"/>
      <c r="U2613" s="24"/>
    </row>
    <row r="2614" spans="2:21">
      <c r="B2614" s="24" t="s">
        <v>514</v>
      </c>
      <c r="C2614" s="24" t="s">
        <v>7636</v>
      </c>
      <c r="D2614" s="2" t="str">
        <f t="shared" si="77"/>
        <v/>
      </c>
      <c r="E2614" s="24" t="s">
        <v>275</v>
      </c>
      <c r="F2614" s="189" t="s">
        <v>4655</v>
      </c>
      <c r="G2614" s="189" t="s">
        <v>432</v>
      </c>
      <c r="H2614" s="202" t="s">
        <v>265</v>
      </c>
      <c r="I2614" s="188" t="s">
        <v>3956</v>
      </c>
      <c r="J2614" s="188" t="s">
        <v>4656</v>
      </c>
      <c r="K2614" s="188"/>
      <c r="L2614" s="188" t="s">
        <v>4658</v>
      </c>
      <c r="M2614" s="188" t="s">
        <v>535</v>
      </c>
      <c r="N2614" s="188" t="s">
        <v>5218</v>
      </c>
      <c r="O2614" s="188" t="s">
        <v>536</v>
      </c>
      <c r="P2614" s="169" t="s">
        <v>544</v>
      </c>
      <c r="Q2614" s="188" t="s">
        <v>7143</v>
      </c>
      <c r="R2614" s="169" t="s">
        <v>4664</v>
      </c>
      <c r="T2614" s="24"/>
      <c r="U2614" s="24"/>
    </row>
    <row r="2615" spans="2:21">
      <c r="B2615" s="24" t="s">
        <v>514</v>
      </c>
      <c r="C2615" s="24" t="s">
        <v>7637</v>
      </c>
      <c r="D2615" s="2" t="str">
        <f t="shared" si="77"/>
        <v/>
      </c>
      <c r="E2615" s="24" t="s">
        <v>275</v>
      </c>
      <c r="F2615" s="189" t="s">
        <v>4655</v>
      </c>
      <c r="G2615" s="189" t="s">
        <v>432</v>
      </c>
      <c r="H2615" s="202" t="s">
        <v>265</v>
      </c>
      <c r="I2615" s="188" t="s">
        <v>3956</v>
      </c>
      <c r="J2615" s="188" t="s">
        <v>4656</v>
      </c>
      <c r="K2615" s="188"/>
      <c r="L2615" s="188" t="s">
        <v>4658</v>
      </c>
      <c r="M2615" s="188" t="s">
        <v>543</v>
      </c>
      <c r="N2615" s="188" t="s">
        <v>5218</v>
      </c>
      <c r="O2615" s="188" t="s">
        <v>536</v>
      </c>
      <c r="P2615" s="169" t="s">
        <v>544</v>
      </c>
      <c r="Q2615" s="188" t="s">
        <v>7143</v>
      </c>
      <c r="R2615" s="169" t="s">
        <v>4664</v>
      </c>
      <c r="T2615" s="24"/>
      <c r="U2615" s="24"/>
    </row>
    <row r="2616" spans="2:21">
      <c r="B2616" s="24" t="s">
        <v>514</v>
      </c>
      <c r="C2616" s="24" t="s">
        <v>7638</v>
      </c>
      <c r="D2616" s="2" t="str">
        <f t="shared" si="77"/>
        <v/>
      </c>
      <c r="E2616" s="24" t="s">
        <v>275</v>
      </c>
      <c r="F2616" s="189" t="s">
        <v>4655</v>
      </c>
      <c r="G2616" s="189" t="s">
        <v>432</v>
      </c>
      <c r="H2616" s="202" t="s">
        <v>265</v>
      </c>
      <c r="I2616" s="188" t="s">
        <v>3961</v>
      </c>
      <c r="J2616" s="188" t="s">
        <v>3961</v>
      </c>
      <c r="K2616" s="188"/>
      <c r="L2616" s="188" t="s">
        <v>4658</v>
      </c>
      <c r="M2616" s="188" t="s">
        <v>535</v>
      </c>
      <c r="N2616" s="188" t="s">
        <v>5218</v>
      </c>
      <c r="O2616" s="188" t="s">
        <v>536</v>
      </c>
      <c r="P2616" s="169" t="s">
        <v>544</v>
      </c>
      <c r="Q2616" s="188" t="s">
        <v>7143</v>
      </c>
      <c r="R2616" s="169" t="s">
        <v>4664</v>
      </c>
      <c r="T2616" s="24"/>
      <c r="U2616" s="24"/>
    </row>
    <row r="2617" spans="2:21">
      <c r="B2617" s="24" t="s">
        <v>514</v>
      </c>
      <c r="C2617" s="24" t="s">
        <v>7639</v>
      </c>
      <c r="D2617" s="2" t="str">
        <f t="shared" si="77"/>
        <v/>
      </c>
      <c r="E2617" s="24" t="s">
        <v>275</v>
      </c>
      <c r="F2617" s="189" t="s">
        <v>4655</v>
      </c>
      <c r="G2617" s="189" t="s">
        <v>432</v>
      </c>
      <c r="H2617" s="202" t="s">
        <v>265</v>
      </c>
      <c r="I2617" s="188" t="s">
        <v>3961</v>
      </c>
      <c r="J2617" s="188" t="s">
        <v>3961</v>
      </c>
      <c r="K2617" s="188"/>
      <c r="L2617" s="188" t="s">
        <v>4658</v>
      </c>
      <c r="M2617" s="188" t="s">
        <v>543</v>
      </c>
      <c r="N2617" s="188" t="s">
        <v>5218</v>
      </c>
      <c r="O2617" s="188" t="s">
        <v>536</v>
      </c>
      <c r="P2617" s="169" t="s">
        <v>544</v>
      </c>
      <c r="Q2617" s="188" t="s">
        <v>7143</v>
      </c>
      <c r="R2617" s="169" t="s">
        <v>4664</v>
      </c>
      <c r="T2617" s="24"/>
      <c r="U2617" s="24"/>
    </row>
    <row r="2618" spans="2:21">
      <c r="B2618" s="24" t="s">
        <v>514</v>
      </c>
      <c r="C2618" s="24" t="s">
        <v>7640</v>
      </c>
      <c r="D2618" s="2" t="str">
        <f t="shared" si="77"/>
        <v/>
      </c>
      <c r="E2618" s="24" t="s">
        <v>275</v>
      </c>
      <c r="F2618" s="189" t="s">
        <v>4655</v>
      </c>
      <c r="G2618" s="189" t="s">
        <v>432</v>
      </c>
      <c r="H2618" s="202" t="s">
        <v>265</v>
      </c>
      <c r="I2618" s="188" t="s">
        <v>3956</v>
      </c>
      <c r="J2618" s="188" t="s">
        <v>4656</v>
      </c>
      <c r="K2618" s="188"/>
      <c r="L2618" s="188" t="s">
        <v>4867</v>
      </c>
      <c r="M2618" s="188" t="s">
        <v>535</v>
      </c>
      <c r="N2618" s="188" t="s">
        <v>5218</v>
      </c>
      <c r="O2618" s="188" t="s">
        <v>536</v>
      </c>
      <c r="P2618" s="169" t="s">
        <v>544</v>
      </c>
      <c r="Q2618" s="188" t="s">
        <v>7143</v>
      </c>
      <c r="R2618" s="169" t="s">
        <v>4664</v>
      </c>
      <c r="T2618" s="24"/>
      <c r="U2618" s="24"/>
    </row>
    <row r="2619" spans="2:21">
      <c r="B2619" s="24" t="s">
        <v>514</v>
      </c>
      <c r="C2619" s="24" t="s">
        <v>7641</v>
      </c>
      <c r="D2619" s="2" t="str">
        <f t="shared" si="77"/>
        <v/>
      </c>
      <c r="E2619" s="24" t="s">
        <v>275</v>
      </c>
      <c r="F2619" s="189" t="s">
        <v>4655</v>
      </c>
      <c r="G2619" s="189" t="s">
        <v>432</v>
      </c>
      <c r="H2619" s="202" t="s">
        <v>265</v>
      </c>
      <c r="I2619" s="188" t="s">
        <v>3956</v>
      </c>
      <c r="J2619" s="188" t="s">
        <v>4656</v>
      </c>
      <c r="K2619" s="188"/>
      <c r="L2619" s="188" t="s">
        <v>4867</v>
      </c>
      <c r="M2619" s="188" t="s">
        <v>543</v>
      </c>
      <c r="N2619" s="188" t="s">
        <v>5218</v>
      </c>
      <c r="O2619" s="188" t="s">
        <v>536</v>
      </c>
      <c r="P2619" s="169" t="s">
        <v>544</v>
      </c>
      <c r="Q2619" s="188" t="s">
        <v>7143</v>
      </c>
      <c r="R2619" s="169" t="s">
        <v>4664</v>
      </c>
      <c r="T2619" s="24"/>
      <c r="U2619" s="24"/>
    </row>
    <row r="2620" spans="2:21">
      <c r="B2620" s="24" t="s">
        <v>514</v>
      </c>
      <c r="C2620" s="24" t="s">
        <v>7642</v>
      </c>
      <c r="D2620" s="2" t="e">
        <f>IF(#REF!="Y",C2620,"")</f>
        <v>#REF!</v>
      </c>
      <c r="E2620" s="24" t="s">
        <v>275</v>
      </c>
      <c r="F2620" s="189" t="s">
        <v>4655</v>
      </c>
      <c r="G2620" s="189" t="s">
        <v>432</v>
      </c>
      <c r="H2620" s="202" t="s">
        <v>265</v>
      </c>
      <c r="I2620" s="188" t="s">
        <v>3961</v>
      </c>
      <c r="J2620" s="188" t="s">
        <v>3961</v>
      </c>
      <c r="K2620" s="188"/>
      <c r="L2620" s="188" t="s">
        <v>4867</v>
      </c>
      <c r="M2620" s="188" t="s">
        <v>535</v>
      </c>
      <c r="N2620" s="188" t="s">
        <v>5218</v>
      </c>
      <c r="O2620" s="188" t="s">
        <v>536</v>
      </c>
      <c r="P2620" s="169" t="s">
        <v>544</v>
      </c>
      <c r="Q2620" s="188" t="s">
        <v>7143</v>
      </c>
      <c r="R2620" s="169" t="s">
        <v>4664</v>
      </c>
      <c r="T2620" s="24"/>
      <c r="U2620" s="24"/>
    </row>
    <row r="2621" spans="2:21">
      <c r="B2621" s="24" t="s">
        <v>514</v>
      </c>
      <c r="C2621" s="24" t="s">
        <v>7643</v>
      </c>
      <c r="D2621" s="2" t="e">
        <f>IF(#REF!="Y",C2621,"")</f>
        <v>#REF!</v>
      </c>
      <c r="E2621" s="24" t="s">
        <v>275</v>
      </c>
      <c r="F2621" s="189" t="s">
        <v>4655</v>
      </c>
      <c r="G2621" s="189" t="s">
        <v>432</v>
      </c>
      <c r="H2621" s="202" t="s">
        <v>265</v>
      </c>
      <c r="I2621" s="188" t="s">
        <v>3961</v>
      </c>
      <c r="J2621" s="188" t="s">
        <v>3961</v>
      </c>
      <c r="K2621" s="188"/>
      <c r="L2621" s="188" t="s">
        <v>4867</v>
      </c>
      <c r="M2621" s="188" t="s">
        <v>543</v>
      </c>
      <c r="N2621" s="188" t="s">
        <v>5218</v>
      </c>
      <c r="O2621" s="188" t="s">
        <v>536</v>
      </c>
      <c r="P2621" s="169" t="s">
        <v>544</v>
      </c>
      <c r="Q2621" s="188" t="s">
        <v>7143</v>
      </c>
      <c r="R2621" s="169" t="s">
        <v>4664</v>
      </c>
      <c r="T2621" s="24"/>
      <c r="U2621" s="24"/>
    </row>
    <row r="2622" spans="2:21">
      <c r="B2622" s="24" t="s">
        <v>514</v>
      </c>
      <c r="C2622" s="24" t="s">
        <v>7644</v>
      </c>
      <c r="E2622" s="24" t="s">
        <v>275</v>
      </c>
      <c r="F2622" s="189" t="s">
        <v>4655</v>
      </c>
      <c r="G2622" s="189" t="s">
        <v>432</v>
      </c>
      <c r="H2622" s="202" t="s">
        <v>265</v>
      </c>
      <c r="I2622" s="188" t="s">
        <v>3956</v>
      </c>
      <c r="J2622" s="188" t="s">
        <v>4656</v>
      </c>
      <c r="K2622" s="188"/>
      <c r="L2622" s="188" t="s">
        <v>4658</v>
      </c>
      <c r="M2622" s="188" t="s">
        <v>550</v>
      </c>
      <c r="N2622" s="188" t="s">
        <v>549</v>
      </c>
      <c r="O2622" s="188" t="s">
        <v>1125</v>
      </c>
      <c r="P2622" s="169" t="s">
        <v>544</v>
      </c>
      <c r="Q2622" s="188" t="s">
        <v>7143</v>
      </c>
      <c r="R2622" s="25" t="s">
        <v>1095</v>
      </c>
      <c r="T2622" s="24"/>
      <c r="U2622" s="24"/>
    </row>
    <row r="2623" spans="2:21">
      <c r="B2623" s="24" t="s">
        <v>514</v>
      </c>
      <c r="C2623" s="24" t="s">
        <v>7645</v>
      </c>
      <c r="E2623" s="24" t="s">
        <v>275</v>
      </c>
      <c r="F2623" s="189" t="s">
        <v>4655</v>
      </c>
      <c r="G2623" s="189" t="s">
        <v>432</v>
      </c>
      <c r="H2623" s="202" t="s">
        <v>265</v>
      </c>
      <c r="I2623" s="188" t="s">
        <v>3961</v>
      </c>
      <c r="J2623" s="188" t="s">
        <v>3961</v>
      </c>
      <c r="K2623" s="188"/>
      <c r="L2623" s="188" t="s">
        <v>4658</v>
      </c>
      <c r="M2623" s="188" t="s">
        <v>550</v>
      </c>
      <c r="N2623" s="188" t="s">
        <v>549</v>
      </c>
      <c r="O2623" s="188" t="s">
        <v>1125</v>
      </c>
      <c r="P2623" s="169" t="s">
        <v>544</v>
      </c>
      <c r="Q2623" s="188" t="s">
        <v>7143</v>
      </c>
      <c r="R2623" s="25" t="s">
        <v>1095</v>
      </c>
      <c r="T2623" s="24"/>
      <c r="U2623" s="24"/>
    </row>
    <row r="2624" spans="2:21">
      <c r="B2624" s="24" t="s">
        <v>514</v>
      </c>
      <c r="C2624" s="24" t="s">
        <v>7646</v>
      </c>
      <c r="E2624" s="24" t="s">
        <v>275</v>
      </c>
      <c r="F2624" s="189" t="s">
        <v>4655</v>
      </c>
      <c r="G2624" s="189" t="s">
        <v>432</v>
      </c>
      <c r="H2624" s="202" t="s">
        <v>265</v>
      </c>
      <c r="I2624" s="188" t="s">
        <v>3956</v>
      </c>
      <c r="J2624" s="188" t="s">
        <v>4656</v>
      </c>
      <c r="K2624" s="188"/>
      <c r="L2624" s="188" t="s">
        <v>4867</v>
      </c>
      <c r="M2624" s="188" t="s">
        <v>535</v>
      </c>
      <c r="N2624" s="188" t="s">
        <v>4868</v>
      </c>
      <c r="O2624" s="188" t="s">
        <v>1125</v>
      </c>
      <c r="P2624" s="169" t="s">
        <v>544</v>
      </c>
      <c r="Q2624" s="188" t="s">
        <v>7143</v>
      </c>
      <c r="R2624" s="25" t="s">
        <v>1095</v>
      </c>
      <c r="T2624" s="24"/>
      <c r="U2624" s="24"/>
    </row>
    <row r="2625" spans="2:21">
      <c r="B2625" s="24" t="s">
        <v>514</v>
      </c>
      <c r="C2625" s="24" t="s">
        <v>7647</v>
      </c>
      <c r="E2625" s="24" t="s">
        <v>275</v>
      </c>
      <c r="F2625" s="189" t="s">
        <v>4655</v>
      </c>
      <c r="G2625" s="189" t="s">
        <v>432</v>
      </c>
      <c r="H2625" s="202" t="s">
        <v>265</v>
      </c>
      <c r="I2625" s="188" t="s">
        <v>3956</v>
      </c>
      <c r="J2625" s="188" t="s">
        <v>4656</v>
      </c>
      <c r="K2625" s="188"/>
      <c r="L2625" s="188" t="s">
        <v>4867</v>
      </c>
      <c r="M2625" s="188" t="s">
        <v>543</v>
      </c>
      <c r="N2625" s="188" t="s">
        <v>4868</v>
      </c>
      <c r="O2625" s="188" t="s">
        <v>1125</v>
      </c>
      <c r="P2625" s="169" t="s">
        <v>544</v>
      </c>
      <c r="Q2625" s="188" t="s">
        <v>7143</v>
      </c>
      <c r="R2625" s="169" t="s">
        <v>4664</v>
      </c>
      <c r="T2625" s="24"/>
      <c r="U2625" s="24"/>
    </row>
    <row r="2626" spans="2:21">
      <c r="B2626" s="24" t="s">
        <v>514</v>
      </c>
      <c r="C2626" s="24" t="s">
        <v>7648</v>
      </c>
      <c r="E2626" s="24" t="s">
        <v>275</v>
      </c>
      <c r="F2626" s="189" t="s">
        <v>4655</v>
      </c>
      <c r="G2626" s="189" t="s">
        <v>432</v>
      </c>
      <c r="H2626" s="202" t="s">
        <v>265</v>
      </c>
      <c r="I2626" s="188" t="s">
        <v>3956</v>
      </c>
      <c r="J2626" s="188" t="s">
        <v>4656</v>
      </c>
      <c r="K2626" s="188"/>
      <c r="L2626" s="188" t="s">
        <v>4867</v>
      </c>
      <c r="M2626" s="188" t="s">
        <v>550</v>
      </c>
      <c r="N2626" s="188" t="s">
        <v>549</v>
      </c>
      <c r="O2626" s="188" t="s">
        <v>1125</v>
      </c>
      <c r="P2626" s="169" t="s">
        <v>544</v>
      </c>
      <c r="Q2626" s="188" t="s">
        <v>7143</v>
      </c>
      <c r="R2626" s="25" t="s">
        <v>1095</v>
      </c>
      <c r="T2626" s="24"/>
      <c r="U2626" s="24"/>
    </row>
    <row r="2627" spans="2:21">
      <c r="B2627" s="24" t="s">
        <v>514</v>
      </c>
      <c r="C2627" s="24" t="s">
        <v>7649</v>
      </c>
      <c r="E2627" s="24" t="s">
        <v>275</v>
      </c>
      <c r="F2627" s="189" t="s">
        <v>4655</v>
      </c>
      <c r="G2627" s="189" t="s">
        <v>432</v>
      </c>
      <c r="H2627" s="202" t="s">
        <v>265</v>
      </c>
      <c r="I2627" s="188" t="s">
        <v>3961</v>
      </c>
      <c r="J2627" s="188" t="s">
        <v>3961</v>
      </c>
      <c r="K2627" s="188"/>
      <c r="L2627" s="188" t="s">
        <v>4867</v>
      </c>
      <c r="M2627" s="188" t="s">
        <v>535</v>
      </c>
      <c r="N2627" s="188" t="s">
        <v>4868</v>
      </c>
      <c r="O2627" s="188" t="s">
        <v>1125</v>
      </c>
      <c r="P2627" s="169" t="s">
        <v>544</v>
      </c>
      <c r="Q2627" s="188" t="s">
        <v>7143</v>
      </c>
      <c r="R2627" s="25" t="s">
        <v>1095</v>
      </c>
      <c r="T2627" s="24"/>
      <c r="U2627" s="24"/>
    </row>
    <row r="2628" spans="2:21">
      <c r="B2628" s="24" t="s">
        <v>514</v>
      </c>
      <c r="C2628" s="24" t="s">
        <v>7650</v>
      </c>
      <c r="E2628" s="24" t="s">
        <v>275</v>
      </c>
      <c r="F2628" s="189" t="s">
        <v>4655</v>
      </c>
      <c r="G2628" s="189" t="s">
        <v>432</v>
      </c>
      <c r="H2628" s="202" t="s">
        <v>265</v>
      </c>
      <c r="I2628" s="188" t="s">
        <v>3961</v>
      </c>
      <c r="J2628" s="188" t="s">
        <v>3961</v>
      </c>
      <c r="K2628" s="188"/>
      <c r="L2628" s="188" t="s">
        <v>4867</v>
      </c>
      <c r="M2628" s="188" t="s">
        <v>543</v>
      </c>
      <c r="N2628" s="188" t="s">
        <v>4868</v>
      </c>
      <c r="O2628" s="188" t="s">
        <v>1125</v>
      </c>
      <c r="P2628" s="169" t="s">
        <v>544</v>
      </c>
      <c r="Q2628" s="188" t="s">
        <v>7143</v>
      </c>
      <c r="R2628" s="169" t="s">
        <v>4664</v>
      </c>
      <c r="T2628" s="24"/>
      <c r="U2628" s="24"/>
    </row>
    <row r="2629" spans="2:21">
      <c r="B2629" s="24" t="s">
        <v>514</v>
      </c>
      <c r="C2629" s="24" t="s">
        <v>7651</v>
      </c>
      <c r="E2629" s="24" t="s">
        <v>275</v>
      </c>
      <c r="F2629" s="189" t="s">
        <v>4655</v>
      </c>
      <c r="G2629" s="189" t="s">
        <v>432</v>
      </c>
      <c r="H2629" s="202" t="s">
        <v>265</v>
      </c>
      <c r="I2629" s="188" t="s">
        <v>3961</v>
      </c>
      <c r="J2629" s="188" t="s">
        <v>3961</v>
      </c>
      <c r="K2629" s="188"/>
      <c r="L2629" s="188" t="s">
        <v>4867</v>
      </c>
      <c r="M2629" s="188" t="s">
        <v>550</v>
      </c>
      <c r="N2629" s="188" t="s">
        <v>549</v>
      </c>
      <c r="O2629" s="188" t="s">
        <v>1125</v>
      </c>
      <c r="P2629" s="169" t="s">
        <v>544</v>
      </c>
      <c r="Q2629" s="188" t="s">
        <v>7143</v>
      </c>
      <c r="R2629" s="25" t="s">
        <v>1095</v>
      </c>
      <c r="T2629" s="24"/>
      <c r="U2629" s="24"/>
    </row>
    <row r="2630" spans="2:21">
      <c r="B2630" s="24" t="s">
        <v>514</v>
      </c>
      <c r="C2630" s="24" t="s">
        <v>7652</v>
      </c>
      <c r="E2630" s="24" t="s">
        <v>275</v>
      </c>
      <c r="F2630" s="189" t="s">
        <v>4655</v>
      </c>
      <c r="G2630" s="189" t="s">
        <v>432</v>
      </c>
      <c r="H2630" s="202" t="s">
        <v>265</v>
      </c>
      <c r="I2630" s="188" t="s">
        <v>3956</v>
      </c>
      <c r="J2630" s="188" t="s">
        <v>4656</v>
      </c>
      <c r="K2630" s="188"/>
      <c r="L2630" s="188" t="s">
        <v>4658</v>
      </c>
      <c r="M2630" s="188" t="s">
        <v>535</v>
      </c>
      <c r="N2630" s="188" t="s">
        <v>4868</v>
      </c>
      <c r="O2630" s="188" t="s">
        <v>1125</v>
      </c>
      <c r="P2630" s="169" t="s">
        <v>544</v>
      </c>
      <c r="Q2630" s="188" t="s">
        <v>7143</v>
      </c>
      <c r="R2630" s="25" t="s">
        <v>1095</v>
      </c>
      <c r="T2630" s="24"/>
      <c r="U2630" s="24"/>
    </row>
    <row r="2631" spans="2:21">
      <c r="B2631" s="24" t="s">
        <v>514</v>
      </c>
      <c r="C2631" s="24" t="s">
        <v>7653</v>
      </c>
      <c r="E2631" s="24" t="s">
        <v>275</v>
      </c>
      <c r="F2631" s="189" t="s">
        <v>4655</v>
      </c>
      <c r="G2631" s="189" t="s">
        <v>432</v>
      </c>
      <c r="H2631" s="202" t="s">
        <v>265</v>
      </c>
      <c r="I2631" s="188" t="s">
        <v>3956</v>
      </c>
      <c r="J2631" s="188" t="s">
        <v>4656</v>
      </c>
      <c r="K2631" s="188"/>
      <c r="L2631" s="188" t="s">
        <v>4658</v>
      </c>
      <c r="M2631" s="188" t="s">
        <v>543</v>
      </c>
      <c r="N2631" s="188" t="s">
        <v>4868</v>
      </c>
      <c r="O2631" s="188" t="s">
        <v>1125</v>
      </c>
      <c r="P2631" s="169" t="s">
        <v>544</v>
      </c>
      <c r="Q2631" s="188" t="s">
        <v>7143</v>
      </c>
      <c r="R2631" s="169" t="s">
        <v>4664</v>
      </c>
      <c r="T2631" s="24"/>
      <c r="U2631" s="24"/>
    </row>
    <row r="2632" spans="2:21">
      <c r="B2632" s="24" t="s">
        <v>514</v>
      </c>
      <c r="C2632" s="24" t="s">
        <v>7654</v>
      </c>
      <c r="E2632" s="24" t="s">
        <v>275</v>
      </c>
      <c r="F2632" s="189" t="s">
        <v>4655</v>
      </c>
      <c r="G2632" s="189" t="s">
        <v>432</v>
      </c>
      <c r="H2632" s="202" t="s">
        <v>265</v>
      </c>
      <c r="I2632" s="188" t="s">
        <v>3961</v>
      </c>
      <c r="J2632" s="188" t="s">
        <v>3961</v>
      </c>
      <c r="K2632" s="188"/>
      <c r="L2632" s="188" t="s">
        <v>4658</v>
      </c>
      <c r="M2632" s="188" t="s">
        <v>535</v>
      </c>
      <c r="N2632" s="188" t="s">
        <v>4868</v>
      </c>
      <c r="O2632" s="188" t="s">
        <v>1125</v>
      </c>
      <c r="P2632" s="169" t="s">
        <v>544</v>
      </c>
      <c r="Q2632" s="188" t="s">
        <v>7143</v>
      </c>
      <c r="R2632" s="25" t="s">
        <v>1095</v>
      </c>
      <c r="T2632" s="24"/>
      <c r="U2632" s="24"/>
    </row>
    <row r="2633" spans="2:21">
      <c r="B2633" s="24" t="s">
        <v>514</v>
      </c>
      <c r="C2633" s="24" t="s">
        <v>7655</v>
      </c>
      <c r="E2633" s="24" t="s">
        <v>275</v>
      </c>
      <c r="F2633" s="189" t="s">
        <v>4655</v>
      </c>
      <c r="G2633" s="189" t="s">
        <v>432</v>
      </c>
      <c r="H2633" s="202" t="s">
        <v>265</v>
      </c>
      <c r="I2633" s="188" t="s">
        <v>3961</v>
      </c>
      <c r="J2633" s="188" t="s">
        <v>3961</v>
      </c>
      <c r="K2633" s="188"/>
      <c r="L2633" s="188" t="s">
        <v>4658</v>
      </c>
      <c r="M2633" s="188" t="s">
        <v>543</v>
      </c>
      <c r="N2633" s="188" t="s">
        <v>4868</v>
      </c>
      <c r="O2633" s="188" t="s">
        <v>1125</v>
      </c>
      <c r="P2633" s="169" t="s">
        <v>544</v>
      </c>
      <c r="Q2633" s="188" t="s">
        <v>7143</v>
      </c>
      <c r="R2633" s="169" t="s">
        <v>4664</v>
      </c>
      <c r="T2633" s="24"/>
      <c r="U2633" s="24"/>
    </row>
    <row r="2634" spans="2:21">
      <c r="B2634" s="24" t="s">
        <v>514</v>
      </c>
      <c r="C2634" s="24" t="s">
        <v>7656</v>
      </c>
      <c r="E2634" s="24" t="s">
        <v>275</v>
      </c>
      <c r="F2634" s="189" t="s">
        <v>4655</v>
      </c>
      <c r="G2634" s="189" t="s">
        <v>432</v>
      </c>
      <c r="H2634" s="202" t="s">
        <v>265</v>
      </c>
      <c r="I2634" s="188" t="s">
        <v>3956</v>
      </c>
      <c r="J2634" s="188" t="s">
        <v>4656</v>
      </c>
      <c r="K2634" s="188"/>
      <c r="L2634" s="188" t="s">
        <v>4658</v>
      </c>
      <c r="M2634" s="188" t="s">
        <v>535</v>
      </c>
      <c r="N2634" s="188" t="s">
        <v>5218</v>
      </c>
      <c r="O2634" s="188" t="s">
        <v>1125</v>
      </c>
      <c r="P2634" s="169" t="s">
        <v>544</v>
      </c>
      <c r="Q2634" s="188" t="s">
        <v>7143</v>
      </c>
      <c r="R2634" s="25" t="s">
        <v>1095</v>
      </c>
      <c r="T2634" s="24"/>
      <c r="U2634" s="24"/>
    </row>
    <row r="2635" spans="2:21">
      <c r="B2635" s="24" t="s">
        <v>514</v>
      </c>
      <c r="C2635" s="24" t="s">
        <v>7657</v>
      </c>
      <c r="E2635" s="24" t="s">
        <v>275</v>
      </c>
      <c r="F2635" s="189" t="s">
        <v>4655</v>
      </c>
      <c r="G2635" s="189" t="s">
        <v>432</v>
      </c>
      <c r="H2635" s="202" t="s">
        <v>265</v>
      </c>
      <c r="I2635" s="188" t="s">
        <v>3956</v>
      </c>
      <c r="J2635" s="188" t="s">
        <v>4656</v>
      </c>
      <c r="K2635" s="188"/>
      <c r="L2635" s="188" t="s">
        <v>4658</v>
      </c>
      <c r="M2635" s="188" t="s">
        <v>543</v>
      </c>
      <c r="N2635" s="188" t="s">
        <v>5218</v>
      </c>
      <c r="O2635" s="188" t="s">
        <v>1125</v>
      </c>
      <c r="P2635" s="169" t="s">
        <v>544</v>
      </c>
      <c r="Q2635" s="188" t="s">
        <v>7143</v>
      </c>
      <c r="R2635" s="169" t="s">
        <v>4664</v>
      </c>
      <c r="T2635" s="24"/>
      <c r="U2635" s="24"/>
    </row>
    <row r="2636" spans="2:21">
      <c r="B2636" s="24" t="s">
        <v>514</v>
      </c>
      <c r="C2636" s="24" t="s">
        <v>7658</v>
      </c>
      <c r="E2636" s="24" t="s">
        <v>275</v>
      </c>
      <c r="F2636" s="189" t="s">
        <v>4655</v>
      </c>
      <c r="G2636" s="189" t="s">
        <v>432</v>
      </c>
      <c r="H2636" s="202" t="s">
        <v>265</v>
      </c>
      <c r="I2636" s="188" t="s">
        <v>3961</v>
      </c>
      <c r="J2636" s="188" t="s">
        <v>3961</v>
      </c>
      <c r="K2636" s="188"/>
      <c r="L2636" s="188" t="s">
        <v>4658</v>
      </c>
      <c r="M2636" s="188" t="s">
        <v>535</v>
      </c>
      <c r="N2636" s="188" t="s">
        <v>5218</v>
      </c>
      <c r="O2636" s="188" t="s">
        <v>1125</v>
      </c>
      <c r="P2636" s="169" t="s">
        <v>544</v>
      </c>
      <c r="Q2636" s="188" t="s">
        <v>7143</v>
      </c>
      <c r="R2636" s="25" t="s">
        <v>1095</v>
      </c>
      <c r="T2636" s="24"/>
      <c r="U2636" s="24"/>
    </row>
    <row r="2637" spans="2:21">
      <c r="B2637" s="24" t="s">
        <v>514</v>
      </c>
      <c r="C2637" s="24" t="s">
        <v>7659</v>
      </c>
      <c r="E2637" s="24" t="s">
        <v>275</v>
      </c>
      <c r="F2637" s="189" t="s">
        <v>4655</v>
      </c>
      <c r="G2637" s="189" t="s">
        <v>432</v>
      </c>
      <c r="H2637" s="202" t="s">
        <v>265</v>
      </c>
      <c r="I2637" s="188" t="s">
        <v>3961</v>
      </c>
      <c r="J2637" s="188" t="s">
        <v>3961</v>
      </c>
      <c r="K2637" s="188"/>
      <c r="L2637" s="188" t="s">
        <v>4658</v>
      </c>
      <c r="M2637" s="188" t="s">
        <v>543</v>
      </c>
      <c r="N2637" s="188" t="s">
        <v>5218</v>
      </c>
      <c r="O2637" s="188" t="s">
        <v>1125</v>
      </c>
      <c r="P2637" s="169" t="s">
        <v>544</v>
      </c>
      <c r="Q2637" s="188" t="s">
        <v>7143</v>
      </c>
      <c r="R2637" s="169" t="s">
        <v>4664</v>
      </c>
      <c r="T2637" s="24"/>
      <c r="U2637" s="24"/>
    </row>
    <row r="2638" spans="2:21">
      <c r="B2638" s="24" t="s">
        <v>514</v>
      </c>
      <c r="C2638" s="24" t="s">
        <v>7660</v>
      </c>
      <c r="E2638" s="24" t="s">
        <v>275</v>
      </c>
      <c r="F2638" s="189" t="s">
        <v>4655</v>
      </c>
      <c r="G2638" s="189" t="s">
        <v>432</v>
      </c>
      <c r="H2638" s="202" t="s">
        <v>265</v>
      </c>
      <c r="I2638" s="188" t="s">
        <v>3956</v>
      </c>
      <c r="J2638" s="188" t="s">
        <v>4656</v>
      </c>
      <c r="K2638" s="188"/>
      <c r="L2638" s="188" t="s">
        <v>4867</v>
      </c>
      <c r="M2638" s="188" t="s">
        <v>535</v>
      </c>
      <c r="N2638" s="188" t="s">
        <v>5218</v>
      </c>
      <c r="O2638" s="188" t="s">
        <v>1125</v>
      </c>
      <c r="P2638" s="169" t="s">
        <v>544</v>
      </c>
      <c r="Q2638" s="188" t="s">
        <v>7143</v>
      </c>
      <c r="R2638" s="25" t="s">
        <v>1095</v>
      </c>
      <c r="T2638" s="24"/>
      <c r="U2638" s="24"/>
    </row>
    <row r="2639" spans="2:21">
      <c r="B2639" s="24" t="s">
        <v>514</v>
      </c>
      <c r="C2639" s="24" t="s">
        <v>7661</v>
      </c>
      <c r="E2639" s="24" t="s">
        <v>275</v>
      </c>
      <c r="F2639" s="189" t="s">
        <v>4655</v>
      </c>
      <c r="G2639" s="189" t="s">
        <v>432</v>
      </c>
      <c r="H2639" s="202" t="s">
        <v>265</v>
      </c>
      <c r="I2639" s="188" t="s">
        <v>3956</v>
      </c>
      <c r="J2639" s="188" t="s">
        <v>4656</v>
      </c>
      <c r="K2639" s="188"/>
      <c r="L2639" s="188" t="s">
        <v>4867</v>
      </c>
      <c r="M2639" s="188" t="s">
        <v>543</v>
      </c>
      <c r="N2639" s="188" t="s">
        <v>5218</v>
      </c>
      <c r="O2639" s="188" t="s">
        <v>1125</v>
      </c>
      <c r="P2639" s="169" t="s">
        <v>544</v>
      </c>
      <c r="Q2639" s="188" t="s">
        <v>7143</v>
      </c>
      <c r="R2639" s="169" t="s">
        <v>4664</v>
      </c>
      <c r="T2639" s="24"/>
      <c r="U2639" s="24"/>
    </row>
    <row r="2640" spans="2:21">
      <c r="B2640" s="24" t="s">
        <v>514</v>
      </c>
      <c r="C2640" s="24" t="s">
        <v>7662</v>
      </c>
      <c r="E2640" s="24" t="s">
        <v>275</v>
      </c>
      <c r="F2640" s="189" t="s">
        <v>4655</v>
      </c>
      <c r="G2640" s="189" t="s">
        <v>432</v>
      </c>
      <c r="H2640" s="202" t="s">
        <v>265</v>
      </c>
      <c r="I2640" s="188" t="s">
        <v>3961</v>
      </c>
      <c r="J2640" s="188" t="s">
        <v>3961</v>
      </c>
      <c r="K2640" s="188"/>
      <c r="L2640" s="188" t="s">
        <v>4867</v>
      </c>
      <c r="M2640" s="188" t="s">
        <v>535</v>
      </c>
      <c r="N2640" s="188" t="s">
        <v>5218</v>
      </c>
      <c r="O2640" s="188" t="s">
        <v>1125</v>
      </c>
      <c r="P2640" s="169" t="s">
        <v>544</v>
      </c>
      <c r="Q2640" s="188" t="s">
        <v>7143</v>
      </c>
      <c r="R2640" s="25" t="s">
        <v>1095</v>
      </c>
      <c r="T2640" s="24"/>
      <c r="U2640" s="24"/>
    </row>
    <row r="2641" spans="2:21">
      <c r="B2641" s="24" t="s">
        <v>514</v>
      </c>
      <c r="C2641" s="24" t="s">
        <v>7663</v>
      </c>
      <c r="E2641" s="24" t="s">
        <v>275</v>
      </c>
      <c r="F2641" s="189" t="s">
        <v>4655</v>
      </c>
      <c r="G2641" s="189" t="s">
        <v>432</v>
      </c>
      <c r="H2641" s="202" t="s">
        <v>265</v>
      </c>
      <c r="I2641" s="188" t="s">
        <v>3961</v>
      </c>
      <c r="J2641" s="188" t="s">
        <v>3961</v>
      </c>
      <c r="K2641" s="188"/>
      <c r="L2641" s="188" t="s">
        <v>4867</v>
      </c>
      <c r="M2641" s="188" t="s">
        <v>543</v>
      </c>
      <c r="N2641" s="188" t="s">
        <v>5218</v>
      </c>
      <c r="O2641" s="188" t="s">
        <v>1125</v>
      </c>
      <c r="P2641" s="169" t="s">
        <v>544</v>
      </c>
      <c r="Q2641" s="188" t="s">
        <v>7143</v>
      </c>
      <c r="R2641" s="169" t="s">
        <v>4664</v>
      </c>
      <c r="T2641" s="24"/>
      <c r="U2641" s="24"/>
    </row>
    <row r="2642" spans="2:21">
      <c r="B2642" s="24" t="s">
        <v>514</v>
      </c>
      <c r="C2642" s="24" t="s">
        <v>7664</v>
      </c>
      <c r="E2642" s="24" t="s">
        <v>275</v>
      </c>
      <c r="F2642" s="189" t="s">
        <v>4655</v>
      </c>
      <c r="G2642" s="189" t="s">
        <v>432</v>
      </c>
      <c r="H2642" s="202" t="s">
        <v>265</v>
      </c>
      <c r="I2642" s="188" t="s">
        <v>3956</v>
      </c>
      <c r="J2642" s="188" t="s">
        <v>4656</v>
      </c>
      <c r="K2642" s="188"/>
      <c r="L2642" s="188" t="s">
        <v>4658</v>
      </c>
      <c r="M2642" s="188" t="s">
        <v>550</v>
      </c>
      <c r="N2642" s="188" t="s">
        <v>549</v>
      </c>
      <c r="O2642" s="188" t="s">
        <v>1235</v>
      </c>
      <c r="P2642" s="169" t="s">
        <v>544</v>
      </c>
      <c r="Q2642" s="188" t="s">
        <v>7143</v>
      </c>
      <c r="R2642" s="25" t="s">
        <v>1095</v>
      </c>
      <c r="T2642" s="24"/>
      <c r="U2642" s="24"/>
    </row>
    <row r="2643" spans="2:21">
      <c r="B2643" s="24" t="s">
        <v>514</v>
      </c>
      <c r="C2643" s="24" t="s">
        <v>7665</v>
      </c>
      <c r="E2643" s="24" t="s">
        <v>275</v>
      </c>
      <c r="F2643" s="189" t="s">
        <v>4655</v>
      </c>
      <c r="G2643" s="189" t="s">
        <v>432</v>
      </c>
      <c r="H2643" s="202" t="s">
        <v>265</v>
      </c>
      <c r="I2643" s="188" t="s">
        <v>3961</v>
      </c>
      <c r="J2643" s="188" t="s">
        <v>3961</v>
      </c>
      <c r="K2643" s="188"/>
      <c r="L2643" s="188" t="s">
        <v>4658</v>
      </c>
      <c r="M2643" s="188" t="s">
        <v>550</v>
      </c>
      <c r="N2643" s="188" t="s">
        <v>549</v>
      </c>
      <c r="O2643" s="188" t="s">
        <v>1235</v>
      </c>
      <c r="P2643" s="169" t="s">
        <v>544</v>
      </c>
      <c r="Q2643" s="188" t="s">
        <v>7143</v>
      </c>
      <c r="R2643" s="25" t="s">
        <v>1095</v>
      </c>
      <c r="T2643" s="24"/>
      <c r="U2643" s="24"/>
    </row>
    <row r="2644" spans="2:21">
      <c r="B2644" s="24" t="s">
        <v>514</v>
      </c>
      <c r="C2644" s="24" t="s">
        <v>7666</v>
      </c>
      <c r="E2644" s="24" t="s">
        <v>275</v>
      </c>
      <c r="F2644" s="189" t="s">
        <v>4655</v>
      </c>
      <c r="G2644" s="189" t="s">
        <v>432</v>
      </c>
      <c r="H2644" s="202" t="s">
        <v>265</v>
      </c>
      <c r="I2644" s="188" t="s">
        <v>3956</v>
      </c>
      <c r="J2644" s="188" t="s">
        <v>4656</v>
      </c>
      <c r="K2644" s="188"/>
      <c r="L2644" s="188" t="s">
        <v>4867</v>
      </c>
      <c r="M2644" s="188" t="s">
        <v>535</v>
      </c>
      <c r="N2644" s="188" t="s">
        <v>4868</v>
      </c>
      <c r="O2644" s="188" t="s">
        <v>1235</v>
      </c>
      <c r="P2644" s="169" t="s">
        <v>544</v>
      </c>
      <c r="Q2644" s="188" t="s">
        <v>7143</v>
      </c>
      <c r="R2644" s="25" t="s">
        <v>1095</v>
      </c>
      <c r="T2644" s="24"/>
      <c r="U2644" s="24"/>
    </row>
    <row r="2645" spans="2:21">
      <c r="B2645" s="24" t="s">
        <v>514</v>
      </c>
      <c r="C2645" s="24" t="s">
        <v>7667</v>
      </c>
      <c r="E2645" s="24" t="s">
        <v>275</v>
      </c>
      <c r="F2645" s="189" t="s">
        <v>4655</v>
      </c>
      <c r="G2645" s="189" t="s">
        <v>432</v>
      </c>
      <c r="H2645" s="202" t="s">
        <v>265</v>
      </c>
      <c r="I2645" s="188" t="s">
        <v>3956</v>
      </c>
      <c r="J2645" s="188" t="s">
        <v>4656</v>
      </c>
      <c r="K2645" s="188"/>
      <c r="L2645" s="188" t="s">
        <v>4867</v>
      </c>
      <c r="M2645" s="188" t="s">
        <v>543</v>
      </c>
      <c r="N2645" s="188" t="s">
        <v>4868</v>
      </c>
      <c r="O2645" s="188" t="s">
        <v>1235</v>
      </c>
      <c r="P2645" s="169" t="s">
        <v>544</v>
      </c>
      <c r="Q2645" s="188" t="s">
        <v>7143</v>
      </c>
      <c r="R2645" s="169" t="s">
        <v>4664</v>
      </c>
      <c r="T2645" s="24"/>
      <c r="U2645" s="24"/>
    </row>
    <row r="2646" spans="2:21">
      <c r="B2646" s="24" t="s">
        <v>514</v>
      </c>
      <c r="C2646" s="24" t="s">
        <v>7668</v>
      </c>
      <c r="E2646" s="24" t="s">
        <v>275</v>
      </c>
      <c r="F2646" s="189" t="s">
        <v>4655</v>
      </c>
      <c r="G2646" s="189" t="s">
        <v>432</v>
      </c>
      <c r="H2646" s="202" t="s">
        <v>265</v>
      </c>
      <c r="I2646" s="188" t="s">
        <v>3956</v>
      </c>
      <c r="J2646" s="188" t="s">
        <v>4656</v>
      </c>
      <c r="K2646" s="188"/>
      <c r="L2646" s="188" t="s">
        <v>4867</v>
      </c>
      <c r="M2646" s="188" t="s">
        <v>550</v>
      </c>
      <c r="N2646" s="188" t="s">
        <v>549</v>
      </c>
      <c r="O2646" s="188" t="s">
        <v>1235</v>
      </c>
      <c r="P2646" s="169" t="s">
        <v>544</v>
      </c>
      <c r="Q2646" s="188" t="s">
        <v>7143</v>
      </c>
      <c r="R2646" s="25" t="s">
        <v>1095</v>
      </c>
      <c r="T2646" s="24"/>
      <c r="U2646" s="24"/>
    </row>
    <row r="2647" spans="2:21">
      <c r="B2647" s="24" t="s">
        <v>514</v>
      </c>
      <c r="C2647" s="24" t="s">
        <v>7669</v>
      </c>
      <c r="E2647" s="24" t="s">
        <v>275</v>
      </c>
      <c r="F2647" s="189" t="s">
        <v>4655</v>
      </c>
      <c r="G2647" s="189" t="s">
        <v>432</v>
      </c>
      <c r="H2647" s="202" t="s">
        <v>265</v>
      </c>
      <c r="I2647" s="188" t="s">
        <v>3961</v>
      </c>
      <c r="J2647" s="188" t="s">
        <v>3961</v>
      </c>
      <c r="K2647" s="188"/>
      <c r="L2647" s="188" t="s">
        <v>4867</v>
      </c>
      <c r="M2647" s="188" t="s">
        <v>535</v>
      </c>
      <c r="N2647" s="188" t="s">
        <v>4868</v>
      </c>
      <c r="O2647" s="188" t="s">
        <v>1235</v>
      </c>
      <c r="P2647" s="169" t="s">
        <v>544</v>
      </c>
      <c r="Q2647" s="188" t="s">
        <v>7143</v>
      </c>
      <c r="R2647" s="25" t="s">
        <v>1095</v>
      </c>
      <c r="T2647" s="24"/>
      <c r="U2647" s="24"/>
    </row>
    <row r="2648" spans="2:21">
      <c r="B2648" s="24" t="s">
        <v>514</v>
      </c>
      <c r="C2648" s="24" t="s">
        <v>7670</v>
      </c>
      <c r="E2648" s="24" t="s">
        <v>275</v>
      </c>
      <c r="F2648" s="189" t="s">
        <v>4655</v>
      </c>
      <c r="G2648" s="189" t="s">
        <v>432</v>
      </c>
      <c r="H2648" s="202" t="s">
        <v>265</v>
      </c>
      <c r="I2648" s="188" t="s">
        <v>3961</v>
      </c>
      <c r="J2648" s="188" t="s">
        <v>3961</v>
      </c>
      <c r="K2648" s="188"/>
      <c r="L2648" s="188" t="s">
        <v>4867</v>
      </c>
      <c r="M2648" s="188" t="s">
        <v>543</v>
      </c>
      <c r="N2648" s="188" t="s">
        <v>4868</v>
      </c>
      <c r="O2648" s="188" t="s">
        <v>1235</v>
      </c>
      <c r="P2648" s="169" t="s">
        <v>544</v>
      </c>
      <c r="Q2648" s="188" t="s">
        <v>7143</v>
      </c>
      <c r="R2648" s="169" t="s">
        <v>4664</v>
      </c>
      <c r="T2648" s="24"/>
      <c r="U2648" s="24"/>
    </row>
    <row r="2649" spans="2:21">
      <c r="B2649" s="24" t="s">
        <v>514</v>
      </c>
      <c r="C2649" s="24" t="s">
        <v>7671</v>
      </c>
      <c r="E2649" s="24" t="s">
        <v>275</v>
      </c>
      <c r="F2649" s="189" t="s">
        <v>4655</v>
      </c>
      <c r="G2649" s="189" t="s">
        <v>432</v>
      </c>
      <c r="H2649" s="202" t="s">
        <v>265</v>
      </c>
      <c r="I2649" s="188" t="s">
        <v>3961</v>
      </c>
      <c r="J2649" s="188" t="s">
        <v>3961</v>
      </c>
      <c r="K2649" s="188"/>
      <c r="L2649" s="188" t="s">
        <v>4867</v>
      </c>
      <c r="M2649" s="188" t="s">
        <v>550</v>
      </c>
      <c r="N2649" s="188" t="s">
        <v>549</v>
      </c>
      <c r="O2649" s="188" t="s">
        <v>1235</v>
      </c>
      <c r="P2649" s="169" t="s">
        <v>544</v>
      </c>
      <c r="Q2649" s="188" t="s">
        <v>7143</v>
      </c>
      <c r="R2649" s="25" t="s">
        <v>1095</v>
      </c>
      <c r="T2649" s="24"/>
      <c r="U2649" s="24"/>
    </row>
    <row r="2650" spans="2:21">
      <c r="B2650" s="24" t="s">
        <v>514</v>
      </c>
      <c r="C2650" s="24" t="s">
        <v>7672</v>
      </c>
      <c r="E2650" s="24" t="s">
        <v>275</v>
      </c>
      <c r="F2650" s="189" t="s">
        <v>4655</v>
      </c>
      <c r="G2650" s="189" t="s">
        <v>432</v>
      </c>
      <c r="H2650" s="202" t="s">
        <v>265</v>
      </c>
      <c r="I2650" s="188" t="s">
        <v>3956</v>
      </c>
      <c r="J2650" s="188" t="s">
        <v>4656</v>
      </c>
      <c r="K2650" s="188"/>
      <c r="L2650" s="188" t="s">
        <v>4658</v>
      </c>
      <c r="M2650" s="188" t="s">
        <v>535</v>
      </c>
      <c r="N2650" s="188" t="s">
        <v>4868</v>
      </c>
      <c r="O2650" s="188" t="s">
        <v>1235</v>
      </c>
      <c r="P2650" s="169" t="s">
        <v>544</v>
      </c>
      <c r="Q2650" s="188" t="s">
        <v>7143</v>
      </c>
      <c r="R2650" s="25" t="s">
        <v>1095</v>
      </c>
      <c r="T2650" s="24"/>
      <c r="U2650" s="24"/>
    </row>
    <row r="2651" spans="2:21">
      <c r="B2651" s="24" t="s">
        <v>514</v>
      </c>
      <c r="C2651" s="24" t="s">
        <v>7673</v>
      </c>
      <c r="E2651" s="24" t="s">
        <v>275</v>
      </c>
      <c r="F2651" s="189" t="s">
        <v>4655</v>
      </c>
      <c r="G2651" s="189" t="s">
        <v>432</v>
      </c>
      <c r="H2651" s="202" t="s">
        <v>265</v>
      </c>
      <c r="I2651" s="188" t="s">
        <v>3956</v>
      </c>
      <c r="J2651" s="188" t="s">
        <v>4656</v>
      </c>
      <c r="K2651" s="188"/>
      <c r="L2651" s="188" t="s">
        <v>4658</v>
      </c>
      <c r="M2651" s="188" t="s">
        <v>543</v>
      </c>
      <c r="N2651" s="188" t="s">
        <v>4868</v>
      </c>
      <c r="O2651" s="188" t="s">
        <v>1235</v>
      </c>
      <c r="P2651" s="169" t="s">
        <v>544</v>
      </c>
      <c r="Q2651" s="188" t="s">
        <v>7143</v>
      </c>
      <c r="R2651" s="169" t="s">
        <v>4664</v>
      </c>
      <c r="T2651" s="24"/>
      <c r="U2651" s="24"/>
    </row>
    <row r="2652" spans="2:21">
      <c r="B2652" s="24" t="s">
        <v>514</v>
      </c>
      <c r="C2652" s="24" t="s">
        <v>7674</v>
      </c>
      <c r="E2652" s="24" t="s">
        <v>275</v>
      </c>
      <c r="F2652" s="189" t="s">
        <v>4655</v>
      </c>
      <c r="G2652" s="189" t="s">
        <v>432</v>
      </c>
      <c r="H2652" s="202" t="s">
        <v>265</v>
      </c>
      <c r="I2652" s="188" t="s">
        <v>3961</v>
      </c>
      <c r="J2652" s="188" t="s">
        <v>3961</v>
      </c>
      <c r="K2652" s="188"/>
      <c r="L2652" s="188" t="s">
        <v>4658</v>
      </c>
      <c r="M2652" s="188" t="s">
        <v>535</v>
      </c>
      <c r="N2652" s="188" t="s">
        <v>4868</v>
      </c>
      <c r="O2652" s="188" t="s">
        <v>1235</v>
      </c>
      <c r="P2652" s="169" t="s">
        <v>544</v>
      </c>
      <c r="Q2652" s="188" t="s">
        <v>7143</v>
      </c>
      <c r="R2652" s="25" t="s">
        <v>1095</v>
      </c>
      <c r="T2652" s="24"/>
      <c r="U2652" s="24"/>
    </row>
    <row r="2653" spans="2:21">
      <c r="B2653" s="24" t="s">
        <v>514</v>
      </c>
      <c r="C2653" s="24" t="s">
        <v>7675</v>
      </c>
      <c r="E2653" s="24" t="s">
        <v>275</v>
      </c>
      <c r="F2653" s="189" t="s">
        <v>4655</v>
      </c>
      <c r="G2653" s="189" t="s">
        <v>432</v>
      </c>
      <c r="H2653" s="202" t="s">
        <v>265</v>
      </c>
      <c r="I2653" s="188" t="s">
        <v>3961</v>
      </c>
      <c r="J2653" s="188" t="s">
        <v>3961</v>
      </c>
      <c r="K2653" s="188"/>
      <c r="L2653" s="188" t="s">
        <v>4658</v>
      </c>
      <c r="M2653" s="188" t="s">
        <v>543</v>
      </c>
      <c r="N2653" s="188" t="s">
        <v>4868</v>
      </c>
      <c r="O2653" s="188" t="s">
        <v>1235</v>
      </c>
      <c r="P2653" s="169" t="s">
        <v>544</v>
      </c>
      <c r="Q2653" s="188" t="s">
        <v>7143</v>
      </c>
      <c r="R2653" s="169" t="s">
        <v>4664</v>
      </c>
      <c r="T2653" s="24"/>
      <c r="U2653" s="24"/>
    </row>
    <row r="2654" spans="2:21">
      <c r="B2654" s="24" t="s">
        <v>514</v>
      </c>
      <c r="C2654" s="24" t="s">
        <v>7676</v>
      </c>
      <c r="E2654" s="24" t="s">
        <v>275</v>
      </c>
      <c r="F2654" s="189" t="s">
        <v>4655</v>
      </c>
      <c r="G2654" s="189" t="s">
        <v>432</v>
      </c>
      <c r="H2654" s="202" t="s">
        <v>265</v>
      </c>
      <c r="I2654" s="188" t="s">
        <v>3956</v>
      </c>
      <c r="J2654" s="188" t="s">
        <v>4656</v>
      </c>
      <c r="K2654" s="188"/>
      <c r="L2654" s="188" t="s">
        <v>4658</v>
      </c>
      <c r="M2654" s="188" t="s">
        <v>535</v>
      </c>
      <c r="N2654" s="188" t="s">
        <v>5218</v>
      </c>
      <c r="O2654" s="188" t="s">
        <v>1235</v>
      </c>
      <c r="P2654" s="169" t="s">
        <v>544</v>
      </c>
      <c r="Q2654" s="188" t="s">
        <v>7143</v>
      </c>
      <c r="R2654" s="25" t="s">
        <v>1095</v>
      </c>
      <c r="T2654" s="24"/>
      <c r="U2654" s="24"/>
    </row>
    <row r="2655" spans="2:21">
      <c r="B2655" s="24" t="s">
        <v>514</v>
      </c>
      <c r="C2655" s="24" t="s">
        <v>7677</v>
      </c>
      <c r="E2655" s="24" t="s">
        <v>275</v>
      </c>
      <c r="F2655" s="189" t="s">
        <v>4655</v>
      </c>
      <c r="G2655" s="189" t="s">
        <v>432</v>
      </c>
      <c r="H2655" s="202" t="s">
        <v>265</v>
      </c>
      <c r="I2655" s="188" t="s">
        <v>3956</v>
      </c>
      <c r="J2655" s="188" t="s">
        <v>4656</v>
      </c>
      <c r="K2655" s="188"/>
      <c r="L2655" s="188" t="s">
        <v>4658</v>
      </c>
      <c r="M2655" s="188" t="s">
        <v>543</v>
      </c>
      <c r="N2655" s="188" t="s">
        <v>5218</v>
      </c>
      <c r="O2655" s="188" t="s">
        <v>1235</v>
      </c>
      <c r="P2655" s="169" t="s">
        <v>544</v>
      </c>
      <c r="Q2655" s="188" t="s">
        <v>7143</v>
      </c>
      <c r="R2655" s="169" t="s">
        <v>4664</v>
      </c>
      <c r="T2655" s="24"/>
      <c r="U2655" s="24"/>
    </row>
    <row r="2656" spans="2:21">
      <c r="B2656" s="24" t="s">
        <v>514</v>
      </c>
      <c r="C2656" s="24" t="s">
        <v>7678</v>
      </c>
      <c r="E2656" s="24" t="s">
        <v>275</v>
      </c>
      <c r="F2656" s="189" t="s">
        <v>4655</v>
      </c>
      <c r="G2656" s="189" t="s">
        <v>432</v>
      </c>
      <c r="H2656" s="202" t="s">
        <v>265</v>
      </c>
      <c r="I2656" s="188" t="s">
        <v>3961</v>
      </c>
      <c r="J2656" s="188" t="s">
        <v>3961</v>
      </c>
      <c r="K2656" s="188"/>
      <c r="L2656" s="188" t="s">
        <v>4658</v>
      </c>
      <c r="M2656" s="188" t="s">
        <v>535</v>
      </c>
      <c r="N2656" s="188" t="s">
        <v>5218</v>
      </c>
      <c r="O2656" s="188" t="s">
        <v>1235</v>
      </c>
      <c r="P2656" s="169" t="s">
        <v>544</v>
      </c>
      <c r="Q2656" s="188" t="s">
        <v>7143</v>
      </c>
      <c r="R2656" s="25" t="s">
        <v>1095</v>
      </c>
      <c r="T2656" s="24"/>
      <c r="U2656" s="24"/>
    </row>
    <row r="2657" spans="1:21">
      <c r="B2657" s="24" t="s">
        <v>514</v>
      </c>
      <c r="C2657" s="24" t="s">
        <v>7679</v>
      </c>
      <c r="E2657" s="24" t="s">
        <v>275</v>
      </c>
      <c r="F2657" s="189" t="s">
        <v>4655</v>
      </c>
      <c r="G2657" s="189" t="s">
        <v>432</v>
      </c>
      <c r="H2657" s="202" t="s">
        <v>265</v>
      </c>
      <c r="I2657" s="188" t="s">
        <v>3961</v>
      </c>
      <c r="J2657" s="188" t="s">
        <v>3961</v>
      </c>
      <c r="K2657" s="188"/>
      <c r="L2657" s="188" t="s">
        <v>4658</v>
      </c>
      <c r="M2657" s="188" t="s">
        <v>543</v>
      </c>
      <c r="N2657" s="188" t="s">
        <v>5218</v>
      </c>
      <c r="O2657" s="188" t="s">
        <v>1235</v>
      </c>
      <c r="P2657" s="169" t="s">
        <v>544</v>
      </c>
      <c r="Q2657" s="188" t="s">
        <v>7143</v>
      </c>
      <c r="R2657" s="169" t="s">
        <v>4664</v>
      </c>
      <c r="T2657" s="24"/>
      <c r="U2657" s="24"/>
    </row>
    <row r="2658" spans="1:21">
      <c r="B2658" s="24" t="s">
        <v>514</v>
      </c>
      <c r="C2658" s="24" t="s">
        <v>7680</v>
      </c>
      <c r="E2658" s="24" t="s">
        <v>275</v>
      </c>
      <c r="F2658" s="189" t="s">
        <v>4655</v>
      </c>
      <c r="G2658" s="189" t="s">
        <v>432</v>
      </c>
      <c r="H2658" s="202" t="s">
        <v>265</v>
      </c>
      <c r="I2658" s="188" t="s">
        <v>3956</v>
      </c>
      <c r="J2658" s="188" t="s">
        <v>4656</v>
      </c>
      <c r="K2658" s="188"/>
      <c r="L2658" s="188" t="s">
        <v>4867</v>
      </c>
      <c r="M2658" s="188" t="s">
        <v>535</v>
      </c>
      <c r="N2658" s="188" t="s">
        <v>5218</v>
      </c>
      <c r="O2658" s="188" t="s">
        <v>1235</v>
      </c>
      <c r="P2658" s="169" t="s">
        <v>544</v>
      </c>
      <c r="Q2658" s="188" t="s">
        <v>7143</v>
      </c>
      <c r="R2658" s="25" t="s">
        <v>1095</v>
      </c>
      <c r="T2658" s="24"/>
      <c r="U2658" s="24"/>
    </row>
    <row r="2659" spans="1:21">
      <c r="B2659" s="24" t="s">
        <v>514</v>
      </c>
      <c r="C2659" s="24" t="s">
        <v>7681</v>
      </c>
      <c r="E2659" s="24" t="s">
        <v>275</v>
      </c>
      <c r="F2659" s="189" t="s">
        <v>4655</v>
      </c>
      <c r="G2659" s="189" t="s">
        <v>432</v>
      </c>
      <c r="H2659" s="202" t="s">
        <v>265</v>
      </c>
      <c r="I2659" s="188" t="s">
        <v>3956</v>
      </c>
      <c r="J2659" s="188" t="s">
        <v>4656</v>
      </c>
      <c r="K2659" s="188"/>
      <c r="L2659" s="188" t="s">
        <v>4867</v>
      </c>
      <c r="M2659" s="188" t="s">
        <v>543</v>
      </c>
      <c r="N2659" s="188" t="s">
        <v>5218</v>
      </c>
      <c r="O2659" s="188" t="s">
        <v>1235</v>
      </c>
      <c r="P2659" s="169" t="s">
        <v>544</v>
      </c>
      <c r="Q2659" s="188" t="s">
        <v>7143</v>
      </c>
      <c r="R2659" s="169" t="s">
        <v>4664</v>
      </c>
      <c r="T2659" s="24"/>
      <c r="U2659" s="24"/>
    </row>
    <row r="2660" spans="1:21">
      <c r="B2660" s="24" t="s">
        <v>514</v>
      </c>
      <c r="C2660" s="24" t="s">
        <v>7682</v>
      </c>
      <c r="E2660" s="24" t="s">
        <v>275</v>
      </c>
      <c r="F2660" s="189" t="s">
        <v>4655</v>
      </c>
      <c r="G2660" s="189" t="s">
        <v>432</v>
      </c>
      <c r="H2660" s="202" t="s">
        <v>265</v>
      </c>
      <c r="I2660" s="188" t="s">
        <v>3961</v>
      </c>
      <c r="J2660" s="188" t="s">
        <v>3961</v>
      </c>
      <c r="K2660" s="188"/>
      <c r="L2660" s="188" t="s">
        <v>4867</v>
      </c>
      <c r="M2660" s="188" t="s">
        <v>535</v>
      </c>
      <c r="N2660" s="188" t="s">
        <v>5218</v>
      </c>
      <c r="O2660" s="188" t="s">
        <v>1235</v>
      </c>
      <c r="P2660" s="169" t="s">
        <v>544</v>
      </c>
      <c r="Q2660" s="188" t="s">
        <v>7143</v>
      </c>
      <c r="R2660" s="25" t="s">
        <v>1095</v>
      </c>
      <c r="T2660" s="24"/>
      <c r="U2660" s="24"/>
    </row>
    <row r="2661" spans="1:21">
      <c r="B2661" s="24" t="s">
        <v>514</v>
      </c>
      <c r="C2661" s="24" t="s">
        <v>7683</v>
      </c>
      <c r="E2661" s="24" t="s">
        <v>275</v>
      </c>
      <c r="F2661" s="189" t="s">
        <v>4655</v>
      </c>
      <c r="G2661" s="189" t="s">
        <v>432</v>
      </c>
      <c r="H2661" s="202" t="s">
        <v>265</v>
      </c>
      <c r="I2661" s="188" t="s">
        <v>3961</v>
      </c>
      <c r="J2661" s="188" t="s">
        <v>3961</v>
      </c>
      <c r="K2661" s="188"/>
      <c r="L2661" s="188" t="s">
        <v>4867</v>
      </c>
      <c r="M2661" s="188" t="s">
        <v>543</v>
      </c>
      <c r="N2661" s="188" t="s">
        <v>5218</v>
      </c>
      <c r="O2661" s="188" t="s">
        <v>1235</v>
      </c>
      <c r="P2661" s="169" t="s">
        <v>544</v>
      </c>
      <c r="Q2661" s="188" t="s">
        <v>7143</v>
      </c>
      <c r="R2661" s="169" t="s">
        <v>4664</v>
      </c>
      <c r="T2661" s="24"/>
      <c r="U2661" s="24"/>
    </row>
    <row r="2662" spans="1:21">
      <c r="A2662" s="44" t="s">
        <v>316</v>
      </c>
      <c r="B2662" s="24"/>
      <c r="C2662" s="24"/>
      <c r="R2662" s="251"/>
      <c r="T2662" s="24"/>
      <c r="U2662" s="24"/>
    </row>
    <row r="2663" spans="1:21">
      <c r="C2663" s="24"/>
      <c r="D2663" s="24"/>
      <c r="E2663" s="24"/>
      <c r="F2663" s="189"/>
      <c r="G2663" s="189"/>
      <c r="H2663" s="195"/>
      <c r="I2663" s="188"/>
      <c r="J2663" s="188"/>
      <c r="K2663" s="188"/>
      <c r="L2663" s="188"/>
      <c r="M2663" s="188"/>
      <c r="N2663" s="188"/>
      <c r="O2663" s="188"/>
      <c r="P2663" s="169"/>
      <c r="Q2663" s="188"/>
      <c r="R2663" s="169"/>
      <c r="S2663" s="24"/>
      <c r="T2663" s="2"/>
      <c r="U2663" s="2"/>
    </row>
    <row r="2664" spans="1:21">
      <c r="C2664" s="24"/>
      <c r="D2664" s="24"/>
      <c r="E2664" s="24"/>
      <c r="F2664" s="189"/>
      <c r="G2664" s="189"/>
      <c r="H2664" s="195"/>
      <c r="I2664" s="188"/>
      <c r="J2664" s="188"/>
      <c r="K2664" s="188"/>
      <c r="L2664" s="188"/>
      <c r="M2664" s="188"/>
      <c r="N2664" s="188"/>
      <c r="O2664" s="188"/>
      <c r="P2664" s="169"/>
      <c r="Q2664" s="188"/>
      <c r="R2664" s="169"/>
      <c r="S2664" s="24"/>
      <c r="T2664" s="2"/>
      <c r="U2664" s="2"/>
    </row>
    <row r="2665" spans="1:21">
      <c r="C2665" s="24"/>
      <c r="D2665" s="24"/>
      <c r="E2665" s="197" t="s">
        <v>7684</v>
      </c>
      <c r="F2665" s="189" t="s">
        <v>7685</v>
      </c>
      <c r="G2665" s="189"/>
      <c r="H2665" s="195"/>
      <c r="I2665" s="188"/>
      <c r="J2665" s="188"/>
      <c r="K2665" s="188"/>
      <c r="L2665" s="188"/>
      <c r="M2665" s="188"/>
      <c r="N2665" s="188"/>
      <c r="O2665" s="188"/>
      <c r="P2665" s="169"/>
      <c r="Q2665" s="188"/>
      <c r="R2665" s="169"/>
      <c r="S2665" s="24"/>
      <c r="T2665" s="2"/>
      <c r="U2665" s="2"/>
    </row>
    <row r="2666" spans="1:21">
      <c r="C2666" s="24"/>
      <c r="D2666" s="24"/>
      <c r="E2666" s="197" t="s">
        <v>429</v>
      </c>
      <c r="F2666" s="25" t="s">
        <v>5175</v>
      </c>
      <c r="G2666" s="189"/>
      <c r="H2666" s="195"/>
      <c r="I2666" s="188"/>
      <c r="J2666" s="188"/>
      <c r="K2666" s="188"/>
      <c r="L2666" s="188"/>
      <c r="M2666" s="188"/>
      <c r="N2666" s="188"/>
      <c r="O2666" s="188"/>
      <c r="P2666" s="169"/>
      <c r="Q2666" s="188"/>
      <c r="R2666" s="169"/>
      <c r="S2666" s="24"/>
      <c r="T2666" s="2"/>
      <c r="U2666" s="2"/>
    </row>
    <row r="2667" spans="1:21">
      <c r="C2667" s="24"/>
      <c r="D2667" s="24"/>
      <c r="E2667" s="197" t="s">
        <v>447</v>
      </c>
      <c r="F2667" s="25" t="s">
        <v>5180</v>
      </c>
      <c r="G2667" s="189"/>
      <c r="H2667" s="195"/>
      <c r="I2667" s="188"/>
      <c r="J2667" s="188"/>
      <c r="K2667" s="188"/>
      <c r="L2667" s="188"/>
      <c r="M2667" s="188"/>
      <c r="N2667" s="188"/>
      <c r="O2667" s="188"/>
      <c r="P2667" s="169"/>
      <c r="Q2667" s="188"/>
      <c r="R2667" s="169"/>
      <c r="S2667" s="24"/>
      <c r="T2667" s="2"/>
      <c r="U2667" s="2"/>
    </row>
    <row r="2668" spans="1:21">
      <c r="C2668" s="24"/>
      <c r="D2668" s="24"/>
      <c r="E2668" s="197" t="s">
        <v>453</v>
      </c>
      <c r="F2668" s="25" t="s">
        <v>5193</v>
      </c>
      <c r="G2668" s="189"/>
      <c r="H2668" s="195"/>
      <c r="I2668" s="188"/>
      <c r="J2668" s="188"/>
      <c r="K2668" s="188"/>
      <c r="L2668" s="188"/>
      <c r="M2668" s="188"/>
      <c r="N2668" s="188"/>
      <c r="O2668" s="188"/>
      <c r="P2668" s="169"/>
      <c r="Q2668" s="188"/>
      <c r="R2668" s="169"/>
      <c r="S2668" s="24"/>
      <c r="T2668" s="2"/>
      <c r="U2668" s="2"/>
    </row>
    <row r="2669" spans="1:21">
      <c r="C2669" s="24"/>
      <c r="D2669" s="24"/>
      <c r="E2669" s="197" t="s">
        <v>458</v>
      </c>
      <c r="F2669" s="25" t="s">
        <v>5198</v>
      </c>
      <c r="G2669" s="189"/>
      <c r="H2669" s="195"/>
      <c r="I2669" s="188"/>
      <c r="J2669" s="188"/>
      <c r="K2669" s="188"/>
      <c r="L2669" s="188"/>
      <c r="M2669" s="188"/>
      <c r="N2669" s="188"/>
      <c r="O2669" s="188"/>
      <c r="P2669" s="169"/>
      <c r="Q2669" s="188"/>
      <c r="R2669" s="169"/>
      <c r="S2669" s="24"/>
      <c r="T2669" s="2"/>
      <c r="U2669" s="2"/>
    </row>
    <row r="2670" spans="1:21">
      <c r="C2670" s="24"/>
      <c r="D2670" s="24"/>
      <c r="E2670" s="24" t="s">
        <v>264</v>
      </c>
      <c r="G2670" s="189"/>
      <c r="H2670" s="195"/>
      <c r="I2670" s="188"/>
      <c r="J2670" s="188"/>
      <c r="K2670" s="188"/>
      <c r="L2670" s="188"/>
      <c r="M2670" s="188"/>
      <c r="N2670" s="188"/>
      <c r="O2670" s="188"/>
      <c r="P2670" s="169"/>
      <c r="Q2670" s="188"/>
      <c r="R2670" s="169"/>
      <c r="S2670" s="24"/>
      <c r="T2670" s="2"/>
      <c r="U2670" s="2"/>
    </row>
    <row r="2671" spans="1:21">
      <c r="C2671" s="24"/>
      <c r="D2671" s="24"/>
      <c r="E2671" s="197" t="s">
        <v>463</v>
      </c>
      <c r="F2671" s="25"/>
      <c r="G2671" s="189"/>
      <c r="H2671" s="195"/>
      <c r="I2671" s="188"/>
      <c r="J2671" s="188"/>
      <c r="K2671" s="188"/>
      <c r="L2671" s="188"/>
      <c r="M2671" s="188"/>
      <c r="N2671" s="188"/>
      <c r="O2671" s="188"/>
      <c r="P2671" s="169"/>
      <c r="Q2671" s="188"/>
      <c r="R2671" s="169"/>
      <c r="S2671" s="24"/>
      <c r="T2671" s="2"/>
      <c r="U2671" s="2"/>
    </row>
    <row r="2672" spans="1:21">
      <c r="C2672" s="24"/>
      <c r="D2672" s="24"/>
      <c r="E2672" s="24" t="s">
        <v>268</v>
      </c>
      <c r="G2672" s="189"/>
      <c r="H2672" s="195"/>
      <c r="I2672" s="188"/>
      <c r="J2672" s="188"/>
      <c r="K2672" s="188"/>
      <c r="L2672" s="188"/>
      <c r="M2672" s="188"/>
      <c r="N2672" s="188"/>
      <c r="O2672" s="188"/>
      <c r="P2672" s="169"/>
      <c r="Q2672" s="188"/>
      <c r="R2672" s="169"/>
      <c r="S2672" s="24"/>
      <c r="T2672" s="2"/>
      <c r="U2672" s="2"/>
    </row>
    <row r="2673" spans="1:21">
      <c r="C2673" s="24"/>
      <c r="D2673" s="24"/>
      <c r="E2673" s="24" t="s">
        <v>493</v>
      </c>
      <c r="F2673" s="25"/>
      <c r="G2673" s="189"/>
      <c r="H2673" s="195"/>
      <c r="I2673" s="188"/>
      <c r="J2673" s="188"/>
      <c r="K2673" s="188"/>
      <c r="L2673" s="188"/>
      <c r="M2673" s="188"/>
      <c r="N2673" s="188"/>
      <c r="O2673" s="188"/>
      <c r="P2673" s="169"/>
      <c r="Q2673" s="188"/>
      <c r="R2673" s="169"/>
      <c r="S2673" s="24"/>
      <c r="T2673" s="2"/>
      <c r="U2673" s="2"/>
    </row>
    <row r="2674" spans="1:21">
      <c r="C2674" s="24"/>
      <c r="D2674" s="24"/>
      <c r="E2674" s="197" t="s">
        <v>468</v>
      </c>
      <c r="F2674" s="25"/>
      <c r="G2674" s="189"/>
      <c r="H2674" s="195"/>
      <c r="I2674" s="188"/>
      <c r="J2674" s="188"/>
      <c r="K2674" s="188"/>
      <c r="L2674" s="188"/>
      <c r="M2674" s="188"/>
      <c r="N2674" s="188"/>
      <c r="O2674" s="188"/>
      <c r="P2674" s="169"/>
      <c r="Q2674" s="188"/>
      <c r="R2674" s="169"/>
      <c r="S2674" s="24"/>
      <c r="T2674" s="2"/>
      <c r="U2674" s="2"/>
    </row>
    <row r="2675" spans="1:21">
      <c r="C2675" s="24"/>
      <c r="D2675" s="24"/>
      <c r="E2675" s="24" t="s">
        <v>275</v>
      </c>
      <c r="F2675" s="25"/>
      <c r="G2675" s="189"/>
      <c r="H2675" s="195"/>
      <c r="I2675" s="188"/>
      <c r="J2675" s="188"/>
      <c r="K2675" s="188"/>
      <c r="L2675" s="188"/>
      <c r="M2675" s="188"/>
      <c r="N2675" s="188"/>
      <c r="O2675" s="188"/>
      <c r="P2675" s="169"/>
      <c r="Q2675" s="188"/>
      <c r="R2675" s="169"/>
      <c r="S2675" s="24"/>
      <c r="T2675" s="2"/>
      <c r="U2675" s="2"/>
    </row>
    <row r="2676" spans="1:21">
      <c r="C2676" s="24"/>
      <c r="D2676" s="24"/>
      <c r="E2676" s="24" t="s">
        <v>278</v>
      </c>
      <c r="F2676" s="25"/>
      <c r="G2676" s="189"/>
      <c r="H2676" s="195"/>
      <c r="I2676" s="188"/>
      <c r="J2676" s="188"/>
      <c r="K2676" s="188"/>
      <c r="L2676" s="188"/>
      <c r="M2676" s="188"/>
      <c r="N2676" s="188"/>
      <c r="O2676" s="188"/>
      <c r="P2676" s="169"/>
      <c r="Q2676" s="188"/>
      <c r="R2676" s="169"/>
      <c r="S2676" s="24"/>
      <c r="T2676" s="2"/>
      <c r="U2676" s="2"/>
    </row>
    <row r="2677" spans="1:21" s="2" customFormat="1">
      <c r="A2677" s="64"/>
      <c r="B2677" s="26"/>
      <c r="C2677" s="24"/>
      <c r="D2677" s="24"/>
      <c r="E2677" s="24" t="s">
        <v>281</v>
      </c>
      <c r="F2677" s="25"/>
      <c r="G2677" s="189"/>
      <c r="H2677" s="195"/>
      <c r="I2677" s="188"/>
      <c r="J2677" s="188"/>
      <c r="K2677" s="188"/>
      <c r="L2677" s="188"/>
      <c r="M2677" s="188"/>
      <c r="N2677" s="188"/>
      <c r="O2677" s="188"/>
      <c r="P2677" s="169"/>
      <c r="Q2677" s="188"/>
      <c r="R2677" s="169"/>
      <c r="S2677" s="24"/>
    </row>
    <row r="2678" spans="1:21" s="2" customFormat="1">
      <c r="A2678" s="64"/>
      <c r="B2678" s="26"/>
      <c r="C2678" s="24"/>
      <c r="D2678" s="24"/>
      <c r="E2678" s="24" t="s">
        <v>284</v>
      </c>
      <c r="F2678" s="25"/>
      <c r="G2678" s="189"/>
      <c r="H2678" s="195"/>
      <c r="I2678" s="188"/>
      <c r="J2678" s="188"/>
      <c r="K2678" s="188"/>
      <c r="L2678" s="188"/>
      <c r="M2678" s="188"/>
      <c r="N2678" s="188"/>
      <c r="O2678" s="188"/>
      <c r="P2678" s="169"/>
      <c r="Q2678" s="188"/>
      <c r="R2678" s="169"/>
      <c r="S2678" s="24"/>
    </row>
    <row r="2679" spans="1:21" s="2" customFormat="1">
      <c r="A2679" s="64"/>
      <c r="B2679" s="26"/>
      <c r="C2679" s="24"/>
      <c r="D2679" s="24"/>
      <c r="E2679" s="24" t="s">
        <v>287</v>
      </c>
      <c r="F2679" s="25"/>
      <c r="G2679" s="189"/>
      <c r="H2679" s="195"/>
      <c r="I2679" s="188"/>
      <c r="J2679" s="188"/>
      <c r="K2679" s="188"/>
      <c r="L2679" s="188"/>
      <c r="M2679" s="188"/>
      <c r="N2679" s="188"/>
      <c r="O2679" s="188"/>
      <c r="P2679" s="169"/>
      <c r="Q2679" s="188"/>
      <c r="R2679" s="169"/>
      <c r="S2679" s="24"/>
    </row>
    <row r="2680" spans="1:21" s="2" customFormat="1">
      <c r="A2680" s="64"/>
      <c r="B2680" s="26"/>
      <c r="C2680" s="24"/>
      <c r="D2680" s="24"/>
      <c r="E2680" s="24" t="s">
        <v>291</v>
      </c>
      <c r="F2680" s="25"/>
      <c r="G2680" s="189"/>
      <c r="H2680" s="195"/>
      <c r="I2680" s="188"/>
      <c r="J2680" s="188"/>
      <c r="K2680" s="188"/>
      <c r="L2680" s="188"/>
      <c r="M2680" s="188"/>
      <c r="N2680" s="188"/>
      <c r="O2680" s="188"/>
      <c r="P2680" s="169"/>
      <c r="Q2680" s="188"/>
      <c r="R2680" s="169"/>
      <c r="S2680" s="24"/>
    </row>
    <row r="2681" spans="1:21" s="2" customFormat="1">
      <c r="A2681" s="64"/>
      <c r="B2681" s="26"/>
      <c r="C2681" s="24"/>
      <c r="D2681" s="24"/>
      <c r="E2681" s="24" t="s">
        <v>294</v>
      </c>
      <c r="F2681" s="25"/>
      <c r="G2681" s="189"/>
      <c r="H2681" s="195"/>
      <c r="I2681" s="188"/>
      <c r="J2681" s="188"/>
      <c r="K2681" s="188"/>
      <c r="L2681" s="188"/>
      <c r="M2681" s="188"/>
      <c r="N2681" s="188"/>
      <c r="O2681" s="188"/>
      <c r="P2681" s="169"/>
      <c r="Q2681" s="188"/>
      <c r="R2681" s="169"/>
      <c r="S2681" s="24"/>
    </row>
    <row r="2682" spans="1:21" s="2" customFormat="1">
      <c r="A2682" s="64"/>
      <c r="B2682" s="26"/>
      <c r="C2682" s="24"/>
      <c r="D2682" s="24"/>
      <c r="E2682" s="24" t="s">
        <v>297</v>
      </c>
      <c r="F2682" s="25"/>
      <c r="G2682" s="189"/>
      <c r="H2682" s="195"/>
      <c r="I2682" s="188"/>
      <c r="J2682" s="188"/>
      <c r="K2682" s="188"/>
      <c r="L2682" s="188"/>
      <c r="M2682" s="188"/>
      <c r="N2682" s="188"/>
      <c r="O2682" s="188"/>
      <c r="P2682" s="169"/>
      <c r="Q2682" s="188"/>
      <c r="R2682" s="169"/>
      <c r="S2682" s="24"/>
    </row>
    <row r="2683" spans="1:21" s="2" customFormat="1">
      <c r="A2683" s="64"/>
      <c r="B2683" s="26"/>
      <c r="C2683" s="24"/>
      <c r="D2683" s="24"/>
      <c r="E2683" s="197"/>
      <c r="F2683" s="25"/>
      <c r="G2683" s="189"/>
      <c r="H2683" s="195"/>
      <c r="I2683" s="188"/>
      <c r="J2683" s="188"/>
      <c r="K2683" s="188"/>
      <c r="L2683" s="188"/>
      <c r="M2683" s="188"/>
      <c r="N2683" s="188"/>
      <c r="O2683" s="188"/>
      <c r="P2683" s="169"/>
      <c r="Q2683" s="188"/>
      <c r="R2683" s="169"/>
      <c r="S2683" s="24"/>
    </row>
    <row r="2684" spans="1:21" s="2" customFormat="1">
      <c r="A2684" s="64"/>
      <c r="B2684" s="26"/>
      <c r="C2684" s="24"/>
      <c r="D2684" s="24"/>
      <c r="E2684" s="24"/>
      <c r="F2684" s="189"/>
      <c r="G2684" s="189"/>
      <c r="H2684" s="195"/>
      <c r="I2684" s="188"/>
      <c r="J2684" s="188"/>
      <c r="K2684" s="188"/>
      <c r="L2684" s="188"/>
      <c r="M2684" s="188"/>
      <c r="N2684" s="188"/>
      <c r="O2684" s="188"/>
      <c r="P2684" s="169"/>
      <c r="Q2684" s="188"/>
      <c r="R2684" s="169"/>
      <c r="S2684" s="24"/>
    </row>
  </sheetData>
  <autoFilter ref="B6:S2684" xr:uid="{00000000-0009-0000-0000-000009000000}"/>
  <sortState xmlns:xlrd2="http://schemas.microsoft.com/office/spreadsheetml/2017/richdata2" ref="C7:W6677">
    <sortCondition ref="C7"/>
  </sortState>
  <phoneticPr fontId="0" type="noConversion"/>
  <dataValidations count="2">
    <dataValidation type="list" allowBlank="1" showInputMessage="1" showErrorMessage="1" sqref="A6" xr:uid="{00000000-0002-0000-0900-000000000000}">
      <formula1>"Full Data, Quick Price"</formula1>
    </dataValidation>
    <dataValidation type="list" allowBlank="1" showInputMessage="1" showErrorMessage="1" errorTitle="Invalid Attribute Type" error="Please select an attribute type from the dropdown list" sqref="B4:R4" xr:uid="{00000000-0002-0000-0900-000001000000}">
      <formula1>"text, double, short, calculation, compatibility rule, string expression, boolean, description, pointer, pointer-merge"</formula1>
    </dataValidation>
  </dataValidations>
  <pageMargins left="0.74791666666666667" right="0.74791666666666667" top="0.98402777777777772" bottom="0.98402777777777772" header="0.51180555555555551" footer="0.51180555555555551"/>
  <pageSetup firstPageNumber="0" orientation="landscape"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pageSetUpPr autoPageBreaks="0"/>
  </sheetPr>
  <dimension ref="B2"/>
  <sheetViews>
    <sheetView workbookViewId="0">
      <selection activeCell="B2" sqref="B2"/>
    </sheetView>
  </sheetViews>
  <sheetFormatPr defaultColWidth="9.140625" defaultRowHeight="12.75"/>
  <cols>
    <col min="1" max="16384" width="9.140625" style="2"/>
  </cols>
  <sheetData>
    <row r="2" spans="2:2" ht="27">
      <c r="B2" s="270" t="s">
        <v>7686</v>
      </c>
    </row>
  </sheetData>
  <phoneticPr fontId="11" type="noConversion"/>
  <pageMargins left="0.75" right="0.75" top="1" bottom="1" header="0.5" footer="0.5"/>
  <pageSetup orientation="portrait"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pageSetUpPr autoPageBreaks="0" fitToPage="1"/>
  </sheetPr>
  <dimension ref="A1:AN8441"/>
  <sheetViews>
    <sheetView zoomScaleNormal="108" workbookViewId="0">
      <pane ySplit="7" topLeftCell="A1523" activePane="bottomLeft" state="frozen"/>
      <selection activeCell="B42" sqref="B42"/>
      <selection pane="bottomLeft" activeCell="S2433" sqref="S2433"/>
    </sheetView>
  </sheetViews>
  <sheetFormatPr defaultRowHeight="12.75" outlineLevelRow="1"/>
  <cols>
    <col min="1" max="1" width="26.7109375" style="43" bestFit="1" customWidth="1"/>
    <col min="2" max="2" width="6.7109375" style="26" customWidth="1"/>
    <col min="3" max="3" width="3.7109375" style="26" customWidth="1"/>
    <col min="4" max="4" width="9.28515625" style="26" customWidth="1"/>
    <col min="5" max="5" width="9.85546875" style="26" customWidth="1"/>
    <col min="6" max="6" width="32.140625" style="26" bestFit="1" customWidth="1"/>
    <col min="7" max="7" width="32.140625" style="26" customWidth="1"/>
    <col min="8" max="8" width="11.7109375" style="2" bestFit="1" customWidth="1"/>
    <col min="9" max="10" width="13.42578125" style="18" customWidth="1"/>
    <col min="11" max="12" width="16.5703125" style="2" bestFit="1" customWidth="1"/>
    <col min="13" max="13" width="12.5703125" style="2" customWidth="1"/>
    <col min="14" max="14" width="13" style="2" bestFit="1" customWidth="1"/>
    <col min="15" max="15" width="28.42578125" style="2" customWidth="1"/>
    <col min="16" max="16" width="21.140625" style="37" bestFit="1" customWidth="1"/>
    <col min="17" max="17" width="14.5703125" style="2" bestFit="1" customWidth="1"/>
    <col min="18" max="18" width="9" style="6" customWidth="1"/>
    <col min="19" max="19" width="10.85546875" style="6" customWidth="1"/>
    <col min="20" max="20" width="13.85546875" style="6" bestFit="1" customWidth="1"/>
    <col min="21" max="21" width="13.85546875" style="6" customWidth="1"/>
    <col min="22" max="22" width="11.85546875" style="3" customWidth="1"/>
    <col min="23" max="23" width="16.85546875" style="2" customWidth="1"/>
  </cols>
  <sheetData>
    <row r="1" spans="1:40" s="48" customFormat="1" ht="13.5" thickBot="1">
      <c r="A1" s="45" t="s">
        <v>305</v>
      </c>
      <c r="B1" s="133" t="s">
        <v>14255</v>
      </c>
      <c r="C1" s="133"/>
      <c r="D1" s="133"/>
      <c r="E1" s="133"/>
      <c r="F1" s="46"/>
      <c r="G1" s="46"/>
      <c r="H1" s="46"/>
      <c r="I1" s="56"/>
      <c r="J1" s="56"/>
      <c r="K1" s="47"/>
      <c r="L1" s="47"/>
      <c r="M1" s="47"/>
      <c r="N1" s="47"/>
      <c r="O1" s="47"/>
      <c r="P1" s="65"/>
      <c r="Q1" s="47"/>
      <c r="R1" s="69"/>
      <c r="S1" s="69"/>
      <c r="T1" s="69"/>
      <c r="U1" s="69"/>
      <c r="V1" s="47"/>
      <c r="W1" s="47"/>
      <c r="AC1" s="48" t="s">
        <v>518</v>
      </c>
    </row>
    <row r="2" spans="1:40" ht="14.45" customHeight="1" outlineLevel="1" thickTop="1">
      <c r="A2" s="42" t="s">
        <v>7687</v>
      </c>
      <c r="B2" s="58"/>
      <c r="C2" s="58"/>
      <c r="D2" s="58"/>
      <c r="E2" s="58"/>
      <c r="F2" s="41" t="str">
        <f>IF($A$7="Full Data", "ID", "")</f>
        <v>ID</v>
      </c>
      <c r="G2" s="41" t="str">
        <f>IF($A$7="Quick Price", "ID", "")</f>
        <v/>
      </c>
      <c r="H2" s="41" t="s">
        <v>520</v>
      </c>
      <c r="I2" s="55" t="str">
        <f>IF($A$7="Full Data", "ConstrCode","")</f>
        <v>ConstrCode</v>
      </c>
      <c r="J2" s="55"/>
      <c r="K2" s="41"/>
      <c r="L2" s="41"/>
      <c r="M2" s="41" t="s">
        <v>7688</v>
      </c>
      <c r="N2" s="41" t="s">
        <v>7689</v>
      </c>
      <c r="O2" s="41" t="s">
        <v>7690</v>
      </c>
      <c r="P2" s="58" t="s">
        <v>7691</v>
      </c>
      <c r="Q2" s="41"/>
      <c r="R2" s="66" t="s">
        <v>521</v>
      </c>
      <c r="S2" s="66" t="s">
        <v>308</v>
      </c>
      <c r="T2" s="66"/>
      <c r="U2" s="66"/>
      <c r="V2" s="41" t="s">
        <v>310</v>
      </c>
      <c r="W2" s="41" t="s">
        <v>309</v>
      </c>
    </row>
    <row r="3" spans="1:40" outlineLevel="1">
      <c r="A3" s="42" t="str">
        <f>IF($A$7="Full Data", "Baseplates", "BasicOptionsDynamicDesc")</f>
        <v>Baseplates</v>
      </c>
      <c r="B3" s="58"/>
      <c r="C3" s="58"/>
      <c r="D3" s="58"/>
      <c r="E3" s="58"/>
      <c r="F3" s="41" t="str">
        <f>IF($A$7="Full Data", "PriceList","")</f>
        <v>PriceList</v>
      </c>
      <c r="G3" s="41" t="str">
        <f>IF($A$7="Quick Price", "PriceList","")</f>
        <v/>
      </c>
      <c r="H3" s="41"/>
      <c r="I3" s="55"/>
      <c r="J3" s="55"/>
      <c r="K3" s="41" t="s">
        <v>307</v>
      </c>
      <c r="L3" s="41"/>
      <c r="M3" s="41"/>
      <c r="N3" s="41"/>
      <c r="O3" s="41"/>
      <c r="P3" s="58"/>
      <c r="Q3" s="41"/>
      <c r="R3" s="66"/>
      <c r="S3" s="66"/>
      <c r="T3" s="66"/>
      <c r="U3" s="66"/>
      <c r="V3" s="41"/>
      <c r="W3" s="41"/>
    </row>
    <row r="4" spans="1:40" outlineLevel="1">
      <c r="A4" s="42" t="str">
        <f>IF($A$7="Full Data", "Baseplates", "BasicOptionsDynamicDesc")</f>
        <v>Baseplates</v>
      </c>
      <c r="B4" s="58"/>
      <c r="C4" s="58"/>
      <c r="D4" s="58"/>
      <c r="E4" s="58"/>
      <c r="F4" s="41" t="str">
        <f>IF($A$7="Full Data", "PriceList","")</f>
        <v>PriceList</v>
      </c>
      <c r="G4" s="41"/>
      <c r="H4" s="41"/>
      <c r="I4" s="55"/>
      <c r="J4" s="55"/>
      <c r="K4" s="41" t="s">
        <v>307</v>
      </c>
      <c r="L4" s="41" t="str">
        <f>IF($A$7="Quick Price", "ID", "")</f>
        <v/>
      </c>
      <c r="M4" s="41"/>
      <c r="N4" s="41"/>
      <c r="O4" s="41"/>
      <c r="P4" s="58"/>
      <c r="Q4" s="41"/>
      <c r="R4" s="66"/>
      <c r="S4" s="66"/>
      <c r="T4" s="66"/>
      <c r="U4" s="66"/>
      <c r="V4" s="41"/>
      <c r="W4" s="41"/>
    </row>
    <row r="5" spans="1:40" s="52" customFormat="1" outlineLevel="1">
      <c r="A5" s="49" t="s">
        <v>313</v>
      </c>
      <c r="B5" s="61"/>
      <c r="C5" s="61"/>
      <c r="D5" s="61"/>
      <c r="E5" s="61"/>
      <c r="F5" s="50" t="str">
        <f>IF($A$7="Full Data", "pointer-merge","")</f>
        <v>pointer-merge</v>
      </c>
      <c r="G5" s="50" t="str">
        <f>IF($A$7="Quick Price", "pointer-merge","")</f>
        <v/>
      </c>
      <c r="H5" s="50" t="s">
        <v>522</v>
      </c>
      <c r="I5" s="50" t="str">
        <f>IF($A$7="Full Data", "text","")</f>
        <v>text</v>
      </c>
      <c r="J5" s="50"/>
      <c r="K5" s="61" t="s">
        <v>1608</v>
      </c>
      <c r="L5" s="61" t="str">
        <f>IF($A$7="Quick Price", "pointer-merge","")</f>
        <v/>
      </c>
      <c r="M5" s="50" t="s">
        <v>522</v>
      </c>
      <c r="N5" s="50" t="s">
        <v>522</v>
      </c>
      <c r="O5" s="50" t="s">
        <v>522</v>
      </c>
      <c r="P5" s="50" t="s">
        <v>522</v>
      </c>
      <c r="Q5" s="50"/>
      <c r="R5" s="50" t="s">
        <v>522</v>
      </c>
      <c r="S5" s="61" t="s">
        <v>1608</v>
      </c>
      <c r="T5" s="61"/>
      <c r="U5" s="61"/>
      <c r="V5" s="61" t="s">
        <v>1608</v>
      </c>
      <c r="W5" s="61" t="s">
        <v>315</v>
      </c>
      <c r="X5" s="51" t="s">
        <v>316</v>
      </c>
    </row>
    <row r="6" spans="1:40" s="48" customFormat="1" ht="13.5" outlineLevel="1" thickBot="1">
      <c r="A6" s="53" t="s">
        <v>317</v>
      </c>
      <c r="B6" s="63"/>
      <c r="C6" s="63"/>
      <c r="D6" s="63"/>
      <c r="E6" s="63"/>
      <c r="F6" s="63"/>
      <c r="G6" s="63"/>
      <c r="H6" s="54"/>
      <c r="I6" s="57"/>
      <c r="J6" s="57"/>
      <c r="K6" s="54"/>
      <c r="L6" s="54"/>
      <c r="M6" s="54"/>
      <c r="N6" s="54"/>
      <c r="O6" s="54"/>
      <c r="P6" s="63"/>
      <c r="Q6" s="54"/>
      <c r="R6" s="76"/>
      <c r="S6" s="76"/>
      <c r="T6" s="76"/>
      <c r="U6" s="76"/>
      <c r="V6" s="54"/>
      <c r="W6" s="54"/>
    </row>
    <row r="7" spans="1:40" ht="13.5" thickTop="1">
      <c r="A7" s="43" t="s">
        <v>318</v>
      </c>
      <c r="B7" s="10" t="s">
        <v>3455</v>
      </c>
      <c r="C7" s="10" t="s">
        <v>7692</v>
      </c>
      <c r="D7" s="10" t="s">
        <v>7693</v>
      </c>
      <c r="E7" s="10" t="s">
        <v>7694</v>
      </c>
      <c r="F7" s="5" t="s">
        <v>307</v>
      </c>
      <c r="G7" s="5"/>
      <c r="H7" s="5" t="s">
        <v>520</v>
      </c>
      <c r="I7" s="21" t="s">
        <v>7695</v>
      </c>
      <c r="J7" s="21"/>
      <c r="K7" s="31" t="s">
        <v>3862</v>
      </c>
      <c r="L7" s="31" t="s">
        <v>3862</v>
      </c>
      <c r="M7" s="5" t="s">
        <v>7696</v>
      </c>
      <c r="N7" s="5" t="s">
        <v>7689</v>
      </c>
      <c r="O7" s="108" t="s">
        <v>7697</v>
      </c>
      <c r="P7" s="108" t="s">
        <v>7698</v>
      </c>
      <c r="Q7" s="5" t="s">
        <v>7699</v>
      </c>
      <c r="R7" s="5" t="s">
        <v>521</v>
      </c>
      <c r="S7" s="5" t="s">
        <v>321</v>
      </c>
      <c r="T7" s="5" t="s">
        <v>14324</v>
      </c>
      <c r="U7" s="5" t="s">
        <v>14325</v>
      </c>
      <c r="V7" s="108" t="s">
        <v>322</v>
      </c>
      <c r="W7" s="5" t="s">
        <v>309</v>
      </c>
    </row>
    <row r="8" spans="1:40">
      <c r="A8" s="44" t="s">
        <v>324</v>
      </c>
      <c r="B8" s="26">
        <v>1</v>
      </c>
      <c r="C8" s="26" t="str">
        <f>IF(K8 = "BaseplateSteel","Y","N")</f>
        <v>Y</v>
      </c>
      <c r="D8" s="26" t="b">
        <f>OR(P8 = "Woods_Sureflex", P8 = "Falk_T10_Grid")</f>
        <v>1</v>
      </c>
      <c r="E8" s="26" t="str">
        <f>IF(AND(C8="Y", D8=TRUE),"Y","N")</f>
        <v>Y</v>
      </c>
      <c r="F8" s="2" t="s">
        <v>7700</v>
      </c>
      <c r="G8" s="2" t="str">
        <f>IF(E8="Y",F8,"")</f>
        <v>ConTab_BOM_KP_Baseplates_1</v>
      </c>
      <c r="H8" s="8" t="s">
        <v>326</v>
      </c>
      <c r="I8" s="8"/>
      <c r="J8" s="8"/>
      <c r="K8" s="31" t="s">
        <v>7701</v>
      </c>
      <c r="L8" s="31" t="s">
        <v>7702</v>
      </c>
      <c r="M8" s="31" t="s">
        <v>7703</v>
      </c>
      <c r="N8" s="2" t="s">
        <v>7704</v>
      </c>
      <c r="O8" s="2" t="s">
        <v>7705</v>
      </c>
      <c r="P8" s="155" t="s">
        <v>7706</v>
      </c>
      <c r="Q8" s="2" t="s">
        <v>7707</v>
      </c>
      <c r="R8" s="2">
        <v>96700589</v>
      </c>
      <c r="S8" s="159" t="s">
        <v>7708</v>
      </c>
      <c r="T8" s="159">
        <v>688</v>
      </c>
      <c r="U8" s="159" t="s">
        <v>107</v>
      </c>
      <c r="V8" s="3" t="s">
        <v>7709</v>
      </c>
      <c r="W8" s="2">
        <v>35</v>
      </c>
      <c r="X8" s="2"/>
      <c r="Y8" s="2"/>
      <c r="Z8" s="2"/>
      <c r="AA8" s="2"/>
      <c r="AB8" s="2"/>
      <c r="AC8" s="2"/>
      <c r="AD8" s="2"/>
      <c r="AE8" s="2"/>
      <c r="AF8" s="2"/>
      <c r="AG8" s="2"/>
      <c r="AH8" s="2"/>
      <c r="AI8" s="2"/>
      <c r="AJ8" s="2"/>
      <c r="AK8" s="2"/>
      <c r="AL8" s="2"/>
      <c r="AM8" s="2"/>
      <c r="AN8" s="2"/>
    </row>
    <row r="9" spans="1:40">
      <c r="B9" s="26">
        <v>2</v>
      </c>
      <c r="C9" s="26" t="str">
        <f t="shared" ref="C9:C55" si="0">IF(K9 = "BaseplateSteel","Y","N")</f>
        <v>Y</v>
      </c>
      <c r="D9" s="26" t="b">
        <f t="shared" ref="D9:D55" si="1">OR(P9 = "Woods_Sureflex", P9 = "Falk_T10_Grid")</f>
        <v>1</v>
      </c>
      <c r="E9" s="26" t="str">
        <f t="shared" ref="E9:E55" si="2">IF(AND(C9="Y", D9=TRUE),"Y","N")</f>
        <v>Y</v>
      </c>
      <c r="F9" s="2" t="s">
        <v>7710</v>
      </c>
      <c r="G9" s="2" t="str">
        <f t="shared" ref="G9:G55" si="3">IF(E9="Y",F9,"")</f>
        <v>ConTab_BOM_KP_Baseplates_2</v>
      </c>
      <c r="H9" s="8" t="s">
        <v>326</v>
      </c>
      <c r="I9" s="8"/>
      <c r="J9" s="8"/>
      <c r="K9" s="31" t="s">
        <v>7701</v>
      </c>
      <c r="L9" s="31" t="s">
        <v>7702</v>
      </c>
      <c r="M9" s="31" t="s">
        <v>7703</v>
      </c>
      <c r="N9" s="2" t="s">
        <v>7711</v>
      </c>
      <c r="O9" s="2" t="s">
        <v>7705</v>
      </c>
      <c r="P9" s="155" t="s">
        <v>7706</v>
      </c>
      <c r="Q9" s="2" t="s">
        <v>7707</v>
      </c>
      <c r="R9" s="2">
        <v>96700589</v>
      </c>
      <c r="S9" s="159" t="s">
        <v>7708</v>
      </c>
      <c r="T9" s="159">
        <v>688</v>
      </c>
      <c r="U9" s="159" t="s">
        <v>107</v>
      </c>
      <c r="V9" s="3" t="s">
        <v>7709</v>
      </c>
      <c r="W9" s="2">
        <v>35</v>
      </c>
      <c r="X9" s="2"/>
      <c r="Y9" s="2"/>
      <c r="Z9" s="2"/>
      <c r="AA9" s="2"/>
      <c r="AB9" s="2"/>
      <c r="AC9" s="2"/>
      <c r="AD9" s="2"/>
      <c r="AE9" s="2"/>
      <c r="AF9" s="2"/>
      <c r="AG9" s="2"/>
      <c r="AH9" s="2"/>
      <c r="AI9" s="2"/>
      <c r="AJ9" s="2"/>
      <c r="AK9" s="2"/>
      <c r="AL9" s="2"/>
      <c r="AM9" s="2"/>
      <c r="AN9" s="2"/>
    </row>
    <row r="10" spans="1:40">
      <c r="B10" s="26">
        <v>3</v>
      </c>
      <c r="C10" s="26" t="str">
        <f t="shared" si="0"/>
        <v>Y</v>
      </c>
      <c r="D10" s="26" t="b">
        <f t="shared" si="1"/>
        <v>1</v>
      </c>
      <c r="E10" s="26" t="str">
        <f t="shared" si="2"/>
        <v>Y</v>
      </c>
      <c r="F10" s="2" t="s">
        <v>7712</v>
      </c>
      <c r="G10" s="2" t="str">
        <f t="shared" si="3"/>
        <v>ConTab_BOM_KP_Baseplates_3</v>
      </c>
      <c r="H10" s="8" t="s">
        <v>326</v>
      </c>
      <c r="I10" s="8"/>
      <c r="J10" s="8"/>
      <c r="K10" s="31" t="s">
        <v>7701</v>
      </c>
      <c r="L10" s="31" t="s">
        <v>7702</v>
      </c>
      <c r="M10" s="31" t="s">
        <v>7703</v>
      </c>
      <c r="N10" s="2" t="s">
        <v>7713</v>
      </c>
      <c r="O10" s="2" t="s">
        <v>7705</v>
      </c>
      <c r="P10" s="155" t="s">
        <v>7706</v>
      </c>
      <c r="Q10" s="2" t="s">
        <v>7714</v>
      </c>
      <c r="R10" s="2">
        <v>96700590</v>
      </c>
      <c r="S10" s="159" t="s">
        <v>7715</v>
      </c>
      <c r="T10" s="159">
        <v>758</v>
      </c>
      <c r="U10" s="159" t="s">
        <v>107</v>
      </c>
      <c r="V10" s="3" t="s">
        <v>7709</v>
      </c>
      <c r="W10" s="2">
        <v>60</v>
      </c>
      <c r="X10" s="2"/>
      <c r="Y10" s="2"/>
      <c r="Z10" s="2"/>
      <c r="AA10" s="2"/>
      <c r="AB10" s="2"/>
      <c r="AC10" s="2"/>
      <c r="AD10" s="2"/>
      <c r="AE10" s="2"/>
      <c r="AF10" s="2"/>
      <c r="AG10" s="2"/>
      <c r="AH10" s="2"/>
      <c r="AI10" s="2"/>
      <c r="AJ10" s="2"/>
      <c r="AK10" s="2"/>
      <c r="AL10" s="2"/>
      <c r="AM10" s="2"/>
      <c r="AN10" s="2"/>
    </row>
    <row r="11" spans="1:40" s="2" customFormat="1">
      <c r="A11" s="64"/>
      <c r="B11" s="26">
        <v>4</v>
      </c>
      <c r="C11" s="26" t="str">
        <f t="shared" si="0"/>
        <v>Y</v>
      </c>
      <c r="D11" s="26" t="b">
        <f t="shared" si="1"/>
        <v>1</v>
      </c>
      <c r="E11" s="26" t="str">
        <f t="shared" si="2"/>
        <v>Y</v>
      </c>
      <c r="F11" s="2" t="s">
        <v>7716</v>
      </c>
      <c r="G11" s="2" t="str">
        <f t="shared" si="3"/>
        <v>ConTab_BOM_KP_Baseplates_4</v>
      </c>
      <c r="H11" s="8" t="s">
        <v>326</v>
      </c>
      <c r="I11" s="8"/>
      <c r="J11" s="8"/>
      <c r="K11" s="31" t="s">
        <v>7701</v>
      </c>
      <c r="L11" s="31" t="s">
        <v>7702</v>
      </c>
      <c r="M11" s="31" t="s">
        <v>7703</v>
      </c>
      <c r="N11" s="2" t="s">
        <v>7717</v>
      </c>
      <c r="O11" s="2" t="s">
        <v>7705</v>
      </c>
      <c r="P11" s="155" t="s">
        <v>7706</v>
      </c>
      <c r="Q11" s="2" t="s">
        <v>7714</v>
      </c>
      <c r="R11" s="2">
        <v>96700590</v>
      </c>
      <c r="S11" s="159" t="s">
        <v>7715</v>
      </c>
      <c r="T11" s="159">
        <v>758</v>
      </c>
      <c r="U11" s="159" t="s">
        <v>107</v>
      </c>
      <c r="V11" s="3" t="s">
        <v>7709</v>
      </c>
      <c r="W11" s="2">
        <v>60</v>
      </c>
    </row>
    <row r="12" spans="1:40">
      <c r="B12" s="26">
        <v>5</v>
      </c>
      <c r="C12" s="26" t="str">
        <f t="shared" si="0"/>
        <v>Y</v>
      </c>
      <c r="D12" s="26" t="b">
        <f t="shared" si="1"/>
        <v>1</v>
      </c>
      <c r="E12" s="26" t="str">
        <f t="shared" si="2"/>
        <v>Y</v>
      </c>
      <c r="F12" s="2" t="s">
        <v>7718</v>
      </c>
      <c r="G12" s="2" t="str">
        <f t="shared" si="3"/>
        <v>ConTab_BOM_KP_Baseplates_5</v>
      </c>
      <c r="H12" s="8" t="s">
        <v>326</v>
      </c>
      <c r="I12" s="8"/>
      <c r="J12" s="8"/>
      <c r="K12" s="31" t="s">
        <v>7701</v>
      </c>
      <c r="L12" s="31" t="s">
        <v>7702</v>
      </c>
      <c r="M12" s="31" t="s">
        <v>7703</v>
      </c>
      <c r="N12" s="2" t="s">
        <v>7719</v>
      </c>
      <c r="O12" s="2" t="s">
        <v>7705</v>
      </c>
      <c r="P12" s="155" t="s">
        <v>7706</v>
      </c>
      <c r="Q12" s="2" t="s">
        <v>7720</v>
      </c>
      <c r="R12" s="2">
        <v>96700591</v>
      </c>
      <c r="S12" s="159" t="s">
        <v>7721</v>
      </c>
      <c r="T12" s="159">
        <v>824</v>
      </c>
      <c r="U12" s="159" t="s">
        <v>107</v>
      </c>
      <c r="V12" s="3" t="s">
        <v>7709</v>
      </c>
      <c r="W12" s="2">
        <v>70</v>
      </c>
      <c r="X12" s="2"/>
      <c r="Y12" s="2"/>
      <c r="Z12" s="2"/>
      <c r="AA12" s="2"/>
      <c r="AB12" s="2"/>
      <c r="AC12" s="2"/>
      <c r="AD12" s="2"/>
      <c r="AE12" s="2"/>
      <c r="AF12" s="2"/>
      <c r="AG12" s="2"/>
      <c r="AH12" s="2"/>
      <c r="AI12" s="2"/>
      <c r="AJ12" s="2"/>
      <c r="AK12" s="2"/>
      <c r="AL12" s="2"/>
      <c r="AM12" s="2"/>
      <c r="AN12" s="2"/>
    </row>
    <row r="13" spans="1:40">
      <c r="B13" s="26">
        <v>6</v>
      </c>
      <c r="C13" s="26" t="str">
        <f t="shared" si="0"/>
        <v>Y</v>
      </c>
      <c r="D13" s="26" t="b">
        <f t="shared" si="1"/>
        <v>1</v>
      </c>
      <c r="E13" s="26" t="str">
        <f t="shared" si="2"/>
        <v>Y</v>
      </c>
      <c r="F13" s="2" t="s">
        <v>7722</v>
      </c>
      <c r="G13" s="2" t="str">
        <f t="shared" si="3"/>
        <v>ConTab_BOM_KP_Baseplates_6</v>
      </c>
      <c r="H13" s="8" t="s">
        <v>326</v>
      </c>
      <c r="I13" s="8"/>
      <c r="J13" s="8"/>
      <c r="K13" s="31" t="s">
        <v>7701</v>
      </c>
      <c r="L13" s="31" t="s">
        <v>7702</v>
      </c>
      <c r="M13" s="31" t="s">
        <v>7703</v>
      </c>
      <c r="N13" s="2" t="s">
        <v>7723</v>
      </c>
      <c r="O13" s="2" t="s">
        <v>7705</v>
      </c>
      <c r="P13" s="155" t="s">
        <v>7706</v>
      </c>
      <c r="Q13" s="2" t="s">
        <v>7720</v>
      </c>
      <c r="R13" s="2">
        <v>96700591</v>
      </c>
      <c r="S13" s="159" t="s">
        <v>7721</v>
      </c>
      <c r="T13" s="159">
        <v>824</v>
      </c>
      <c r="U13" s="159" t="s">
        <v>107</v>
      </c>
      <c r="V13" s="3" t="s">
        <v>7709</v>
      </c>
      <c r="W13" s="2">
        <v>70</v>
      </c>
      <c r="X13" s="2"/>
      <c r="Y13" s="2"/>
      <c r="Z13" s="2"/>
      <c r="AA13" s="2"/>
      <c r="AB13" s="2"/>
      <c r="AC13" s="2"/>
      <c r="AD13" s="2"/>
      <c r="AE13" s="2"/>
      <c r="AF13" s="2"/>
      <c r="AG13" s="2"/>
      <c r="AH13" s="2"/>
      <c r="AI13" s="2"/>
      <c r="AJ13" s="2"/>
      <c r="AK13" s="2"/>
      <c r="AL13" s="2"/>
      <c r="AM13" s="2"/>
      <c r="AN13" s="2"/>
    </row>
    <row r="14" spans="1:40">
      <c r="B14" s="26">
        <v>7</v>
      </c>
      <c r="C14" s="26" t="str">
        <f t="shared" si="0"/>
        <v>Y</v>
      </c>
      <c r="D14" s="26" t="b">
        <f t="shared" si="1"/>
        <v>1</v>
      </c>
      <c r="E14" s="26" t="str">
        <f t="shared" si="2"/>
        <v>Y</v>
      </c>
      <c r="F14" s="2" t="s">
        <v>7724</v>
      </c>
      <c r="G14" s="2" t="str">
        <f t="shared" si="3"/>
        <v>ConTab_BOM_KP_Baseplates_7</v>
      </c>
      <c r="H14" s="8" t="s">
        <v>326</v>
      </c>
      <c r="I14" s="8"/>
      <c r="J14" s="8"/>
      <c r="K14" s="31" t="s">
        <v>7701</v>
      </c>
      <c r="L14" s="31" t="s">
        <v>7702</v>
      </c>
      <c r="M14" s="31" t="s">
        <v>7703</v>
      </c>
      <c r="N14" s="2" t="s">
        <v>7725</v>
      </c>
      <c r="O14" s="2" t="s">
        <v>7705</v>
      </c>
      <c r="P14" s="155" t="s">
        <v>7706</v>
      </c>
      <c r="Q14" s="2" t="s">
        <v>7726</v>
      </c>
      <c r="R14" s="2">
        <v>96700602</v>
      </c>
      <c r="S14" s="159" t="s">
        <v>7727</v>
      </c>
      <c r="T14" s="159">
        <v>896</v>
      </c>
      <c r="U14" s="159" t="s">
        <v>107</v>
      </c>
      <c r="V14" s="3" t="s">
        <v>7709</v>
      </c>
      <c r="W14" s="2">
        <v>135</v>
      </c>
      <c r="X14" s="2"/>
      <c r="Y14" s="2"/>
      <c r="Z14" s="2"/>
      <c r="AA14" s="2"/>
      <c r="AB14" s="2"/>
      <c r="AC14" s="2"/>
      <c r="AD14" s="2"/>
      <c r="AE14" s="2"/>
      <c r="AF14" s="2"/>
      <c r="AG14" s="2"/>
      <c r="AH14" s="2"/>
      <c r="AI14" s="2"/>
      <c r="AJ14" s="2"/>
      <c r="AK14" s="2"/>
      <c r="AL14" s="2"/>
      <c r="AM14" s="2"/>
      <c r="AN14" s="2"/>
    </row>
    <row r="15" spans="1:40">
      <c r="B15" s="26">
        <v>8</v>
      </c>
      <c r="C15" s="26" t="str">
        <f t="shared" si="0"/>
        <v>Y</v>
      </c>
      <c r="D15" s="26" t="b">
        <f t="shared" si="1"/>
        <v>1</v>
      </c>
      <c r="E15" s="26" t="str">
        <f t="shared" si="2"/>
        <v>Y</v>
      </c>
      <c r="F15" s="2" t="s">
        <v>7728</v>
      </c>
      <c r="G15" s="2" t="str">
        <f t="shared" si="3"/>
        <v>ConTab_BOM_KP_Baseplates_8</v>
      </c>
      <c r="H15" s="8" t="s">
        <v>326</v>
      </c>
      <c r="I15" s="8"/>
      <c r="J15" s="8"/>
      <c r="K15" s="31" t="s">
        <v>7701</v>
      </c>
      <c r="L15" s="31" t="s">
        <v>7702</v>
      </c>
      <c r="M15" s="31" t="s">
        <v>7703</v>
      </c>
      <c r="N15" s="2" t="s">
        <v>7729</v>
      </c>
      <c r="O15" s="2" t="s">
        <v>7705</v>
      </c>
      <c r="P15" s="155" t="s">
        <v>7706</v>
      </c>
      <c r="Q15" s="2" t="s">
        <v>7726</v>
      </c>
      <c r="R15" s="2">
        <v>96700602</v>
      </c>
      <c r="S15" s="159" t="s">
        <v>7727</v>
      </c>
      <c r="T15" s="159">
        <v>896</v>
      </c>
      <c r="U15" s="159" t="s">
        <v>107</v>
      </c>
      <c r="V15" s="3" t="s">
        <v>7709</v>
      </c>
      <c r="W15" s="2">
        <v>135</v>
      </c>
      <c r="X15" s="2"/>
      <c r="Y15" s="2"/>
      <c r="Z15" s="2"/>
      <c r="AA15" s="2"/>
      <c r="AB15" s="2"/>
      <c r="AC15" s="2"/>
      <c r="AD15" s="2"/>
      <c r="AE15" s="2"/>
      <c r="AF15" s="2"/>
      <c r="AG15" s="2"/>
      <c r="AH15" s="2"/>
      <c r="AI15" s="2"/>
      <c r="AJ15" s="2"/>
      <c r="AK15" s="2"/>
      <c r="AL15" s="2"/>
      <c r="AM15" s="2"/>
      <c r="AN15" s="2"/>
    </row>
    <row r="16" spans="1:40">
      <c r="B16" s="26">
        <v>9</v>
      </c>
      <c r="C16" s="26" t="str">
        <f t="shared" si="0"/>
        <v>Y</v>
      </c>
      <c r="D16" s="26" t="b">
        <f t="shared" si="1"/>
        <v>1</v>
      </c>
      <c r="E16" s="26" t="str">
        <f t="shared" si="2"/>
        <v>Y</v>
      </c>
      <c r="F16" s="2" t="s">
        <v>7730</v>
      </c>
      <c r="G16" s="2" t="str">
        <f t="shared" si="3"/>
        <v>ConTab_BOM_KP_Baseplates_9</v>
      </c>
      <c r="H16" s="8" t="s">
        <v>326</v>
      </c>
      <c r="I16" s="8"/>
      <c r="J16" s="8"/>
      <c r="K16" s="31" t="s">
        <v>7701</v>
      </c>
      <c r="L16" s="31" t="s">
        <v>7702</v>
      </c>
      <c r="M16" s="31" t="s">
        <v>7703</v>
      </c>
      <c r="N16" s="2" t="s">
        <v>7731</v>
      </c>
      <c r="O16" s="2" t="s">
        <v>7705</v>
      </c>
      <c r="P16" s="155" t="s">
        <v>7706</v>
      </c>
      <c r="Q16" s="2" t="s">
        <v>7732</v>
      </c>
      <c r="R16" s="2">
        <v>96700603</v>
      </c>
      <c r="S16" s="159" t="s">
        <v>7733</v>
      </c>
      <c r="T16" s="159">
        <v>960</v>
      </c>
      <c r="U16" s="159" t="s">
        <v>107</v>
      </c>
      <c r="V16" s="3" t="s">
        <v>7709</v>
      </c>
      <c r="W16" s="2">
        <v>200</v>
      </c>
      <c r="X16" s="2"/>
      <c r="Y16" s="2"/>
      <c r="Z16" s="2"/>
      <c r="AA16" s="2"/>
      <c r="AB16" s="2"/>
      <c r="AC16" s="2"/>
      <c r="AD16" s="2"/>
      <c r="AE16" s="2"/>
      <c r="AF16" s="2"/>
      <c r="AG16" s="2"/>
      <c r="AH16" s="2"/>
      <c r="AI16" s="2"/>
      <c r="AJ16" s="2"/>
      <c r="AK16" s="2"/>
      <c r="AL16" s="2"/>
      <c r="AM16" s="2"/>
      <c r="AN16" s="2"/>
    </row>
    <row r="17" spans="2:40">
      <c r="B17" s="26">
        <v>10</v>
      </c>
      <c r="C17" s="26" t="str">
        <f t="shared" si="0"/>
        <v>Y</v>
      </c>
      <c r="D17" s="26" t="b">
        <f t="shared" si="1"/>
        <v>1</v>
      </c>
      <c r="E17" s="26" t="str">
        <f t="shared" si="2"/>
        <v>Y</v>
      </c>
      <c r="F17" s="2" t="s">
        <v>7734</v>
      </c>
      <c r="G17" s="2" t="str">
        <f t="shared" si="3"/>
        <v>ConTab_BOM_KP_Baseplates_10</v>
      </c>
      <c r="H17" s="8" t="s">
        <v>326</v>
      </c>
      <c r="I17" s="8"/>
      <c r="J17" s="8"/>
      <c r="K17" s="31" t="s">
        <v>7701</v>
      </c>
      <c r="L17" s="31" t="s">
        <v>7702</v>
      </c>
      <c r="M17" s="31" t="s">
        <v>7703</v>
      </c>
      <c r="N17" s="2" t="s">
        <v>7735</v>
      </c>
      <c r="O17" s="2" t="s">
        <v>7705</v>
      </c>
      <c r="P17" s="155" t="s">
        <v>7706</v>
      </c>
      <c r="Q17" s="2" t="s">
        <v>7732</v>
      </c>
      <c r="R17" s="2">
        <v>96700603</v>
      </c>
      <c r="S17" s="159" t="s">
        <v>7733</v>
      </c>
      <c r="T17" s="159">
        <v>960</v>
      </c>
      <c r="U17" s="159" t="s">
        <v>107</v>
      </c>
      <c r="V17" s="3" t="s">
        <v>7709</v>
      </c>
      <c r="W17" s="2">
        <v>200</v>
      </c>
      <c r="X17" s="2"/>
      <c r="Y17" s="2"/>
      <c r="Z17" s="2"/>
      <c r="AA17" s="2"/>
      <c r="AB17" s="2"/>
      <c r="AC17" s="2"/>
      <c r="AD17" s="2"/>
      <c r="AE17" s="2"/>
      <c r="AF17" s="2"/>
      <c r="AG17" s="2"/>
      <c r="AH17" s="2"/>
      <c r="AI17" s="2"/>
      <c r="AJ17" s="2"/>
      <c r="AK17" s="2"/>
      <c r="AL17" s="2"/>
      <c r="AM17" s="2"/>
      <c r="AN17" s="2"/>
    </row>
    <row r="18" spans="2:40">
      <c r="B18" s="26">
        <v>11</v>
      </c>
      <c r="C18" s="26" t="str">
        <f t="shared" si="0"/>
        <v>Y</v>
      </c>
      <c r="D18" s="26" t="b">
        <f t="shared" si="1"/>
        <v>1</v>
      </c>
      <c r="E18" s="26" t="str">
        <f t="shared" si="2"/>
        <v>Y</v>
      </c>
      <c r="F18" s="2" t="s">
        <v>7736</v>
      </c>
      <c r="G18" s="2" t="str">
        <f t="shared" si="3"/>
        <v>ConTab_BOM_KP_Baseplates_11</v>
      </c>
      <c r="H18" s="8" t="s">
        <v>326</v>
      </c>
      <c r="I18" s="8"/>
      <c r="J18" s="8"/>
      <c r="K18" s="31" t="s">
        <v>7701</v>
      </c>
      <c r="L18" s="31" t="s">
        <v>7702</v>
      </c>
      <c r="M18" s="31" t="s">
        <v>7703</v>
      </c>
      <c r="N18" s="2" t="s">
        <v>7704</v>
      </c>
      <c r="O18" s="2" t="s">
        <v>7705</v>
      </c>
      <c r="P18" s="155" t="s">
        <v>7737</v>
      </c>
      <c r="Q18" s="2" t="s">
        <v>7738</v>
      </c>
      <c r="R18" s="2">
        <v>96700604</v>
      </c>
      <c r="S18" s="159" t="s">
        <v>7739</v>
      </c>
      <c r="T18" s="159">
        <v>688</v>
      </c>
      <c r="U18" s="159" t="s">
        <v>107</v>
      </c>
      <c r="V18" s="3" t="s">
        <v>7709</v>
      </c>
      <c r="W18" s="2">
        <v>35</v>
      </c>
      <c r="X18" s="2"/>
      <c r="Y18" s="2"/>
      <c r="Z18" s="2"/>
      <c r="AA18" s="2"/>
      <c r="AB18" s="2"/>
      <c r="AC18" s="2"/>
      <c r="AD18" s="2"/>
      <c r="AE18" s="2"/>
      <c r="AF18" s="2"/>
      <c r="AG18" s="2"/>
      <c r="AH18" s="2"/>
      <c r="AI18" s="2"/>
      <c r="AJ18" s="2"/>
      <c r="AK18" s="2"/>
      <c r="AL18" s="2"/>
      <c r="AM18" s="2"/>
      <c r="AN18" s="2"/>
    </row>
    <row r="19" spans="2:40">
      <c r="B19" s="26">
        <v>12</v>
      </c>
      <c r="C19" s="26" t="str">
        <f t="shared" si="0"/>
        <v>Y</v>
      </c>
      <c r="D19" s="26" t="b">
        <f t="shared" si="1"/>
        <v>1</v>
      </c>
      <c r="E19" s="26" t="str">
        <f t="shared" si="2"/>
        <v>Y</v>
      </c>
      <c r="F19" s="2" t="s">
        <v>7740</v>
      </c>
      <c r="G19" s="2" t="str">
        <f t="shared" si="3"/>
        <v>ConTab_BOM_KP_Baseplates_12</v>
      </c>
      <c r="H19" s="8" t="s">
        <v>326</v>
      </c>
      <c r="I19" s="8"/>
      <c r="J19" s="8"/>
      <c r="K19" s="31" t="s">
        <v>7701</v>
      </c>
      <c r="L19" s="31" t="s">
        <v>7702</v>
      </c>
      <c r="M19" s="31" t="s">
        <v>7703</v>
      </c>
      <c r="N19" s="2" t="s">
        <v>7711</v>
      </c>
      <c r="O19" s="2" t="s">
        <v>7705</v>
      </c>
      <c r="P19" s="155" t="s">
        <v>7737</v>
      </c>
      <c r="Q19" s="2" t="s">
        <v>7738</v>
      </c>
      <c r="R19" s="2">
        <v>96700604</v>
      </c>
      <c r="S19" s="159" t="s">
        <v>7739</v>
      </c>
      <c r="T19" s="159">
        <v>688</v>
      </c>
      <c r="U19" s="159" t="s">
        <v>107</v>
      </c>
      <c r="V19" s="3" t="s">
        <v>7709</v>
      </c>
      <c r="W19" s="2">
        <v>35</v>
      </c>
      <c r="X19" s="2"/>
      <c r="Y19" s="2"/>
      <c r="Z19" s="2"/>
      <c r="AA19" s="2"/>
      <c r="AB19" s="2"/>
      <c r="AC19" s="2"/>
      <c r="AD19" s="2"/>
      <c r="AE19" s="2"/>
      <c r="AF19" s="2"/>
      <c r="AG19" s="2"/>
      <c r="AH19" s="2"/>
      <c r="AI19" s="2"/>
      <c r="AJ19" s="2"/>
      <c r="AK19" s="2"/>
      <c r="AL19" s="2"/>
      <c r="AM19" s="2"/>
      <c r="AN19" s="2"/>
    </row>
    <row r="20" spans="2:40">
      <c r="B20" s="26">
        <v>13</v>
      </c>
      <c r="C20" s="26" t="str">
        <f t="shared" si="0"/>
        <v>Y</v>
      </c>
      <c r="D20" s="26" t="b">
        <f t="shared" si="1"/>
        <v>1</v>
      </c>
      <c r="E20" s="26" t="str">
        <f t="shared" si="2"/>
        <v>Y</v>
      </c>
      <c r="F20" s="2" t="s">
        <v>7741</v>
      </c>
      <c r="G20" s="2" t="str">
        <f t="shared" si="3"/>
        <v>ConTab_BOM_KP_Baseplates_13</v>
      </c>
      <c r="H20" s="8" t="s">
        <v>326</v>
      </c>
      <c r="I20" s="8"/>
      <c r="J20" s="8"/>
      <c r="K20" s="31" t="s">
        <v>7701</v>
      </c>
      <c r="L20" s="31" t="s">
        <v>7702</v>
      </c>
      <c r="M20" s="31" t="s">
        <v>7703</v>
      </c>
      <c r="N20" s="2" t="s">
        <v>7713</v>
      </c>
      <c r="O20" s="2" t="s">
        <v>7705</v>
      </c>
      <c r="P20" s="155" t="s">
        <v>7737</v>
      </c>
      <c r="Q20" s="2" t="s">
        <v>7738</v>
      </c>
      <c r="R20" s="2">
        <v>96700609</v>
      </c>
      <c r="S20" s="159" t="s">
        <v>7742</v>
      </c>
      <c r="T20" s="159">
        <v>758</v>
      </c>
      <c r="U20" s="159" t="s">
        <v>107</v>
      </c>
      <c r="V20" s="3" t="s">
        <v>7709</v>
      </c>
      <c r="W20" s="2">
        <v>60</v>
      </c>
      <c r="X20" s="2"/>
      <c r="Y20" s="2"/>
      <c r="Z20" s="2"/>
      <c r="AA20" s="2"/>
      <c r="AB20" s="2"/>
      <c r="AC20" s="2"/>
      <c r="AD20" s="2"/>
      <c r="AE20" s="2"/>
      <c r="AF20" s="2"/>
      <c r="AG20" s="2"/>
      <c r="AH20" s="2"/>
      <c r="AI20" s="2"/>
      <c r="AJ20" s="2"/>
      <c r="AK20" s="2"/>
      <c r="AL20" s="2"/>
      <c r="AM20" s="2"/>
      <c r="AN20" s="2"/>
    </row>
    <row r="21" spans="2:40">
      <c r="B21" s="26">
        <v>14</v>
      </c>
      <c r="C21" s="26" t="str">
        <f t="shared" si="0"/>
        <v>Y</v>
      </c>
      <c r="D21" s="26" t="b">
        <f t="shared" si="1"/>
        <v>1</v>
      </c>
      <c r="E21" s="26" t="str">
        <f t="shared" si="2"/>
        <v>Y</v>
      </c>
      <c r="F21" s="2" t="s">
        <v>7743</v>
      </c>
      <c r="G21" s="2" t="str">
        <f t="shared" si="3"/>
        <v>ConTab_BOM_KP_Baseplates_14</v>
      </c>
      <c r="H21" s="8" t="s">
        <v>326</v>
      </c>
      <c r="I21" s="8"/>
      <c r="J21" s="8"/>
      <c r="K21" s="31" t="s">
        <v>7701</v>
      </c>
      <c r="L21" s="31" t="s">
        <v>7702</v>
      </c>
      <c r="M21" s="31" t="s">
        <v>7703</v>
      </c>
      <c r="N21" s="2" t="s">
        <v>7717</v>
      </c>
      <c r="O21" s="2" t="s">
        <v>7705</v>
      </c>
      <c r="P21" s="155" t="s">
        <v>7737</v>
      </c>
      <c r="Q21" s="2" t="s">
        <v>7738</v>
      </c>
      <c r="R21" s="2">
        <v>96700609</v>
      </c>
      <c r="S21" s="159" t="s">
        <v>7742</v>
      </c>
      <c r="T21" s="159">
        <v>758</v>
      </c>
      <c r="U21" s="159" t="s">
        <v>107</v>
      </c>
      <c r="V21" s="3" t="s">
        <v>7709</v>
      </c>
      <c r="W21" s="2">
        <v>60</v>
      </c>
      <c r="X21" s="2"/>
      <c r="Y21" s="2"/>
      <c r="Z21" s="2"/>
      <c r="AA21" s="2"/>
      <c r="AB21" s="2"/>
      <c r="AC21" s="2"/>
      <c r="AD21" s="2"/>
      <c r="AE21" s="2"/>
      <c r="AF21" s="2"/>
      <c r="AG21" s="2"/>
      <c r="AH21" s="2"/>
      <c r="AI21" s="2"/>
      <c r="AJ21" s="2"/>
      <c r="AK21" s="2"/>
      <c r="AL21" s="2"/>
      <c r="AM21" s="2"/>
      <c r="AN21" s="2"/>
    </row>
    <row r="22" spans="2:40">
      <c r="B22" s="26">
        <v>15</v>
      </c>
      <c r="C22" s="26" t="str">
        <f t="shared" si="0"/>
        <v>Y</v>
      </c>
      <c r="D22" s="26" t="b">
        <f t="shared" si="1"/>
        <v>1</v>
      </c>
      <c r="E22" s="26" t="str">
        <f t="shared" si="2"/>
        <v>Y</v>
      </c>
      <c r="F22" s="2" t="s">
        <v>7744</v>
      </c>
      <c r="G22" s="2" t="str">
        <f t="shared" si="3"/>
        <v>ConTab_BOM_KP_Baseplates_15</v>
      </c>
      <c r="H22" s="8" t="s">
        <v>326</v>
      </c>
      <c r="I22" s="8"/>
      <c r="J22" s="8"/>
      <c r="K22" s="31" t="s">
        <v>7701</v>
      </c>
      <c r="L22" s="31" t="s">
        <v>7702</v>
      </c>
      <c r="M22" s="31" t="s">
        <v>7703</v>
      </c>
      <c r="N22" s="2" t="s">
        <v>7719</v>
      </c>
      <c r="O22" s="2" t="s">
        <v>7705</v>
      </c>
      <c r="P22" s="155" t="s">
        <v>7737</v>
      </c>
      <c r="Q22" s="2" t="s">
        <v>7745</v>
      </c>
      <c r="R22" s="2">
        <v>96700610</v>
      </c>
      <c r="S22" s="159" t="s">
        <v>7746</v>
      </c>
      <c r="T22" s="159">
        <v>824</v>
      </c>
      <c r="U22" s="159" t="s">
        <v>107</v>
      </c>
      <c r="V22" s="3" t="s">
        <v>7709</v>
      </c>
      <c r="W22" s="2">
        <v>70</v>
      </c>
      <c r="X22" s="2"/>
      <c r="Y22" s="2"/>
      <c r="Z22" s="2"/>
      <c r="AA22" s="2"/>
      <c r="AB22" s="2"/>
      <c r="AC22" s="2"/>
      <c r="AD22" s="2"/>
      <c r="AE22" s="2"/>
      <c r="AF22" s="2"/>
      <c r="AG22" s="2"/>
      <c r="AH22" s="2"/>
      <c r="AI22" s="2"/>
      <c r="AJ22" s="2"/>
      <c r="AK22" s="2"/>
      <c r="AL22" s="2"/>
      <c r="AM22" s="2"/>
      <c r="AN22" s="2"/>
    </row>
    <row r="23" spans="2:40">
      <c r="B23" s="26">
        <v>16</v>
      </c>
      <c r="C23" s="26" t="str">
        <f t="shared" si="0"/>
        <v>Y</v>
      </c>
      <c r="D23" s="26" t="b">
        <f t="shared" si="1"/>
        <v>1</v>
      </c>
      <c r="E23" s="26" t="str">
        <f t="shared" si="2"/>
        <v>Y</v>
      </c>
      <c r="F23" s="2" t="s">
        <v>7747</v>
      </c>
      <c r="G23" s="2" t="str">
        <f t="shared" si="3"/>
        <v>ConTab_BOM_KP_Baseplates_16</v>
      </c>
      <c r="H23" s="8" t="s">
        <v>326</v>
      </c>
      <c r="I23" s="8"/>
      <c r="J23" s="8"/>
      <c r="K23" s="31" t="s">
        <v>7701</v>
      </c>
      <c r="L23" s="31" t="s">
        <v>7702</v>
      </c>
      <c r="M23" s="31" t="s">
        <v>7703</v>
      </c>
      <c r="N23" s="2" t="s">
        <v>7723</v>
      </c>
      <c r="O23" s="2" t="s">
        <v>7705</v>
      </c>
      <c r="P23" s="155" t="s">
        <v>7737</v>
      </c>
      <c r="Q23" s="2" t="s">
        <v>7745</v>
      </c>
      <c r="R23" s="2">
        <v>96700610</v>
      </c>
      <c r="S23" s="159" t="s">
        <v>7746</v>
      </c>
      <c r="T23" s="159">
        <v>824</v>
      </c>
      <c r="U23" s="159" t="s">
        <v>107</v>
      </c>
      <c r="V23" s="3" t="s">
        <v>7709</v>
      </c>
      <c r="W23" s="2">
        <v>70</v>
      </c>
      <c r="X23" s="2"/>
      <c r="Y23" s="2"/>
      <c r="Z23" s="2"/>
      <c r="AA23" s="2"/>
      <c r="AB23" s="2"/>
      <c r="AC23" s="2"/>
      <c r="AD23" s="2"/>
      <c r="AE23" s="2"/>
      <c r="AF23" s="2"/>
      <c r="AG23" s="2"/>
      <c r="AH23" s="2"/>
      <c r="AI23" s="2"/>
      <c r="AJ23" s="2"/>
      <c r="AK23" s="2"/>
      <c r="AL23" s="2"/>
      <c r="AM23" s="2"/>
      <c r="AN23" s="2"/>
    </row>
    <row r="24" spans="2:40">
      <c r="B24" s="26">
        <v>17</v>
      </c>
      <c r="C24" s="26" t="str">
        <f t="shared" si="0"/>
        <v>Y</v>
      </c>
      <c r="D24" s="26" t="b">
        <f t="shared" si="1"/>
        <v>1</v>
      </c>
      <c r="E24" s="26" t="str">
        <f t="shared" si="2"/>
        <v>Y</v>
      </c>
      <c r="F24" s="2" t="s">
        <v>7748</v>
      </c>
      <c r="G24" s="2" t="str">
        <f t="shared" si="3"/>
        <v>ConTab_BOM_KP_Baseplates_17</v>
      </c>
      <c r="H24" s="8" t="s">
        <v>326</v>
      </c>
      <c r="I24" s="8"/>
      <c r="J24" s="8"/>
      <c r="K24" s="31" t="s">
        <v>7701</v>
      </c>
      <c r="L24" s="31" t="s">
        <v>7702</v>
      </c>
      <c r="M24" s="31" t="s">
        <v>7703</v>
      </c>
      <c r="N24" s="2" t="s">
        <v>7725</v>
      </c>
      <c r="O24" s="2" t="s">
        <v>7705</v>
      </c>
      <c r="P24" s="155" t="s">
        <v>7737</v>
      </c>
      <c r="Q24" s="2" t="s">
        <v>7749</v>
      </c>
      <c r="R24" s="2">
        <v>96700611</v>
      </c>
      <c r="S24" s="159" t="s">
        <v>7750</v>
      </c>
      <c r="T24" s="159">
        <v>896</v>
      </c>
      <c r="U24" s="159" t="s">
        <v>107</v>
      </c>
      <c r="V24" s="3" t="s">
        <v>7709</v>
      </c>
      <c r="W24" s="2">
        <v>135</v>
      </c>
      <c r="X24" s="2"/>
      <c r="Y24" s="2"/>
      <c r="Z24" s="2"/>
      <c r="AA24" s="2"/>
      <c r="AB24" s="2"/>
      <c r="AC24" s="2"/>
      <c r="AD24" s="2"/>
      <c r="AE24" s="2"/>
      <c r="AF24" s="2"/>
      <c r="AG24" s="2"/>
      <c r="AH24" s="2"/>
      <c r="AI24" s="2"/>
      <c r="AJ24" s="2"/>
      <c r="AK24" s="2"/>
      <c r="AL24" s="2"/>
      <c r="AM24" s="2"/>
      <c r="AN24" s="2"/>
    </row>
    <row r="25" spans="2:40">
      <c r="B25" s="26">
        <v>18</v>
      </c>
      <c r="C25" s="26" t="str">
        <f t="shared" si="0"/>
        <v>Y</v>
      </c>
      <c r="D25" s="26" t="b">
        <f t="shared" si="1"/>
        <v>1</v>
      </c>
      <c r="E25" s="26" t="str">
        <f t="shared" si="2"/>
        <v>Y</v>
      </c>
      <c r="F25" s="2" t="s">
        <v>7751</v>
      </c>
      <c r="G25" s="2" t="str">
        <f t="shared" si="3"/>
        <v>ConTab_BOM_KP_Baseplates_18</v>
      </c>
      <c r="H25" s="8" t="s">
        <v>326</v>
      </c>
      <c r="I25" s="8"/>
      <c r="J25" s="8"/>
      <c r="K25" s="31" t="s">
        <v>7701</v>
      </c>
      <c r="L25" s="31" t="s">
        <v>7702</v>
      </c>
      <c r="M25" s="31" t="s">
        <v>7703</v>
      </c>
      <c r="N25" s="2" t="s">
        <v>7729</v>
      </c>
      <c r="O25" s="2" t="s">
        <v>7705</v>
      </c>
      <c r="P25" s="155" t="s">
        <v>7737</v>
      </c>
      <c r="Q25" s="2" t="s">
        <v>7749</v>
      </c>
      <c r="R25" s="2">
        <v>96700611</v>
      </c>
      <c r="S25" s="159" t="s">
        <v>7750</v>
      </c>
      <c r="T25" s="159">
        <v>896</v>
      </c>
      <c r="U25" s="159" t="s">
        <v>107</v>
      </c>
      <c r="V25" s="3" t="s">
        <v>7709</v>
      </c>
      <c r="W25" s="2">
        <v>135</v>
      </c>
      <c r="X25" s="2"/>
      <c r="Y25" s="2"/>
      <c r="Z25" s="2"/>
      <c r="AA25" s="2"/>
      <c r="AB25" s="2"/>
      <c r="AC25" s="2"/>
      <c r="AD25" s="2"/>
      <c r="AE25" s="2"/>
      <c r="AF25" s="2"/>
      <c r="AG25" s="2"/>
      <c r="AH25" s="2"/>
      <c r="AI25" s="2"/>
      <c r="AJ25" s="2"/>
      <c r="AK25" s="2"/>
      <c r="AL25" s="2"/>
      <c r="AM25" s="2"/>
      <c r="AN25" s="2"/>
    </row>
    <row r="26" spans="2:40">
      <c r="B26" s="26">
        <v>19</v>
      </c>
      <c r="C26" s="26" t="str">
        <f t="shared" si="0"/>
        <v>Y</v>
      </c>
      <c r="D26" s="26" t="b">
        <f t="shared" si="1"/>
        <v>1</v>
      </c>
      <c r="E26" s="26" t="str">
        <f t="shared" si="2"/>
        <v>Y</v>
      </c>
      <c r="F26" s="2" t="s">
        <v>7752</v>
      </c>
      <c r="G26" s="2" t="str">
        <f t="shared" si="3"/>
        <v>ConTab_BOM_KP_Baseplates_19</v>
      </c>
      <c r="H26" s="8" t="s">
        <v>326</v>
      </c>
      <c r="I26" s="8"/>
      <c r="J26" s="8"/>
      <c r="K26" s="31" t="s">
        <v>7701</v>
      </c>
      <c r="L26" s="31" t="s">
        <v>7702</v>
      </c>
      <c r="M26" s="31" t="s">
        <v>7703</v>
      </c>
      <c r="N26" s="2" t="s">
        <v>7731</v>
      </c>
      <c r="O26" s="2" t="s">
        <v>7705</v>
      </c>
      <c r="P26" s="155" t="s">
        <v>7737</v>
      </c>
      <c r="Q26" s="2" t="s">
        <v>7749</v>
      </c>
      <c r="R26" s="2">
        <v>96700612</v>
      </c>
      <c r="S26" s="159" t="s">
        <v>7753</v>
      </c>
      <c r="T26" s="159">
        <v>960</v>
      </c>
      <c r="U26" s="159" t="s">
        <v>107</v>
      </c>
      <c r="V26" s="3" t="s">
        <v>7709</v>
      </c>
      <c r="W26" s="2">
        <v>200</v>
      </c>
      <c r="X26" s="2"/>
      <c r="Y26" s="2"/>
      <c r="Z26" s="2"/>
      <c r="AA26" s="2"/>
      <c r="AB26" s="2"/>
      <c r="AC26" s="2"/>
      <c r="AD26" s="2"/>
      <c r="AE26" s="2"/>
      <c r="AF26" s="2"/>
      <c r="AG26" s="2"/>
      <c r="AH26" s="2"/>
      <c r="AI26" s="2"/>
      <c r="AJ26" s="2"/>
      <c r="AK26" s="2"/>
      <c r="AL26" s="2"/>
      <c r="AM26" s="2"/>
      <c r="AN26" s="2"/>
    </row>
    <row r="27" spans="2:40">
      <c r="B27" s="26">
        <v>20</v>
      </c>
      <c r="C27" s="26" t="str">
        <f t="shared" si="0"/>
        <v>Y</v>
      </c>
      <c r="D27" s="26" t="b">
        <f t="shared" si="1"/>
        <v>1</v>
      </c>
      <c r="E27" s="26" t="str">
        <f t="shared" si="2"/>
        <v>Y</v>
      </c>
      <c r="F27" s="2" t="s">
        <v>7754</v>
      </c>
      <c r="G27" s="2" t="str">
        <f t="shared" si="3"/>
        <v>ConTab_BOM_KP_Baseplates_20</v>
      </c>
      <c r="H27" s="8" t="s">
        <v>326</v>
      </c>
      <c r="I27" s="8"/>
      <c r="J27" s="8"/>
      <c r="K27" s="31" t="s">
        <v>7701</v>
      </c>
      <c r="L27" s="31" t="s">
        <v>7702</v>
      </c>
      <c r="M27" s="31" t="s">
        <v>7703</v>
      </c>
      <c r="N27" s="2" t="s">
        <v>7735</v>
      </c>
      <c r="O27" s="2" t="s">
        <v>7705</v>
      </c>
      <c r="P27" s="155" t="s">
        <v>7737</v>
      </c>
      <c r="Q27" s="2" t="s">
        <v>7749</v>
      </c>
      <c r="R27" s="2">
        <v>96700612</v>
      </c>
      <c r="S27" s="159" t="s">
        <v>7753</v>
      </c>
      <c r="T27" s="159">
        <v>960</v>
      </c>
      <c r="U27" s="159" t="s">
        <v>107</v>
      </c>
      <c r="V27" s="3" t="s">
        <v>7709</v>
      </c>
      <c r="W27" s="2">
        <v>200</v>
      </c>
      <c r="X27" s="2"/>
      <c r="Y27" s="2"/>
      <c r="Z27" s="2"/>
      <c r="AA27" s="2"/>
      <c r="AB27" s="2"/>
      <c r="AC27" s="2"/>
      <c r="AD27" s="2"/>
      <c r="AE27" s="2"/>
      <c r="AF27" s="2"/>
      <c r="AG27" s="2"/>
      <c r="AH27" s="2"/>
      <c r="AI27" s="2"/>
      <c r="AJ27" s="2"/>
      <c r="AK27" s="2"/>
      <c r="AL27" s="2"/>
      <c r="AM27" s="2"/>
      <c r="AN27" s="2"/>
    </row>
    <row r="28" spans="2:40">
      <c r="B28" s="26">
        <v>21</v>
      </c>
      <c r="C28" s="26" t="str">
        <f t="shared" si="0"/>
        <v>Y</v>
      </c>
      <c r="D28" s="26" t="b">
        <f t="shared" si="1"/>
        <v>1</v>
      </c>
      <c r="E28" s="26" t="str">
        <f t="shared" si="2"/>
        <v>Y</v>
      </c>
      <c r="F28" s="2" t="s">
        <v>7755</v>
      </c>
      <c r="G28" s="2" t="str">
        <f t="shared" si="3"/>
        <v>ConTab_BOM_KP_Baseplates_21</v>
      </c>
      <c r="H28" s="8" t="s">
        <v>326</v>
      </c>
      <c r="I28" s="8"/>
      <c r="J28" s="8"/>
      <c r="K28" s="31" t="s">
        <v>7701</v>
      </c>
      <c r="L28" s="31" t="s">
        <v>7702</v>
      </c>
      <c r="M28" s="31" t="s">
        <v>7703</v>
      </c>
      <c r="N28" s="2" t="s">
        <v>7756</v>
      </c>
      <c r="O28" s="2" t="s">
        <v>7705</v>
      </c>
      <c r="P28" s="155" t="s">
        <v>7737</v>
      </c>
      <c r="Q28" s="2" t="s">
        <v>7757</v>
      </c>
      <c r="R28" s="2">
        <v>96700613</v>
      </c>
      <c r="S28" s="159" t="s">
        <v>7758</v>
      </c>
      <c r="T28" s="159">
        <v>1096</v>
      </c>
      <c r="U28" s="159" t="s">
        <v>107</v>
      </c>
      <c r="V28" s="3" t="s">
        <v>7709</v>
      </c>
      <c r="W28" s="2">
        <v>240</v>
      </c>
      <c r="X28" s="2"/>
      <c r="Y28" s="2"/>
      <c r="Z28" s="2"/>
      <c r="AA28" s="2"/>
      <c r="AB28" s="2"/>
      <c r="AC28" s="2"/>
      <c r="AD28" s="2"/>
      <c r="AE28" s="2"/>
      <c r="AF28" s="2"/>
      <c r="AG28" s="2"/>
      <c r="AH28" s="2"/>
      <c r="AI28" s="2"/>
      <c r="AJ28" s="2"/>
      <c r="AK28" s="2"/>
      <c r="AL28" s="2"/>
      <c r="AM28" s="2"/>
      <c r="AN28" s="2"/>
    </row>
    <row r="29" spans="2:40">
      <c r="B29" s="26">
        <v>22</v>
      </c>
      <c r="C29" s="26" t="str">
        <f t="shared" si="0"/>
        <v>Y</v>
      </c>
      <c r="D29" s="26" t="b">
        <f t="shared" si="1"/>
        <v>1</v>
      </c>
      <c r="E29" s="26" t="str">
        <f t="shared" si="2"/>
        <v>Y</v>
      </c>
      <c r="F29" s="2" t="s">
        <v>7759</v>
      </c>
      <c r="G29" s="2" t="str">
        <f t="shared" si="3"/>
        <v>ConTab_BOM_KP_Baseplates_22</v>
      </c>
      <c r="H29" s="8" t="s">
        <v>326</v>
      </c>
      <c r="I29" s="8"/>
      <c r="J29" s="8"/>
      <c r="K29" s="31" t="s">
        <v>7701</v>
      </c>
      <c r="L29" s="31" t="s">
        <v>7702</v>
      </c>
      <c r="M29" s="31" t="s">
        <v>7703</v>
      </c>
      <c r="N29" s="2" t="s">
        <v>7760</v>
      </c>
      <c r="O29" s="2" t="s">
        <v>7705</v>
      </c>
      <c r="P29" s="155" t="s">
        <v>7737</v>
      </c>
      <c r="Q29" s="2" t="s">
        <v>7757</v>
      </c>
      <c r="R29" s="2">
        <v>96700613</v>
      </c>
      <c r="S29" s="159" t="s">
        <v>7758</v>
      </c>
      <c r="T29" s="159">
        <v>1096</v>
      </c>
      <c r="U29" s="159" t="s">
        <v>107</v>
      </c>
      <c r="V29" s="3" t="s">
        <v>7709</v>
      </c>
      <c r="W29" s="2">
        <v>240</v>
      </c>
      <c r="X29" s="2"/>
      <c r="Y29" s="2"/>
      <c r="Z29" s="2"/>
      <c r="AA29" s="2"/>
      <c r="AB29" s="2"/>
      <c r="AC29" s="2"/>
      <c r="AD29" s="2"/>
      <c r="AE29" s="2"/>
      <c r="AF29" s="2"/>
      <c r="AG29" s="2"/>
      <c r="AH29" s="2"/>
      <c r="AI29" s="2"/>
      <c r="AJ29" s="2"/>
      <c r="AK29" s="2"/>
      <c r="AL29" s="2"/>
      <c r="AM29" s="2"/>
      <c r="AN29" s="2"/>
    </row>
    <row r="30" spans="2:40">
      <c r="B30" s="26">
        <v>23</v>
      </c>
      <c r="C30" s="26" t="str">
        <f t="shared" si="0"/>
        <v>Y</v>
      </c>
      <c r="D30" s="26" t="b">
        <f t="shared" si="1"/>
        <v>1</v>
      </c>
      <c r="E30" s="26" t="str">
        <f t="shared" si="2"/>
        <v>Y</v>
      </c>
      <c r="F30" s="2" t="s">
        <v>7761</v>
      </c>
      <c r="G30" s="2" t="str">
        <f t="shared" si="3"/>
        <v>ConTab_BOM_KP_Baseplates_23</v>
      </c>
      <c r="H30" s="8" t="s">
        <v>326</v>
      </c>
      <c r="I30" s="8"/>
      <c r="J30" s="8"/>
      <c r="K30" s="31" t="s">
        <v>7701</v>
      </c>
      <c r="L30" s="31" t="s">
        <v>7702</v>
      </c>
      <c r="M30" s="31" t="s">
        <v>7703</v>
      </c>
      <c r="N30" s="2" t="s">
        <v>7762</v>
      </c>
      <c r="O30" s="2" t="s">
        <v>7705</v>
      </c>
      <c r="P30" s="155" t="s">
        <v>7737</v>
      </c>
      <c r="Q30" s="2" t="s">
        <v>7757</v>
      </c>
      <c r="R30" s="2">
        <v>96700614</v>
      </c>
      <c r="S30" s="159" t="s">
        <v>7763</v>
      </c>
      <c r="T30" s="159">
        <v>1232</v>
      </c>
      <c r="U30" s="159" t="s">
        <v>107</v>
      </c>
      <c r="V30" s="3" t="s">
        <v>7709</v>
      </c>
      <c r="W30" s="2">
        <v>265</v>
      </c>
      <c r="X30" s="2"/>
      <c r="Y30" s="2"/>
      <c r="Z30" s="2"/>
      <c r="AA30" s="2"/>
      <c r="AB30" s="2"/>
      <c r="AC30" s="2"/>
      <c r="AD30" s="2"/>
      <c r="AE30" s="2"/>
      <c r="AF30" s="2"/>
      <c r="AG30" s="2"/>
      <c r="AH30" s="2"/>
      <c r="AI30" s="2"/>
      <c r="AJ30" s="2"/>
      <c r="AK30" s="2"/>
      <c r="AL30" s="2"/>
      <c r="AM30" s="2"/>
      <c r="AN30" s="2"/>
    </row>
    <row r="31" spans="2:40">
      <c r="B31" s="26">
        <v>24</v>
      </c>
      <c r="C31" s="26" t="str">
        <f t="shared" si="0"/>
        <v>Y</v>
      </c>
      <c r="D31" s="26" t="b">
        <f t="shared" si="1"/>
        <v>1</v>
      </c>
      <c r="E31" s="26" t="str">
        <f t="shared" si="2"/>
        <v>Y</v>
      </c>
      <c r="F31" s="2" t="s">
        <v>7764</v>
      </c>
      <c r="G31" s="2" t="str">
        <f t="shared" si="3"/>
        <v>ConTab_BOM_KP_Baseplates_24</v>
      </c>
      <c r="H31" s="8" t="s">
        <v>326</v>
      </c>
      <c r="I31" s="8"/>
      <c r="J31" s="8"/>
      <c r="K31" s="31" t="s">
        <v>7701</v>
      </c>
      <c r="L31" s="31" t="s">
        <v>7702</v>
      </c>
      <c r="M31" s="31" t="s">
        <v>7703</v>
      </c>
      <c r="N31" s="2" t="s">
        <v>7765</v>
      </c>
      <c r="O31" s="2" t="s">
        <v>7705</v>
      </c>
      <c r="P31" s="155" t="s">
        <v>7737</v>
      </c>
      <c r="Q31" s="2" t="s">
        <v>7757</v>
      </c>
      <c r="R31" s="2">
        <v>96700614</v>
      </c>
      <c r="S31" s="159" t="s">
        <v>7763</v>
      </c>
      <c r="T31" s="159">
        <v>1232</v>
      </c>
      <c r="U31" s="159" t="s">
        <v>107</v>
      </c>
      <c r="V31" s="3" t="s">
        <v>7709</v>
      </c>
      <c r="W31" s="2">
        <v>265</v>
      </c>
      <c r="X31" s="2"/>
      <c r="Y31" s="2"/>
      <c r="Z31" s="2"/>
      <c r="AA31" s="2"/>
      <c r="AB31" s="2"/>
      <c r="AC31" s="2"/>
      <c r="AD31" s="2"/>
      <c r="AE31" s="2"/>
      <c r="AF31" s="2"/>
      <c r="AG31" s="2"/>
      <c r="AH31" s="2"/>
      <c r="AI31" s="2"/>
      <c r="AJ31" s="2"/>
      <c r="AK31" s="2"/>
      <c r="AL31" s="2"/>
      <c r="AM31" s="2"/>
      <c r="AN31" s="2"/>
    </row>
    <row r="32" spans="2:40">
      <c r="B32" s="26">
        <v>39</v>
      </c>
      <c r="C32" s="26" t="str">
        <f t="shared" si="0"/>
        <v>Y</v>
      </c>
      <c r="D32" s="26" t="b">
        <f t="shared" si="1"/>
        <v>0</v>
      </c>
      <c r="E32" s="26" t="str">
        <f t="shared" si="2"/>
        <v>N</v>
      </c>
      <c r="F32" s="2" t="s">
        <v>7766</v>
      </c>
      <c r="G32" s="2" t="str">
        <f t="shared" si="3"/>
        <v/>
      </c>
      <c r="H32" s="8" t="s">
        <v>326</v>
      </c>
      <c r="I32" s="8"/>
      <c r="J32" s="8"/>
      <c r="K32" s="31" t="s">
        <v>7701</v>
      </c>
      <c r="L32" s="31" t="s">
        <v>7702</v>
      </c>
      <c r="M32" s="31" t="s">
        <v>7703</v>
      </c>
      <c r="N32" s="2" t="s">
        <v>7704</v>
      </c>
      <c r="O32" s="2" t="s">
        <v>7705</v>
      </c>
      <c r="P32" s="155" t="s">
        <v>7767</v>
      </c>
      <c r="Q32" s="2" t="s">
        <v>7768</v>
      </c>
      <c r="R32" s="2">
        <v>96700615</v>
      </c>
      <c r="S32" s="159" t="s">
        <v>7769</v>
      </c>
      <c r="T32" s="159">
        <v>1232</v>
      </c>
      <c r="U32" s="159" t="s">
        <v>107</v>
      </c>
      <c r="V32" s="3" t="s">
        <v>7709</v>
      </c>
      <c r="W32" s="2">
        <v>35</v>
      </c>
      <c r="X32" s="2"/>
      <c r="Y32" s="2"/>
      <c r="Z32" s="2"/>
      <c r="AA32" s="2"/>
      <c r="AB32" s="2"/>
      <c r="AC32" s="2"/>
      <c r="AD32" s="2"/>
      <c r="AE32" s="2"/>
      <c r="AF32" s="2"/>
      <c r="AG32" s="2"/>
      <c r="AH32" s="2"/>
      <c r="AI32" s="2"/>
      <c r="AJ32" s="2"/>
      <c r="AK32" s="2"/>
      <c r="AL32" s="2"/>
      <c r="AM32" s="2"/>
      <c r="AN32" s="2"/>
    </row>
    <row r="33" spans="2:40">
      <c r="B33" s="26">
        <v>40</v>
      </c>
      <c r="C33" s="26" t="str">
        <f t="shared" si="0"/>
        <v>Y</v>
      </c>
      <c r="D33" s="26" t="b">
        <f t="shared" si="1"/>
        <v>0</v>
      </c>
      <c r="E33" s="26" t="str">
        <f t="shared" si="2"/>
        <v>N</v>
      </c>
      <c r="F33" s="2" t="s">
        <v>7770</v>
      </c>
      <c r="G33" s="2" t="str">
        <f t="shared" si="3"/>
        <v/>
      </c>
      <c r="H33" s="8" t="s">
        <v>326</v>
      </c>
      <c r="I33" s="8"/>
      <c r="J33" s="8"/>
      <c r="K33" s="31" t="s">
        <v>7701</v>
      </c>
      <c r="L33" s="31" t="s">
        <v>7702</v>
      </c>
      <c r="M33" s="31" t="s">
        <v>7703</v>
      </c>
      <c r="N33" s="2" t="s">
        <v>7711</v>
      </c>
      <c r="O33" s="2" t="s">
        <v>7705</v>
      </c>
      <c r="P33" s="155" t="s">
        <v>7767</v>
      </c>
      <c r="Q33" s="2" t="s">
        <v>7768</v>
      </c>
      <c r="R33" s="2">
        <v>96700615</v>
      </c>
      <c r="S33" s="159" t="s">
        <v>7769</v>
      </c>
      <c r="T33" s="159">
        <v>1232</v>
      </c>
      <c r="U33" s="159" t="s">
        <v>107</v>
      </c>
      <c r="V33" s="3" t="s">
        <v>7709</v>
      </c>
      <c r="W33" s="2">
        <v>35</v>
      </c>
      <c r="X33" s="2"/>
      <c r="Y33" s="2"/>
      <c r="Z33" s="2"/>
      <c r="AA33" s="2"/>
      <c r="AB33" s="2"/>
      <c r="AC33" s="2"/>
      <c r="AD33" s="2"/>
      <c r="AE33" s="2"/>
      <c r="AF33" s="2"/>
      <c r="AG33" s="2"/>
      <c r="AH33" s="2"/>
      <c r="AI33" s="2"/>
      <c r="AJ33" s="2"/>
      <c r="AK33" s="2"/>
      <c r="AL33" s="2"/>
      <c r="AM33" s="2"/>
      <c r="AN33" s="2"/>
    </row>
    <row r="34" spans="2:40">
      <c r="B34" s="26">
        <v>41</v>
      </c>
      <c r="C34" s="26" t="str">
        <f t="shared" si="0"/>
        <v>Y</v>
      </c>
      <c r="D34" s="26" t="b">
        <f t="shared" si="1"/>
        <v>0</v>
      </c>
      <c r="E34" s="26" t="str">
        <f t="shared" si="2"/>
        <v>N</v>
      </c>
      <c r="F34" s="2" t="s">
        <v>7771</v>
      </c>
      <c r="G34" s="2" t="str">
        <f t="shared" si="3"/>
        <v/>
      </c>
      <c r="H34" s="8" t="s">
        <v>326</v>
      </c>
      <c r="I34" s="8"/>
      <c r="J34" s="8"/>
      <c r="K34" s="31" t="s">
        <v>7701</v>
      </c>
      <c r="L34" s="31" t="s">
        <v>7702</v>
      </c>
      <c r="M34" s="31" t="s">
        <v>7703</v>
      </c>
      <c r="N34" s="2" t="s">
        <v>7713</v>
      </c>
      <c r="O34" s="2" t="s">
        <v>7705</v>
      </c>
      <c r="P34" s="155" t="s">
        <v>7767</v>
      </c>
      <c r="Q34" s="2" t="s">
        <v>7772</v>
      </c>
      <c r="R34" s="2">
        <v>96700616</v>
      </c>
      <c r="S34" s="159" t="s">
        <v>7773</v>
      </c>
      <c r="T34" s="159">
        <v>1303</v>
      </c>
      <c r="U34" s="159" t="s">
        <v>107</v>
      </c>
      <c r="V34" s="3" t="s">
        <v>7709</v>
      </c>
      <c r="W34" s="2">
        <v>60</v>
      </c>
      <c r="X34" s="2"/>
      <c r="Y34" s="2"/>
      <c r="Z34" s="2"/>
      <c r="AA34" s="2"/>
      <c r="AB34" s="2"/>
      <c r="AC34" s="2"/>
      <c r="AD34" s="2"/>
      <c r="AE34" s="2"/>
      <c r="AF34" s="2"/>
      <c r="AG34" s="2"/>
      <c r="AH34" s="2"/>
      <c r="AI34" s="2"/>
      <c r="AJ34" s="2"/>
      <c r="AK34" s="2"/>
      <c r="AL34" s="2"/>
      <c r="AM34" s="2"/>
      <c r="AN34" s="2"/>
    </row>
    <row r="35" spans="2:40">
      <c r="B35" s="26">
        <v>42</v>
      </c>
      <c r="C35" s="26" t="str">
        <f t="shared" si="0"/>
        <v>Y</v>
      </c>
      <c r="D35" s="26" t="b">
        <f t="shared" si="1"/>
        <v>0</v>
      </c>
      <c r="E35" s="26" t="str">
        <f t="shared" si="2"/>
        <v>N</v>
      </c>
      <c r="F35" s="2" t="s">
        <v>7774</v>
      </c>
      <c r="G35" s="2" t="str">
        <f t="shared" si="3"/>
        <v/>
      </c>
      <c r="H35" s="8" t="s">
        <v>326</v>
      </c>
      <c r="I35" s="8"/>
      <c r="J35" s="8"/>
      <c r="K35" s="31" t="s">
        <v>7701</v>
      </c>
      <c r="L35" s="31" t="s">
        <v>7702</v>
      </c>
      <c r="M35" s="31" t="s">
        <v>7703</v>
      </c>
      <c r="N35" s="2" t="s">
        <v>7717</v>
      </c>
      <c r="O35" s="2" t="s">
        <v>7705</v>
      </c>
      <c r="P35" s="155" t="s">
        <v>7767</v>
      </c>
      <c r="Q35" s="2" t="s">
        <v>7772</v>
      </c>
      <c r="R35" s="2">
        <v>96700616</v>
      </c>
      <c r="S35" s="159" t="s">
        <v>7773</v>
      </c>
      <c r="T35" s="159">
        <v>1303</v>
      </c>
      <c r="U35" s="159" t="s">
        <v>107</v>
      </c>
      <c r="V35" s="3" t="s">
        <v>7709</v>
      </c>
      <c r="W35" s="2">
        <v>60</v>
      </c>
      <c r="X35" s="2"/>
      <c r="Y35" s="2"/>
      <c r="Z35" s="2"/>
      <c r="AA35" s="2"/>
      <c r="AB35" s="2"/>
      <c r="AC35" s="2"/>
      <c r="AD35" s="2"/>
      <c r="AE35" s="2"/>
      <c r="AF35" s="2"/>
      <c r="AG35" s="2"/>
      <c r="AH35" s="2"/>
      <c r="AI35" s="2"/>
      <c r="AJ35" s="2"/>
      <c r="AK35" s="2"/>
      <c r="AL35" s="2"/>
      <c r="AM35" s="2"/>
      <c r="AN35" s="2"/>
    </row>
    <row r="36" spans="2:40">
      <c r="B36" s="26">
        <v>43</v>
      </c>
      <c r="C36" s="26" t="str">
        <f t="shared" si="0"/>
        <v>Y</v>
      </c>
      <c r="D36" s="26" t="b">
        <f t="shared" si="1"/>
        <v>0</v>
      </c>
      <c r="E36" s="26" t="str">
        <f t="shared" si="2"/>
        <v>N</v>
      </c>
      <c r="F36" s="2" t="s">
        <v>7775</v>
      </c>
      <c r="G36" s="2" t="str">
        <f t="shared" si="3"/>
        <v/>
      </c>
      <c r="H36" s="8" t="s">
        <v>326</v>
      </c>
      <c r="I36" s="8"/>
      <c r="J36" s="8"/>
      <c r="K36" s="31" t="s">
        <v>7701</v>
      </c>
      <c r="L36" s="31" t="s">
        <v>7702</v>
      </c>
      <c r="M36" s="31" t="s">
        <v>7703</v>
      </c>
      <c r="N36" s="2" t="s">
        <v>7719</v>
      </c>
      <c r="O36" s="2" t="s">
        <v>7705</v>
      </c>
      <c r="P36" s="155" t="s">
        <v>7767</v>
      </c>
      <c r="Q36" s="2" t="s">
        <v>7776</v>
      </c>
      <c r="R36" s="2">
        <v>96700617</v>
      </c>
      <c r="S36" s="159" t="s">
        <v>7777</v>
      </c>
      <c r="T36" s="159">
        <v>1368</v>
      </c>
      <c r="U36" s="159" t="s">
        <v>107</v>
      </c>
      <c r="V36" s="3" t="s">
        <v>7709</v>
      </c>
      <c r="W36" s="2">
        <v>70</v>
      </c>
      <c r="X36" s="2"/>
      <c r="Y36" s="2"/>
      <c r="Z36" s="2"/>
      <c r="AA36" s="2"/>
      <c r="AB36" s="2"/>
      <c r="AC36" s="2"/>
      <c r="AD36" s="2"/>
      <c r="AE36" s="2"/>
      <c r="AF36" s="2"/>
      <c r="AG36" s="2"/>
      <c r="AH36" s="2"/>
      <c r="AI36" s="2"/>
      <c r="AJ36" s="2"/>
      <c r="AK36" s="2"/>
      <c r="AL36" s="2"/>
      <c r="AM36" s="2"/>
      <c r="AN36" s="2"/>
    </row>
    <row r="37" spans="2:40">
      <c r="B37" s="26">
        <v>44</v>
      </c>
      <c r="C37" s="26" t="str">
        <f t="shared" si="0"/>
        <v>Y</v>
      </c>
      <c r="D37" s="26" t="b">
        <f t="shared" si="1"/>
        <v>0</v>
      </c>
      <c r="E37" s="26" t="str">
        <f t="shared" si="2"/>
        <v>N</v>
      </c>
      <c r="F37" s="2" t="s">
        <v>7778</v>
      </c>
      <c r="G37" s="2" t="str">
        <f t="shared" si="3"/>
        <v/>
      </c>
      <c r="H37" s="8" t="s">
        <v>326</v>
      </c>
      <c r="I37" s="8"/>
      <c r="J37" s="8"/>
      <c r="K37" s="31" t="s">
        <v>7701</v>
      </c>
      <c r="L37" s="31" t="s">
        <v>7702</v>
      </c>
      <c r="M37" s="31" t="s">
        <v>7703</v>
      </c>
      <c r="N37" s="2" t="s">
        <v>7723</v>
      </c>
      <c r="O37" s="2" t="s">
        <v>7705</v>
      </c>
      <c r="P37" s="155" t="s">
        <v>7767</v>
      </c>
      <c r="Q37" s="2" t="s">
        <v>7776</v>
      </c>
      <c r="R37" s="2">
        <v>96700617</v>
      </c>
      <c r="S37" s="159" t="s">
        <v>7777</v>
      </c>
      <c r="T37" s="159">
        <v>1368</v>
      </c>
      <c r="U37" s="159" t="s">
        <v>107</v>
      </c>
      <c r="V37" s="3" t="s">
        <v>7709</v>
      </c>
      <c r="W37" s="2">
        <v>70</v>
      </c>
      <c r="X37" s="2"/>
      <c r="Y37" s="2"/>
      <c r="Z37" s="2"/>
      <c r="AA37" s="2"/>
      <c r="AB37" s="2"/>
      <c r="AC37" s="2"/>
      <c r="AD37" s="2"/>
      <c r="AE37" s="2"/>
      <c r="AF37" s="2"/>
      <c r="AG37" s="2"/>
      <c r="AH37" s="2"/>
      <c r="AI37" s="2"/>
      <c r="AJ37" s="2"/>
      <c r="AK37" s="2"/>
      <c r="AL37" s="2"/>
      <c r="AM37" s="2"/>
      <c r="AN37" s="2"/>
    </row>
    <row r="38" spans="2:40">
      <c r="B38" s="26">
        <v>45</v>
      </c>
      <c r="C38" s="26" t="str">
        <f t="shared" si="0"/>
        <v>Y</v>
      </c>
      <c r="D38" s="26" t="b">
        <f t="shared" si="1"/>
        <v>0</v>
      </c>
      <c r="E38" s="26" t="str">
        <f t="shared" si="2"/>
        <v>N</v>
      </c>
      <c r="F38" s="2" t="s">
        <v>7779</v>
      </c>
      <c r="G38" s="2" t="str">
        <f t="shared" si="3"/>
        <v/>
      </c>
      <c r="H38" s="8" t="s">
        <v>326</v>
      </c>
      <c r="I38" s="8"/>
      <c r="J38" s="8"/>
      <c r="K38" s="31" t="s">
        <v>7701</v>
      </c>
      <c r="L38" s="31" t="s">
        <v>7702</v>
      </c>
      <c r="M38" s="31" t="s">
        <v>7703</v>
      </c>
      <c r="N38" s="2" t="s">
        <v>7725</v>
      </c>
      <c r="O38" s="2" t="s">
        <v>7705</v>
      </c>
      <c r="P38" s="155" t="s">
        <v>7767</v>
      </c>
      <c r="Q38" s="2" t="s">
        <v>7780</v>
      </c>
      <c r="R38" s="2">
        <v>96700618</v>
      </c>
      <c r="S38" s="159" t="s">
        <v>7781</v>
      </c>
      <c r="T38" s="159">
        <v>1440</v>
      </c>
      <c r="U38" s="159" t="s">
        <v>107</v>
      </c>
      <c r="V38" s="3" t="s">
        <v>7709</v>
      </c>
      <c r="W38" s="2">
        <v>135</v>
      </c>
      <c r="X38" s="2"/>
      <c r="Y38" s="2"/>
      <c r="Z38" s="2"/>
      <c r="AA38" s="2"/>
      <c r="AB38" s="2"/>
      <c r="AC38" s="2"/>
      <c r="AD38" s="2"/>
      <c r="AE38" s="2"/>
      <c r="AF38" s="2"/>
      <c r="AG38" s="2"/>
      <c r="AH38" s="2"/>
      <c r="AI38" s="2"/>
      <c r="AJ38" s="2"/>
      <c r="AK38" s="2"/>
      <c r="AL38" s="2"/>
      <c r="AM38" s="2"/>
      <c r="AN38" s="2"/>
    </row>
    <row r="39" spans="2:40">
      <c r="B39" s="26">
        <v>46</v>
      </c>
      <c r="C39" s="26" t="str">
        <f t="shared" si="0"/>
        <v>Y</v>
      </c>
      <c r="D39" s="26" t="b">
        <f t="shared" si="1"/>
        <v>0</v>
      </c>
      <c r="E39" s="26" t="str">
        <f t="shared" si="2"/>
        <v>N</v>
      </c>
      <c r="F39" s="2" t="s">
        <v>7782</v>
      </c>
      <c r="G39" s="2" t="str">
        <f t="shared" si="3"/>
        <v/>
      </c>
      <c r="H39" s="8" t="s">
        <v>326</v>
      </c>
      <c r="I39" s="8"/>
      <c r="J39" s="8"/>
      <c r="K39" s="31" t="s">
        <v>7701</v>
      </c>
      <c r="L39" s="31" t="s">
        <v>7702</v>
      </c>
      <c r="M39" s="31" t="s">
        <v>7703</v>
      </c>
      <c r="N39" s="2" t="s">
        <v>7729</v>
      </c>
      <c r="O39" s="2" t="s">
        <v>7705</v>
      </c>
      <c r="P39" s="155" t="s">
        <v>7767</v>
      </c>
      <c r="Q39" s="2" t="s">
        <v>7780</v>
      </c>
      <c r="R39" s="2">
        <v>96700618</v>
      </c>
      <c r="S39" s="159" t="s">
        <v>7781</v>
      </c>
      <c r="T39" s="159">
        <v>1440</v>
      </c>
      <c r="U39" s="159" t="s">
        <v>107</v>
      </c>
      <c r="V39" s="3" t="s">
        <v>7709</v>
      </c>
      <c r="W39" s="2">
        <v>135</v>
      </c>
      <c r="X39" s="2"/>
      <c r="Y39" s="2"/>
      <c r="Z39" s="2"/>
      <c r="AA39" s="2"/>
      <c r="AB39" s="2"/>
      <c r="AC39" s="2"/>
      <c r="AD39" s="2"/>
      <c r="AE39" s="2"/>
      <c r="AF39" s="2"/>
      <c r="AG39" s="2"/>
      <c r="AH39" s="2"/>
      <c r="AI39" s="2"/>
      <c r="AJ39" s="2"/>
      <c r="AK39" s="2"/>
      <c r="AL39" s="2"/>
      <c r="AM39" s="2"/>
      <c r="AN39" s="2"/>
    </row>
    <row r="40" spans="2:40">
      <c r="B40" s="26">
        <v>47</v>
      </c>
      <c r="C40" s="26" t="str">
        <f t="shared" si="0"/>
        <v>Y</v>
      </c>
      <c r="D40" s="26" t="b">
        <f t="shared" si="1"/>
        <v>0</v>
      </c>
      <c r="E40" s="26" t="str">
        <f t="shared" si="2"/>
        <v>N</v>
      </c>
      <c r="F40" s="2" t="s">
        <v>7783</v>
      </c>
      <c r="G40" s="2" t="str">
        <f t="shared" si="3"/>
        <v/>
      </c>
      <c r="H40" s="8" t="s">
        <v>326</v>
      </c>
      <c r="I40" s="8"/>
      <c r="J40" s="8"/>
      <c r="K40" s="31" t="s">
        <v>7701</v>
      </c>
      <c r="L40" s="31" t="s">
        <v>7702</v>
      </c>
      <c r="M40" s="31" t="s">
        <v>7703</v>
      </c>
      <c r="N40" s="2" t="s">
        <v>7731</v>
      </c>
      <c r="O40" s="2" t="s">
        <v>7705</v>
      </c>
      <c r="P40" s="155" t="s">
        <v>7767</v>
      </c>
      <c r="Q40" s="2" t="s">
        <v>7784</v>
      </c>
      <c r="R40" s="2">
        <v>96700619</v>
      </c>
      <c r="S40" s="159" t="s">
        <v>7785</v>
      </c>
      <c r="T40" s="159">
        <v>1504</v>
      </c>
      <c r="U40" s="159" t="s">
        <v>107</v>
      </c>
      <c r="V40" s="3" t="s">
        <v>7709</v>
      </c>
      <c r="W40" s="2">
        <v>200</v>
      </c>
      <c r="X40" s="2"/>
      <c r="Y40" s="2"/>
      <c r="Z40" s="2"/>
      <c r="AA40" s="2"/>
      <c r="AB40" s="2"/>
      <c r="AC40" s="2"/>
      <c r="AD40" s="2"/>
      <c r="AE40" s="2"/>
      <c r="AF40" s="2"/>
      <c r="AG40" s="2"/>
      <c r="AH40" s="2"/>
      <c r="AI40" s="2"/>
      <c r="AJ40" s="2"/>
      <c r="AK40" s="2"/>
      <c r="AL40" s="2"/>
      <c r="AM40" s="2"/>
      <c r="AN40" s="2"/>
    </row>
    <row r="41" spans="2:40">
      <c r="B41" s="26">
        <v>48</v>
      </c>
      <c r="C41" s="26" t="str">
        <f t="shared" si="0"/>
        <v>Y</v>
      </c>
      <c r="D41" s="26" t="b">
        <f t="shared" si="1"/>
        <v>0</v>
      </c>
      <c r="E41" s="26" t="str">
        <f t="shared" si="2"/>
        <v>N</v>
      </c>
      <c r="F41" s="2" t="s">
        <v>7786</v>
      </c>
      <c r="G41" s="2" t="str">
        <f t="shared" si="3"/>
        <v/>
      </c>
      <c r="H41" s="8" t="s">
        <v>326</v>
      </c>
      <c r="I41" s="8"/>
      <c r="J41" s="8"/>
      <c r="K41" s="31" t="s">
        <v>7701</v>
      </c>
      <c r="L41" s="31" t="s">
        <v>7702</v>
      </c>
      <c r="M41" s="31" t="s">
        <v>7703</v>
      </c>
      <c r="N41" s="2" t="s">
        <v>7735</v>
      </c>
      <c r="O41" s="2" t="s">
        <v>7705</v>
      </c>
      <c r="P41" s="155" t="s">
        <v>7767</v>
      </c>
      <c r="Q41" s="2" t="s">
        <v>7784</v>
      </c>
      <c r="R41" s="2">
        <v>96700619</v>
      </c>
      <c r="S41" s="159" t="s">
        <v>7785</v>
      </c>
      <c r="T41" s="159">
        <v>1504</v>
      </c>
      <c r="U41" s="159" t="s">
        <v>107</v>
      </c>
      <c r="V41" s="3" t="s">
        <v>7709</v>
      </c>
      <c r="W41" s="2">
        <v>200</v>
      </c>
      <c r="X41" s="2"/>
      <c r="Y41" s="2"/>
      <c r="Z41" s="2"/>
      <c r="AA41" s="2"/>
      <c r="AB41" s="2"/>
      <c r="AC41" s="2"/>
      <c r="AD41" s="2"/>
      <c r="AE41" s="2"/>
      <c r="AF41" s="2"/>
      <c r="AG41" s="2"/>
      <c r="AH41" s="2"/>
      <c r="AI41" s="2"/>
      <c r="AJ41" s="2"/>
      <c r="AK41" s="2"/>
      <c r="AL41" s="2"/>
      <c r="AM41" s="2"/>
      <c r="AN41" s="2"/>
    </row>
    <row r="42" spans="2:40">
      <c r="B42" s="26">
        <v>49</v>
      </c>
      <c r="C42" s="26" t="str">
        <f t="shared" si="0"/>
        <v>Y</v>
      </c>
      <c r="D42" s="26" t="b">
        <f t="shared" si="1"/>
        <v>0</v>
      </c>
      <c r="E42" s="26" t="str">
        <f t="shared" si="2"/>
        <v>N</v>
      </c>
      <c r="F42" s="2" t="s">
        <v>7787</v>
      </c>
      <c r="G42" s="2" t="str">
        <f t="shared" si="3"/>
        <v/>
      </c>
      <c r="H42" s="8" t="s">
        <v>326</v>
      </c>
      <c r="I42" s="8"/>
      <c r="J42" s="8"/>
      <c r="K42" s="31" t="s">
        <v>7701</v>
      </c>
      <c r="L42" s="31" t="s">
        <v>7702</v>
      </c>
      <c r="M42" s="31" t="s">
        <v>7703</v>
      </c>
      <c r="N42" s="2" t="s">
        <v>7704</v>
      </c>
      <c r="O42" s="2" t="s">
        <v>7705</v>
      </c>
      <c r="P42" s="155" t="s">
        <v>7788</v>
      </c>
      <c r="Q42" s="2" t="s">
        <v>7789</v>
      </c>
      <c r="R42" s="2">
        <v>96700620</v>
      </c>
      <c r="S42" s="159" t="s">
        <v>7790</v>
      </c>
      <c r="T42" s="159">
        <v>1232</v>
      </c>
      <c r="U42" s="159" t="s">
        <v>107</v>
      </c>
      <c r="V42" s="3" t="s">
        <v>7709</v>
      </c>
      <c r="W42" s="2">
        <v>35</v>
      </c>
      <c r="X42" s="2"/>
      <c r="Y42" s="2"/>
      <c r="Z42" s="2"/>
      <c r="AA42" s="2"/>
      <c r="AB42" s="2"/>
      <c r="AC42" s="2"/>
      <c r="AD42" s="2"/>
      <c r="AE42" s="2"/>
      <c r="AF42" s="2"/>
      <c r="AG42" s="2"/>
      <c r="AH42" s="2"/>
      <c r="AI42" s="2"/>
      <c r="AJ42" s="2"/>
      <c r="AK42" s="2"/>
      <c r="AL42" s="2"/>
      <c r="AM42" s="2"/>
      <c r="AN42" s="2"/>
    </row>
    <row r="43" spans="2:40">
      <c r="B43" s="26">
        <v>50</v>
      </c>
      <c r="C43" s="26" t="str">
        <f t="shared" si="0"/>
        <v>Y</v>
      </c>
      <c r="D43" s="26" t="b">
        <f t="shared" si="1"/>
        <v>0</v>
      </c>
      <c r="E43" s="26" t="str">
        <f t="shared" si="2"/>
        <v>N</v>
      </c>
      <c r="F43" s="2" t="s">
        <v>7791</v>
      </c>
      <c r="G43" s="2" t="str">
        <f t="shared" si="3"/>
        <v/>
      </c>
      <c r="H43" s="8" t="s">
        <v>326</v>
      </c>
      <c r="I43" s="8"/>
      <c r="J43" s="8"/>
      <c r="K43" s="31" t="s">
        <v>7701</v>
      </c>
      <c r="L43" s="31" t="s">
        <v>7702</v>
      </c>
      <c r="M43" s="31" t="s">
        <v>7703</v>
      </c>
      <c r="N43" s="2" t="s">
        <v>7711</v>
      </c>
      <c r="O43" s="2" t="s">
        <v>7705</v>
      </c>
      <c r="P43" s="155" t="s">
        <v>7788</v>
      </c>
      <c r="Q43" s="2" t="s">
        <v>7789</v>
      </c>
      <c r="R43" s="2">
        <v>96700620</v>
      </c>
      <c r="S43" s="159" t="s">
        <v>7790</v>
      </c>
      <c r="T43" s="159">
        <v>1232</v>
      </c>
      <c r="U43" s="159" t="s">
        <v>107</v>
      </c>
      <c r="V43" s="3" t="s">
        <v>7709</v>
      </c>
      <c r="W43" s="2">
        <v>35</v>
      </c>
      <c r="X43" s="2"/>
      <c r="Y43" s="2"/>
      <c r="Z43" s="2"/>
      <c r="AA43" s="2"/>
      <c r="AB43" s="2"/>
      <c r="AC43" s="2"/>
      <c r="AD43" s="2"/>
      <c r="AE43" s="2"/>
      <c r="AF43" s="2"/>
      <c r="AG43" s="2"/>
      <c r="AH43" s="2"/>
      <c r="AI43" s="2"/>
      <c r="AJ43" s="2"/>
      <c r="AK43" s="2"/>
      <c r="AL43" s="2"/>
      <c r="AM43" s="2"/>
      <c r="AN43" s="2"/>
    </row>
    <row r="44" spans="2:40">
      <c r="B44" s="26">
        <v>51</v>
      </c>
      <c r="C44" s="26" t="str">
        <f t="shared" si="0"/>
        <v>Y</v>
      </c>
      <c r="D44" s="26" t="b">
        <f t="shared" si="1"/>
        <v>0</v>
      </c>
      <c r="E44" s="26" t="str">
        <f t="shared" si="2"/>
        <v>N</v>
      </c>
      <c r="F44" s="2" t="s">
        <v>7792</v>
      </c>
      <c r="G44" s="2" t="str">
        <f t="shared" si="3"/>
        <v/>
      </c>
      <c r="H44" s="8" t="s">
        <v>326</v>
      </c>
      <c r="I44" s="8"/>
      <c r="J44" s="8"/>
      <c r="K44" s="31" t="s">
        <v>7701</v>
      </c>
      <c r="L44" s="31" t="s">
        <v>7702</v>
      </c>
      <c r="M44" s="31" t="s">
        <v>7703</v>
      </c>
      <c r="N44" s="2" t="s">
        <v>7713</v>
      </c>
      <c r="O44" s="2" t="s">
        <v>7705</v>
      </c>
      <c r="P44" s="155" t="s">
        <v>7788</v>
      </c>
      <c r="Q44" s="2" t="s">
        <v>7789</v>
      </c>
      <c r="R44" s="2">
        <v>96700621</v>
      </c>
      <c r="S44" s="159" t="s">
        <v>7793</v>
      </c>
      <c r="T44" s="159">
        <v>1303</v>
      </c>
      <c r="U44" s="159" t="s">
        <v>107</v>
      </c>
      <c r="V44" s="3" t="s">
        <v>7709</v>
      </c>
      <c r="W44" s="2">
        <v>60</v>
      </c>
      <c r="X44" s="2"/>
      <c r="Y44" s="2"/>
      <c r="Z44" s="2"/>
      <c r="AA44" s="2"/>
      <c r="AB44" s="2"/>
      <c r="AC44" s="2"/>
      <c r="AD44" s="2"/>
      <c r="AE44" s="2"/>
      <c r="AF44" s="2"/>
      <c r="AG44" s="2"/>
      <c r="AH44" s="2"/>
      <c r="AI44" s="2"/>
      <c r="AJ44" s="2"/>
      <c r="AK44" s="2"/>
      <c r="AL44" s="2"/>
      <c r="AM44" s="2"/>
      <c r="AN44" s="2"/>
    </row>
    <row r="45" spans="2:40">
      <c r="B45" s="26">
        <v>52</v>
      </c>
      <c r="C45" s="26" t="str">
        <f t="shared" si="0"/>
        <v>Y</v>
      </c>
      <c r="D45" s="26" t="b">
        <f t="shared" si="1"/>
        <v>0</v>
      </c>
      <c r="E45" s="26" t="str">
        <f t="shared" si="2"/>
        <v>N</v>
      </c>
      <c r="F45" s="2" t="s">
        <v>7794</v>
      </c>
      <c r="G45" s="2" t="str">
        <f t="shared" si="3"/>
        <v/>
      </c>
      <c r="H45" s="8" t="s">
        <v>326</v>
      </c>
      <c r="I45" s="8"/>
      <c r="J45" s="8"/>
      <c r="K45" s="31" t="s">
        <v>7701</v>
      </c>
      <c r="L45" s="31" t="s">
        <v>7702</v>
      </c>
      <c r="M45" s="31" t="s">
        <v>7703</v>
      </c>
      <c r="N45" s="2" t="s">
        <v>7717</v>
      </c>
      <c r="O45" s="2" t="s">
        <v>7705</v>
      </c>
      <c r="P45" s="155" t="s">
        <v>7788</v>
      </c>
      <c r="Q45" s="2" t="s">
        <v>7789</v>
      </c>
      <c r="R45" s="2">
        <v>96700621</v>
      </c>
      <c r="S45" s="159" t="s">
        <v>7793</v>
      </c>
      <c r="T45" s="159">
        <v>1303</v>
      </c>
      <c r="U45" s="159" t="s">
        <v>107</v>
      </c>
      <c r="V45" s="3" t="s">
        <v>7709</v>
      </c>
      <c r="W45" s="2">
        <v>60</v>
      </c>
      <c r="X45" s="2"/>
      <c r="Y45" s="2"/>
      <c r="Z45" s="2"/>
      <c r="AA45" s="2"/>
      <c r="AB45" s="2"/>
      <c r="AC45" s="2"/>
      <c r="AD45" s="2"/>
      <c r="AE45" s="2"/>
      <c r="AF45" s="2"/>
      <c r="AG45" s="2"/>
      <c r="AH45" s="2"/>
      <c r="AI45" s="2"/>
      <c r="AJ45" s="2"/>
      <c r="AK45" s="2"/>
      <c r="AL45" s="2"/>
      <c r="AM45" s="2"/>
      <c r="AN45" s="2"/>
    </row>
    <row r="46" spans="2:40">
      <c r="B46" s="26">
        <v>53</v>
      </c>
      <c r="C46" s="26" t="str">
        <f t="shared" si="0"/>
        <v>Y</v>
      </c>
      <c r="D46" s="26" t="b">
        <f t="shared" si="1"/>
        <v>0</v>
      </c>
      <c r="E46" s="26" t="str">
        <f t="shared" si="2"/>
        <v>N</v>
      </c>
      <c r="F46" s="2" t="s">
        <v>7795</v>
      </c>
      <c r="G46" s="2" t="str">
        <f t="shared" si="3"/>
        <v/>
      </c>
      <c r="H46" s="8" t="s">
        <v>326</v>
      </c>
      <c r="I46" s="8"/>
      <c r="J46" s="8"/>
      <c r="K46" s="31" t="s">
        <v>7701</v>
      </c>
      <c r="L46" s="31" t="s">
        <v>7702</v>
      </c>
      <c r="M46" s="31" t="s">
        <v>7703</v>
      </c>
      <c r="N46" s="2" t="s">
        <v>7719</v>
      </c>
      <c r="O46" s="2" t="s">
        <v>7705</v>
      </c>
      <c r="P46" s="155" t="s">
        <v>7788</v>
      </c>
      <c r="Q46" s="2" t="s">
        <v>7796</v>
      </c>
      <c r="R46" s="2">
        <v>96700622</v>
      </c>
      <c r="S46" s="159" t="s">
        <v>7797</v>
      </c>
      <c r="T46" s="159">
        <v>1368</v>
      </c>
      <c r="U46" s="159" t="s">
        <v>107</v>
      </c>
      <c r="V46" s="3" t="s">
        <v>7709</v>
      </c>
      <c r="W46" s="2">
        <v>70</v>
      </c>
      <c r="X46" s="2"/>
      <c r="Y46" s="2"/>
      <c r="Z46" s="2"/>
      <c r="AA46" s="2"/>
      <c r="AB46" s="2"/>
      <c r="AC46" s="2"/>
      <c r="AD46" s="2"/>
      <c r="AE46" s="2"/>
      <c r="AF46" s="2"/>
      <c r="AG46" s="2"/>
      <c r="AH46" s="2"/>
      <c r="AI46" s="2"/>
      <c r="AJ46" s="2"/>
      <c r="AK46" s="2"/>
      <c r="AL46" s="2"/>
      <c r="AM46" s="2"/>
      <c r="AN46" s="2"/>
    </row>
    <row r="47" spans="2:40">
      <c r="B47" s="26">
        <v>54</v>
      </c>
      <c r="C47" s="26" t="str">
        <f t="shared" si="0"/>
        <v>Y</v>
      </c>
      <c r="D47" s="26" t="b">
        <f t="shared" si="1"/>
        <v>0</v>
      </c>
      <c r="E47" s="26" t="str">
        <f t="shared" si="2"/>
        <v>N</v>
      </c>
      <c r="F47" s="2" t="s">
        <v>7798</v>
      </c>
      <c r="G47" s="2" t="str">
        <f t="shared" si="3"/>
        <v/>
      </c>
      <c r="H47" s="8" t="s">
        <v>326</v>
      </c>
      <c r="I47" s="8"/>
      <c r="J47" s="8"/>
      <c r="K47" s="31" t="s">
        <v>7701</v>
      </c>
      <c r="L47" s="31" t="s">
        <v>7702</v>
      </c>
      <c r="M47" s="31" t="s">
        <v>7703</v>
      </c>
      <c r="N47" s="2" t="s">
        <v>7723</v>
      </c>
      <c r="O47" s="2" t="s">
        <v>7705</v>
      </c>
      <c r="P47" s="155" t="s">
        <v>7788</v>
      </c>
      <c r="Q47" s="2" t="s">
        <v>7796</v>
      </c>
      <c r="R47" s="2">
        <v>96700622</v>
      </c>
      <c r="S47" s="159" t="s">
        <v>7797</v>
      </c>
      <c r="T47" s="159">
        <v>1368</v>
      </c>
      <c r="U47" s="159" t="s">
        <v>107</v>
      </c>
      <c r="V47" s="3" t="s">
        <v>7709</v>
      </c>
      <c r="W47" s="2">
        <v>70</v>
      </c>
      <c r="X47" s="2"/>
      <c r="Y47" s="2"/>
      <c r="Z47" s="2"/>
      <c r="AA47" s="2"/>
      <c r="AB47" s="2"/>
      <c r="AC47" s="2"/>
      <c r="AD47" s="2"/>
      <c r="AE47" s="2"/>
      <c r="AF47" s="2"/>
      <c r="AG47" s="2"/>
      <c r="AH47" s="2"/>
      <c r="AI47" s="2"/>
      <c r="AJ47" s="2"/>
      <c r="AK47" s="2"/>
      <c r="AL47" s="2"/>
      <c r="AM47" s="2"/>
      <c r="AN47" s="2"/>
    </row>
    <row r="48" spans="2:40">
      <c r="B48" s="26">
        <v>55</v>
      </c>
      <c r="C48" s="26" t="str">
        <f t="shared" si="0"/>
        <v>Y</v>
      </c>
      <c r="D48" s="26" t="b">
        <f t="shared" si="1"/>
        <v>0</v>
      </c>
      <c r="E48" s="26" t="str">
        <f t="shared" si="2"/>
        <v>N</v>
      </c>
      <c r="F48" s="2" t="s">
        <v>7799</v>
      </c>
      <c r="G48" s="2" t="str">
        <f t="shared" si="3"/>
        <v/>
      </c>
      <c r="H48" s="8" t="s">
        <v>326</v>
      </c>
      <c r="I48" s="8"/>
      <c r="J48" s="8"/>
      <c r="K48" s="31" t="s">
        <v>7701</v>
      </c>
      <c r="L48" s="31" t="s">
        <v>7702</v>
      </c>
      <c r="M48" s="31" t="s">
        <v>7703</v>
      </c>
      <c r="N48" s="2" t="s">
        <v>7725</v>
      </c>
      <c r="O48" s="2" t="s">
        <v>7705</v>
      </c>
      <c r="P48" s="155" t="s">
        <v>7788</v>
      </c>
      <c r="Q48" s="2" t="s">
        <v>7800</v>
      </c>
      <c r="R48" s="2">
        <v>96700623</v>
      </c>
      <c r="S48" s="159" t="s">
        <v>7801</v>
      </c>
      <c r="T48" s="159">
        <v>1440</v>
      </c>
      <c r="U48" s="159" t="s">
        <v>107</v>
      </c>
      <c r="V48" s="3" t="s">
        <v>7709</v>
      </c>
      <c r="W48" s="2">
        <v>135</v>
      </c>
      <c r="X48" s="2"/>
      <c r="Y48" s="2"/>
      <c r="Z48" s="2"/>
      <c r="AA48" s="2"/>
      <c r="AB48" s="2"/>
      <c r="AC48" s="2"/>
      <c r="AD48" s="2"/>
      <c r="AE48" s="2"/>
      <c r="AF48" s="2"/>
      <c r="AG48" s="2"/>
      <c r="AH48" s="2"/>
      <c r="AI48" s="2"/>
      <c r="AJ48" s="2"/>
      <c r="AK48" s="2"/>
      <c r="AL48" s="2"/>
      <c r="AM48" s="2"/>
      <c r="AN48" s="2"/>
    </row>
    <row r="49" spans="2:40">
      <c r="B49" s="26">
        <v>56</v>
      </c>
      <c r="C49" s="26" t="str">
        <f t="shared" si="0"/>
        <v>Y</v>
      </c>
      <c r="D49" s="26" t="b">
        <f t="shared" si="1"/>
        <v>0</v>
      </c>
      <c r="E49" s="26" t="str">
        <f t="shared" si="2"/>
        <v>N</v>
      </c>
      <c r="F49" s="2" t="s">
        <v>7802</v>
      </c>
      <c r="G49" s="2" t="str">
        <f t="shared" si="3"/>
        <v/>
      </c>
      <c r="H49" s="8" t="s">
        <v>326</v>
      </c>
      <c r="I49" s="8"/>
      <c r="J49" s="8"/>
      <c r="K49" s="31" t="s">
        <v>7701</v>
      </c>
      <c r="L49" s="31" t="s">
        <v>7702</v>
      </c>
      <c r="M49" s="31" t="s">
        <v>7703</v>
      </c>
      <c r="N49" s="2" t="s">
        <v>7729</v>
      </c>
      <c r="O49" s="2" t="s">
        <v>7705</v>
      </c>
      <c r="P49" s="155" t="s">
        <v>7788</v>
      </c>
      <c r="Q49" s="2" t="s">
        <v>7800</v>
      </c>
      <c r="R49" s="2">
        <v>96700623</v>
      </c>
      <c r="S49" s="159" t="s">
        <v>7801</v>
      </c>
      <c r="T49" s="159">
        <v>1440</v>
      </c>
      <c r="U49" s="159" t="s">
        <v>107</v>
      </c>
      <c r="V49" s="3" t="s">
        <v>7709</v>
      </c>
      <c r="W49" s="2">
        <v>135</v>
      </c>
      <c r="X49" s="2"/>
      <c r="Y49" s="2"/>
      <c r="Z49" s="2"/>
      <c r="AA49" s="2"/>
      <c r="AB49" s="2"/>
      <c r="AC49" s="2"/>
      <c r="AD49" s="2"/>
      <c r="AE49" s="2"/>
      <c r="AF49" s="2"/>
      <c r="AG49" s="2"/>
      <c r="AH49" s="2"/>
      <c r="AI49" s="2"/>
      <c r="AJ49" s="2"/>
      <c r="AK49" s="2"/>
      <c r="AL49" s="2"/>
      <c r="AM49" s="2"/>
      <c r="AN49" s="2"/>
    </row>
    <row r="50" spans="2:40">
      <c r="B50" s="26">
        <v>57</v>
      </c>
      <c r="C50" s="26" t="str">
        <f t="shared" si="0"/>
        <v>Y</v>
      </c>
      <c r="D50" s="26" t="b">
        <f t="shared" si="1"/>
        <v>0</v>
      </c>
      <c r="E50" s="26" t="str">
        <f t="shared" si="2"/>
        <v>N</v>
      </c>
      <c r="F50" s="2" t="s">
        <v>7803</v>
      </c>
      <c r="G50" s="2" t="str">
        <f t="shared" si="3"/>
        <v/>
      </c>
      <c r="H50" s="8" t="s">
        <v>326</v>
      </c>
      <c r="I50" s="8"/>
      <c r="J50" s="8"/>
      <c r="K50" s="31" t="s">
        <v>7701</v>
      </c>
      <c r="L50" s="31" t="s">
        <v>7702</v>
      </c>
      <c r="M50" s="31" t="s">
        <v>7703</v>
      </c>
      <c r="N50" s="2" t="s">
        <v>7731</v>
      </c>
      <c r="O50" s="2" t="s">
        <v>7705</v>
      </c>
      <c r="P50" s="155" t="s">
        <v>7788</v>
      </c>
      <c r="Q50" s="2" t="s">
        <v>7800</v>
      </c>
      <c r="R50" s="2">
        <v>96700624</v>
      </c>
      <c r="S50" s="159" t="s">
        <v>7804</v>
      </c>
      <c r="T50" s="159">
        <v>1504</v>
      </c>
      <c r="U50" s="159" t="s">
        <v>107</v>
      </c>
      <c r="V50" s="3" t="s">
        <v>7709</v>
      </c>
      <c r="W50" s="2">
        <v>200</v>
      </c>
      <c r="X50" s="2"/>
      <c r="Y50" s="2"/>
      <c r="Z50" s="2"/>
      <c r="AA50" s="2"/>
      <c r="AB50" s="2"/>
      <c r="AC50" s="2"/>
      <c r="AD50" s="2"/>
      <c r="AE50" s="2"/>
      <c r="AF50" s="2"/>
      <c r="AG50" s="2"/>
      <c r="AH50" s="2"/>
      <c r="AI50" s="2"/>
      <c r="AJ50" s="2"/>
      <c r="AK50" s="2"/>
      <c r="AL50" s="2"/>
      <c r="AM50" s="2"/>
      <c r="AN50" s="2"/>
    </row>
    <row r="51" spans="2:40">
      <c r="B51" s="26">
        <v>58</v>
      </c>
      <c r="C51" s="26" t="str">
        <f t="shared" si="0"/>
        <v>Y</v>
      </c>
      <c r="D51" s="26" t="b">
        <f t="shared" si="1"/>
        <v>0</v>
      </c>
      <c r="E51" s="26" t="str">
        <f t="shared" si="2"/>
        <v>N</v>
      </c>
      <c r="F51" s="2" t="s">
        <v>7805</v>
      </c>
      <c r="G51" s="2" t="str">
        <f t="shared" si="3"/>
        <v/>
      </c>
      <c r="H51" s="8" t="s">
        <v>326</v>
      </c>
      <c r="I51" s="8"/>
      <c r="J51" s="8"/>
      <c r="K51" s="31" t="s">
        <v>7701</v>
      </c>
      <c r="L51" s="31" t="s">
        <v>7702</v>
      </c>
      <c r="M51" s="31" t="s">
        <v>7703</v>
      </c>
      <c r="N51" s="2" t="s">
        <v>7735</v>
      </c>
      <c r="O51" s="2" t="s">
        <v>7705</v>
      </c>
      <c r="P51" s="155" t="s">
        <v>7788</v>
      </c>
      <c r="Q51" s="2" t="s">
        <v>7800</v>
      </c>
      <c r="R51" s="2">
        <v>96700624</v>
      </c>
      <c r="S51" s="159" t="s">
        <v>7804</v>
      </c>
      <c r="T51" s="159">
        <v>1504</v>
      </c>
      <c r="U51" s="159" t="s">
        <v>107</v>
      </c>
      <c r="V51" s="3" t="s">
        <v>7709</v>
      </c>
      <c r="W51" s="2">
        <v>200</v>
      </c>
      <c r="X51" s="2"/>
      <c r="Y51" s="2"/>
      <c r="Z51" s="2"/>
      <c r="AA51" s="2"/>
      <c r="AB51" s="2"/>
      <c r="AC51" s="2"/>
      <c r="AD51" s="2"/>
      <c r="AE51" s="2"/>
      <c r="AF51" s="2"/>
      <c r="AG51" s="2"/>
      <c r="AH51" s="2"/>
      <c r="AI51" s="2"/>
      <c r="AJ51" s="2"/>
      <c r="AK51" s="2"/>
      <c r="AL51" s="2"/>
      <c r="AM51" s="2"/>
      <c r="AN51" s="2"/>
    </row>
    <row r="52" spans="2:40">
      <c r="B52" s="26">
        <v>59</v>
      </c>
      <c r="C52" s="26" t="str">
        <f t="shared" si="0"/>
        <v>Y</v>
      </c>
      <c r="D52" s="26" t="b">
        <f t="shared" si="1"/>
        <v>0</v>
      </c>
      <c r="E52" s="26" t="str">
        <f t="shared" si="2"/>
        <v>N</v>
      </c>
      <c r="F52" s="2" t="s">
        <v>7806</v>
      </c>
      <c r="G52" s="2" t="str">
        <f t="shared" si="3"/>
        <v/>
      </c>
      <c r="H52" s="8" t="s">
        <v>326</v>
      </c>
      <c r="I52" s="8"/>
      <c r="J52" s="8"/>
      <c r="K52" s="31" t="s">
        <v>7701</v>
      </c>
      <c r="L52" s="31" t="s">
        <v>7702</v>
      </c>
      <c r="M52" s="31" t="s">
        <v>7703</v>
      </c>
      <c r="N52" s="2" t="s">
        <v>7756</v>
      </c>
      <c r="O52" s="2" t="s">
        <v>7705</v>
      </c>
      <c r="P52" s="155" t="s">
        <v>7788</v>
      </c>
      <c r="Q52" s="2" t="s">
        <v>7807</v>
      </c>
      <c r="R52" s="2">
        <v>96700625</v>
      </c>
      <c r="S52" s="159" t="s">
        <v>7808</v>
      </c>
      <c r="T52" s="159">
        <v>1640</v>
      </c>
      <c r="U52" s="159" t="s">
        <v>107</v>
      </c>
      <c r="V52" s="3" t="s">
        <v>7709</v>
      </c>
      <c r="W52" s="2">
        <v>240</v>
      </c>
      <c r="X52" s="2"/>
      <c r="Y52" s="2"/>
      <c r="Z52" s="2"/>
      <c r="AA52" s="2"/>
      <c r="AB52" s="2"/>
      <c r="AC52" s="2"/>
      <c r="AD52" s="2"/>
      <c r="AE52" s="2"/>
      <c r="AF52" s="2"/>
      <c r="AG52" s="2"/>
      <c r="AH52" s="2"/>
      <c r="AI52" s="2"/>
      <c r="AJ52" s="2"/>
      <c r="AK52" s="2"/>
      <c r="AL52" s="2"/>
      <c r="AM52" s="2"/>
      <c r="AN52" s="2"/>
    </row>
    <row r="53" spans="2:40">
      <c r="B53" s="26">
        <v>60</v>
      </c>
      <c r="C53" s="26" t="str">
        <f t="shared" si="0"/>
        <v>Y</v>
      </c>
      <c r="D53" s="26" t="b">
        <f t="shared" si="1"/>
        <v>0</v>
      </c>
      <c r="E53" s="26" t="str">
        <f t="shared" si="2"/>
        <v>N</v>
      </c>
      <c r="F53" s="2" t="s">
        <v>7809</v>
      </c>
      <c r="G53" s="2" t="str">
        <f t="shared" si="3"/>
        <v/>
      </c>
      <c r="H53" s="8" t="s">
        <v>326</v>
      </c>
      <c r="I53" s="8"/>
      <c r="J53" s="8"/>
      <c r="K53" s="31" t="s">
        <v>7701</v>
      </c>
      <c r="L53" s="31" t="s">
        <v>7702</v>
      </c>
      <c r="M53" s="31" t="s">
        <v>7703</v>
      </c>
      <c r="N53" s="2" t="s">
        <v>7760</v>
      </c>
      <c r="O53" s="2" t="s">
        <v>7705</v>
      </c>
      <c r="P53" s="155" t="s">
        <v>7788</v>
      </c>
      <c r="Q53" s="2" t="s">
        <v>7807</v>
      </c>
      <c r="R53" s="2">
        <v>96700625</v>
      </c>
      <c r="S53" s="159" t="s">
        <v>7808</v>
      </c>
      <c r="T53" s="159">
        <v>1640</v>
      </c>
      <c r="U53" s="159" t="s">
        <v>107</v>
      </c>
      <c r="V53" s="3" t="s">
        <v>7709</v>
      </c>
      <c r="W53" s="2">
        <v>240</v>
      </c>
      <c r="X53" s="2"/>
      <c r="Y53" s="2"/>
      <c r="Z53" s="2"/>
      <c r="AA53" s="2"/>
      <c r="AB53" s="2"/>
      <c r="AC53" s="2"/>
      <c r="AD53" s="2"/>
      <c r="AE53" s="2"/>
      <c r="AF53" s="2"/>
      <c r="AG53" s="2"/>
      <c r="AH53" s="2"/>
      <c r="AI53" s="2"/>
      <c r="AJ53" s="2"/>
      <c r="AK53" s="2"/>
      <c r="AL53" s="2"/>
      <c r="AM53" s="2"/>
      <c r="AN53" s="2"/>
    </row>
    <row r="54" spans="2:40">
      <c r="B54" s="26">
        <v>61</v>
      </c>
      <c r="C54" s="26" t="str">
        <f t="shared" si="0"/>
        <v>Y</v>
      </c>
      <c r="D54" s="26" t="b">
        <f t="shared" si="1"/>
        <v>0</v>
      </c>
      <c r="E54" s="26" t="str">
        <f t="shared" si="2"/>
        <v>N</v>
      </c>
      <c r="F54" s="2" t="s">
        <v>7810</v>
      </c>
      <c r="G54" s="2" t="str">
        <f t="shared" si="3"/>
        <v/>
      </c>
      <c r="H54" s="8" t="s">
        <v>326</v>
      </c>
      <c r="I54" s="8"/>
      <c r="J54" s="8"/>
      <c r="K54" s="31" t="s">
        <v>7701</v>
      </c>
      <c r="L54" s="31" t="s">
        <v>7702</v>
      </c>
      <c r="M54" s="31" t="s">
        <v>7703</v>
      </c>
      <c r="N54" s="2" t="s">
        <v>7762</v>
      </c>
      <c r="O54" s="2" t="s">
        <v>7705</v>
      </c>
      <c r="P54" s="155" t="s">
        <v>7788</v>
      </c>
      <c r="Q54" s="2" t="s">
        <v>7807</v>
      </c>
      <c r="R54" s="2" t="s">
        <v>544</v>
      </c>
      <c r="S54" s="159" t="s">
        <v>7811</v>
      </c>
      <c r="T54" s="159">
        <v>1776</v>
      </c>
      <c r="U54" s="159" t="s">
        <v>107</v>
      </c>
      <c r="V54" s="3" t="s">
        <v>7709</v>
      </c>
      <c r="W54" s="2">
        <v>265</v>
      </c>
      <c r="X54" s="2"/>
      <c r="Y54" s="2"/>
      <c r="Z54" s="2"/>
      <c r="AA54" s="2"/>
      <c r="AB54" s="2"/>
      <c r="AC54" s="2"/>
      <c r="AD54" s="2"/>
      <c r="AE54" s="2"/>
      <c r="AF54" s="2"/>
      <c r="AG54" s="2"/>
      <c r="AH54" s="2"/>
      <c r="AI54" s="2"/>
      <c r="AJ54" s="2"/>
      <c r="AK54" s="2"/>
      <c r="AL54" s="2"/>
      <c r="AM54" s="2"/>
      <c r="AN54" s="2"/>
    </row>
    <row r="55" spans="2:40">
      <c r="B55" s="26">
        <v>62</v>
      </c>
      <c r="C55" s="26" t="str">
        <f t="shared" si="0"/>
        <v>Y</v>
      </c>
      <c r="D55" s="26" t="b">
        <f t="shared" si="1"/>
        <v>0</v>
      </c>
      <c r="E55" s="26" t="str">
        <f t="shared" si="2"/>
        <v>N</v>
      </c>
      <c r="F55" s="2" t="s">
        <v>7812</v>
      </c>
      <c r="G55" s="2" t="str">
        <f t="shared" si="3"/>
        <v/>
      </c>
      <c r="H55" s="8" t="s">
        <v>326</v>
      </c>
      <c r="I55" s="8"/>
      <c r="J55" s="8"/>
      <c r="K55" s="31" t="s">
        <v>7701</v>
      </c>
      <c r="L55" s="31" t="s">
        <v>7702</v>
      </c>
      <c r="M55" s="31" t="s">
        <v>7703</v>
      </c>
      <c r="N55" s="2" t="s">
        <v>7765</v>
      </c>
      <c r="O55" s="2" t="s">
        <v>7705</v>
      </c>
      <c r="P55" s="155" t="s">
        <v>7788</v>
      </c>
      <c r="Q55" s="2" t="s">
        <v>7807</v>
      </c>
      <c r="R55" s="2" t="s">
        <v>544</v>
      </c>
      <c r="S55" s="159" t="s">
        <v>7811</v>
      </c>
      <c r="T55" s="159">
        <v>1776</v>
      </c>
      <c r="U55" s="159" t="s">
        <v>107</v>
      </c>
      <c r="V55" s="3" t="s">
        <v>7709</v>
      </c>
      <c r="W55" s="2">
        <v>265</v>
      </c>
      <c r="X55" s="2"/>
      <c r="Y55" s="2"/>
      <c r="Z55" s="2"/>
      <c r="AA55" s="2"/>
      <c r="AB55" s="2"/>
      <c r="AC55" s="2"/>
      <c r="AD55" s="2"/>
      <c r="AE55" s="2"/>
      <c r="AF55" s="2"/>
      <c r="AG55" s="2"/>
      <c r="AH55" s="2"/>
      <c r="AI55" s="2"/>
      <c r="AJ55" s="2"/>
      <c r="AK55" s="2"/>
      <c r="AL55" s="2"/>
      <c r="AM55" s="2"/>
      <c r="AN55" s="2"/>
    </row>
    <row r="56" spans="2:40">
      <c r="B56" s="26">
        <v>77</v>
      </c>
      <c r="C56" s="26" t="str">
        <f t="shared" ref="C56:C94" si="4">IF(K56 = "BaseplateSteel","Y","N")</f>
        <v>Y</v>
      </c>
      <c r="D56" s="26" t="b">
        <f t="shared" ref="D56:D94" si="5">OR(P56 = "Woods_Sureflex", P56 = "Falk_T10_Grid")</f>
        <v>1</v>
      </c>
      <c r="E56" s="26" t="str">
        <f t="shared" ref="E56:E94" si="6">IF(AND(C56="Y", D56=TRUE),"Y","N")</f>
        <v>Y</v>
      </c>
      <c r="F56" s="2" t="s">
        <v>7813</v>
      </c>
      <c r="G56" s="2" t="str">
        <f t="shared" ref="G56:G94" si="7">IF(E56="Y",F56,"")</f>
        <v>ConTab_BOM_KP_Baseplates_77</v>
      </c>
      <c r="H56" s="8" t="s">
        <v>326</v>
      </c>
      <c r="I56" s="8"/>
      <c r="J56" s="8"/>
      <c r="K56" s="31" t="s">
        <v>7701</v>
      </c>
      <c r="L56" s="31" t="s">
        <v>7702</v>
      </c>
      <c r="M56" s="31" t="s">
        <v>7703</v>
      </c>
      <c r="N56" s="2" t="s">
        <v>7704</v>
      </c>
      <c r="O56" s="2" t="s">
        <v>7814</v>
      </c>
      <c r="P56" s="155" t="s">
        <v>7706</v>
      </c>
      <c r="Q56" s="2" t="s">
        <v>7707</v>
      </c>
      <c r="R56" s="2" t="s">
        <v>544</v>
      </c>
      <c r="S56" s="159" t="s">
        <v>7815</v>
      </c>
      <c r="T56" s="159">
        <v>824</v>
      </c>
      <c r="U56" s="159" t="s">
        <v>107</v>
      </c>
      <c r="V56" s="3" t="s">
        <v>7709</v>
      </c>
      <c r="W56" s="2">
        <v>35</v>
      </c>
      <c r="X56" s="2"/>
      <c r="Y56" s="2"/>
      <c r="Z56" s="2"/>
      <c r="AA56" s="2"/>
      <c r="AB56" s="2"/>
      <c r="AC56" s="2"/>
      <c r="AD56" s="2"/>
      <c r="AE56" s="2"/>
      <c r="AF56" s="2"/>
      <c r="AG56" s="2"/>
      <c r="AH56" s="2"/>
      <c r="AI56" s="2"/>
      <c r="AJ56" s="2"/>
      <c r="AK56" s="2"/>
      <c r="AL56" s="2"/>
      <c r="AM56" s="2"/>
      <c r="AN56" s="2"/>
    </row>
    <row r="57" spans="2:40">
      <c r="B57" s="26">
        <v>78</v>
      </c>
      <c r="C57" s="26" t="str">
        <f t="shared" si="4"/>
        <v>Y</v>
      </c>
      <c r="D57" s="26" t="b">
        <f t="shared" si="5"/>
        <v>1</v>
      </c>
      <c r="E57" s="26" t="str">
        <f t="shared" si="6"/>
        <v>Y</v>
      </c>
      <c r="F57" s="2" t="s">
        <v>7816</v>
      </c>
      <c r="G57" s="2" t="str">
        <f t="shared" si="7"/>
        <v>ConTab_BOM_KP_Baseplates_78</v>
      </c>
      <c r="H57" s="8" t="s">
        <v>326</v>
      </c>
      <c r="I57" s="8"/>
      <c r="J57" s="8"/>
      <c r="K57" s="31" t="s">
        <v>7701</v>
      </c>
      <c r="L57" s="31" t="s">
        <v>7702</v>
      </c>
      <c r="M57" s="31" t="s">
        <v>7703</v>
      </c>
      <c r="N57" s="2" t="s">
        <v>7711</v>
      </c>
      <c r="O57" s="2" t="s">
        <v>7814</v>
      </c>
      <c r="P57" s="155" t="s">
        <v>7706</v>
      </c>
      <c r="Q57" s="2" t="s">
        <v>7707</v>
      </c>
      <c r="R57" s="2" t="s">
        <v>544</v>
      </c>
      <c r="S57" s="159" t="s">
        <v>7815</v>
      </c>
      <c r="T57" s="159">
        <v>824</v>
      </c>
      <c r="U57" s="159" t="s">
        <v>107</v>
      </c>
      <c r="V57" s="3" t="s">
        <v>7709</v>
      </c>
      <c r="W57" s="2">
        <v>35</v>
      </c>
      <c r="X57" s="2"/>
      <c r="Y57" s="2"/>
      <c r="Z57" s="2"/>
      <c r="AA57" s="2"/>
      <c r="AB57" s="2"/>
      <c r="AC57" s="2"/>
      <c r="AD57" s="2"/>
      <c r="AE57" s="2"/>
      <c r="AF57" s="2"/>
      <c r="AG57" s="2"/>
      <c r="AH57" s="2"/>
      <c r="AI57" s="2"/>
      <c r="AJ57" s="2"/>
      <c r="AK57" s="2"/>
      <c r="AL57" s="2"/>
      <c r="AM57" s="2"/>
      <c r="AN57" s="2"/>
    </row>
    <row r="58" spans="2:40">
      <c r="B58" s="26">
        <v>79</v>
      </c>
      <c r="C58" s="26" t="str">
        <f t="shared" si="4"/>
        <v>Y</v>
      </c>
      <c r="D58" s="26" t="b">
        <f t="shared" si="5"/>
        <v>1</v>
      </c>
      <c r="E58" s="26" t="str">
        <f t="shared" si="6"/>
        <v>Y</v>
      </c>
      <c r="F58" s="2" t="s">
        <v>7817</v>
      </c>
      <c r="G58" s="2" t="str">
        <f t="shared" si="7"/>
        <v>ConTab_BOM_KP_Baseplates_79</v>
      </c>
      <c r="H58" s="8" t="s">
        <v>326</v>
      </c>
      <c r="I58" s="8"/>
      <c r="J58" s="8"/>
      <c r="K58" s="31" t="s">
        <v>7701</v>
      </c>
      <c r="L58" s="31" t="s">
        <v>7702</v>
      </c>
      <c r="M58" s="31" t="s">
        <v>7703</v>
      </c>
      <c r="N58" s="2" t="s">
        <v>7713</v>
      </c>
      <c r="O58" s="2" t="s">
        <v>7814</v>
      </c>
      <c r="P58" s="155" t="s">
        <v>7706</v>
      </c>
      <c r="Q58" s="2" t="s">
        <v>7714</v>
      </c>
      <c r="R58" s="2" t="s">
        <v>544</v>
      </c>
      <c r="S58" s="159" t="s">
        <v>7818</v>
      </c>
      <c r="T58" s="159">
        <v>896</v>
      </c>
      <c r="U58" s="159" t="s">
        <v>107</v>
      </c>
      <c r="V58" s="3" t="s">
        <v>7709</v>
      </c>
      <c r="W58" s="2">
        <v>60</v>
      </c>
      <c r="X58" s="2"/>
      <c r="Y58" s="2"/>
      <c r="Z58" s="2"/>
      <c r="AA58" s="2"/>
      <c r="AB58" s="2"/>
      <c r="AC58" s="2"/>
      <c r="AD58" s="2"/>
      <c r="AE58" s="2"/>
      <c r="AF58" s="2"/>
      <c r="AG58" s="2"/>
      <c r="AH58" s="2"/>
      <c r="AI58" s="2"/>
      <c r="AJ58" s="2"/>
      <c r="AK58" s="2"/>
      <c r="AL58" s="2"/>
      <c r="AM58" s="2"/>
      <c r="AN58" s="2"/>
    </row>
    <row r="59" spans="2:40">
      <c r="B59" s="26">
        <v>80</v>
      </c>
      <c r="C59" s="26" t="str">
        <f t="shared" si="4"/>
        <v>Y</v>
      </c>
      <c r="D59" s="26" t="b">
        <f t="shared" si="5"/>
        <v>1</v>
      </c>
      <c r="E59" s="26" t="str">
        <f t="shared" si="6"/>
        <v>Y</v>
      </c>
      <c r="F59" s="2" t="s">
        <v>7819</v>
      </c>
      <c r="G59" s="2" t="str">
        <f t="shared" si="7"/>
        <v>ConTab_BOM_KP_Baseplates_80</v>
      </c>
      <c r="H59" s="8" t="s">
        <v>326</v>
      </c>
      <c r="I59" s="8"/>
      <c r="J59" s="8"/>
      <c r="K59" s="31" t="s">
        <v>7701</v>
      </c>
      <c r="L59" s="31" t="s">
        <v>7702</v>
      </c>
      <c r="M59" s="31" t="s">
        <v>7703</v>
      </c>
      <c r="N59" s="2" t="s">
        <v>7717</v>
      </c>
      <c r="O59" s="2" t="s">
        <v>7814</v>
      </c>
      <c r="P59" s="155" t="s">
        <v>7706</v>
      </c>
      <c r="Q59" s="2" t="s">
        <v>7714</v>
      </c>
      <c r="R59" s="2" t="s">
        <v>544</v>
      </c>
      <c r="S59" s="159" t="s">
        <v>7818</v>
      </c>
      <c r="T59" s="159">
        <v>896</v>
      </c>
      <c r="U59" s="159" t="s">
        <v>107</v>
      </c>
      <c r="V59" s="3" t="s">
        <v>7709</v>
      </c>
      <c r="W59" s="2">
        <v>60</v>
      </c>
      <c r="X59" s="2"/>
      <c r="Y59" s="2"/>
      <c r="Z59" s="2"/>
      <c r="AA59" s="2"/>
      <c r="AB59" s="2"/>
      <c r="AC59" s="2"/>
      <c r="AD59" s="2"/>
      <c r="AE59" s="2"/>
      <c r="AF59" s="2"/>
      <c r="AG59" s="2"/>
      <c r="AH59" s="2"/>
      <c r="AI59" s="2"/>
      <c r="AJ59" s="2"/>
      <c r="AK59" s="2"/>
      <c r="AL59" s="2"/>
      <c r="AM59" s="2"/>
      <c r="AN59" s="2"/>
    </row>
    <row r="60" spans="2:40">
      <c r="B60" s="26">
        <v>81</v>
      </c>
      <c r="C60" s="26" t="str">
        <f t="shared" si="4"/>
        <v>Y</v>
      </c>
      <c r="D60" s="26" t="b">
        <f t="shared" si="5"/>
        <v>1</v>
      </c>
      <c r="E60" s="26" t="str">
        <f t="shared" si="6"/>
        <v>Y</v>
      </c>
      <c r="F60" s="2" t="s">
        <v>7820</v>
      </c>
      <c r="G60" s="2" t="str">
        <f t="shared" si="7"/>
        <v>ConTab_BOM_KP_Baseplates_81</v>
      </c>
      <c r="H60" s="8" t="s">
        <v>326</v>
      </c>
      <c r="I60" s="8"/>
      <c r="J60" s="8"/>
      <c r="K60" s="31" t="s">
        <v>7701</v>
      </c>
      <c r="L60" s="31" t="s">
        <v>7702</v>
      </c>
      <c r="M60" s="31" t="s">
        <v>7703</v>
      </c>
      <c r="N60" s="2" t="s">
        <v>7719</v>
      </c>
      <c r="O60" s="2" t="s">
        <v>7814</v>
      </c>
      <c r="P60" s="155" t="s">
        <v>7706</v>
      </c>
      <c r="Q60" s="2" t="s">
        <v>7720</v>
      </c>
      <c r="R60" s="2" t="s">
        <v>544</v>
      </c>
      <c r="S60" s="159" t="s">
        <v>7821</v>
      </c>
      <c r="T60" s="159">
        <v>960</v>
      </c>
      <c r="U60" s="159" t="s">
        <v>107</v>
      </c>
      <c r="V60" s="3" t="s">
        <v>7709</v>
      </c>
      <c r="W60" s="2">
        <v>70</v>
      </c>
      <c r="X60" s="2"/>
      <c r="Y60" s="2"/>
      <c r="Z60" s="2"/>
      <c r="AA60" s="2"/>
      <c r="AB60" s="2"/>
      <c r="AC60" s="2"/>
      <c r="AD60" s="2"/>
      <c r="AE60" s="2"/>
      <c r="AF60" s="2"/>
      <c r="AG60" s="2"/>
      <c r="AH60" s="2"/>
      <c r="AI60" s="2"/>
      <c r="AJ60" s="2"/>
      <c r="AK60" s="2"/>
      <c r="AL60" s="2"/>
      <c r="AM60" s="2"/>
      <c r="AN60" s="2"/>
    </row>
    <row r="61" spans="2:40">
      <c r="B61" s="26">
        <v>82</v>
      </c>
      <c r="C61" s="26" t="str">
        <f t="shared" si="4"/>
        <v>Y</v>
      </c>
      <c r="D61" s="26" t="b">
        <f t="shared" si="5"/>
        <v>1</v>
      </c>
      <c r="E61" s="26" t="str">
        <f t="shared" si="6"/>
        <v>Y</v>
      </c>
      <c r="F61" s="2" t="s">
        <v>7822</v>
      </c>
      <c r="G61" s="2" t="str">
        <f t="shared" si="7"/>
        <v>ConTab_BOM_KP_Baseplates_82</v>
      </c>
      <c r="H61" s="8" t="s">
        <v>326</v>
      </c>
      <c r="I61" s="8"/>
      <c r="J61" s="8"/>
      <c r="K61" s="31" t="s">
        <v>7701</v>
      </c>
      <c r="L61" s="31" t="s">
        <v>7702</v>
      </c>
      <c r="M61" s="31" t="s">
        <v>7703</v>
      </c>
      <c r="N61" s="2" t="s">
        <v>7723</v>
      </c>
      <c r="O61" s="2" t="s">
        <v>7814</v>
      </c>
      <c r="P61" s="155" t="s">
        <v>7706</v>
      </c>
      <c r="Q61" s="2" t="s">
        <v>7720</v>
      </c>
      <c r="R61" s="2" t="s">
        <v>544</v>
      </c>
      <c r="S61" s="159" t="s">
        <v>7821</v>
      </c>
      <c r="T61" s="159">
        <v>960</v>
      </c>
      <c r="U61" s="159" t="s">
        <v>107</v>
      </c>
      <c r="V61" s="3" t="s">
        <v>7709</v>
      </c>
      <c r="W61" s="2">
        <v>70</v>
      </c>
      <c r="X61" s="2"/>
      <c r="Y61" s="2"/>
      <c r="Z61" s="2"/>
      <c r="AA61" s="2"/>
      <c r="AB61" s="2"/>
      <c r="AC61" s="2"/>
      <c r="AD61" s="2"/>
      <c r="AE61" s="2"/>
      <c r="AF61" s="2"/>
      <c r="AG61" s="2"/>
      <c r="AH61" s="2"/>
      <c r="AI61" s="2"/>
      <c r="AJ61" s="2"/>
      <c r="AK61" s="2"/>
      <c r="AL61" s="2"/>
      <c r="AM61" s="2"/>
      <c r="AN61" s="2"/>
    </row>
    <row r="62" spans="2:40">
      <c r="B62" s="26">
        <v>83</v>
      </c>
      <c r="C62" s="26" t="str">
        <f t="shared" si="4"/>
        <v>Y</v>
      </c>
      <c r="D62" s="26" t="b">
        <f t="shared" si="5"/>
        <v>1</v>
      </c>
      <c r="E62" s="26" t="str">
        <f t="shared" si="6"/>
        <v>Y</v>
      </c>
      <c r="F62" s="2" t="s">
        <v>7823</v>
      </c>
      <c r="G62" s="2" t="str">
        <f t="shared" si="7"/>
        <v>ConTab_BOM_KP_Baseplates_83</v>
      </c>
      <c r="H62" s="8" t="s">
        <v>326</v>
      </c>
      <c r="I62" s="8"/>
      <c r="J62" s="8"/>
      <c r="K62" s="31" t="s">
        <v>7701</v>
      </c>
      <c r="L62" s="31" t="s">
        <v>7702</v>
      </c>
      <c r="M62" s="31" t="s">
        <v>7703</v>
      </c>
      <c r="N62" s="2" t="s">
        <v>7725</v>
      </c>
      <c r="O62" s="2" t="s">
        <v>7814</v>
      </c>
      <c r="P62" s="155" t="s">
        <v>7706</v>
      </c>
      <c r="Q62" s="2" t="s">
        <v>7726</v>
      </c>
      <c r="R62" s="2" t="s">
        <v>544</v>
      </c>
      <c r="S62" s="159" t="s">
        <v>7824</v>
      </c>
      <c r="T62" s="159">
        <v>1030</v>
      </c>
      <c r="U62" s="159" t="s">
        <v>107</v>
      </c>
      <c r="V62" s="3" t="s">
        <v>7709</v>
      </c>
      <c r="W62" s="2">
        <v>135</v>
      </c>
      <c r="X62" s="2"/>
      <c r="Y62" s="2"/>
      <c r="Z62" s="2"/>
      <c r="AA62" s="2"/>
      <c r="AB62" s="2"/>
      <c r="AC62" s="2"/>
      <c r="AD62" s="2"/>
      <c r="AE62" s="2"/>
      <c r="AF62" s="2"/>
      <c r="AG62" s="2"/>
      <c r="AH62" s="2"/>
      <c r="AI62" s="2"/>
      <c r="AJ62" s="2"/>
      <c r="AK62" s="2"/>
      <c r="AL62" s="2"/>
      <c r="AM62" s="2"/>
      <c r="AN62" s="2"/>
    </row>
    <row r="63" spans="2:40">
      <c r="B63" s="26">
        <v>84</v>
      </c>
      <c r="C63" s="26" t="str">
        <f t="shared" si="4"/>
        <v>Y</v>
      </c>
      <c r="D63" s="26" t="b">
        <f t="shared" si="5"/>
        <v>1</v>
      </c>
      <c r="E63" s="26" t="str">
        <f t="shared" si="6"/>
        <v>Y</v>
      </c>
      <c r="F63" s="2" t="s">
        <v>7825</v>
      </c>
      <c r="G63" s="2" t="str">
        <f t="shared" si="7"/>
        <v>ConTab_BOM_KP_Baseplates_84</v>
      </c>
      <c r="H63" s="8" t="s">
        <v>326</v>
      </c>
      <c r="I63" s="8"/>
      <c r="J63" s="8"/>
      <c r="K63" s="31" t="s">
        <v>7701</v>
      </c>
      <c r="L63" s="31" t="s">
        <v>7702</v>
      </c>
      <c r="M63" s="31" t="s">
        <v>7703</v>
      </c>
      <c r="N63" s="2" t="s">
        <v>7729</v>
      </c>
      <c r="O63" s="2" t="s">
        <v>7814</v>
      </c>
      <c r="P63" s="155" t="s">
        <v>7706</v>
      </c>
      <c r="Q63" s="2" t="s">
        <v>7726</v>
      </c>
      <c r="R63" s="2" t="s">
        <v>544</v>
      </c>
      <c r="S63" s="159" t="s">
        <v>7824</v>
      </c>
      <c r="T63" s="159">
        <v>1030</v>
      </c>
      <c r="U63" s="159" t="s">
        <v>107</v>
      </c>
      <c r="V63" s="3" t="s">
        <v>7709</v>
      </c>
      <c r="W63" s="2">
        <v>135</v>
      </c>
      <c r="X63" s="2"/>
      <c r="Y63" s="2"/>
      <c r="Z63" s="2"/>
      <c r="AA63" s="2"/>
      <c r="AB63" s="2"/>
      <c r="AC63" s="2"/>
      <c r="AD63" s="2"/>
      <c r="AE63" s="2"/>
      <c r="AF63" s="2"/>
      <c r="AG63" s="2"/>
      <c r="AH63" s="2"/>
      <c r="AI63" s="2"/>
      <c r="AJ63" s="2"/>
      <c r="AK63" s="2"/>
      <c r="AL63" s="2"/>
      <c r="AM63" s="2"/>
      <c r="AN63" s="2"/>
    </row>
    <row r="64" spans="2:40">
      <c r="B64" s="26">
        <v>85</v>
      </c>
      <c r="C64" s="26" t="str">
        <f t="shared" si="4"/>
        <v>Y</v>
      </c>
      <c r="D64" s="26" t="b">
        <f t="shared" si="5"/>
        <v>1</v>
      </c>
      <c r="E64" s="26" t="str">
        <f t="shared" si="6"/>
        <v>Y</v>
      </c>
      <c r="F64" s="2" t="s">
        <v>7826</v>
      </c>
      <c r="G64" s="2" t="str">
        <f t="shared" si="7"/>
        <v>ConTab_BOM_KP_Baseplates_85</v>
      </c>
      <c r="H64" s="8" t="s">
        <v>326</v>
      </c>
      <c r="I64" s="8"/>
      <c r="J64" s="8"/>
      <c r="K64" s="31" t="s">
        <v>7701</v>
      </c>
      <c r="L64" s="31" t="s">
        <v>7702</v>
      </c>
      <c r="M64" s="31" t="s">
        <v>7703</v>
      </c>
      <c r="N64" s="2" t="s">
        <v>7731</v>
      </c>
      <c r="O64" s="2" t="s">
        <v>7814</v>
      </c>
      <c r="P64" s="155" t="s">
        <v>7706</v>
      </c>
      <c r="Q64" s="2" t="s">
        <v>7732</v>
      </c>
      <c r="R64" s="2" t="s">
        <v>544</v>
      </c>
      <c r="S64" s="159" t="s">
        <v>7827</v>
      </c>
      <c r="T64" s="159">
        <v>1096</v>
      </c>
      <c r="U64" s="159" t="s">
        <v>107</v>
      </c>
      <c r="V64" s="3" t="s">
        <v>7709</v>
      </c>
      <c r="W64" s="2">
        <v>200</v>
      </c>
      <c r="X64" s="2"/>
      <c r="Y64" s="2"/>
      <c r="Z64" s="2"/>
      <c r="AA64" s="2"/>
      <c r="AB64" s="2"/>
      <c r="AC64" s="2"/>
      <c r="AD64" s="2"/>
      <c r="AE64" s="2"/>
      <c r="AF64" s="2"/>
      <c r="AG64" s="2"/>
      <c r="AH64" s="2"/>
      <c r="AI64" s="2"/>
      <c r="AJ64" s="2"/>
      <c r="AK64" s="2"/>
      <c r="AL64" s="2"/>
      <c r="AM64" s="2"/>
      <c r="AN64" s="2"/>
    </row>
    <row r="65" spans="2:40">
      <c r="B65" s="26">
        <v>86</v>
      </c>
      <c r="C65" s="26" t="str">
        <f t="shared" si="4"/>
        <v>Y</v>
      </c>
      <c r="D65" s="26" t="b">
        <f t="shared" si="5"/>
        <v>1</v>
      </c>
      <c r="E65" s="26" t="str">
        <f t="shared" si="6"/>
        <v>Y</v>
      </c>
      <c r="F65" s="2" t="s">
        <v>7828</v>
      </c>
      <c r="G65" s="2" t="str">
        <f t="shared" si="7"/>
        <v>ConTab_BOM_KP_Baseplates_86</v>
      </c>
      <c r="H65" s="8" t="s">
        <v>326</v>
      </c>
      <c r="I65" s="8"/>
      <c r="J65" s="8"/>
      <c r="K65" s="31" t="s">
        <v>7701</v>
      </c>
      <c r="L65" s="31" t="s">
        <v>7702</v>
      </c>
      <c r="M65" s="31" t="s">
        <v>7703</v>
      </c>
      <c r="N65" s="2" t="s">
        <v>7735</v>
      </c>
      <c r="O65" s="2" t="s">
        <v>7814</v>
      </c>
      <c r="P65" s="155" t="s">
        <v>7706</v>
      </c>
      <c r="Q65" s="2" t="s">
        <v>7732</v>
      </c>
      <c r="R65" s="2" t="s">
        <v>544</v>
      </c>
      <c r="S65" s="159" t="s">
        <v>7827</v>
      </c>
      <c r="T65" s="159">
        <v>1096</v>
      </c>
      <c r="U65" s="159" t="s">
        <v>107</v>
      </c>
      <c r="V65" s="3" t="s">
        <v>7709</v>
      </c>
      <c r="W65" s="2">
        <v>200</v>
      </c>
      <c r="X65" s="2"/>
      <c r="Y65" s="2"/>
      <c r="Z65" s="2"/>
      <c r="AA65" s="2"/>
      <c r="AB65" s="2"/>
      <c r="AC65" s="2"/>
      <c r="AD65" s="2"/>
      <c r="AE65" s="2"/>
      <c r="AF65" s="2"/>
      <c r="AG65" s="2"/>
      <c r="AH65" s="2"/>
      <c r="AI65" s="2"/>
      <c r="AJ65" s="2"/>
      <c r="AK65" s="2"/>
      <c r="AL65" s="2"/>
      <c r="AM65" s="2"/>
      <c r="AN65" s="2"/>
    </row>
    <row r="66" spans="2:40">
      <c r="B66" s="26">
        <v>87</v>
      </c>
      <c r="C66" s="26" t="str">
        <f t="shared" si="4"/>
        <v>Y</v>
      </c>
      <c r="D66" s="26" t="b">
        <f t="shared" si="5"/>
        <v>1</v>
      </c>
      <c r="E66" s="26" t="str">
        <f t="shared" si="6"/>
        <v>Y</v>
      </c>
      <c r="F66" s="2" t="s">
        <v>7829</v>
      </c>
      <c r="G66" s="2" t="str">
        <f t="shared" si="7"/>
        <v>ConTab_BOM_KP_Baseplates_87</v>
      </c>
      <c r="H66" s="8" t="s">
        <v>326</v>
      </c>
      <c r="I66" s="8"/>
      <c r="J66" s="8"/>
      <c r="K66" s="31" t="s">
        <v>7701</v>
      </c>
      <c r="L66" s="31" t="s">
        <v>7702</v>
      </c>
      <c r="M66" s="31" t="s">
        <v>7703</v>
      </c>
      <c r="N66" s="2" t="s">
        <v>7704</v>
      </c>
      <c r="O66" s="2" t="s">
        <v>7814</v>
      </c>
      <c r="P66" s="155" t="s">
        <v>7737</v>
      </c>
      <c r="Q66" s="2" t="s">
        <v>7738</v>
      </c>
      <c r="R66" s="2" t="s">
        <v>544</v>
      </c>
      <c r="S66" s="159" t="s">
        <v>7830</v>
      </c>
      <c r="T66" s="159">
        <v>824</v>
      </c>
      <c r="U66" s="159" t="s">
        <v>107</v>
      </c>
      <c r="V66" s="3" t="s">
        <v>7709</v>
      </c>
      <c r="W66" s="2">
        <v>35</v>
      </c>
      <c r="X66" s="2"/>
      <c r="Y66" s="2"/>
      <c r="Z66" s="2"/>
      <c r="AA66" s="2"/>
      <c r="AB66" s="2"/>
      <c r="AC66" s="2"/>
      <c r="AD66" s="2"/>
      <c r="AE66" s="2"/>
      <c r="AF66" s="2"/>
      <c r="AG66" s="2"/>
      <c r="AH66" s="2"/>
      <c r="AI66" s="2"/>
      <c r="AJ66" s="2"/>
      <c r="AK66" s="2"/>
      <c r="AL66" s="2"/>
      <c r="AM66" s="2"/>
      <c r="AN66" s="2"/>
    </row>
    <row r="67" spans="2:40">
      <c r="B67" s="26">
        <v>88</v>
      </c>
      <c r="C67" s="26" t="str">
        <f t="shared" si="4"/>
        <v>Y</v>
      </c>
      <c r="D67" s="26" t="b">
        <f t="shared" si="5"/>
        <v>1</v>
      </c>
      <c r="E67" s="26" t="str">
        <f t="shared" si="6"/>
        <v>Y</v>
      </c>
      <c r="F67" s="2" t="s">
        <v>7831</v>
      </c>
      <c r="G67" s="2" t="str">
        <f t="shared" si="7"/>
        <v>ConTab_BOM_KP_Baseplates_88</v>
      </c>
      <c r="H67" s="8" t="s">
        <v>326</v>
      </c>
      <c r="I67" s="8"/>
      <c r="J67" s="8"/>
      <c r="K67" s="31" t="s">
        <v>7701</v>
      </c>
      <c r="L67" s="31" t="s">
        <v>7702</v>
      </c>
      <c r="M67" s="31" t="s">
        <v>7703</v>
      </c>
      <c r="N67" s="2" t="s">
        <v>7711</v>
      </c>
      <c r="O67" s="2" t="s">
        <v>7814</v>
      </c>
      <c r="P67" s="155" t="s">
        <v>7737</v>
      </c>
      <c r="Q67" s="2" t="s">
        <v>7738</v>
      </c>
      <c r="R67" s="2" t="s">
        <v>544</v>
      </c>
      <c r="S67" s="159" t="s">
        <v>7830</v>
      </c>
      <c r="T67" s="159">
        <v>824</v>
      </c>
      <c r="U67" s="159" t="s">
        <v>107</v>
      </c>
      <c r="V67" s="3" t="s">
        <v>7709</v>
      </c>
      <c r="W67" s="2">
        <v>35</v>
      </c>
      <c r="X67" s="2"/>
      <c r="Y67" s="2"/>
      <c r="Z67" s="2"/>
      <c r="AA67" s="2"/>
      <c r="AB67" s="2"/>
      <c r="AC67" s="2"/>
      <c r="AD67" s="2"/>
      <c r="AE67" s="2"/>
      <c r="AF67" s="2"/>
      <c r="AG67" s="2"/>
      <c r="AH67" s="2"/>
      <c r="AI67" s="2"/>
      <c r="AJ67" s="2"/>
      <c r="AK67" s="2"/>
      <c r="AL67" s="2"/>
      <c r="AM67" s="2"/>
      <c r="AN67" s="2"/>
    </row>
    <row r="68" spans="2:40">
      <c r="B68" s="26">
        <v>89</v>
      </c>
      <c r="C68" s="26" t="str">
        <f t="shared" si="4"/>
        <v>Y</v>
      </c>
      <c r="D68" s="26" t="b">
        <f t="shared" si="5"/>
        <v>1</v>
      </c>
      <c r="E68" s="26" t="str">
        <f t="shared" si="6"/>
        <v>Y</v>
      </c>
      <c r="F68" s="2" t="s">
        <v>7832</v>
      </c>
      <c r="G68" s="2" t="str">
        <f t="shared" si="7"/>
        <v>ConTab_BOM_KP_Baseplates_89</v>
      </c>
      <c r="H68" s="8" t="s">
        <v>326</v>
      </c>
      <c r="I68" s="8"/>
      <c r="J68" s="8"/>
      <c r="K68" s="31" t="s">
        <v>7701</v>
      </c>
      <c r="L68" s="31" t="s">
        <v>7702</v>
      </c>
      <c r="M68" s="31" t="s">
        <v>7703</v>
      </c>
      <c r="N68" s="2" t="s">
        <v>7713</v>
      </c>
      <c r="O68" s="2" t="s">
        <v>7814</v>
      </c>
      <c r="P68" s="155" t="s">
        <v>7737</v>
      </c>
      <c r="Q68" s="2" t="s">
        <v>7738</v>
      </c>
      <c r="R68" s="2" t="s">
        <v>544</v>
      </c>
      <c r="S68" s="159" t="s">
        <v>7833</v>
      </c>
      <c r="T68" s="159">
        <v>896</v>
      </c>
      <c r="U68" s="159" t="s">
        <v>107</v>
      </c>
      <c r="V68" s="3" t="s">
        <v>7709</v>
      </c>
      <c r="W68" s="2">
        <v>60</v>
      </c>
      <c r="X68" s="2"/>
      <c r="Y68" s="2"/>
      <c r="Z68" s="2"/>
      <c r="AA68" s="2"/>
      <c r="AB68" s="2"/>
      <c r="AC68" s="2"/>
      <c r="AD68" s="2"/>
      <c r="AE68" s="2"/>
      <c r="AF68" s="2"/>
      <c r="AG68" s="2"/>
      <c r="AH68" s="2"/>
      <c r="AI68" s="2"/>
      <c r="AJ68" s="2"/>
      <c r="AK68" s="2"/>
      <c r="AL68" s="2"/>
      <c r="AM68" s="2"/>
      <c r="AN68" s="2"/>
    </row>
    <row r="69" spans="2:40">
      <c r="B69" s="26">
        <v>90</v>
      </c>
      <c r="C69" s="26" t="str">
        <f t="shared" si="4"/>
        <v>Y</v>
      </c>
      <c r="D69" s="26" t="b">
        <f t="shared" si="5"/>
        <v>1</v>
      </c>
      <c r="E69" s="26" t="str">
        <f t="shared" si="6"/>
        <v>Y</v>
      </c>
      <c r="F69" s="2" t="s">
        <v>7834</v>
      </c>
      <c r="G69" s="2" t="str">
        <f t="shared" si="7"/>
        <v>ConTab_BOM_KP_Baseplates_90</v>
      </c>
      <c r="H69" s="8" t="s">
        <v>326</v>
      </c>
      <c r="I69" s="8"/>
      <c r="J69" s="8"/>
      <c r="K69" s="31" t="s">
        <v>7701</v>
      </c>
      <c r="L69" s="31" t="s">
        <v>7702</v>
      </c>
      <c r="M69" s="31" t="s">
        <v>7703</v>
      </c>
      <c r="N69" s="2" t="s">
        <v>7717</v>
      </c>
      <c r="O69" s="2" t="s">
        <v>7814</v>
      </c>
      <c r="P69" s="155" t="s">
        <v>7737</v>
      </c>
      <c r="Q69" s="2" t="s">
        <v>7738</v>
      </c>
      <c r="R69" s="2" t="s">
        <v>544</v>
      </c>
      <c r="S69" s="159" t="s">
        <v>7833</v>
      </c>
      <c r="T69" s="159">
        <v>896</v>
      </c>
      <c r="U69" s="159" t="s">
        <v>107</v>
      </c>
      <c r="V69" s="3" t="s">
        <v>7709</v>
      </c>
      <c r="W69" s="2">
        <v>60</v>
      </c>
      <c r="X69" s="2"/>
      <c r="Y69" s="2"/>
      <c r="Z69" s="2"/>
      <c r="AA69" s="2"/>
      <c r="AB69" s="2"/>
      <c r="AC69" s="2"/>
      <c r="AD69" s="2"/>
      <c r="AE69" s="2"/>
      <c r="AF69" s="2"/>
      <c r="AG69" s="2"/>
      <c r="AH69" s="2"/>
      <c r="AI69" s="2"/>
      <c r="AJ69" s="2"/>
      <c r="AK69" s="2"/>
      <c r="AL69" s="2"/>
      <c r="AM69" s="2"/>
      <c r="AN69" s="2"/>
    </row>
    <row r="70" spans="2:40">
      <c r="B70" s="26">
        <v>91</v>
      </c>
      <c r="C70" s="26" t="str">
        <f t="shared" si="4"/>
        <v>Y</v>
      </c>
      <c r="D70" s="26" t="b">
        <f t="shared" si="5"/>
        <v>1</v>
      </c>
      <c r="E70" s="26" t="str">
        <f t="shared" si="6"/>
        <v>Y</v>
      </c>
      <c r="F70" s="2" t="s">
        <v>7835</v>
      </c>
      <c r="G70" s="2" t="str">
        <f t="shared" si="7"/>
        <v>ConTab_BOM_KP_Baseplates_91</v>
      </c>
      <c r="H70" s="8" t="s">
        <v>326</v>
      </c>
      <c r="I70" s="8"/>
      <c r="J70" s="8"/>
      <c r="K70" s="31" t="s">
        <v>7701</v>
      </c>
      <c r="L70" s="31" t="s">
        <v>7702</v>
      </c>
      <c r="M70" s="31" t="s">
        <v>7703</v>
      </c>
      <c r="N70" s="2" t="s">
        <v>7719</v>
      </c>
      <c r="O70" s="2" t="s">
        <v>7814</v>
      </c>
      <c r="P70" s="155" t="s">
        <v>7737</v>
      </c>
      <c r="Q70" s="2" t="s">
        <v>7745</v>
      </c>
      <c r="R70" s="2" t="s">
        <v>544</v>
      </c>
      <c r="S70" s="159" t="s">
        <v>7836</v>
      </c>
      <c r="T70" s="159">
        <v>960</v>
      </c>
      <c r="U70" s="159" t="s">
        <v>107</v>
      </c>
      <c r="V70" s="3" t="s">
        <v>7709</v>
      </c>
      <c r="W70" s="2">
        <v>70</v>
      </c>
      <c r="X70" s="2"/>
      <c r="Y70" s="2"/>
      <c r="Z70" s="2"/>
      <c r="AA70" s="2"/>
      <c r="AB70" s="2"/>
      <c r="AC70" s="2"/>
      <c r="AD70" s="2"/>
      <c r="AE70" s="2"/>
      <c r="AF70" s="2"/>
      <c r="AG70" s="2"/>
      <c r="AH70" s="2"/>
      <c r="AI70" s="2"/>
      <c r="AJ70" s="2"/>
      <c r="AK70" s="2"/>
      <c r="AL70" s="2"/>
      <c r="AM70" s="2"/>
      <c r="AN70" s="2"/>
    </row>
    <row r="71" spans="2:40">
      <c r="B71" s="26">
        <v>92</v>
      </c>
      <c r="C71" s="26" t="str">
        <f t="shared" si="4"/>
        <v>Y</v>
      </c>
      <c r="D71" s="26" t="b">
        <f t="shared" si="5"/>
        <v>1</v>
      </c>
      <c r="E71" s="26" t="str">
        <f t="shared" si="6"/>
        <v>Y</v>
      </c>
      <c r="F71" s="2" t="s">
        <v>7837</v>
      </c>
      <c r="G71" s="2" t="str">
        <f t="shared" si="7"/>
        <v>ConTab_BOM_KP_Baseplates_92</v>
      </c>
      <c r="H71" s="8" t="s">
        <v>326</v>
      </c>
      <c r="I71" s="8"/>
      <c r="J71" s="8"/>
      <c r="K71" s="31" t="s">
        <v>7701</v>
      </c>
      <c r="L71" s="31" t="s">
        <v>7702</v>
      </c>
      <c r="M71" s="31" t="s">
        <v>7703</v>
      </c>
      <c r="N71" s="2" t="s">
        <v>7723</v>
      </c>
      <c r="O71" s="2" t="s">
        <v>7814</v>
      </c>
      <c r="P71" s="155" t="s">
        <v>7737</v>
      </c>
      <c r="Q71" s="2" t="s">
        <v>7745</v>
      </c>
      <c r="R71" s="2" t="s">
        <v>544</v>
      </c>
      <c r="S71" s="159" t="s">
        <v>7836</v>
      </c>
      <c r="T71" s="159">
        <v>960</v>
      </c>
      <c r="U71" s="159" t="s">
        <v>107</v>
      </c>
      <c r="V71" s="3" t="s">
        <v>7709</v>
      </c>
      <c r="W71" s="2">
        <v>70</v>
      </c>
      <c r="X71" s="2"/>
      <c r="Y71" s="2"/>
      <c r="Z71" s="2"/>
      <c r="AA71" s="2"/>
      <c r="AB71" s="2"/>
      <c r="AC71" s="2"/>
      <c r="AD71" s="2"/>
      <c r="AE71" s="2"/>
      <c r="AF71" s="2"/>
      <c r="AG71" s="2"/>
      <c r="AH71" s="2"/>
      <c r="AI71" s="2"/>
      <c r="AJ71" s="2"/>
      <c r="AK71" s="2"/>
      <c r="AL71" s="2"/>
      <c r="AM71" s="2"/>
      <c r="AN71" s="2"/>
    </row>
    <row r="72" spans="2:40">
      <c r="B72" s="26">
        <v>93</v>
      </c>
      <c r="C72" s="26" t="str">
        <f t="shared" si="4"/>
        <v>Y</v>
      </c>
      <c r="D72" s="26" t="b">
        <f t="shared" si="5"/>
        <v>1</v>
      </c>
      <c r="E72" s="26" t="str">
        <f t="shared" si="6"/>
        <v>Y</v>
      </c>
      <c r="F72" s="2" t="s">
        <v>7838</v>
      </c>
      <c r="G72" s="2" t="str">
        <f t="shared" si="7"/>
        <v>ConTab_BOM_KP_Baseplates_93</v>
      </c>
      <c r="H72" s="8" t="s">
        <v>326</v>
      </c>
      <c r="I72" s="8"/>
      <c r="J72" s="8"/>
      <c r="K72" s="31" t="s">
        <v>7701</v>
      </c>
      <c r="L72" s="31" t="s">
        <v>7702</v>
      </c>
      <c r="M72" s="31" t="s">
        <v>7703</v>
      </c>
      <c r="N72" s="2" t="s">
        <v>7725</v>
      </c>
      <c r="O72" s="2" t="s">
        <v>7814</v>
      </c>
      <c r="P72" s="155" t="s">
        <v>7737</v>
      </c>
      <c r="Q72" s="2" t="s">
        <v>7749</v>
      </c>
      <c r="R72" s="2" t="s">
        <v>544</v>
      </c>
      <c r="S72" s="159" t="s">
        <v>7839</v>
      </c>
      <c r="T72" s="159">
        <v>1030</v>
      </c>
      <c r="U72" s="159" t="s">
        <v>107</v>
      </c>
      <c r="V72" s="3" t="s">
        <v>7709</v>
      </c>
      <c r="W72" s="2">
        <v>135</v>
      </c>
      <c r="X72" s="2"/>
      <c r="Y72" s="2"/>
      <c r="Z72" s="2"/>
      <c r="AA72" s="2"/>
      <c r="AB72" s="2"/>
      <c r="AC72" s="2"/>
      <c r="AD72" s="2"/>
      <c r="AE72" s="2"/>
      <c r="AF72" s="2"/>
      <c r="AG72" s="2"/>
      <c r="AH72" s="2"/>
      <c r="AI72" s="2"/>
      <c r="AJ72" s="2"/>
      <c r="AK72" s="2"/>
      <c r="AL72" s="2"/>
      <c r="AM72" s="2"/>
      <c r="AN72" s="2"/>
    </row>
    <row r="73" spans="2:40">
      <c r="B73" s="26">
        <v>94</v>
      </c>
      <c r="C73" s="26" t="str">
        <f t="shared" si="4"/>
        <v>Y</v>
      </c>
      <c r="D73" s="26" t="b">
        <f t="shared" si="5"/>
        <v>1</v>
      </c>
      <c r="E73" s="26" t="str">
        <f t="shared" si="6"/>
        <v>Y</v>
      </c>
      <c r="F73" s="2" t="s">
        <v>7840</v>
      </c>
      <c r="G73" s="2" t="str">
        <f t="shared" si="7"/>
        <v>ConTab_BOM_KP_Baseplates_94</v>
      </c>
      <c r="H73" s="8" t="s">
        <v>326</v>
      </c>
      <c r="I73" s="8"/>
      <c r="J73" s="8"/>
      <c r="K73" s="31" t="s">
        <v>7701</v>
      </c>
      <c r="L73" s="31" t="s">
        <v>7702</v>
      </c>
      <c r="M73" s="31" t="s">
        <v>7703</v>
      </c>
      <c r="N73" s="2" t="s">
        <v>7729</v>
      </c>
      <c r="O73" s="2" t="s">
        <v>7814</v>
      </c>
      <c r="P73" s="155" t="s">
        <v>7737</v>
      </c>
      <c r="Q73" s="2" t="s">
        <v>7749</v>
      </c>
      <c r="R73" s="2" t="s">
        <v>544</v>
      </c>
      <c r="S73" s="159" t="s">
        <v>7839</v>
      </c>
      <c r="T73" s="159">
        <v>1030</v>
      </c>
      <c r="U73" s="159" t="s">
        <v>107</v>
      </c>
      <c r="V73" s="3" t="s">
        <v>7709</v>
      </c>
      <c r="W73" s="2">
        <v>135</v>
      </c>
      <c r="X73" s="2"/>
      <c r="Y73" s="2"/>
      <c r="Z73" s="2"/>
      <c r="AA73" s="2"/>
      <c r="AB73" s="2"/>
      <c r="AC73" s="2"/>
      <c r="AD73" s="2"/>
      <c r="AE73" s="2"/>
      <c r="AF73" s="2"/>
      <c r="AG73" s="2"/>
      <c r="AH73" s="2"/>
      <c r="AI73" s="2"/>
      <c r="AJ73" s="2"/>
      <c r="AK73" s="2"/>
      <c r="AL73" s="2"/>
      <c r="AM73" s="2"/>
      <c r="AN73" s="2"/>
    </row>
    <row r="74" spans="2:40">
      <c r="B74" s="26">
        <v>95</v>
      </c>
      <c r="C74" s="26" t="str">
        <f t="shared" si="4"/>
        <v>Y</v>
      </c>
      <c r="D74" s="26" t="b">
        <f t="shared" si="5"/>
        <v>1</v>
      </c>
      <c r="E74" s="26" t="str">
        <f t="shared" si="6"/>
        <v>Y</v>
      </c>
      <c r="F74" s="2" t="s">
        <v>7841</v>
      </c>
      <c r="G74" s="2" t="str">
        <f t="shared" si="7"/>
        <v>ConTab_BOM_KP_Baseplates_95</v>
      </c>
      <c r="H74" s="8" t="s">
        <v>326</v>
      </c>
      <c r="I74" s="8"/>
      <c r="J74" s="8"/>
      <c r="K74" s="31" t="s">
        <v>7701</v>
      </c>
      <c r="L74" s="31" t="s">
        <v>7702</v>
      </c>
      <c r="M74" s="31" t="s">
        <v>7703</v>
      </c>
      <c r="N74" s="2" t="s">
        <v>7731</v>
      </c>
      <c r="O74" s="2" t="s">
        <v>7814</v>
      </c>
      <c r="P74" s="155" t="s">
        <v>7737</v>
      </c>
      <c r="Q74" s="2" t="s">
        <v>7749</v>
      </c>
      <c r="R74" s="2" t="s">
        <v>544</v>
      </c>
      <c r="S74" s="159" t="s">
        <v>7842</v>
      </c>
      <c r="T74" s="159">
        <v>1096</v>
      </c>
      <c r="U74" s="159" t="s">
        <v>107</v>
      </c>
      <c r="V74" s="3" t="s">
        <v>7709</v>
      </c>
      <c r="W74" s="2">
        <v>200</v>
      </c>
      <c r="X74" s="2"/>
      <c r="Y74" s="2"/>
      <c r="Z74" s="2"/>
      <c r="AA74" s="2"/>
      <c r="AB74" s="2"/>
      <c r="AC74" s="2"/>
      <c r="AD74" s="2"/>
      <c r="AE74" s="2"/>
      <c r="AF74" s="2"/>
      <c r="AG74" s="2"/>
      <c r="AH74" s="2"/>
      <c r="AI74" s="2"/>
      <c r="AJ74" s="2"/>
      <c r="AK74" s="2"/>
      <c r="AL74" s="2"/>
      <c r="AM74" s="2"/>
      <c r="AN74" s="2"/>
    </row>
    <row r="75" spans="2:40">
      <c r="B75" s="26">
        <v>96</v>
      </c>
      <c r="C75" s="26" t="str">
        <f t="shared" si="4"/>
        <v>Y</v>
      </c>
      <c r="D75" s="26" t="b">
        <f t="shared" si="5"/>
        <v>1</v>
      </c>
      <c r="E75" s="26" t="str">
        <f t="shared" si="6"/>
        <v>Y</v>
      </c>
      <c r="F75" s="2" t="s">
        <v>7843</v>
      </c>
      <c r="G75" s="2" t="str">
        <f t="shared" si="7"/>
        <v>ConTab_BOM_KP_Baseplates_96</v>
      </c>
      <c r="H75" s="8" t="s">
        <v>326</v>
      </c>
      <c r="I75" s="8"/>
      <c r="J75" s="8"/>
      <c r="K75" s="31" t="s">
        <v>7701</v>
      </c>
      <c r="L75" s="31" t="s">
        <v>7702</v>
      </c>
      <c r="M75" s="31" t="s">
        <v>7703</v>
      </c>
      <c r="N75" s="2" t="s">
        <v>7735</v>
      </c>
      <c r="O75" s="2" t="s">
        <v>7814</v>
      </c>
      <c r="P75" s="155" t="s">
        <v>7737</v>
      </c>
      <c r="Q75" s="2" t="s">
        <v>7749</v>
      </c>
      <c r="R75" s="2" t="s">
        <v>544</v>
      </c>
      <c r="S75" s="159" t="s">
        <v>7842</v>
      </c>
      <c r="T75" s="159">
        <v>1096</v>
      </c>
      <c r="U75" s="159" t="s">
        <v>107</v>
      </c>
      <c r="V75" s="3" t="s">
        <v>7709</v>
      </c>
      <c r="W75" s="2">
        <v>200</v>
      </c>
      <c r="X75" s="2"/>
      <c r="Y75" s="2"/>
      <c r="Z75" s="2"/>
      <c r="AA75" s="2"/>
      <c r="AB75" s="2"/>
      <c r="AC75" s="2"/>
      <c r="AD75" s="2"/>
      <c r="AE75" s="2"/>
      <c r="AF75" s="2"/>
      <c r="AG75" s="2"/>
      <c r="AH75" s="2"/>
      <c r="AI75" s="2"/>
      <c r="AJ75" s="2"/>
      <c r="AK75" s="2"/>
      <c r="AL75" s="2"/>
      <c r="AM75" s="2"/>
      <c r="AN75" s="2"/>
    </row>
    <row r="76" spans="2:40">
      <c r="B76" s="26">
        <v>97</v>
      </c>
      <c r="C76" s="26" t="str">
        <f t="shared" si="4"/>
        <v>Y</v>
      </c>
      <c r="D76" s="26" t="b">
        <f t="shared" si="5"/>
        <v>1</v>
      </c>
      <c r="E76" s="26" t="str">
        <f t="shared" si="6"/>
        <v>Y</v>
      </c>
      <c r="F76" s="2" t="s">
        <v>7844</v>
      </c>
      <c r="G76" s="2" t="str">
        <f t="shared" si="7"/>
        <v>ConTab_BOM_KP_Baseplates_97</v>
      </c>
      <c r="H76" s="8" t="s">
        <v>326</v>
      </c>
      <c r="I76" s="8"/>
      <c r="J76" s="8"/>
      <c r="K76" s="31" t="s">
        <v>7701</v>
      </c>
      <c r="L76" s="31" t="s">
        <v>7702</v>
      </c>
      <c r="M76" s="31" t="s">
        <v>7703</v>
      </c>
      <c r="N76" s="2" t="s">
        <v>7756</v>
      </c>
      <c r="O76" s="2" t="s">
        <v>7814</v>
      </c>
      <c r="P76" s="155" t="s">
        <v>7737</v>
      </c>
      <c r="Q76" s="2" t="s">
        <v>7757</v>
      </c>
      <c r="R76" s="2" t="s">
        <v>544</v>
      </c>
      <c r="S76" s="159" t="s">
        <v>7845</v>
      </c>
      <c r="T76" s="159">
        <v>1232</v>
      </c>
      <c r="U76" s="159" t="s">
        <v>107</v>
      </c>
      <c r="V76" s="3" t="s">
        <v>7709</v>
      </c>
      <c r="W76" s="2">
        <v>240</v>
      </c>
      <c r="X76" s="2"/>
      <c r="Y76" s="2"/>
      <c r="Z76" s="2"/>
      <c r="AA76" s="2"/>
      <c r="AB76" s="2"/>
      <c r="AC76" s="2"/>
      <c r="AD76" s="2"/>
      <c r="AE76" s="2"/>
      <c r="AF76" s="2"/>
      <c r="AG76" s="2"/>
      <c r="AH76" s="2"/>
      <c r="AI76" s="2"/>
      <c r="AJ76" s="2"/>
      <c r="AK76" s="2"/>
      <c r="AL76" s="2"/>
      <c r="AM76" s="2"/>
      <c r="AN76" s="2"/>
    </row>
    <row r="77" spans="2:40">
      <c r="B77" s="26">
        <v>98</v>
      </c>
      <c r="C77" s="26" t="str">
        <f t="shared" si="4"/>
        <v>Y</v>
      </c>
      <c r="D77" s="26" t="b">
        <f t="shared" si="5"/>
        <v>1</v>
      </c>
      <c r="E77" s="26" t="str">
        <f t="shared" si="6"/>
        <v>Y</v>
      </c>
      <c r="F77" s="2" t="s">
        <v>7846</v>
      </c>
      <c r="G77" s="2" t="str">
        <f t="shared" si="7"/>
        <v>ConTab_BOM_KP_Baseplates_98</v>
      </c>
      <c r="H77" s="8" t="s">
        <v>326</v>
      </c>
      <c r="I77" s="8"/>
      <c r="J77" s="8"/>
      <c r="K77" s="31" t="s">
        <v>7701</v>
      </c>
      <c r="L77" s="31" t="s">
        <v>7702</v>
      </c>
      <c r="M77" s="31" t="s">
        <v>7703</v>
      </c>
      <c r="N77" s="2" t="s">
        <v>7760</v>
      </c>
      <c r="O77" s="2" t="s">
        <v>7814</v>
      </c>
      <c r="P77" s="155" t="s">
        <v>7737</v>
      </c>
      <c r="Q77" s="2" t="s">
        <v>7757</v>
      </c>
      <c r="R77" s="2" t="s">
        <v>544</v>
      </c>
      <c r="S77" s="159" t="s">
        <v>7845</v>
      </c>
      <c r="T77" s="159">
        <v>1232</v>
      </c>
      <c r="U77" s="159" t="s">
        <v>107</v>
      </c>
      <c r="V77" s="3" t="s">
        <v>7709</v>
      </c>
      <c r="W77" s="2">
        <v>240</v>
      </c>
      <c r="X77" s="2"/>
      <c r="Y77" s="2"/>
      <c r="Z77" s="2"/>
      <c r="AA77" s="2"/>
      <c r="AB77" s="2"/>
      <c r="AC77" s="2"/>
      <c r="AD77" s="2"/>
      <c r="AE77" s="2"/>
      <c r="AF77" s="2"/>
      <c r="AG77" s="2"/>
      <c r="AH77" s="2"/>
      <c r="AI77" s="2"/>
      <c r="AJ77" s="2"/>
      <c r="AK77" s="2"/>
      <c r="AL77" s="2"/>
      <c r="AM77" s="2"/>
      <c r="AN77" s="2"/>
    </row>
    <row r="78" spans="2:40">
      <c r="B78" s="26">
        <v>99</v>
      </c>
      <c r="C78" s="26" t="str">
        <f t="shared" si="4"/>
        <v>Y</v>
      </c>
      <c r="D78" s="26" t="b">
        <f t="shared" si="5"/>
        <v>1</v>
      </c>
      <c r="E78" s="26" t="str">
        <f t="shared" si="6"/>
        <v>Y</v>
      </c>
      <c r="F78" s="2" t="s">
        <v>7847</v>
      </c>
      <c r="G78" s="2" t="str">
        <f t="shared" si="7"/>
        <v>ConTab_BOM_KP_Baseplates_99</v>
      </c>
      <c r="H78" s="8" t="s">
        <v>326</v>
      </c>
      <c r="I78" s="8"/>
      <c r="J78" s="8"/>
      <c r="K78" s="31" t="s">
        <v>7701</v>
      </c>
      <c r="L78" s="31" t="s">
        <v>7702</v>
      </c>
      <c r="M78" s="31" t="s">
        <v>7703</v>
      </c>
      <c r="N78" s="2" t="s">
        <v>7762</v>
      </c>
      <c r="O78" s="2" t="s">
        <v>7814</v>
      </c>
      <c r="P78" s="155" t="s">
        <v>7737</v>
      </c>
      <c r="Q78" s="2" t="s">
        <v>7757</v>
      </c>
      <c r="R78" s="2" t="s">
        <v>544</v>
      </c>
      <c r="S78" s="159" t="s">
        <v>7848</v>
      </c>
      <c r="T78" s="159">
        <v>1368</v>
      </c>
      <c r="U78" s="159" t="s">
        <v>107</v>
      </c>
      <c r="V78" s="3" t="s">
        <v>7709</v>
      </c>
      <c r="W78" s="2">
        <v>265</v>
      </c>
      <c r="X78" s="2"/>
      <c r="Y78" s="2"/>
      <c r="Z78" s="2"/>
      <c r="AA78" s="2"/>
      <c r="AB78" s="2"/>
      <c r="AC78" s="2"/>
      <c r="AD78" s="2"/>
      <c r="AE78" s="2"/>
      <c r="AF78" s="2"/>
      <c r="AG78" s="2"/>
      <c r="AH78" s="2"/>
      <c r="AI78" s="2"/>
      <c r="AJ78" s="2"/>
      <c r="AK78" s="2"/>
      <c r="AL78" s="2"/>
      <c r="AM78" s="2"/>
      <c r="AN78" s="2"/>
    </row>
    <row r="79" spans="2:40">
      <c r="B79" s="26">
        <v>100</v>
      </c>
      <c r="C79" s="26" t="str">
        <f t="shared" si="4"/>
        <v>Y</v>
      </c>
      <c r="D79" s="26" t="b">
        <f t="shared" si="5"/>
        <v>1</v>
      </c>
      <c r="E79" s="26" t="str">
        <f t="shared" si="6"/>
        <v>Y</v>
      </c>
      <c r="F79" s="2" t="s">
        <v>7849</v>
      </c>
      <c r="G79" s="2" t="str">
        <f t="shared" si="7"/>
        <v>ConTab_BOM_KP_Baseplates_100</v>
      </c>
      <c r="H79" s="8" t="s">
        <v>326</v>
      </c>
      <c r="I79" s="8"/>
      <c r="J79" s="8"/>
      <c r="K79" s="31" t="s">
        <v>7701</v>
      </c>
      <c r="L79" s="31" t="s">
        <v>7702</v>
      </c>
      <c r="M79" s="31" t="s">
        <v>7703</v>
      </c>
      <c r="N79" s="2" t="s">
        <v>7765</v>
      </c>
      <c r="O79" s="2" t="s">
        <v>7814</v>
      </c>
      <c r="P79" s="155" t="s">
        <v>7737</v>
      </c>
      <c r="Q79" s="2" t="s">
        <v>7757</v>
      </c>
      <c r="R79" s="2" t="s">
        <v>544</v>
      </c>
      <c r="S79" s="159" t="s">
        <v>7848</v>
      </c>
      <c r="T79" s="159">
        <v>1368</v>
      </c>
      <c r="U79" s="159" t="s">
        <v>107</v>
      </c>
      <c r="V79" s="3" t="s">
        <v>7709</v>
      </c>
      <c r="W79" s="2">
        <v>265</v>
      </c>
      <c r="X79" s="2"/>
      <c r="Y79" s="2"/>
      <c r="Z79" s="2"/>
      <c r="AA79" s="2"/>
      <c r="AB79" s="2"/>
      <c r="AC79" s="2"/>
      <c r="AD79" s="2"/>
      <c r="AE79" s="2"/>
      <c r="AF79" s="2"/>
      <c r="AG79" s="2"/>
      <c r="AH79" s="2"/>
      <c r="AI79" s="2"/>
      <c r="AJ79" s="2"/>
      <c r="AK79" s="2"/>
      <c r="AL79" s="2"/>
      <c r="AM79" s="2"/>
      <c r="AN79" s="2"/>
    </row>
    <row r="80" spans="2:40">
      <c r="B80" s="26">
        <v>115</v>
      </c>
      <c r="C80" s="26" t="str">
        <f t="shared" si="4"/>
        <v>Y</v>
      </c>
      <c r="D80" s="26" t="b">
        <f t="shared" si="5"/>
        <v>0</v>
      </c>
      <c r="E80" s="26" t="str">
        <f t="shared" si="6"/>
        <v>N</v>
      </c>
      <c r="F80" s="2" t="s">
        <v>7850</v>
      </c>
      <c r="G80" s="2" t="str">
        <f t="shared" si="7"/>
        <v/>
      </c>
      <c r="H80" s="8" t="s">
        <v>326</v>
      </c>
      <c r="I80" s="8"/>
      <c r="J80" s="8"/>
      <c r="K80" s="31" t="s">
        <v>7701</v>
      </c>
      <c r="L80" s="31" t="s">
        <v>7702</v>
      </c>
      <c r="M80" s="31" t="s">
        <v>7703</v>
      </c>
      <c r="N80" s="2" t="s">
        <v>7704</v>
      </c>
      <c r="O80" s="2" t="s">
        <v>7814</v>
      </c>
      <c r="P80" s="155" t="s">
        <v>7767</v>
      </c>
      <c r="Q80" s="2" t="s">
        <v>7768</v>
      </c>
      <c r="R80" s="2" t="s">
        <v>544</v>
      </c>
      <c r="S80" s="159" t="s">
        <v>7851</v>
      </c>
      <c r="T80" s="159">
        <v>1368</v>
      </c>
      <c r="U80" s="159" t="s">
        <v>107</v>
      </c>
      <c r="V80" s="3" t="s">
        <v>7709</v>
      </c>
      <c r="W80" s="2">
        <v>35</v>
      </c>
      <c r="X80" s="2"/>
      <c r="Y80" s="2"/>
      <c r="Z80" s="2"/>
      <c r="AA80" s="2"/>
      <c r="AB80" s="2"/>
      <c r="AC80" s="2"/>
      <c r="AD80" s="2"/>
      <c r="AE80" s="2"/>
      <c r="AF80" s="2"/>
      <c r="AG80" s="2"/>
      <c r="AH80" s="2"/>
      <c r="AI80" s="2"/>
      <c r="AJ80" s="2"/>
      <c r="AK80" s="2"/>
      <c r="AL80" s="2"/>
      <c r="AM80" s="2"/>
      <c r="AN80" s="2"/>
    </row>
    <row r="81" spans="2:40">
      <c r="B81" s="26">
        <v>116</v>
      </c>
      <c r="C81" s="26" t="str">
        <f t="shared" si="4"/>
        <v>Y</v>
      </c>
      <c r="D81" s="26" t="b">
        <f t="shared" si="5"/>
        <v>0</v>
      </c>
      <c r="E81" s="26" t="str">
        <f t="shared" si="6"/>
        <v>N</v>
      </c>
      <c r="F81" s="2" t="s">
        <v>7852</v>
      </c>
      <c r="G81" s="2" t="str">
        <f t="shared" si="7"/>
        <v/>
      </c>
      <c r="H81" s="8" t="s">
        <v>326</v>
      </c>
      <c r="I81" s="8"/>
      <c r="J81" s="8"/>
      <c r="K81" s="31" t="s">
        <v>7701</v>
      </c>
      <c r="L81" s="31" t="s">
        <v>7702</v>
      </c>
      <c r="M81" s="31" t="s">
        <v>7703</v>
      </c>
      <c r="N81" s="2" t="s">
        <v>7711</v>
      </c>
      <c r="O81" s="2" t="s">
        <v>7814</v>
      </c>
      <c r="P81" s="155" t="s">
        <v>7767</v>
      </c>
      <c r="Q81" s="2" t="s">
        <v>7768</v>
      </c>
      <c r="R81" s="2" t="s">
        <v>544</v>
      </c>
      <c r="S81" s="159" t="s">
        <v>7851</v>
      </c>
      <c r="T81" s="159">
        <v>1368</v>
      </c>
      <c r="U81" s="159" t="s">
        <v>107</v>
      </c>
      <c r="V81" s="3" t="s">
        <v>7709</v>
      </c>
      <c r="W81" s="2">
        <v>35</v>
      </c>
      <c r="X81" s="2"/>
      <c r="Y81" s="2"/>
      <c r="Z81" s="2"/>
      <c r="AA81" s="2"/>
      <c r="AB81" s="2"/>
      <c r="AC81" s="2"/>
      <c r="AD81" s="2"/>
      <c r="AE81" s="2"/>
      <c r="AF81" s="2"/>
      <c r="AG81" s="2"/>
      <c r="AH81" s="2"/>
      <c r="AI81" s="2"/>
      <c r="AJ81" s="2"/>
      <c r="AK81" s="2"/>
      <c r="AL81" s="2"/>
      <c r="AM81" s="2"/>
      <c r="AN81" s="2"/>
    </row>
    <row r="82" spans="2:40">
      <c r="B82" s="26">
        <v>117</v>
      </c>
      <c r="C82" s="26" t="str">
        <f t="shared" si="4"/>
        <v>Y</v>
      </c>
      <c r="D82" s="26" t="b">
        <f t="shared" si="5"/>
        <v>0</v>
      </c>
      <c r="E82" s="26" t="str">
        <f t="shared" si="6"/>
        <v>N</v>
      </c>
      <c r="F82" s="2" t="s">
        <v>7853</v>
      </c>
      <c r="G82" s="2" t="str">
        <f t="shared" si="7"/>
        <v/>
      </c>
      <c r="H82" s="8" t="s">
        <v>326</v>
      </c>
      <c r="I82" s="8"/>
      <c r="J82" s="8"/>
      <c r="K82" s="31" t="s">
        <v>7701</v>
      </c>
      <c r="L82" s="31" t="s">
        <v>7702</v>
      </c>
      <c r="M82" s="31" t="s">
        <v>7703</v>
      </c>
      <c r="N82" s="2" t="s">
        <v>7713</v>
      </c>
      <c r="O82" s="2" t="s">
        <v>7814</v>
      </c>
      <c r="P82" s="155" t="s">
        <v>7767</v>
      </c>
      <c r="Q82" s="2" t="s">
        <v>7772</v>
      </c>
      <c r="R82" s="2" t="s">
        <v>544</v>
      </c>
      <c r="S82" s="159" t="s">
        <v>7854</v>
      </c>
      <c r="T82" s="159">
        <v>1440</v>
      </c>
      <c r="U82" s="159" t="s">
        <v>107</v>
      </c>
      <c r="V82" s="3" t="s">
        <v>7709</v>
      </c>
      <c r="W82" s="2">
        <v>60</v>
      </c>
      <c r="X82" s="2"/>
      <c r="Y82" s="2"/>
      <c r="Z82" s="2"/>
      <c r="AA82" s="2"/>
      <c r="AB82" s="2"/>
      <c r="AC82" s="2"/>
      <c r="AD82" s="2"/>
      <c r="AE82" s="2"/>
      <c r="AF82" s="2"/>
      <c r="AG82" s="2"/>
      <c r="AH82" s="2"/>
      <c r="AI82" s="2"/>
      <c r="AJ82" s="2"/>
      <c r="AK82" s="2"/>
      <c r="AL82" s="2"/>
      <c r="AM82" s="2"/>
      <c r="AN82" s="2"/>
    </row>
    <row r="83" spans="2:40">
      <c r="B83" s="26">
        <v>118</v>
      </c>
      <c r="C83" s="26" t="str">
        <f t="shared" si="4"/>
        <v>Y</v>
      </c>
      <c r="D83" s="26" t="b">
        <f t="shared" si="5"/>
        <v>0</v>
      </c>
      <c r="E83" s="26" t="str">
        <f t="shared" si="6"/>
        <v>N</v>
      </c>
      <c r="F83" s="2" t="s">
        <v>7855</v>
      </c>
      <c r="G83" s="2" t="str">
        <f t="shared" si="7"/>
        <v/>
      </c>
      <c r="H83" s="8" t="s">
        <v>326</v>
      </c>
      <c r="I83" s="8"/>
      <c r="J83" s="8"/>
      <c r="K83" s="31" t="s">
        <v>7701</v>
      </c>
      <c r="L83" s="31" t="s">
        <v>7702</v>
      </c>
      <c r="M83" s="31" t="s">
        <v>7703</v>
      </c>
      <c r="N83" s="2" t="s">
        <v>7717</v>
      </c>
      <c r="O83" s="2" t="s">
        <v>7814</v>
      </c>
      <c r="P83" s="155" t="s">
        <v>7767</v>
      </c>
      <c r="Q83" s="2" t="s">
        <v>7772</v>
      </c>
      <c r="R83" s="2" t="s">
        <v>544</v>
      </c>
      <c r="S83" s="159" t="s">
        <v>7854</v>
      </c>
      <c r="T83" s="159">
        <v>1440</v>
      </c>
      <c r="U83" s="159" t="s">
        <v>107</v>
      </c>
      <c r="V83" s="3" t="s">
        <v>7709</v>
      </c>
      <c r="W83" s="2">
        <v>60</v>
      </c>
      <c r="X83" s="2"/>
      <c r="Y83" s="2"/>
      <c r="Z83" s="2"/>
      <c r="AA83" s="2"/>
      <c r="AB83" s="2"/>
      <c r="AC83" s="2"/>
      <c r="AD83" s="2"/>
      <c r="AE83" s="2"/>
      <c r="AF83" s="2"/>
      <c r="AG83" s="2"/>
      <c r="AH83" s="2"/>
      <c r="AI83" s="2"/>
      <c r="AJ83" s="2"/>
      <c r="AK83" s="2"/>
      <c r="AL83" s="2"/>
      <c r="AM83" s="2"/>
      <c r="AN83" s="2"/>
    </row>
    <row r="84" spans="2:40">
      <c r="B84" s="26">
        <v>119</v>
      </c>
      <c r="C84" s="26" t="str">
        <f t="shared" si="4"/>
        <v>Y</v>
      </c>
      <c r="D84" s="26" t="b">
        <f t="shared" si="5"/>
        <v>0</v>
      </c>
      <c r="E84" s="26" t="str">
        <f t="shared" si="6"/>
        <v>N</v>
      </c>
      <c r="F84" s="2" t="s">
        <v>7856</v>
      </c>
      <c r="G84" s="2" t="str">
        <f t="shared" si="7"/>
        <v/>
      </c>
      <c r="H84" s="8" t="s">
        <v>326</v>
      </c>
      <c r="I84" s="8"/>
      <c r="J84" s="8"/>
      <c r="K84" s="31" t="s">
        <v>7701</v>
      </c>
      <c r="L84" s="31" t="s">
        <v>7702</v>
      </c>
      <c r="M84" s="31" t="s">
        <v>7703</v>
      </c>
      <c r="N84" s="2" t="s">
        <v>7719</v>
      </c>
      <c r="O84" s="2" t="s">
        <v>7814</v>
      </c>
      <c r="P84" s="155" t="s">
        <v>7767</v>
      </c>
      <c r="Q84" s="2" t="s">
        <v>7776</v>
      </c>
      <c r="R84" s="2" t="s">
        <v>544</v>
      </c>
      <c r="S84" s="159" t="s">
        <v>7857</v>
      </c>
      <c r="T84" s="159">
        <v>1504</v>
      </c>
      <c r="U84" s="159" t="s">
        <v>107</v>
      </c>
      <c r="V84" s="3" t="s">
        <v>7709</v>
      </c>
      <c r="W84" s="2">
        <v>70</v>
      </c>
      <c r="X84" s="2"/>
      <c r="Y84" s="2"/>
      <c r="Z84" s="2"/>
      <c r="AA84" s="2"/>
      <c r="AB84" s="2"/>
      <c r="AC84" s="2"/>
      <c r="AD84" s="2"/>
      <c r="AE84" s="2"/>
      <c r="AF84" s="2"/>
      <c r="AG84" s="2"/>
      <c r="AH84" s="2"/>
      <c r="AI84" s="2"/>
      <c r="AJ84" s="2"/>
      <c r="AK84" s="2"/>
      <c r="AL84" s="2"/>
      <c r="AM84" s="2"/>
      <c r="AN84" s="2"/>
    </row>
    <row r="85" spans="2:40">
      <c r="B85" s="26">
        <v>120</v>
      </c>
      <c r="C85" s="26" t="str">
        <f t="shared" si="4"/>
        <v>Y</v>
      </c>
      <c r="D85" s="26" t="b">
        <f t="shared" si="5"/>
        <v>0</v>
      </c>
      <c r="E85" s="26" t="str">
        <f t="shared" si="6"/>
        <v>N</v>
      </c>
      <c r="F85" s="2" t="s">
        <v>7858</v>
      </c>
      <c r="G85" s="2" t="str">
        <f t="shared" si="7"/>
        <v/>
      </c>
      <c r="H85" s="8" t="s">
        <v>326</v>
      </c>
      <c r="I85" s="8"/>
      <c r="J85" s="8"/>
      <c r="K85" s="31" t="s">
        <v>7701</v>
      </c>
      <c r="L85" s="31" t="s">
        <v>7702</v>
      </c>
      <c r="M85" s="31" t="s">
        <v>7703</v>
      </c>
      <c r="N85" s="2" t="s">
        <v>7723</v>
      </c>
      <c r="O85" s="2" t="s">
        <v>7814</v>
      </c>
      <c r="P85" s="155" t="s">
        <v>7767</v>
      </c>
      <c r="Q85" s="2" t="s">
        <v>7776</v>
      </c>
      <c r="R85" s="2" t="s">
        <v>544</v>
      </c>
      <c r="S85" s="159" t="s">
        <v>7857</v>
      </c>
      <c r="T85" s="159">
        <v>1504</v>
      </c>
      <c r="U85" s="159" t="s">
        <v>107</v>
      </c>
      <c r="V85" s="3" t="s">
        <v>7709</v>
      </c>
      <c r="W85" s="2">
        <v>70</v>
      </c>
      <c r="X85" s="2"/>
      <c r="Y85" s="2"/>
      <c r="Z85" s="2"/>
      <c r="AA85" s="2"/>
      <c r="AB85" s="2"/>
      <c r="AC85" s="2"/>
      <c r="AD85" s="2"/>
      <c r="AE85" s="2"/>
      <c r="AF85" s="2"/>
      <c r="AG85" s="2"/>
      <c r="AH85" s="2"/>
      <c r="AI85" s="2"/>
      <c r="AJ85" s="2"/>
      <c r="AK85" s="2"/>
      <c r="AL85" s="2"/>
      <c r="AM85" s="2"/>
      <c r="AN85" s="2"/>
    </row>
    <row r="86" spans="2:40">
      <c r="B86" s="26">
        <v>121</v>
      </c>
      <c r="C86" s="26" t="str">
        <f t="shared" si="4"/>
        <v>Y</v>
      </c>
      <c r="D86" s="26" t="b">
        <f t="shared" si="5"/>
        <v>0</v>
      </c>
      <c r="E86" s="26" t="str">
        <f t="shared" si="6"/>
        <v>N</v>
      </c>
      <c r="F86" s="2" t="s">
        <v>7859</v>
      </c>
      <c r="G86" s="2" t="str">
        <f t="shared" si="7"/>
        <v/>
      </c>
      <c r="H86" s="8" t="s">
        <v>326</v>
      </c>
      <c r="I86" s="8"/>
      <c r="J86" s="8"/>
      <c r="K86" s="31" t="s">
        <v>7701</v>
      </c>
      <c r="L86" s="31" t="s">
        <v>7702</v>
      </c>
      <c r="M86" s="31" t="s">
        <v>7703</v>
      </c>
      <c r="N86" s="2" t="s">
        <v>7725</v>
      </c>
      <c r="O86" s="2" t="s">
        <v>7814</v>
      </c>
      <c r="P86" s="155" t="s">
        <v>7767</v>
      </c>
      <c r="Q86" s="2" t="s">
        <v>7780</v>
      </c>
      <c r="R86" s="2" t="s">
        <v>544</v>
      </c>
      <c r="S86" s="159" t="s">
        <v>7860</v>
      </c>
      <c r="T86" s="159">
        <v>1574</v>
      </c>
      <c r="U86" s="159" t="s">
        <v>107</v>
      </c>
      <c r="V86" s="3" t="s">
        <v>7709</v>
      </c>
      <c r="W86" s="2">
        <v>135</v>
      </c>
      <c r="X86" s="2"/>
      <c r="Y86" s="2"/>
      <c r="Z86" s="2"/>
      <c r="AA86" s="2"/>
      <c r="AB86" s="2"/>
      <c r="AC86" s="2"/>
      <c r="AD86" s="2"/>
      <c r="AE86" s="2"/>
      <c r="AF86" s="2"/>
      <c r="AG86" s="2"/>
      <c r="AH86" s="2"/>
      <c r="AI86" s="2"/>
      <c r="AJ86" s="2"/>
      <c r="AK86" s="2"/>
      <c r="AL86" s="2"/>
      <c r="AM86" s="2"/>
      <c r="AN86" s="2"/>
    </row>
    <row r="87" spans="2:40">
      <c r="B87" s="26">
        <v>122</v>
      </c>
      <c r="C87" s="26" t="str">
        <f t="shared" si="4"/>
        <v>Y</v>
      </c>
      <c r="D87" s="26" t="b">
        <f t="shared" si="5"/>
        <v>0</v>
      </c>
      <c r="E87" s="26" t="str">
        <f t="shared" si="6"/>
        <v>N</v>
      </c>
      <c r="F87" s="2" t="s">
        <v>7861</v>
      </c>
      <c r="G87" s="2" t="str">
        <f t="shared" si="7"/>
        <v/>
      </c>
      <c r="H87" s="8" t="s">
        <v>326</v>
      </c>
      <c r="I87" s="8"/>
      <c r="J87" s="8"/>
      <c r="K87" s="31" t="s">
        <v>7701</v>
      </c>
      <c r="L87" s="31" t="s">
        <v>7702</v>
      </c>
      <c r="M87" s="31" t="s">
        <v>7703</v>
      </c>
      <c r="N87" s="2" t="s">
        <v>7729</v>
      </c>
      <c r="O87" s="2" t="s">
        <v>7814</v>
      </c>
      <c r="P87" s="155" t="s">
        <v>7767</v>
      </c>
      <c r="Q87" s="2" t="s">
        <v>7780</v>
      </c>
      <c r="R87" s="2" t="s">
        <v>544</v>
      </c>
      <c r="S87" s="159" t="s">
        <v>7860</v>
      </c>
      <c r="T87" s="159">
        <v>1574</v>
      </c>
      <c r="U87" s="159" t="s">
        <v>107</v>
      </c>
      <c r="V87" s="3" t="s">
        <v>7709</v>
      </c>
      <c r="W87" s="2">
        <v>135</v>
      </c>
      <c r="X87" s="2"/>
      <c r="Y87" s="2"/>
      <c r="Z87" s="2"/>
      <c r="AA87" s="2"/>
      <c r="AB87" s="2"/>
      <c r="AC87" s="2"/>
      <c r="AD87" s="2"/>
      <c r="AE87" s="2"/>
      <c r="AF87" s="2"/>
      <c r="AG87" s="2"/>
      <c r="AH87" s="2"/>
      <c r="AI87" s="2"/>
      <c r="AJ87" s="2"/>
      <c r="AK87" s="2"/>
      <c r="AL87" s="2"/>
      <c r="AM87" s="2"/>
      <c r="AN87" s="2"/>
    </row>
    <row r="88" spans="2:40">
      <c r="B88" s="26">
        <v>123</v>
      </c>
      <c r="C88" s="26" t="str">
        <f t="shared" si="4"/>
        <v>Y</v>
      </c>
      <c r="D88" s="26" t="b">
        <f t="shared" si="5"/>
        <v>0</v>
      </c>
      <c r="E88" s="26" t="str">
        <f t="shared" si="6"/>
        <v>N</v>
      </c>
      <c r="F88" s="2" t="s">
        <v>7862</v>
      </c>
      <c r="G88" s="2" t="str">
        <f t="shared" si="7"/>
        <v/>
      </c>
      <c r="H88" s="8" t="s">
        <v>326</v>
      </c>
      <c r="I88" s="8"/>
      <c r="J88" s="8"/>
      <c r="K88" s="31" t="s">
        <v>7701</v>
      </c>
      <c r="L88" s="31" t="s">
        <v>7702</v>
      </c>
      <c r="M88" s="31" t="s">
        <v>7703</v>
      </c>
      <c r="N88" s="2" t="s">
        <v>7731</v>
      </c>
      <c r="O88" s="2" t="s">
        <v>7814</v>
      </c>
      <c r="P88" s="155" t="s">
        <v>7767</v>
      </c>
      <c r="Q88" s="2" t="s">
        <v>7784</v>
      </c>
      <c r="R88" s="2" t="s">
        <v>544</v>
      </c>
      <c r="S88" s="159" t="s">
        <v>7863</v>
      </c>
      <c r="T88" s="159">
        <v>1640</v>
      </c>
      <c r="U88" s="159" t="s">
        <v>107</v>
      </c>
      <c r="V88" s="3" t="s">
        <v>7709</v>
      </c>
      <c r="W88" s="2">
        <v>200</v>
      </c>
      <c r="X88" s="2"/>
      <c r="Y88" s="2"/>
      <c r="Z88" s="2"/>
      <c r="AA88" s="2"/>
      <c r="AB88" s="2"/>
      <c r="AC88" s="2"/>
      <c r="AD88" s="2"/>
      <c r="AE88" s="2"/>
      <c r="AF88" s="2"/>
      <c r="AG88" s="2"/>
      <c r="AH88" s="2"/>
      <c r="AI88" s="2"/>
      <c r="AJ88" s="2"/>
      <c r="AK88" s="2"/>
      <c r="AL88" s="2"/>
      <c r="AM88" s="2"/>
      <c r="AN88" s="2"/>
    </row>
    <row r="89" spans="2:40">
      <c r="B89" s="26">
        <v>124</v>
      </c>
      <c r="C89" s="26" t="str">
        <f t="shared" si="4"/>
        <v>Y</v>
      </c>
      <c r="D89" s="26" t="b">
        <f t="shared" si="5"/>
        <v>0</v>
      </c>
      <c r="E89" s="26" t="str">
        <f t="shared" si="6"/>
        <v>N</v>
      </c>
      <c r="F89" s="2" t="s">
        <v>7864</v>
      </c>
      <c r="G89" s="2" t="str">
        <f t="shared" si="7"/>
        <v/>
      </c>
      <c r="H89" s="8" t="s">
        <v>326</v>
      </c>
      <c r="I89" s="8"/>
      <c r="J89" s="8"/>
      <c r="K89" s="31" t="s">
        <v>7701</v>
      </c>
      <c r="L89" s="31" t="s">
        <v>7702</v>
      </c>
      <c r="M89" s="31" t="s">
        <v>7703</v>
      </c>
      <c r="N89" s="2" t="s">
        <v>7735</v>
      </c>
      <c r="O89" s="2" t="s">
        <v>7814</v>
      </c>
      <c r="P89" s="155" t="s">
        <v>7767</v>
      </c>
      <c r="Q89" s="2" t="s">
        <v>7784</v>
      </c>
      <c r="R89" s="2" t="s">
        <v>544</v>
      </c>
      <c r="S89" s="159" t="s">
        <v>7863</v>
      </c>
      <c r="T89" s="159">
        <v>1640</v>
      </c>
      <c r="U89" s="159" t="s">
        <v>107</v>
      </c>
      <c r="V89" s="3" t="s">
        <v>7709</v>
      </c>
      <c r="W89" s="2">
        <v>200</v>
      </c>
      <c r="X89" s="2"/>
      <c r="Y89" s="2"/>
      <c r="Z89" s="2"/>
      <c r="AA89" s="2"/>
      <c r="AB89" s="2"/>
      <c r="AC89" s="2"/>
      <c r="AD89" s="2"/>
      <c r="AE89" s="2"/>
      <c r="AF89" s="2"/>
      <c r="AG89" s="2"/>
      <c r="AH89" s="2"/>
      <c r="AI89" s="2"/>
      <c r="AJ89" s="2"/>
      <c r="AK89" s="2"/>
      <c r="AL89" s="2"/>
      <c r="AM89" s="2"/>
      <c r="AN89" s="2"/>
    </row>
    <row r="90" spans="2:40">
      <c r="B90" s="26">
        <v>125</v>
      </c>
      <c r="C90" s="26" t="str">
        <f t="shared" si="4"/>
        <v>Y</v>
      </c>
      <c r="D90" s="26" t="b">
        <f t="shared" si="5"/>
        <v>0</v>
      </c>
      <c r="E90" s="26" t="str">
        <f t="shared" si="6"/>
        <v>N</v>
      </c>
      <c r="F90" s="2" t="s">
        <v>7865</v>
      </c>
      <c r="G90" s="2" t="str">
        <f t="shared" si="7"/>
        <v/>
      </c>
      <c r="H90" s="8" t="s">
        <v>326</v>
      </c>
      <c r="I90" s="8"/>
      <c r="J90" s="8"/>
      <c r="K90" s="31" t="s">
        <v>7701</v>
      </c>
      <c r="L90" s="31" t="s">
        <v>7702</v>
      </c>
      <c r="M90" s="31" t="s">
        <v>7703</v>
      </c>
      <c r="N90" s="2" t="s">
        <v>7704</v>
      </c>
      <c r="O90" s="2" t="s">
        <v>7814</v>
      </c>
      <c r="P90" s="155" t="s">
        <v>7788</v>
      </c>
      <c r="Q90" s="2" t="s">
        <v>7789</v>
      </c>
      <c r="R90" s="2" t="s">
        <v>544</v>
      </c>
      <c r="S90" s="159" t="s">
        <v>7866</v>
      </c>
      <c r="T90" s="159">
        <v>1368</v>
      </c>
      <c r="U90" s="159" t="s">
        <v>107</v>
      </c>
      <c r="V90" s="3" t="s">
        <v>7709</v>
      </c>
      <c r="W90" s="2">
        <v>35</v>
      </c>
      <c r="X90" s="2"/>
      <c r="Y90" s="2"/>
      <c r="Z90" s="2"/>
      <c r="AA90" s="2"/>
      <c r="AB90" s="2"/>
      <c r="AC90" s="2"/>
      <c r="AD90" s="2"/>
      <c r="AE90" s="2"/>
      <c r="AF90" s="2"/>
      <c r="AG90" s="2"/>
      <c r="AH90" s="2"/>
      <c r="AI90" s="2"/>
      <c r="AJ90" s="2"/>
      <c r="AK90" s="2"/>
      <c r="AL90" s="2"/>
      <c r="AM90" s="2"/>
      <c r="AN90" s="2"/>
    </row>
    <row r="91" spans="2:40">
      <c r="B91" s="26">
        <v>126</v>
      </c>
      <c r="C91" s="26" t="str">
        <f t="shared" si="4"/>
        <v>Y</v>
      </c>
      <c r="D91" s="26" t="b">
        <f t="shared" si="5"/>
        <v>0</v>
      </c>
      <c r="E91" s="26" t="str">
        <f t="shared" si="6"/>
        <v>N</v>
      </c>
      <c r="F91" s="2" t="s">
        <v>7867</v>
      </c>
      <c r="G91" s="2" t="str">
        <f t="shared" si="7"/>
        <v/>
      </c>
      <c r="H91" s="8" t="s">
        <v>326</v>
      </c>
      <c r="I91" s="8"/>
      <c r="J91" s="8"/>
      <c r="K91" s="31" t="s">
        <v>7701</v>
      </c>
      <c r="L91" s="31" t="s">
        <v>7702</v>
      </c>
      <c r="M91" s="31" t="s">
        <v>7703</v>
      </c>
      <c r="N91" s="2" t="s">
        <v>7711</v>
      </c>
      <c r="O91" s="2" t="s">
        <v>7814</v>
      </c>
      <c r="P91" s="155" t="s">
        <v>7788</v>
      </c>
      <c r="Q91" s="2" t="s">
        <v>7789</v>
      </c>
      <c r="R91" s="2" t="s">
        <v>544</v>
      </c>
      <c r="S91" s="159" t="s">
        <v>7866</v>
      </c>
      <c r="T91" s="159">
        <v>1368</v>
      </c>
      <c r="U91" s="159" t="s">
        <v>107</v>
      </c>
      <c r="V91" s="3" t="s">
        <v>7709</v>
      </c>
      <c r="W91" s="2">
        <v>35</v>
      </c>
      <c r="X91" s="2"/>
      <c r="Y91" s="2"/>
      <c r="Z91" s="2"/>
      <c r="AA91" s="2"/>
      <c r="AB91" s="2"/>
      <c r="AC91" s="2"/>
      <c r="AD91" s="2"/>
      <c r="AE91" s="2"/>
      <c r="AF91" s="2"/>
      <c r="AG91" s="2"/>
      <c r="AH91" s="2"/>
      <c r="AI91" s="2"/>
      <c r="AJ91" s="2"/>
      <c r="AK91" s="2"/>
      <c r="AL91" s="2"/>
      <c r="AM91" s="2"/>
      <c r="AN91" s="2"/>
    </row>
    <row r="92" spans="2:40">
      <c r="B92" s="26">
        <v>127</v>
      </c>
      <c r="C92" s="26" t="str">
        <f t="shared" si="4"/>
        <v>Y</v>
      </c>
      <c r="D92" s="26" t="b">
        <f t="shared" si="5"/>
        <v>0</v>
      </c>
      <c r="E92" s="26" t="str">
        <f t="shared" si="6"/>
        <v>N</v>
      </c>
      <c r="F92" s="2" t="s">
        <v>7868</v>
      </c>
      <c r="G92" s="2" t="str">
        <f t="shared" si="7"/>
        <v/>
      </c>
      <c r="H92" s="8" t="s">
        <v>326</v>
      </c>
      <c r="I92" s="8"/>
      <c r="J92" s="8"/>
      <c r="K92" s="31" t="s">
        <v>7701</v>
      </c>
      <c r="L92" s="31" t="s">
        <v>7702</v>
      </c>
      <c r="M92" s="31" t="s">
        <v>7703</v>
      </c>
      <c r="N92" s="2" t="s">
        <v>7713</v>
      </c>
      <c r="O92" s="2" t="s">
        <v>7814</v>
      </c>
      <c r="P92" s="155" t="s">
        <v>7788</v>
      </c>
      <c r="Q92" s="2" t="s">
        <v>7789</v>
      </c>
      <c r="R92" s="2" t="s">
        <v>544</v>
      </c>
      <c r="S92" s="159" t="s">
        <v>7869</v>
      </c>
      <c r="T92" s="159">
        <v>1440</v>
      </c>
      <c r="U92" s="159" t="s">
        <v>107</v>
      </c>
      <c r="V92" s="3" t="s">
        <v>7709</v>
      </c>
      <c r="W92" s="2">
        <v>60</v>
      </c>
      <c r="X92" s="2"/>
      <c r="Y92" s="2"/>
      <c r="Z92" s="2"/>
      <c r="AA92" s="2"/>
      <c r="AB92" s="2"/>
      <c r="AC92" s="2"/>
      <c r="AD92" s="2"/>
      <c r="AE92" s="2"/>
      <c r="AF92" s="2"/>
      <c r="AG92" s="2"/>
      <c r="AH92" s="2"/>
      <c r="AI92" s="2"/>
      <c r="AJ92" s="2"/>
      <c r="AK92" s="2"/>
      <c r="AL92" s="2"/>
      <c r="AM92" s="2"/>
      <c r="AN92" s="2"/>
    </row>
    <row r="93" spans="2:40">
      <c r="B93" s="26">
        <v>128</v>
      </c>
      <c r="C93" s="26" t="str">
        <f t="shared" si="4"/>
        <v>Y</v>
      </c>
      <c r="D93" s="26" t="b">
        <f t="shared" si="5"/>
        <v>0</v>
      </c>
      <c r="E93" s="26" t="str">
        <f t="shared" si="6"/>
        <v>N</v>
      </c>
      <c r="F93" s="2" t="s">
        <v>7870</v>
      </c>
      <c r="G93" s="2" t="str">
        <f t="shared" si="7"/>
        <v/>
      </c>
      <c r="H93" s="8" t="s">
        <v>326</v>
      </c>
      <c r="I93" s="8"/>
      <c r="J93" s="8"/>
      <c r="K93" s="31" t="s">
        <v>7701</v>
      </c>
      <c r="L93" s="31" t="s">
        <v>7702</v>
      </c>
      <c r="M93" s="31" t="s">
        <v>7703</v>
      </c>
      <c r="N93" s="2" t="s">
        <v>7717</v>
      </c>
      <c r="O93" s="2" t="s">
        <v>7814</v>
      </c>
      <c r="P93" s="155" t="s">
        <v>7788</v>
      </c>
      <c r="Q93" s="2" t="s">
        <v>7789</v>
      </c>
      <c r="R93" s="2" t="s">
        <v>544</v>
      </c>
      <c r="S93" s="159" t="s">
        <v>7869</v>
      </c>
      <c r="T93" s="159">
        <v>1440</v>
      </c>
      <c r="U93" s="159" t="s">
        <v>107</v>
      </c>
      <c r="V93" s="3" t="s">
        <v>7709</v>
      </c>
      <c r="W93" s="2">
        <v>60</v>
      </c>
      <c r="X93" s="2"/>
      <c r="Y93" s="2"/>
      <c r="Z93" s="2"/>
      <c r="AA93" s="2"/>
      <c r="AB93" s="2"/>
      <c r="AC93" s="2"/>
      <c r="AD93" s="2"/>
      <c r="AE93" s="2"/>
      <c r="AF93" s="2"/>
      <c r="AG93" s="2"/>
      <c r="AH93" s="2"/>
      <c r="AI93" s="2"/>
      <c r="AJ93" s="2"/>
      <c r="AK93" s="2"/>
      <c r="AL93" s="2"/>
      <c r="AM93" s="2"/>
      <c r="AN93" s="2"/>
    </row>
    <row r="94" spans="2:40">
      <c r="B94" s="26">
        <v>129</v>
      </c>
      <c r="C94" s="26" t="str">
        <f t="shared" si="4"/>
        <v>Y</v>
      </c>
      <c r="D94" s="26" t="b">
        <f t="shared" si="5"/>
        <v>0</v>
      </c>
      <c r="E94" s="26" t="str">
        <f t="shared" si="6"/>
        <v>N</v>
      </c>
      <c r="F94" s="2" t="s">
        <v>7871</v>
      </c>
      <c r="G94" s="2" t="str">
        <f t="shared" si="7"/>
        <v/>
      </c>
      <c r="H94" s="8" t="s">
        <v>326</v>
      </c>
      <c r="I94" s="8"/>
      <c r="J94" s="8"/>
      <c r="K94" s="31" t="s">
        <v>7701</v>
      </c>
      <c r="L94" s="31" t="s">
        <v>7702</v>
      </c>
      <c r="M94" s="31" t="s">
        <v>7703</v>
      </c>
      <c r="N94" s="2" t="s">
        <v>7719</v>
      </c>
      <c r="O94" s="2" t="s">
        <v>7814</v>
      </c>
      <c r="P94" s="155" t="s">
        <v>7788</v>
      </c>
      <c r="Q94" s="2" t="s">
        <v>7796</v>
      </c>
      <c r="R94" s="2" t="s">
        <v>544</v>
      </c>
      <c r="S94" s="159" t="s">
        <v>7872</v>
      </c>
      <c r="T94" s="159">
        <v>1504</v>
      </c>
      <c r="U94" s="159" t="s">
        <v>107</v>
      </c>
      <c r="V94" s="3" t="s">
        <v>7709</v>
      </c>
      <c r="W94" s="2">
        <v>70</v>
      </c>
      <c r="X94" s="2"/>
      <c r="Y94" s="2"/>
      <c r="Z94" s="2"/>
      <c r="AA94" s="2"/>
      <c r="AB94" s="2"/>
      <c r="AC94" s="2"/>
      <c r="AD94" s="2"/>
      <c r="AE94" s="2"/>
      <c r="AF94" s="2"/>
      <c r="AG94" s="2"/>
      <c r="AH94" s="2"/>
      <c r="AI94" s="2"/>
      <c r="AJ94" s="2"/>
      <c r="AK94" s="2"/>
      <c r="AL94" s="2"/>
      <c r="AM94" s="2"/>
      <c r="AN94" s="2"/>
    </row>
    <row r="95" spans="2:40">
      <c r="B95" s="26">
        <v>130</v>
      </c>
      <c r="C95" s="26" t="str">
        <f t="shared" ref="C95:C106" si="8">IF(K95 = "BaseplateSteel","Y","N")</f>
        <v>Y</v>
      </c>
      <c r="D95" s="26" t="b">
        <f t="shared" ref="D95:D106" si="9">OR(P95 = "Woods_Sureflex", P95 = "Falk_T10_Grid")</f>
        <v>0</v>
      </c>
      <c r="E95" s="26" t="str">
        <f t="shared" ref="E95:E106" si="10">IF(AND(C95="Y", D95=TRUE),"Y","N")</f>
        <v>N</v>
      </c>
      <c r="F95" s="2" t="s">
        <v>7873</v>
      </c>
      <c r="G95" s="2" t="str">
        <f t="shared" ref="G95:G106" si="11">IF(E95="Y",F95,"")</f>
        <v/>
      </c>
      <c r="H95" s="8" t="s">
        <v>326</v>
      </c>
      <c r="I95" s="8"/>
      <c r="J95" s="8"/>
      <c r="K95" s="31" t="s">
        <v>7701</v>
      </c>
      <c r="L95" s="31" t="s">
        <v>7702</v>
      </c>
      <c r="M95" s="31" t="s">
        <v>7703</v>
      </c>
      <c r="N95" s="2" t="s">
        <v>7723</v>
      </c>
      <c r="O95" s="2" t="s">
        <v>7814</v>
      </c>
      <c r="P95" s="155" t="s">
        <v>7788</v>
      </c>
      <c r="Q95" s="2" t="s">
        <v>7796</v>
      </c>
      <c r="R95" s="2" t="s">
        <v>544</v>
      </c>
      <c r="S95" s="159" t="s">
        <v>7872</v>
      </c>
      <c r="T95" s="159">
        <v>1504</v>
      </c>
      <c r="U95" s="159" t="s">
        <v>107</v>
      </c>
      <c r="V95" s="3" t="s">
        <v>7709</v>
      </c>
      <c r="W95" s="2">
        <v>70</v>
      </c>
      <c r="X95" s="2"/>
      <c r="Y95" s="2"/>
      <c r="Z95" s="2"/>
      <c r="AA95" s="2"/>
      <c r="AB95" s="2"/>
      <c r="AC95" s="2"/>
      <c r="AD95" s="2"/>
      <c r="AE95" s="2"/>
      <c r="AF95" s="2"/>
      <c r="AG95" s="2"/>
      <c r="AH95" s="2"/>
      <c r="AI95" s="2"/>
      <c r="AJ95" s="2"/>
      <c r="AK95" s="2"/>
      <c r="AL95" s="2"/>
      <c r="AM95" s="2"/>
      <c r="AN95" s="2"/>
    </row>
    <row r="96" spans="2:40">
      <c r="B96" s="26">
        <v>131</v>
      </c>
      <c r="C96" s="26" t="str">
        <f t="shared" si="8"/>
        <v>Y</v>
      </c>
      <c r="D96" s="26" t="b">
        <f t="shared" si="9"/>
        <v>0</v>
      </c>
      <c r="E96" s="26" t="str">
        <f t="shared" si="10"/>
        <v>N</v>
      </c>
      <c r="F96" s="2" t="s">
        <v>7874</v>
      </c>
      <c r="G96" s="2" t="str">
        <f t="shared" si="11"/>
        <v/>
      </c>
      <c r="H96" s="8" t="s">
        <v>326</v>
      </c>
      <c r="I96" s="8"/>
      <c r="J96" s="8"/>
      <c r="K96" s="31" t="s">
        <v>7701</v>
      </c>
      <c r="L96" s="31" t="s">
        <v>7702</v>
      </c>
      <c r="M96" s="31" t="s">
        <v>7703</v>
      </c>
      <c r="N96" s="2" t="s">
        <v>7725</v>
      </c>
      <c r="O96" s="2" t="s">
        <v>7814</v>
      </c>
      <c r="P96" s="155" t="s">
        <v>7788</v>
      </c>
      <c r="Q96" s="2" t="s">
        <v>7800</v>
      </c>
      <c r="R96" s="2" t="s">
        <v>544</v>
      </c>
      <c r="S96" s="159" t="s">
        <v>7875</v>
      </c>
      <c r="T96" s="159">
        <v>1574</v>
      </c>
      <c r="U96" s="159" t="s">
        <v>107</v>
      </c>
      <c r="V96" s="3" t="s">
        <v>7709</v>
      </c>
      <c r="W96" s="2">
        <v>135</v>
      </c>
      <c r="X96" s="2"/>
      <c r="Y96" s="2"/>
      <c r="Z96" s="2"/>
      <c r="AA96" s="2"/>
      <c r="AB96" s="2"/>
      <c r="AC96" s="2"/>
      <c r="AD96" s="2"/>
      <c r="AE96" s="2"/>
      <c r="AF96" s="2"/>
      <c r="AG96" s="2"/>
      <c r="AH96" s="2"/>
      <c r="AI96" s="2"/>
      <c r="AJ96" s="2"/>
      <c r="AK96" s="2"/>
      <c r="AL96" s="2"/>
      <c r="AM96" s="2"/>
      <c r="AN96" s="2"/>
    </row>
    <row r="97" spans="2:40">
      <c r="B97" s="26">
        <v>132</v>
      </c>
      <c r="C97" s="26" t="str">
        <f t="shared" si="8"/>
        <v>Y</v>
      </c>
      <c r="D97" s="26" t="b">
        <f t="shared" si="9"/>
        <v>0</v>
      </c>
      <c r="E97" s="26" t="str">
        <f t="shared" si="10"/>
        <v>N</v>
      </c>
      <c r="F97" s="2" t="s">
        <v>7876</v>
      </c>
      <c r="G97" s="2" t="str">
        <f t="shared" si="11"/>
        <v/>
      </c>
      <c r="H97" s="8" t="s">
        <v>326</v>
      </c>
      <c r="I97" s="8"/>
      <c r="J97" s="8"/>
      <c r="K97" s="31" t="s">
        <v>7701</v>
      </c>
      <c r="L97" s="31" t="s">
        <v>7702</v>
      </c>
      <c r="M97" s="31" t="s">
        <v>7703</v>
      </c>
      <c r="N97" s="2" t="s">
        <v>7729</v>
      </c>
      <c r="O97" s="2" t="s">
        <v>7814</v>
      </c>
      <c r="P97" s="155" t="s">
        <v>7788</v>
      </c>
      <c r="Q97" s="2" t="s">
        <v>7800</v>
      </c>
      <c r="R97" s="2" t="s">
        <v>544</v>
      </c>
      <c r="S97" s="159" t="s">
        <v>7875</v>
      </c>
      <c r="T97" s="159">
        <v>1574</v>
      </c>
      <c r="U97" s="159" t="s">
        <v>107</v>
      </c>
      <c r="V97" s="3" t="s">
        <v>7709</v>
      </c>
      <c r="W97" s="2">
        <v>135</v>
      </c>
      <c r="X97" s="2"/>
      <c r="Y97" s="2"/>
      <c r="Z97" s="2"/>
      <c r="AA97" s="2"/>
      <c r="AB97" s="2"/>
      <c r="AC97" s="2"/>
      <c r="AD97" s="2"/>
      <c r="AE97" s="2"/>
      <c r="AF97" s="2"/>
      <c r="AG97" s="2"/>
      <c r="AH97" s="2"/>
      <c r="AI97" s="2"/>
      <c r="AJ97" s="2"/>
      <c r="AK97" s="2"/>
      <c r="AL97" s="2"/>
      <c r="AM97" s="2"/>
      <c r="AN97" s="2"/>
    </row>
    <row r="98" spans="2:40">
      <c r="B98" s="26">
        <v>133</v>
      </c>
      <c r="C98" s="26" t="str">
        <f t="shared" si="8"/>
        <v>Y</v>
      </c>
      <c r="D98" s="26" t="b">
        <f t="shared" si="9"/>
        <v>0</v>
      </c>
      <c r="E98" s="26" t="str">
        <f t="shared" si="10"/>
        <v>N</v>
      </c>
      <c r="F98" s="2" t="s">
        <v>7877</v>
      </c>
      <c r="G98" s="2" t="str">
        <f t="shared" si="11"/>
        <v/>
      </c>
      <c r="H98" s="8" t="s">
        <v>326</v>
      </c>
      <c r="I98" s="8"/>
      <c r="J98" s="8"/>
      <c r="K98" s="31" t="s">
        <v>7701</v>
      </c>
      <c r="L98" s="31" t="s">
        <v>7702</v>
      </c>
      <c r="M98" s="31" t="s">
        <v>7703</v>
      </c>
      <c r="N98" s="2" t="s">
        <v>7731</v>
      </c>
      <c r="O98" s="2" t="s">
        <v>7814</v>
      </c>
      <c r="P98" s="155" t="s">
        <v>7788</v>
      </c>
      <c r="Q98" s="2" t="s">
        <v>7800</v>
      </c>
      <c r="R98" s="2" t="s">
        <v>544</v>
      </c>
      <c r="S98" s="159" t="s">
        <v>7878</v>
      </c>
      <c r="T98" s="159">
        <v>1640</v>
      </c>
      <c r="U98" s="159" t="s">
        <v>107</v>
      </c>
      <c r="V98" s="3" t="s">
        <v>7709</v>
      </c>
      <c r="W98" s="2">
        <v>200</v>
      </c>
      <c r="X98" s="2"/>
      <c r="Y98" s="2"/>
      <c r="Z98" s="2"/>
      <c r="AA98" s="2"/>
      <c r="AB98" s="2"/>
      <c r="AC98" s="2"/>
      <c r="AD98" s="2"/>
      <c r="AE98" s="2"/>
      <c r="AF98" s="2"/>
      <c r="AG98" s="2"/>
      <c r="AH98" s="2"/>
      <c r="AI98" s="2"/>
      <c r="AJ98" s="2"/>
      <c r="AK98" s="2"/>
      <c r="AL98" s="2"/>
      <c r="AM98" s="2"/>
      <c r="AN98" s="2"/>
    </row>
    <row r="99" spans="2:40">
      <c r="B99" s="26">
        <v>134</v>
      </c>
      <c r="C99" s="26" t="str">
        <f t="shared" si="8"/>
        <v>Y</v>
      </c>
      <c r="D99" s="26" t="b">
        <f t="shared" si="9"/>
        <v>0</v>
      </c>
      <c r="E99" s="26" t="str">
        <f t="shared" si="10"/>
        <v>N</v>
      </c>
      <c r="F99" s="2" t="s">
        <v>7879</v>
      </c>
      <c r="G99" s="2" t="str">
        <f t="shared" si="11"/>
        <v/>
      </c>
      <c r="H99" s="8" t="s">
        <v>326</v>
      </c>
      <c r="I99" s="8"/>
      <c r="J99" s="8"/>
      <c r="K99" s="31" t="s">
        <v>7701</v>
      </c>
      <c r="L99" s="31" t="s">
        <v>7702</v>
      </c>
      <c r="M99" s="31" t="s">
        <v>7703</v>
      </c>
      <c r="N99" s="2" t="s">
        <v>7735</v>
      </c>
      <c r="O99" s="2" t="s">
        <v>7814</v>
      </c>
      <c r="P99" s="155" t="s">
        <v>7788</v>
      </c>
      <c r="Q99" s="2" t="s">
        <v>7800</v>
      </c>
      <c r="R99" s="2" t="s">
        <v>544</v>
      </c>
      <c r="S99" s="159" t="s">
        <v>7878</v>
      </c>
      <c r="T99" s="159">
        <v>1640</v>
      </c>
      <c r="U99" s="159" t="s">
        <v>107</v>
      </c>
      <c r="V99" s="3" t="s">
        <v>7709</v>
      </c>
      <c r="W99" s="2">
        <v>200</v>
      </c>
      <c r="X99" s="2"/>
      <c r="Y99" s="2"/>
      <c r="Z99" s="2"/>
      <c r="AA99" s="2"/>
      <c r="AB99" s="2"/>
      <c r="AC99" s="2"/>
      <c r="AD99" s="2"/>
      <c r="AE99" s="2"/>
      <c r="AF99" s="2"/>
      <c r="AG99" s="2"/>
      <c r="AH99" s="2"/>
      <c r="AI99" s="2"/>
      <c r="AJ99" s="2"/>
      <c r="AK99" s="2"/>
      <c r="AL99" s="2"/>
      <c r="AM99" s="2"/>
      <c r="AN99" s="2"/>
    </row>
    <row r="100" spans="2:40">
      <c r="B100" s="26">
        <v>135</v>
      </c>
      <c r="C100" s="26" t="str">
        <f t="shared" si="8"/>
        <v>Y</v>
      </c>
      <c r="D100" s="26" t="b">
        <f t="shared" si="9"/>
        <v>0</v>
      </c>
      <c r="E100" s="26" t="str">
        <f t="shared" si="10"/>
        <v>N</v>
      </c>
      <c r="F100" s="2" t="s">
        <v>7880</v>
      </c>
      <c r="G100" s="2" t="str">
        <f t="shared" si="11"/>
        <v/>
      </c>
      <c r="H100" s="8" t="s">
        <v>326</v>
      </c>
      <c r="I100" s="8"/>
      <c r="J100" s="8"/>
      <c r="K100" s="31" t="s">
        <v>7701</v>
      </c>
      <c r="L100" s="31" t="s">
        <v>7702</v>
      </c>
      <c r="M100" s="31" t="s">
        <v>7703</v>
      </c>
      <c r="N100" s="2" t="s">
        <v>7756</v>
      </c>
      <c r="O100" s="2" t="s">
        <v>7814</v>
      </c>
      <c r="P100" s="155" t="s">
        <v>7788</v>
      </c>
      <c r="Q100" s="2" t="s">
        <v>7807</v>
      </c>
      <c r="R100" s="2" t="s">
        <v>544</v>
      </c>
      <c r="S100" s="159" t="s">
        <v>7881</v>
      </c>
      <c r="T100" s="159">
        <v>1776</v>
      </c>
      <c r="U100" s="159" t="s">
        <v>107</v>
      </c>
      <c r="V100" s="3" t="s">
        <v>7709</v>
      </c>
      <c r="W100" s="2">
        <v>240</v>
      </c>
      <c r="X100" s="2"/>
      <c r="Y100" s="2"/>
      <c r="Z100" s="2"/>
      <c r="AA100" s="2"/>
      <c r="AB100" s="2"/>
      <c r="AC100" s="2"/>
      <c r="AD100" s="2"/>
      <c r="AE100" s="2"/>
      <c r="AF100" s="2"/>
      <c r="AG100" s="2"/>
      <c r="AH100" s="2"/>
      <c r="AI100" s="2"/>
      <c r="AJ100" s="2"/>
      <c r="AK100" s="2"/>
      <c r="AL100" s="2"/>
      <c r="AM100" s="2"/>
      <c r="AN100" s="2"/>
    </row>
    <row r="101" spans="2:40">
      <c r="B101" s="26">
        <v>136</v>
      </c>
      <c r="C101" s="26" t="str">
        <f t="shared" si="8"/>
        <v>Y</v>
      </c>
      <c r="D101" s="26" t="b">
        <f t="shared" si="9"/>
        <v>0</v>
      </c>
      <c r="E101" s="26" t="str">
        <f t="shared" si="10"/>
        <v>N</v>
      </c>
      <c r="F101" s="2" t="s">
        <v>7882</v>
      </c>
      <c r="G101" s="2" t="str">
        <f t="shared" si="11"/>
        <v/>
      </c>
      <c r="H101" s="8" t="s">
        <v>326</v>
      </c>
      <c r="I101" s="8"/>
      <c r="J101" s="8"/>
      <c r="K101" s="31" t="s">
        <v>7701</v>
      </c>
      <c r="L101" s="31" t="s">
        <v>7702</v>
      </c>
      <c r="M101" s="31" t="s">
        <v>7703</v>
      </c>
      <c r="N101" s="2" t="s">
        <v>7760</v>
      </c>
      <c r="O101" s="2" t="s">
        <v>7814</v>
      </c>
      <c r="P101" s="155" t="s">
        <v>7788</v>
      </c>
      <c r="Q101" s="2" t="s">
        <v>7807</v>
      </c>
      <c r="R101" s="2" t="s">
        <v>544</v>
      </c>
      <c r="S101" s="159" t="s">
        <v>7881</v>
      </c>
      <c r="T101" s="159">
        <v>1776</v>
      </c>
      <c r="U101" s="159" t="s">
        <v>107</v>
      </c>
      <c r="V101" s="3" t="s">
        <v>7709</v>
      </c>
      <c r="W101" s="2">
        <v>240</v>
      </c>
      <c r="X101" s="2"/>
      <c r="Y101" s="2"/>
      <c r="Z101" s="2"/>
      <c r="AA101" s="2"/>
      <c r="AB101" s="2"/>
      <c r="AC101" s="2"/>
      <c r="AD101" s="2"/>
      <c r="AE101" s="2"/>
      <c r="AF101" s="2"/>
      <c r="AG101" s="2"/>
      <c r="AH101" s="2"/>
      <c r="AI101" s="2"/>
      <c r="AJ101" s="2"/>
      <c r="AK101" s="2"/>
      <c r="AL101" s="2"/>
      <c r="AM101" s="2"/>
      <c r="AN101" s="2"/>
    </row>
    <row r="102" spans="2:40">
      <c r="B102" s="26">
        <v>137</v>
      </c>
      <c r="C102" s="26" t="str">
        <f t="shared" si="8"/>
        <v>Y</v>
      </c>
      <c r="D102" s="26" t="b">
        <f t="shared" si="9"/>
        <v>0</v>
      </c>
      <c r="E102" s="26" t="str">
        <f t="shared" si="10"/>
        <v>N</v>
      </c>
      <c r="F102" s="2" t="s">
        <v>7883</v>
      </c>
      <c r="G102" s="2" t="str">
        <f t="shared" si="11"/>
        <v/>
      </c>
      <c r="H102" s="8" t="s">
        <v>326</v>
      </c>
      <c r="I102" s="8"/>
      <c r="J102" s="8"/>
      <c r="K102" s="31" t="s">
        <v>7701</v>
      </c>
      <c r="L102" s="31" t="s">
        <v>7702</v>
      </c>
      <c r="M102" s="31" t="s">
        <v>7703</v>
      </c>
      <c r="N102" s="2" t="s">
        <v>7762</v>
      </c>
      <c r="O102" s="2" t="s">
        <v>7814</v>
      </c>
      <c r="P102" s="155" t="s">
        <v>7788</v>
      </c>
      <c r="Q102" s="2" t="s">
        <v>7807</v>
      </c>
      <c r="R102" s="2" t="s">
        <v>544</v>
      </c>
      <c r="S102" s="159" t="s">
        <v>7884</v>
      </c>
      <c r="T102" s="159">
        <v>1912</v>
      </c>
      <c r="U102" s="159" t="s">
        <v>107</v>
      </c>
      <c r="V102" s="3" t="s">
        <v>7709</v>
      </c>
      <c r="W102" s="2">
        <v>265</v>
      </c>
      <c r="X102" s="2"/>
      <c r="Y102" s="2"/>
      <c r="Z102" s="2"/>
      <c r="AA102" s="2"/>
      <c r="AB102" s="2"/>
      <c r="AC102" s="2"/>
      <c r="AD102" s="2"/>
      <c r="AE102" s="2"/>
      <c r="AF102" s="2"/>
      <c r="AG102" s="2"/>
      <c r="AH102" s="2"/>
      <c r="AI102" s="2"/>
      <c r="AJ102" s="2"/>
      <c r="AK102" s="2"/>
      <c r="AL102" s="2"/>
      <c r="AM102" s="2"/>
      <c r="AN102" s="2"/>
    </row>
    <row r="103" spans="2:40">
      <c r="B103" s="26">
        <v>138</v>
      </c>
      <c r="C103" s="26" t="str">
        <f t="shared" si="8"/>
        <v>Y</v>
      </c>
      <c r="D103" s="26" t="b">
        <f t="shared" si="9"/>
        <v>0</v>
      </c>
      <c r="E103" s="26" t="str">
        <f t="shared" si="10"/>
        <v>N</v>
      </c>
      <c r="F103" s="2" t="s">
        <v>7885</v>
      </c>
      <c r="G103" s="2" t="str">
        <f t="shared" si="11"/>
        <v/>
      </c>
      <c r="H103" s="8" t="s">
        <v>326</v>
      </c>
      <c r="I103" s="8"/>
      <c r="J103" s="8"/>
      <c r="K103" s="31" t="s">
        <v>7701</v>
      </c>
      <c r="L103" s="31" t="s">
        <v>7702</v>
      </c>
      <c r="M103" s="31" t="s">
        <v>7703</v>
      </c>
      <c r="N103" s="2" t="s">
        <v>7765</v>
      </c>
      <c r="O103" s="2" t="s">
        <v>7814</v>
      </c>
      <c r="P103" s="155" t="s">
        <v>7788</v>
      </c>
      <c r="Q103" s="2" t="s">
        <v>7807</v>
      </c>
      <c r="R103" s="2" t="s">
        <v>544</v>
      </c>
      <c r="S103" s="159" t="s">
        <v>7884</v>
      </c>
      <c r="T103" s="159">
        <v>1912</v>
      </c>
      <c r="U103" s="159" t="s">
        <v>107</v>
      </c>
      <c r="V103" s="3" t="s">
        <v>7709</v>
      </c>
      <c r="W103" s="2">
        <v>265</v>
      </c>
      <c r="X103" s="2"/>
      <c r="Y103" s="2"/>
      <c r="Z103" s="2"/>
      <c r="AA103" s="2"/>
      <c r="AB103" s="2"/>
      <c r="AC103" s="2"/>
      <c r="AD103" s="2"/>
      <c r="AE103" s="2"/>
      <c r="AF103" s="2"/>
      <c r="AG103" s="2"/>
      <c r="AH103" s="2"/>
      <c r="AI103" s="2"/>
      <c r="AJ103" s="2"/>
      <c r="AK103" s="2"/>
      <c r="AL103" s="2"/>
      <c r="AM103" s="2"/>
      <c r="AN103" s="2"/>
    </row>
    <row r="104" spans="2:40">
      <c r="B104" s="26">
        <v>191</v>
      </c>
      <c r="C104" s="26" t="str">
        <f t="shared" si="8"/>
        <v>N</v>
      </c>
      <c r="D104" s="26" t="b">
        <f t="shared" si="9"/>
        <v>0</v>
      </c>
      <c r="E104" s="26" t="str">
        <f t="shared" si="10"/>
        <v>N</v>
      </c>
      <c r="F104" s="2" t="s">
        <v>7886</v>
      </c>
      <c r="G104" s="2" t="str">
        <f t="shared" si="11"/>
        <v/>
      </c>
      <c r="H104" s="8" t="s">
        <v>326</v>
      </c>
      <c r="I104" s="8"/>
      <c r="J104" s="8"/>
      <c r="K104" s="8" t="s">
        <v>7887</v>
      </c>
      <c r="L104" s="8" t="s">
        <v>7887</v>
      </c>
      <c r="M104" s="31" t="s">
        <v>7888</v>
      </c>
      <c r="P104" s="155"/>
      <c r="R104" s="2" t="s">
        <v>544</v>
      </c>
      <c r="S104" s="25" t="s">
        <v>7889</v>
      </c>
      <c r="T104" s="159">
        <v>0</v>
      </c>
      <c r="U104" s="159" t="s">
        <v>14326</v>
      </c>
      <c r="V104" s="3" t="s">
        <v>552</v>
      </c>
      <c r="X104" s="2"/>
      <c r="Y104" s="2"/>
      <c r="Z104" s="2"/>
      <c r="AA104" s="2"/>
      <c r="AB104" s="2"/>
      <c r="AC104" s="2"/>
      <c r="AD104" s="2"/>
      <c r="AE104" s="2"/>
      <c r="AF104" s="2"/>
      <c r="AG104" s="2"/>
      <c r="AH104" s="2"/>
      <c r="AI104" s="2"/>
      <c r="AJ104" s="2"/>
      <c r="AK104" s="2"/>
      <c r="AL104" s="2"/>
      <c r="AM104" s="2"/>
      <c r="AN104" s="2"/>
    </row>
    <row r="105" spans="2:40">
      <c r="B105" s="26">
        <v>192</v>
      </c>
      <c r="C105" s="26" t="str">
        <f t="shared" si="8"/>
        <v>Y</v>
      </c>
      <c r="D105" s="26" t="b">
        <f t="shared" si="9"/>
        <v>1</v>
      </c>
      <c r="E105" s="26" t="str">
        <f t="shared" si="10"/>
        <v>Y</v>
      </c>
      <c r="F105" s="2" t="s">
        <v>7890</v>
      </c>
      <c r="G105" s="2" t="str">
        <f t="shared" si="11"/>
        <v>ConTab_BOM_KP_Baseplates_192</v>
      </c>
      <c r="H105" s="8" t="s">
        <v>336</v>
      </c>
      <c r="I105" s="8"/>
      <c r="J105" s="8"/>
      <c r="K105" s="31" t="s">
        <v>7701</v>
      </c>
      <c r="L105" s="31" t="s">
        <v>7702</v>
      </c>
      <c r="M105" s="31" t="s">
        <v>7703</v>
      </c>
      <c r="N105" s="2" t="s">
        <v>7713</v>
      </c>
      <c r="O105" s="2" t="s">
        <v>7705</v>
      </c>
      <c r="P105" s="155" t="s">
        <v>7706</v>
      </c>
      <c r="Q105" s="2" t="s">
        <v>7714</v>
      </c>
      <c r="R105" s="2">
        <v>96700627</v>
      </c>
      <c r="S105" s="159" t="s">
        <v>7891</v>
      </c>
      <c r="T105" s="159">
        <v>758</v>
      </c>
      <c r="U105" s="159" t="s">
        <v>107</v>
      </c>
      <c r="V105" s="3" t="s">
        <v>7709</v>
      </c>
      <c r="W105" s="2">
        <v>60</v>
      </c>
      <c r="X105" s="2"/>
      <c r="Y105" s="2"/>
      <c r="Z105" s="2"/>
      <c r="AA105" s="2"/>
      <c r="AB105" s="2"/>
      <c r="AC105" s="2"/>
      <c r="AD105" s="2"/>
      <c r="AE105" s="2"/>
      <c r="AF105" s="2"/>
      <c r="AG105" s="2"/>
      <c r="AH105" s="2"/>
      <c r="AI105" s="2"/>
      <c r="AJ105" s="2"/>
      <c r="AK105" s="2"/>
      <c r="AL105" s="2"/>
      <c r="AM105" s="2"/>
      <c r="AN105" s="2"/>
    </row>
    <row r="106" spans="2:40">
      <c r="B106" s="26">
        <v>193</v>
      </c>
      <c r="C106" s="26" t="str">
        <f t="shared" si="8"/>
        <v>Y</v>
      </c>
      <c r="D106" s="26" t="b">
        <f t="shared" si="9"/>
        <v>1</v>
      </c>
      <c r="E106" s="26" t="str">
        <f t="shared" si="10"/>
        <v>Y</v>
      </c>
      <c r="F106" s="2" t="s">
        <v>7892</v>
      </c>
      <c r="G106" s="2" t="str">
        <f t="shared" si="11"/>
        <v>ConTab_BOM_KP_Baseplates_193</v>
      </c>
      <c r="H106" s="8" t="s">
        <v>336</v>
      </c>
      <c r="I106" s="8"/>
      <c r="J106" s="8"/>
      <c r="K106" s="31" t="s">
        <v>7701</v>
      </c>
      <c r="L106" s="31" t="s">
        <v>7702</v>
      </c>
      <c r="M106" s="31" t="s">
        <v>7703</v>
      </c>
      <c r="N106" s="2" t="s">
        <v>7717</v>
      </c>
      <c r="O106" s="2" t="s">
        <v>7705</v>
      </c>
      <c r="P106" s="155" t="s">
        <v>7706</v>
      </c>
      <c r="Q106" s="2" t="s">
        <v>7714</v>
      </c>
      <c r="R106" s="2">
        <v>96700627</v>
      </c>
      <c r="S106" s="159" t="s">
        <v>7891</v>
      </c>
      <c r="T106" s="159">
        <v>758</v>
      </c>
      <c r="U106" s="159" t="s">
        <v>107</v>
      </c>
      <c r="V106" s="3" t="s">
        <v>7709</v>
      </c>
      <c r="W106" s="2">
        <v>60</v>
      </c>
      <c r="X106" s="2"/>
      <c r="Y106" s="2"/>
      <c r="Z106" s="2"/>
      <c r="AA106" s="2"/>
      <c r="AB106" s="2"/>
      <c r="AC106" s="2"/>
      <c r="AD106" s="2"/>
      <c r="AE106" s="2"/>
      <c r="AF106" s="2"/>
      <c r="AG106" s="2"/>
      <c r="AH106" s="2"/>
      <c r="AI106" s="2"/>
      <c r="AJ106" s="2"/>
      <c r="AK106" s="2"/>
      <c r="AL106" s="2"/>
      <c r="AM106" s="2"/>
      <c r="AN106" s="2"/>
    </row>
    <row r="107" spans="2:40">
      <c r="B107" s="26">
        <v>194</v>
      </c>
      <c r="C107" s="26" t="str">
        <f t="shared" ref="C107:C150" si="12">IF(K107 = "BaseplateSteel","Y","N")</f>
        <v>Y</v>
      </c>
      <c r="D107" s="26" t="b">
        <f t="shared" ref="D107:D150" si="13">OR(P107 = "Woods_Sureflex", P107 = "Falk_T10_Grid")</f>
        <v>1</v>
      </c>
      <c r="E107" s="26" t="str">
        <f t="shared" ref="E107:E150" si="14">IF(AND(C107="Y", D107=TRUE),"Y","N")</f>
        <v>Y</v>
      </c>
      <c r="F107" s="2" t="s">
        <v>7893</v>
      </c>
      <c r="G107" s="2" t="str">
        <f t="shared" ref="G107:G150" si="15">IF(E107="Y",F107,"")</f>
        <v>ConTab_BOM_KP_Baseplates_194</v>
      </c>
      <c r="H107" s="8" t="s">
        <v>336</v>
      </c>
      <c r="I107" s="8"/>
      <c r="J107" s="8"/>
      <c r="K107" s="31" t="s">
        <v>7701</v>
      </c>
      <c r="L107" s="31" t="s">
        <v>7702</v>
      </c>
      <c r="M107" s="31" t="s">
        <v>7703</v>
      </c>
      <c r="N107" s="2" t="s">
        <v>7719</v>
      </c>
      <c r="O107" s="2" t="s">
        <v>7705</v>
      </c>
      <c r="P107" s="155" t="s">
        <v>7706</v>
      </c>
      <c r="Q107" s="2" t="s">
        <v>7726</v>
      </c>
      <c r="R107" s="2">
        <v>96700628</v>
      </c>
      <c r="S107" s="159" t="s">
        <v>7894</v>
      </c>
      <c r="T107" s="159">
        <v>824</v>
      </c>
      <c r="U107" s="159" t="s">
        <v>107</v>
      </c>
      <c r="V107" s="3" t="s">
        <v>7709</v>
      </c>
      <c r="W107" s="2">
        <v>70</v>
      </c>
      <c r="X107" s="2"/>
      <c r="Y107" s="2"/>
      <c r="Z107" s="2"/>
      <c r="AA107" s="2"/>
      <c r="AB107" s="2"/>
      <c r="AC107" s="2"/>
      <c r="AD107" s="2"/>
      <c r="AE107" s="2"/>
      <c r="AF107" s="2"/>
      <c r="AG107" s="2"/>
      <c r="AH107" s="2"/>
      <c r="AI107" s="2"/>
      <c r="AJ107" s="2"/>
      <c r="AK107" s="2"/>
      <c r="AL107" s="2"/>
      <c r="AM107" s="2"/>
      <c r="AN107" s="2"/>
    </row>
    <row r="108" spans="2:40">
      <c r="B108" s="26">
        <v>195</v>
      </c>
      <c r="C108" s="26" t="str">
        <f t="shared" si="12"/>
        <v>Y</v>
      </c>
      <c r="D108" s="26" t="b">
        <f t="shared" si="13"/>
        <v>1</v>
      </c>
      <c r="E108" s="26" t="str">
        <f t="shared" si="14"/>
        <v>Y</v>
      </c>
      <c r="F108" s="2" t="s">
        <v>7895</v>
      </c>
      <c r="G108" s="2" t="str">
        <f t="shared" si="15"/>
        <v>ConTab_BOM_KP_Baseplates_195</v>
      </c>
      <c r="H108" s="8" t="s">
        <v>336</v>
      </c>
      <c r="I108" s="8"/>
      <c r="J108" s="8"/>
      <c r="K108" s="31" t="s">
        <v>7701</v>
      </c>
      <c r="L108" s="31" t="s">
        <v>7702</v>
      </c>
      <c r="M108" s="31" t="s">
        <v>7703</v>
      </c>
      <c r="N108" s="2" t="s">
        <v>7723</v>
      </c>
      <c r="O108" s="2" t="s">
        <v>7705</v>
      </c>
      <c r="P108" s="155" t="s">
        <v>7706</v>
      </c>
      <c r="Q108" s="2" t="s">
        <v>7726</v>
      </c>
      <c r="R108" s="2">
        <v>96700628</v>
      </c>
      <c r="S108" s="159" t="s">
        <v>7894</v>
      </c>
      <c r="T108" s="159">
        <v>824</v>
      </c>
      <c r="U108" s="159" t="s">
        <v>107</v>
      </c>
      <c r="V108" s="3" t="s">
        <v>7709</v>
      </c>
      <c r="W108" s="2">
        <v>70</v>
      </c>
      <c r="X108" s="2"/>
      <c r="Y108" s="2"/>
      <c r="Z108" s="2"/>
      <c r="AA108" s="2"/>
      <c r="AB108" s="2"/>
      <c r="AC108" s="2"/>
      <c r="AD108" s="2"/>
      <c r="AE108" s="2"/>
      <c r="AF108" s="2"/>
      <c r="AG108" s="2"/>
      <c r="AH108" s="2"/>
      <c r="AI108" s="2"/>
      <c r="AJ108" s="2"/>
      <c r="AK108" s="2"/>
      <c r="AL108" s="2"/>
      <c r="AM108" s="2"/>
      <c r="AN108" s="2"/>
    </row>
    <row r="109" spans="2:40">
      <c r="B109" s="26">
        <v>196</v>
      </c>
      <c r="C109" s="26" t="str">
        <f t="shared" si="12"/>
        <v>Y</v>
      </c>
      <c r="D109" s="26" t="b">
        <f t="shared" si="13"/>
        <v>1</v>
      </c>
      <c r="E109" s="26" t="str">
        <f t="shared" si="14"/>
        <v>Y</v>
      </c>
      <c r="F109" s="2" t="s">
        <v>7896</v>
      </c>
      <c r="G109" s="2" t="str">
        <f t="shared" si="15"/>
        <v>ConTab_BOM_KP_Baseplates_196</v>
      </c>
      <c r="H109" s="8" t="s">
        <v>336</v>
      </c>
      <c r="I109" s="8"/>
      <c r="J109" s="8"/>
      <c r="K109" s="31" t="s">
        <v>7701</v>
      </c>
      <c r="L109" s="31" t="s">
        <v>7702</v>
      </c>
      <c r="M109" s="31" t="s">
        <v>7703</v>
      </c>
      <c r="N109" s="2" t="s">
        <v>7725</v>
      </c>
      <c r="O109" s="2" t="s">
        <v>7705</v>
      </c>
      <c r="P109" s="155" t="s">
        <v>7706</v>
      </c>
      <c r="Q109" s="2" t="s">
        <v>7732</v>
      </c>
      <c r="R109" s="2">
        <v>96700629</v>
      </c>
      <c r="S109" s="159" t="s">
        <v>7897</v>
      </c>
      <c r="T109" s="159">
        <v>896</v>
      </c>
      <c r="U109" s="159" t="s">
        <v>107</v>
      </c>
      <c r="V109" s="3" t="s">
        <v>7709</v>
      </c>
      <c r="W109" s="2">
        <v>135</v>
      </c>
      <c r="X109" s="2"/>
      <c r="Y109" s="2"/>
      <c r="Z109" s="2"/>
      <c r="AA109" s="2"/>
      <c r="AB109" s="2"/>
      <c r="AC109" s="2"/>
      <c r="AD109" s="2"/>
      <c r="AE109" s="2"/>
      <c r="AF109" s="2"/>
      <c r="AG109" s="2"/>
      <c r="AH109" s="2"/>
      <c r="AI109" s="2"/>
      <c r="AJ109" s="2"/>
      <c r="AK109" s="2"/>
      <c r="AL109" s="2"/>
      <c r="AM109" s="2"/>
      <c r="AN109" s="2"/>
    </row>
    <row r="110" spans="2:40">
      <c r="B110" s="26">
        <v>197</v>
      </c>
      <c r="C110" s="26" t="str">
        <f t="shared" si="12"/>
        <v>Y</v>
      </c>
      <c r="D110" s="26" t="b">
        <f t="shared" si="13"/>
        <v>1</v>
      </c>
      <c r="E110" s="26" t="str">
        <f t="shared" si="14"/>
        <v>Y</v>
      </c>
      <c r="F110" s="2" t="s">
        <v>7898</v>
      </c>
      <c r="G110" s="2" t="str">
        <f t="shared" si="15"/>
        <v>ConTab_BOM_KP_Baseplates_197</v>
      </c>
      <c r="H110" s="8" t="s">
        <v>336</v>
      </c>
      <c r="I110" s="8"/>
      <c r="J110" s="8"/>
      <c r="K110" s="31" t="s">
        <v>7701</v>
      </c>
      <c r="L110" s="31" t="s">
        <v>7702</v>
      </c>
      <c r="M110" s="31" t="s">
        <v>7703</v>
      </c>
      <c r="N110" s="2" t="s">
        <v>7729</v>
      </c>
      <c r="O110" s="2" t="s">
        <v>7705</v>
      </c>
      <c r="P110" s="155" t="s">
        <v>7706</v>
      </c>
      <c r="Q110" s="2" t="s">
        <v>7732</v>
      </c>
      <c r="R110" s="2">
        <v>96700629</v>
      </c>
      <c r="S110" s="159" t="s">
        <v>7897</v>
      </c>
      <c r="T110" s="159">
        <v>896</v>
      </c>
      <c r="U110" s="159" t="s">
        <v>107</v>
      </c>
      <c r="V110" s="3" t="s">
        <v>7709</v>
      </c>
      <c r="W110" s="2">
        <v>135</v>
      </c>
      <c r="X110" s="2"/>
      <c r="Y110" s="2"/>
      <c r="Z110" s="2"/>
      <c r="AA110" s="2"/>
      <c r="AB110" s="2"/>
      <c r="AC110" s="2"/>
      <c r="AD110" s="2"/>
      <c r="AE110" s="2"/>
      <c r="AF110" s="2"/>
      <c r="AG110" s="2"/>
      <c r="AH110" s="2"/>
      <c r="AI110" s="2"/>
      <c r="AJ110" s="2"/>
      <c r="AK110" s="2"/>
      <c r="AL110" s="2"/>
      <c r="AM110" s="2"/>
      <c r="AN110" s="2"/>
    </row>
    <row r="111" spans="2:40">
      <c r="B111" s="26">
        <v>198</v>
      </c>
      <c r="C111" s="26" t="str">
        <f t="shared" si="12"/>
        <v>Y</v>
      </c>
      <c r="D111" s="26" t="b">
        <f t="shared" si="13"/>
        <v>1</v>
      </c>
      <c r="E111" s="26" t="str">
        <f t="shared" si="14"/>
        <v>Y</v>
      </c>
      <c r="F111" s="2" t="s">
        <v>7899</v>
      </c>
      <c r="G111" s="2" t="str">
        <f t="shared" si="15"/>
        <v>ConTab_BOM_KP_Baseplates_198</v>
      </c>
      <c r="H111" s="8" t="s">
        <v>336</v>
      </c>
      <c r="I111" s="8"/>
      <c r="J111" s="8"/>
      <c r="K111" s="31" t="s">
        <v>7701</v>
      </c>
      <c r="L111" s="31" t="s">
        <v>7702</v>
      </c>
      <c r="M111" s="31" t="s">
        <v>7703</v>
      </c>
      <c r="N111" s="2" t="s">
        <v>7900</v>
      </c>
      <c r="O111" s="2" t="s">
        <v>7705</v>
      </c>
      <c r="P111" s="155" t="s">
        <v>7706</v>
      </c>
      <c r="Q111" s="2" t="s">
        <v>7732</v>
      </c>
      <c r="R111" s="2">
        <v>99332527</v>
      </c>
      <c r="S111" s="159" t="s">
        <v>7901</v>
      </c>
      <c r="T111" s="159">
        <v>1030</v>
      </c>
      <c r="U111" s="159" t="s">
        <v>107</v>
      </c>
      <c r="V111" s="3" t="s">
        <v>7709</v>
      </c>
      <c r="W111" s="2">
        <v>200</v>
      </c>
      <c r="X111" s="2"/>
      <c r="Y111" s="2"/>
      <c r="Z111" s="2"/>
      <c r="AA111" s="2"/>
      <c r="AB111" s="2"/>
      <c r="AC111" s="2"/>
      <c r="AD111" s="2"/>
      <c r="AE111" s="2"/>
      <c r="AF111" s="2"/>
      <c r="AG111" s="2"/>
      <c r="AH111" s="2"/>
      <c r="AI111" s="2"/>
      <c r="AJ111" s="2"/>
      <c r="AK111" s="2"/>
      <c r="AL111" s="2"/>
      <c r="AM111" s="2"/>
      <c r="AN111" s="2"/>
    </row>
    <row r="112" spans="2:40">
      <c r="B112" s="26">
        <v>199</v>
      </c>
      <c r="C112" s="26" t="str">
        <f t="shared" si="12"/>
        <v>Y</v>
      </c>
      <c r="D112" s="26" t="b">
        <f t="shared" si="13"/>
        <v>1</v>
      </c>
      <c r="E112" s="26" t="str">
        <f t="shared" si="14"/>
        <v>Y</v>
      </c>
      <c r="F112" s="2" t="s">
        <v>7902</v>
      </c>
      <c r="G112" s="2" t="str">
        <f t="shared" si="15"/>
        <v>ConTab_BOM_KP_Baseplates_199</v>
      </c>
      <c r="H112" s="8" t="s">
        <v>336</v>
      </c>
      <c r="I112" s="8"/>
      <c r="J112" s="8"/>
      <c r="K112" s="31" t="s">
        <v>7701</v>
      </c>
      <c r="L112" s="31" t="s">
        <v>7702</v>
      </c>
      <c r="M112" s="31" t="s">
        <v>7703</v>
      </c>
      <c r="N112" s="2" t="s">
        <v>7903</v>
      </c>
      <c r="O112" s="2" t="s">
        <v>7705</v>
      </c>
      <c r="P112" s="155" t="s">
        <v>7706</v>
      </c>
      <c r="Q112" s="2" t="s">
        <v>7732</v>
      </c>
      <c r="R112" s="2">
        <v>99332527</v>
      </c>
      <c r="S112" s="159" t="s">
        <v>7901</v>
      </c>
      <c r="T112" s="159">
        <v>1030</v>
      </c>
      <c r="U112" s="159" t="s">
        <v>107</v>
      </c>
      <c r="V112" s="3" t="s">
        <v>7709</v>
      </c>
      <c r="W112" s="2">
        <v>200</v>
      </c>
      <c r="X112" s="2"/>
      <c r="Y112" s="2"/>
      <c r="Z112" s="2"/>
      <c r="AA112" s="2"/>
      <c r="AB112" s="2"/>
      <c r="AC112" s="2"/>
      <c r="AD112" s="2"/>
      <c r="AE112" s="2"/>
      <c r="AF112" s="2"/>
      <c r="AG112" s="2"/>
      <c r="AH112" s="2"/>
      <c r="AI112" s="2"/>
      <c r="AJ112" s="2"/>
      <c r="AK112" s="2"/>
      <c r="AL112" s="2"/>
      <c r="AM112" s="2"/>
      <c r="AN112" s="2"/>
    </row>
    <row r="113" spans="2:40">
      <c r="B113" s="26">
        <v>200</v>
      </c>
      <c r="C113" s="26" t="str">
        <f t="shared" si="12"/>
        <v>Y</v>
      </c>
      <c r="D113" s="26" t="b">
        <f t="shared" si="13"/>
        <v>1</v>
      </c>
      <c r="E113" s="26" t="str">
        <f t="shared" si="14"/>
        <v>Y</v>
      </c>
      <c r="F113" s="2" t="s">
        <v>7904</v>
      </c>
      <c r="G113" s="2" t="str">
        <f t="shared" si="15"/>
        <v>ConTab_BOM_KP_Baseplates_200</v>
      </c>
      <c r="H113" s="8" t="s">
        <v>336</v>
      </c>
      <c r="I113" s="8"/>
      <c r="J113" s="8"/>
      <c r="K113" s="31" t="s">
        <v>7701</v>
      </c>
      <c r="L113" s="31" t="s">
        <v>7702</v>
      </c>
      <c r="M113" s="31" t="s">
        <v>7703</v>
      </c>
      <c r="N113" s="2" t="s">
        <v>7731</v>
      </c>
      <c r="O113" s="2" t="s">
        <v>7705</v>
      </c>
      <c r="P113" s="155" t="s">
        <v>7706</v>
      </c>
      <c r="Q113" s="2" t="s">
        <v>7732</v>
      </c>
      <c r="R113" s="2" t="s">
        <v>544</v>
      </c>
      <c r="S113" s="159" t="s">
        <v>7905</v>
      </c>
      <c r="T113" s="159">
        <v>960</v>
      </c>
      <c r="U113" s="159" t="s">
        <v>107</v>
      </c>
      <c r="V113" s="3" t="s">
        <v>7709</v>
      </c>
      <c r="W113" s="2">
        <v>200</v>
      </c>
      <c r="X113" s="2"/>
      <c r="Y113" s="2"/>
      <c r="Z113" s="2"/>
      <c r="AA113" s="2"/>
      <c r="AB113" s="2"/>
      <c r="AC113" s="2"/>
      <c r="AD113" s="2"/>
      <c r="AE113" s="2"/>
      <c r="AF113" s="2"/>
      <c r="AG113" s="2"/>
      <c r="AH113" s="2"/>
      <c r="AI113" s="2"/>
      <c r="AJ113" s="2"/>
      <c r="AK113" s="2"/>
      <c r="AL113" s="2"/>
      <c r="AM113" s="2"/>
      <c r="AN113" s="2"/>
    </row>
    <row r="114" spans="2:40">
      <c r="B114" s="26">
        <v>201</v>
      </c>
      <c r="C114" s="26" t="str">
        <f t="shared" si="12"/>
        <v>Y</v>
      </c>
      <c r="D114" s="26" t="b">
        <f t="shared" si="13"/>
        <v>1</v>
      </c>
      <c r="E114" s="26" t="str">
        <f t="shared" si="14"/>
        <v>Y</v>
      </c>
      <c r="F114" s="2" t="s">
        <v>7906</v>
      </c>
      <c r="G114" s="2" t="str">
        <f t="shared" si="15"/>
        <v>ConTab_BOM_KP_Baseplates_201</v>
      </c>
      <c r="H114" s="8" t="s">
        <v>336</v>
      </c>
      <c r="I114" s="8"/>
      <c r="J114" s="8"/>
      <c r="K114" s="31" t="s">
        <v>7701</v>
      </c>
      <c r="L114" s="31" t="s">
        <v>7702</v>
      </c>
      <c r="M114" s="31" t="s">
        <v>7703</v>
      </c>
      <c r="N114" s="2" t="s">
        <v>7735</v>
      </c>
      <c r="O114" s="2" t="s">
        <v>7705</v>
      </c>
      <c r="P114" s="155" t="s">
        <v>7706</v>
      </c>
      <c r="Q114" s="2" t="s">
        <v>7732</v>
      </c>
      <c r="R114" s="2" t="s">
        <v>544</v>
      </c>
      <c r="S114" s="159" t="s">
        <v>7905</v>
      </c>
      <c r="T114" s="159">
        <v>960</v>
      </c>
      <c r="U114" s="159" t="s">
        <v>107</v>
      </c>
      <c r="V114" s="3" t="s">
        <v>7709</v>
      </c>
      <c r="W114" s="2">
        <v>200</v>
      </c>
      <c r="X114" s="2"/>
      <c r="Y114" s="2"/>
      <c r="Z114" s="2"/>
      <c r="AA114" s="2"/>
      <c r="AB114" s="2"/>
      <c r="AC114" s="2"/>
      <c r="AD114" s="2"/>
      <c r="AE114" s="2"/>
      <c r="AF114" s="2"/>
      <c r="AG114" s="2"/>
      <c r="AH114" s="2"/>
      <c r="AI114" s="2"/>
      <c r="AJ114" s="2"/>
      <c r="AK114" s="2"/>
      <c r="AL114" s="2"/>
      <c r="AM114" s="2"/>
      <c r="AN114" s="2"/>
    </row>
    <row r="115" spans="2:40">
      <c r="B115" s="26">
        <v>202</v>
      </c>
      <c r="C115" s="26" t="str">
        <f t="shared" si="12"/>
        <v>Y</v>
      </c>
      <c r="D115" s="26" t="b">
        <f t="shared" si="13"/>
        <v>1</v>
      </c>
      <c r="E115" s="26" t="str">
        <f t="shared" si="14"/>
        <v>Y</v>
      </c>
      <c r="F115" s="2" t="s">
        <v>7907</v>
      </c>
      <c r="G115" s="2" t="str">
        <f t="shared" si="15"/>
        <v>ConTab_BOM_KP_Baseplates_202</v>
      </c>
      <c r="H115" s="8" t="s">
        <v>336</v>
      </c>
      <c r="I115" s="8"/>
      <c r="J115" s="8"/>
      <c r="K115" s="31" t="s">
        <v>7701</v>
      </c>
      <c r="L115" s="31" t="s">
        <v>7702</v>
      </c>
      <c r="M115" s="31" t="s">
        <v>7703</v>
      </c>
      <c r="N115" s="2" t="s">
        <v>7713</v>
      </c>
      <c r="O115" s="2" t="s">
        <v>7705</v>
      </c>
      <c r="P115" s="155" t="s">
        <v>7737</v>
      </c>
      <c r="Q115" s="2" t="s">
        <v>7738</v>
      </c>
      <c r="R115" s="2">
        <v>96700632</v>
      </c>
      <c r="S115" s="159" t="s">
        <v>7908</v>
      </c>
      <c r="T115" s="159">
        <v>758</v>
      </c>
      <c r="U115" s="159" t="s">
        <v>107</v>
      </c>
      <c r="V115" s="3" t="s">
        <v>7709</v>
      </c>
      <c r="W115" s="2">
        <v>60</v>
      </c>
      <c r="X115" s="2"/>
      <c r="Y115" s="2"/>
      <c r="Z115" s="2"/>
      <c r="AA115" s="2"/>
      <c r="AB115" s="2"/>
      <c r="AC115" s="2"/>
      <c r="AD115" s="2"/>
      <c r="AE115" s="2"/>
      <c r="AF115" s="2"/>
      <c r="AG115" s="2"/>
      <c r="AH115" s="2"/>
      <c r="AI115" s="2"/>
      <c r="AJ115" s="2"/>
      <c r="AK115" s="2"/>
      <c r="AL115" s="2"/>
      <c r="AM115" s="2"/>
      <c r="AN115" s="2"/>
    </row>
    <row r="116" spans="2:40">
      <c r="B116" s="26">
        <v>203</v>
      </c>
      <c r="C116" s="26" t="str">
        <f t="shared" si="12"/>
        <v>Y</v>
      </c>
      <c r="D116" s="26" t="b">
        <f t="shared" si="13"/>
        <v>1</v>
      </c>
      <c r="E116" s="26" t="str">
        <f t="shared" si="14"/>
        <v>Y</v>
      </c>
      <c r="F116" s="2" t="s">
        <v>7909</v>
      </c>
      <c r="G116" s="2" t="str">
        <f t="shared" si="15"/>
        <v>ConTab_BOM_KP_Baseplates_203</v>
      </c>
      <c r="H116" s="8" t="s">
        <v>336</v>
      </c>
      <c r="I116" s="8"/>
      <c r="J116" s="8"/>
      <c r="K116" s="31" t="s">
        <v>7701</v>
      </c>
      <c r="L116" s="31" t="s">
        <v>7702</v>
      </c>
      <c r="M116" s="31" t="s">
        <v>7703</v>
      </c>
      <c r="N116" s="2" t="s">
        <v>7717</v>
      </c>
      <c r="O116" s="2" t="s">
        <v>7705</v>
      </c>
      <c r="P116" s="155" t="s">
        <v>7737</v>
      </c>
      <c r="Q116" s="2" t="s">
        <v>7738</v>
      </c>
      <c r="R116" s="2">
        <v>96700632</v>
      </c>
      <c r="S116" s="159" t="s">
        <v>7908</v>
      </c>
      <c r="T116" s="159">
        <v>758</v>
      </c>
      <c r="U116" s="159" t="s">
        <v>107</v>
      </c>
      <c r="V116" s="3" t="s">
        <v>7709</v>
      </c>
      <c r="W116" s="2">
        <v>60</v>
      </c>
      <c r="X116" s="2"/>
      <c r="Y116" s="2"/>
      <c r="Z116" s="2"/>
      <c r="AA116" s="2"/>
      <c r="AB116" s="2"/>
      <c r="AC116" s="2"/>
      <c r="AD116" s="2"/>
      <c r="AE116" s="2"/>
      <c r="AF116" s="2"/>
      <c r="AG116" s="2"/>
      <c r="AH116" s="2"/>
      <c r="AI116" s="2"/>
      <c r="AJ116" s="2"/>
      <c r="AK116" s="2"/>
      <c r="AL116" s="2"/>
      <c r="AM116" s="2"/>
      <c r="AN116" s="2"/>
    </row>
    <row r="117" spans="2:40">
      <c r="B117" s="26">
        <v>204</v>
      </c>
      <c r="C117" s="26" t="str">
        <f t="shared" si="12"/>
        <v>Y</v>
      </c>
      <c r="D117" s="26" t="b">
        <f t="shared" si="13"/>
        <v>1</v>
      </c>
      <c r="E117" s="26" t="str">
        <f t="shared" si="14"/>
        <v>Y</v>
      </c>
      <c r="F117" s="2" t="s">
        <v>7910</v>
      </c>
      <c r="G117" s="2" t="str">
        <f t="shared" si="15"/>
        <v>ConTab_BOM_KP_Baseplates_204</v>
      </c>
      <c r="H117" s="8" t="s">
        <v>336</v>
      </c>
      <c r="I117" s="8"/>
      <c r="J117" s="8"/>
      <c r="K117" s="31" t="s">
        <v>7701</v>
      </c>
      <c r="L117" s="31" t="s">
        <v>7702</v>
      </c>
      <c r="M117" s="31" t="s">
        <v>7703</v>
      </c>
      <c r="N117" s="2" t="s">
        <v>7719</v>
      </c>
      <c r="O117" s="2" t="s">
        <v>7705</v>
      </c>
      <c r="P117" s="155" t="s">
        <v>7737</v>
      </c>
      <c r="Q117" s="2" t="s">
        <v>7745</v>
      </c>
      <c r="R117" s="2">
        <v>96700633</v>
      </c>
      <c r="S117" s="159" t="s">
        <v>7911</v>
      </c>
      <c r="T117" s="159">
        <v>824</v>
      </c>
      <c r="U117" s="159" t="s">
        <v>107</v>
      </c>
      <c r="V117" s="3" t="s">
        <v>7709</v>
      </c>
      <c r="W117" s="2">
        <v>70</v>
      </c>
      <c r="X117" s="2"/>
      <c r="Y117" s="2"/>
      <c r="Z117" s="2"/>
      <c r="AA117" s="2"/>
      <c r="AB117" s="2"/>
      <c r="AC117" s="2"/>
      <c r="AD117" s="2"/>
      <c r="AE117" s="2"/>
      <c r="AF117" s="2"/>
      <c r="AG117" s="2"/>
      <c r="AH117" s="2"/>
      <c r="AI117" s="2"/>
      <c r="AJ117" s="2"/>
      <c r="AK117" s="2"/>
      <c r="AL117" s="2"/>
      <c r="AM117" s="2"/>
      <c r="AN117" s="2"/>
    </row>
    <row r="118" spans="2:40">
      <c r="B118" s="26">
        <v>205</v>
      </c>
      <c r="C118" s="26" t="str">
        <f t="shared" si="12"/>
        <v>Y</v>
      </c>
      <c r="D118" s="26" t="b">
        <f t="shared" si="13"/>
        <v>1</v>
      </c>
      <c r="E118" s="26" t="str">
        <f t="shared" si="14"/>
        <v>Y</v>
      </c>
      <c r="F118" s="2" t="s">
        <v>7912</v>
      </c>
      <c r="G118" s="2" t="str">
        <f t="shared" si="15"/>
        <v>ConTab_BOM_KP_Baseplates_205</v>
      </c>
      <c r="H118" s="8" t="s">
        <v>336</v>
      </c>
      <c r="I118" s="8"/>
      <c r="J118" s="8"/>
      <c r="K118" s="31" t="s">
        <v>7701</v>
      </c>
      <c r="L118" s="31" t="s">
        <v>7702</v>
      </c>
      <c r="M118" s="31" t="s">
        <v>7703</v>
      </c>
      <c r="N118" s="2" t="s">
        <v>7723</v>
      </c>
      <c r="O118" s="2" t="s">
        <v>7705</v>
      </c>
      <c r="P118" s="155" t="s">
        <v>7737</v>
      </c>
      <c r="Q118" s="2" t="s">
        <v>7745</v>
      </c>
      <c r="R118" s="2">
        <v>96700633</v>
      </c>
      <c r="S118" s="159" t="s">
        <v>7911</v>
      </c>
      <c r="T118" s="159">
        <v>824</v>
      </c>
      <c r="U118" s="159" t="s">
        <v>107</v>
      </c>
      <c r="V118" s="3" t="s">
        <v>7709</v>
      </c>
      <c r="W118" s="2">
        <v>70</v>
      </c>
      <c r="X118" s="2"/>
      <c r="Y118" s="2"/>
      <c r="Z118" s="2"/>
      <c r="AA118" s="2"/>
      <c r="AB118" s="2"/>
      <c r="AC118" s="2"/>
      <c r="AD118" s="2"/>
      <c r="AE118" s="2"/>
      <c r="AF118" s="2"/>
      <c r="AG118" s="2"/>
      <c r="AH118" s="2"/>
      <c r="AI118" s="2"/>
      <c r="AJ118" s="2"/>
      <c r="AK118" s="2"/>
      <c r="AL118" s="2"/>
      <c r="AM118" s="2"/>
      <c r="AN118" s="2"/>
    </row>
    <row r="119" spans="2:40">
      <c r="B119" s="26">
        <v>206</v>
      </c>
      <c r="C119" s="26" t="str">
        <f t="shared" si="12"/>
        <v>Y</v>
      </c>
      <c r="D119" s="26" t="b">
        <f t="shared" si="13"/>
        <v>1</v>
      </c>
      <c r="E119" s="26" t="str">
        <f t="shared" si="14"/>
        <v>Y</v>
      </c>
      <c r="F119" s="2" t="s">
        <v>7913</v>
      </c>
      <c r="G119" s="2" t="str">
        <f t="shared" si="15"/>
        <v>ConTab_BOM_KP_Baseplates_206</v>
      </c>
      <c r="H119" s="8" t="s">
        <v>336</v>
      </c>
      <c r="I119" s="8"/>
      <c r="J119" s="8"/>
      <c r="K119" s="31" t="s">
        <v>7701</v>
      </c>
      <c r="L119" s="31" t="s">
        <v>7702</v>
      </c>
      <c r="M119" s="31" t="s">
        <v>7703</v>
      </c>
      <c r="N119" s="2" t="s">
        <v>7725</v>
      </c>
      <c r="O119" s="2" t="s">
        <v>7705</v>
      </c>
      <c r="P119" s="155" t="s">
        <v>7737</v>
      </c>
      <c r="Q119" s="2" t="s">
        <v>7749</v>
      </c>
      <c r="R119" s="2">
        <v>96700634</v>
      </c>
      <c r="S119" s="159" t="s">
        <v>7914</v>
      </c>
      <c r="T119" s="159">
        <v>896</v>
      </c>
      <c r="U119" s="159" t="s">
        <v>107</v>
      </c>
      <c r="V119" s="3" t="s">
        <v>7709</v>
      </c>
      <c r="W119" s="2">
        <v>135</v>
      </c>
      <c r="X119" s="2"/>
      <c r="Y119" s="2"/>
      <c r="Z119" s="2"/>
      <c r="AA119" s="2"/>
      <c r="AB119" s="2"/>
      <c r="AC119" s="2"/>
      <c r="AD119" s="2"/>
      <c r="AE119" s="2"/>
      <c r="AF119" s="2"/>
      <c r="AG119" s="2"/>
      <c r="AH119" s="2"/>
      <c r="AI119" s="2"/>
      <c r="AJ119" s="2"/>
      <c r="AK119" s="2"/>
      <c r="AL119" s="2"/>
      <c r="AM119" s="2"/>
      <c r="AN119" s="2"/>
    </row>
    <row r="120" spans="2:40">
      <c r="B120" s="26">
        <v>207</v>
      </c>
      <c r="C120" s="26" t="str">
        <f t="shared" si="12"/>
        <v>Y</v>
      </c>
      <c r="D120" s="26" t="b">
        <f t="shared" si="13"/>
        <v>1</v>
      </c>
      <c r="E120" s="26" t="str">
        <f t="shared" si="14"/>
        <v>Y</v>
      </c>
      <c r="F120" s="2" t="s">
        <v>7915</v>
      </c>
      <c r="G120" s="2" t="str">
        <f t="shared" si="15"/>
        <v>ConTab_BOM_KP_Baseplates_207</v>
      </c>
      <c r="H120" s="8" t="s">
        <v>336</v>
      </c>
      <c r="I120" s="8"/>
      <c r="J120" s="8"/>
      <c r="K120" s="31" t="s">
        <v>7701</v>
      </c>
      <c r="L120" s="31" t="s">
        <v>7702</v>
      </c>
      <c r="M120" s="31" t="s">
        <v>7703</v>
      </c>
      <c r="N120" s="2" t="s">
        <v>7729</v>
      </c>
      <c r="O120" s="2" t="s">
        <v>7705</v>
      </c>
      <c r="P120" s="155" t="s">
        <v>7737</v>
      </c>
      <c r="Q120" s="2" t="s">
        <v>7749</v>
      </c>
      <c r="R120" s="2">
        <v>96700634</v>
      </c>
      <c r="S120" s="159" t="s">
        <v>7914</v>
      </c>
      <c r="T120" s="159">
        <v>896</v>
      </c>
      <c r="U120" s="159" t="s">
        <v>107</v>
      </c>
      <c r="V120" s="3" t="s">
        <v>7709</v>
      </c>
      <c r="W120" s="2">
        <v>135</v>
      </c>
      <c r="X120" s="2"/>
      <c r="Y120" s="2"/>
      <c r="Z120" s="2"/>
      <c r="AA120" s="2"/>
      <c r="AB120" s="2"/>
      <c r="AC120" s="2"/>
      <c r="AD120" s="2"/>
      <c r="AE120" s="2"/>
      <c r="AF120" s="2"/>
      <c r="AG120" s="2"/>
      <c r="AH120" s="2"/>
      <c r="AI120" s="2"/>
      <c r="AJ120" s="2"/>
      <c r="AK120" s="2"/>
      <c r="AL120" s="2"/>
      <c r="AM120" s="2"/>
      <c r="AN120" s="2"/>
    </row>
    <row r="121" spans="2:40">
      <c r="B121" s="26">
        <v>208</v>
      </c>
      <c r="C121" s="26" t="str">
        <f t="shared" si="12"/>
        <v>Y</v>
      </c>
      <c r="D121" s="26" t="b">
        <f t="shared" si="13"/>
        <v>1</v>
      </c>
      <c r="E121" s="26" t="str">
        <f t="shared" si="14"/>
        <v>Y</v>
      </c>
      <c r="F121" s="2" t="s">
        <v>7916</v>
      </c>
      <c r="G121" s="2" t="str">
        <f t="shared" si="15"/>
        <v>ConTab_BOM_KP_Baseplates_208</v>
      </c>
      <c r="H121" s="8" t="s">
        <v>336</v>
      </c>
      <c r="I121" s="8"/>
      <c r="J121" s="8"/>
      <c r="K121" s="31" t="s">
        <v>7701</v>
      </c>
      <c r="L121" s="31" t="s">
        <v>7702</v>
      </c>
      <c r="M121" s="31" t="s">
        <v>7703</v>
      </c>
      <c r="N121" s="2" t="s">
        <v>7900</v>
      </c>
      <c r="O121" s="2" t="s">
        <v>7705</v>
      </c>
      <c r="P121" s="155" t="s">
        <v>7737</v>
      </c>
      <c r="Q121" s="2" t="s">
        <v>7757</v>
      </c>
      <c r="R121" s="2">
        <v>99332527</v>
      </c>
      <c r="S121" s="159" t="s">
        <v>7917</v>
      </c>
      <c r="T121" s="159">
        <v>1030</v>
      </c>
      <c r="U121" s="159" t="s">
        <v>107</v>
      </c>
      <c r="V121" s="3" t="s">
        <v>7709</v>
      </c>
      <c r="W121" s="2">
        <v>200</v>
      </c>
      <c r="X121" s="2"/>
      <c r="Y121" s="2"/>
      <c r="Z121" s="2"/>
      <c r="AA121" s="2"/>
      <c r="AB121" s="2"/>
      <c r="AC121" s="2"/>
      <c r="AD121" s="2"/>
      <c r="AE121" s="2"/>
      <c r="AF121" s="2"/>
      <c r="AG121" s="2"/>
      <c r="AH121" s="2"/>
      <c r="AI121" s="2"/>
      <c r="AJ121" s="2"/>
      <c r="AK121" s="2"/>
      <c r="AL121" s="2"/>
      <c r="AM121" s="2"/>
      <c r="AN121" s="2"/>
    </row>
    <row r="122" spans="2:40">
      <c r="B122" s="26">
        <v>209</v>
      </c>
      <c r="C122" s="26" t="str">
        <f t="shared" si="12"/>
        <v>Y</v>
      </c>
      <c r="D122" s="26" t="b">
        <f t="shared" si="13"/>
        <v>1</v>
      </c>
      <c r="E122" s="26" t="str">
        <f t="shared" si="14"/>
        <v>Y</v>
      </c>
      <c r="F122" s="2" t="s">
        <v>7918</v>
      </c>
      <c r="G122" s="2" t="str">
        <f t="shared" si="15"/>
        <v>ConTab_BOM_KP_Baseplates_209</v>
      </c>
      <c r="H122" s="8" t="s">
        <v>336</v>
      </c>
      <c r="I122" s="8"/>
      <c r="J122" s="8"/>
      <c r="K122" s="31" t="s">
        <v>7701</v>
      </c>
      <c r="L122" s="31" t="s">
        <v>7702</v>
      </c>
      <c r="M122" s="31" t="s">
        <v>7703</v>
      </c>
      <c r="N122" s="2" t="s">
        <v>7903</v>
      </c>
      <c r="O122" s="2" t="s">
        <v>7705</v>
      </c>
      <c r="P122" s="155" t="s">
        <v>7737</v>
      </c>
      <c r="Q122" s="2" t="s">
        <v>7757</v>
      </c>
      <c r="R122" s="2">
        <v>99332527</v>
      </c>
      <c r="S122" s="159" t="s">
        <v>7917</v>
      </c>
      <c r="T122" s="159">
        <v>1030</v>
      </c>
      <c r="U122" s="159" t="s">
        <v>107</v>
      </c>
      <c r="V122" s="3" t="s">
        <v>7709</v>
      </c>
      <c r="W122" s="2">
        <v>200</v>
      </c>
      <c r="X122" s="2"/>
      <c r="Y122" s="2"/>
      <c r="Z122" s="2"/>
      <c r="AA122" s="2"/>
      <c r="AB122" s="2"/>
      <c r="AC122" s="2"/>
      <c r="AD122" s="2"/>
      <c r="AE122" s="2"/>
      <c r="AF122" s="2"/>
      <c r="AG122" s="2"/>
      <c r="AH122" s="2"/>
      <c r="AI122" s="2"/>
      <c r="AJ122" s="2"/>
      <c r="AK122" s="2"/>
      <c r="AL122" s="2"/>
      <c r="AM122" s="2"/>
      <c r="AN122" s="2"/>
    </row>
    <row r="123" spans="2:40">
      <c r="B123" s="26">
        <v>210</v>
      </c>
      <c r="C123" s="26" t="str">
        <f t="shared" si="12"/>
        <v>Y</v>
      </c>
      <c r="D123" s="26" t="b">
        <f t="shared" si="13"/>
        <v>1</v>
      </c>
      <c r="E123" s="26" t="str">
        <f t="shared" si="14"/>
        <v>Y</v>
      </c>
      <c r="F123" s="2" t="s">
        <v>7919</v>
      </c>
      <c r="G123" s="2" t="str">
        <f t="shared" si="15"/>
        <v>ConTab_BOM_KP_Baseplates_210</v>
      </c>
      <c r="H123" s="8" t="s">
        <v>336</v>
      </c>
      <c r="I123" s="8"/>
      <c r="J123" s="8"/>
      <c r="K123" s="31" t="s">
        <v>7701</v>
      </c>
      <c r="L123" s="31" t="s">
        <v>7702</v>
      </c>
      <c r="M123" s="31" t="s">
        <v>7703</v>
      </c>
      <c r="N123" s="2" t="s">
        <v>7731</v>
      </c>
      <c r="O123" s="2" t="s">
        <v>7705</v>
      </c>
      <c r="P123" s="155" t="s">
        <v>7737</v>
      </c>
      <c r="Q123" s="2" t="s">
        <v>7749</v>
      </c>
      <c r="R123" s="2" t="s">
        <v>544</v>
      </c>
      <c r="S123" s="159" t="s">
        <v>7920</v>
      </c>
      <c r="T123" s="159">
        <v>960</v>
      </c>
      <c r="U123" s="159" t="s">
        <v>107</v>
      </c>
      <c r="V123" s="3" t="s">
        <v>7709</v>
      </c>
      <c r="W123" s="2">
        <v>200</v>
      </c>
      <c r="X123" s="2"/>
      <c r="Y123" s="2"/>
      <c r="Z123" s="2"/>
      <c r="AA123" s="2"/>
      <c r="AB123" s="2"/>
      <c r="AC123" s="2"/>
      <c r="AD123" s="2"/>
      <c r="AE123" s="2"/>
      <c r="AF123" s="2"/>
      <c r="AG123" s="2"/>
      <c r="AH123" s="2"/>
      <c r="AI123" s="2"/>
      <c r="AJ123" s="2"/>
      <c r="AK123" s="2"/>
      <c r="AL123" s="2"/>
      <c r="AM123" s="2"/>
      <c r="AN123" s="2"/>
    </row>
    <row r="124" spans="2:40">
      <c r="B124" s="26">
        <v>211</v>
      </c>
      <c r="C124" s="26" t="str">
        <f t="shared" si="12"/>
        <v>Y</v>
      </c>
      <c r="D124" s="26" t="b">
        <f t="shared" si="13"/>
        <v>1</v>
      </c>
      <c r="E124" s="26" t="str">
        <f t="shared" si="14"/>
        <v>Y</v>
      </c>
      <c r="F124" s="2" t="s">
        <v>7921</v>
      </c>
      <c r="G124" s="2" t="str">
        <f t="shared" si="15"/>
        <v>ConTab_BOM_KP_Baseplates_211</v>
      </c>
      <c r="H124" s="8" t="s">
        <v>336</v>
      </c>
      <c r="I124" s="8"/>
      <c r="J124" s="8"/>
      <c r="K124" s="31" t="s">
        <v>7701</v>
      </c>
      <c r="L124" s="31" t="s">
        <v>7702</v>
      </c>
      <c r="M124" s="31" t="s">
        <v>7703</v>
      </c>
      <c r="N124" s="2" t="s">
        <v>7735</v>
      </c>
      <c r="O124" s="2" t="s">
        <v>7705</v>
      </c>
      <c r="P124" s="155" t="s">
        <v>7737</v>
      </c>
      <c r="Q124" s="2" t="s">
        <v>7749</v>
      </c>
      <c r="R124" s="2" t="s">
        <v>544</v>
      </c>
      <c r="S124" s="159" t="s">
        <v>7920</v>
      </c>
      <c r="T124" s="159">
        <v>960</v>
      </c>
      <c r="U124" s="159" t="s">
        <v>107</v>
      </c>
      <c r="V124" s="3" t="s">
        <v>7709</v>
      </c>
      <c r="W124" s="2">
        <v>200</v>
      </c>
      <c r="X124" s="2"/>
      <c r="Y124" s="2"/>
      <c r="Z124" s="2"/>
      <c r="AA124" s="2"/>
      <c r="AB124" s="2"/>
      <c r="AC124" s="2"/>
      <c r="AD124" s="2"/>
      <c r="AE124" s="2"/>
      <c r="AF124" s="2"/>
      <c r="AG124" s="2"/>
      <c r="AH124" s="2"/>
      <c r="AI124" s="2"/>
      <c r="AJ124" s="2"/>
      <c r="AK124" s="2"/>
      <c r="AL124" s="2"/>
      <c r="AM124" s="2"/>
      <c r="AN124" s="2"/>
    </row>
    <row r="125" spans="2:40">
      <c r="B125" s="26">
        <v>222</v>
      </c>
      <c r="C125" s="26" t="str">
        <f t="shared" si="12"/>
        <v>Y</v>
      </c>
      <c r="D125" s="26" t="b">
        <f t="shared" si="13"/>
        <v>0</v>
      </c>
      <c r="E125" s="26" t="str">
        <f t="shared" si="14"/>
        <v>N</v>
      </c>
      <c r="F125" s="2" t="s">
        <v>7922</v>
      </c>
      <c r="G125" s="2" t="str">
        <f t="shared" si="15"/>
        <v/>
      </c>
      <c r="H125" s="8" t="s">
        <v>336</v>
      </c>
      <c r="I125" s="8"/>
      <c r="J125" s="8"/>
      <c r="K125" s="31" t="s">
        <v>7701</v>
      </c>
      <c r="L125" s="31" t="s">
        <v>7702</v>
      </c>
      <c r="M125" s="31" t="s">
        <v>7703</v>
      </c>
      <c r="N125" s="2" t="s">
        <v>7713</v>
      </c>
      <c r="O125" s="2" t="s">
        <v>7705</v>
      </c>
      <c r="P125" s="155" t="s">
        <v>7767</v>
      </c>
      <c r="Q125" s="2" t="s">
        <v>7772</v>
      </c>
      <c r="R125" s="2">
        <v>96700637</v>
      </c>
      <c r="S125" s="159" t="s">
        <v>7923</v>
      </c>
      <c r="T125" s="159">
        <v>1303</v>
      </c>
      <c r="U125" s="159" t="s">
        <v>107</v>
      </c>
      <c r="V125" s="3" t="s">
        <v>7709</v>
      </c>
      <c r="W125" s="2">
        <v>60</v>
      </c>
      <c r="X125" s="2"/>
      <c r="Y125" s="2"/>
      <c r="Z125" s="2"/>
      <c r="AA125" s="2"/>
      <c r="AB125" s="2"/>
      <c r="AC125" s="2"/>
      <c r="AD125" s="2"/>
      <c r="AE125" s="2"/>
      <c r="AF125" s="2"/>
      <c r="AG125" s="2"/>
      <c r="AH125" s="2"/>
      <c r="AI125" s="2"/>
      <c r="AJ125" s="2"/>
      <c r="AK125" s="2"/>
      <c r="AL125" s="2"/>
      <c r="AM125" s="2"/>
      <c r="AN125" s="2"/>
    </row>
    <row r="126" spans="2:40">
      <c r="B126" s="26">
        <v>223</v>
      </c>
      <c r="C126" s="26" t="str">
        <f t="shared" si="12"/>
        <v>Y</v>
      </c>
      <c r="D126" s="26" t="b">
        <f t="shared" si="13"/>
        <v>0</v>
      </c>
      <c r="E126" s="26" t="str">
        <f t="shared" si="14"/>
        <v>N</v>
      </c>
      <c r="F126" s="2" t="s">
        <v>7924</v>
      </c>
      <c r="G126" s="2" t="str">
        <f t="shared" si="15"/>
        <v/>
      </c>
      <c r="H126" s="8" t="s">
        <v>336</v>
      </c>
      <c r="I126" s="8"/>
      <c r="J126" s="8"/>
      <c r="K126" s="31" t="s">
        <v>7701</v>
      </c>
      <c r="L126" s="31" t="s">
        <v>7702</v>
      </c>
      <c r="M126" s="31" t="s">
        <v>7703</v>
      </c>
      <c r="N126" s="2" t="s">
        <v>7717</v>
      </c>
      <c r="O126" s="2" t="s">
        <v>7705</v>
      </c>
      <c r="P126" s="155" t="s">
        <v>7767</v>
      </c>
      <c r="Q126" s="2" t="s">
        <v>7772</v>
      </c>
      <c r="R126" s="2">
        <v>96700637</v>
      </c>
      <c r="S126" s="159" t="s">
        <v>7923</v>
      </c>
      <c r="T126" s="159">
        <v>1303</v>
      </c>
      <c r="U126" s="159" t="s">
        <v>107</v>
      </c>
      <c r="V126" s="3" t="s">
        <v>7709</v>
      </c>
      <c r="W126" s="2">
        <v>60</v>
      </c>
      <c r="X126" s="2"/>
      <c r="Y126" s="2"/>
      <c r="Z126" s="2"/>
      <c r="AA126" s="2"/>
      <c r="AB126" s="2"/>
      <c r="AC126" s="2"/>
      <c r="AD126" s="2"/>
      <c r="AE126" s="2"/>
      <c r="AF126" s="2"/>
      <c r="AG126" s="2"/>
      <c r="AH126" s="2"/>
      <c r="AI126" s="2"/>
      <c r="AJ126" s="2"/>
      <c r="AK126" s="2"/>
      <c r="AL126" s="2"/>
      <c r="AM126" s="2"/>
      <c r="AN126" s="2"/>
    </row>
    <row r="127" spans="2:40">
      <c r="B127" s="26">
        <v>224</v>
      </c>
      <c r="C127" s="26" t="str">
        <f t="shared" si="12"/>
        <v>Y</v>
      </c>
      <c r="D127" s="26" t="b">
        <f t="shared" si="13"/>
        <v>0</v>
      </c>
      <c r="E127" s="26" t="str">
        <f t="shared" si="14"/>
        <v>N</v>
      </c>
      <c r="F127" s="2" t="s">
        <v>7925</v>
      </c>
      <c r="G127" s="2" t="str">
        <f t="shared" si="15"/>
        <v/>
      </c>
      <c r="H127" s="8" t="s">
        <v>336</v>
      </c>
      <c r="I127" s="8"/>
      <c r="J127" s="8"/>
      <c r="K127" s="31" t="s">
        <v>7701</v>
      </c>
      <c r="L127" s="31" t="s">
        <v>7702</v>
      </c>
      <c r="M127" s="31" t="s">
        <v>7703</v>
      </c>
      <c r="N127" s="2" t="s">
        <v>7719</v>
      </c>
      <c r="O127" s="2" t="s">
        <v>7705</v>
      </c>
      <c r="P127" s="155" t="s">
        <v>7767</v>
      </c>
      <c r="Q127" s="2" t="s">
        <v>7780</v>
      </c>
      <c r="R127" s="2">
        <v>96700638</v>
      </c>
      <c r="S127" s="159" t="s">
        <v>7926</v>
      </c>
      <c r="T127" s="159">
        <v>1368</v>
      </c>
      <c r="U127" s="159" t="s">
        <v>107</v>
      </c>
      <c r="V127" s="3" t="s">
        <v>7709</v>
      </c>
      <c r="W127" s="2">
        <v>70</v>
      </c>
      <c r="X127" s="2"/>
      <c r="Y127" s="2"/>
      <c r="Z127" s="2"/>
      <c r="AA127" s="2"/>
      <c r="AB127" s="2"/>
      <c r="AC127" s="2"/>
      <c r="AD127" s="2"/>
      <c r="AE127" s="2"/>
      <c r="AF127" s="2"/>
      <c r="AG127" s="2"/>
      <c r="AH127" s="2"/>
      <c r="AI127" s="2"/>
      <c r="AJ127" s="2"/>
      <c r="AK127" s="2"/>
      <c r="AL127" s="2"/>
      <c r="AM127" s="2"/>
      <c r="AN127" s="2"/>
    </row>
    <row r="128" spans="2:40">
      <c r="B128" s="26">
        <v>225</v>
      </c>
      <c r="C128" s="26" t="str">
        <f t="shared" si="12"/>
        <v>Y</v>
      </c>
      <c r="D128" s="26" t="b">
        <f t="shared" si="13"/>
        <v>0</v>
      </c>
      <c r="E128" s="26" t="str">
        <f t="shared" si="14"/>
        <v>N</v>
      </c>
      <c r="F128" s="2" t="s">
        <v>7927</v>
      </c>
      <c r="G128" s="2" t="str">
        <f t="shared" si="15"/>
        <v/>
      </c>
      <c r="H128" s="8" t="s">
        <v>336</v>
      </c>
      <c r="I128" s="8"/>
      <c r="J128" s="8"/>
      <c r="K128" s="31" t="s">
        <v>7701</v>
      </c>
      <c r="L128" s="31" t="s">
        <v>7702</v>
      </c>
      <c r="M128" s="31" t="s">
        <v>7703</v>
      </c>
      <c r="N128" s="2" t="s">
        <v>7723</v>
      </c>
      <c r="O128" s="2" t="s">
        <v>7705</v>
      </c>
      <c r="P128" s="155" t="s">
        <v>7767</v>
      </c>
      <c r="Q128" s="2" t="s">
        <v>7780</v>
      </c>
      <c r="R128" s="2">
        <v>96700638</v>
      </c>
      <c r="S128" s="159" t="s">
        <v>7926</v>
      </c>
      <c r="T128" s="159">
        <v>1368</v>
      </c>
      <c r="U128" s="159" t="s">
        <v>107</v>
      </c>
      <c r="V128" s="3" t="s">
        <v>7709</v>
      </c>
      <c r="W128" s="2">
        <v>70</v>
      </c>
      <c r="X128" s="2"/>
      <c r="Y128" s="2"/>
      <c r="Z128" s="2"/>
      <c r="AA128" s="2"/>
      <c r="AB128" s="2"/>
      <c r="AC128" s="2"/>
      <c r="AD128" s="2"/>
      <c r="AE128" s="2"/>
      <c r="AF128" s="2"/>
      <c r="AG128" s="2"/>
      <c r="AH128" s="2"/>
      <c r="AI128" s="2"/>
      <c r="AJ128" s="2"/>
      <c r="AK128" s="2"/>
      <c r="AL128" s="2"/>
      <c r="AM128" s="2"/>
      <c r="AN128" s="2"/>
    </row>
    <row r="129" spans="2:40">
      <c r="B129" s="26">
        <v>226</v>
      </c>
      <c r="C129" s="26" t="str">
        <f t="shared" si="12"/>
        <v>Y</v>
      </c>
      <c r="D129" s="26" t="b">
        <f t="shared" si="13"/>
        <v>0</v>
      </c>
      <c r="E129" s="26" t="str">
        <f t="shared" si="14"/>
        <v>N</v>
      </c>
      <c r="F129" s="2" t="s">
        <v>7928</v>
      </c>
      <c r="G129" s="2" t="str">
        <f t="shared" si="15"/>
        <v/>
      </c>
      <c r="H129" s="8" t="s">
        <v>336</v>
      </c>
      <c r="I129" s="8"/>
      <c r="J129" s="8"/>
      <c r="K129" s="31" t="s">
        <v>7701</v>
      </c>
      <c r="L129" s="31" t="s">
        <v>7702</v>
      </c>
      <c r="M129" s="31" t="s">
        <v>7703</v>
      </c>
      <c r="N129" s="2" t="s">
        <v>7725</v>
      </c>
      <c r="O129" s="2" t="s">
        <v>7705</v>
      </c>
      <c r="P129" s="155" t="s">
        <v>7767</v>
      </c>
      <c r="Q129" s="2" t="s">
        <v>7784</v>
      </c>
      <c r="R129" s="2">
        <v>96700639</v>
      </c>
      <c r="S129" s="159" t="s">
        <v>7929</v>
      </c>
      <c r="T129" s="159">
        <v>1440</v>
      </c>
      <c r="U129" s="159" t="s">
        <v>107</v>
      </c>
      <c r="V129" s="3" t="s">
        <v>7709</v>
      </c>
      <c r="W129" s="2">
        <v>135</v>
      </c>
      <c r="X129" s="2"/>
      <c r="Y129" s="2"/>
      <c r="Z129" s="2"/>
      <c r="AA129" s="2"/>
      <c r="AB129" s="2"/>
      <c r="AC129" s="2"/>
      <c r="AD129" s="2"/>
      <c r="AE129" s="2"/>
      <c r="AF129" s="2"/>
      <c r="AG129" s="2"/>
      <c r="AH129" s="2"/>
      <c r="AI129" s="2"/>
      <c r="AJ129" s="2"/>
      <c r="AK129" s="2"/>
      <c r="AL129" s="2"/>
      <c r="AM129" s="2"/>
      <c r="AN129" s="2"/>
    </row>
    <row r="130" spans="2:40">
      <c r="B130" s="26">
        <v>227</v>
      </c>
      <c r="C130" s="26" t="str">
        <f t="shared" si="12"/>
        <v>Y</v>
      </c>
      <c r="D130" s="26" t="b">
        <f t="shared" si="13"/>
        <v>0</v>
      </c>
      <c r="E130" s="26" t="str">
        <f t="shared" si="14"/>
        <v>N</v>
      </c>
      <c r="F130" s="2" t="s">
        <v>7930</v>
      </c>
      <c r="G130" s="2" t="str">
        <f t="shared" si="15"/>
        <v/>
      </c>
      <c r="H130" s="8" t="s">
        <v>336</v>
      </c>
      <c r="I130" s="8"/>
      <c r="J130" s="8"/>
      <c r="K130" s="31" t="s">
        <v>7701</v>
      </c>
      <c r="L130" s="31" t="s">
        <v>7702</v>
      </c>
      <c r="M130" s="31" t="s">
        <v>7703</v>
      </c>
      <c r="N130" s="2" t="s">
        <v>7729</v>
      </c>
      <c r="O130" s="2" t="s">
        <v>7705</v>
      </c>
      <c r="P130" s="155" t="s">
        <v>7767</v>
      </c>
      <c r="Q130" s="2" t="s">
        <v>7784</v>
      </c>
      <c r="R130" s="2">
        <v>96700639</v>
      </c>
      <c r="S130" s="159" t="s">
        <v>7929</v>
      </c>
      <c r="T130" s="159">
        <v>1440</v>
      </c>
      <c r="U130" s="159" t="s">
        <v>107</v>
      </c>
      <c r="V130" s="3" t="s">
        <v>7709</v>
      </c>
      <c r="W130" s="2">
        <v>135</v>
      </c>
      <c r="X130" s="2"/>
      <c r="Y130" s="2"/>
      <c r="Z130" s="2"/>
      <c r="AA130" s="2"/>
      <c r="AB130" s="2"/>
      <c r="AC130" s="2"/>
      <c r="AD130" s="2"/>
      <c r="AE130" s="2"/>
      <c r="AF130" s="2"/>
      <c r="AG130" s="2"/>
      <c r="AH130" s="2"/>
      <c r="AI130" s="2"/>
      <c r="AJ130" s="2"/>
      <c r="AK130" s="2"/>
      <c r="AL130" s="2"/>
      <c r="AM130" s="2"/>
      <c r="AN130" s="2"/>
    </row>
    <row r="131" spans="2:40">
      <c r="B131" s="26">
        <v>228</v>
      </c>
      <c r="C131" s="26" t="str">
        <f t="shared" si="12"/>
        <v>Y</v>
      </c>
      <c r="D131" s="26" t="b">
        <f t="shared" si="13"/>
        <v>0</v>
      </c>
      <c r="E131" s="26" t="str">
        <f t="shared" si="14"/>
        <v>N</v>
      </c>
      <c r="F131" s="2" t="s">
        <v>7931</v>
      </c>
      <c r="G131" s="2" t="str">
        <f t="shared" si="15"/>
        <v/>
      </c>
      <c r="H131" s="8" t="s">
        <v>336</v>
      </c>
      <c r="I131" s="8"/>
      <c r="J131" s="8"/>
      <c r="K131" s="31" t="s">
        <v>7701</v>
      </c>
      <c r="L131" s="31" t="s">
        <v>7702</v>
      </c>
      <c r="M131" s="31" t="s">
        <v>7703</v>
      </c>
      <c r="N131" s="2" t="s">
        <v>7900</v>
      </c>
      <c r="O131" s="2" t="s">
        <v>7705</v>
      </c>
      <c r="P131" s="155" t="s">
        <v>7767</v>
      </c>
      <c r="Q131" s="2" t="s">
        <v>7784</v>
      </c>
      <c r="R131" s="2">
        <v>96700640</v>
      </c>
      <c r="S131" s="159" t="s">
        <v>7932</v>
      </c>
      <c r="T131" s="159">
        <v>1574</v>
      </c>
      <c r="U131" s="159" t="s">
        <v>107</v>
      </c>
      <c r="V131" s="3" t="s">
        <v>7709</v>
      </c>
      <c r="W131" s="2">
        <v>200</v>
      </c>
      <c r="X131" s="2"/>
      <c r="Y131" s="2"/>
      <c r="Z131" s="2"/>
      <c r="AA131" s="2"/>
      <c r="AB131" s="2"/>
      <c r="AC131" s="2"/>
      <c r="AD131" s="2"/>
      <c r="AE131" s="2"/>
      <c r="AF131" s="2"/>
      <c r="AG131" s="2"/>
      <c r="AH131" s="2"/>
      <c r="AI131" s="2"/>
      <c r="AJ131" s="2"/>
      <c r="AK131" s="2"/>
      <c r="AL131" s="2"/>
      <c r="AM131" s="2"/>
      <c r="AN131" s="2"/>
    </row>
    <row r="132" spans="2:40">
      <c r="B132" s="26">
        <v>229</v>
      </c>
      <c r="C132" s="26" t="str">
        <f t="shared" si="12"/>
        <v>Y</v>
      </c>
      <c r="D132" s="26" t="b">
        <f t="shared" si="13"/>
        <v>0</v>
      </c>
      <c r="E132" s="26" t="str">
        <f t="shared" si="14"/>
        <v>N</v>
      </c>
      <c r="F132" s="2" t="s">
        <v>7933</v>
      </c>
      <c r="G132" s="2" t="str">
        <f t="shared" si="15"/>
        <v/>
      </c>
      <c r="H132" s="8" t="s">
        <v>336</v>
      </c>
      <c r="I132" s="8"/>
      <c r="J132" s="8"/>
      <c r="K132" s="31" t="s">
        <v>7701</v>
      </c>
      <c r="L132" s="31" t="s">
        <v>7702</v>
      </c>
      <c r="M132" s="31" t="s">
        <v>7703</v>
      </c>
      <c r="N132" s="2" t="s">
        <v>7903</v>
      </c>
      <c r="O132" s="2" t="s">
        <v>7705</v>
      </c>
      <c r="P132" s="155" t="s">
        <v>7767</v>
      </c>
      <c r="Q132" s="2" t="s">
        <v>7784</v>
      </c>
      <c r="R132" s="2">
        <v>96700640</v>
      </c>
      <c r="S132" s="159" t="s">
        <v>7932</v>
      </c>
      <c r="T132" s="159">
        <v>1574</v>
      </c>
      <c r="U132" s="159" t="s">
        <v>107</v>
      </c>
      <c r="V132" s="3" t="s">
        <v>7709</v>
      </c>
      <c r="W132" s="2">
        <v>200</v>
      </c>
      <c r="X132" s="2"/>
      <c r="Y132" s="2"/>
      <c r="Z132" s="2"/>
      <c r="AA132" s="2"/>
      <c r="AB132" s="2"/>
      <c r="AC132" s="2"/>
      <c r="AD132" s="2"/>
      <c r="AE132" s="2"/>
      <c r="AF132" s="2"/>
      <c r="AG132" s="2"/>
      <c r="AH132" s="2"/>
      <c r="AI132" s="2"/>
      <c r="AJ132" s="2"/>
      <c r="AK132" s="2"/>
      <c r="AL132" s="2"/>
      <c r="AM132" s="2"/>
      <c r="AN132" s="2"/>
    </row>
    <row r="133" spans="2:40">
      <c r="B133" s="26">
        <v>230</v>
      </c>
      <c r="C133" s="26" t="str">
        <f t="shared" si="12"/>
        <v>Y</v>
      </c>
      <c r="D133" s="26" t="b">
        <f t="shared" si="13"/>
        <v>0</v>
      </c>
      <c r="E133" s="26" t="str">
        <f t="shared" si="14"/>
        <v>N</v>
      </c>
      <c r="F133" s="2" t="s">
        <v>7934</v>
      </c>
      <c r="G133" s="2" t="str">
        <f t="shared" si="15"/>
        <v/>
      </c>
      <c r="H133" s="8" t="s">
        <v>336</v>
      </c>
      <c r="I133" s="8"/>
      <c r="J133" s="8"/>
      <c r="K133" s="31" t="s">
        <v>7701</v>
      </c>
      <c r="L133" s="31" t="s">
        <v>7702</v>
      </c>
      <c r="M133" s="31" t="s">
        <v>7703</v>
      </c>
      <c r="N133" s="2" t="s">
        <v>7731</v>
      </c>
      <c r="O133" s="2" t="s">
        <v>7705</v>
      </c>
      <c r="P133" s="155" t="s">
        <v>7767</v>
      </c>
      <c r="Q133" s="2" t="s">
        <v>7784</v>
      </c>
      <c r="R133" s="2">
        <v>96700641</v>
      </c>
      <c r="S133" s="159" t="s">
        <v>7935</v>
      </c>
      <c r="T133" s="159">
        <v>1504</v>
      </c>
      <c r="U133" s="159" t="s">
        <v>107</v>
      </c>
      <c r="V133" s="3" t="s">
        <v>7709</v>
      </c>
      <c r="W133" s="2">
        <v>200</v>
      </c>
      <c r="X133" s="2"/>
      <c r="Y133" s="2"/>
      <c r="Z133" s="2"/>
      <c r="AA133" s="2"/>
      <c r="AB133" s="2"/>
      <c r="AC133" s="2"/>
      <c r="AD133" s="2"/>
      <c r="AE133" s="2"/>
      <c r="AF133" s="2"/>
      <c r="AG133" s="2"/>
      <c r="AH133" s="2"/>
      <c r="AI133" s="2"/>
      <c r="AJ133" s="2"/>
      <c r="AK133" s="2"/>
      <c r="AL133" s="2"/>
      <c r="AM133" s="2"/>
      <c r="AN133" s="2"/>
    </row>
    <row r="134" spans="2:40">
      <c r="B134" s="26">
        <v>231</v>
      </c>
      <c r="C134" s="26" t="str">
        <f t="shared" si="12"/>
        <v>Y</v>
      </c>
      <c r="D134" s="26" t="b">
        <f t="shared" si="13"/>
        <v>0</v>
      </c>
      <c r="E134" s="26" t="str">
        <f t="shared" si="14"/>
        <v>N</v>
      </c>
      <c r="F134" s="2" t="s">
        <v>7936</v>
      </c>
      <c r="G134" s="2" t="str">
        <f t="shared" si="15"/>
        <v/>
      </c>
      <c r="H134" s="8" t="s">
        <v>336</v>
      </c>
      <c r="I134" s="8"/>
      <c r="J134" s="8"/>
      <c r="K134" s="31" t="s">
        <v>7701</v>
      </c>
      <c r="L134" s="31" t="s">
        <v>7702</v>
      </c>
      <c r="M134" s="31" t="s">
        <v>7703</v>
      </c>
      <c r="N134" s="2" t="s">
        <v>7735</v>
      </c>
      <c r="O134" s="2" t="s">
        <v>7705</v>
      </c>
      <c r="P134" s="155" t="s">
        <v>7767</v>
      </c>
      <c r="Q134" s="2" t="s">
        <v>7784</v>
      </c>
      <c r="R134" s="2">
        <v>96700641</v>
      </c>
      <c r="S134" s="159" t="s">
        <v>7935</v>
      </c>
      <c r="T134" s="159">
        <v>1504</v>
      </c>
      <c r="U134" s="159" t="s">
        <v>107</v>
      </c>
      <c r="V134" s="3" t="s">
        <v>7709</v>
      </c>
      <c r="W134" s="2">
        <v>200</v>
      </c>
      <c r="X134" s="2"/>
      <c r="Y134" s="2"/>
      <c r="Z134" s="2"/>
      <c r="AA134" s="2"/>
      <c r="AB134" s="2"/>
      <c r="AC134" s="2"/>
      <c r="AD134" s="2"/>
      <c r="AE134" s="2"/>
      <c r="AF134" s="2"/>
      <c r="AG134" s="2"/>
      <c r="AH134" s="2"/>
      <c r="AI134" s="2"/>
      <c r="AJ134" s="2"/>
      <c r="AK134" s="2"/>
      <c r="AL134" s="2"/>
      <c r="AM134" s="2"/>
      <c r="AN134" s="2"/>
    </row>
    <row r="135" spans="2:40">
      <c r="B135" s="26">
        <v>232</v>
      </c>
      <c r="C135" s="26" t="str">
        <f t="shared" si="12"/>
        <v>Y</v>
      </c>
      <c r="D135" s="26" t="b">
        <f t="shared" si="13"/>
        <v>0</v>
      </c>
      <c r="E135" s="26" t="str">
        <f t="shared" si="14"/>
        <v>N</v>
      </c>
      <c r="F135" s="2" t="s">
        <v>7937</v>
      </c>
      <c r="G135" s="2" t="str">
        <f t="shared" si="15"/>
        <v/>
      </c>
      <c r="H135" s="8" t="s">
        <v>336</v>
      </c>
      <c r="I135" s="8"/>
      <c r="J135" s="8"/>
      <c r="K135" s="31" t="s">
        <v>7701</v>
      </c>
      <c r="L135" s="31" t="s">
        <v>7702</v>
      </c>
      <c r="M135" s="31" t="s">
        <v>7703</v>
      </c>
      <c r="N135" s="2" t="s">
        <v>7713</v>
      </c>
      <c r="O135" s="2" t="s">
        <v>7705</v>
      </c>
      <c r="P135" s="155" t="s">
        <v>7788</v>
      </c>
      <c r="Q135" s="2" t="s">
        <v>7789</v>
      </c>
      <c r="R135" s="2">
        <v>96700642</v>
      </c>
      <c r="S135" s="159" t="s">
        <v>7938</v>
      </c>
      <c r="T135" s="159">
        <v>1303</v>
      </c>
      <c r="U135" s="159" t="s">
        <v>107</v>
      </c>
      <c r="V135" s="3" t="s">
        <v>7709</v>
      </c>
      <c r="W135" s="2">
        <v>60</v>
      </c>
      <c r="X135" s="2"/>
      <c r="Y135" s="2"/>
      <c r="Z135" s="2"/>
      <c r="AA135" s="2"/>
      <c r="AB135" s="2"/>
      <c r="AC135" s="2"/>
      <c r="AD135" s="2"/>
      <c r="AE135" s="2"/>
      <c r="AF135" s="2"/>
      <c r="AG135" s="2"/>
      <c r="AH135" s="2"/>
      <c r="AI135" s="2"/>
      <c r="AJ135" s="2"/>
      <c r="AK135" s="2"/>
      <c r="AL135" s="2"/>
      <c r="AM135" s="2"/>
      <c r="AN135" s="2"/>
    </row>
    <row r="136" spans="2:40">
      <c r="B136" s="26">
        <v>233</v>
      </c>
      <c r="C136" s="26" t="str">
        <f t="shared" si="12"/>
        <v>Y</v>
      </c>
      <c r="D136" s="26" t="b">
        <f t="shared" si="13"/>
        <v>0</v>
      </c>
      <c r="E136" s="26" t="str">
        <f t="shared" si="14"/>
        <v>N</v>
      </c>
      <c r="F136" s="2" t="s">
        <v>7939</v>
      </c>
      <c r="G136" s="2" t="str">
        <f t="shared" si="15"/>
        <v/>
      </c>
      <c r="H136" s="8" t="s">
        <v>336</v>
      </c>
      <c r="I136" s="8"/>
      <c r="J136" s="8"/>
      <c r="K136" s="31" t="s">
        <v>7701</v>
      </c>
      <c r="L136" s="31" t="s">
        <v>7702</v>
      </c>
      <c r="M136" s="31" t="s">
        <v>7703</v>
      </c>
      <c r="N136" s="2" t="s">
        <v>7717</v>
      </c>
      <c r="O136" s="2" t="s">
        <v>7705</v>
      </c>
      <c r="P136" s="155" t="s">
        <v>7788</v>
      </c>
      <c r="Q136" s="2" t="s">
        <v>7789</v>
      </c>
      <c r="R136" s="2">
        <v>96700642</v>
      </c>
      <c r="S136" s="159" t="s">
        <v>7938</v>
      </c>
      <c r="T136" s="159">
        <v>1303</v>
      </c>
      <c r="U136" s="159" t="s">
        <v>107</v>
      </c>
      <c r="V136" s="3" t="s">
        <v>7709</v>
      </c>
      <c r="W136" s="2">
        <v>60</v>
      </c>
      <c r="X136" s="2"/>
      <c r="Y136" s="2"/>
      <c r="Z136" s="2"/>
      <c r="AA136" s="2"/>
      <c r="AB136" s="2"/>
      <c r="AC136" s="2"/>
      <c r="AD136" s="2"/>
      <c r="AE136" s="2"/>
      <c r="AF136" s="2"/>
      <c r="AG136" s="2"/>
      <c r="AH136" s="2"/>
      <c r="AI136" s="2"/>
      <c r="AJ136" s="2"/>
      <c r="AK136" s="2"/>
      <c r="AL136" s="2"/>
      <c r="AM136" s="2"/>
      <c r="AN136" s="2"/>
    </row>
    <row r="137" spans="2:40">
      <c r="B137" s="26">
        <v>234</v>
      </c>
      <c r="C137" s="26" t="str">
        <f t="shared" si="12"/>
        <v>Y</v>
      </c>
      <c r="D137" s="26" t="b">
        <f t="shared" si="13"/>
        <v>0</v>
      </c>
      <c r="E137" s="26" t="str">
        <f t="shared" si="14"/>
        <v>N</v>
      </c>
      <c r="F137" s="2" t="s">
        <v>7940</v>
      </c>
      <c r="G137" s="2" t="str">
        <f t="shared" si="15"/>
        <v/>
      </c>
      <c r="H137" s="8" t="s">
        <v>336</v>
      </c>
      <c r="I137" s="8"/>
      <c r="J137" s="8"/>
      <c r="K137" s="31" t="s">
        <v>7701</v>
      </c>
      <c r="L137" s="31" t="s">
        <v>7702</v>
      </c>
      <c r="M137" s="31" t="s">
        <v>7703</v>
      </c>
      <c r="N137" s="2" t="s">
        <v>7719</v>
      </c>
      <c r="O137" s="2" t="s">
        <v>7705</v>
      </c>
      <c r="P137" s="155" t="s">
        <v>7788</v>
      </c>
      <c r="Q137" s="2" t="s">
        <v>7796</v>
      </c>
      <c r="R137" s="2">
        <v>96700643</v>
      </c>
      <c r="S137" s="159" t="s">
        <v>7941</v>
      </c>
      <c r="T137" s="159">
        <v>1368</v>
      </c>
      <c r="U137" s="159" t="s">
        <v>107</v>
      </c>
      <c r="V137" s="3" t="s">
        <v>7709</v>
      </c>
      <c r="W137" s="2">
        <v>70</v>
      </c>
      <c r="X137" s="2"/>
      <c r="Y137" s="2"/>
      <c r="Z137" s="2"/>
      <c r="AA137" s="2"/>
      <c r="AB137" s="2"/>
      <c r="AC137" s="2"/>
      <c r="AD137" s="2"/>
      <c r="AE137" s="2"/>
      <c r="AF137" s="2"/>
      <c r="AG137" s="2"/>
      <c r="AH137" s="2"/>
      <c r="AI137" s="2"/>
      <c r="AJ137" s="2"/>
      <c r="AK137" s="2"/>
      <c r="AL137" s="2"/>
      <c r="AM137" s="2"/>
      <c r="AN137" s="2"/>
    </row>
    <row r="138" spans="2:40">
      <c r="B138" s="26">
        <v>235</v>
      </c>
      <c r="C138" s="26" t="str">
        <f t="shared" si="12"/>
        <v>Y</v>
      </c>
      <c r="D138" s="26" t="b">
        <f t="shared" si="13"/>
        <v>0</v>
      </c>
      <c r="E138" s="26" t="str">
        <f t="shared" si="14"/>
        <v>N</v>
      </c>
      <c r="F138" s="2" t="s">
        <v>7942</v>
      </c>
      <c r="G138" s="2" t="str">
        <f t="shared" si="15"/>
        <v/>
      </c>
      <c r="H138" s="8" t="s">
        <v>336</v>
      </c>
      <c r="I138" s="8"/>
      <c r="J138" s="8"/>
      <c r="K138" s="31" t="s">
        <v>7701</v>
      </c>
      <c r="L138" s="31" t="s">
        <v>7702</v>
      </c>
      <c r="M138" s="31" t="s">
        <v>7703</v>
      </c>
      <c r="N138" s="2" t="s">
        <v>7723</v>
      </c>
      <c r="O138" s="2" t="s">
        <v>7705</v>
      </c>
      <c r="P138" s="155" t="s">
        <v>7788</v>
      </c>
      <c r="Q138" s="2" t="s">
        <v>7796</v>
      </c>
      <c r="R138" s="2">
        <v>96700643</v>
      </c>
      <c r="S138" s="159" t="s">
        <v>7941</v>
      </c>
      <c r="T138" s="159">
        <v>1368</v>
      </c>
      <c r="U138" s="159" t="s">
        <v>107</v>
      </c>
      <c r="V138" s="3" t="s">
        <v>7709</v>
      </c>
      <c r="W138" s="2">
        <v>70</v>
      </c>
      <c r="X138" s="2"/>
      <c r="Y138" s="2"/>
      <c r="Z138" s="2"/>
      <c r="AA138" s="2"/>
      <c r="AB138" s="2"/>
      <c r="AC138" s="2"/>
      <c r="AD138" s="2"/>
      <c r="AE138" s="2"/>
      <c r="AF138" s="2"/>
      <c r="AG138" s="2"/>
      <c r="AH138" s="2"/>
      <c r="AI138" s="2"/>
      <c r="AJ138" s="2"/>
      <c r="AK138" s="2"/>
      <c r="AL138" s="2"/>
      <c r="AM138" s="2"/>
      <c r="AN138" s="2"/>
    </row>
    <row r="139" spans="2:40">
      <c r="B139" s="26">
        <v>236</v>
      </c>
      <c r="C139" s="26" t="str">
        <f t="shared" si="12"/>
        <v>Y</v>
      </c>
      <c r="D139" s="26" t="b">
        <f t="shared" si="13"/>
        <v>0</v>
      </c>
      <c r="E139" s="26" t="str">
        <f t="shared" si="14"/>
        <v>N</v>
      </c>
      <c r="F139" s="2" t="s">
        <v>7943</v>
      </c>
      <c r="G139" s="2" t="str">
        <f t="shared" si="15"/>
        <v/>
      </c>
      <c r="H139" s="8" t="s">
        <v>336</v>
      </c>
      <c r="I139" s="8"/>
      <c r="J139" s="8"/>
      <c r="K139" s="31" t="s">
        <v>7701</v>
      </c>
      <c r="L139" s="31" t="s">
        <v>7702</v>
      </c>
      <c r="M139" s="31" t="s">
        <v>7703</v>
      </c>
      <c r="N139" s="2" t="s">
        <v>7725</v>
      </c>
      <c r="O139" s="2" t="s">
        <v>7705</v>
      </c>
      <c r="P139" s="155" t="s">
        <v>7788</v>
      </c>
      <c r="Q139" s="2" t="s">
        <v>7800</v>
      </c>
      <c r="R139" s="2">
        <v>96700644</v>
      </c>
      <c r="S139" s="159" t="s">
        <v>7944</v>
      </c>
      <c r="T139" s="159">
        <v>1440</v>
      </c>
      <c r="U139" s="159" t="s">
        <v>107</v>
      </c>
      <c r="V139" s="3" t="s">
        <v>7709</v>
      </c>
      <c r="W139" s="2">
        <v>135</v>
      </c>
      <c r="X139" s="2"/>
      <c r="Y139" s="2"/>
      <c r="Z139" s="2"/>
      <c r="AA139" s="2"/>
      <c r="AB139" s="2"/>
      <c r="AC139" s="2"/>
      <c r="AD139" s="2"/>
      <c r="AE139" s="2"/>
      <c r="AF139" s="2"/>
      <c r="AG139" s="2"/>
      <c r="AH139" s="2"/>
      <c r="AI139" s="2"/>
      <c r="AJ139" s="2"/>
      <c r="AK139" s="2"/>
      <c r="AL139" s="2"/>
      <c r="AM139" s="2"/>
      <c r="AN139" s="2"/>
    </row>
    <row r="140" spans="2:40">
      <c r="B140" s="26">
        <v>237</v>
      </c>
      <c r="C140" s="26" t="str">
        <f t="shared" si="12"/>
        <v>Y</v>
      </c>
      <c r="D140" s="26" t="b">
        <f t="shared" si="13"/>
        <v>0</v>
      </c>
      <c r="E140" s="26" t="str">
        <f t="shared" si="14"/>
        <v>N</v>
      </c>
      <c r="F140" s="2" t="s">
        <v>7945</v>
      </c>
      <c r="G140" s="2" t="str">
        <f t="shared" si="15"/>
        <v/>
      </c>
      <c r="H140" s="8" t="s">
        <v>336</v>
      </c>
      <c r="I140" s="8"/>
      <c r="J140" s="8"/>
      <c r="K140" s="31" t="s">
        <v>7701</v>
      </c>
      <c r="L140" s="31" t="s">
        <v>7702</v>
      </c>
      <c r="M140" s="31" t="s">
        <v>7703</v>
      </c>
      <c r="N140" s="2" t="s">
        <v>7729</v>
      </c>
      <c r="O140" s="2" t="s">
        <v>7705</v>
      </c>
      <c r="P140" s="155" t="s">
        <v>7788</v>
      </c>
      <c r="Q140" s="2" t="s">
        <v>7800</v>
      </c>
      <c r="R140" s="2">
        <v>96700644</v>
      </c>
      <c r="S140" s="159" t="s">
        <v>7944</v>
      </c>
      <c r="T140" s="159">
        <v>1440</v>
      </c>
      <c r="U140" s="159" t="s">
        <v>107</v>
      </c>
      <c r="V140" s="3" t="s">
        <v>7709</v>
      </c>
      <c r="W140" s="2">
        <v>135</v>
      </c>
      <c r="X140" s="2"/>
      <c r="Y140" s="2"/>
      <c r="Z140" s="2"/>
      <c r="AA140" s="2"/>
      <c r="AB140" s="2"/>
      <c r="AC140" s="2"/>
      <c r="AD140" s="2"/>
      <c r="AE140" s="2"/>
      <c r="AF140" s="2"/>
      <c r="AG140" s="2"/>
      <c r="AH140" s="2"/>
      <c r="AI140" s="2"/>
      <c r="AJ140" s="2"/>
      <c r="AK140" s="2"/>
      <c r="AL140" s="2"/>
      <c r="AM140" s="2"/>
      <c r="AN140" s="2"/>
    </row>
    <row r="141" spans="2:40">
      <c r="B141" s="26">
        <v>238</v>
      </c>
      <c r="C141" s="26" t="str">
        <f t="shared" si="12"/>
        <v>Y</v>
      </c>
      <c r="D141" s="26" t="b">
        <f t="shared" si="13"/>
        <v>0</v>
      </c>
      <c r="E141" s="26" t="str">
        <f t="shared" si="14"/>
        <v>N</v>
      </c>
      <c r="F141" s="2" t="s">
        <v>7946</v>
      </c>
      <c r="G141" s="2" t="str">
        <f t="shared" si="15"/>
        <v/>
      </c>
      <c r="H141" s="8" t="s">
        <v>336</v>
      </c>
      <c r="I141" s="8"/>
      <c r="J141" s="8"/>
      <c r="K141" s="31" t="s">
        <v>7701</v>
      </c>
      <c r="L141" s="31" t="s">
        <v>7702</v>
      </c>
      <c r="M141" s="31" t="s">
        <v>7703</v>
      </c>
      <c r="N141" s="2" t="s">
        <v>7900</v>
      </c>
      <c r="O141" s="2" t="s">
        <v>7705</v>
      </c>
      <c r="P141" s="155" t="s">
        <v>7788</v>
      </c>
      <c r="Q141" s="2" t="s">
        <v>7807</v>
      </c>
      <c r="R141" s="2">
        <v>96700645</v>
      </c>
      <c r="S141" s="159" t="s">
        <v>7947</v>
      </c>
      <c r="T141" s="159">
        <v>1574</v>
      </c>
      <c r="U141" s="159" t="s">
        <v>107</v>
      </c>
      <c r="V141" s="3" t="s">
        <v>7709</v>
      </c>
      <c r="W141" s="2">
        <v>200</v>
      </c>
      <c r="X141" s="2"/>
      <c r="Y141" s="2"/>
      <c r="Z141" s="2"/>
      <c r="AA141" s="2"/>
      <c r="AB141" s="2"/>
      <c r="AC141" s="2"/>
      <c r="AD141" s="2"/>
      <c r="AE141" s="2"/>
      <c r="AF141" s="2"/>
      <c r="AG141" s="2"/>
      <c r="AH141" s="2"/>
      <c r="AI141" s="2"/>
      <c r="AJ141" s="2"/>
      <c r="AK141" s="2"/>
      <c r="AL141" s="2"/>
      <c r="AM141" s="2"/>
      <c r="AN141" s="2"/>
    </row>
    <row r="142" spans="2:40">
      <c r="B142" s="26">
        <v>239</v>
      </c>
      <c r="C142" s="26" t="str">
        <f t="shared" si="12"/>
        <v>Y</v>
      </c>
      <c r="D142" s="26" t="b">
        <f t="shared" si="13"/>
        <v>0</v>
      </c>
      <c r="E142" s="26" t="str">
        <f t="shared" si="14"/>
        <v>N</v>
      </c>
      <c r="F142" s="2" t="s">
        <v>7948</v>
      </c>
      <c r="G142" s="2" t="str">
        <f t="shared" si="15"/>
        <v/>
      </c>
      <c r="H142" s="8" t="s">
        <v>336</v>
      </c>
      <c r="I142" s="8"/>
      <c r="J142" s="8"/>
      <c r="K142" s="31" t="s">
        <v>7701</v>
      </c>
      <c r="L142" s="31" t="s">
        <v>7702</v>
      </c>
      <c r="M142" s="31" t="s">
        <v>7703</v>
      </c>
      <c r="N142" s="2" t="s">
        <v>7903</v>
      </c>
      <c r="O142" s="2" t="s">
        <v>7705</v>
      </c>
      <c r="P142" s="155" t="s">
        <v>7788</v>
      </c>
      <c r="Q142" s="2" t="s">
        <v>7807</v>
      </c>
      <c r="R142" s="2">
        <v>96700645</v>
      </c>
      <c r="S142" s="159" t="s">
        <v>7947</v>
      </c>
      <c r="T142" s="159">
        <v>1574</v>
      </c>
      <c r="U142" s="159" t="s">
        <v>107</v>
      </c>
      <c r="V142" s="3" t="s">
        <v>7709</v>
      </c>
      <c r="W142" s="2">
        <v>200</v>
      </c>
      <c r="X142" s="2"/>
      <c r="Y142" s="2"/>
      <c r="Z142" s="2"/>
      <c r="AA142" s="2"/>
      <c r="AB142" s="2"/>
      <c r="AC142" s="2"/>
      <c r="AD142" s="2"/>
      <c r="AE142" s="2"/>
      <c r="AF142" s="2"/>
      <c r="AG142" s="2"/>
      <c r="AH142" s="2"/>
      <c r="AI142" s="2"/>
      <c r="AJ142" s="2"/>
      <c r="AK142" s="2"/>
      <c r="AL142" s="2"/>
      <c r="AM142" s="2"/>
      <c r="AN142" s="2"/>
    </row>
    <row r="143" spans="2:40">
      <c r="B143" s="26">
        <v>240</v>
      </c>
      <c r="C143" s="26" t="str">
        <f t="shared" si="12"/>
        <v>Y</v>
      </c>
      <c r="D143" s="26" t="b">
        <f t="shared" si="13"/>
        <v>0</v>
      </c>
      <c r="E143" s="26" t="str">
        <f t="shared" si="14"/>
        <v>N</v>
      </c>
      <c r="F143" s="2" t="s">
        <v>7949</v>
      </c>
      <c r="G143" s="2" t="str">
        <f t="shared" si="15"/>
        <v/>
      </c>
      <c r="H143" s="8" t="s">
        <v>336</v>
      </c>
      <c r="I143" s="8"/>
      <c r="J143" s="8"/>
      <c r="K143" s="31" t="s">
        <v>7701</v>
      </c>
      <c r="L143" s="31" t="s">
        <v>7702</v>
      </c>
      <c r="M143" s="31" t="s">
        <v>7703</v>
      </c>
      <c r="N143" s="2" t="s">
        <v>7731</v>
      </c>
      <c r="O143" s="2" t="s">
        <v>7705</v>
      </c>
      <c r="P143" s="155" t="s">
        <v>7788</v>
      </c>
      <c r="Q143" s="2" t="s">
        <v>7800</v>
      </c>
      <c r="R143" s="2">
        <v>96700646</v>
      </c>
      <c r="S143" s="159" t="s">
        <v>7950</v>
      </c>
      <c r="T143" s="159">
        <v>1504</v>
      </c>
      <c r="U143" s="159" t="s">
        <v>107</v>
      </c>
      <c r="V143" s="3" t="s">
        <v>7709</v>
      </c>
      <c r="W143" s="2">
        <v>200</v>
      </c>
      <c r="X143" s="2"/>
      <c r="Y143" s="2"/>
      <c r="Z143" s="2"/>
      <c r="AA143" s="2"/>
      <c r="AB143" s="2"/>
      <c r="AC143" s="2"/>
      <c r="AD143" s="2"/>
      <c r="AE143" s="2"/>
      <c r="AF143" s="2"/>
      <c r="AG143" s="2"/>
      <c r="AH143" s="2"/>
      <c r="AI143" s="2"/>
      <c r="AJ143" s="2"/>
      <c r="AK143" s="2"/>
      <c r="AL143" s="2"/>
      <c r="AM143" s="2"/>
      <c r="AN143" s="2"/>
    </row>
    <row r="144" spans="2:40">
      <c r="B144" s="26">
        <v>241</v>
      </c>
      <c r="C144" s="26" t="str">
        <f t="shared" si="12"/>
        <v>Y</v>
      </c>
      <c r="D144" s="26" t="b">
        <f t="shared" si="13"/>
        <v>0</v>
      </c>
      <c r="E144" s="26" t="str">
        <f t="shared" si="14"/>
        <v>N</v>
      </c>
      <c r="F144" s="2" t="s">
        <v>7951</v>
      </c>
      <c r="G144" s="2" t="str">
        <f t="shared" si="15"/>
        <v/>
      </c>
      <c r="H144" s="8" t="s">
        <v>336</v>
      </c>
      <c r="I144" s="8"/>
      <c r="J144" s="8"/>
      <c r="K144" s="31" t="s">
        <v>7701</v>
      </c>
      <c r="L144" s="31" t="s">
        <v>7702</v>
      </c>
      <c r="M144" s="31" t="s">
        <v>7703</v>
      </c>
      <c r="N144" s="2" t="s">
        <v>7735</v>
      </c>
      <c r="O144" s="2" t="s">
        <v>7705</v>
      </c>
      <c r="P144" s="155" t="s">
        <v>7788</v>
      </c>
      <c r="Q144" s="2" t="s">
        <v>7800</v>
      </c>
      <c r="R144" s="2">
        <v>96700646</v>
      </c>
      <c r="S144" s="159" t="s">
        <v>7950</v>
      </c>
      <c r="T144" s="159">
        <v>1504</v>
      </c>
      <c r="U144" s="159" t="s">
        <v>107</v>
      </c>
      <c r="V144" s="3" t="s">
        <v>7709</v>
      </c>
      <c r="W144" s="2">
        <v>200</v>
      </c>
      <c r="X144" s="2"/>
      <c r="Y144" s="2"/>
      <c r="Z144" s="2"/>
      <c r="AA144" s="2"/>
      <c r="AB144" s="2"/>
      <c r="AC144" s="2"/>
      <c r="AD144" s="2"/>
      <c r="AE144" s="2"/>
      <c r="AF144" s="2"/>
      <c r="AG144" s="2"/>
      <c r="AH144" s="2"/>
      <c r="AI144" s="2"/>
      <c r="AJ144" s="2"/>
      <c r="AK144" s="2"/>
      <c r="AL144" s="2"/>
      <c r="AM144" s="2"/>
      <c r="AN144" s="2"/>
    </row>
    <row r="145" spans="2:40">
      <c r="B145" s="26">
        <v>252</v>
      </c>
      <c r="C145" s="26" t="str">
        <f t="shared" si="12"/>
        <v>Y</v>
      </c>
      <c r="D145" s="26" t="b">
        <f t="shared" si="13"/>
        <v>1</v>
      </c>
      <c r="E145" s="26" t="str">
        <f t="shared" si="14"/>
        <v>Y</v>
      </c>
      <c r="F145" s="2" t="s">
        <v>7952</v>
      </c>
      <c r="G145" s="2" t="str">
        <f t="shared" si="15"/>
        <v>ConTab_BOM_KP_Baseplates_252</v>
      </c>
      <c r="H145" s="8" t="s">
        <v>336</v>
      </c>
      <c r="I145" s="8"/>
      <c r="J145" s="8"/>
      <c r="K145" s="31" t="s">
        <v>7701</v>
      </c>
      <c r="L145" s="31" t="s">
        <v>7702</v>
      </c>
      <c r="M145" s="31" t="s">
        <v>7703</v>
      </c>
      <c r="N145" s="2" t="s">
        <v>7713</v>
      </c>
      <c r="O145" s="2" t="s">
        <v>7814</v>
      </c>
      <c r="P145" s="155" t="s">
        <v>7706</v>
      </c>
      <c r="Q145" s="2" t="s">
        <v>7714</v>
      </c>
      <c r="R145" s="2" t="s">
        <v>544</v>
      </c>
      <c r="S145" s="159" t="s">
        <v>7953</v>
      </c>
      <c r="T145" s="159">
        <v>896</v>
      </c>
      <c r="U145" s="159" t="s">
        <v>107</v>
      </c>
      <c r="V145" s="3" t="s">
        <v>7709</v>
      </c>
      <c r="W145" s="2">
        <v>60</v>
      </c>
      <c r="X145" s="2"/>
      <c r="Y145" s="2"/>
      <c r="Z145" s="2"/>
      <c r="AA145" s="2"/>
      <c r="AB145" s="2"/>
      <c r="AC145" s="2"/>
      <c r="AD145" s="2"/>
      <c r="AE145" s="2"/>
      <c r="AF145" s="2"/>
      <c r="AG145" s="2"/>
      <c r="AH145" s="2"/>
      <c r="AI145" s="2"/>
      <c r="AJ145" s="2"/>
      <c r="AK145" s="2"/>
      <c r="AL145" s="2"/>
      <c r="AM145" s="2"/>
      <c r="AN145" s="2"/>
    </row>
    <row r="146" spans="2:40">
      <c r="B146" s="26">
        <v>253</v>
      </c>
      <c r="C146" s="26" t="str">
        <f t="shared" si="12"/>
        <v>Y</v>
      </c>
      <c r="D146" s="26" t="b">
        <f t="shared" si="13"/>
        <v>1</v>
      </c>
      <c r="E146" s="26" t="str">
        <f t="shared" si="14"/>
        <v>Y</v>
      </c>
      <c r="F146" s="2" t="s">
        <v>7954</v>
      </c>
      <c r="G146" s="2" t="str">
        <f t="shared" si="15"/>
        <v>ConTab_BOM_KP_Baseplates_253</v>
      </c>
      <c r="H146" s="8" t="s">
        <v>336</v>
      </c>
      <c r="I146" s="8"/>
      <c r="J146" s="8"/>
      <c r="K146" s="31" t="s">
        <v>7701</v>
      </c>
      <c r="L146" s="31" t="s">
        <v>7702</v>
      </c>
      <c r="M146" s="31" t="s">
        <v>7703</v>
      </c>
      <c r="N146" s="2" t="s">
        <v>7717</v>
      </c>
      <c r="O146" s="2" t="s">
        <v>7814</v>
      </c>
      <c r="P146" s="155" t="s">
        <v>7706</v>
      </c>
      <c r="Q146" s="2" t="s">
        <v>7714</v>
      </c>
      <c r="R146" s="2" t="s">
        <v>544</v>
      </c>
      <c r="S146" s="159" t="s">
        <v>7953</v>
      </c>
      <c r="T146" s="159">
        <v>896</v>
      </c>
      <c r="U146" s="159" t="s">
        <v>107</v>
      </c>
      <c r="V146" s="3" t="s">
        <v>7709</v>
      </c>
      <c r="W146" s="2">
        <v>60</v>
      </c>
      <c r="X146" s="2"/>
      <c r="Y146" s="2"/>
      <c r="Z146" s="2"/>
      <c r="AA146" s="2"/>
      <c r="AB146" s="2"/>
      <c r="AC146" s="2"/>
      <c r="AD146" s="2"/>
      <c r="AE146" s="2"/>
      <c r="AF146" s="2"/>
      <c r="AG146" s="2"/>
      <c r="AH146" s="2"/>
      <c r="AI146" s="2"/>
      <c r="AJ146" s="2"/>
      <c r="AK146" s="2"/>
      <c r="AL146" s="2"/>
      <c r="AM146" s="2"/>
      <c r="AN146" s="2"/>
    </row>
    <row r="147" spans="2:40">
      <c r="B147" s="26">
        <v>254</v>
      </c>
      <c r="C147" s="26" t="str">
        <f t="shared" si="12"/>
        <v>Y</v>
      </c>
      <c r="D147" s="26" t="b">
        <f t="shared" si="13"/>
        <v>1</v>
      </c>
      <c r="E147" s="26" t="str">
        <f t="shared" si="14"/>
        <v>Y</v>
      </c>
      <c r="F147" s="2" t="s">
        <v>7955</v>
      </c>
      <c r="G147" s="2" t="str">
        <f t="shared" si="15"/>
        <v>ConTab_BOM_KP_Baseplates_254</v>
      </c>
      <c r="H147" s="8" t="s">
        <v>336</v>
      </c>
      <c r="I147" s="8"/>
      <c r="J147" s="8"/>
      <c r="K147" s="31" t="s">
        <v>7701</v>
      </c>
      <c r="L147" s="31" t="s">
        <v>7702</v>
      </c>
      <c r="M147" s="31" t="s">
        <v>7703</v>
      </c>
      <c r="N147" s="2" t="s">
        <v>7719</v>
      </c>
      <c r="O147" s="2" t="s">
        <v>7814</v>
      </c>
      <c r="P147" s="155" t="s">
        <v>7706</v>
      </c>
      <c r="Q147" s="2" t="s">
        <v>7726</v>
      </c>
      <c r="R147" s="2" t="s">
        <v>544</v>
      </c>
      <c r="S147" s="159" t="s">
        <v>7956</v>
      </c>
      <c r="T147" s="159">
        <v>960</v>
      </c>
      <c r="U147" s="159" t="s">
        <v>107</v>
      </c>
      <c r="V147" s="3" t="s">
        <v>7709</v>
      </c>
      <c r="W147" s="2">
        <v>70</v>
      </c>
      <c r="X147" s="2"/>
      <c r="Y147" s="2"/>
      <c r="Z147" s="2"/>
      <c r="AA147" s="2"/>
      <c r="AB147" s="2"/>
      <c r="AC147" s="2"/>
      <c r="AD147" s="2"/>
      <c r="AE147" s="2"/>
      <c r="AF147" s="2"/>
      <c r="AG147" s="2"/>
      <c r="AH147" s="2"/>
      <c r="AI147" s="2"/>
      <c r="AJ147" s="2"/>
      <c r="AK147" s="2"/>
      <c r="AL147" s="2"/>
      <c r="AM147" s="2"/>
      <c r="AN147" s="2"/>
    </row>
    <row r="148" spans="2:40">
      <c r="B148" s="26">
        <v>255</v>
      </c>
      <c r="C148" s="26" t="str">
        <f t="shared" si="12"/>
        <v>Y</v>
      </c>
      <c r="D148" s="26" t="b">
        <f t="shared" si="13"/>
        <v>1</v>
      </c>
      <c r="E148" s="26" t="str">
        <f t="shared" si="14"/>
        <v>Y</v>
      </c>
      <c r="F148" s="2" t="s">
        <v>7957</v>
      </c>
      <c r="G148" s="2" t="str">
        <f t="shared" si="15"/>
        <v>ConTab_BOM_KP_Baseplates_255</v>
      </c>
      <c r="H148" s="8" t="s">
        <v>336</v>
      </c>
      <c r="I148" s="8"/>
      <c r="J148" s="8"/>
      <c r="K148" s="31" t="s">
        <v>7701</v>
      </c>
      <c r="L148" s="31" t="s">
        <v>7702</v>
      </c>
      <c r="M148" s="31" t="s">
        <v>7703</v>
      </c>
      <c r="N148" s="2" t="s">
        <v>7723</v>
      </c>
      <c r="O148" s="2" t="s">
        <v>7814</v>
      </c>
      <c r="P148" s="155" t="s">
        <v>7706</v>
      </c>
      <c r="Q148" s="2" t="s">
        <v>7726</v>
      </c>
      <c r="R148" s="2" t="s">
        <v>544</v>
      </c>
      <c r="S148" s="159" t="s">
        <v>7956</v>
      </c>
      <c r="T148" s="159">
        <v>960</v>
      </c>
      <c r="U148" s="159" t="s">
        <v>107</v>
      </c>
      <c r="V148" s="3" t="s">
        <v>7709</v>
      </c>
      <c r="W148" s="2">
        <v>70</v>
      </c>
      <c r="X148" s="2"/>
      <c r="Y148" s="2"/>
      <c r="Z148" s="2"/>
      <c r="AA148" s="2"/>
      <c r="AB148" s="2"/>
      <c r="AC148" s="2"/>
      <c r="AD148" s="2"/>
      <c r="AE148" s="2"/>
      <c r="AF148" s="2"/>
      <c r="AG148" s="2"/>
      <c r="AH148" s="2"/>
      <c r="AI148" s="2"/>
      <c r="AJ148" s="2"/>
      <c r="AK148" s="2"/>
      <c r="AL148" s="2"/>
      <c r="AM148" s="2"/>
      <c r="AN148" s="2"/>
    </row>
    <row r="149" spans="2:40">
      <c r="B149" s="26">
        <v>256</v>
      </c>
      <c r="C149" s="26" t="str">
        <f t="shared" si="12"/>
        <v>Y</v>
      </c>
      <c r="D149" s="26" t="b">
        <f t="shared" si="13"/>
        <v>1</v>
      </c>
      <c r="E149" s="26" t="str">
        <f t="shared" si="14"/>
        <v>Y</v>
      </c>
      <c r="F149" s="2" t="s">
        <v>7958</v>
      </c>
      <c r="G149" s="2" t="str">
        <f t="shared" si="15"/>
        <v>ConTab_BOM_KP_Baseplates_256</v>
      </c>
      <c r="H149" s="8" t="s">
        <v>336</v>
      </c>
      <c r="I149" s="8"/>
      <c r="J149" s="8"/>
      <c r="K149" s="31" t="s">
        <v>7701</v>
      </c>
      <c r="L149" s="31" t="s">
        <v>7702</v>
      </c>
      <c r="M149" s="31" t="s">
        <v>7703</v>
      </c>
      <c r="N149" s="2" t="s">
        <v>7725</v>
      </c>
      <c r="O149" s="2" t="s">
        <v>7814</v>
      </c>
      <c r="P149" s="155" t="s">
        <v>7706</v>
      </c>
      <c r="Q149" s="2" t="s">
        <v>7732</v>
      </c>
      <c r="R149" s="2" t="s">
        <v>544</v>
      </c>
      <c r="S149" s="159" t="s">
        <v>7959</v>
      </c>
      <c r="T149" s="159">
        <v>1030</v>
      </c>
      <c r="U149" s="159" t="s">
        <v>107</v>
      </c>
      <c r="V149" s="3" t="s">
        <v>7709</v>
      </c>
      <c r="W149" s="2">
        <v>135</v>
      </c>
      <c r="X149" s="2"/>
      <c r="Y149" s="2"/>
      <c r="Z149" s="2"/>
      <c r="AA149" s="2"/>
      <c r="AB149" s="2"/>
      <c r="AC149" s="2"/>
      <c r="AD149" s="2"/>
      <c r="AE149" s="2"/>
      <c r="AF149" s="2"/>
      <c r="AG149" s="2"/>
      <c r="AH149" s="2"/>
      <c r="AI149" s="2"/>
      <c r="AJ149" s="2"/>
      <c r="AK149" s="2"/>
      <c r="AL149" s="2"/>
      <c r="AM149" s="2"/>
      <c r="AN149" s="2"/>
    </row>
    <row r="150" spans="2:40">
      <c r="B150" s="26">
        <v>257</v>
      </c>
      <c r="C150" s="26" t="str">
        <f t="shared" si="12"/>
        <v>Y</v>
      </c>
      <c r="D150" s="26" t="b">
        <f t="shared" si="13"/>
        <v>1</v>
      </c>
      <c r="E150" s="26" t="str">
        <f t="shared" si="14"/>
        <v>Y</v>
      </c>
      <c r="F150" s="2" t="s">
        <v>7960</v>
      </c>
      <c r="G150" s="2" t="str">
        <f t="shared" si="15"/>
        <v>ConTab_BOM_KP_Baseplates_257</v>
      </c>
      <c r="H150" s="8" t="s">
        <v>336</v>
      </c>
      <c r="I150" s="8"/>
      <c r="J150" s="8"/>
      <c r="K150" s="31" t="s">
        <v>7701</v>
      </c>
      <c r="L150" s="31" t="s">
        <v>7702</v>
      </c>
      <c r="M150" s="31" t="s">
        <v>7703</v>
      </c>
      <c r="N150" s="2" t="s">
        <v>7729</v>
      </c>
      <c r="O150" s="2" t="s">
        <v>7814</v>
      </c>
      <c r="P150" s="155" t="s">
        <v>7706</v>
      </c>
      <c r="Q150" s="2" t="s">
        <v>7732</v>
      </c>
      <c r="R150" s="2" t="s">
        <v>544</v>
      </c>
      <c r="S150" s="159" t="s">
        <v>7959</v>
      </c>
      <c r="T150" s="159">
        <v>1030</v>
      </c>
      <c r="U150" s="159" t="s">
        <v>107</v>
      </c>
      <c r="V150" s="3" t="s">
        <v>7709</v>
      </c>
      <c r="W150" s="2">
        <v>135</v>
      </c>
      <c r="X150" s="2"/>
      <c r="Y150" s="2"/>
      <c r="Z150" s="2"/>
      <c r="AA150" s="2"/>
      <c r="AB150" s="2"/>
      <c r="AC150" s="2"/>
      <c r="AD150" s="2"/>
      <c r="AE150" s="2"/>
      <c r="AF150" s="2"/>
      <c r="AG150" s="2"/>
      <c r="AH150" s="2"/>
      <c r="AI150" s="2"/>
      <c r="AJ150" s="2"/>
      <c r="AK150" s="2"/>
      <c r="AL150" s="2"/>
      <c r="AM150" s="2"/>
      <c r="AN150" s="2"/>
    </row>
    <row r="151" spans="2:40">
      <c r="B151" s="26">
        <v>258</v>
      </c>
      <c r="C151" s="26" t="str">
        <f t="shared" ref="C151:C184" si="16">IF(K151 = "BaseplateSteel","Y","N")</f>
        <v>Y</v>
      </c>
      <c r="D151" s="26" t="b">
        <f t="shared" ref="D151:D184" si="17">OR(P151 = "Woods_Sureflex", P151 = "Falk_T10_Grid")</f>
        <v>1</v>
      </c>
      <c r="E151" s="26" t="str">
        <f t="shared" ref="E151:E184" si="18">IF(AND(C151="Y", D151=TRUE),"Y","N")</f>
        <v>Y</v>
      </c>
      <c r="F151" s="2" t="s">
        <v>7961</v>
      </c>
      <c r="G151" s="2" t="str">
        <f t="shared" ref="G151:G184" si="19">IF(E151="Y",F151,"")</f>
        <v>ConTab_BOM_KP_Baseplates_258</v>
      </c>
      <c r="H151" s="8" t="s">
        <v>336</v>
      </c>
      <c r="I151" s="8"/>
      <c r="J151" s="8"/>
      <c r="K151" s="31" t="s">
        <v>7701</v>
      </c>
      <c r="L151" s="31" t="s">
        <v>7702</v>
      </c>
      <c r="M151" s="31" t="s">
        <v>7703</v>
      </c>
      <c r="N151" s="2" t="s">
        <v>7900</v>
      </c>
      <c r="O151" s="2" t="s">
        <v>7814</v>
      </c>
      <c r="P151" s="155" t="s">
        <v>7706</v>
      </c>
      <c r="Q151" s="2" t="s">
        <v>7732</v>
      </c>
      <c r="R151" s="2" t="s">
        <v>544</v>
      </c>
      <c r="S151" s="159" t="s">
        <v>7962</v>
      </c>
      <c r="T151" s="159">
        <v>1167</v>
      </c>
      <c r="U151" s="159" t="s">
        <v>107</v>
      </c>
      <c r="V151" s="3" t="s">
        <v>7709</v>
      </c>
      <c r="W151" s="2">
        <v>200</v>
      </c>
      <c r="X151" s="2"/>
      <c r="Y151" s="2"/>
      <c r="Z151" s="2"/>
      <c r="AA151" s="2"/>
      <c r="AB151" s="2"/>
      <c r="AC151" s="2"/>
      <c r="AD151" s="2"/>
      <c r="AE151" s="2"/>
      <c r="AF151" s="2"/>
      <c r="AG151" s="2"/>
      <c r="AH151" s="2"/>
      <c r="AI151" s="2"/>
      <c r="AJ151" s="2"/>
      <c r="AK151" s="2"/>
      <c r="AL151" s="2"/>
      <c r="AM151" s="2"/>
      <c r="AN151" s="2"/>
    </row>
    <row r="152" spans="2:40">
      <c r="B152" s="26">
        <v>259</v>
      </c>
      <c r="C152" s="26" t="str">
        <f t="shared" si="16"/>
        <v>Y</v>
      </c>
      <c r="D152" s="26" t="b">
        <f t="shared" si="17"/>
        <v>1</v>
      </c>
      <c r="E152" s="26" t="str">
        <f t="shared" si="18"/>
        <v>Y</v>
      </c>
      <c r="F152" s="2" t="s">
        <v>7963</v>
      </c>
      <c r="G152" s="2" t="str">
        <f t="shared" si="19"/>
        <v>ConTab_BOM_KP_Baseplates_259</v>
      </c>
      <c r="H152" s="8" t="s">
        <v>336</v>
      </c>
      <c r="I152" s="8"/>
      <c r="J152" s="8"/>
      <c r="K152" s="31" t="s">
        <v>7701</v>
      </c>
      <c r="L152" s="31" t="s">
        <v>7702</v>
      </c>
      <c r="M152" s="31" t="s">
        <v>7703</v>
      </c>
      <c r="N152" s="2" t="s">
        <v>7903</v>
      </c>
      <c r="O152" s="2" t="s">
        <v>7814</v>
      </c>
      <c r="P152" s="155" t="s">
        <v>7706</v>
      </c>
      <c r="Q152" s="2" t="s">
        <v>7732</v>
      </c>
      <c r="R152" s="2" t="s">
        <v>544</v>
      </c>
      <c r="S152" s="159" t="s">
        <v>7962</v>
      </c>
      <c r="T152" s="159">
        <v>1167</v>
      </c>
      <c r="U152" s="159" t="s">
        <v>107</v>
      </c>
      <c r="V152" s="3" t="s">
        <v>7709</v>
      </c>
      <c r="W152" s="2">
        <v>200</v>
      </c>
      <c r="X152" s="2"/>
      <c r="Y152" s="2"/>
      <c r="Z152" s="2"/>
      <c r="AA152" s="2"/>
      <c r="AB152" s="2"/>
      <c r="AC152" s="2"/>
      <c r="AD152" s="2"/>
      <c r="AE152" s="2"/>
      <c r="AF152" s="2"/>
      <c r="AG152" s="2"/>
      <c r="AH152" s="2"/>
      <c r="AI152" s="2"/>
      <c r="AJ152" s="2"/>
      <c r="AK152" s="2"/>
      <c r="AL152" s="2"/>
      <c r="AM152" s="2"/>
      <c r="AN152" s="2"/>
    </row>
    <row r="153" spans="2:40">
      <c r="B153" s="26">
        <v>260</v>
      </c>
      <c r="C153" s="26" t="str">
        <f t="shared" si="16"/>
        <v>Y</v>
      </c>
      <c r="D153" s="26" t="b">
        <f t="shared" si="17"/>
        <v>1</v>
      </c>
      <c r="E153" s="26" t="str">
        <f t="shared" si="18"/>
        <v>Y</v>
      </c>
      <c r="F153" s="2" t="s">
        <v>7964</v>
      </c>
      <c r="G153" s="2" t="str">
        <f t="shared" si="19"/>
        <v>ConTab_BOM_KP_Baseplates_260</v>
      </c>
      <c r="H153" s="8" t="s">
        <v>336</v>
      </c>
      <c r="I153" s="8"/>
      <c r="J153" s="8"/>
      <c r="K153" s="31" t="s">
        <v>7701</v>
      </c>
      <c r="L153" s="31" t="s">
        <v>7702</v>
      </c>
      <c r="M153" s="31" t="s">
        <v>7703</v>
      </c>
      <c r="N153" s="2" t="s">
        <v>7731</v>
      </c>
      <c r="O153" s="2" t="s">
        <v>7814</v>
      </c>
      <c r="P153" s="155" t="s">
        <v>7706</v>
      </c>
      <c r="Q153" s="2" t="s">
        <v>7732</v>
      </c>
      <c r="R153" s="2" t="s">
        <v>544</v>
      </c>
      <c r="S153" s="159" t="s">
        <v>7965</v>
      </c>
      <c r="T153" s="159">
        <v>1096</v>
      </c>
      <c r="U153" s="159" t="s">
        <v>107</v>
      </c>
      <c r="V153" s="3" t="s">
        <v>7709</v>
      </c>
      <c r="W153" s="2">
        <v>200</v>
      </c>
      <c r="X153" s="2"/>
      <c r="Y153" s="2"/>
      <c r="Z153" s="2"/>
      <c r="AA153" s="2"/>
      <c r="AB153" s="2"/>
      <c r="AC153" s="2"/>
      <c r="AD153" s="2"/>
      <c r="AE153" s="2"/>
      <c r="AF153" s="2"/>
      <c r="AG153" s="2"/>
      <c r="AH153" s="2"/>
      <c r="AI153" s="2"/>
      <c r="AJ153" s="2"/>
      <c r="AK153" s="2"/>
      <c r="AL153" s="2"/>
      <c r="AM153" s="2"/>
      <c r="AN153" s="2"/>
    </row>
    <row r="154" spans="2:40">
      <c r="B154" s="26">
        <v>261</v>
      </c>
      <c r="C154" s="26" t="str">
        <f t="shared" si="16"/>
        <v>Y</v>
      </c>
      <c r="D154" s="26" t="b">
        <f t="shared" si="17"/>
        <v>1</v>
      </c>
      <c r="E154" s="26" t="str">
        <f t="shared" si="18"/>
        <v>Y</v>
      </c>
      <c r="F154" s="2" t="s">
        <v>7966</v>
      </c>
      <c r="G154" s="2" t="str">
        <f t="shared" si="19"/>
        <v>ConTab_BOM_KP_Baseplates_261</v>
      </c>
      <c r="H154" s="8" t="s">
        <v>336</v>
      </c>
      <c r="I154" s="8"/>
      <c r="J154" s="8"/>
      <c r="K154" s="31" t="s">
        <v>7701</v>
      </c>
      <c r="L154" s="31" t="s">
        <v>7702</v>
      </c>
      <c r="M154" s="31" t="s">
        <v>7703</v>
      </c>
      <c r="N154" s="2" t="s">
        <v>7735</v>
      </c>
      <c r="O154" s="2" t="s">
        <v>7814</v>
      </c>
      <c r="P154" s="155" t="s">
        <v>7706</v>
      </c>
      <c r="Q154" s="2" t="s">
        <v>7732</v>
      </c>
      <c r="R154" s="2" t="s">
        <v>544</v>
      </c>
      <c r="S154" s="159" t="s">
        <v>7965</v>
      </c>
      <c r="T154" s="159">
        <v>1096</v>
      </c>
      <c r="U154" s="159" t="s">
        <v>107</v>
      </c>
      <c r="V154" s="3" t="s">
        <v>7709</v>
      </c>
      <c r="W154" s="2">
        <v>200</v>
      </c>
      <c r="X154" s="2"/>
      <c r="Y154" s="2"/>
      <c r="Z154" s="2"/>
      <c r="AA154" s="2"/>
      <c r="AB154" s="2"/>
      <c r="AC154" s="2"/>
      <c r="AD154" s="2"/>
      <c r="AE154" s="2"/>
      <c r="AF154" s="2"/>
      <c r="AG154" s="2"/>
      <c r="AH154" s="2"/>
      <c r="AI154" s="2"/>
      <c r="AJ154" s="2"/>
      <c r="AK154" s="2"/>
      <c r="AL154" s="2"/>
      <c r="AM154" s="2"/>
      <c r="AN154" s="2"/>
    </row>
    <row r="155" spans="2:40">
      <c r="B155" s="26">
        <v>262</v>
      </c>
      <c r="C155" s="26" t="str">
        <f t="shared" si="16"/>
        <v>Y</v>
      </c>
      <c r="D155" s="26" t="b">
        <f t="shared" si="17"/>
        <v>1</v>
      </c>
      <c r="E155" s="26" t="str">
        <f t="shared" si="18"/>
        <v>Y</v>
      </c>
      <c r="F155" s="2" t="s">
        <v>7967</v>
      </c>
      <c r="G155" s="2" t="str">
        <f t="shared" si="19"/>
        <v>ConTab_BOM_KP_Baseplates_262</v>
      </c>
      <c r="H155" s="8" t="s">
        <v>336</v>
      </c>
      <c r="I155" s="8"/>
      <c r="J155" s="8"/>
      <c r="K155" s="31" t="s">
        <v>7701</v>
      </c>
      <c r="L155" s="31" t="s">
        <v>7702</v>
      </c>
      <c r="M155" s="31" t="s">
        <v>7703</v>
      </c>
      <c r="N155" s="2" t="s">
        <v>7713</v>
      </c>
      <c r="O155" s="2" t="s">
        <v>7814</v>
      </c>
      <c r="P155" s="155" t="s">
        <v>7737</v>
      </c>
      <c r="Q155" s="2" t="s">
        <v>7738</v>
      </c>
      <c r="R155" s="2" t="s">
        <v>544</v>
      </c>
      <c r="S155" s="159" t="s">
        <v>7968</v>
      </c>
      <c r="T155" s="159">
        <v>896</v>
      </c>
      <c r="U155" s="159" t="s">
        <v>107</v>
      </c>
      <c r="V155" s="3" t="s">
        <v>7709</v>
      </c>
      <c r="W155" s="2">
        <v>60</v>
      </c>
      <c r="X155" s="2"/>
      <c r="Y155" s="2"/>
      <c r="Z155" s="2"/>
      <c r="AA155" s="2"/>
      <c r="AB155" s="2"/>
      <c r="AC155" s="2"/>
      <c r="AD155" s="2"/>
      <c r="AE155" s="2"/>
      <c r="AF155" s="2"/>
      <c r="AG155" s="2"/>
      <c r="AH155" s="2"/>
      <c r="AI155" s="2"/>
      <c r="AJ155" s="2"/>
      <c r="AK155" s="2"/>
      <c r="AL155" s="2"/>
      <c r="AM155" s="2"/>
      <c r="AN155" s="2"/>
    </row>
    <row r="156" spans="2:40">
      <c r="B156" s="26">
        <v>263</v>
      </c>
      <c r="C156" s="26" t="str">
        <f t="shared" si="16"/>
        <v>Y</v>
      </c>
      <c r="D156" s="26" t="b">
        <f t="shared" si="17"/>
        <v>1</v>
      </c>
      <c r="E156" s="26" t="str">
        <f t="shared" si="18"/>
        <v>Y</v>
      </c>
      <c r="F156" s="2" t="s">
        <v>7969</v>
      </c>
      <c r="G156" s="2" t="str">
        <f t="shared" si="19"/>
        <v>ConTab_BOM_KP_Baseplates_263</v>
      </c>
      <c r="H156" s="8" t="s">
        <v>336</v>
      </c>
      <c r="I156" s="8"/>
      <c r="J156" s="8"/>
      <c r="K156" s="31" t="s">
        <v>7701</v>
      </c>
      <c r="L156" s="31" t="s">
        <v>7702</v>
      </c>
      <c r="M156" s="31" t="s">
        <v>7703</v>
      </c>
      <c r="N156" s="2" t="s">
        <v>7717</v>
      </c>
      <c r="O156" s="2" t="s">
        <v>7814</v>
      </c>
      <c r="P156" s="155" t="s">
        <v>7737</v>
      </c>
      <c r="Q156" s="2" t="s">
        <v>7738</v>
      </c>
      <c r="R156" s="2" t="s">
        <v>544</v>
      </c>
      <c r="S156" s="159" t="s">
        <v>7968</v>
      </c>
      <c r="T156" s="159">
        <v>896</v>
      </c>
      <c r="U156" s="159" t="s">
        <v>107</v>
      </c>
      <c r="V156" s="3" t="s">
        <v>7709</v>
      </c>
      <c r="W156" s="2">
        <v>60</v>
      </c>
      <c r="X156" s="2"/>
      <c r="Y156" s="2"/>
      <c r="Z156" s="2"/>
      <c r="AA156" s="2"/>
      <c r="AB156" s="2"/>
      <c r="AC156" s="2"/>
      <c r="AD156" s="2"/>
      <c r="AE156" s="2"/>
      <c r="AF156" s="2"/>
      <c r="AG156" s="2"/>
      <c r="AH156" s="2"/>
      <c r="AI156" s="2"/>
      <c r="AJ156" s="2"/>
      <c r="AK156" s="2"/>
      <c r="AL156" s="2"/>
      <c r="AM156" s="2"/>
      <c r="AN156" s="2"/>
    </row>
    <row r="157" spans="2:40">
      <c r="B157" s="26">
        <v>264</v>
      </c>
      <c r="C157" s="26" t="str">
        <f t="shared" si="16"/>
        <v>Y</v>
      </c>
      <c r="D157" s="26" t="b">
        <f t="shared" si="17"/>
        <v>1</v>
      </c>
      <c r="E157" s="26" t="str">
        <f t="shared" si="18"/>
        <v>Y</v>
      </c>
      <c r="F157" s="2" t="s">
        <v>7970</v>
      </c>
      <c r="G157" s="2" t="str">
        <f t="shared" si="19"/>
        <v>ConTab_BOM_KP_Baseplates_264</v>
      </c>
      <c r="H157" s="8" t="s">
        <v>336</v>
      </c>
      <c r="I157" s="8"/>
      <c r="J157" s="8"/>
      <c r="K157" s="31" t="s">
        <v>7701</v>
      </c>
      <c r="L157" s="31" t="s">
        <v>7702</v>
      </c>
      <c r="M157" s="31" t="s">
        <v>7703</v>
      </c>
      <c r="N157" s="2" t="s">
        <v>7719</v>
      </c>
      <c r="O157" s="2" t="s">
        <v>7814</v>
      </c>
      <c r="P157" s="155" t="s">
        <v>7737</v>
      </c>
      <c r="Q157" s="2" t="s">
        <v>7745</v>
      </c>
      <c r="R157" s="2" t="s">
        <v>544</v>
      </c>
      <c r="S157" s="159" t="s">
        <v>7971</v>
      </c>
      <c r="T157" s="159">
        <v>960</v>
      </c>
      <c r="U157" s="159" t="s">
        <v>107</v>
      </c>
      <c r="V157" s="3" t="s">
        <v>7709</v>
      </c>
      <c r="W157" s="2">
        <v>70</v>
      </c>
      <c r="X157" s="2"/>
      <c r="Y157" s="2"/>
      <c r="Z157" s="2"/>
      <c r="AA157" s="2"/>
      <c r="AB157" s="2"/>
      <c r="AC157" s="2"/>
      <c r="AD157" s="2"/>
      <c r="AE157" s="2"/>
      <c r="AF157" s="2"/>
      <c r="AG157" s="2"/>
      <c r="AH157" s="2"/>
      <c r="AI157" s="2"/>
      <c r="AJ157" s="2"/>
      <c r="AK157" s="2"/>
      <c r="AL157" s="2"/>
      <c r="AM157" s="2"/>
      <c r="AN157" s="2"/>
    </row>
    <row r="158" spans="2:40">
      <c r="B158" s="26">
        <v>265</v>
      </c>
      <c r="C158" s="26" t="str">
        <f t="shared" si="16"/>
        <v>Y</v>
      </c>
      <c r="D158" s="26" t="b">
        <f t="shared" si="17"/>
        <v>1</v>
      </c>
      <c r="E158" s="26" t="str">
        <f t="shared" si="18"/>
        <v>Y</v>
      </c>
      <c r="F158" s="2" t="s">
        <v>7972</v>
      </c>
      <c r="G158" s="2" t="str">
        <f t="shared" si="19"/>
        <v>ConTab_BOM_KP_Baseplates_265</v>
      </c>
      <c r="H158" s="8" t="s">
        <v>336</v>
      </c>
      <c r="I158" s="8"/>
      <c r="J158" s="8"/>
      <c r="K158" s="31" t="s">
        <v>7701</v>
      </c>
      <c r="L158" s="31" t="s">
        <v>7702</v>
      </c>
      <c r="M158" s="31" t="s">
        <v>7703</v>
      </c>
      <c r="N158" s="2" t="s">
        <v>7723</v>
      </c>
      <c r="O158" s="2" t="s">
        <v>7814</v>
      </c>
      <c r="P158" s="155" t="s">
        <v>7737</v>
      </c>
      <c r="Q158" s="2" t="s">
        <v>7745</v>
      </c>
      <c r="R158" s="2" t="s">
        <v>544</v>
      </c>
      <c r="S158" s="159" t="s">
        <v>7971</v>
      </c>
      <c r="T158" s="159">
        <v>960</v>
      </c>
      <c r="U158" s="159" t="s">
        <v>107</v>
      </c>
      <c r="V158" s="3" t="s">
        <v>7709</v>
      </c>
      <c r="W158" s="2">
        <v>70</v>
      </c>
      <c r="X158" s="2"/>
      <c r="Y158" s="2"/>
      <c r="Z158" s="2"/>
      <c r="AA158" s="2"/>
      <c r="AB158" s="2"/>
      <c r="AC158" s="2"/>
      <c r="AD158" s="2"/>
      <c r="AE158" s="2"/>
      <c r="AF158" s="2"/>
      <c r="AG158" s="2"/>
      <c r="AH158" s="2"/>
      <c r="AI158" s="2"/>
      <c r="AJ158" s="2"/>
      <c r="AK158" s="2"/>
      <c r="AL158" s="2"/>
      <c r="AM158" s="2"/>
      <c r="AN158" s="2"/>
    </row>
    <row r="159" spans="2:40">
      <c r="B159" s="26">
        <v>266</v>
      </c>
      <c r="C159" s="26" t="str">
        <f t="shared" si="16"/>
        <v>Y</v>
      </c>
      <c r="D159" s="26" t="b">
        <f t="shared" si="17"/>
        <v>1</v>
      </c>
      <c r="E159" s="26" t="str">
        <f t="shared" si="18"/>
        <v>Y</v>
      </c>
      <c r="F159" s="2" t="s">
        <v>7973</v>
      </c>
      <c r="G159" s="2" t="str">
        <f t="shared" si="19"/>
        <v>ConTab_BOM_KP_Baseplates_266</v>
      </c>
      <c r="H159" s="8" t="s">
        <v>336</v>
      </c>
      <c r="I159" s="8"/>
      <c r="J159" s="8"/>
      <c r="K159" s="31" t="s">
        <v>7701</v>
      </c>
      <c r="L159" s="31" t="s">
        <v>7702</v>
      </c>
      <c r="M159" s="31" t="s">
        <v>7703</v>
      </c>
      <c r="N159" s="2" t="s">
        <v>7725</v>
      </c>
      <c r="O159" s="2" t="s">
        <v>7814</v>
      </c>
      <c r="P159" s="155" t="s">
        <v>7737</v>
      </c>
      <c r="Q159" s="2" t="s">
        <v>7749</v>
      </c>
      <c r="R159" s="2" t="s">
        <v>544</v>
      </c>
      <c r="S159" s="159" t="s">
        <v>7974</v>
      </c>
      <c r="T159" s="159">
        <v>1030</v>
      </c>
      <c r="U159" s="159" t="s">
        <v>107</v>
      </c>
      <c r="V159" s="3" t="s">
        <v>7709</v>
      </c>
      <c r="W159" s="2">
        <v>135</v>
      </c>
      <c r="X159" s="2"/>
      <c r="Y159" s="2"/>
      <c r="Z159" s="2"/>
      <c r="AA159" s="2"/>
      <c r="AB159" s="2"/>
      <c r="AC159" s="2"/>
      <c r="AD159" s="2"/>
      <c r="AE159" s="2"/>
      <c r="AF159" s="2"/>
      <c r="AG159" s="2"/>
      <c r="AH159" s="2"/>
      <c r="AI159" s="2"/>
      <c r="AJ159" s="2"/>
      <c r="AK159" s="2"/>
      <c r="AL159" s="2"/>
      <c r="AM159" s="2"/>
      <c r="AN159" s="2"/>
    </row>
    <row r="160" spans="2:40">
      <c r="B160" s="26">
        <v>267</v>
      </c>
      <c r="C160" s="26" t="str">
        <f t="shared" si="16"/>
        <v>Y</v>
      </c>
      <c r="D160" s="26" t="b">
        <f t="shared" si="17"/>
        <v>1</v>
      </c>
      <c r="E160" s="26" t="str">
        <f t="shared" si="18"/>
        <v>Y</v>
      </c>
      <c r="F160" s="2" t="s">
        <v>7975</v>
      </c>
      <c r="G160" s="2" t="str">
        <f t="shared" si="19"/>
        <v>ConTab_BOM_KP_Baseplates_267</v>
      </c>
      <c r="H160" s="8" t="s">
        <v>336</v>
      </c>
      <c r="I160" s="8"/>
      <c r="J160" s="8"/>
      <c r="K160" s="31" t="s">
        <v>7701</v>
      </c>
      <c r="L160" s="31" t="s">
        <v>7702</v>
      </c>
      <c r="M160" s="31" t="s">
        <v>7703</v>
      </c>
      <c r="N160" s="2" t="s">
        <v>7729</v>
      </c>
      <c r="O160" s="2" t="s">
        <v>7814</v>
      </c>
      <c r="P160" s="155" t="s">
        <v>7737</v>
      </c>
      <c r="Q160" s="2" t="s">
        <v>7749</v>
      </c>
      <c r="R160" s="2" t="s">
        <v>544</v>
      </c>
      <c r="S160" s="159" t="s">
        <v>7974</v>
      </c>
      <c r="T160" s="159">
        <v>1030</v>
      </c>
      <c r="U160" s="159" t="s">
        <v>107</v>
      </c>
      <c r="V160" s="3" t="s">
        <v>7709</v>
      </c>
      <c r="W160" s="2">
        <v>135</v>
      </c>
      <c r="X160" s="2"/>
      <c r="Y160" s="2"/>
      <c r="Z160" s="2"/>
      <c r="AA160" s="2"/>
      <c r="AB160" s="2"/>
      <c r="AC160" s="2"/>
      <c r="AD160" s="2"/>
      <c r="AE160" s="2"/>
      <c r="AF160" s="2"/>
      <c r="AG160" s="2"/>
      <c r="AH160" s="2"/>
      <c r="AI160" s="2"/>
      <c r="AJ160" s="2"/>
      <c r="AK160" s="2"/>
      <c r="AL160" s="2"/>
      <c r="AM160" s="2"/>
      <c r="AN160" s="2"/>
    </row>
    <row r="161" spans="2:40">
      <c r="B161" s="26">
        <v>268</v>
      </c>
      <c r="C161" s="26" t="str">
        <f t="shared" si="16"/>
        <v>Y</v>
      </c>
      <c r="D161" s="26" t="b">
        <f t="shared" si="17"/>
        <v>1</v>
      </c>
      <c r="E161" s="26" t="str">
        <f t="shared" si="18"/>
        <v>Y</v>
      </c>
      <c r="F161" s="2" t="s">
        <v>7976</v>
      </c>
      <c r="G161" s="2" t="str">
        <f t="shared" si="19"/>
        <v>ConTab_BOM_KP_Baseplates_268</v>
      </c>
      <c r="H161" s="8" t="s">
        <v>336</v>
      </c>
      <c r="I161" s="8"/>
      <c r="J161" s="8"/>
      <c r="K161" s="31" t="s">
        <v>7701</v>
      </c>
      <c r="L161" s="31" t="s">
        <v>7702</v>
      </c>
      <c r="M161" s="31" t="s">
        <v>7703</v>
      </c>
      <c r="N161" s="2" t="s">
        <v>7900</v>
      </c>
      <c r="O161" s="2" t="s">
        <v>7814</v>
      </c>
      <c r="P161" s="155" t="s">
        <v>7737</v>
      </c>
      <c r="Q161" s="2" t="s">
        <v>7757</v>
      </c>
      <c r="R161" s="2" t="s">
        <v>544</v>
      </c>
      <c r="S161" s="159" t="s">
        <v>7977</v>
      </c>
      <c r="T161" s="159">
        <v>1167</v>
      </c>
      <c r="U161" s="159" t="s">
        <v>107</v>
      </c>
      <c r="V161" s="3" t="s">
        <v>7709</v>
      </c>
      <c r="W161" s="2">
        <v>200</v>
      </c>
      <c r="X161" s="2"/>
      <c r="Y161" s="2"/>
      <c r="Z161" s="2"/>
      <c r="AA161" s="2"/>
      <c r="AB161" s="2"/>
      <c r="AC161" s="2"/>
      <c r="AD161" s="2"/>
      <c r="AE161" s="2"/>
      <c r="AF161" s="2"/>
      <c r="AG161" s="2"/>
      <c r="AH161" s="2"/>
      <c r="AI161" s="2"/>
      <c r="AJ161" s="2"/>
      <c r="AK161" s="2"/>
      <c r="AL161" s="2"/>
      <c r="AM161" s="2"/>
      <c r="AN161" s="2"/>
    </row>
    <row r="162" spans="2:40">
      <c r="B162" s="26">
        <v>269</v>
      </c>
      <c r="C162" s="26" t="str">
        <f t="shared" si="16"/>
        <v>Y</v>
      </c>
      <c r="D162" s="26" t="b">
        <f t="shared" si="17"/>
        <v>1</v>
      </c>
      <c r="E162" s="26" t="str">
        <f t="shared" si="18"/>
        <v>Y</v>
      </c>
      <c r="F162" s="2" t="s">
        <v>7978</v>
      </c>
      <c r="G162" s="2" t="str">
        <f t="shared" si="19"/>
        <v>ConTab_BOM_KP_Baseplates_269</v>
      </c>
      <c r="H162" s="8" t="s">
        <v>336</v>
      </c>
      <c r="I162" s="8"/>
      <c r="J162" s="8"/>
      <c r="K162" s="31" t="s">
        <v>7701</v>
      </c>
      <c r="L162" s="31" t="s">
        <v>7702</v>
      </c>
      <c r="M162" s="31" t="s">
        <v>7703</v>
      </c>
      <c r="N162" s="2" t="s">
        <v>7903</v>
      </c>
      <c r="O162" s="2" t="s">
        <v>7814</v>
      </c>
      <c r="P162" s="155" t="s">
        <v>7737</v>
      </c>
      <c r="Q162" s="2" t="s">
        <v>7757</v>
      </c>
      <c r="R162" s="2" t="s">
        <v>544</v>
      </c>
      <c r="S162" s="159" t="s">
        <v>7977</v>
      </c>
      <c r="T162" s="159">
        <v>1167</v>
      </c>
      <c r="U162" s="159" t="s">
        <v>107</v>
      </c>
      <c r="V162" s="3" t="s">
        <v>7709</v>
      </c>
      <c r="W162" s="2">
        <v>200</v>
      </c>
      <c r="X162" s="2"/>
      <c r="Y162" s="2"/>
      <c r="Z162" s="2"/>
      <c r="AA162" s="2"/>
      <c r="AB162" s="2"/>
      <c r="AC162" s="2"/>
      <c r="AD162" s="2"/>
      <c r="AE162" s="2"/>
      <c r="AF162" s="2"/>
      <c r="AG162" s="2"/>
      <c r="AH162" s="2"/>
      <c r="AI162" s="2"/>
      <c r="AJ162" s="2"/>
      <c r="AK162" s="2"/>
      <c r="AL162" s="2"/>
      <c r="AM162" s="2"/>
      <c r="AN162" s="2"/>
    </row>
    <row r="163" spans="2:40">
      <c r="B163" s="26">
        <v>270</v>
      </c>
      <c r="C163" s="26" t="str">
        <f t="shared" si="16"/>
        <v>Y</v>
      </c>
      <c r="D163" s="26" t="b">
        <f t="shared" si="17"/>
        <v>1</v>
      </c>
      <c r="E163" s="26" t="str">
        <f t="shared" si="18"/>
        <v>Y</v>
      </c>
      <c r="F163" s="2" t="s">
        <v>7979</v>
      </c>
      <c r="G163" s="2" t="str">
        <f t="shared" si="19"/>
        <v>ConTab_BOM_KP_Baseplates_270</v>
      </c>
      <c r="H163" s="8" t="s">
        <v>336</v>
      </c>
      <c r="I163" s="8"/>
      <c r="J163" s="8"/>
      <c r="K163" s="31" t="s">
        <v>7701</v>
      </c>
      <c r="L163" s="31" t="s">
        <v>7702</v>
      </c>
      <c r="M163" s="31" t="s">
        <v>7703</v>
      </c>
      <c r="N163" s="2" t="s">
        <v>7731</v>
      </c>
      <c r="O163" s="2" t="s">
        <v>7814</v>
      </c>
      <c r="P163" s="155" t="s">
        <v>7737</v>
      </c>
      <c r="Q163" s="2" t="s">
        <v>7749</v>
      </c>
      <c r="R163" s="2" t="s">
        <v>544</v>
      </c>
      <c r="S163" s="159" t="s">
        <v>7980</v>
      </c>
      <c r="T163" s="159">
        <v>1096</v>
      </c>
      <c r="U163" s="159" t="s">
        <v>107</v>
      </c>
      <c r="V163" s="3" t="s">
        <v>7709</v>
      </c>
      <c r="W163" s="2">
        <v>200</v>
      </c>
      <c r="X163" s="2"/>
      <c r="Y163" s="2"/>
      <c r="Z163" s="2"/>
      <c r="AA163" s="2"/>
      <c r="AB163" s="2"/>
      <c r="AC163" s="2"/>
      <c r="AD163" s="2"/>
      <c r="AE163" s="2"/>
      <c r="AF163" s="2"/>
      <c r="AG163" s="2"/>
      <c r="AH163" s="2"/>
      <c r="AI163" s="2"/>
      <c r="AJ163" s="2"/>
      <c r="AK163" s="2"/>
      <c r="AL163" s="2"/>
      <c r="AM163" s="2"/>
      <c r="AN163" s="2"/>
    </row>
    <row r="164" spans="2:40">
      <c r="B164" s="26">
        <v>271</v>
      </c>
      <c r="C164" s="26" t="str">
        <f t="shared" si="16"/>
        <v>Y</v>
      </c>
      <c r="D164" s="26" t="b">
        <f t="shared" si="17"/>
        <v>1</v>
      </c>
      <c r="E164" s="26" t="str">
        <f t="shared" si="18"/>
        <v>Y</v>
      </c>
      <c r="F164" s="2" t="s">
        <v>7981</v>
      </c>
      <c r="G164" s="2" t="str">
        <f t="shared" si="19"/>
        <v>ConTab_BOM_KP_Baseplates_271</v>
      </c>
      <c r="H164" s="8" t="s">
        <v>336</v>
      </c>
      <c r="I164" s="8"/>
      <c r="J164" s="8"/>
      <c r="K164" s="31" t="s">
        <v>7701</v>
      </c>
      <c r="L164" s="31" t="s">
        <v>7702</v>
      </c>
      <c r="M164" s="31" t="s">
        <v>7703</v>
      </c>
      <c r="N164" s="2" t="s">
        <v>7735</v>
      </c>
      <c r="O164" s="2" t="s">
        <v>7814</v>
      </c>
      <c r="P164" s="155" t="s">
        <v>7737</v>
      </c>
      <c r="Q164" s="2" t="s">
        <v>7749</v>
      </c>
      <c r="R164" s="2" t="s">
        <v>544</v>
      </c>
      <c r="S164" s="159" t="s">
        <v>7980</v>
      </c>
      <c r="T164" s="159">
        <v>1096</v>
      </c>
      <c r="U164" s="159" t="s">
        <v>107</v>
      </c>
      <c r="V164" s="3" t="s">
        <v>7709</v>
      </c>
      <c r="W164" s="2">
        <v>200</v>
      </c>
      <c r="X164" s="2"/>
      <c r="Y164" s="2"/>
      <c r="Z164" s="2"/>
      <c r="AA164" s="2"/>
      <c r="AB164" s="2"/>
      <c r="AC164" s="2"/>
      <c r="AD164" s="2"/>
      <c r="AE164" s="2"/>
      <c r="AF164" s="2"/>
      <c r="AG164" s="2"/>
      <c r="AH164" s="2"/>
      <c r="AI164" s="2"/>
      <c r="AJ164" s="2"/>
      <c r="AK164" s="2"/>
      <c r="AL164" s="2"/>
      <c r="AM164" s="2"/>
      <c r="AN164" s="2"/>
    </row>
    <row r="165" spans="2:40">
      <c r="B165" s="26">
        <v>282</v>
      </c>
      <c r="C165" s="26" t="str">
        <f t="shared" si="16"/>
        <v>Y</v>
      </c>
      <c r="D165" s="26" t="b">
        <f t="shared" si="17"/>
        <v>0</v>
      </c>
      <c r="E165" s="26" t="str">
        <f t="shared" si="18"/>
        <v>N</v>
      </c>
      <c r="F165" s="2" t="s">
        <v>7982</v>
      </c>
      <c r="G165" s="2" t="str">
        <f t="shared" si="19"/>
        <v/>
      </c>
      <c r="H165" s="8" t="s">
        <v>336</v>
      </c>
      <c r="I165" s="8"/>
      <c r="J165" s="8"/>
      <c r="K165" s="31" t="s">
        <v>7701</v>
      </c>
      <c r="L165" s="31" t="s">
        <v>7702</v>
      </c>
      <c r="M165" s="31" t="s">
        <v>7703</v>
      </c>
      <c r="N165" s="2" t="s">
        <v>7713</v>
      </c>
      <c r="O165" s="2" t="s">
        <v>7814</v>
      </c>
      <c r="P165" s="155" t="s">
        <v>7767</v>
      </c>
      <c r="Q165" s="2" t="s">
        <v>7772</v>
      </c>
      <c r="R165" s="2" t="s">
        <v>544</v>
      </c>
      <c r="S165" s="159" t="s">
        <v>7983</v>
      </c>
      <c r="T165" s="159">
        <v>1440</v>
      </c>
      <c r="U165" s="159" t="s">
        <v>107</v>
      </c>
      <c r="V165" s="3" t="s">
        <v>7709</v>
      </c>
      <c r="W165" s="2">
        <v>60</v>
      </c>
      <c r="X165" s="2"/>
      <c r="Y165" s="2"/>
      <c r="Z165" s="2"/>
      <c r="AA165" s="2"/>
      <c r="AB165" s="2"/>
      <c r="AC165" s="2"/>
      <c r="AD165" s="2"/>
      <c r="AE165" s="2"/>
      <c r="AF165" s="2"/>
      <c r="AG165" s="2"/>
      <c r="AH165" s="2"/>
      <c r="AI165" s="2"/>
      <c r="AJ165" s="2"/>
      <c r="AK165" s="2"/>
      <c r="AL165" s="2"/>
      <c r="AM165" s="2"/>
      <c r="AN165" s="2"/>
    </row>
    <row r="166" spans="2:40">
      <c r="B166" s="26">
        <v>283</v>
      </c>
      <c r="C166" s="26" t="str">
        <f t="shared" si="16"/>
        <v>Y</v>
      </c>
      <c r="D166" s="26" t="b">
        <f t="shared" si="17"/>
        <v>0</v>
      </c>
      <c r="E166" s="26" t="str">
        <f t="shared" si="18"/>
        <v>N</v>
      </c>
      <c r="F166" s="2" t="s">
        <v>7984</v>
      </c>
      <c r="G166" s="2" t="str">
        <f t="shared" si="19"/>
        <v/>
      </c>
      <c r="H166" s="8" t="s">
        <v>336</v>
      </c>
      <c r="I166" s="8"/>
      <c r="J166" s="8"/>
      <c r="K166" s="31" t="s">
        <v>7701</v>
      </c>
      <c r="L166" s="31" t="s">
        <v>7702</v>
      </c>
      <c r="M166" s="31" t="s">
        <v>7703</v>
      </c>
      <c r="N166" s="2" t="s">
        <v>7717</v>
      </c>
      <c r="O166" s="2" t="s">
        <v>7814</v>
      </c>
      <c r="P166" s="155" t="s">
        <v>7767</v>
      </c>
      <c r="Q166" s="2" t="s">
        <v>7772</v>
      </c>
      <c r="R166" s="2" t="s">
        <v>544</v>
      </c>
      <c r="S166" s="159" t="s">
        <v>7983</v>
      </c>
      <c r="T166" s="159">
        <v>1440</v>
      </c>
      <c r="U166" s="159" t="s">
        <v>107</v>
      </c>
      <c r="V166" s="3" t="s">
        <v>7709</v>
      </c>
      <c r="W166" s="2">
        <v>60</v>
      </c>
      <c r="X166" s="2"/>
      <c r="Y166" s="2"/>
      <c r="Z166" s="2"/>
      <c r="AA166" s="2"/>
      <c r="AB166" s="2"/>
      <c r="AC166" s="2"/>
      <c r="AD166" s="2"/>
      <c r="AE166" s="2"/>
      <c r="AF166" s="2"/>
      <c r="AG166" s="2"/>
      <c r="AH166" s="2"/>
      <c r="AI166" s="2"/>
      <c r="AJ166" s="2"/>
      <c r="AK166" s="2"/>
      <c r="AL166" s="2"/>
      <c r="AM166" s="2"/>
      <c r="AN166" s="2"/>
    </row>
    <row r="167" spans="2:40">
      <c r="B167" s="26">
        <v>284</v>
      </c>
      <c r="C167" s="26" t="str">
        <f t="shared" si="16"/>
        <v>Y</v>
      </c>
      <c r="D167" s="26" t="b">
        <f t="shared" si="17"/>
        <v>0</v>
      </c>
      <c r="E167" s="26" t="str">
        <f t="shared" si="18"/>
        <v>N</v>
      </c>
      <c r="F167" s="2" t="s">
        <v>7985</v>
      </c>
      <c r="G167" s="2" t="str">
        <f t="shared" si="19"/>
        <v/>
      </c>
      <c r="H167" s="8" t="s">
        <v>336</v>
      </c>
      <c r="I167" s="8"/>
      <c r="J167" s="8"/>
      <c r="K167" s="31" t="s">
        <v>7701</v>
      </c>
      <c r="L167" s="31" t="s">
        <v>7702</v>
      </c>
      <c r="M167" s="31" t="s">
        <v>7703</v>
      </c>
      <c r="N167" s="2" t="s">
        <v>7719</v>
      </c>
      <c r="O167" s="2" t="s">
        <v>7814</v>
      </c>
      <c r="P167" s="155" t="s">
        <v>7767</v>
      </c>
      <c r="Q167" s="2" t="s">
        <v>7780</v>
      </c>
      <c r="R167" s="2" t="s">
        <v>544</v>
      </c>
      <c r="S167" s="159" t="s">
        <v>7986</v>
      </c>
      <c r="T167" s="159">
        <v>1504</v>
      </c>
      <c r="U167" s="159" t="s">
        <v>107</v>
      </c>
      <c r="V167" s="3" t="s">
        <v>7709</v>
      </c>
      <c r="W167" s="2">
        <v>70</v>
      </c>
      <c r="X167" s="2"/>
      <c r="Y167" s="2"/>
      <c r="Z167" s="2"/>
      <c r="AA167" s="2"/>
      <c r="AB167" s="2"/>
      <c r="AC167" s="2"/>
      <c r="AD167" s="2"/>
      <c r="AE167" s="2"/>
      <c r="AF167" s="2"/>
      <c r="AG167" s="2"/>
      <c r="AH167" s="2"/>
      <c r="AI167" s="2"/>
      <c r="AJ167" s="2"/>
      <c r="AK167" s="2"/>
      <c r="AL167" s="2"/>
      <c r="AM167" s="2"/>
      <c r="AN167" s="2"/>
    </row>
    <row r="168" spans="2:40">
      <c r="B168" s="26">
        <v>285</v>
      </c>
      <c r="C168" s="26" t="str">
        <f t="shared" si="16"/>
        <v>Y</v>
      </c>
      <c r="D168" s="26" t="b">
        <f t="shared" si="17"/>
        <v>0</v>
      </c>
      <c r="E168" s="26" t="str">
        <f t="shared" si="18"/>
        <v>N</v>
      </c>
      <c r="F168" s="2" t="s">
        <v>7987</v>
      </c>
      <c r="G168" s="2" t="str">
        <f t="shared" si="19"/>
        <v/>
      </c>
      <c r="H168" s="8" t="s">
        <v>336</v>
      </c>
      <c r="I168" s="8"/>
      <c r="J168" s="8"/>
      <c r="K168" s="31" t="s">
        <v>7701</v>
      </c>
      <c r="L168" s="31" t="s">
        <v>7702</v>
      </c>
      <c r="M168" s="31" t="s">
        <v>7703</v>
      </c>
      <c r="N168" s="2" t="s">
        <v>7723</v>
      </c>
      <c r="O168" s="2" t="s">
        <v>7814</v>
      </c>
      <c r="P168" s="155" t="s">
        <v>7767</v>
      </c>
      <c r="Q168" s="2" t="s">
        <v>7780</v>
      </c>
      <c r="R168" s="2" t="s">
        <v>544</v>
      </c>
      <c r="S168" s="159" t="s">
        <v>7986</v>
      </c>
      <c r="T168" s="159">
        <v>1504</v>
      </c>
      <c r="U168" s="159" t="s">
        <v>107</v>
      </c>
      <c r="V168" s="3" t="s">
        <v>7709</v>
      </c>
      <c r="W168" s="2">
        <v>70</v>
      </c>
      <c r="X168" s="2"/>
      <c r="Y168" s="2"/>
      <c r="Z168" s="2"/>
      <c r="AA168" s="2"/>
      <c r="AB168" s="2"/>
      <c r="AC168" s="2"/>
      <c r="AD168" s="2"/>
      <c r="AE168" s="2"/>
      <c r="AF168" s="2"/>
      <c r="AG168" s="2"/>
      <c r="AH168" s="2"/>
      <c r="AI168" s="2"/>
      <c r="AJ168" s="2"/>
      <c r="AK168" s="2"/>
      <c r="AL168" s="2"/>
      <c r="AM168" s="2"/>
      <c r="AN168" s="2"/>
    </row>
    <row r="169" spans="2:40">
      <c r="B169" s="26">
        <v>286</v>
      </c>
      <c r="C169" s="26" t="str">
        <f t="shared" si="16"/>
        <v>Y</v>
      </c>
      <c r="D169" s="26" t="b">
        <f t="shared" si="17"/>
        <v>0</v>
      </c>
      <c r="E169" s="26" t="str">
        <f t="shared" si="18"/>
        <v>N</v>
      </c>
      <c r="F169" s="2" t="s">
        <v>7988</v>
      </c>
      <c r="G169" s="2" t="str">
        <f t="shared" si="19"/>
        <v/>
      </c>
      <c r="H169" s="8" t="s">
        <v>336</v>
      </c>
      <c r="I169" s="8"/>
      <c r="J169" s="8"/>
      <c r="K169" s="31" t="s">
        <v>7701</v>
      </c>
      <c r="L169" s="31" t="s">
        <v>7702</v>
      </c>
      <c r="M169" s="31" t="s">
        <v>7703</v>
      </c>
      <c r="N169" s="2" t="s">
        <v>7725</v>
      </c>
      <c r="O169" s="2" t="s">
        <v>7814</v>
      </c>
      <c r="P169" s="155" t="s">
        <v>7767</v>
      </c>
      <c r="Q169" s="2" t="s">
        <v>7784</v>
      </c>
      <c r="R169" s="2" t="s">
        <v>544</v>
      </c>
      <c r="S169" s="159" t="s">
        <v>7989</v>
      </c>
      <c r="T169" s="159">
        <v>1574</v>
      </c>
      <c r="U169" s="159" t="s">
        <v>107</v>
      </c>
      <c r="V169" s="3" t="s">
        <v>7709</v>
      </c>
      <c r="W169" s="2">
        <v>135</v>
      </c>
      <c r="X169" s="2"/>
      <c r="Y169" s="2"/>
      <c r="Z169" s="2"/>
      <c r="AA169" s="2"/>
      <c r="AB169" s="2"/>
      <c r="AC169" s="2"/>
      <c r="AD169" s="2"/>
      <c r="AE169" s="2"/>
      <c r="AF169" s="2"/>
      <c r="AG169" s="2"/>
      <c r="AH169" s="2"/>
      <c r="AI169" s="2"/>
      <c r="AJ169" s="2"/>
      <c r="AK169" s="2"/>
      <c r="AL169" s="2"/>
      <c r="AM169" s="2"/>
      <c r="AN169" s="2"/>
    </row>
    <row r="170" spans="2:40">
      <c r="B170" s="26">
        <v>287</v>
      </c>
      <c r="C170" s="26" t="str">
        <f t="shared" si="16"/>
        <v>Y</v>
      </c>
      <c r="D170" s="26" t="b">
        <f t="shared" si="17"/>
        <v>0</v>
      </c>
      <c r="E170" s="26" t="str">
        <f t="shared" si="18"/>
        <v>N</v>
      </c>
      <c r="F170" s="2" t="s">
        <v>7990</v>
      </c>
      <c r="G170" s="2" t="str">
        <f t="shared" si="19"/>
        <v/>
      </c>
      <c r="H170" s="8" t="s">
        <v>336</v>
      </c>
      <c r="I170" s="8"/>
      <c r="J170" s="8"/>
      <c r="K170" s="31" t="s">
        <v>7701</v>
      </c>
      <c r="L170" s="31" t="s">
        <v>7702</v>
      </c>
      <c r="M170" s="31" t="s">
        <v>7703</v>
      </c>
      <c r="N170" s="2" t="s">
        <v>7729</v>
      </c>
      <c r="O170" s="2" t="s">
        <v>7814</v>
      </c>
      <c r="P170" s="155" t="s">
        <v>7767</v>
      </c>
      <c r="Q170" s="2" t="s">
        <v>7784</v>
      </c>
      <c r="R170" s="2" t="s">
        <v>544</v>
      </c>
      <c r="S170" s="159" t="s">
        <v>7989</v>
      </c>
      <c r="T170" s="159">
        <v>1574</v>
      </c>
      <c r="U170" s="159" t="s">
        <v>107</v>
      </c>
      <c r="V170" s="3" t="s">
        <v>7709</v>
      </c>
      <c r="W170" s="2">
        <v>135</v>
      </c>
      <c r="X170" s="2"/>
      <c r="Y170" s="2"/>
      <c r="Z170" s="2"/>
      <c r="AA170" s="2"/>
      <c r="AB170" s="2"/>
      <c r="AC170" s="2"/>
      <c r="AD170" s="2"/>
      <c r="AE170" s="2"/>
      <c r="AF170" s="2"/>
      <c r="AG170" s="2"/>
      <c r="AH170" s="2"/>
      <c r="AI170" s="2"/>
      <c r="AJ170" s="2"/>
      <c r="AK170" s="2"/>
      <c r="AL170" s="2"/>
      <c r="AM170" s="2"/>
      <c r="AN170" s="2"/>
    </row>
    <row r="171" spans="2:40">
      <c r="B171" s="26">
        <v>288</v>
      </c>
      <c r="C171" s="26" t="str">
        <f t="shared" si="16"/>
        <v>Y</v>
      </c>
      <c r="D171" s="26" t="b">
        <f t="shared" si="17"/>
        <v>0</v>
      </c>
      <c r="E171" s="26" t="str">
        <f t="shared" si="18"/>
        <v>N</v>
      </c>
      <c r="F171" s="2" t="s">
        <v>7991</v>
      </c>
      <c r="G171" s="2" t="str">
        <f t="shared" si="19"/>
        <v/>
      </c>
      <c r="H171" s="8" t="s">
        <v>336</v>
      </c>
      <c r="I171" s="8"/>
      <c r="J171" s="8"/>
      <c r="K171" s="31" t="s">
        <v>7701</v>
      </c>
      <c r="L171" s="31" t="s">
        <v>7702</v>
      </c>
      <c r="M171" s="31" t="s">
        <v>7703</v>
      </c>
      <c r="N171" s="2" t="s">
        <v>7900</v>
      </c>
      <c r="O171" s="2" t="s">
        <v>7814</v>
      </c>
      <c r="P171" s="155" t="s">
        <v>7767</v>
      </c>
      <c r="Q171" s="2" t="s">
        <v>7784</v>
      </c>
      <c r="R171" s="2" t="s">
        <v>544</v>
      </c>
      <c r="S171" s="159" t="s">
        <v>7992</v>
      </c>
      <c r="T171" s="159">
        <v>1712</v>
      </c>
      <c r="U171" s="159" t="s">
        <v>107</v>
      </c>
      <c r="V171" s="3" t="s">
        <v>7709</v>
      </c>
      <c r="W171" s="2">
        <v>200</v>
      </c>
      <c r="X171" s="2"/>
      <c r="Y171" s="2"/>
      <c r="Z171" s="2"/>
      <c r="AA171" s="2"/>
      <c r="AB171" s="2"/>
      <c r="AC171" s="2"/>
      <c r="AD171" s="2"/>
      <c r="AE171" s="2"/>
      <c r="AF171" s="2"/>
      <c r="AG171" s="2"/>
      <c r="AH171" s="2"/>
      <c r="AI171" s="2"/>
      <c r="AJ171" s="2"/>
      <c r="AK171" s="2"/>
      <c r="AL171" s="2"/>
      <c r="AM171" s="2"/>
      <c r="AN171" s="2"/>
    </row>
    <row r="172" spans="2:40">
      <c r="B172" s="26">
        <v>289</v>
      </c>
      <c r="C172" s="26" t="str">
        <f t="shared" si="16"/>
        <v>Y</v>
      </c>
      <c r="D172" s="26" t="b">
        <f t="shared" si="17"/>
        <v>0</v>
      </c>
      <c r="E172" s="26" t="str">
        <f t="shared" si="18"/>
        <v>N</v>
      </c>
      <c r="F172" s="2" t="s">
        <v>7993</v>
      </c>
      <c r="G172" s="2" t="str">
        <f t="shared" si="19"/>
        <v/>
      </c>
      <c r="H172" s="8" t="s">
        <v>336</v>
      </c>
      <c r="I172" s="8"/>
      <c r="J172" s="8"/>
      <c r="K172" s="31" t="s">
        <v>7701</v>
      </c>
      <c r="L172" s="31" t="s">
        <v>7702</v>
      </c>
      <c r="M172" s="31" t="s">
        <v>7703</v>
      </c>
      <c r="N172" s="2" t="s">
        <v>7903</v>
      </c>
      <c r="O172" s="2" t="s">
        <v>7814</v>
      </c>
      <c r="P172" s="155" t="s">
        <v>7767</v>
      </c>
      <c r="Q172" s="2" t="s">
        <v>7784</v>
      </c>
      <c r="R172" s="2" t="s">
        <v>544</v>
      </c>
      <c r="S172" s="159" t="s">
        <v>7992</v>
      </c>
      <c r="T172" s="159">
        <v>1712</v>
      </c>
      <c r="U172" s="159" t="s">
        <v>107</v>
      </c>
      <c r="V172" s="3" t="s">
        <v>7709</v>
      </c>
      <c r="W172" s="2">
        <v>200</v>
      </c>
      <c r="X172" s="2"/>
      <c r="Y172" s="2"/>
      <c r="Z172" s="2"/>
      <c r="AA172" s="2"/>
      <c r="AB172" s="2"/>
      <c r="AC172" s="2"/>
      <c r="AD172" s="2"/>
      <c r="AE172" s="2"/>
      <c r="AF172" s="2"/>
      <c r="AG172" s="2"/>
      <c r="AH172" s="2"/>
      <c r="AI172" s="2"/>
      <c r="AJ172" s="2"/>
      <c r="AK172" s="2"/>
      <c r="AL172" s="2"/>
      <c r="AM172" s="2"/>
      <c r="AN172" s="2"/>
    </row>
    <row r="173" spans="2:40">
      <c r="B173" s="26">
        <v>290</v>
      </c>
      <c r="C173" s="26" t="str">
        <f t="shared" si="16"/>
        <v>Y</v>
      </c>
      <c r="D173" s="26" t="b">
        <f t="shared" si="17"/>
        <v>0</v>
      </c>
      <c r="E173" s="26" t="str">
        <f t="shared" si="18"/>
        <v>N</v>
      </c>
      <c r="F173" s="2" t="s">
        <v>7994</v>
      </c>
      <c r="G173" s="2" t="str">
        <f t="shared" si="19"/>
        <v/>
      </c>
      <c r="H173" s="8" t="s">
        <v>336</v>
      </c>
      <c r="I173" s="8"/>
      <c r="J173" s="8"/>
      <c r="K173" s="31" t="s">
        <v>7701</v>
      </c>
      <c r="L173" s="31" t="s">
        <v>7702</v>
      </c>
      <c r="M173" s="31" t="s">
        <v>7703</v>
      </c>
      <c r="N173" s="2" t="s">
        <v>7731</v>
      </c>
      <c r="O173" s="2" t="s">
        <v>7814</v>
      </c>
      <c r="P173" s="155" t="s">
        <v>7767</v>
      </c>
      <c r="Q173" s="2" t="s">
        <v>7784</v>
      </c>
      <c r="R173" s="2" t="s">
        <v>544</v>
      </c>
      <c r="S173" s="159" t="s">
        <v>7995</v>
      </c>
      <c r="T173" s="159">
        <v>1640</v>
      </c>
      <c r="U173" s="159" t="s">
        <v>107</v>
      </c>
      <c r="V173" s="3" t="s">
        <v>7709</v>
      </c>
      <c r="W173" s="2">
        <v>200</v>
      </c>
      <c r="X173" s="2"/>
      <c r="Y173" s="2"/>
      <c r="Z173" s="2"/>
      <c r="AA173" s="2"/>
      <c r="AB173" s="2"/>
      <c r="AC173" s="2"/>
      <c r="AD173" s="2"/>
      <c r="AE173" s="2"/>
      <c r="AF173" s="2"/>
      <c r="AG173" s="2"/>
      <c r="AH173" s="2"/>
      <c r="AI173" s="2"/>
      <c r="AJ173" s="2"/>
      <c r="AK173" s="2"/>
      <c r="AL173" s="2"/>
      <c r="AM173" s="2"/>
      <c r="AN173" s="2"/>
    </row>
    <row r="174" spans="2:40">
      <c r="B174" s="26">
        <v>291</v>
      </c>
      <c r="C174" s="26" t="str">
        <f t="shared" si="16"/>
        <v>Y</v>
      </c>
      <c r="D174" s="26" t="b">
        <f t="shared" si="17"/>
        <v>0</v>
      </c>
      <c r="E174" s="26" t="str">
        <f t="shared" si="18"/>
        <v>N</v>
      </c>
      <c r="F174" s="2" t="s">
        <v>7996</v>
      </c>
      <c r="G174" s="2" t="str">
        <f t="shared" si="19"/>
        <v/>
      </c>
      <c r="H174" s="8" t="s">
        <v>336</v>
      </c>
      <c r="I174" s="8"/>
      <c r="J174" s="8"/>
      <c r="K174" s="31" t="s">
        <v>7701</v>
      </c>
      <c r="L174" s="31" t="s">
        <v>7702</v>
      </c>
      <c r="M174" s="31" t="s">
        <v>7703</v>
      </c>
      <c r="N174" s="2" t="s">
        <v>7735</v>
      </c>
      <c r="O174" s="2" t="s">
        <v>7814</v>
      </c>
      <c r="P174" s="155" t="s">
        <v>7767</v>
      </c>
      <c r="Q174" s="2" t="s">
        <v>7784</v>
      </c>
      <c r="R174" s="2" t="s">
        <v>544</v>
      </c>
      <c r="S174" s="159" t="s">
        <v>7995</v>
      </c>
      <c r="T174" s="159">
        <v>1640</v>
      </c>
      <c r="U174" s="159" t="s">
        <v>107</v>
      </c>
      <c r="V174" s="3" t="s">
        <v>7709</v>
      </c>
      <c r="W174" s="2">
        <v>200</v>
      </c>
      <c r="X174" s="2"/>
      <c r="Y174" s="2"/>
      <c r="Z174" s="2"/>
      <c r="AA174" s="2"/>
      <c r="AB174" s="2"/>
      <c r="AC174" s="2"/>
      <c r="AD174" s="2"/>
      <c r="AE174" s="2"/>
      <c r="AF174" s="2"/>
      <c r="AG174" s="2"/>
      <c r="AH174" s="2"/>
      <c r="AI174" s="2"/>
      <c r="AJ174" s="2"/>
      <c r="AK174" s="2"/>
      <c r="AL174" s="2"/>
      <c r="AM174" s="2"/>
      <c r="AN174" s="2"/>
    </row>
    <row r="175" spans="2:40">
      <c r="B175" s="26">
        <v>292</v>
      </c>
      <c r="C175" s="26" t="str">
        <f t="shared" si="16"/>
        <v>Y</v>
      </c>
      <c r="D175" s="26" t="b">
        <f t="shared" si="17"/>
        <v>0</v>
      </c>
      <c r="E175" s="26" t="str">
        <f t="shared" si="18"/>
        <v>N</v>
      </c>
      <c r="F175" s="2" t="s">
        <v>7997</v>
      </c>
      <c r="G175" s="2" t="str">
        <f t="shared" si="19"/>
        <v/>
      </c>
      <c r="H175" s="8" t="s">
        <v>336</v>
      </c>
      <c r="I175" s="8"/>
      <c r="J175" s="8"/>
      <c r="K175" s="31" t="s">
        <v>7701</v>
      </c>
      <c r="L175" s="31" t="s">
        <v>7702</v>
      </c>
      <c r="M175" s="31" t="s">
        <v>7703</v>
      </c>
      <c r="N175" s="2" t="s">
        <v>7713</v>
      </c>
      <c r="O175" s="2" t="s">
        <v>7814</v>
      </c>
      <c r="P175" s="155" t="s">
        <v>7788</v>
      </c>
      <c r="Q175" s="2" t="s">
        <v>7789</v>
      </c>
      <c r="R175" s="2" t="s">
        <v>544</v>
      </c>
      <c r="S175" s="159" t="s">
        <v>7998</v>
      </c>
      <c r="T175" s="159">
        <v>1440</v>
      </c>
      <c r="U175" s="159" t="s">
        <v>107</v>
      </c>
      <c r="V175" s="3" t="s">
        <v>7709</v>
      </c>
      <c r="W175" s="2">
        <v>60</v>
      </c>
      <c r="X175" s="2"/>
      <c r="Y175" s="2"/>
      <c r="Z175" s="2"/>
      <c r="AA175" s="2"/>
      <c r="AB175" s="2"/>
      <c r="AC175" s="2"/>
      <c r="AD175" s="2"/>
      <c r="AE175" s="2"/>
      <c r="AF175" s="2"/>
      <c r="AG175" s="2"/>
      <c r="AH175" s="2"/>
      <c r="AI175" s="2"/>
      <c r="AJ175" s="2"/>
      <c r="AK175" s="2"/>
      <c r="AL175" s="2"/>
      <c r="AM175" s="2"/>
      <c r="AN175" s="2"/>
    </row>
    <row r="176" spans="2:40">
      <c r="B176" s="26">
        <v>293</v>
      </c>
      <c r="C176" s="26" t="str">
        <f t="shared" si="16"/>
        <v>Y</v>
      </c>
      <c r="D176" s="26" t="b">
        <f t="shared" si="17"/>
        <v>0</v>
      </c>
      <c r="E176" s="26" t="str">
        <f t="shared" si="18"/>
        <v>N</v>
      </c>
      <c r="F176" s="2" t="s">
        <v>7999</v>
      </c>
      <c r="G176" s="2" t="str">
        <f t="shared" si="19"/>
        <v/>
      </c>
      <c r="H176" s="8" t="s">
        <v>336</v>
      </c>
      <c r="I176" s="8"/>
      <c r="J176" s="8"/>
      <c r="K176" s="31" t="s">
        <v>7701</v>
      </c>
      <c r="L176" s="31" t="s">
        <v>7702</v>
      </c>
      <c r="M176" s="31" t="s">
        <v>7703</v>
      </c>
      <c r="N176" s="2" t="s">
        <v>7717</v>
      </c>
      <c r="O176" s="2" t="s">
        <v>7814</v>
      </c>
      <c r="P176" s="155" t="s">
        <v>7788</v>
      </c>
      <c r="Q176" s="2" t="s">
        <v>7789</v>
      </c>
      <c r="R176" s="2" t="s">
        <v>544</v>
      </c>
      <c r="S176" s="159" t="s">
        <v>7998</v>
      </c>
      <c r="T176" s="159">
        <v>1440</v>
      </c>
      <c r="U176" s="159" t="s">
        <v>107</v>
      </c>
      <c r="V176" s="3" t="s">
        <v>7709</v>
      </c>
      <c r="W176" s="2">
        <v>60</v>
      </c>
      <c r="X176" s="2"/>
      <c r="Y176" s="2"/>
      <c r="Z176" s="2"/>
      <c r="AA176" s="2"/>
      <c r="AB176" s="2"/>
      <c r="AC176" s="2"/>
      <c r="AD176" s="2"/>
      <c r="AE176" s="2"/>
      <c r="AF176" s="2"/>
      <c r="AG176" s="2"/>
      <c r="AH176" s="2"/>
      <c r="AI176" s="2"/>
      <c r="AJ176" s="2"/>
      <c r="AK176" s="2"/>
      <c r="AL176" s="2"/>
      <c r="AM176" s="2"/>
      <c r="AN176" s="2"/>
    </row>
    <row r="177" spans="2:40">
      <c r="B177" s="26">
        <v>294</v>
      </c>
      <c r="C177" s="26" t="str">
        <f t="shared" si="16"/>
        <v>Y</v>
      </c>
      <c r="D177" s="26" t="b">
        <f t="shared" si="17"/>
        <v>0</v>
      </c>
      <c r="E177" s="26" t="str">
        <f t="shared" si="18"/>
        <v>N</v>
      </c>
      <c r="F177" s="2" t="s">
        <v>8000</v>
      </c>
      <c r="G177" s="2" t="str">
        <f t="shared" si="19"/>
        <v/>
      </c>
      <c r="H177" s="8" t="s">
        <v>336</v>
      </c>
      <c r="I177" s="8"/>
      <c r="J177" s="8"/>
      <c r="K177" s="31" t="s">
        <v>7701</v>
      </c>
      <c r="L177" s="31" t="s">
        <v>7702</v>
      </c>
      <c r="M177" s="31" t="s">
        <v>7703</v>
      </c>
      <c r="N177" s="2" t="s">
        <v>7719</v>
      </c>
      <c r="O177" s="2" t="s">
        <v>7814</v>
      </c>
      <c r="P177" s="155" t="s">
        <v>7788</v>
      </c>
      <c r="Q177" s="2" t="s">
        <v>7796</v>
      </c>
      <c r="R177" s="2" t="s">
        <v>544</v>
      </c>
      <c r="S177" s="159" t="s">
        <v>8001</v>
      </c>
      <c r="T177" s="159">
        <v>1504</v>
      </c>
      <c r="U177" s="159" t="s">
        <v>107</v>
      </c>
      <c r="V177" s="3" t="s">
        <v>7709</v>
      </c>
      <c r="W177" s="2">
        <v>70</v>
      </c>
      <c r="X177" s="2"/>
      <c r="Y177" s="2"/>
      <c r="Z177" s="2"/>
      <c r="AA177" s="2"/>
      <c r="AB177" s="2"/>
      <c r="AC177" s="2"/>
      <c r="AD177" s="2"/>
      <c r="AE177" s="2"/>
      <c r="AF177" s="2"/>
      <c r="AG177" s="2"/>
      <c r="AH177" s="2"/>
      <c r="AI177" s="2"/>
      <c r="AJ177" s="2"/>
      <c r="AK177" s="2"/>
      <c r="AL177" s="2"/>
      <c r="AM177" s="2"/>
      <c r="AN177" s="2"/>
    </row>
    <row r="178" spans="2:40">
      <c r="B178" s="26">
        <v>295</v>
      </c>
      <c r="C178" s="26" t="str">
        <f t="shared" si="16"/>
        <v>Y</v>
      </c>
      <c r="D178" s="26" t="b">
        <f t="shared" si="17"/>
        <v>0</v>
      </c>
      <c r="E178" s="26" t="str">
        <f t="shared" si="18"/>
        <v>N</v>
      </c>
      <c r="F178" s="2" t="s">
        <v>8002</v>
      </c>
      <c r="G178" s="2" t="str">
        <f t="shared" si="19"/>
        <v/>
      </c>
      <c r="H178" s="8" t="s">
        <v>336</v>
      </c>
      <c r="I178" s="8"/>
      <c r="J178" s="8"/>
      <c r="K178" s="31" t="s">
        <v>7701</v>
      </c>
      <c r="L178" s="31" t="s">
        <v>7702</v>
      </c>
      <c r="M178" s="31" t="s">
        <v>7703</v>
      </c>
      <c r="N178" s="2" t="s">
        <v>7723</v>
      </c>
      <c r="O178" s="2" t="s">
        <v>7814</v>
      </c>
      <c r="P178" s="155" t="s">
        <v>7788</v>
      </c>
      <c r="Q178" s="2" t="s">
        <v>7796</v>
      </c>
      <c r="R178" s="2" t="s">
        <v>544</v>
      </c>
      <c r="S178" s="159" t="s">
        <v>8001</v>
      </c>
      <c r="T178" s="159">
        <v>1504</v>
      </c>
      <c r="U178" s="159" t="s">
        <v>107</v>
      </c>
      <c r="V178" s="3" t="s">
        <v>7709</v>
      </c>
      <c r="W178" s="2">
        <v>70</v>
      </c>
      <c r="X178" s="2"/>
      <c r="Y178" s="2"/>
      <c r="Z178" s="2"/>
      <c r="AA178" s="2"/>
      <c r="AB178" s="2"/>
      <c r="AC178" s="2"/>
      <c r="AD178" s="2"/>
      <c r="AE178" s="2"/>
      <c r="AF178" s="2"/>
      <c r="AG178" s="2"/>
      <c r="AH178" s="2"/>
      <c r="AI178" s="2"/>
      <c r="AJ178" s="2"/>
      <c r="AK178" s="2"/>
      <c r="AL178" s="2"/>
      <c r="AM178" s="2"/>
      <c r="AN178" s="2"/>
    </row>
    <row r="179" spans="2:40">
      <c r="B179" s="26">
        <v>296</v>
      </c>
      <c r="C179" s="26" t="str">
        <f t="shared" si="16"/>
        <v>Y</v>
      </c>
      <c r="D179" s="26" t="b">
        <f t="shared" si="17"/>
        <v>0</v>
      </c>
      <c r="E179" s="26" t="str">
        <f t="shared" si="18"/>
        <v>N</v>
      </c>
      <c r="F179" s="2" t="s">
        <v>8003</v>
      </c>
      <c r="G179" s="2" t="str">
        <f t="shared" si="19"/>
        <v/>
      </c>
      <c r="H179" s="8" t="s">
        <v>336</v>
      </c>
      <c r="I179" s="8"/>
      <c r="J179" s="8"/>
      <c r="K179" s="31" t="s">
        <v>7701</v>
      </c>
      <c r="L179" s="31" t="s">
        <v>7702</v>
      </c>
      <c r="M179" s="31" t="s">
        <v>7703</v>
      </c>
      <c r="N179" s="2" t="s">
        <v>7725</v>
      </c>
      <c r="O179" s="2" t="s">
        <v>7814</v>
      </c>
      <c r="P179" s="155" t="s">
        <v>7788</v>
      </c>
      <c r="Q179" s="2" t="s">
        <v>7800</v>
      </c>
      <c r="R179" s="2" t="s">
        <v>544</v>
      </c>
      <c r="S179" s="159" t="s">
        <v>8004</v>
      </c>
      <c r="T179" s="159">
        <v>1574</v>
      </c>
      <c r="U179" s="159" t="s">
        <v>107</v>
      </c>
      <c r="V179" s="3" t="s">
        <v>7709</v>
      </c>
      <c r="W179" s="2">
        <v>135</v>
      </c>
      <c r="X179" s="2"/>
      <c r="Y179" s="2"/>
      <c r="Z179" s="2"/>
      <c r="AA179" s="2"/>
      <c r="AB179" s="2"/>
      <c r="AC179" s="2"/>
      <c r="AD179" s="2"/>
      <c r="AE179" s="2"/>
      <c r="AF179" s="2"/>
      <c r="AG179" s="2"/>
      <c r="AH179" s="2"/>
      <c r="AI179" s="2"/>
      <c r="AJ179" s="2"/>
      <c r="AK179" s="2"/>
      <c r="AL179" s="2"/>
      <c r="AM179" s="2"/>
      <c r="AN179" s="2"/>
    </row>
    <row r="180" spans="2:40">
      <c r="B180" s="26">
        <v>297</v>
      </c>
      <c r="C180" s="26" t="str">
        <f t="shared" si="16"/>
        <v>Y</v>
      </c>
      <c r="D180" s="26" t="b">
        <f t="shared" si="17"/>
        <v>0</v>
      </c>
      <c r="E180" s="26" t="str">
        <f t="shared" si="18"/>
        <v>N</v>
      </c>
      <c r="F180" s="2" t="s">
        <v>8005</v>
      </c>
      <c r="G180" s="2" t="str">
        <f t="shared" si="19"/>
        <v/>
      </c>
      <c r="H180" s="8" t="s">
        <v>336</v>
      </c>
      <c r="I180" s="8"/>
      <c r="J180" s="8"/>
      <c r="K180" s="31" t="s">
        <v>7701</v>
      </c>
      <c r="L180" s="31" t="s">
        <v>7702</v>
      </c>
      <c r="M180" s="31" t="s">
        <v>7703</v>
      </c>
      <c r="N180" s="2" t="s">
        <v>7729</v>
      </c>
      <c r="O180" s="2" t="s">
        <v>7814</v>
      </c>
      <c r="P180" s="155" t="s">
        <v>7788</v>
      </c>
      <c r="Q180" s="2" t="s">
        <v>7800</v>
      </c>
      <c r="R180" s="2" t="s">
        <v>544</v>
      </c>
      <c r="S180" s="159" t="s">
        <v>8004</v>
      </c>
      <c r="T180" s="159">
        <v>1574</v>
      </c>
      <c r="U180" s="159" t="s">
        <v>107</v>
      </c>
      <c r="V180" s="3" t="s">
        <v>7709</v>
      </c>
      <c r="W180" s="2">
        <v>135</v>
      </c>
      <c r="X180" s="2"/>
      <c r="Y180" s="2"/>
      <c r="Z180" s="2"/>
      <c r="AA180" s="2"/>
      <c r="AB180" s="2"/>
      <c r="AC180" s="2"/>
      <c r="AD180" s="2"/>
      <c r="AE180" s="2"/>
      <c r="AF180" s="2"/>
      <c r="AG180" s="2"/>
      <c r="AH180" s="2"/>
      <c r="AI180" s="2"/>
      <c r="AJ180" s="2"/>
      <c r="AK180" s="2"/>
      <c r="AL180" s="2"/>
      <c r="AM180" s="2"/>
      <c r="AN180" s="2"/>
    </row>
    <row r="181" spans="2:40">
      <c r="B181" s="26">
        <v>298</v>
      </c>
      <c r="C181" s="26" t="str">
        <f t="shared" si="16"/>
        <v>Y</v>
      </c>
      <c r="D181" s="26" t="b">
        <f t="shared" si="17"/>
        <v>0</v>
      </c>
      <c r="E181" s="26" t="str">
        <f t="shared" si="18"/>
        <v>N</v>
      </c>
      <c r="F181" s="2" t="s">
        <v>8006</v>
      </c>
      <c r="G181" s="2" t="str">
        <f t="shared" si="19"/>
        <v/>
      </c>
      <c r="H181" s="8" t="s">
        <v>336</v>
      </c>
      <c r="I181" s="8"/>
      <c r="J181" s="8"/>
      <c r="K181" s="31" t="s">
        <v>7701</v>
      </c>
      <c r="L181" s="31" t="s">
        <v>7702</v>
      </c>
      <c r="M181" s="31" t="s">
        <v>7703</v>
      </c>
      <c r="N181" s="2" t="s">
        <v>7900</v>
      </c>
      <c r="O181" s="2" t="s">
        <v>7814</v>
      </c>
      <c r="P181" s="155" t="s">
        <v>7788</v>
      </c>
      <c r="Q181" s="2" t="s">
        <v>7807</v>
      </c>
      <c r="R181" s="2" t="s">
        <v>544</v>
      </c>
      <c r="S181" s="159" t="s">
        <v>8007</v>
      </c>
      <c r="T181" s="159">
        <v>1712</v>
      </c>
      <c r="U181" s="159" t="s">
        <v>107</v>
      </c>
      <c r="V181" s="3" t="s">
        <v>7709</v>
      </c>
      <c r="W181" s="2">
        <v>200</v>
      </c>
      <c r="X181" s="2"/>
      <c r="Y181" s="2"/>
      <c r="Z181" s="2"/>
      <c r="AA181" s="2"/>
      <c r="AB181" s="2"/>
      <c r="AC181" s="2"/>
      <c r="AD181" s="2"/>
      <c r="AE181" s="2"/>
      <c r="AF181" s="2"/>
      <c r="AG181" s="2"/>
      <c r="AH181" s="2"/>
      <c r="AI181" s="2"/>
      <c r="AJ181" s="2"/>
      <c r="AK181" s="2"/>
      <c r="AL181" s="2"/>
      <c r="AM181" s="2"/>
      <c r="AN181" s="2"/>
    </row>
    <row r="182" spans="2:40">
      <c r="B182" s="26">
        <v>299</v>
      </c>
      <c r="C182" s="26" t="str">
        <f t="shared" si="16"/>
        <v>Y</v>
      </c>
      <c r="D182" s="26" t="b">
        <f t="shared" si="17"/>
        <v>0</v>
      </c>
      <c r="E182" s="26" t="str">
        <f t="shared" si="18"/>
        <v>N</v>
      </c>
      <c r="F182" s="2" t="s">
        <v>8008</v>
      </c>
      <c r="G182" s="2" t="str">
        <f t="shared" si="19"/>
        <v/>
      </c>
      <c r="H182" s="8" t="s">
        <v>336</v>
      </c>
      <c r="I182" s="8"/>
      <c r="J182" s="8"/>
      <c r="K182" s="31" t="s">
        <v>7701</v>
      </c>
      <c r="L182" s="31" t="s">
        <v>7702</v>
      </c>
      <c r="M182" s="31" t="s">
        <v>7703</v>
      </c>
      <c r="N182" s="2" t="s">
        <v>7903</v>
      </c>
      <c r="O182" s="2" t="s">
        <v>7814</v>
      </c>
      <c r="P182" s="155" t="s">
        <v>7788</v>
      </c>
      <c r="Q182" s="2" t="s">
        <v>7807</v>
      </c>
      <c r="R182" s="2" t="s">
        <v>544</v>
      </c>
      <c r="S182" s="159" t="s">
        <v>8007</v>
      </c>
      <c r="T182" s="159">
        <v>1712</v>
      </c>
      <c r="U182" s="159" t="s">
        <v>107</v>
      </c>
      <c r="V182" s="3" t="s">
        <v>7709</v>
      </c>
      <c r="W182" s="2">
        <v>200</v>
      </c>
      <c r="X182" s="2"/>
      <c r="Y182" s="2"/>
      <c r="Z182" s="2"/>
      <c r="AA182" s="2"/>
      <c r="AB182" s="2"/>
      <c r="AC182" s="2"/>
      <c r="AD182" s="2"/>
      <c r="AE182" s="2"/>
      <c r="AF182" s="2"/>
      <c r="AG182" s="2"/>
      <c r="AH182" s="2"/>
      <c r="AI182" s="2"/>
      <c r="AJ182" s="2"/>
      <c r="AK182" s="2"/>
      <c r="AL182" s="2"/>
      <c r="AM182" s="2"/>
      <c r="AN182" s="2"/>
    </row>
    <row r="183" spans="2:40">
      <c r="B183" s="26">
        <v>300</v>
      </c>
      <c r="C183" s="26" t="str">
        <f t="shared" si="16"/>
        <v>Y</v>
      </c>
      <c r="D183" s="26" t="b">
        <f t="shared" si="17"/>
        <v>0</v>
      </c>
      <c r="E183" s="26" t="str">
        <f t="shared" si="18"/>
        <v>N</v>
      </c>
      <c r="F183" s="2" t="s">
        <v>8009</v>
      </c>
      <c r="G183" s="2" t="str">
        <f t="shared" si="19"/>
        <v/>
      </c>
      <c r="H183" s="8" t="s">
        <v>336</v>
      </c>
      <c r="I183" s="8"/>
      <c r="J183" s="8"/>
      <c r="K183" s="31" t="s">
        <v>7701</v>
      </c>
      <c r="L183" s="31" t="s">
        <v>7702</v>
      </c>
      <c r="M183" s="31" t="s">
        <v>7703</v>
      </c>
      <c r="N183" s="2" t="s">
        <v>7731</v>
      </c>
      <c r="O183" s="2" t="s">
        <v>7814</v>
      </c>
      <c r="P183" s="155" t="s">
        <v>7788</v>
      </c>
      <c r="Q183" s="2" t="s">
        <v>7800</v>
      </c>
      <c r="R183" s="2" t="s">
        <v>544</v>
      </c>
      <c r="S183" s="159" t="s">
        <v>8010</v>
      </c>
      <c r="T183" s="159">
        <v>1640</v>
      </c>
      <c r="U183" s="159" t="s">
        <v>107</v>
      </c>
      <c r="V183" s="3" t="s">
        <v>7709</v>
      </c>
      <c r="W183" s="2">
        <v>200</v>
      </c>
      <c r="X183" s="2"/>
      <c r="Y183" s="2"/>
      <c r="Z183" s="2"/>
      <c r="AA183" s="2"/>
      <c r="AB183" s="2"/>
      <c r="AC183" s="2"/>
      <c r="AD183" s="2"/>
      <c r="AE183" s="2"/>
      <c r="AF183" s="2"/>
      <c r="AG183" s="2"/>
      <c r="AH183" s="2"/>
      <c r="AI183" s="2"/>
      <c r="AJ183" s="2"/>
      <c r="AK183" s="2"/>
      <c r="AL183" s="2"/>
      <c r="AM183" s="2"/>
      <c r="AN183" s="2"/>
    </row>
    <row r="184" spans="2:40">
      <c r="B184" s="26">
        <v>301</v>
      </c>
      <c r="C184" s="26" t="str">
        <f t="shared" si="16"/>
        <v>Y</v>
      </c>
      <c r="D184" s="26" t="b">
        <f t="shared" si="17"/>
        <v>0</v>
      </c>
      <c r="E184" s="26" t="str">
        <f t="shared" si="18"/>
        <v>N</v>
      </c>
      <c r="F184" s="2" t="s">
        <v>8011</v>
      </c>
      <c r="G184" s="2" t="str">
        <f t="shared" si="19"/>
        <v/>
      </c>
      <c r="H184" s="8" t="s">
        <v>336</v>
      </c>
      <c r="I184" s="8"/>
      <c r="J184" s="8"/>
      <c r="K184" s="31" t="s">
        <v>7701</v>
      </c>
      <c r="L184" s="31" t="s">
        <v>7702</v>
      </c>
      <c r="M184" s="31" t="s">
        <v>7703</v>
      </c>
      <c r="N184" s="2" t="s">
        <v>7735</v>
      </c>
      <c r="O184" s="2" t="s">
        <v>7814</v>
      </c>
      <c r="P184" s="155" t="s">
        <v>7788</v>
      </c>
      <c r="Q184" s="2" t="s">
        <v>7800</v>
      </c>
      <c r="R184" s="2" t="s">
        <v>544</v>
      </c>
      <c r="S184" s="159" t="s">
        <v>8010</v>
      </c>
      <c r="T184" s="159">
        <v>1640</v>
      </c>
      <c r="U184" s="159" t="s">
        <v>107</v>
      </c>
      <c r="V184" s="3" t="s">
        <v>7709</v>
      </c>
      <c r="W184" s="2">
        <v>200</v>
      </c>
      <c r="X184" s="2"/>
      <c r="Y184" s="2"/>
      <c r="Z184" s="2"/>
      <c r="AA184" s="2"/>
      <c r="AB184" s="2"/>
      <c r="AC184" s="2"/>
      <c r="AD184" s="2"/>
      <c r="AE184" s="2"/>
      <c r="AF184" s="2"/>
      <c r="AG184" s="2"/>
      <c r="AH184" s="2"/>
      <c r="AI184" s="2"/>
      <c r="AJ184" s="2"/>
      <c r="AK184" s="2"/>
      <c r="AL184" s="2"/>
      <c r="AM184" s="2"/>
      <c r="AN184" s="2"/>
    </row>
    <row r="185" spans="2:40">
      <c r="B185" s="26">
        <v>342</v>
      </c>
      <c r="C185" s="26" t="str">
        <f t="shared" ref="C185:C214" si="20">IF(K185 = "BaseplateSteel","Y","N")</f>
        <v>N</v>
      </c>
      <c r="D185" s="26" t="b">
        <f t="shared" ref="D185:D214" si="21">OR(P185 = "Woods_Sureflex", P185 = "Falk_T10_Grid")</f>
        <v>0</v>
      </c>
      <c r="E185" s="26" t="str">
        <f t="shared" ref="E185:E214" si="22">IF(AND(C185="Y", D185=TRUE),"Y","N")</f>
        <v>N</v>
      </c>
      <c r="F185" s="2" t="s">
        <v>8012</v>
      </c>
      <c r="G185" s="2" t="str">
        <f t="shared" ref="G185:G214" si="23">IF(E185="Y",F185,"")</f>
        <v/>
      </c>
      <c r="H185" s="8" t="s">
        <v>336</v>
      </c>
      <c r="I185" s="8"/>
      <c r="J185" s="8"/>
      <c r="K185" s="8" t="s">
        <v>7887</v>
      </c>
      <c r="L185" s="8" t="s">
        <v>7887</v>
      </c>
      <c r="M185" s="31" t="s">
        <v>7888</v>
      </c>
      <c r="P185" s="155"/>
      <c r="R185" s="2" t="s">
        <v>544</v>
      </c>
      <c r="S185" s="25" t="s">
        <v>8013</v>
      </c>
      <c r="T185" s="159">
        <v>0</v>
      </c>
      <c r="U185" s="159" t="s">
        <v>14326</v>
      </c>
      <c r="V185" s="3" t="s">
        <v>552</v>
      </c>
      <c r="X185" s="2"/>
      <c r="Y185" s="2"/>
      <c r="Z185" s="2"/>
      <c r="AA185" s="2"/>
      <c r="AB185" s="2"/>
      <c r="AC185" s="2"/>
      <c r="AD185" s="2"/>
      <c r="AE185" s="2"/>
      <c r="AF185" s="2"/>
      <c r="AG185" s="2"/>
      <c r="AH185" s="2"/>
      <c r="AI185" s="2"/>
      <c r="AJ185" s="2"/>
      <c r="AK185" s="2"/>
      <c r="AL185" s="2"/>
      <c r="AM185" s="2"/>
      <c r="AN185" s="2"/>
    </row>
    <row r="186" spans="2:40">
      <c r="B186" s="26">
        <v>343</v>
      </c>
      <c r="C186" s="26" t="str">
        <f t="shared" si="20"/>
        <v>Y</v>
      </c>
      <c r="D186" s="26" t="b">
        <f t="shared" si="21"/>
        <v>1</v>
      </c>
      <c r="E186" s="26" t="str">
        <f t="shared" si="22"/>
        <v>Y</v>
      </c>
      <c r="F186" s="2" t="s">
        <v>8014</v>
      </c>
      <c r="G186" s="2" t="str">
        <f t="shared" si="23"/>
        <v>ConTab_BOM_KP_Baseplates_343</v>
      </c>
      <c r="H186" s="8" t="s">
        <v>344</v>
      </c>
      <c r="I186" s="31" t="s">
        <v>2717</v>
      </c>
      <c r="J186" s="31" t="s">
        <v>8015</v>
      </c>
      <c r="K186" s="31" t="s">
        <v>7701</v>
      </c>
      <c r="L186" s="31" t="s">
        <v>7702</v>
      </c>
      <c r="M186" s="31" t="s">
        <v>7703</v>
      </c>
      <c r="N186" s="2" t="s">
        <v>7704</v>
      </c>
      <c r="O186" s="2" t="s">
        <v>7705</v>
      </c>
      <c r="P186" s="155" t="s">
        <v>7706</v>
      </c>
      <c r="Q186" s="2" t="s">
        <v>7707</v>
      </c>
      <c r="R186" s="2">
        <v>96700647</v>
      </c>
      <c r="S186" s="159" t="s">
        <v>8016</v>
      </c>
      <c r="T186" s="159">
        <v>688</v>
      </c>
      <c r="U186" s="159" t="s">
        <v>107</v>
      </c>
      <c r="V186" s="3" t="s">
        <v>7709</v>
      </c>
      <c r="W186" s="2">
        <v>35</v>
      </c>
      <c r="X186" s="2"/>
      <c r="Y186" s="2"/>
      <c r="Z186" s="2"/>
      <c r="AA186" s="2"/>
      <c r="AB186" s="2"/>
      <c r="AC186" s="2"/>
      <c r="AD186" s="2"/>
      <c r="AE186" s="2"/>
      <c r="AF186" s="2"/>
      <c r="AG186" s="2"/>
      <c r="AH186" s="2"/>
      <c r="AI186" s="2"/>
      <c r="AJ186" s="2"/>
      <c r="AK186" s="2"/>
      <c r="AL186" s="2"/>
      <c r="AM186" s="2"/>
      <c r="AN186" s="2"/>
    </row>
    <row r="187" spans="2:40">
      <c r="B187" s="26">
        <v>344</v>
      </c>
      <c r="C187" s="26" t="str">
        <f t="shared" si="20"/>
        <v>Y</v>
      </c>
      <c r="D187" s="26" t="b">
        <f t="shared" si="21"/>
        <v>1</v>
      </c>
      <c r="E187" s="26" t="str">
        <f t="shared" si="22"/>
        <v>Y</v>
      </c>
      <c r="F187" s="2" t="s">
        <v>8017</v>
      </c>
      <c r="G187" s="2" t="str">
        <f t="shared" si="23"/>
        <v>ConTab_BOM_KP_Baseplates_344</v>
      </c>
      <c r="H187" s="8" t="s">
        <v>344</v>
      </c>
      <c r="I187" s="31" t="s">
        <v>2717</v>
      </c>
      <c r="J187" s="31" t="s">
        <v>8015</v>
      </c>
      <c r="K187" s="31" t="s">
        <v>7701</v>
      </c>
      <c r="L187" s="31" t="s">
        <v>7702</v>
      </c>
      <c r="M187" s="31" t="s">
        <v>7703</v>
      </c>
      <c r="N187" s="2" t="s">
        <v>7711</v>
      </c>
      <c r="O187" s="2" t="s">
        <v>7705</v>
      </c>
      <c r="P187" s="155" t="s">
        <v>7706</v>
      </c>
      <c r="Q187" s="2" t="s">
        <v>7707</v>
      </c>
      <c r="R187" s="2">
        <v>96700647</v>
      </c>
      <c r="S187" s="159" t="s">
        <v>8016</v>
      </c>
      <c r="T187" s="159">
        <v>688</v>
      </c>
      <c r="U187" s="159" t="s">
        <v>107</v>
      </c>
      <c r="V187" s="3" t="s">
        <v>7709</v>
      </c>
      <c r="W187" s="2">
        <v>35</v>
      </c>
      <c r="X187" s="2"/>
      <c r="Y187" s="2"/>
      <c r="Z187" s="2"/>
      <c r="AA187" s="2"/>
      <c r="AB187" s="2"/>
      <c r="AC187" s="2"/>
      <c r="AD187" s="2"/>
      <c r="AE187" s="2"/>
      <c r="AF187" s="2"/>
      <c r="AG187" s="2"/>
      <c r="AH187" s="2"/>
      <c r="AI187" s="2"/>
      <c r="AJ187" s="2"/>
      <c r="AK187" s="2"/>
      <c r="AL187" s="2"/>
      <c r="AM187" s="2"/>
      <c r="AN187" s="2"/>
    </row>
    <row r="188" spans="2:40">
      <c r="B188" s="26">
        <v>345</v>
      </c>
      <c r="C188" s="26" t="str">
        <f t="shared" si="20"/>
        <v>Y</v>
      </c>
      <c r="D188" s="26" t="b">
        <f t="shared" si="21"/>
        <v>1</v>
      </c>
      <c r="E188" s="26" t="str">
        <f t="shared" si="22"/>
        <v>Y</v>
      </c>
      <c r="F188" s="2" t="s">
        <v>8018</v>
      </c>
      <c r="G188" s="2" t="str">
        <f t="shared" si="23"/>
        <v>ConTab_BOM_KP_Baseplates_345</v>
      </c>
      <c r="H188" s="8" t="s">
        <v>344</v>
      </c>
      <c r="I188" s="31" t="s">
        <v>2717</v>
      </c>
      <c r="J188" s="31" t="s">
        <v>8015</v>
      </c>
      <c r="K188" s="31" t="s">
        <v>7701</v>
      </c>
      <c r="L188" s="31" t="s">
        <v>7702</v>
      </c>
      <c r="M188" s="31" t="s">
        <v>7703</v>
      </c>
      <c r="N188" s="2" t="s">
        <v>7713</v>
      </c>
      <c r="O188" s="2" t="s">
        <v>7705</v>
      </c>
      <c r="P188" s="155" t="s">
        <v>7706</v>
      </c>
      <c r="Q188" s="2" t="s">
        <v>7714</v>
      </c>
      <c r="R188" s="2">
        <v>96700648</v>
      </c>
      <c r="S188" s="159" t="s">
        <v>8019</v>
      </c>
      <c r="T188" s="159">
        <v>758</v>
      </c>
      <c r="U188" s="159" t="s">
        <v>107</v>
      </c>
      <c r="V188" s="3" t="s">
        <v>7709</v>
      </c>
      <c r="W188" s="2">
        <v>60</v>
      </c>
      <c r="X188" s="2"/>
      <c r="Y188" s="2"/>
      <c r="Z188" s="2"/>
      <c r="AA188" s="2"/>
      <c r="AB188" s="2"/>
      <c r="AC188" s="2"/>
      <c r="AD188" s="2"/>
      <c r="AE188" s="2"/>
      <c r="AF188" s="2"/>
      <c r="AG188" s="2"/>
      <c r="AH188" s="2"/>
      <c r="AI188" s="2"/>
      <c r="AJ188" s="2"/>
      <c r="AK188" s="2"/>
      <c r="AL188" s="2"/>
      <c r="AM188" s="2"/>
      <c r="AN188" s="2"/>
    </row>
    <row r="189" spans="2:40">
      <c r="B189" s="26">
        <v>346</v>
      </c>
      <c r="C189" s="26" t="str">
        <f t="shared" si="20"/>
        <v>Y</v>
      </c>
      <c r="D189" s="26" t="b">
        <f t="shared" si="21"/>
        <v>1</v>
      </c>
      <c r="E189" s="26" t="str">
        <f t="shared" si="22"/>
        <v>Y</v>
      </c>
      <c r="F189" s="2" t="s">
        <v>8020</v>
      </c>
      <c r="G189" s="2" t="str">
        <f t="shared" si="23"/>
        <v>ConTab_BOM_KP_Baseplates_346</v>
      </c>
      <c r="H189" s="8" t="s">
        <v>344</v>
      </c>
      <c r="I189" s="31" t="s">
        <v>2717</v>
      </c>
      <c r="J189" s="31" t="s">
        <v>8015</v>
      </c>
      <c r="K189" s="31" t="s">
        <v>7701</v>
      </c>
      <c r="L189" s="31" t="s">
        <v>7702</v>
      </c>
      <c r="M189" s="31" t="s">
        <v>7703</v>
      </c>
      <c r="N189" s="2" t="s">
        <v>7717</v>
      </c>
      <c r="O189" s="2" t="s">
        <v>7705</v>
      </c>
      <c r="P189" s="155" t="s">
        <v>7706</v>
      </c>
      <c r="Q189" s="2" t="s">
        <v>7714</v>
      </c>
      <c r="R189" s="2">
        <v>96700648</v>
      </c>
      <c r="S189" s="159" t="s">
        <v>8019</v>
      </c>
      <c r="T189" s="159">
        <v>758</v>
      </c>
      <c r="U189" s="159" t="s">
        <v>107</v>
      </c>
      <c r="V189" s="3" t="s">
        <v>7709</v>
      </c>
      <c r="W189" s="2">
        <v>60</v>
      </c>
      <c r="X189" s="2"/>
      <c r="Y189" s="2"/>
      <c r="Z189" s="2"/>
      <c r="AA189" s="2"/>
      <c r="AB189" s="2"/>
      <c r="AC189" s="2"/>
      <c r="AD189" s="2"/>
      <c r="AE189" s="2"/>
      <c r="AF189" s="2"/>
      <c r="AG189" s="2"/>
      <c r="AH189" s="2"/>
      <c r="AI189" s="2"/>
      <c r="AJ189" s="2"/>
      <c r="AK189" s="2"/>
      <c r="AL189" s="2"/>
      <c r="AM189" s="2"/>
      <c r="AN189" s="2"/>
    </row>
    <row r="190" spans="2:40">
      <c r="B190" s="26">
        <v>347</v>
      </c>
      <c r="C190" s="26" t="str">
        <f t="shared" si="20"/>
        <v>Y</v>
      </c>
      <c r="D190" s="26" t="b">
        <f t="shared" si="21"/>
        <v>1</v>
      </c>
      <c r="E190" s="26" t="str">
        <f t="shared" si="22"/>
        <v>Y</v>
      </c>
      <c r="F190" s="2" t="s">
        <v>8021</v>
      </c>
      <c r="G190" s="2" t="str">
        <f t="shared" si="23"/>
        <v>ConTab_BOM_KP_Baseplates_347</v>
      </c>
      <c r="H190" s="8" t="s">
        <v>344</v>
      </c>
      <c r="I190" s="31" t="s">
        <v>2717</v>
      </c>
      <c r="J190" s="31" t="s">
        <v>8015</v>
      </c>
      <c r="K190" s="31" t="s">
        <v>7701</v>
      </c>
      <c r="L190" s="31" t="s">
        <v>7702</v>
      </c>
      <c r="M190" s="31" t="s">
        <v>7703</v>
      </c>
      <c r="N190" s="2" t="s">
        <v>7719</v>
      </c>
      <c r="O190" s="2" t="s">
        <v>7705</v>
      </c>
      <c r="P190" s="155" t="s">
        <v>7706</v>
      </c>
      <c r="Q190" s="2" t="s">
        <v>7726</v>
      </c>
      <c r="R190" s="2">
        <v>96700649</v>
      </c>
      <c r="S190" s="159" t="s">
        <v>8022</v>
      </c>
      <c r="T190" s="159">
        <v>824</v>
      </c>
      <c r="U190" s="159" t="s">
        <v>107</v>
      </c>
      <c r="V190" s="3" t="s">
        <v>7709</v>
      </c>
      <c r="W190" s="2">
        <v>70</v>
      </c>
      <c r="X190" s="2"/>
      <c r="Y190" s="2"/>
      <c r="Z190" s="2"/>
      <c r="AA190" s="2"/>
      <c r="AB190" s="2"/>
      <c r="AC190" s="2"/>
      <c r="AD190" s="2"/>
      <c r="AE190" s="2"/>
      <c r="AF190" s="2"/>
      <c r="AG190" s="2"/>
      <c r="AH190" s="2"/>
      <c r="AI190" s="2"/>
      <c r="AJ190" s="2"/>
      <c r="AK190" s="2"/>
      <c r="AL190" s="2"/>
      <c r="AM190" s="2"/>
      <c r="AN190" s="2"/>
    </row>
    <row r="191" spans="2:40">
      <c r="B191" s="26">
        <v>348</v>
      </c>
      <c r="C191" s="26" t="str">
        <f t="shared" si="20"/>
        <v>Y</v>
      </c>
      <c r="D191" s="26" t="b">
        <f t="shared" si="21"/>
        <v>1</v>
      </c>
      <c r="E191" s="26" t="str">
        <f t="shared" si="22"/>
        <v>Y</v>
      </c>
      <c r="F191" s="2" t="s">
        <v>8023</v>
      </c>
      <c r="G191" s="2" t="str">
        <f t="shared" si="23"/>
        <v>ConTab_BOM_KP_Baseplates_348</v>
      </c>
      <c r="H191" s="8" t="s">
        <v>344</v>
      </c>
      <c r="I191" s="31" t="s">
        <v>2717</v>
      </c>
      <c r="J191" s="31" t="s">
        <v>8015</v>
      </c>
      <c r="K191" s="31" t="s">
        <v>7701</v>
      </c>
      <c r="L191" s="31" t="s">
        <v>7702</v>
      </c>
      <c r="M191" s="31" t="s">
        <v>7703</v>
      </c>
      <c r="N191" s="2" t="s">
        <v>7723</v>
      </c>
      <c r="O191" s="2" t="s">
        <v>7705</v>
      </c>
      <c r="P191" s="155" t="s">
        <v>7706</v>
      </c>
      <c r="Q191" s="2" t="s">
        <v>7726</v>
      </c>
      <c r="R191" s="2">
        <v>96700649</v>
      </c>
      <c r="S191" s="159" t="s">
        <v>8022</v>
      </c>
      <c r="T191" s="159">
        <v>824</v>
      </c>
      <c r="U191" s="159" t="s">
        <v>107</v>
      </c>
      <c r="V191" s="3" t="s">
        <v>7709</v>
      </c>
      <c r="W191" s="2">
        <v>70</v>
      </c>
      <c r="X191" s="2"/>
      <c r="Y191" s="2"/>
      <c r="Z191" s="2"/>
      <c r="AA191" s="2"/>
      <c r="AB191" s="2"/>
      <c r="AC191" s="2"/>
      <c r="AD191" s="2"/>
      <c r="AE191" s="2"/>
      <c r="AF191" s="2"/>
      <c r="AG191" s="2"/>
      <c r="AH191" s="2"/>
      <c r="AI191" s="2"/>
      <c r="AJ191" s="2"/>
      <c r="AK191" s="2"/>
      <c r="AL191" s="2"/>
      <c r="AM191" s="2"/>
      <c r="AN191" s="2"/>
    </row>
    <row r="192" spans="2:40">
      <c r="B192" s="26">
        <v>349</v>
      </c>
      <c r="C192" s="26" t="str">
        <f t="shared" si="20"/>
        <v>Y</v>
      </c>
      <c r="D192" s="26" t="b">
        <f t="shared" si="21"/>
        <v>1</v>
      </c>
      <c r="E192" s="26" t="str">
        <f t="shared" si="22"/>
        <v>Y</v>
      </c>
      <c r="F192" s="2" t="s">
        <v>8024</v>
      </c>
      <c r="G192" s="2" t="str">
        <f t="shared" si="23"/>
        <v>ConTab_BOM_KP_Baseplates_349</v>
      </c>
      <c r="H192" s="8" t="s">
        <v>344</v>
      </c>
      <c r="I192" s="31" t="s">
        <v>2717</v>
      </c>
      <c r="J192" s="31" t="s">
        <v>8015</v>
      </c>
      <c r="K192" s="31" t="s">
        <v>7701</v>
      </c>
      <c r="L192" s="31" t="s">
        <v>7702</v>
      </c>
      <c r="M192" s="31" t="s">
        <v>7703</v>
      </c>
      <c r="N192" s="2" t="s">
        <v>7725</v>
      </c>
      <c r="O192" s="2" t="s">
        <v>7705</v>
      </c>
      <c r="P192" s="155" t="s">
        <v>7706</v>
      </c>
      <c r="Q192" s="2" t="s">
        <v>7732</v>
      </c>
      <c r="R192" s="2">
        <v>96700650</v>
      </c>
      <c r="S192" s="159" t="s">
        <v>8025</v>
      </c>
      <c r="T192" s="159">
        <v>896</v>
      </c>
      <c r="U192" s="159" t="s">
        <v>107</v>
      </c>
      <c r="V192" s="3" t="s">
        <v>7709</v>
      </c>
      <c r="W192" s="2">
        <v>135</v>
      </c>
      <c r="X192" s="2"/>
      <c r="Y192" s="2"/>
      <c r="Z192" s="2"/>
      <c r="AA192" s="2"/>
      <c r="AB192" s="2"/>
      <c r="AC192" s="2"/>
      <c r="AD192" s="2"/>
      <c r="AE192" s="2"/>
      <c r="AF192" s="2"/>
      <c r="AG192" s="2"/>
      <c r="AH192" s="2"/>
      <c r="AI192" s="2"/>
      <c r="AJ192" s="2"/>
      <c r="AK192" s="2"/>
      <c r="AL192" s="2"/>
      <c r="AM192" s="2"/>
      <c r="AN192" s="2"/>
    </row>
    <row r="193" spans="2:40">
      <c r="B193" s="26">
        <v>350</v>
      </c>
      <c r="C193" s="26" t="str">
        <f t="shared" si="20"/>
        <v>Y</v>
      </c>
      <c r="D193" s="26" t="b">
        <f t="shared" si="21"/>
        <v>1</v>
      </c>
      <c r="E193" s="26" t="str">
        <f t="shared" si="22"/>
        <v>Y</v>
      </c>
      <c r="F193" s="2" t="s">
        <v>8026</v>
      </c>
      <c r="G193" s="2" t="str">
        <f t="shared" si="23"/>
        <v>ConTab_BOM_KP_Baseplates_350</v>
      </c>
      <c r="H193" s="8" t="s">
        <v>344</v>
      </c>
      <c r="I193" s="31" t="s">
        <v>2717</v>
      </c>
      <c r="J193" s="31" t="s">
        <v>8015</v>
      </c>
      <c r="K193" s="31" t="s">
        <v>7701</v>
      </c>
      <c r="L193" s="31" t="s">
        <v>7702</v>
      </c>
      <c r="M193" s="31" t="s">
        <v>7703</v>
      </c>
      <c r="N193" s="2" t="s">
        <v>7729</v>
      </c>
      <c r="O193" s="2" t="s">
        <v>7705</v>
      </c>
      <c r="P193" s="155" t="s">
        <v>7706</v>
      </c>
      <c r="Q193" s="2" t="s">
        <v>7732</v>
      </c>
      <c r="R193" s="2">
        <v>96700650</v>
      </c>
      <c r="S193" s="159" t="s">
        <v>8025</v>
      </c>
      <c r="T193" s="159">
        <v>896</v>
      </c>
      <c r="U193" s="159" t="s">
        <v>107</v>
      </c>
      <c r="V193" s="3" t="s">
        <v>7709</v>
      </c>
      <c r="W193" s="2">
        <v>135</v>
      </c>
      <c r="X193" s="2"/>
      <c r="Y193" s="2"/>
      <c r="Z193" s="2"/>
      <c r="AA193" s="2"/>
      <c r="AB193" s="2"/>
      <c r="AC193" s="2"/>
      <c r="AD193" s="2"/>
      <c r="AE193" s="2"/>
      <c r="AF193" s="2"/>
      <c r="AG193" s="2"/>
      <c r="AH193" s="2"/>
      <c r="AI193" s="2"/>
      <c r="AJ193" s="2"/>
      <c r="AK193" s="2"/>
      <c r="AL193" s="2"/>
      <c r="AM193" s="2"/>
      <c r="AN193" s="2"/>
    </row>
    <row r="194" spans="2:40">
      <c r="B194" s="26">
        <v>351</v>
      </c>
      <c r="C194" s="26" t="str">
        <f t="shared" si="20"/>
        <v>Y</v>
      </c>
      <c r="D194" s="26" t="b">
        <f t="shared" si="21"/>
        <v>1</v>
      </c>
      <c r="E194" s="26" t="str">
        <f t="shared" si="22"/>
        <v>Y</v>
      </c>
      <c r="F194" s="2" t="s">
        <v>8027</v>
      </c>
      <c r="G194" s="2" t="str">
        <f t="shared" si="23"/>
        <v>ConTab_BOM_KP_Baseplates_351</v>
      </c>
      <c r="H194" s="8" t="s">
        <v>344</v>
      </c>
      <c r="I194" s="31" t="s">
        <v>2717</v>
      </c>
      <c r="J194" s="31" t="s">
        <v>8015</v>
      </c>
      <c r="K194" s="31" t="s">
        <v>7701</v>
      </c>
      <c r="L194" s="31" t="s">
        <v>7702</v>
      </c>
      <c r="M194" s="31" t="s">
        <v>7703</v>
      </c>
      <c r="N194" s="2" t="s">
        <v>7731</v>
      </c>
      <c r="O194" s="2" t="s">
        <v>7705</v>
      </c>
      <c r="P194" s="155" t="s">
        <v>7706</v>
      </c>
      <c r="Q194" s="2" t="s">
        <v>7732</v>
      </c>
      <c r="R194" s="2">
        <v>96700651</v>
      </c>
      <c r="S194" s="159" t="s">
        <v>8028</v>
      </c>
      <c r="T194" s="159">
        <v>960</v>
      </c>
      <c r="U194" s="159" t="s">
        <v>107</v>
      </c>
      <c r="V194" s="3" t="s">
        <v>7709</v>
      </c>
      <c r="W194" s="2">
        <v>200</v>
      </c>
      <c r="X194" s="2"/>
      <c r="Y194" s="2"/>
      <c r="Z194" s="2"/>
      <c r="AA194" s="2"/>
      <c r="AB194" s="2"/>
      <c r="AC194" s="2"/>
      <c r="AD194" s="2"/>
      <c r="AE194" s="2"/>
      <c r="AF194" s="2"/>
      <c r="AG194" s="2"/>
      <c r="AH194" s="2"/>
      <c r="AI194" s="2"/>
      <c r="AJ194" s="2"/>
      <c r="AK194" s="2"/>
      <c r="AL194" s="2"/>
      <c r="AM194" s="2"/>
      <c r="AN194" s="2"/>
    </row>
    <row r="195" spans="2:40">
      <c r="B195" s="26">
        <v>352</v>
      </c>
      <c r="C195" s="26" t="str">
        <f t="shared" si="20"/>
        <v>Y</v>
      </c>
      <c r="D195" s="26" t="b">
        <f t="shared" si="21"/>
        <v>1</v>
      </c>
      <c r="E195" s="26" t="str">
        <f t="shared" si="22"/>
        <v>Y</v>
      </c>
      <c r="F195" s="2" t="s">
        <v>8029</v>
      </c>
      <c r="G195" s="2" t="str">
        <f t="shared" si="23"/>
        <v>ConTab_BOM_KP_Baseplates_352</v>
      </c>
      <c r="H195" s="8" t="s">
        <v>344</v>
      </c>
      <c r="I195" s="31" t="s">
        <v>2717</v>
      </c>
      <c r="J195" s="31" t="s">
        <v>8015</v>
      </c>
      <c r="K195" s="31" t="s">
        <v>7701</v>
      </c>
      <c r="L195" s="31" t="s">
        <v>7702</v>
      </c>
      <c r="M195" s="31" t="s">
        <v>7703</v>
      </c>
      <c r="N195" s="2" t="s">
        <v>7735</v>
      </c>
      <c r="O195" s="2" t="s">
        <v>7705</v>
      </c>
      <c r="P195" s="155" t="s">
        <v>7706</v>
      </c>
      <c r="Q195" s="2" t="s">
        <v>7732</v>
      </c>
      <c r="R195" s="2">
        <v>96700651</v>
      </c>
      <c r="S195" s="159" t="s">
        <v>8028</v>
      </c>
      <c r="T195" s="159">
        <v>960</v>
      </c>
      <c r="U195" s="159" t="s">
        <v>107</v>
      </c>
      <c r="V195" s="3" t="s">
        <v>7709</v>
      </c>
      <c r="W195" s="2">
        <v>200</v>
      </c>
      <c r="X195" s="2"/>
      <c r="Y195" s="2"/>
      <c r="Z195" s="2"/>
      <c r="AA195" s="2"/>
      <c r="AB195" s="2"/>
      <c r="AC195" s="2"/>
      <c r="AD195" s="2"/>
      <c r="AE195" s="2"/>
      <c r="AF195" s="2"/>
      <c r="AG195" s="2"/>
      <c r="AH195" s="2"/>
      <c r="AI195" s="2"/>
      <c r="AJ195" s="2"/>
      <c r="AK195" s="2"/>
      <c r="AL195" s="2"/>
      <c r="AM195" s="2"/>
      <c r="AN195" s="2"/>
    </row>
    <row r="196" spans="2:40">
      <c r="B196" s="26">
        <v>353</v>
      </c>
      <c r="C196" s="26" t="str">
        <f t="shared" si="20"/>
        <v>Y</v>
      </c>
      <c r="D196" s="26" t="b">
        <f t="shared" si="21"/>
        <v>1</v>
      </c>
      <c r="E196" s="26" t="str">
        <f t="shared" si="22"/>
        <v>Y</v>
      </c>
      <c r="F196" s="2" t="s">
        <v>8030</v>
      </c>
      <c r="G196" s="2" t="str">
        <f t="shared" si="23"/>
        <v>ConTab_BOM_KP_Baseplates_353</v>
      </c>
      <c r="H196" s="8" t="s">
        <v>344</v>
      </c>
      <c r="I196" s="31" t="s">
        <v>2717</v>
      </c>
      <c r="J196" s="31" t="s">
        <v>8015</v>
      </c>
      <c r="K196" s="31" t="s">
        <v>7701</v>
      </c>
      <c r="L196" s="31" t="s">
        <v>7702</v>
      </c>
      <c r="M196" s="31" t="s">
        <v>7703</v>
      </c>
      <c r="N196" s="2" t="s">
        <v>7704</v>
      </c>
      <c r="O196" s="2" t="s">
        <v>7705</v>
      </c>
      <c r="P196" s="155" t="s">
        <v>7737</v>
      </c>
      <c r="Q196" s="2" t="s">
        <v>7738</v>
      </c>
      <c r="R196" s="2">
        <v>96700652</v>
      </c>
      <c r="S196" s="159" t="s">
        <v>8031</v>
      </c>
      <c r="T196" s="159">
        <v>688</v>
      </c>
      <c r="U196" s="159" t="s">
        <v>107</v>
      </c>
      <c r="V196" s="3" t="s">
        <v>7709</v>
      </c>
      <c r="W196" s="2">
        <v>35</v>
      </c>
      <c r="X196" s="2"/>
      <c r="Y196" s="2"/>
      <c r="Z196" s="2"/>
      <c r="AA196" s="2"/>
      <c r="AB196" s="2"/>
      <c r="AC196" s="2"/>
      <c r="AD196" s="2"/>
      <c r="AE196" s="2"/>
      <c r="AF196" s="2"/>
      <c r="AG196" s="2"/>
      <c r="AH196" s="2"/>
      <c r="AI196" s="2"/>
      <c r="AJ196" s="2"/>
      <c r="AK196" s="2"/>
      <c r="AL196" s="2"/>
      <c r="AM196" s="2"/>
      <c r="AN196" s="2"/>
    </row>
    <row r="197" spans="2:40">
      <c r="B197" s="26">
        <v>354</v>
      </c>
      <c r="C197" s="26" t="str">
        <f t="shared" si="20"/>
        <v>Y</v>
      </c>
      <c r="D197" s="26" t="b">
        <f t="shared" si="21"/>
        <v>1</v>
      </c>
      <c r="E197" s="26" t="str">
        <f t="shared" si="22"/>
        <v>Y</v>
      </c>
      <c r="F197" s="2" t="s">
        <v>8032</v>
      </c>
      <c r="G197" s="2" t="str">
        <f t="shared" si="23"/>
        <v>ConTab_BOM_KP_Baseplates_354</v>
      </c>
      <c r="H197" s="8" t="s">
        <v>344</v>
      </c>
      <c r="I197" s="31" t="s">
        <v>2717</v>
      </c>
      <c r="J197" s="31" t="s">
        <v>8015</v>
      </c>
      <c r="K197" s="31" t="s">
        <v>7701</v>
      </c>
      <c r="L197" s="31" t="s">
        <v>7702</v>
      </c>
      <c r="M197" s="31" t="s">
        <v>7703</v>
      </c>
      <c r="N197" s="2" t="s">
        <v>7711</v>
      </c>
      <c r="O197" s="2" t="s">
        <v>7705</v>
      </c>
      <c r="P197" s="155" t="s">
        <v>7737</v>
      </c>
      <c r="Q197" s="2" t="s">
        <v>7738</v>
      </c>
      <c r="R197" s="2">
        <v>96700652</v>
      </c>
      <c r="S197" s="159" t="s">
        <v>8031</v>
      </c>
      <c r="T197" s="159">
        <v>688</v>
      </c>
      <c r="U197" s="159" t="s">
        <v>107</v>
      </c>
      <c r="V197" s="3" t="s">
        <v>7709</v>
      </c>
      <c r="W197" s="2">
        <v>35</v>
      </c>
      <c r="X197" s="2"/>
      <c r="Y197" s="2"/>
      <c r="Z197" s="2"/>
      <c r="AA197" s="2"/>
      <c r="AB197" s="2"/>
      <c r="AC197" s="2"/>
      <c r="AD197" s="2"/>
      <c r="AE197" s="2"/>
      <c r="AF197" s="2"/>
      <c r="AG197" s="2"/>
      <c r="AH197" s="2"/>
      <c r="AI197" s="2"/>
      <c r="AJ197" s="2"/>
      <c r="AK197" s="2"/>
      <c r="AL197" s="2"/>
      <c r="AM197" s="2"/>
      <c r="AN197" s="2"/>
    </row>
    <row r="198" spans="2:40">
      <c r="B198" s="26">
        <v>355</v>
      </c>
      <c r="C198" s="26" t="str">
        <f t="shared" si="20"/>
        <v>Y</v>
      </c>
      <c r="D198" s="26" t="b">
        <f t="shared" si="21"/>
        <v>1</v>
      </c>
      <c r="E198" s="26" t="str">
        <f t="shared" si="22"/>
        <v>Y</v>
      </c>
      <c r="F198" s="2" t="s">
        <v>8033</v>
      </c>
      <c r="G198" s="2" t="str">
        <f t="shared" si="23"/>
        <v>ConTab_BOM_KP_Baseplates_355</v>
      </c>
      <c r="H198" s="8" t="s">
        <v>344</v>
      </c>
      <c r="I198" s="31" t="s">
        <v>2717</v>
      </c>
      <c r="J198" s="31" t="s">
        <v>8015</v>
      </c>
      <c r="K198" s="31" t="s">
        <v>7701</v>
      </c>
      <c r="L198" s="31" t="s">
        <v>7702</v>
      </c>
      <c r="M198" s="31" t="s">
        <v>7703</v>
      </c>
      <c r="N198" s="2" t="s">
        <v>7713</v>
      </c>
      <c r="O198" s="2" t="s">
        <v>7705</v>
      </c>
      <c r="P198" s="155" t="s">
        <v>7737</v>
      </c>
      <c r="Q198" s="2" t="s">
        <v>7738</v>
      </c>
      <c r="R198" s="2">
        <v>96700653</v>
      </c>
      <c r="S198" s="159" t="s">
        <v>8034</v>
      </c>
      <c r="T198" s="159">
        <v>758</v>
      </c>
      <c r="U198" s="159" t="s">
        <v>107</v>
      </c>
      <c r="V198" s="3" t="s">
        <v>7709</v>
      </c>
      <c r="W198" s="2">
        <v>60</v>
      </c>
      <c r="X198" s="2"/>
      <c r="Y198" s="2"/>
      <c r="Z198" s="2"/>
      <c r="AA198" s="2"/>
      <c r="AB198" s="2"/>
      <c r="AC198" s="2"/>
      <c r="AD198" s="2"/>
      <c r="AE198" s="2"/>
      <c r="AF198" s="2"/>
      <c r="AG198" s="2"/>
      <c r="AH198" s="2"/>
      <c r="AI198" s="2"/>
      <c r="AJ198" s="2"/>
      <c r="AK198" s="2"/>
      <c r="AL198" s="2"/>
      <c r="AM198" s="2"/>
      <c r="AN198" s="2"/>
    </row>
    <row r="199" spans="2:40">
      <c r="B199" s="26">
        <v>356</v>
      </c>
      <c r="C199" s="26" t="str">
        <f t="shared" si="20"/>
        <v>Y</v>
      </c>
      <c r="D199" s="26" t="b">
        <f t="shared" si="21"/>
        <v>1</v>
      </c>
      <c r="E199" s="26" t="str">
        <f t="shared" si="22"/>
        <v>Y</v>
      </c>
      <c r="F199" s="2" t="s">
        <v>8035</v>
      </c>
      <c r="G199" s="2" t="str">
        <f t="shared" si="23"/>
        <v>ConTab_BOM_KP_Baseplates_356</v>
      </c>
      <c r="H199" s="8" t="s">
        <v>344</v>
      </c>
      <c r="I199" s="31" t="s">
        <v>2717</v>
      </c>
      <c r="J199" s="31" t="s">
        <v>8015</v>
      </c>
      <c r="K199" s="31" t="s">
        <v>7701</v>
      </c>
      <c r="L199" s="31" t="s">
        <v>7702</v>
      </c>
      <c r="M199" s="31" t="s">
        <v>7703</v>
      </c>
      <c r="N199" s="2" t="s">
        <v>7717</v>
      </c>
      <c r="O199" s="2" t="s">
        <v>7705</v>
      </c>
      <c r="P199" s="155" t="s">
        <v>7737</v>
      </c>
      <c r="Q199" s="2" t="s">
        <v>7738</v>
      </c>
      <c r="R199" s="2">
        <v>96700653</v>
      </c>
      <c r="S199" s="159" t="s">
        <v>8034</v>
      </c>
      <c r="T199" s="159">
        <v>758</v>
      </c>
      <c r="U199" s="159" t="s">
        <v>107</v>
      </c>
      <c r="V199" s="3" t="s">
        <v>7709</v>
      </c>
      <c r="W199" s="2">
        <v>60</v>
      </c>
      <c r="X199" s="2"/>
      <c r="Y199" s="2"/>
      <c r="Z199" s="2"/>
      <c r="AA199" s="2"/>
      <c r="AB199" s="2"/>
      <c r="AC199" s="2"/>
      <c r="AD199" s="2"/>
      <c r="AE199" s="2"/>
      <c r="AF199" s="2"/>
      <c r="AG199" s="2"/>
      <c r="AH199" s="2"/>
      <c r="AI199" s="2"/>
      <c r="AJ199" s="2"/>
      <c r="AK199" s="2"/>
      <c r="AL199" s="2"/>
      <c r="AM199" s="2"/>
      <c r="AN199" s="2"/>
    </row>
    <row r="200" spans="2:40">
      <c r="B200" s="26">
        <v>357</v>
      </c>
      <c r="C200" s="26" t="str">
        <f t="shared" si="20"/>
        <v>Y</v>
      </c>
      <c r="D200" s="26" t="b">
        <f t="shared" si="21"/>
        <v>1</v>
      </c>
      <c r="E200" s="26" t="str">
        <f t="shared" si="22"/>
        <v>Y</v>
      </c>
      <c r="F200" s="2" t="s">
        <v>8036</v>
      </c>
      <c r="G200" s="2" t="str">
        <f t="shared" si="23"/>
        <v>ConTab_BOM_KP_Baseplates_357</v>
      </c>
      <c r="H200" s="8" t="s">
        <v>344</v>
      </c>
      <c r="I200" s="31" t="s">
        <v>2717</v>
      </c>
      <c r="J200" s="31" t="s">
        <v>8015</v>
      </c>
      <c r="K200" s="31" t="s">
        <v>7701</v>
      </c>
      <c r="L200" s="31" t="s">
        <v>7702</v>
      </c>
      <c r="M200" s="31" t="s">
        <v>7703</v>
      </c>
      <c r="N200" s="2" t="s">
        <v>7719</v>
      </c>
      <c r="O200" s="2" t="s">
        <v>7705</v>
      </c>
      <c r="P200" s="155" t="s">
        <v>7737</v>
      </c>
      <c r="Q200" s="2" t="s">
        <v>7745</v>
      </c>
      <c r="R200" s="2">
        <v>96700654</v>
      </c>
      <c r="S200" s="159" t="s">
        <v>8037</v>
      </c>
      <c r="T200" s="159">
        <v>824</v>
      </c>
      <c r="U200" s="159" t="s">
        <v>107</v>
      </c>
      <c r="V200" s="3" t="s">
        <v>7709</v>
      </c>
      <c r="W200" s="2">
        <v>70</v>
      </c>
      <c r="X200" s="2"/>
      <c r="Y200" s="2"/>
      <c r="Z200" s="2"/>
      <c r="AA200" s="2"/>
      <c r="AB200" s="2"/>
      <c r="AC200" s="2"/>
      <c r="AD200" s="2"/>
      <c r="AE200" s="2"/>
      <c r="AF200" s="2"/>
      <c r="AG200" s="2"/>
      <c r="AH200" s="2"/>
      <c r="AI200" s="2"/>
      <c r="AJ200" s="2"/>
      <c r="AK200" s="2"/>
      <c r="AL200" s="2"/>
      <c r="AM200" s="2"/>
      <c r="AN200" s="2"/>
    </row>
    <row r="201" spans="2:40">
      <c r="B201" s="26">
        <v>358</v>
      </c>
      <c r="C201" s="26" t="str">
        <f t="shared" si="20"/>
        <v>Y</v>
      </c>
      <c r="D201" s="26" t="b">
        <f t="shared" si="21"/>
        <v>1</v>
      </c>
      <c r="E201" s="26" t="str">
        <f t="shared" si="22"/>
        <v>Y</v>
      </c>
      <c r="F201" s="2" t="s">
        <v>8038</v>
      </c>
      <c r="G201" s="2" t="str">
        <f t="shared" si="23"/>
        <v>ConTab_BOM_KP_Baseplates_358</v>
      </c>
      <c r="H201" s="8" t="s">
        <v>344</v>
      </c>
      <c r="I201" s="31" t="s">
        <v>2717</v>
      </c>
      <c r="J201" s="31" t="s">
        <v>8015</v>
      </c>
      <c r="K201" s="31" t="s">
        <v>7701</v>
      </c>
      <c r="L201" s="31" t="s">
        <v>7702</v>
      </c>
      <c r="M201" s="31" t="s">
        <v>7703</v>
      </c>
      <c r="N201" s="2" t="s">
        <v>7723</v>
      </c>
      <c r="O201" s="2" t="s">
        <v>7705</v>
      </c>
      <c r="P201" s="155" t="s">
        <v>7737</v>
      </c>
      <c r="Q201" s="2" t="s">
        <v>7745</v>
      </c>
      <c r="R201" s="2">
        <v>96700654</v>
      </c>
      <c r="S201" s="159" t="s">
        <v>8037</v>
      </c>
      <c r="T201" s="159">
        <v>824</v>
      </c>
      <c r="U201" s="159" t="s">
        <v>107</v>
      </c>
      <c r="V201" s="3" t="s">
        <v>7709</v>
      </c>
      <c r="W201" s="2">
        <v>70</v>
      </c>
      <c r="X201" s="2"/>
      <c r="Y201" s="2"/>
      <c r="Z201" s="2"/>
      <c r="AA201" s="2"/>
      <c r="AB201" s="2"/>
      <c r="AC201" s="2"/>
      <c r="AD201" s="2"/>
      <c r="AE201" s="2"/>
      <c r="AF201" s="2"/>
      <c r="AG201" s="2"/>
      <c r="AH201" s="2"/>
      <c r="AI201" s="2"/>
      <c r="AJ201" s="2"/>
      <c r="AK201" s="2"/>
      <c r="AL201" s="2"/>
      <c r="AM201" s="2"/>
      <c r="AN201" s="2"/>
    </row>
    <row r="202" spans="2:40">
      <c r="B202" s="26">
        <v>359</v>
      </c>
      <c r="C202" s="26" t="str">
        <f t="shared" si="20"/>
        <v>Y</v>
      </c>
      <c r="D202" s="26" t="b">
        <f t="shared" si="21"/>
        <v>1</v>
      </c>
      <c r="E202" s="26" t="str">
        <f t="shared" si="22"/>
        <v>Y</v>
      </c>
      <c r="F202" s="2" t="s">
        <v>8039</v>
      </c>
      <c r="G202" s="2" t="str">
        <f t="shared" si="23"/>
        <v>ConTab_BOM_KP_Baseplates_359</v>
      </c>
      <c r="H202" s="8" t="s">
        <v>344</v>
      </c>
      <c r="I202" s="31" t="s">
        <v>2717</v>
      </c>
      <c r="J202" s="31" t="s">
        <v>8015</v>
      </c>
      <c r="K202" s="31" t="s">
        <v>7701</v>
      </c>
      <c r="L202" s="31" t="s">
        <v>7702</v>
      </c>
      <c r="M202" s="31" t="s">
        <v>7703</v>
      </c>
      <c r="N202" s="2" t="s">
        <v>7725</v>
      </c>
      <c r="O202" s="2" t="s">
        <v>7705</v>
      </c>
      <c r="P202" s="155" t="s">
        <v>7737</v>
      </c>
      <c r="Q202" s="2" t="s">
        <v>7749</v>
      </c>
      <c r="R202" s="2">
        <v>96700655</v>
      </c>
      <c r="S202" s="159" t="s">
        <v>8040</v>
      </c>
      <c r="T202" s="159">
        <v>896</v>
      </c>
      <c r="U202" s="159" t="s">
        <v>107</v>
      </c>
      <c r="V202" s="3" t="s">
        <v>7709</v>
      </c>
      <c r="W202" s="2">
        <v>135</v>
      </c>
      <c r="X202" s="2"/>
      <c r="Y202" s="2"/>
      <c r="Z202" s="2"/>
      <c r="AA202" s="2"/>
      <c r="AB202" s="2"/>
      <c r="AC202" s="2"/>
      <c r="AD202" s="2"/>
      <c r="AE202" s="2"/>
      <c r="AF202" s="2"/>
      <c r="AG202" s="2"/>
      <c r="AH202" s="2"/>
      <c r="AI202" s="2"/>
      <c r="AJ202" s="2"/>
      <c r="AK202" s="2"/>
      <c r="AL202" s="2"/>
      <c r="AM202" s="2"/>
      <c r="AN202" s="2"/>
    </row>
    <row r="203" spans="2:40">
      <c r="B203" s="26">
        <v>360</v>
      </c>
      <c r="C203" s="26" t="str">
        <f t="shared" si="20"/>
        <v>Y</v>
      </c>
      <c r="D203" s="26" t="b">
        <f t="shared" si="21"/>
        <v>1</v>
      </c>
      <c r="E203" s="26" t="str">
        <f t="shared" si="22"/>
        <v>Y</v>
      </c>
      <c r="F203" s="2" t="s">
        <v>8041</v>
      </c>
      <c r="G203" s="2" t="str">
        <f t="shared" si="23"/>
        <v>ConTab_BOM_KP_Baseplates_360</v>
      </c>
      <c r="H203" s="8" t="s">
        <v>344</v>
      </c>
      <c r="I203" s="31" t="s">
        <v>2717</v>
      </c>
      <c r="J203" s="31" t="s">
        <v>8015</v>
      </c>
      <c r="K203" s="31" t="s">
        <v>7701</v>
      </c>
      <c r="L203" s="31" t="s">
        <v>7702</v>
      </c>
      <c r="M203" s="31" t="s">
        <v>7703</v>
      </c>
      <c r="N203" s="2" t="s">
        <v>7729</v>
      </c>
      <c r="O203" s="2" t="s">
        <v>7705</v>
      </c>
      <c r="P203" s="155" t="s">
        <v>7737</v>
      </c>
      <c r="Q203" s="2" t="s">
        <v>7749</v>
      </c>
      <c r="R203" s="2">
        <v>96700655</v>
      </c>
      <c r="S203" s="159" t="s">
        <v>8040</v>
      </c>
      <c r="T203" s="159">
        <v>896</v>
      </c>
      <c r="U203" s="159" t="s">
        <v>107</v>
      </c>
      <c r="V203" s="3" t="s">
        <v>7709</v>
      </c>
      <c r="W203" s="2">
        <v>135</v>
      </c>
      <c r="X203" s="2"/>
      <c r="Y203" s="2"/>
      <c r="Z203" s="2"/>
      <c r="AA203" s="2"/>
      <c r="AB203" s="2"/>
      <c r="AC203" s="2"/>
      <c r="AD203" s="2"/>
      <c r="AE203" s="2"/>
      <c r="AF203" s="2"/>
      <c r="AG203" s="2"/>
      <c r="AH203" s="2"/>
      <c r="AI203" s="2"/>
      <c r="AJ203" s="2"/>
      <c r="AK203" s="2"/>
      <c r="AL203" s="2"/>
      <c r="AM203" s="2"/>
      <c r="AN203" s="2"/>
    </row>
    <row r="204" spans="2:40">
      <c r="B204" s="26">
        <v>361</v>
      </c>
      <c r="C204" s="26" t="str">
        <f t="shared" si="20"/>
        <v>Y</v>
      </c>
      <c r="D204" s="26" t="b">
        <f t="shared" si="21"/>
        <v>1</v>
      </c>
      <c r="E204" s="26" t="str">
        <f t="shared" si="22"/>
        <v>Y</v>
      </c>
      <c r="F204" s="2" t="s">
        <v>8042</v>
      </c>
      <c r="G204" s="2" t="str">
        <f t="shared" si="23"/>
        <v>ConTab_BOM_KP_Baseplates_361</v>
      </c>
      <c r="H204" s="8" t="s">
        <v>344</v>
      </c>
      <c r="I204" s="31" t="s">
        <v>2717</v>
      </c>
      <c r="J204" s="31" t="s">
        <v>8015</v>
      </c>
      <c r="K204" s="31" t="s">
        <v>7701</v>
      </c>
      <c r="L204" s="31" t="s">
        <v>7702</v>
      </c>
      <c r="M204" s="31" t="s">
        <v>7703</v>
      </c>
      <c r="N204" s="2" t="s">
        <v>7731</v>
      </c>
      <c r="O204" s="2" t="s">
        <v>7705</v>
      </c>
      <c r="P204" s="155" t="s">
        <v>7737</v>
      </c>
      <c r="Q204" s="2" t="s">
        <v>7749</v>
      </c>
      <c r="R204" s="2">
        <v>96700656</v>
      </c>
      <c r="S204" s="159" t="s">
        <v>8043</v>
      </c>
      <c r="T204" s="159">
        <v>960</v>
      </c>
      <c r="U204" s="159" t="s">
        <v>107</v>
      </c>
      <c r="V204" s="3" t="s">
        <v>7709</v>
      </c>
      <c r="W204" s="2">
        <v>200</v>
      </c>
      <c r="X204" s="2"/>
      <c r="Y204" s="2"/>
      <c r="Z204" s="2"/>
      <c r="AA204" s="2"/>
      <c r="AB204" s="2"/>
      <c r="AC204" s="2"/>
      <c r="AD204" s="2"/>
      <c r="AE204" s="2"/>
      <c r="AF204" s="2"/>
      <c r="AG204" s="2"/>
      <c r="AH204" s="2"/>
      <c r="AI204" s="2"/>
      <c r="AJ204" s="2"/>
      <c r="AK204" s="2"/>
      <c r="AL204" s="2"/>
      <c r="AM204" s="2"/>
      <c r="AN204" s="2"/>
    </row>
    <row r="205" spans="2:40">
      <c r="B205" s="26">
        <v>362</v>
      </c>
      <c r="C205" s="26" t="str">
        <f t="shared" si="20"/>
        <v>Y</v>
      </c>
      <c r="D205" s="26" t="b">
        <f t="shared" si="21"/>
        <v>1</v>
      </c>
      <c r="E205" s="26" t="str">
        <f t="shared" si="22"/>
        <v>Y</v>
      </c>
      <c r="F205" s="2" t="s">
        <v>8044</v>
      </c>
      <c r="G205" s="2" t="str">
        <f t="shared" si="23"/>
        <v>ConTab_BOM_KP_Baseplates_362</v>
      </c>
      <c r="H205" s="8" t="s">
        <v>344</v>
      </c>
      <c r="I205" s="31" t="s">
        <v>2717</v>
      </c>
      <c r="J205" s="31" t="s">
        <v>8015</v>
      </c>
      <c r="K205" s="31" t="s">
        <v>7701</v>
      </c>
      <c r="L205" s="31" t="s">
        <v>7702</v>
      </c>
      <c r="M205" s="31" t="s">
        <v>7703</v>
      </c>
      <c r="N205" s="2" t="s">
        <v>7735</v>
      </c>
      <c r="O205" s="2" t="s">
        <v>7705</v>
      </c>
      <c r="P205" s="155" t="s">
        <v>7737</v>
      </c>
      <c r="Q205" s="2" t="s">
        <v>7749</v>
      </c>
      <c r="R205" s="2">
        <v>96700656</v>
      </c>
      <c r="S205" s="159" t="s">
        <v>8043</v>
      </c>
      <c r="T205" s="159">
        <v>960</v>
      </c>
      <c r="U205" s="159" t="s">
        <v>107</v>
      </c>
      <c r="V205" s="3" t="s">
        <v>7709</v>
      </c>
      <c r="W205" s="2">
        <v>200</v>
      </c>
      <c r="X205" s="2"/>
      <c r="Y205" s="2"/>
      <c r="Z205" s="2"/>
      <c r="AA205" s="2"/>
      <c r="AB205" s="2"/>
      <c r="AC205" s="2"/>
      <c r="AD205" s="2"/>
      <c r="AE205" s="2"/>
      <c r="AF205" s="2"/>
      <c r="AG205" s="2"/>
      <c r="AH205" s="2"/>
      <c r="AI205" s="2"/>
      <c r="AJ205" s="2"/>
      <c r="AK205" s="2"/>
      <c r="AL205" s="2"/>
      <c r="AM205" s="2"/>
      <c r="AN205" s="2"/>
    </row>
    <row r="206" spans="2:40">
      <c r="B206" s="26">
        <v>363</v>
      </c>
      <c r="C206" s="26" t="str">
        <f t="shared" si="20"/>
        <v>Y</v>
      </c>
      <c r="D206" s="26" t="b">
        <f t="shared" si="21"/>
        <v>1</v>
      </c>
      <c r="E206" s="26" t="str">
        <f t="shared" si="22"/>
        <v>Y</v>
      </c>
      <c r="F206" s="2" t="s">
        <v>8045</v>
      </c>
      <c r="G206" s="2" t="str">
        <f t="shared" si="23"/>
        <v>ConTab_BOM_KP_Baseplates_363</v>
      </c>
      <c r="H206" s="8" t="s">
        <v>344</v>
      </c>
      <c r="I206" s="31" t="s">
        <v>2717</v>
      </c>
      <c r="J206" s="31" t="s">
        <v>8015</v>
      </c>
      <c r="K206" s="31" t="s">
        <v>7701</v>
      </c>
      <c r="L206" s="31" t="s">
        <v>7702</v>
      </c>
      <c r="M206" s="31" t="s">
        <v>7703</v>
      </c>
      <c r="N206" s="2" t="s">
        <v>7756</v>
      </c>
      <c r="O206" s="2" t="s">
        <v>7705</v>
      </c>
      <c r="P206" s="155" t="s">
        <v>7737</v>
      </c>
      <c r="Q206" s="2" t="s">
        <v>8046</v>
      </c>
      <c r="R206" s="2">
        <v>96700657</v>
      </c>
      <c r="S206" s="159" t="s">
        <v>8047</v>
      </c>
      <c r="T206" s="159">
        <v>1096</v>
      </c>
      <c r="U206" s="159" t="s">
        <v>107</v>
      </c>
      <c r="V206" s="3" t="s">
        <v>7709</v>
      </c>
      <c r="W206" s="2">
        <v>240</v>
      </c>
      <c r="X206" s="2"/>
      <c r="Y206" s="2"/>
      <c r="Z206" s="2"/>
      <c r="AA206" s="2"/>
      <c r="AB206" s="2"/>
      <c r="AC206" s="2"/>
      <c r="AD206" s="2"/>
      <c r="AE206" s="2"/>
      <c r="AF206" s="2"/>
      <c r="AG206" s="2"/>
      <c r="AH206" s="2"/>
      <c r="AI206" s="2"/>
      <c r="AJ206" s="2"/>
      <c r="AK206" s="2"/>
      <c r="AL206" s="2"/>
      <c r="AM206" s="2"/>
      <c r="AN206" s="2"/>
    </row>
    <row r="207" spans="2:40">
      <c r="B207" s="26">
        <v>364</v>
      </c>
      <c r="C207" s="26" t="str">
        <f t="shared" si="20"/>
        <v>Y</v>
      </c>
      <c r="D207" s="26" t="b">
        <f t="shared" si="21"/>
        <v>1</v>
      </c>
      <c r="E207" s="26" t="str">
        <f t="shared" si="22"/>
        <v>Y</v>
      </c>
      <c r="F207" s="2" t="s">
        <v>8048</v>
      </c>
      <c r="G207" s="2" t="str">
        <f t="shared" si="23"/>
        <v>ConTab_BOM_KP_Baseplates_364</v>
      </c>
      <c r="H207" s="8" t="s">
        <v>344</v>
      </c>
      <c r="I207" s="31" t="s">
        <v>2717</v>
      </c>
      <c r="J207" s="31" t="s">
        <v>8015</v>
      </c>
      <c r="K207" s="31" t="s">
        <v>7701</v>
      </c>
      <c r="L207" s="31" t="s">
        <v>7702</v>
      </c>
      <c r="M207" s="31" t="s">
        <v>7703</v>
      </c>
      <c r="N207" s="2" t="s">
        <v>7760</v>
      </c>
      <c r="O207" s="2" t="s">
        <v>7705</v>
      </c>
      <c r="P207" s="155" t="s">
        <v>7737</v>
      </c>
      <c r="Q207" s="2" t="s">
        <v>8046</v>
      </c>
      <c r="R207" s="2">
        <v>96700657</v>
      </c>
      <c r="S207" s="159" t="s">
        <v>8047</v>
      </c>
      <c r="T207" s="159">
        <v>1096</v>
      </c>
      <c r="U207" s="159" t="s">
        <v>107</v>
      </c>
      <c r="V207" s="3" t="s">
        <v>7709</v>
      </c>
      <c r="W207" s="2">
        <v>240</v>
      </c>
      <c r="X207" s="2"/>
      <c r="Y207" s="2"/>
      <c r="Z207" s="2"/>
      <c r="AA207" s="2"/>
      <c r="AB207" s="2"/>
      <c r="AC207" s="2"/>
      <c r="AD207" s="2"/>
      <c r="AE207" s="2"/>
      <c r="AF207" s="2"/>
      <c r="AG207" s="2"/>
      <c r="AH207" s="2"/>
      <c r="AI207" s="2"/>
      <c r="AJ207" s="2"/>
      <c r="AK207" s="2"/>
      <c r="AL207" s="2"/>
      <c r="AM207" s="2"/>
      <c r="AN207" s="2"/>
    </row>
    <row r="208" spans="2:40">
      <c r="B208" s="26">
        <v>365</v>
      </c>
      <c r="C208" s="26" t="str">
        <f t="shared" si="20"/>
        <v>Y</v>
      </c>
      <c r="D208" s="26" t="b">
        <f t="shared" si="21"/>
        <v>1</v>
      </c>
      <c r="E208" s="26" t="str">
        <f t="shared" si="22"/>
        <v>Y</v>
      </c>
      <c r="F208" s="2" t="s">
        <v>8049</v>
      </c>
      <c r="G208" s="2" t="str">
        <f t="shared" si="23"/>
        <v>ConTab_BOM_KP_Baseplates_365</v>
      </c>
      <c r="H208" s="8" t="s">
        <v>344</v>
      </c>
      <c r="I208" s="31" t="s">
        <v>2717</v>
      </c>
      <c r="J208" s="31" t="s">
        <v>8015</v>
      </c>
      <c r="K208" s="31" t="s">
        <v>7701</v>
      </c>
      <c r="L208" s="31" t="s">
        <v>7702</v>
      </c>
      <c r="M208" s="31" t="s">
        <v>7703</v>
      </c>
      <c r="N208" s="2" t="s">
        <v>7762</v>
      </c>
      <c r="O208" s="2" t="s">
        <v>7705</v>
      </c>
      <c r="P208" s="155" t="s">
        <v>7737</v>
      </c>
      <c r="Q208" s="2" t="s">
        <v>7757</v>
      </c>
      <c r="R208" s="2">
        <v>96700658</v>
      </c>
      <c r="S208" s="159" t="s">
        <v>8050</v>
      </c>
      <c r="T208" s="159">
        <v>1232</v>
      </c>
      <c r="U208" s="159" t="s">
        <v>107</v>
      </c>
      <c r="V208" s="3" t="s">
        <v>7709</v>
      </c>
      <c r="W208" s="2">
        <v>265</v>
      </c>
      <c r="X208" s="2"/>
      <c r="Y208" s="2"/>
      <c r="Z208" s="2"/>
      <c r="AA208" s="2"/>
      <c r="AB208" s="2"/>
      <c r="AC208" s="2"/>
      <c r="AD208" s="2"/>
      <c r="AE208" s="2"/>
      <c r="AF208" s="2"/>
      <c r="AG208" s="2"/>
      <c r="AH208" s="2"/>
      <c r="AI208" s="2"/>
      <c r="AJ208" s="2"/>
      <c r="AK208" s="2"/>
      <c r="AL208" s="2"/>
      <c r="AM208" s="2"/>
      <c r="AN208" s="2"/>
    </row>
    <row r="209" spans="2:40">
      <c r="B209" s="26">
        <v>366</v>
      </c>
      <c r="C209" s="26" t="str">
        <f t="shared" si="20"/>
        <v>Y</v>
      </c>
      <c r="D209" s="26" t="b">
        <f t="shared" si="21"/>
        <v>1</v>
      </c>
      <c r="E209" s="26" t="str">
        <f t="shared" si="22"/>
        <v>Y</v>
      </c>
      <c r="F209" s="2" t="s">
        <v>8051</v>
      </c>
      <c r="G209" s="2" t="str">
        <f t="shared" si="23"/>
        <v>ConTab_BOM_KP_Baseplates_366</v>
      </c>
      <c r="H209" s="8" t="s">
        <v>344</v>
      </c>
      <c r="I209" s="31" t="s">
        <v>2717</v>
      </c>
      <c r="J209" s="31" t="s">
        <v>8015</v>
      </c>
      <c r="K209" s="31" t="s">
        <v>7701</v>
      </c>
      <c r="L209" s="31" t="s">
        <v>7702</v>
      </c>
      <c r="M209" s="31" t="s">
        <v>7703</v>
      </c>
      <c r="N209" s="2" t="s">
        <v>7765</v>
      </c>
      <c r="O209" s="2" t="s">
        <v>7705</v>
      </c>
      <c r="P209" s="155" t="s">
        <v>7737</v>
      </c>
      <c r="Q209" s="2" t="s">
        <v>7757</v>
      </c>
      <c r="R209" s="2">
        <v>96700658</v>
      </c>
      <c r="S209" s="159" t="s">
        <v>8050</v>
      </c>
      <c r="T209" s="159">
        <v>1232</v>
      </c>
      <c r="U209" s="159" t="s">
        <v>107</v>
      </c>
      <c r="V209" s="3" t="s">
        <v>7709</v>
      </c>
      <c r="W209" s="2">
        <v>265</v>
      </c>
      <c r="X209" s="2"/>
      <c r="Y209" s="2"/>
      <c r="Z209" s="2"/>
      <c r="AA209" s="2"/>
      <c r="AB209" s="2"/>
      <c r="AC209" s="2"/>
      <c r="AD209" s="2"/>
      <c r="AE209" s="2"/>
      <c r="AF209" s="2"/>
      <c r="AG209" s="2"/>
      <c r="AH209" s="2"/>
      <c r="AI209" s="2"/>
      <c r="AJ209" s="2"/>
      <c r="AK209" s="2"/>
      <c r="AL209" s="2"/>
      <c r="AM209" s="2"/>
      <c r="AN209" s="2"/>
    </row>
    <row r="210" spans="2:40">
      <c r="B210" s="26">
        <v>381</v>
      </c>
      <c r="C210" s="26" t="str">
        <f t="shared" si="20"/>
        <v>Y</v>
      </c>
      <c r="D210" s="26" t="b">
        <f t="shared" si="21"/>
        <v>0</v>
      </c>
      <c r="E210" s="26" t="str">
        <f t="shared" si="22"/>
        <v>N</v>
      </c>
      <c r="F210" s="2" t="s">
        <v>8052</v>
      </c>
      <c r="G210" s="2" t="str">
        <f t="shared" si="23"/>
        <v/>
      </c>
      <c r="H210" s="8" t="s">
        <v>344</v>
      </c>
      <c r="I210" s="31" t="s">
        <v>2717</v>
      </c>
      <c r="J210" s="31" t="s">
        <v>8015</v>
      </c>
      <c r="K210" s="31" t="s">
        <v>7701</v>
      </c>
      <c r="L210" s="31" t="s">
        <v>7702</v>
      </c>
      <c r="M210" s="31" t="s">
        <v>7703</v>
      </c>
      <c r="N210" s="2" t="s">
        <v>7704</v>
      </c>
      <c r="O210" s="2" t="s">
        <v>7705</v>
      </c>
      <c r="P210" s="155" t="s">
        <v>7767</v>
      </c>
      <c r="Q210" s="2" t="s">
        <v>7768</v>
      </c>
      <c r="R210" s="2" t="s">
        <v>544</v>
      </c>
      <c r="S210" s="159" t="s">
        <v>8053</v>
      </c>
      <c r="T210" s="159">
        <v>1232</v>
      </c>
      <c r="U210" s="159" t="s">
        <v>107</v>
      </c>
      <c r="V210" s="3" t="s">
        <v>7709</v>
      </c>
      <c r="W210" s="2">
        <v>35</v>
      </c>
      <c r="X210" s="2"/>
      <c r="Y210" s="2"/>
      <c r="Z210" s="2"/>
      <c r="AA210" s="2"/>
      <c r="AB210" s="2"/>
      <c r="AC210" s="2"/>
      <c r="AD210" s="2"/>
      <c r="AE210" s="2"/>
      <c r="AF210" s="2"/>
      <c r="AG210" s="2"/>
      <c r="AH210" s="2"/>
      <c r="AI210" s="2"/>
      <c r="AJ210" s="2"/>
      <c r="AK210" s="2"/>
      <c r="AL210" s="2"/>
      <c r="AM210" s="2"/>
      <c r="AN210" s="2"/>
    </row>
    <row r="211" spans="2:40">
      <c r="B211" s="26">
        <v>382</v>
      </c>
      <c r="C211" s="26" t="str">
        <f t="shared" si="20"/>
        <v>Y</v>
      </c>
      <c r="D211" s="26" t="b">
        <f t="shared" si="21"/>
        <v>0</v>
      </c>
      <c r="E211" s="26" t="str">
        <f t="shared" si="22"/>
        <v>N</v>
      </c>
      <c r="F211" s="2" t="s">
        <v>8054</v>
      </c>
      <c r="G211" s="2" t="str">
        <f t="shared" si="23"/>
        <v/>
      </c>
      <c r="H211" s="8" t="s">
        <v>344</v>
      </c>
      <c r="I211" s="31" t="s">
        <v>2717</v>
      </c>
      <c r="J211" s="31" t="s">
        <v>8015</v>
      </c>
      <c r="K211" s="31" t="s">
        <v>7701</v>
      </c>
      <c r="L211" s="31" t="s">
        <v>7702</v>
      </c>
      <c r="M211" s="31" t="s">
        <v>7703</v>
      </c>
      <c r="N211" s="2" t="s">
        <v>7711</v>
      </c>
      <c r="O211" s="2" t="s">
        <v>7705</v>
      </c>
      <c r="P211" s="155" t="s">
        <v>7767</v>
      </c>
      <c r="Q211" s="2" t="s">
        <v>7768</v>
      </c>
      <c r="R211" s="2" t="s">
        <v>544</v>
      </c>
      <c r="S211" s="159" t="s">
        <v>8053</v>
      </c>
      <c r="T211" s="159">
        <v>1232</v>
      </c>
      <c r="U211" s="159" t="s">
        <v>107</v>
      </c>
      <c r="V211" s="3" t="s">
        <v>7709</v>
      </c>
      <c r="W211" s="2">
        <v>35</v>
      </c>
      <c r="X211" s="2"/>
      <c r="Y211" s="2"/>
      <c r="Z211" s="2"/>
      <c r="AA211" s="2"/>
      <c r="AB211" s="2"/>
      <c r="AC211" s="2"/>
      <c r="AD211" s="2"/>
      <c r="AE211" s="2"/>
      <c r="AF211" s="2"/>
      <c r="AG211" s="2"/>
      <c r="AH211" s="2"/>
      <c r="AI211" s="2"/>
      <c r="AJ211" s="2"/>
      <c r="AK211" s="2"/>
      <c r="AL211" s="2"/>
      <c r="AM211" s="2"/>
      <c r="AN211" s="2"/>
    </row>
    <row r="212" spans="2:40">
      <c r="B212" s="26">
        <v>383</v>
      </c>
      <c r="C212" s="26" t="str">
        <f t="shared" si="20"/>
        <v>Y</v>
      </c>
      <c r="D212" s="26" t="b">
        <f t="shared" si="21"/>
        <v>0</v>
      </c>
      <c r="E212" s="26" t="str">
        <f t="shared" si="22"/>
        <v>N</v>
      </c>
      <c r="F212" s="2" t="s">
        <v>8055</v>
      </c>
      <c r="G212" s="2" t="str">
        <f t="shared" si="23"/>
        <v/>
      </c>
      <c r="H212" s="8" t="s">
        <v>344</v>
      </c>
      <c r="I212" s="31" t="s">
        <v>2717</v>
      </c>
      <c r="J212" s="31" t="s">
        <v>8015</v>
      </c>
      <c r="K212" s="31" t="s">
        <v>7701</v>
      </c>
      <c r="L212" s="31" t="s">
        <v>7702</v>
      </c>
      <c r="M212" s="31" t="s">
        <v>7703</v>
      </c>
      <c r="N212" s="2" t="s">
        <v>7713</v>
      </c>
      <c r="O212" s="2" t="s">
        <v>7705</v>
      </c>
      <c r="P212" s="155" t="s">
        <v>7767</v>
      </c>
      <c r="Q212" s="2" t="s">
        <v>7772</v>
      </c>
      <c r="R212" s="2">
        <v>96700660</v>
      </c>
      <c r="S212" s="159" t="s">
        <v>8056</v>
      </c>
      <c r="T212" s="159">
        <v>1303</v>
      </c>
      <c r="U212" s="159" t="s">
        <v>107</v>
      </c>
      <c r="V212" s="3" t="s">
        <v>7709</v>
      </c>
      <c r="W212" s="2">
        <v>60</v>
      </c>
      <c r="X212" s="2"/>
      <c r="Y212" s="2"/>
      <c r="Z212" s="2"/>
      <c r="AA212" s="2"/>
      <c r="AB212" s="2"/>
      <c r="AC212" s="2"/>
      <c r="AD212" s="2"/>
      <c r="AE212" s="2"/>
      <c r="AF212" s="2"/>
      <c r="AG212" s="2"/>
      <c r="AH212" s="2"/>
      <c r="AI212" s="2"/>
      <c r="AJ212" s="2"/>
      <c r="AK212" s="2"/>
      <c r="AL212" s="2"/>
      <c r="AM212" s="2"/>
      <c r="AN212" s="2"/>
    </row>
    <row r="213" spans="2:40">
      <c r="B213" s="26">
        <v>384</v>
      </c>
      <c r="C213" s="26" t="str">
        <f t="shared" si="20"/>
        <v>Y</v>
      </c>
      <c r="D213" s="26" t="b">
        <f t="shared" si="21"/>
        <v>0</v>
      </c>
      <c r="E213" s="26" t="str">
        <f t="shared" si="22"/>
        <v>N</v>
      </c>
      <c r="F213" s="2" t="s">
        <v>8057</v>
      </c>
      <c r="G213" s="2" t="str">
        <f t="shared" si="23"/>
        <v/>
      </c>
      <c r="H213" s="8" t="s">
        <v>344</v>
      </c>
      <c r="I213" s="31" t="s">
        <v>2717</v>
      </c>
      <c r="J213" s="31" t="s">
        <v>8015</v>
      </c>
      <c r="K213" s="31" t="s">
        <v>7701</v>
      </c>
      <c r="L213" s="31" t="s">
        <v>7702</v>
      </c>
      <c r="M213" s="31" t="s">
        <v>7703</v>
      </c>
      <c r="N213" s="2" t="s">
        <v>7717</v>
      </c>
      <c r="O213" s="2" t="s">
        <v>7705</v>
      </c>
      <c r="P213" s="155" t="s">
        <v>7767</v>
      </c>
      <c r="Q213" s="2" t="s">
        <v>7772</v>
      </c>
      <c r="R213" s="2">
        <v>96700660</v>
      </c>
      <c r="S213" s="159" t="s">
        <v>8056</v>
      </c>
      <c r="T213" s="159">
        <v>1303</v>
      </c>
      <c r="U213" s="159" t="s">
        <v>107</v>
      </c>
      <c r="V213" s="3" t="s">
        <v>7709</v>
      </c>
      <c r="W213" s="2">
        <v>60</v>
      </c>
      <c r="X213" s="2"/>
      <c r="Y213" s="2"/>
      <c r="Z213" s="2"/>
      <c r="AA213" s="2"/>
      <c r="AB213" s="2"/>
      <c r="AC213" s="2"/>
      <c r="AD213" s="2"/>
      <c r="AE213" s="2"/>
      <c r="AF213" s="2"/>
      <c r="AG213" s="2"/>
      <c r="AH213" s="2"/>
      <c r="AI213" s="2"/>
      <c r="AJ213" s="2"/>
      <c r="AK213" s="2"/>
      <c r="AL213" s="2"/>
      <c r="AM213" s="2"/>
      <c r="AN213" s="2"/>
    </row>
    <row r="214" spans="2:40">
      <c r="B214" s="26">
        <v>385</v>
      </c>
      <c r="C214" s="26" t="str">
        <f t="shared" si="20"/>
        <v>Y</v>
      </c>
      <c r="D214" s="26" t="b">
        <f t="shared" si="21"/>
        <v>0</v>
      </c>
      <c r="E214" s="26" t="str">
        <f t="shared" si="22"/>
        <v>N</v>
      </c>
      <c r="F214" s="2" t="s">
        <v>8058</v>
      </c>
      <c r="G214" s="2" t="str">
        <f t="shared" si="23"/>
        <v/>
      </c>
      <c r="H214" s="8" t="s">
        <v>344</v>
      </c>
      <c r="I214" s="31" t="s">
        <v>2717</v>
      </c>
      <c r="J214" s="31" t="s">
        <v>8015</v>
      </c>
      <c r="K214" s="31" t="s">
        <v>7701</v>
      </c>
      <c r="L214" s="31" t="s">
        <v>7702</v>
      </c>
      <c r="M214" s="31" t="s">
        <v>7703</v>
      </c>
      <c r="N214" s="2" t="s">
        <v>7719</v>
      </c>
      <c r="O214" s="2" t="s">
        <v>7705</v>
      </c>
      <c r="P214" s="155" t="s">
        <v>7767</v>
      </c>
      <c r="Q214" s="2" t="s">
        <v>7780</v>
      </c>
      <c r="R214" s="2">
        <v>96700661</v>
      </c>
      <c r="S214" s="159" t="s">
        <v>8059</v>
      </c>
      <c r="T214" s="159">
        <v>1368</v>
      </c>
      <c r="U214" s="159" t="s">
        <v>107</v>
      </c>
      <c r="V214" s="3" t="s">
        <v>7709</v>
      </c>
      <c r="W214" s="2">
        <v>70</v>
      </c>
      <c r="X214" s="2"/>
      <c r="Y214" s="2"/>
      <c r="Z214" s="2"/>
      <c r="AA214" s="2"/>
      <c r="AB214" s="2"/>
      <c r="AC214" s="2"/>
      <c r="AD214" s="2"/>
      <c r="AE214" s="2"/>
      <c r="AF214" s="2"/>
      <c r="AG214" s="2"/>
      <c r="AH214" s="2"/>
      <c r="AI214" s="2"/>
      <c r="AJ214" s="2"/>
      <c r="AK214" s="2"/>
      <c r="AL214" s="2"/>
      <c r="AM214" s="2"/>
      <c r="AN214" s="2"/>
    </row>
    <row r="215" spans="2:40">
      <c r="B215" s="26">
        <v>386</v>
      </c>
      <c r="C215" s="26" t="str">
        <f t="shared" ref="C215:C257" si="24">IF(K215 = "BaseplateSteel","Y","N")</f>
        <v>Y</v>
      </c>
      <c r="D215" s="26" t="b">
        <f t="shared" ref="D215:D257" si="25">OR(P215 = "Woods_Sureflex", P215 = "Falk_T10_Grid")</f>
        <v>0</v>
      </c>
      <c r="E215" s="26" t="str">
        <f t="shared" ref="E215:E257" si="26">IF(AND(C215="Y", D215=TRUE),"Y","N")</f>
        <v>N</v>
      </c>
      <c r="F215" s="2" t="s">
        <v>8060</v>
      </c>
      <c r="G215" s="2" t="str">
        <f t="shared" ref="G215:G257" si="27">IF(E215="Y",F215,"")</f>
        <v/>
      </c>
      <c r="H215" s="8" t="s">
        <v>344</v>
      </c>
      <c r="I215" s="31" t="s">
        <v>2717</v>
      </c>
      <c r="J215" s="31" t="s">
        <v>8015</v>
      </c>
      <c r="K215" s="31" t="s">
        <v>7701</v>
      </c>
      <c r="L215" s="31" t="s">
        <v>7702</v>
      </c>
      <c r="M215" s="31" t="s">
        <v>7703</v>
      </c>
      <c r="N215" s="2" t="s">
        <v>7723</v>
      </c>
      <c r="O215" s="2" t="s">
        <v>7705</v>
      </c>
      <c r="P215" s="155" t="s">
        <v>7767</v>
      </c>
      <c r="Q215" s="2" t="s">
        <v>7780</v>
      </c>
      <c r="R215" s="2">
        <v>96700661</v>
      </c>
      <c r="S215" s="159" t="s">
        <v>8059</v>
      </c>
      <c r="T215" s="159">
        <v>1368</v>
      </c>
      <c r="U215" s="159" t="s">
        <v>107</v>
      </c>
      <c r="V215" s="3" t="s">
        <v>7709</v>
      </c>
      <c r="W215" s="2">
        <v>70</v>
      </c>
      <c r="X215" s="2"/>
      <c r="Y215" s="2"/>
      <c r="Z215" s="2"/>
      <c r="AA215" s="2"/>
      <c r="AB215" s="2"/>
      <c r="AC215" s="2"/>
      <c r="AD215" s="2"/>
      <c r="AE215" s="2"/>
      <c r="AF215" s="2"/>
      <c r="AG215" s="2"/>
      <c r="AH215" s="2"/>
      <c r="AI215" s="2"/>
      <c r="AJ215" s="2"/>
      <c r="AK215" s="2"/>
      <c r="AL215" s="2"/>
      <c r="AM215" s="2"/>
      <c r="AN215" s="2"/>
    </row>
    <row r="216" spans="2:40">
      <c r="B216" s="26">
        <v>387</v>
      </c>
      <c r="C216" s="26" t="str">
        <f t="shared" si="24"/>
        <v>Y</v>
      </c>
      <c r="D216" s="26" t="b">
        <f t="shared" si="25"/>
        <v>0</v>
      </c>
      <c r="E216" s="26" t="str">
        <f t="shared" si="26"/>
        <v>N</v>
      </c>
      <c r="F216" s="2" t="s">
        <v>8061</v>
      </c>
      <c r="G216" s="2" t="str">
        <f t="shared" si="27"/>
        <v/>
      </c>
      <c r="H216" s="8" t="s">
        <v>344</v>
      </c>
      <c r="I216" s="31" t="s">
        <v>2717</v>
      </c>
      <c r="J216" s="31" t="s">
        <v>8015</v>
      </c>
      <c r="K216" s="31" t="s">
        <v>7701</v>
      </c>
      <c r="L216" s="31" t="s">
        <v>7702</v>
      </c>
      <c r="M216" s="31" t="s">
        <v>7703</v>
      </c>
      <c r="N216" s="2" t="s">
        <v>7725</v>
      </c>
      <c r="O216" s="2" t="s">
        <v>7705</v>
      </c>
      <c r="P216" s="155" t="s">
        <v>7767</v>
      </c>
      <c r="Q216" s="2" t="s">
        <v>7784</v>
      </c>
      <c r="R216" s="2">
        <v>96700662</v>
      </c>
      <c r="S216" s="159" t="s">
        <v>8062</v>
      </c>
      <c r="T216" s="159">
        <v>1440</v>
      </c>
      <c r="U216" s="159" t="s">
        <v>107</v>
      </c>
      <c r="V216" s="3" t="s">
        <v>7709</v>
      </c>
      <c r="W216" s="2">
        <v>135</v>
      </c>
      <c r="X216" s="2"/>
      <c r="Y216" s="2"/>
      <c r="Z216" s="2"/>
      <c r="AA216" s="2"/>
      <c r="AB216" s="2"/>
      <c r="AC216" s="2"/>
      <c r="AD216" s="2"/>
      <c r="AE216" s="2"/>
      <c r="AF216" s="2"/>
      <c r="AG216" s="2"/>
      <c r="AH216" s="2"/>
      <c r="AI216" s="2"/>
      <c r="AJ216" s="2"/>
      <c r="AK216" s="2"/>
      <c r="AL216" s="2"/>
      <c r="AM216" s="2"/>
      <c r="AN216" s="2"/>
    </row>
    <row r="217" spans="2:40">
      <c r="B217" s="26">
        <v>388</v>
      </c>
      <c r="C217" s="26" t="str">
        <f t="shared" si="24"/>
        <v>Y</v>
      </c>
      <c r="D217" s="26" t="b">
        <f t="shared" si="25"/>
        <v>0</v>
      </c>
      <c r="E217" s="26" t="str">
        <f t="shared" si="26"/>
        <v>N</v>
      </c>
      <c r="F217" s="2" t="s">
        <v>8063</v>
      </c>
      <c r="G217" s="2" t="str">
        <f t="shared" si="27"/>
        <v/>
      </c>
      <c r="H217" s="8" t="s">
        <v>344</v>
      </c>
      <c r="I217" s="31" t="s">
        <v>2717</v>
      </c>
      <c r="J217" s="31" t="s">
        <v>8015</v>
      </c>
      <c r="K217" s="31" t="s">
        <v>7701</v>
      </c>
      <c r="L217" s="31" t="s">
        <v>7702</v>
      </c>
      <c r="M217" s="31" t="s">
        <v>7703</v>
      </c>
      <c r="N217" s="2" t="s">
        <v>7729</v>
      </c>
      <c r="O217" s="2" t="s">
        <v>7705</v>
      </c>
      <c r="P217" s="155" t="s">
        <v>7767</v>
      </c>
      <c r="Q217" s="2" t="s">
        <v>7784</v>
      </c>
      <c r="R217" s="2">
        <v>96700662</v>
      </c>
      <c r="S217" s="159" t="s">
        <v>8062</v>
      </c>
      <c r="T217" s="159">
        <v>1440</v>
      </c>
      <c r="U217" s="159" t="s">
        <v>107</v>
      </c>
      <c r="V217" s="3" t="s">
        <v>7709</v>
      </c>
      <c r="W217" s="2">
        <v>135</v>
      </c>
      <c r="X217" s="2"/>
      <c r="Y217" s="2"/>
      <c r="Z217" s="2"/>
      <c r="AA217" s="2"/>
      <c r="AB217" s="2"/>
      <c r="AC217" s="2"/>
      <c r="AD217" s="2"/>
      <c r="AE217" s="2"/>
      <c r="AF217" s="2"/>
      <c r="AG217" s="2"/>
      <c r="AH217" s="2"/>
      <c r="AI217" s="2"/>
      <c r="AJ217" s="2"/>
      <c r="AK217" s="2"/>
      <c r="AL217" s="2"/>
      <c r="AM217" s="2"/>
      <c r="AN217" s="2"/>
    </row>
    <row r="218" spans="2:40">
      <c r="B218" s="26">
        <v>389</v>
      </c>
      <c r="C218" s="26" t="str">
        <f t="shared" si="24"/>
        <v>Y</v>
      </c>
      <c r="D218" s="26" t="b">
        <f t="shared" si="25"/>
        <v>0</v>
      </c>
      <c r="E218" s="26" t="str">
        <f t="shared" si="26"/>
        <v>N</v>
      </c>
      <c r="F218" s="2" t="s">
        <v>8064</v>
      </c>
      <c r="G218" s="2" t="str">
        <f t="shared" si="27"/>
        <v/>
      </c>
      <c r="H218" s="8" t="s">
        <v>344</v>
      </c>
      <c r="I218" s="31" t="s">
        <v>2717</v>
      </c>
      <c r="J218" s="31" t="s">
        <v>8015</v>
      </c>
      <c r="K218" s="31" t="s">
        <v>7701</v>
      </c>
      <c r="L218" s="31" t="s">
        <v>7702</v>
      </c>
      <c r="M218" s="31" t="s">
        <v>7703</v>
      </c>
      <c r="N218" s="2" t="s">
        <v>7731</v>
      </c>
      <c r="O218" s="2" t="s">
        <v>7705</v>
      </c>
      <c r="P218" s="155" t="s">
        <v>7767</v>
      </c>
      <c r="Q218" s="2" t="s">
        <v>7784</v>
      </c>
      <c r="R218" s="2">
        <v>96700663</v>
      </c>
      <c r="S218" s="159" t="s">
        <v>8065</v>
      </c>
      <c r="T218" s="159">
        <v>1504</v>
      </c>
      <c r="U218" s="159" t="s">
        <v>107</v>
      </c>
      <c r="V218" s="3" t="s">
        <v>7709</v>
      </c>
      <c r="W218" s="2">
        <v>200</v>
      </c>
      <c r="X218" s="2"/>
      <c r="Y218" s="2"/>
      <c r="Z218" s="2"/>
      <c r="AA218" s="2"/>
      <c r="AB218" s="2"/>
      <c r="AC218" s="2"/>
      <c r="AD218" s="2"/>
      <c r="AE218" s="2"/>
      <c r="AF218" s="2"/>
      <c r="AG218" s="2"/>
      <c r="AH218" s="2"/>
      <c r="AI218" s="2"/>
      <c r="AJ218" s="2"/>
      <c r="AK218" s="2"/>
      <c r="AL218" s="2"/>
      <c r="AM218" s="2"/>
      <c r="AN218" s="2"/>
    </row>
    <row r="219" spans="2:40">
      <c r="B219" s="26">
        <v>390</v>
      </c>
      <c r="C219" s="26" t="str">
        <f t="shared" si="24"/>
        <v>Y</v>
      </c>
      <c r="D219" s="26" t="b">
        <f t="shared" si="25"/>
        <v>0</v>
      </c>
      <c r="E219" s="26" t="str">
        <f t="shared" si="26"/>
        <v>N</v>
      </c>
      <c r="F219" s="2" t="s">
        <v>8066</v>
      </c>
      <c r="G219" s="2" t="str">
        <f t="shared" si="27"/>
        <v/>
      </c>
      <c r="H219" s="8" t="s">
        <v>344</v>
      </c>
      <c r="I219" s="31" t="s">
        <v>2717</v>
      </c>
      <c r="J219" s="31" t="s">
        <v>8015</v>
      </c>
      <c r="K219" s="31" t="s">
        <v>7701</v>
      </c>
      <c r="L219" s="31" t="s">
        <v>7702</v>
      </c>
      <c r="M219" s="31" t="s">
        <v>7703</v>
      </c>
      <c r="N219" s="2" t="s">
        <v>7735</v>
      </c>
      <c r="O219" s="2" t="s">
        <v>7705</v>
      </c>
      <c r="P219" s="155" t="s">
        <v>7767</v>
      </c>
      <c r="Q219" s="2" t="s">
        <v>7784</v>
      </c>
      <c r="R219" s="2">
        <v>96700663</v>
      </c>
      <c r="S219" s="159" t="s">
        <v>8065</v>
      </c>
      <c r="T219" s="159">
        <v>1504</v>
      </c>
      <c r="U219" s="159" t="s">
        <v>107</v>
      </c>
      <c r="V219" s="3" t="s">
        <v>7709</v>
      </c>
      <c r="W219" s="2">
        <v>200</v>
      </c>
      <c r="X219" s="2"/>
      <c r="Y219" s="2"/>
      <c r="Z219" s="2"/>
      <c r="AA219" s="2"/>
      <c r="AB219" s="2"/>
      <c r="AC219" s="2"/>
      <c r="AD219" s="2"/>
      <c r="AE219" s="2"/>
      <c r="AF219" s="2"/>
      <c r="AG219" s="2"/>
      <c r="AH219" s="2"/>
      <c r="AI219" s="2"/>
      <c r="AJ219" s="2"/>
      <c r="AK219" s="2"/>
      <c r="AL219" s="2"/>
      <c r="AM219" s="2"/>
      <c r="AN219" s="2"/>
    </row>
    <row r="220" spans="2:40">
      <c r="B220" s="26">
        <v>391</v>
      </c>
      <c r="C220" s="26" t="str">
        <f t="shared" si="24"/>
        <v>Y</v>
      </c>
      <c r="D220" s="26" t="b">
        <f t="shared" si="25"/>
        <v>0</v>
      </c>
      <c r="E220" s="26" t="str">
        <f t="shared" si="26"/>
        <v>N</v>
      </c>
      <c r="F220" s="2" t="s">
        <v>8067</v>
      </c>
      <c r="G220" s="2" t="str">
        <f t="shared" si="27"/>
        <v/>
      </c>
      <c r="H220" s="8" t="s">
        <v>344</v>
      </c>
      <c r="I220" s="31" t="s">
        <v>2717</v>
      </c>
      <c r="J220" s="31" t="s">
        <v>8015</v>
      </c>
      <c r="K220" s="31" t="s">
        <v>7701</v>
      </c>
      <c r="L220" s="31" t="s">
        <v>7702</v>
      </c>
      <c r="M220" s="31" t="s">
        <v>7703</v>
      </c>
      <c r="N220" s="2" t="s">
        <v>7704</v>
      </c>
      <c r="O220" s="2" t="s">
        <v>7705</v>
      </c>
      <c r="P220" s="155" t="s">
        <v>7788</v>
      </c>
      <c r="Q220" s="2" t="s">
        <v>7789</v>
      </c>
      <c r="R220" s="2">
        <v>96700664</v>
      </c>
      <c r="S220" s="159" t="s">
        <v>8068</v>
      </c>
      <c r="T220" s="159">
        <v>1232</v>
      </c>
      <c r="U220" s="159" t="s">
        <v>107</v>
      </c>
      <c r="V220" s="3" t="s">
        <v>7709</v>
      </c>
      <c r="W220" s="2">
        <v>35</v>
      </c>
      <c r="X220" s="2"/>
      <c r="Y220" s="2"/>
      <c r="Z220" s="2"/>
      <c r="AA220" s="2"/>
      <c r="AB220" s="2"/>
      <c r="AC220" s="2"/>
      <c r="AD220" s="2"/>
      <c r="AE220" s="2"/>
      <c r="AF220" s="2"/>
      <c r="AG220" s="2"/>
      <c r="AH220" s="2"/>
      <c r="AI220" s="2"/>
      <c r="AJ220" s="2"/>
      <c r="AK220" s="2"/>
      <c r="AL220" s="2"/>
      <c r="AM220" s="2"/>
      <c r="AN220" s="2"/>
    </row>
    <row r="221" spans="2:40">
      <c r="B221" s="26">
        <v>392</v>
      </c>
      <c r="C221" s="26" t="str">
        <f t="shared" si="24"/>
        <v>Y</v>
      </c>
      <c r="D221" s="26" t="b">
        <f t="shared" si="25"/>
        <v>0</v>
      </c>
      <c r="E221" s="26" t="str">
        <f t="shared" si="26"/>
        <v>N</v>
      </c>
      <c r="F221" s="2" t="s">
        <v>8069</v>
      </c>
      <c r="G221" s="2" t="str">
        <f t="shared" si="27"/>
        <v/>
      </c>
      <c r="H221" s="8" t="s">
        <v>344</v>
      </c>
      <c r="I221" s="31" t="s">
        <v>2717</v>
      </c>
      <c r="J221" s="31" t="s">
        <v>8015</v>
      </c>
      <c r="K221" s="31" t="s">
        <v>7701</v>
      </c>
      <c r="L221" s="31" t="s">
        <v>7702</v>
      </c>
      <c r="M221" s="31" t="s">
        <v>7703</v>
      </c>
      <c r="N221" s="2" t="s">
        <v>7711</v>
      </c>
      <c r="O221" s="2" t="s">
        <v>7705</v>
      </c>
      <c r="P221" s="155" t="s">
        <v>7788</v>
      </c>
      <c r="Q221" s="2" t="s">
        <v>7789</v>
      </c>
      <c r="R221" s="2">
        <v>96700664</v>
      </c>
      <c r="S221" s="159" t="s">
        <v>8068</v>
      </c>
      <c r="T221" s="159">
        <v>1232</v>
      </c>
      <c r="U221" s="159" t="s">
        <v>107</v>
      </c>
      <c r="V221" s="3" t="s">
        <v>7709</v>
      </c>
      <c r="W221" s="2">
        <v>35</v>
      </c>
      <c r="X221" s="2"/>
      <c r="Y221" s="2"/>
      <c r="Z221" s="2"/>
      <c r="AA221" s="2"/>
      <c r="AB221" s="2"/>
      <c r="AC221" s="2"/>
      <c r="AD221" s="2"/>
      <c r="AE221" s="2"/>
      <c r="AF221" s="2"/>
      <c r="AG221" s="2"/>
      <c r="AH221" s="2"/>
      <c r="AI221" s="2"/>
      <c r="AJ221" s="2"/>
      <c r="AK221" s="2"/>
      <c r="AL221" s="2"/>
      <c r="AM221" s="2"/>
      <c r="AN221" s="2"/>
    </row>
    <row r="222" spans="2:40">
      <c r="B222" s="26">
        <v>393</v>
      </c>
      <c r="C222" s="26" t="str">
        <f t="shared" si="24"/>
        <v>Y</v>
      </c>
      <c r="D222" s="26" t="b">
        <f t="shared" si="25"/>
        <v>0</v>
      </c>
      <c r="E222" s="26" t="str">
        <f t="shared" si="26"/>
        <v>N</v>
      </c>
      <c r="F222" s="2" t="s">
        <v>8070</v>
      </c>
      <c r="G222" s="2" t="str">
        <f t="shared" si="27"/>
        <v/>
      </c>
      <c r="H222" s="8" t="s">
        <v>344</v>
      </c>
      <c r="I222" s="31" t="s">
        <v>2717</v>
      </c>
      <c r="J222" s="31" t="s">
        <v>8015</v>
      </c>
      <c r="K222" s="31" t="s">
        <v>7701</v>
      </c>
      <c r="L222" s="31" t="s">
        <v>7702</v>
      </c>
      <c r="M222" s="31" t="s">
        <v>7703</v>
      </c>
      <c r="N222" s="2" t="s">
        <v>7713</v>
      </c>
      <c r="O222" s="2" t="s">
        <v>7705</v>
      </c>
      <c r="P222" s="155" t="s">
        <v>7788</v>
      </c>
      <c r="Q222" s="2" t="s">
        <v>7789</v>
      </c>
      <c r="R222" s="2">
        <v>96700665</v>
      </c>
      <c r="S222" s="159" t="s">
        <v>8071</v>
      </c>
      <c r="T222" s="159">
        <v>1303</v>
      </c>
      <c r="U222" s="159" t="s">
        <v>107</v>
      </c>
      <c r="V222" s="3" t="s">
        <v>7709</v>
      </c>
      <c r="W222" s="2">
        <v>60</v>
      </c>
      <c r="X222" s="2"/>
      <c r="Y222" s="2"/>
      <c r="Z222" s="2"/>
      <c r="AA222" s="2"/>
      <c r="AB222" s="2"/>
      <c r="AC222" s="2"/>
      <c r="AD222" s="2"/>
      <c r="AE222" s="2"/>
      <c r="AF222" s="2"/>
      <c r="AG222" s="2"/>
      <c r="AH222" s="2"/>
      <c r="AI222" s="2"/>
      <c r="AJ222" s="2"/>
      <c r="AK222" s="2"/>
      <c r="AL222" s="2"/>
      <c r="AM222" s="2"/>
      <c r="AN222" s="2"/>
    </row>
    <row r="223" spans="2:40">
      <c r="B223" s="26">
        <v>394</v>
      </c>
      <c r="C223" s="26" t="str">
        <f t="shared" si="24"/>
        <v>Y</v>
      </c>
      <c r="D223" s="26" t="b">
        <f t="shared" si="25"/>
        <v>0</v>
      </c>
      <c r="E223" s="26" t="str">
        <f t="shared" si="26"/>
        <v>N</v>
      </c>
      <c r="F223" s="2" t="s">
        <v>8072</v>
      </c>
      <c r="G223" s="2" t="str">
        <f t="shared" si="27"/>
        <v/>
      </c>
      <c r="H223" s="8" t="s">
        <v>344</v>
      </c>
      <c r="I223" s="31" t="s">
        <v>2717</v>
      </c>
      <c r="J223" s="31" t="s">
        <v>8015</v>
      </c>
      <c r="K223" s="31" t="s">
        <v>7701</v>
      </c>
      <c r="L223" s="31" t="s">
        <v>7702</v>
      </c>
      <c r="M223" s="31" t="s">
        <v>7703</v>
      </c>
      <c r="N223" s="2" t="s">
        <v>7717</v>
      </c>
      <c r="O223" s="2" t="s">
        <v>7705</v>
      </c>
      <c r="P223" s="155" t="s">
        <v>7788</v>
      </c>
      <c r="Q223" s="2" t="s">
        <v>7789</v>
      </c>
      <c r="R223" s="2">
        <v>96700665</v>
      </c>
      <c r="S223" s="159" t="s">
        <v>8071</v>
      </c>
      <c r="T223" s="159">
        <v>1303</v>
      </c>
      <c r="U223" s="159" t="s">
        <v>107</v>
      </c>
      <c r="V223" s="3" t="s">
        <v>7709</v>
      </c>
      <c r="W223" s="2">
        <v>60</v>
      </c>
      <c r="X223" s="2"/>
      <c r="Y223" s="2"/>
      <c r="Z223" s="2"/>
      <c r="AA223" s="2"/>
      <c r="AB223" s="2"/>
      <c r="AC223" s="2"/>
      <c r="AD223" s="2"/>
      <c r="AE223" s="2"/>
      <c r="AF223" s="2"/>
      <c r="AG223" s="2"/>
      <c r="AH223" s="2"/>
      <c r="AI223" s="2"/>
      <c r="AJ223" s="2"/>
      <c r="AK223" s="2"/>
      <c r="AL223" s="2"/>
      <c r="AM223" s="2"/>
      <c r="AN223" s="2"/>
    </row>
    <row r="224" spans="2:40">
      <c r="B224" s="26">
        <v>395</v>
      </c>
      <c r="C224" s="26" t="str">
        <f t="shared" si="24"/>
        <v>Y</v>
      </c>
      <c r="D224" s="26" t="b">
        <f t="shared" si="25"/>
        <v>0</v>
      </c>
      <c r="E224" s="26" t="str">
        <f t="shared" si="26"/>
        <v>N</v>
      </c>
      <c r="F224" s="2" t="s">
        <v>8073</v>
      </c>
      <c r="G224" s="2" t="str">
        <f t="shared" si="27"/>
        <v/>
      </c>
      <c r="H224" s="8" t="s">
        <v>344</v>
      </c>
      <c r="I224" s="31" t="s">
        <v>2717</v>
      </c>
      <c r="J224" s="31" t="s">
        <v>8015</v>
      </c>
      <c r="K224" s="31" t="s">
        <v>7701</v>
      </c>
      <c r="L224" s="31" t="s">
        <v>7702</v>
      </c>
      <c r="M224" s="31" t="s">
        <v>7703</v>
      </c>
      <c r="N224" s="2" t="s">
        <v>7719</v>
      </c>
      <c r="O224" s="2" t="s">
        <v>7705</v>
      </c>
      <c r="P224" s="155" t="s">
        <v>7788</v>
      </c>
      <c r="Q224" s="2" t="s">
        <v>7796</v>
      </c>
      <c r="R224" s="2">
        <v>96700666</v>
      </c>
      <c r="S224" s="159" t="s">
        <v>8074</v>
      </c>
      <c r="T224" s="159">
        <v>1368</v>
      </c>
      <c r="U224" s="159" t="s">
        <v>107</v>
      </c>
      <c r="V224" s="3" t="s">
        <v>7709</v>
      </c>
      <c r="W224" s="2">
        <v>70</v>
      </c>
      <c r="X224" s="2"/>
      <c r="Y224" s="2"/>
      <c r="Z224" s="2"/>
      <c r="AA224" s="2"/>
      <c r="AB224" s="2"/>
      <c r="AC224" s="2"/>
      <c r="AD224" s="2"/>
      <c r="AE224" s="2"/>
      <c r="AF224" s="2"/>
      <c r="AG224" s="2"/>
      <c r="AH224" s="2"/>
      <c r="AI224" s="2"/>
      <c r="AJ224" s="2"/>
      <c r="AK224" s="2"/>
      <c r="AL224" s="2"/>
      <c r="AM224" s="2"/>
      <c r="AN224" s="2"/>
    </row>
    <row r="225" spans="2:40">
      <c r="B225" s="26">
        <v>396</v>
      </c>
      <c r="C225" s="26" t="str">
        <f t="shared" si="24"/>
        <v>Y</v>
      </c>
      <c r="D225" s="26" t="b">
        <f t="shared" si="25"/>
        <v>0</v>
      </c>
      <c r="E225" s="26" t="str">
        <f t="shared" si="26"/>
        <v>N</v>
      </c>
      <c r="F225" s="2" t="s">
        <v>8075</v>
      </c>
      <c r="G225" s="2" t="str">
        <f t="shared" si="27"/>
        <v/>
      </c>
      <c r="H225" s="8" t="s">
        <v>344</v>
      </c>
      <c r="I225" s="31" t="s">
        <v>2717</v>
      </c>
      <c r="J225" s="31" t="s">
        <v>8015</v>
      </c>
      <c r="K225" s="31" t="s">
        <v>7701</v>
      </c>
      <c r="L225" s="31" t="s">
        <v>7702</v>
      </c>
      <c r="M225" s="31" t="s">
        <v>7703</v>
      </c>
      <c r="N225" s="2" t="s">
        <v>7723</v>
      </c>
      <c r="O225" s="2" t="s">
        <v>7705</v>
      </c>
      <c r="P225" s="155" t="s">
        <v>7788</v>
      </c>
      <c r="Q225" s="2" t="s">
        <v>7796</v>
      </c>
      <c r="R225" s="2">
        <v>96700666</v>
      </c>
      <c r="S225" s="159" t="s">
        <v>8074</v>
      </c>
      <c r="T225" s="159">
        <v>1368</v>
      </c>
      <c r="U225" s="159" t="s">
        <v>107</v>
      </c>
      <c r="V225" s="3" t="s">
        <v>7709</v>
      </c>
      <c r="W225" s="2">
        <v>70</v>
      </c>
      <c r="X225" s="2"/>
      <c r="Y225" s="2"/>
      <c r="Z225" s="2"/>
      <c r="AA225" s="2"/>
      <c r="AB225" s="2"/>
      <c r="AC225" s="2"/>
      <c r="AD225" s="2"/>
      <c r="AE225" s="2"/>
      <c r="AF225" s="2"/>
      <c r="AG225" s="2"/>
      <c r="AH225" s="2"/>
      <c r="AI225" s="2"/>
      <c r="AJ225" s="2"/>
      <c r="AK225" s="2"/>
      <c r="AL225" s="2"/>
      <c r="AM225" s="2"/>
      <c r="AN225" s="2"/>
    </row>
    <row r="226" spans="2:40">
      <c r="B226" s="26">
        <v>397</v>
      </c>
      <c r="C226" s="26" t="str">
        <f t="shared" si="24"/>
        <v>Y</v>
      </c>
      <c r="D226" s="26" t="b">
        <f t="shared" si="25"/>
        <v>0</v>
      </c>
      <c r="E226" s="26" t="str">
        <f t="shared" si="26"/>
        <v>N</v>
      </c>
      <c r="F226" s="2" t="s">
        <v>8076</v>
      </c>
      <c r="G226" s="2" t="str">
        <f t="shared" si="27"/>
        <v/>
      </c>
      <c r="H226" s="8" t="s">
        <v>344</v>
      </c>
      <c r="I226" s="31" t="s">
        <v>2717</v>
      </c>
      <c r="J226" s="31" t="s">
        <v>8015</v>
      </c>
      <c r="K226" s="31" t="s">
        <v>7701</v>
      </c>
      <c r="L226" s="31" t="s">
        <v>7702</v>
      </c>
      <c r="M226" s="31" t="s">
        <v>7703</v>
      </c>
      <c r="N226" s="2" t="s">
        <v>7725</v>
      </c>
      <c r="O226" s="2" t="s">
        <v>7705</v>
      </c>
      <c r="P226" s="155" t="s">
        <v>7788</v>
      </c>
      <c r="Q226" s="2" t="s">
        <v>7800</v>
      </c>
      <c r="R226" s="2">
        <v>96700667</v>
      </c>
      <c r="S226" s="159" t="s">
        <v>8077</v>
      </c>
      <c r="T226" s="159">
        <v>1440</v>
      </c>
      <c r="U226" s="159" t="s">
        <v>107</v>
      </c>
      <c r="V226" s="3" t="s">
        <v>7709</v>
      </c>
      <c r="W226" s="2">
        <v>135</v>
      </c>
      <c r="X226" s="2"/>
      <c r="Y226" s="2"/>
      <c r="Z226" s="2"/>
      <c r="AA226" s="2"/>
      <c r="AB226" s="2"/>
      <c r="AC226" s="2"/>
      <c r="AD226" s="2"/>
      <c r="AE226" s="2"/>
      <c r="AF226" s="2"/>
      <c r="AG226" s="2"/>
      <c r="AH226" s="2"/>
      <c r="AI226" s="2"/>
      <c r="AJ226" s="2"/>
      <c r="AK226" s="2"/>
      <c r="AL226" s="2"/>
      <c r="AM226" s="2"/>
      <c r="AN226" s="2"/>
    </row>
    <row r="227" spans="2:40">
      <c r="B227" s="26">
        <v>398</v>
      </c>
      <c r="C227" s="26" t="str">
        <f t="shared" si="24"/>
        <v>Y</v>
      </c>
      <c r="D227" s="26" t="b">
        <f t="shared" si="25"/>
        <v>0</v>
      </c>
      <c r="E227" s="26" t="str">
        <f t="shared" si="26"/>
        <v>N</v>
      </c>
      <c r="F227" s="2" t="s">
        <v>8078</v>
      </c>
      <c r="G227" s="2" t="str">
        <f t="shared" si="27"/>
        <v/>
      </c>
      <c r="H227" s="8" t="s">
        <v>344</v>
      </c>
      <c r="I227" s="31" t="s">
        <v>2717</v>
      </c>
      <c r="J227" s="31" t="s">
        <v>8015</v>
      </c>
      <c r="K227" s="31" t="s">
        <v>7701</v>
      </c>
      <c r="L227" s="31" t="s">
        <v>7702</v>
      </c>
      <c r="M227" s="31" t="s">
        <v>7703</v>
      </c>
      <c r="N227" s="2" t="s">
        <v>7729</v>
      </c>
      <c r="O227" s="2" t="s">
        <v>7705</v>
      </c>
      <c r="P227" s="155" t="s">
        <v>7788</v>
      </c>
      <c r="Q227" s="2" t="s">
        <v>7800</v>
      </c>
      <c r="R227" s="2">
        <v>96700667</v>
      </c>
      <c r="S227" s="159" t="s">
        <v>8077</v>
      </c>
      <c r="T227" s="159">
        <v>1440</v>
      </c>
      <c r="U227" s="159" t="s">
        <v>107</v>
      </c>
      <c r="V227" s="3" t="s">
        <v>7709</v>
      </c>
      <c r="W227" s="2">
        <v>135</v>
      </c>
      <c r="X227" s="2"/>
      <c r="Y227" s="2"/>
      <c r="Z227" s="2"/>
      <c r="AA227" s="2"/>
      <c r="AB227" s="2"/>
      <c r="AC227" s="2"/>
      <c r="AD227" s="2"/>
      <c r="AE227" s="2"/>
      <c r="AF227" s="2"/>
      <c r="AG227" s="2"/>
      <c r="AH227" s="2"/>
      <c r="AI227" s="2"/>
      <c r="AJ227" s="2"/>
      <c r="AK227" s="2"/>
      <c r="AL227" s="2"/>
      <c r="AM227" s="2"/>
      <c r="AN227" s="2"/>
    </row>
    <row r="228" spans="2:40">
      <c r="B228" s="26">
        <v>399</v>
      </c>
      <c r="C228" s="26" t="str">
        <f t="shared" si="24"/>
        <v>Y</v>
      </c>
      <c r="D228" s="26" t="b">
        <f t="shared" si="25"/>
        <v>0</v>
      </c>
      <c r="E228" s="26" t="str">
        <f t="shared" si="26"/>
        <v>N</v>
      </c>
      <c r="F228" s="2" t="s">
        <v>8079</v>
      </c>
      <c r="G228" s="2" t="str">
        <f t="shared" si="27"/>
        <v/>
      </c>
      <c r="H228" s="8" t="s">
        <v>344</v>
      </c>
      <c r="I228" s="31" t="s">
        <v>2717</v>
      </c>
      <c r="J228" s="31" t="s">
        <v>8015</v>
      </c>
      <c r="K228" s="31" t="s">
        <v>7701</v>
      </c>
      <c r="L228" s="31" t="s">
        <v>7702</v>
      </c>
      <c r="M228" s="31" t="s">
        <v>7703</v>
      </c>
      <c r="N228" s="2" t="s">
        <v>7731</v>
      </c>
      <c r="O228" s="2" t="s">
        <v>7705</v>
      </c>
      <c r="P228" s="155" t="s">
        <v>7788</v>
      </c>
      <c r="Q228" s="2" t="s">
        <v>7800</v>
      </c>
      <c r="R228" s="2">
        <v>96700668</v>
      </c>
      <c r="S228" s="159" t="s">
        <v>8080</v>
      </c>
      <c r="T228" s="159">
        <v>1504</v>
      </c>
      <c r="U228" s="159" t="s">
        <v>107</v>
      </c>
      <c r="V228" s="3" t="s">
        <v>7709</v>
      </c>
      <c r="W228" s="2">
        <v>200</v>
      </c>
      <c r="X228" s="2"/>
      <c r="Y228" s="2"/>
      <c r="Z228" s="2"/>
      <c r="AA228" s="2"/>
      <c r="AB228" s="2"/>
      <c r="AC228" s="2"/>
      <c r="AD228" s="2"/>
      <c r="AE228" s="2"/>
      <c r="AF228" s="2"/>
      <c r="AG228" s="2"/>
      <c r="AH228" s="2"/>
      <c r="AI228" s="2"/>
      <c r="AJ228" s="2"/>
      <c r="AK228" s="2"/>
      <c r="AL228" s="2"/>
      <c r="AM228" s="2"/>
      <c r="AN228" s="2"/>
    </row>
    <row r="229" spans="2:40">
      <c r="B229" s="26">
        <v>400</v>
      </c>
      <c r="C229" s="26" t="str">
        <f t="shared" si="24"/>
        <v>Y</v>
      </c>
      <c r="D229" s="26" t="b">
        <f t="shared" si="25"/>
        <v>0</v>
      </c>
      <c r="E229" s="26" t="str">
        <f t="shared" si="26"/>
        <v>N</v>
      </c>
      <c r="F229" s="2" t="s">
        <v>8081</v>
      </c>
      <c r="G229" s="2" t="str">
        <f t="shared" si="27"/>
        <v/>
      </c>
      <c r="H229" s="8" t="s">
        <v>344</v>
      </c>
      <c r="I229" s="31" t="s">
        <v>2717</v>
      </c>
      <c r="J229" s="31" t="s">
        <v>8015</v>
      </c>
      <c r="K229" s="31" t="s">
        <v>7701</v>
      </c>
      <c r="L229" s="31" t="s">
        <v>7702</v>
      </c>
      <c r="M229" s="31" t="s">
        <v>7703</v>
      </c>
      <c r="N229" s="2" t="s">
        <v>7735</v>
      </c>
      <c r="O229" s="2" t="s">
        <v>7705</v>
      </c>
      <c r="P229" s="155" t="s">
        <v>7788</v>
      </c>
      <c r="Q229" s="2" t="s">
        <v>7800</v>
      </c>
      <c r="R229" s="2">
        <v>96700668</v>
      </c>
      <c r="S229" s="159" t="s">
        <v>8080</v>
      </c>
      <c r="T229" s="159">
        <v>1504</v>
      </c>
      <c r="U229" s="159" t="s">
        <v>107</v>
      </c>
      <c r="V229" s="3" t="s">
        <v>7709</v>
      </c>
      <c r="W229" s="2">
        <v>200</v>
      </c>
      <c r="X229" s="2"/>
      <c r="Y229" s="2"/>
      <c r="Z229" s="2"/>
      <c r="AA229" s="2"/>
      <c r="AB229" s="2"/>
      <c r="AC229" s="2"/>
      <c r="AD229" s="2"/>
      <c r="AE229" s="2"/>
      <c r="AF229" s="2"/>
      <c r="AG229" s="2"/>
      <c r="AH229" s="2"/>
      <c r="AI229" s="2"/>
      <c r="AJ229" s="2"/>
      <c r="AK229" s="2"/>
      <c r="AL229" s="2"/>
      <c r="AM229" s="2"/>
      <c r="AN229" s="2"/>
    </row>
    <row r="230" spans="2:40">
      <c r="B230" s="26">
        <v>401</v>
      </c>
      <c r="C230" s="26" t="str">
        <f t="shared" si="24"/>
        <v>Y</v>
      </c>
      <c r="D230" s="26" t="b">
        <f t="shared" si="25"/>
        <v>0</v>
      </c>
      <c r="E230" s="26" t="str">
        <f t="shared" si="26"/>
        <v>N</v>
      </c>
      <c r="F230" s="2" t="s">
        <v>8082</v>
      </c>
      <c r="G230" s="2" t="str">
        <f t="shared" si="27"/>
        <v/>
      </c>
      <c r="H230" s="8" t="s">
        <v>344</v>
      </c>
      <c r="I230" s="31" t="s">
        <v>2717</v>
      </c>
      <c r="J230" s="31" t="s">
        <v>8015</v>
      </c>
      <c r="K230" s="31" t="s">
        <v>7701</v>
      </c>
      <c r="L230" s="31" t="s">
        <v>7702</v>
      </c>
      <c r="M230" s="31" t="s">
        <v>7703</v>
      </c>
      <c r="N230" s="2" t="s">
        <v>7756</v>
      </c>
      <c r="O230" s="2" t="s">
        <v>7705</v>
      </c>
      <c r="P230" s="155" t="s">
        <v>7788</v>
      </c>
      <c r="Q230" s="2" t="s">
        <v>8083</v>
      </c>
      <c r="R230" s="2">
        <v>96700669</v>
      </c>
      <c r="S230" s="159" t="s">
        <v>8084</v>
      </c>
      <c r="T230" s="159">
        <v>1640</v>
      </c>
      <c r="U230" s="159" t="s">
        <v>107</v>
      </c>
      <c r="V230" s="3" t="s">
        <v>7709</v>
      </c>
      <c r="W230" s="2">
        <v>240</v>
      </c>
      <c r="X230" s="2"/>
      <c r="Y230" s="2"/>
      <c r="Z230" s="2"/>
      <c r="AA230" s="2"/>
      <c r="AB230" s="2"/>
      <c r="AC230" s="2"/>
      <c r="AD230" s="2"/>
      <c r="AE230" s="2"/>
      <c r="AF230" s="2"/>
      <c r="AG230" s="2"/>
      <c r="AH230" s="2"/>
      <c r="AI230" s="2"/>
      <c r="AJ230" s="2"/>
      <c r="AK230" s="2"/>
      <c r="AL230" s="2"/>
      <c r="AM230" s="2"/>
      <c r="AN230" s="2"/>
    </row>
    <row r="231" spans="2:40">
      <c r="B231" s="26">
        <v>402</v>
      </c>
      <c r="C231" s="26" t="str">
        <f t="shared" si="24"/>
        <v>Y</v>
      </c>
      <c r="D231" s="26" t="b">
        <f t="shared" si="25"/>
        <v>0</v>
      </c>
      <c r="E231" s="26" t="str">
        <f t="shared" si="26"/>
        <v>N</v>
      </c>
      <c r="F231" s="2" t="s">
        <v>8085</v>
      </c>
      <c r="G231" s="2" t="str">
        <f t="shared" si="27"/>
        <v/>
      </c>
      <c r="H231" s="8" t="s">
        <v>344</v>
      </c>
      <c r="I231" s="31" t="s">
        <v>2717</v>
      </c>
      <c r="J231" s="31" t="s">
        <v>8015</v>
      </c>
      <c r="K231" s="31" t="s">
        <v>7701</v>
      </c>
      <c r="L231" s="31" t="s">
        <v>7702</v>
      </c>
      <c r="M231" s="31" t="s">
        <v>7703</v>
      </c>
      <c r="N231" s="2" t="s">
        <v>7760</v>
      </c>
      <c r="O231" s="2" t="s">
        <v>7705</v>
      </c>
      <c r="P231" s="155" t="s">
        <v>7788</v>
      </c>
      <c r="Q231" s="2" t="s">
        <v>8083</v>
      </c>
      <c r="R231" s="2">
        <v>96700669</v>
      </c>
      <c r="S231" s="159" t="s">
        <v>8084</v>
      </c>
      <c r="T231" s="159">
        <v>1640</v>
      </c>
      <c r="U231" s="159" t="s">
        <v>107</v>
      </c>
      <c r="V231" s="3" t="s">
        <v>7709</v>
      </c>
      <c r="W231" s="2">
        <v>240</v>
      </c>
      <c r="X231" s="2"/>
      <c r="Y231" s="2"/>
      <c r="Z231" s="2"/>
      <c r="AA231" s="2"/>
      <c r="AB231" s="2"/>
      <c r="AC231" s="2"/>
      <c r="AD231" s="2"/>
      <c r="AE231" s="2"/>
      <c r="AF231" s="2"/>
      <c r="AG231" s="2"/>
      <c r="AH231" s="2"/>
      <c r="AI231" s="2"/>
      <c r="AJ231" s="2"/>
      <c r="AK231" s="2"/>
      <c r="AL231" s="2"/>
      <c r="AM231" s="2"/>
      <c r="AN231" s="2"/>
    </row>
    <row r="232" spans="2:40">
      <c r="B232" s="26">
        <v>403</v>
      </c>
      <c r="C232" s="26" t="str">
        <f t="shared" si="24"/>
        <v>Y</v>
      </c>
      <c r="D232" s="26" t="b">
        <f t="shared" si="25"/>
        <v>0</v>
      </c>
      <c r="E232" s="26" t="str">
        <f t="shared" si="26"/>
        <v>N</v>
      </c>
      <c r="F232" s="2" t="s">
        <v>8086</v>
      </c>
      <c r="G232" s="2" t="str">
        <f t="shared" si="27"/>
        <v/>
      </c>
      <c r="H232" s="8" t="s">
        <v>344</v>
      </c>
      <c r="I232" s="31" t="s">
        <v>2717</v>
      </c>
      <c r="J232" s="31" t="s">
        <v>8015</v>
      </c>
      <c r="K232" s="31" t="s">
        <v>7701</v>
      </c>
      <c r="L232" s="31" t="s">
        <v>7702</v>
      </c>
      <c r="M232" s="31" t="s">
        <v>7703</v>
      </c>
      <c r="N232" s="2" t="s">
        <v>7762</v>
      </c>
      <c r="O232" s="2" t="s">
        <v>7705</v>
      </c>
      <c r="P232" s="155" t="s">
        <v>7788</v>
      </c>
      <c r="Q232" s="2" t="s">
        <v>7807</v>
      </c>
      <c r="R232" s="2">
        <v>96700670</v>
      </c>
      <c r="S232" s="159" t="s">
        <v>8087</v>
      </c>
      <c r="T232" s="159">
        <v>1776</v>
      </c>
      <c r="U232" s="159" t="s">
        <v>107</v>
      </c>
      <c r="V232" s="3" t="s">
        <v>7709</v>
      </c>
      <c r="W232" s="2">
        <v>265</v>
      </c>
      <c r="X232" s="2"/>
      <c r="Y232" s="2"/>
      <c r="Z232" s="2"/>
      <c r="AA232" s="2"/>
      <c r="AB232" s="2"/>
      <c r="AC232" s="2"/>
      <c r="AD232" s="2"/>
      <c r="AE232" s="2"/>
      <c r="AF232" s="2"/>
      <c r="AG232" s="2"/>
      <c r="AH232" s="2"/>
      <c r="AI232" s="2"/>
      <c r="AJ232" s="2"/>
      <c r="AK232" s="2"/>
      <c r="AL232" s="2"/>
      <c r="AM232" s="2"/>
      <c r="AN232" s="2"/>
    </row>
    <row r="233" spans="2:40">
      <c r="B233" s="26">
        <v>404</v>
      </c>
      <c r="C233" s="26" t="str">
        <f t="shared" si="24"/>
        <v>Y</v>
      </c>
      <c r="D233" s="26" t="b">
        <f t="shared" si="25"/>
        <v>0</v>
      </c>
      <c r="E233" s="26" t="str">
        <f t="shared" si="26"/>
        <v>N</v>
      </c>
      <c r="F233" s="2" t="s">
        <v>8088</v>
      </c>
      <c r="G233" s="2" t="str">
        <f t="shared" si="27"/>
        <v/>
      </c>
      <c r="H233" s="8" t="s">
        <v>344</v>
      </c>
      <c r="I233" s="31" t="s">
        <v>2717</v>
      </c>
      <c r="J233" s="31" t="s">
        <v>8015</v>
      </c>
      <c r="K233" s="31" t="s">
        <v>7701</v>
      </c>
      <c r="L233" s="31" t="s">
        <v>7702</v>
      </c>
      <c r="M233" s="31" t="s">
        <v>7703</v>
      </c>
      <c r="N233" s="2" t="s">
        <v>7765</v>
      </c>
      <c r="O233" s="2" t="s">
        <v>7705</v>
      </c>
      <c r="P233" s="155" t="s">
        <v>7788</v>
      </c>
      <c r="Q233" s="2" t="s">
        <v>7807</v>
      </c>
      <c r="R233" s="2">
        <v>96700670</v>
      </c>
      <c r="S233" s="159" t="s">
        <v>8087</v>
      </c>
      <c r="T233" s="159">
        <v>1776</v>
      </c>
      <c r="U233" s="159" t="s">
        <v>107</v>
      </c>
      <c r="V233" s="3" t="s">
        <v>7709</v>
      </c>
      <c r="W233" s="2">
        <v>265</v>
      </c>
      <c r="X233" s="2"/>
      <c r="Y233" s="2"/>
      <c r="Z233" s="2"/>
      <c r="AA233" s="2"/>
      <c r="AB233" s="2"/>
      <c r="AC233" s="2"/>
      <c r="AD233" s="2"/>
      <c r="AE233" s="2"/>
      <c r="AF233" s="2"/>
      <c r="AG233" s="2"/>
      <c r="AH233" s="2"/>
      <c r="AI233" s="2"/>
      <c r="AJ233" s="2"/>
      <c r="AK233" s="2"/>
      <c r="AL233" s="2"/>
      <c r="AM233" s="2"/>
      <c r="AN233" s="2"/>
    </row>
    <row r="234" spans="2:40">
      <c r="B234" s="26">
        <v>419</v>
      </c>
      <c r="C234" s="26" t="str">
        <f t="shared" si="24"/>
        <v>Y</v>
      </c>
      <c r="D234" s="26" t="b">
        <f t="shared" si="25"/>
        <v>1</v>
      </c>
      <c r="E234" s="26" t="str">
        <f t="shared" si="26"/>
        <v>Y</v>
      </c>
      <c r="F234" s="2" t="s">
        <v>8089</v>
      </c>
      <c r="G234" s="2" t="str">
        <f t="shared" si="27"/>
        <v>ConTab_BOM_KP_Baseplates_419</v>
      </c>
      <c r="H234" s="8" t="s">
        <v>344</v>
      </c>
      <c r="I234" s="31" t="s">
        <v>2717</v>
      </c>
      <c r="J234" s="31" t="s">
        <v>8015</v>
      </c>
      <c r="K234" s="31" t="s">
        <v>7701</v>
      </c>
      <c r="L234" s="31" t="s">
        <v>7702</v>
      </c>
      <c r="M234" s="31" t="s">
        <v>7703</v>
      </c>
      <c r="N234" s="2" t="s">
        <v>7704</v>
      </c>
      <c r="O234" s="2" t="s">
        <v>7814</v>
      </c>
      <c r="P234" s="155" t="s">
        <v>7706</v>
      </c>
      <c r="Q234" s="2" t="s">
        <v>7707</v>
      </c>
      <c r="R234" s="2" t="s">
        <v>544</v>
      </c>
      <c r="S234" s="159" t="s">
        <v>8090</v>
      </c>
      <c r="T234" s="159">
        <v>824</v>
      </c>
      <c r="U234" s="159" t="s">
        <v>107</v>
      </c>
      <c r="V234" s="3" t="s">
        <v>7709</v>
      </c>
      <c r="W234" s="2">
        <v>35</v>
      </c>
      <c r="X234" s="2"/>
      <c r="Y234" s="2"/>
      <c r="Z234" s="2"/>
      <c r="AA234" s="2"/>
      <c r="AB234" s="2"/>
      <c r="AC234" s="2"/>
      <c r="AD234" s="2"/>
      <c r="AE234" s="2"/>
      <c r="AF234" s="2"/>
      <c r="AG234" s="2"/>
      <c r="AH234" s="2"/>
      <c r="AI234" s="2"/>
      <c r="AJ234" s="2"/>
      <c r="AK234" s="2"/>
      <c r="AL234" s="2"/>
      <c r="AM234" s="2"/>
      <c r="AN234" s="2"/>
    </row>
    <row r="235" spans="2:40">
      <c r="B235" s="26">
        <v>420</v>
      </c>
      <c r="C235" s="26" t="str">
        <f t="shared" si="24"/>
        <v>Y</v>
      </c>
      <c r="D235" s="26" t="b">
        <f t="shared" si="25"/>
        <v>1</v>
      </c>
      <c r="E235" s="26" t="str">
        <f t="shared" si="26"/>
        <v>Y</v>
      </c>
      <c r="F235" s="2" t="s">
        <v>8091</v>
      </c>
      <c r="G235" s="2" t="str">
        <f t="shared" si="27"/>
        <v>ConTab_BOM_KP_Baseplates_420</v>
      </c>
      <c r="H235" s="8" t="s">
        <v>344</v>
      </c>
      <c r="I235" s="31" t="s">
        <v>2717</v>
      </c>
      <c r="J235" s="31" t="s">
        <v>8015</v>
      </c>
      <c r="K235" s="31" t="s">
        <v>7701</v>
      </c>
      <c r="L235" s="31" t="s">
        <v>7702</v>
      </c>
      <c r="M235" s="31" t="s">
        <v>7703</v>
      </c>
      <c r="N235" s="2" t="s">
        <v>7711</v>
      </c>
      <c r="O235" s="2" t="s">
        <v>7814</v>
      </c>
      <c r="P235" s="155" t="s">
        <v>7706</v>
      </c>
      <c r="Q235" s="2" t="s">
        <v>7707</v>
      </c>
      <c r="R235" s="2" t="s">
        <v>544</v>
      </c>
      <c r="S235" s="159" t="s">
        <v>8090</v>
      </c>
      <c r="T235" s="159">
        <v>824</v>
      </c>
      <c r="U235" s="159" t="s">
        <v>107</v>
      </c>
      <c r="V235" s="3" t="s">
        <v>7709</v>
      </c>
      <c r="W235" s="2">
        <v>35</v>
      </c>
      <c r="X235" s="2"/>
      <c r="Y235" s="2"/>
      <c r="Z235" s="2"/>
      <c r="AA235" s="2"/>
      <c r="AB235" s="2"/>
      <c r="AC235" s="2"/>
      <c r="AD235" s="2"/>
      <c r="AE235" s="2"/>
      <c r="AF235" s="2"/>
      <c r="AG235" s="2"/>
      <c r="AH235" s="2"/>
      <c r="AI235" s="2"/>
      <c r="AJ235" s="2"/>
      <c r="AK235" s="2"/>
      <c r="AL235" s="2"/>
      <c r="AM235" s="2"/>
      <c r="AN235" s="2"/>
    </row>
    <row r="236" spans="2:40">
      <c r="B236" s="26">
        <v>421</v>
      </c>
      <c r="C236" s="26" t="str">
        <f t="shared" si="24"/>
        <v>Y</v>
      </c>
      <c r="D236" s="26" t="b">
        <f t="shared" si="25"/>
        <v>1</v>
      </c>
      <c r="E236" s="26" t="str">
        <f t="shared" si="26"/>
        <v>Y</v>
      </c>
      <c r="F236" s="2" t="s">
        <v>8092</v>
      </c>
      <c r="G236" s="2" t="str">
        <f t="shared" si="27"/>
        <v>ConTab_BOM_KP_Baseplates_421</v>
      </c>
      <c r="H236" s="8" t="s">
        <v>344</v>
      </c>
      <c r="I236" s="31" t="s">
        <v>2717</v>
      </c>
      <c r="J236" s="31" t="s">
        <v>8015</v>
      </c>
      <c r="K236" s="31" t="s">
        <v>7701</v>
      </c>
      <c r="L236" s="31" t="s">
        <v>7702</v>
      </c>
      <c r="M236" s="31" t="s">
        <v>7703</v>
      </c>
      <c r="N236" s="2" t="s">
        <v>7713</v>
      </c>
      <c r="O236" s="2" t="s">
        <v>7814</v>
      </c>
      <c r="P236" s="155" t="s">
        <v>7706</v>
      </c>
      <c r="Q236" s="2" t="s">
        <v>7714</v>
      </c>
      <c r="R236" s="2" t="s">
        <v>544</v>
      </c>
      <c r="S236" s="159" t="s">
        <v>8093</v>
      </c>
      <c r="T236" s="159">
        <v>896</v>
      </c>
      <c r="U236" s="159" t="s">
        <v>107</v>
      </c>
      <c r="V236" s="3" t="s">
        <v>7709</v>
      </c>
      <c r="W236" s="2">
        <v>60</v>
      </c>
      <c r="X236" s="2"/>
      <c r="Y236" s="2"/>
      <c r="Z236" s="2"/>
      <c r="AA236" s="2"/>
      <c r="AB236" s="2"/>
      <c r="AC236" s="2"/>
      <c r="AD236" s="2"/>
      <c r="AE236" s="2"/>
      <c r="AF236" s="2"/>
      <c r="AG236" s="2"/>
      <c r="AH236" s="2"/>
      <c r="AI236" s="2"/>
      <c r="AJ236" s="2"/>
      <c r="AK236" s="2"/>
      <c r="AL236" s="2"/>
      <c r="AM236" s="2"/>
      <c r="AN236" s="2"/>
    </row>
    <row r="237" spans="2:40">
      <c r="B237" s="26">
        <v>422</v>
      </c>
      <c r="C237" s="26" t="str">
        <f t="shared" si="24"/>
        <v>Y</v>
      </c>
      <c r="D237" s="26" t="b">
        <f t="shared" si="25"/>
        <v>1</v>
      </c>
      <c r="E237" s="26" t="str">
        <f t="shared" si="26"/>
        <v>Y</v>
      </c>
      <c r="F237" s="2" t="s">
        <v>8094</v>
      </c>
      <c r="G237" s="2" t="str">
        <f t="shared" si="27"/>
        <v>ConTab_BOM_KP_Baseplates_422</v>
      </c>
      <c r="H237" s="8" t="s">
        <v>344</v>
      </c>
      <c r="I237" s="31" t="s">
        <v>2717</v>
      </c>
      <c r="J237" s="31" t="s">
        <v>8015</v>
      </c>
      <c r="K237" s="31" t="s">
        <v>7701</v>
      </c>
      <c r="L237" s="31" t="s">
        <v>7702</v>
      </c>
      <c r="M237" s="31" t="s">
        <v>7703</v>
      </c>
      <c r="N237" s="2" t="s">
        <v>7717</v>
      </c>
      <c r="O237" s="2" t="s">
        <v>7814</v>
      </c>
      <c r="P237" s="155" t="s">
        <v>7706</v>
      </c>
      <c r="Q237" s="2" t="s">
        <v>7714</v>
      </c>
      <c r="R237" s="2" t="s">
        <v>544</v>
      </c>
      <c r="S237" s="159" t="s">
        <v>8093</v>
      </c>
      <c r="T237" s="159">
        <v>896</v>
      </c>
      <c r="U237" s="159" t="s">
        <v>107</v>
      </c>
      <c r="V237" s="3" t="s">
        <v>7709</v>
      </c>
      <c r="W237" s="2">
        <v>60</v>
      </c>
      <c r="X237" s="2"/>
      <c r="Y237" s="2"/>
      <c r="Z237" s="2"/>
      <c r="AA237" s="2"/>
      <c r="AB237" s="2"/>
      <c r="AC237" s="2"/>
      <c r="AD237" s="2"/>
      <c r="AE237" s="2"/>
      <c r="AF237" s="2"/>
      <c r="AG237" s="2"/>
      <c r="AH237" s="2"/>
      <c r="AI237" s="2"/>
      <c r="AJ237" s="2"/>
      <c r="AK237" s="2"/>
      <c r="AL237" s="2"/>
      <c r="AM237" s="2"/>
      <c r="AN237" s="2"/>
    </row>
    <row r="238" spans="2:40">
      <c r="B238" s="26">
        <v>423</v>
      </c>
      <c r="C238" s="26" t="str">
        <f t="shared" si="24"/>
        <v>Y</v>
      </c>
      <c r="D238" s="26" t="b">
        <f t="shared" si="25"/>
        <v>1</v>
      </c>
      <c r="E238" s="26" t="str">
        <f t="shared" si="26"/>
        <v>Y</v>
      </c>
      <c r="F238" s="2" t="s">
        <v>8095</v>
      </c>
      <c r="G238" s="2" t="str">
        <f t="shared" si="27"/>
        <v>ConTab_BOM_KP_Baseplates_423</v>
      </c>
      <c r="H238" s="8" t="s">
        <v>344</v>
      </c>
      <c r="I238" s="31" t="s">
        <v>2717</v>
      </c>
      <c r="J238" s="31" t="s">
        <v>8015</v>
      </c>
      <c r="K238" s="31" t="s">
        <v>7701</v>
      </c>
      <c r="L238" s="31" t="s">
        <v>7702</v>
      </c>
      <c r="M238" s="31" t="s">
        <v>7703</v>
      </c>
      <c r="N238" s="2" t="s">
        <v>7719</v>
      </c>
      <c r="O238" s="2" t="s">
        <v>7814</v>
      </c>
      <c r="P238" s="155" t="s">
        <v>7706</v>
      </c>
      <c r="Q238" s="2" t="s">
        <v>7726</v>
      </c>
      <c r="R238" s="2" t="s">
        <v>544</v>
      </c>
      <c r="S238" s="159" t="s">
        <v>8096</v>
      </c>
      <c r="T238" s="159">
        <v>960</v>
      </c>
      <c r="U238" s="159" t="s">
        <v>107</v>
      </c>
      <c r="V238" s="3" t="s">
        <v>7709</v>
      </c>
      <c r="W238" s="2">
        <v>70</v>
      </c>
      <c r="X238" s="2"/>
      <c r="Y238" s="2"/>
      <c r="Z238" s="2"/>
      <c r="AA238" s="2"/>
      <c r="AB238" s="2"/>
      <c r="AC238" s="2"/>
      <c r="AD238" s="2"/>
      <c r="AE238" s="2"/>
      <c r="AF238" s="2"/>
      <c r="AG238" s="2"/>
      <c r="AH238" s="2"/>
      <c r="AI238" s="2"/>
      <c r="AJ238" s="2"/>
      <c r="AK238" s="2"/>
      <c r="AL238" s="2"/>
      <c r="AM238" s="2"/>
      <c r="AN238" s="2"/>
    </row>
    <row r="239" spans="2:40">
      <c r="B239" s="26">
        <v>424</v>
      </c>
      <c r="C239" s="26" t="str">
        <f t="shared" si="24"/>
        <v>Y</v>
      </c>
      <c r="D239" s="26" t="b">
        <f t="shared" si="25"/>
        <v>1</v>
      </c>
      <c r="E239" s="26" t="str">
        <f t="shared" si="26"/>
        <v>Y</v>
      </c>
      <c r="F239" s="2" t="s">
        <v>8097</v>
      </c>
      <c r="G239" s="2" t="str">
        <f t="shared" si="27"/>
        <v>ConTab_BOM_KP_Baseplates_424</v>
      </c>
      <c r="H239" s="8" t="s">
        <v>344</v>
      </c>
      <c r="I239" s="31" t="s">
        <v>2717</v>
      </c>
      <c r="J239" s="31" t="s">
        <v>8015</v>
      </c>
      <c r="K239" s="31" t="s">
        <v>7701</v>
      </c>
      <c r="L239" s="31" t="s">
        <v>7702</v>
      </c>
      <c r="M239" s="31" t="s">
        <v>7703</v>
      </c>
      <c r="N239" s="2" t="s">
        <v>7723</v>
      </c>
      <c r="O239" s="2" t="s">
        <v>7814</v>
      </c>
      <c r="P239" s="155" t="s">
        <v>7706</v>
      </c>
      <c r="Q239" s="2" t="s">
        <v>7726</v>
      </c>
      <c r="R239" s="2" t="s">
        <v>544</v>
      </c>
      <c r="S239" s="159" t="s">
        <v>8096</v>
      </c>
      <c r="T239" s="159">
        <v>960</v>
      </c>
      <c r="U239" s="159" t="s">
        <v>107</v>
      </c>
      <c r="V239" s="3" t="s">
        <v>7709</v>
      </c>
      <c r="W239" s="2">
        <v>70</v>
      </c>
      <c r="X239" s="2"/>
      <c r="Y239" s="2"/>
      <c r="Z239" s="2"/>
      <c r="AA239" s="2"/>
      <c r="AB239" s="2"/>
      <c r="AC239" s="2"/>
      <c r="AD239" s="2"/>
      <c r="AE239" s="2"/>
      <c r="AF239" s="2"/>
      <c r="AG239" s="2"/>
      <c r="AH239" s="2"/>
      <c r="AI239" s="2"/>
      <c r="AJ239" s="2"/>
      <c r="AK239" s="2"/>
      <c r="AL239" s="2"/>
      <c r="AM239" s="2"/>
      <c r="AN239" s="2"/>
    </row>
    <row r="240" spans="2:40">
      <c r="B240" s="26">
        <v>425</v>
      </c>
      <c r="C240" s="26" t="str">
        <f t="shared" si="24"/>
        <v>Y</v>
      </c>
      <c r="D240" s="26" t="b">
        <f t="shared" si="25"/>
        <v>1</v>
      </c>
      <c r="E240" s="26" t="str">
        <f t="shared" si="26"/>
        <v>Y</v>
      </c>
      <c r="F240" s="2" t="s">
        <v>8098</v>
      </c>
      <c r="G240" s="2" t="str">
        <f t="shared" si="27"/>
        <v>ConTab_BOM_KP_Baseplates_425</v>
      </c>
      <c r="H240" s="8" t="s">
        <v>344</v>
      </c>
      <c r="I240" s="31" t="s">
        <v>2717</v>
      </c>
      <c r="J240" s="31" t="s">
        <v>8015</v>
      </c>
      <c r="K240" s="31" t="s">
        <v>7701</v>
      </c>
      <c r="L240" s="31" t="s">
        <v>7702</v>
      </c>
      <c r="M240" s="31" t="s">
        <v>7703</v>
      </c>
      <c r="N240" s="2" t="s">
        <v>7725</v>
      </c>
      <c r="O240" s="2" t="s">
        <v>7814</v>
      </c>
      <c r="P240" s="155" t="s">
        <v>7706</v>
      </c>
      <c r="Q240" s="2" t="s">
        <v>7732</v>
      </c>
      <c r="R240" s="2" t="s">
        <v>544</v>
      </c>
      <c r="S240" s="159" t="s">
        <v>8099</v>
      </c>
      <c r="T240" s="159">
        <v>1030</v>
      </c>
      <c r="U240" s="159" t="s">
        <v>107</v>
      </c>
      <c r="V240" s="3" t="s">
        <v>7709</v>
      </c>
      <c r="W240" s="2">
        <v>135</v>
      </c>
      <c r="X240" s="2"/>
      <c r="Y240" s="2"/>
      <c r="Z240" s="2"/>
      <c r="AA240" s="2"/>
      <c r="AB240" s="2"/>
      <c r="AC240" s="2"/>
      <c r="AD240" s="2"/>
      <c r="AE240" s="2"/>
      <c r="AF240" s="2"/>
      <c r="AG240" s="2"/>
      <c r="AH240" s="2"/>
      <c r="AI240" s="2"/>
      <c r="AJ240" s="2"/>
      <c r="AK240" s="2"/>
      <c r="AL240" s="2"/>
      <c r="AM240" s="2"/>
      <c r="AN240" s="2"/>
    </row>
    <row r="241" spans="2:40">
      <c r="B241" s="26">
        <v>426</v>
      </c>
      <c r="C241" s="26" t="str">
        <f t="shared" si="24"/>
        <v>Y</v>
      </c>
      <c r="D241" s="26" t="b">
        <f t="shared" si="25"/>
        <v>1</v>
      </c>
      <c r="E241" s="26" t="str">
        <f t="shared" si="26"/>
        <v>Y</v>
      </c>
      <c r="F241" s="2" t="s">
        <v>8100</v>
      </c>
      <c r="G241" s="2" t="str">
        <f t="shared" si="27"/>
        <v>ConTab_BOM_KP_Baseplates_426</v>
      </c>
      <c r="H241" s="8" t="s">
        <v>344</v>
      </c>
      <c r="I241" s="31" t="s">
        <v>2717</v>
      </c>
      <c r="J241" s="31" t="s">
        <v>8015</v>
      </c>
      <c r="K241" s="31" t="s">
        <v>7701</v>
      </c>
      <c r="L241" s="31" t="s">
        <v>7702</v>
      </c>
      <c r="M241" s="31" t="s">
        <v>7703</v>
      </c>
      <c r="N241" s="2" t="s">
        <v>7729</v>
      </c>
      <c r="O241" s="2" t="s">
        <v>7814</v>
      </c>
      <c r="P241" s="155" t="s">
        <v>7706</v>
      </c>
      <c r="Q241" s="2" t="s">
        <v>7732</v>
      </c>
      <c r="R241" s="2" t="s">
        <v>544</v>
      </c>
      <c r="S241" s="159" t="s">
        <v>8099</v>
      </c>
      <c r="T241" s="159">
        <v>1030</v>
      </c>
      <c r="U241" s="159" t="s">
        <v>107</v>
      </c>
      <c r="V241" s="3" t="s">
        <v>7709</v>
      </c>
      <c r="W241" s="2">
        <v>135</v>
      </c>
      <c r="X241" s="2"/>
      <c r="Y241" s="2"/>
      <c r="Z241" s="2"/>
      <c r="AA241" s="2"/>
      <c r="AB241" s="2"/>
      <c r="AC241" s="2"/>
      <c r="AD241" s="2"/>
      <c r="AE241" s="2"/>
      <c r="AF241" s="2"/>
      <c r="AG241" s="2"/>
      <c r="AH241" s="2"/>
      <c r="AI241" s="2"/>
      <c r="AJ241" s="2"/>
      <c r="AK241" s="2"/>
      <c r="AL241" s="2"/>
      <c r="AM241" s="2"/>
      <c r="AN241" s="2"/>
    </row>
    <row r="242" spans="2:40">
      <c r="B242" s="26">
        <v>427</v>
      </c>
      <c r="C242" s="26" t="str">
        <f t="shared" si="24"/>
        <v>Y</v>
      </c>
      <c r="D242" s="26" t="b">
        <f t="shared" si="25"/>
        <v>1</v>
      </c>
      <c r="E242" s="26" t="str">
        <f t="shared" si="26"/>
        <v>Y</v>
      </c>
      <c r="F242" s="2" t="s">
        <v>8101</v>
      </c>
      <c r="G242" s="2" t="str">
        <f t="shared" si="27"/>
        <v>ConTab_BOM_KP_Baseplates_427</v>
      </c>
      <c r="H242" s="8" t="s">
        <v>344</v>
      </c>
      <c r="I242" s="31" t="s">
        <v>2717</v>
      </c>
      <c r="J242" s="31" t="s">
        <v>8015</v>
      </c>
      <c r="K242" s="31" t="s">
        <v>7701</v>
      </c>
      <c r="L242" s="31" t="s">
        <v>7702</v>
      </c>
      <c r="M242" s="31" t="s">
        <v>7703</v>
      </c>
      <c r="N242" s="2" t="s">
        <v>7731</v>
      </c>
      <c r="O242" s="2" t="s">
        <v>7814</v>
      </c>
      <c r="P242" s="155" t="s">
        <v>7706</v>
      </c>
      <c r="Q242" s="2" t="s">
        <v>7732</v>
      </c>
      <c r="R242" s="2" t="s">
        <v>544</v>
      </c>
      <c r="S242" s="159" t="s">
        <v>8102</v>
      </c>
      <c r="T242" s="159">
        <v>1096</v>
      </c>
      <c r="U242" s="159" t="s">
        <v>107</v>
      </c>
      <c r="V242" s="3" t="s">
        <v>7709</v>
      </c>
      <c r="W242" s="2">
        <v>200</v>
      </c>
      <c r="X242" s="2"/>
      <c r="Y242" s="2"/>
      <c r="Z242" s="2"/>
      <c r="AA242" s="2"/>
      <c r="AB242" s="2"/>
      <c r="AC242" s="2"/>
      <c r="AD242" s="2"/>
      <c r="AE242" s="2"/>
      <c r="AF242" s="2"/>
      <c r="AG242" s="2"/>
      <c r="AH242" s="2"/>
      <c r="AI242" s="2"/>
      <c r="AJ242" s="2"/>
      <c r="AK242" s="2"/>
      <c r="AL242" s="2"/>
      <c r="AM242" s="2"/>
      <c r="AN242" s="2"/>
    </row>
    <row r="243" spans="2:40">
      <c r="B243" s="26">
        <v>428</v>
      </c>
      <c r="C243" s="26" t="str">
        <f t="shared" si="24"/>
        <v>Y</v>
      </c>
      <c r="D243" s="26" t="b">
        <f t="shared" si="25"/>
        <v>1</v>
      </c>
      <c r="E243" s="26" t="str">
        <f t="shared" si="26"/>
        <v>Y</v>
      </c>
      <c r="F243" s="2" t="s">
        <v>8103</v>
      </c>
      <c r="G243" s="2" t="str">
        <f t="shared" si="27"/>
        <v>ConTab_BOM_KP_Baseplates_428</v>
      </c>
      <c r="H243" s="8" t="s">
        <v>344</v>
      </c>
      <c r="I243" s="31" t="s">
        <v>2717</v>
      </c>
      <c r="J243" s="31" t="s">
        <v>8015</v>
      </c>
      <c r="K243" s="31" t="s">
        <v>7701</v>
      </c>
      <c r="L243" s="31" t="s">
        <v>7702</v>
      </c>
      <c r="M243" s="31" t="s">
        <v>7703</v>
      </c>
      <c r="N243" s="2" t="s">
        <v>7735</v>
      </c>
      <c r="O243" s="2" t="s">
        <v>7814</v>
      </c>
      <c r="P243" s="155" t="s">
        <v>7706</v>
      </c>
      <c r="Q243" s="2" t="s">
        <v>7732</v>
      </c>
      <c r="R243" s="2" t="s">
        <v>544</v>
      </c>
      <c r="S243" s="159" t="s">
        <v>8102</v>
      </c>
      <c r="T243" s="159">
        <v>1096</v>
      </c>
      <c r="U243" s="159" t="s">
        <v>107</v>
      </c>
      <c r="V243" s="3" t="s">
        <v>7709</v>
      </c>
      <c r="W243" s="2">
        <v>200</v>
      </c>
      <c r="X243" s="2"/>
      <c r="Y243" s="2"/>
      <c r="Z243" s="2"/>
      <c r="AA243" s="2"/>
      <c r="AB243" s="2"/>
      <c r="AC243" s="2"/>
      <c r="AD243" s="2"/>
      <c r="AE243" s="2"/>
      <c r="AF243" s="2"/>
      <c r="AG243" s="2"/>
      <c r="AH243" s="2"/>
      <c r="AI243" s="2"/>
      <c r="AJ243" s="2"/>
      <c r="AK243" s="2"/>
      <c r="AL243" s="2"/>
      <c r="AM243" s="2"/>
      <c r="AN243" s="2"/>
    </row>
    <row r="244" spans="2:40">
      <c r="B244" s="26">
        <v>429</v>
      </c>
      <c r="C244" s="26" t="str">
        <f t="shared" si="24"/>
        <v>Y</v>
      </c>
      <c r="D244" s="26" t="b">
        <f t="shared" si="25"/>
        <v>1</v>
      </c>
      <c r="E244" s="26" t="str">
        <f t="shared" si="26"/>
        <v>Y</v>
      </c>
      <c r="F244" s="2" t="s">
        <v>8104</v>
      </c>
      <c r="G244" s="2" t="str">
        <f t="shared" si="27"/>
        <v>ConTab_BOM_KP_Baseplates_429</v>
      </c>
      <c r="H244" s="8" t="s">
        <v>344</v>
      </c>
      <c r="I244" s="31" t="s">
        <v>2717</v>
      </c>
      <c r="J244" s="31" t="s">
        <v>8015</v>
      </c>
      <c r="K244" s="31" t="s">
        <v>7701</v>
      </c>
      <c r="L244" s="31" t="s">
        <v>7702</v>
      </c>
      <c r="M244" s="31" t="s">
        <v>7703</v>
      </c>
      <c r="N244" s="2" t="s">
        <v>7704</v>
      </c>
      <c r="O244" s="2" t="s">
        <v>7814</v>
      </c>
      <c r="P244" s="155" t="s">
        <v>7737</v>
      </c>
      <c r="Q244" s="2" t="s">
        <v>7738</v>
      </c>
      <c r="R244" s="2" t="s">
        <v>544</v>
      </c>
      <c r="S244" s="159" t="s">
        <v>8105</v>
      </c>
      <c r="T244" s="159">
        <v>824</v>
      </c>
      <c r="U244" s="159" t="s">
        <v>107</v>
      </c>
      <c r="V244" s="3" t="s">
        <v>7709</v>
      </c>
      <c r="W244" s="2">
        <v>35</v>
      </c>
      <c r="X244" s="2"/>
      <c r="Y244" s="2"/>
      <c r="Z244" s="2"/>
      <c r="AA244" s="2"/>
      <c r="AB244" s="2"/>
      <c r="AC244" s="2"/>
      <c r="AD244" s="2"/>
      <c r="AE244" s="2"/>
      <c r="AF244" s="2"/>
      <c r="AG244" s="2"/>
      <c r="AH244" s="2"/>
      <c r="AI244" s="2"/>
      <c r="AJ244" s="2"/>
      <c r="AK244" s="2"/>
      <c r="AL244" s="2"/>
      <c r="AM244" s="2"/>
      <c r="AN244" s="2"/>
    </row>
    <row r="245" spans="2:40">
      <c r="B245" s="26">
        <v>430</v>
      </c>
      <c r="C245" s="26" t="str">
        <f t="shared" si="24"/>
        <v>Y</v>
      </c>
      <c r="D245" s="26" t="b">
        <f t="shared" si="25"/>
        <v>1</v>
      </c>
      <c r="E245" s="26" t="str">
        <f t="shared" si="26"/>
        <v>Y</v>
      </c>
      <c r="F245" s="2" t="s">
        <v>8106</v>
      </c>
      <c r="G245" s="2" t="str">
        <f t="shared" si="27"/>
        <v>ConTab_BOM_KP_Baseplates_430</v>
      </c>
      <c r="H245" s="8" t="s">
        <v>344</v>
      </c>
      <c r="I245" s="31" t="s">
        <v>2717</v>
      </c>
      <c r="J245" s="31" t="s">
        <v>8015</v>
      </c>
      <c r="K245" s="31" t="s">
        <v>7701</v>
      </c>
      <c r="L245" s="31" t="s">
        <v>7702</v>
      </c>
      <c r="M245" s="31" t="s">
        <v>7703</v>
      </c>
      <c r="N245" s="2" t="s">
        <v>7711</v>
      </c>
      <c r="O245" s="2" t="s">
        <v>7814</v>
      </c>
      <c r="P245" s="155" t="s">
        <v>7737</v>
      </c>
      <c r="Q245" s="2" t="s">
        <v>7738</v>
      </c>
      <c r="R245" s="2" t="s">
        <v>544</v>
      </c>
      <c r="S245" s="159" t="s">
        <v>8105</v>
      </c>
      <c r="T245" s="159">
        <v>824</v>
      </c>
      <c r="U245" s="159" t="s">
        <v>107</v>
      </c>
      <c r="V245" s="3" t="s">
        <v>7709</v>
      </c>
      <c r="W245" s="2">
        <v>35</v>
      </c>
      <c r="X245" s="2"/>
      <c r="Y245" s="2"/>
      <c r="Z245" s="2"/>
      <c r="AA245" s="2"/>
      <c r="AB245" s="2"/>
      <c r="AC245" s="2"/>
      <c r="AD245" s="2"/>
      <c r="AE245" s="2"/>
      <c r="AF245" s="2"/>
      <c r="AG245" s="2"/>
      <c r="AH245" s="2"/>
      <c r="AI245" s="2"/>
      <c r="AJ245" s="2"/>
      <c r="AK245" s="2"/>
      <c r="AL245" s="2"/>
      <c r="AM245" s="2"/>
      <c r="AN245" s="2"/>
    </row>
    <row r="246" spans="2:40">
      <c r="B246" s="26">
        <v>431</v>
      </c>
      <c r="C246" s="26" t="str">
        <f t="shared" si="24"/>
        <v>Y</v>
      </c>
      <c r="D246" s="26" t="b">
        <f t="shared" si="25"/>
        <v>1</v>
      </c>
      <c r="E246" s="26" t="str">
        <f t="shared" si="26"/>
        <v>Y</v>
      </c>
      <c r="F246" s="2" t="s">
        <v>8107</v>
      </c>
      <c r="G246" s="2" t="str">
        <f t="shared" si="27"/>
        <v>ConTab_BOM_KP_Baseplates_431</v>
      </c>
      <c r="H246" s="8" t="s">
        <v>344</v>
      </c>
      <c r="I246" s="31" t="s">
        <v>2717</v>
      </c>
      <c r="J246" s="31" t="s">
        <v>8015</v>
      </c>
      <c r="K246" s="31" t="s">
        <v>7701</v>
      </c>
      <c r="L246" s="31" t="s">
        <v>7702</v>
      </c>
      <c r="M246" s="31" t="s">
        <v>7703</v>
      </c>
      <c r="N246" s="2" t="s">
        <v>7713</v>
      </c>
      <c r="O246" s="2" t="s">
        <v>7814</v>
      </c>
      <c r="P246" s="155" t="s">
        <v>7737</v>
      </c>
      <c r="Q246" s="2" t="s">
        <v>7738</v>
      </c>
      <c r="R246" s="2" t="s">
        <v>544</v>
      </c>
      <c r="S246" s="159" t="s">
        <v>8108</v>
      </c>
      <c r="T246" s="159">
        <v>896</v>
      </c>
      <c r="U246" s="159" t="s">
        <v>107</v>
      </c>
      <c r="V246" s="3" t="s">
        <v>7709</v>
      </c>
      <c r="W246" s="2">
        <v>60</v>
      </c>
      <c r="X246" s="2"/>
      <c r="Y246" s="2"/>
      <c r="Z246" s="2"/>
      <c r="AA246" s="2"/>
      <c r="AB246" s="2"/>
      <c r="AC246" s="2"/>
      <c r="AD246" s="2"/>
      <c r="AE246" s="2"/>
      <c r="AF246" s="2"/>
      <c r="AG246" s="2"/>
      <c r="AH246" s="2"/>
      <c r="AI246" s="2"/>
      <c r="AJ246" s="2"/>
      <c r="AK246" s="2"/>
      <c r="AL246" s="2"/>
      <c r="AM246" s="2"/>
      <c r="AN246" s="2"/>
    </row>
    <row r="247" spans="2:40">
      <c r="B247" s="26">
        <v>432</v>
      </c>
      <c r="C247" s="26" t="str">
        <f t="shared" si="24"/>
        <v>Y</v>
      </c>
      <c r="D247" s="26" t="b">
        <f t="shared" si="25"/>
        <v>1</v>
      </c>
      <c r="E247" s="26" t="str">
        <f t="shared" si="26"/>
        <v>Y</v>
      </c>
      <c r="F247" s="2" t="s">
        <v>8109</v>
      </c>
      <c r="G247" s="2" t="str">
        <f t="shared" si="27"/>
        <v>ConTab_BOM_KP_Baseplates_432</v>
      </c>
      <c r="H247" s="8" t="s">
        <v>344</v>
      </c>
      <c r="I247" s="31" t="s">
        <v>2717</v>
      </c>
      <c r="J247" s="31" t="s">
        <v>8015</v>
      </c>
      <c r="K247" s="31" t="s">
        <v>7701</v>
      </c>
      <c r="L247" s="31" t="s">
        <v>7702</v>
      </c>
      <c r="M247" s="31" t="s">
        <v>7703</v>
      </c>
      <c r="N247" s="2" t="s">
        <v>7717</v>
      </c>
      <c r="O247" s="2" t="s">
        <v>7814</v>
      </c>
      <c r="P247" s="155" t="s">
        <v>7737</v>
      </c>
      <c r="Q247" s="2" t="s">
        <v>7738</v>
      </c>
      <c r="R247" s="2" t="s">
        <v>544</v>
      </c>
      <c r="S247" s="159" t="s">
        <v>8108</v>
      </c>
      <c r="T247" s="159">
        <v>896</v>
      </c>
      <c r="U247" s="159" t="s">
        <v>107</v>
      </c>
      <c r="V247" s="3" t="s">
        <v>7709</v>
      </c>
      <c r="W247" s="2">
        <v>60</v>
      </c>
      <c r="X247" s="2"/>
      <c r="Y247" s="2"/>
      <c r="Z247" s="2"/>
      <c r="AA247" s="2"/>
      <c r="AB247" s="2"/>
      <c r="AC247" s="2"/>
      <c r="AD247" s="2"/>
      <c r="AE247" s="2"/>
      <c r="AF247" s="2"/>
      <c r="AG247" s="2"/>
      <c r="AH247" s="2"/>
      <c r="AI247" s="2"/>
      <c r="AJ247" s="2"/>
      <c r="AK247" s="2"/>
      <c r="AL247" s="2"/>
      <c r="AM247" s="2"/>
      <c r="AN247" s="2"/>
    </row>
    <row r="248" spans="2:40">
      <c r="B248" s="26">
        <v>433</v>
      </c>
      <c r="C248" s="26" t="str">
        <f t="shared" si="24"/>
        <v>Y</v>
      </c>
      <c r="D248" s="26" t="b">
        <f t="shared" si="25"/>
        <v>1</v>
      </c>
      <c r="E248" s="26" t="str">
        <f t="shared" si="26"/>
        <v>Y</v>
      </c>
      <c r="F248" s="2" t="s">
        <v>8110</v>
      </c>
      <c r="G248" s="2" t="str">
        <f t="shared" si="27"/>
        <v>ConTab_BOM_KP_Baseplates_433</v>
      </c>
      <c r="H248" s="8" t="s">
        <v>344</v>
      </c>
      <c r="I248" s="31" t="s">
        <v>2717</v>
      </c>
      <c r="J248" s="31" t="s">
        <v>8015</v>
      </c>
      <c r="K248" s="31" t="s">
        <v>7701</v>
      </c>
      <c r="L248" s="31" t="s">
        <v>7702</v>
      </c>
      <c r="M248" s="31" t="s">
        <v>7703</v>
      </c>
      <c r="N248" s="2" t="s">
        <v>7719</v>
      </c>
      <c r="O248" s="2" t="s">
        <v>7814</v>
      </c>
      <c r="P248" s="155" t="s">
        <v>7737</v>
      </c>
      <c r="Q248" s="2" t="s">
        <v>7745</v>
      </c>
      <c r="R248" s="2" t="s">
        <v>544</v>
      </c>
      <c r="S248" s="159" t="s">
        <v>8111</v>
      </c>
      <c r="T248" s="159">
        <v>960</v>
      </c>
      <c r="U248" s="159" t="s">
        <v>107</v>
      </c>
      <c r="V248" s="3" t="s">
        <v>7709</v>
      </c>
      <c r="W248" s="2">
        <v>70</v>
      </c>
      <c r="X248" s="2"/>
      <c r="Y248" s="2"/>
      <c r="Z248" s="2"/>
      <c r="AA248" s="2"/>
      <c r="AB248" s="2"/>
      <c r="AC248" s="2"/>
      <c r="AD248" s="2"/>
      <c r="AE248" s="2"/>
      <c r="AF248" s="2"/>
      <c r="AG248" s="2"/>
      <c r="AH248" s="2"/>
      <c r="AI248" s="2"/>
      <c r="AJ248" s="2"/>
      <c r="AK248" s="2"/>
      <c r="AL248" s="2"/>
      <c r="AM248" s="2"/>
      <c r="AN248" s="2"/>
    </row>
    <row r="249" spans="2:40">
      <c r="B249" s="26">
        <v>434</v>
      </c>
      <c r="C249" s="26" t="str">
        <f t="shared" si="24"/>
        <v>Y</v>
      </c>
      <c r="D249" s="26" t="b">
        <f t="shared" si="25"/>
        <v>1</v>
      </c>
      <c r="E249" s="26" t="str">
        <f t="shared" si="26"/>
        <v>Y</v>
      </c>
      <c r="F249" s="2" t="s">
        <v>8112</v>
      </c>
      <c r="G249" s="2" t="str">
        <f t="shared" si="27"/>
        <v>ConTab_BOM_KP_Baseplates_434</v>
      </c>
      <c r="H249" s="8" t="s">
        <v>344</v>
      </c>
      <c r="I249" s="31" t="s">
        <v>2717</v>
      </c>
      <c r="J249" s="31" t="s">
        <v>8015</v>
      </c>
      <c r="K249" s="31" t="s">
        <v>7701</v>
      </c>
      <c r="L249" s="31" t="s">
        <v>7702</v>
      </c>
      <c r="M249" s="31" t="s">
        <v>7703</v>
      </c>
      <c r="N249" s="2" t="s">
        <v>7723</v>
      </c>
      <c r="O249" s="2" t="s">
        <v>7814</v>
      </c>
      <c r="P249" s="155" t="s">
        <v>7737</v>
      </c>
      <c r="Q249" s="2" t="s">
        <v>7745</v>
      </c>
      <c r="R249" s="2" t="s">
        <v>544</v>
      </c>
      <c r="S249" s="159" t="s">
        <v>8111</v>
      </c>
      <c r="T249" s="159">
        <v>960</v>
      </c>
      <c r="U249" s="159" t="s">
        <v>107</v>
      </c>
      <c r="V249" s="3" t="s">
        <v>7709</v>
      </c>
      <c r="W249" s="2">
        <v>70</v>
      </c>
      <c r="X249" s="2"/>
      <c r="Y249" s="2"/>
      <c r="Z249" s="2"/>
      <c r="AA249" s="2"/>
      <c r="AB249" s="2"/>
      <c r="AC249" s="2"/>
      <c r="AD249" s="2"/>
      <c r="AE249" s="2"/>
      <c r="AF249" s="2"/>
      <c r="AG249" s="2"/>
      <c r="AH249" s="2"/>
      <c r="AI249" s="2"/>
      <c r="AJ249" s="2"/>
      <c r="AK249" s="2"/>
      <c r="AL249" s="2"/>
      <c r="AM249" s="2"/>
      <c r="AN249" s="2"/>
    </row>
    <row r="250" spans="2:40">
      <c r="B250" s="26">
        <v>435</v>
      </c>
      <c r="C250" s="26" t="str">
        <f t="shared" si="24"/>
        <v>Y</v>
      </c>
      <c r="D250" s="26" t="b">
        <f t="shared" si="25"/>
        <v>1</v>
      </c>
      <c r="E250" s="26" t="str">
        <f t="shared" si="26"/>
        <v>Y</v>
      </c>
      <c r="F250" s="2" t="s">
        <v>8113</v>
      </c>
      <c r="G250" s="2" t="str">
        <f t="shared" si="27"/>
        <v>ConTab_BOM_KP_Baseplates_435</v>
      </c>
      <c r="H250" s="8" t="s">
        <v>344</v>
      </c>
      <c r="I250" s="31" t="s">
        <v>2717</v>
      </c>
      <c r="J250" s="31" t="s">
        <v>8015</v>
      </c>
      <c r="K250" s="31" t="s">
        <v>7701</v>
      </c>
      <c r="L250" s="31" t="s">
        <v>7702</v>
      </c>
      <c r="M250" s="31" t="s">
        <v>7703</v>
      </c>
      <c r="N250" s="2" t="s">
        <v>7725</v>
      </c>
      <c r="O250" s="2" t="s">
        <v>7814</v>
      </c>
      <c r="P250" s="155" t="s">
        <v>7737</v>
      </c>
      <c r="Q250" s="2" t="s">
        <v>7749</v>
      </c>
      <c r="R250" s="2" t="s">
        <v>544</v>
      </c>
      <c r="S250" s="159" t="s">
        <v>8114</v>
      </c>
      <c r="T250" s="159">
        <v>1030</v>
      </c>
      <c r="U250" s="159" t="s">
        <v>107</v>
      </c>
      <c r="V250" s="3" t="s">
        <v>7709</v>
      </c>
      <c r="W250" s="2">
        <v>135</v>
      </c>
      <c r="X250" s="2"/>
      <c r="Y250" s="2"/>
      <c r="Z250" s="2"/>
      <c r="AA250" s="2"/>
      <c r="AB250" s="2"/>
      <c r="AC250" s="2"/>
      <c r="AD250" s="2"/>
      <c r="AE250" s="2"/>
      <c r="AF250" s="2"/>
      <c r="AG250" s="2"/>
      <c r="AH250" s="2"/>
      <c r="AI250" s="2"/>
      <c r="AJ250" s="2"/>
      <c r="AK250" s="2"/>
      <c r="AL250" s="2"/>
      <c r="AM250" s="2"/>
      <c r="AN250" s="2"/>
    </row>
    <row r="251" spans="2:40">
      <c r="B251" s="26">
        <v>436</v>
      </c>
      <c r="C251" s="26" t="str">
        <f t="shared" si="24"/>
        <v>Y</v>
      </c>
      <c r="D251" s="26" t="b">
        <f t="shared" si="25"/>
        <v>1</v>
      </c>
      <c r="E251" s="26" t="str">
        <f t="shared" si="26"/>
        <v>Y</v>
      </c>
      <c r="F251" s="2" t="s">
        <v>8115</v>
      </c>
      <c r="G251" s="2" t="str">
        <f t="shared" si="27"/>
        <v>ConTab_BOM_KP_Baseplates_436</v>
      </c>
      <c r="H251" s="8" t="s">
        <v>344</v>
      </c>
      <c r="I251" s="31" t="s">
        <v>2717</v>
      </c>
      <c r="J251" s="31" t="s">
        <v>8015</v>
      </c>
      <c r="K251" s="31" t="s">
        <v>7701</v>
      </c>
      <c r="L251" s="31" t="s">
        <v>7702</v>
      </c>
      <c r="M251" s="31" t="s">
        <v>7703</v>
      </c>
      <c r="N251" s="2" t="s">
        <v>7729</v>
      </c>
      <c r="O251" s="2" t="s">
        <v>7814</v>
      </c>
      <c r="P251" s="155" t="s">
        <v>7737</v>
      </c>
      <c r="Q251" s="2" t="s">
        <v>7749</v>
      </c>
      <c r="R251" s="2" t="s">
        <v>544</v>
      </c>
      <c r="S251" s="159" t="s">
        <v>8114</v>
      </c>
      <c r="T251" s="159">
        <v>1030</v>
      </c>
      <c r="U251" s="159" t="s">
        <v>107</v>
      </c>
      <c r="V251" s="3" t="s">
        <v>7709</v>
      </c>
      <c r="W251" s="2">
        <v>135</v>
      </c>
      <c r="X251" s="2"/>
      <c r="Y251" s="2"/>
      <c r="Z251" s="2"/>
      <c r="AA251" s="2"/>
      <c r="AB251" s="2"/>
      <c r="AC251" s="2"/>
      <c r="AD251" s="2"/>
      <c r="AE251" s="2"/>
      <c r="AF251" s="2"/>
      <c r="AG251" s="2"/>
      <c r="AH251" s="2"/>
      <c r="AI251" s="2"/>
      <c r="AJ251" s="2"/>
      <c r="AK251" s="2"/>
      <c r="AL251" s="2"/>
      <c r="AM251" s="2"/>
      <c r="AN251" s="2"/>
    </row>
    <row r="252" spans="2:40">
      <c r="B252" s="26">
        <v>437</v>
      </c>
      <c r="C252" s="26" t="str">
        <f t="shared" si="24"/>
        <v>Y</v>
      </c>
      <c r="D252" s="26" t="b">
        <f t="shared" si="25"/>
        <v>1</v>
      </c>
      <c r="E252" s="26" t="str">
        <f t="shared" si="26"/>
        <v>Y</v>
      </c>
      <c r="F252" s="2" t="s">
        <v>8116</v>
      </c>
      <c r="G252" s="2" t="str">
        <f t="shared" si="27"/>
        <v>ConTab_BOM_KP_Baseplates_437</v>
      </c>
      <c r="H252" s="8" t="s">
        <v>344</v>
      </c>
      <c r="I252" s="31" t="s">
        <v>2717</v>
      </c>
      <c r="J252" s="31" t="s">
        <v>8015</v>
      </c>
      <c r="K252" s="31" t="s">
        <v>7701</v>
      </c>
      <c r="L252" s="31" t="s">
        <v>7702</v>
      </c>
      <c r="M252" s="31" t="s">
        <v>7703</v>
      </c>
      <c r="N252" s="2" t="s">
        <v>7731</v>
      </c>
      <c r="O252" s="2" t="s">
        <v>7814</v>
      </c>
      <c r="P252" s="155" t="s">
        <v>7737</v>
      </c>
      <c r="Q252" s="2" t="s">
        <v>7749</v>
      </c>
      <c r="R252" s="2" t="s">
        <v>544</v>
      </c>
      <c r="S252" s="159" t="s">
        <v>8117</v>
      </c>
      <c r="T252" s="159">
        <v>1096</v>
      </c>
      <c r="U252" s="159" t="s">
        <v>107</v>
      </c>
      <c r="V252" s="3" t="s">
        <v>7709</v>
      </c>
      <c r="W252" s="2">
        <v>200</v>
      </c>
      <c r="X252" s="2"/>
      <c r="Y252" s="2"/>
      <c r="Z252" s="2"/>
      <c r="AA252" s="2"/>
      <c r="AB252" s="2"/>
      <c r="AC252" s="2"/>
      <c r="AD252" s="2"/>
      <c r="AE252" s="2"/>
      <c r="AF252" s="2"/>
      <c r="AG252" s="2"/>
      <c r="AH252" s="2"/>
      <c r="AI252" s="2"/>
      <c r="AJ252" s="2"/>
      <c r="AK252" s="2"/>
      <c r="AL252" s="2"/>
      <c r="AM252" s="2"/>
      <c r="AN252" s="2"/>
    </row>
    <row r="253" spans="2:40">
      <c r="B253" s="26">
        <v>438</v>
      </c>
      <c r="C253" s="26" t="str">
        <f t="shared" si="24"/>
        <v>Y</v>
      </c>
      <c r="D253" s="26" t="b">
        <f t="shared" si="25"/>
        <v>1</v>
      </c>
      <c r="E253" s="26" t="str">
        <f t="shared" si="26"/>
        <v>Y</v>
      </c>
      <c r="F253" s="2" t="s">
        <v>8118</v>
      </c>
      <c r="G253" s="2" t="str">
        <f t="shared" si="27"/>
        <v>ConTab_BOM_KP_Baseplates_438</v>
      </c>
      <c r="H253" s="8" t="s">
        <v>344</v>
      </c>
      <c r="I253" s="31" t="s">
        <v>2717</v>
      </c>
      <c r="J253" s="31" t="s">
        <v>8015</v>
      </c>
      <c r="K253" s="31" t="s">
        <v>7701</v>
      </c>
      <c r="L253" s="31" t="s">
        <v>7702</v>
      </c>
      <c r="M253" s="31" t="s">
        <v>7703</v>
      </c>
      <c r="N253" s="2" t="s">
        <v>7735</v>
      </c>
      <c r="O253" s="2" t="s">
        <v>7814</v>
      </c>
      <c r="P253" s="155" t="s">
        <v>7737</v>
      </c>
      <c r="Q253" s="2" t="s">
        <v>7749</v>
      </c>
      <c r="R253" s="2" t="s">
        <v>544</v>
      </c>
      <c r="S253" s="159" t="s">
        <v>8117</v>
      </c>
      <c r="T253" s="159">
        <v>1096</v>
      </c>
      <c r="U253" s="159" t="s">
        <v>107</v>
      </c>
      <c r="V253" s="3" t="s">
        <v>7709</v>
      </c>
      <c r="W253" s="2">
        <v>200</v>
      </c>
      <c r="X253" s="2"/>
      <c r="Y253" s="2"/>
      <c r="Z253" s="2"/>
      <c r="AA253" s="2"/>
      <c r="AB253" s="2"/>
      <c r="AC253" s="2"/>
      <c r="AD253" s="2"/>
      <c r="AE253" s="2"/>
      <c r="AF253" s="2"/>
      <c r="AG253" s="2"/>
      <c r="AH253" s="2"/>
      <c r="AI253" s="2"/>
      <c r="AJ253" s="2"/>
      <c r="AK253" s="2"/>
      <c r="AL253" s="2"/>
      <c r="AM253" s="2"/>
      <c r="AN253" s="2"/>
    </row>
    <row r="254" spans="2:40">
      <c r="B254" s="26">
        <v>439</v>
      </c>
      <c r="C254" s="26" t="str">
        <f t="shared" si="24"/>
        <v>Y</v>
      </c>
      <c r="D254" s="26" t="b">
        <f t="shared" si="25"/>
        <v>1</v>
      </c>
      <c r="E254" s="26" t="str">
        <f t="shared" si="26"/>
        <v>Y</v>
      </c>
      <c r="F254" s="2" t="s">
        <v>8119</v>
      </c>
      <c r="G254" s="2" t="str">
        <f t="shared" si="27"/>
        <v>ConTab_BOM_KP_Baseplates_439</v>
      </c>
      <c r="H254" s="8" t="s">
        <v>344</v>
      </c>
      <c r="I254" s="31" t="s">
        <v>2717</v>
      </c>
      <c r="J254" s="31" t="s">
        <v>8015</v>
      </c>
      <c r="K254" s="31" t="s">
        <v>7701</v>
      </c>
      <c r="L254" s="31" t="s">
        <v>7702</v>
      </c>
      <c r="M254" s="31" t="s">
        <v>7703</v>
      </c>
      <c r="N254" s="2" t="s">
        <v>7756</v>
      </c>
      <c r="O254" s="2" t="s">
        <v>7814</v>
      </c>
      <c r="P254" s="155" t="s">
        <v>7737</v>
      </c>
      <c r="Q254" s="2" t="s">
        <v>8046</v>
      </c>
      <c r="R254" s="2" t="s">
        <v>544</v>
      </c>
      <c r="S254" s="159" t="s">
        <v>8120</v>
      </c>
      <c r="T254" s="159">
        <v>1232</v>
      </c>
      <c r="U254" s="159" t="s">
        <v>107</v>
      </c>
      <c r="V254" s="3" t="s">
        <v>7709</v>
      </c>
      <c r="W254" s="2">
        <v>240</v>
      </c>
      <c r="X254" s="2"/>
      <c r="Y254" s="2"/>
      <c r="Z254" s="2"/>
      <c r="AA254" s="2"/>
      <c r="AB254" s="2"/>
      <c r="AC254" s="2"/>
      <c r="AD254" s="2"/>
      <c r="AE254" s="2"/>
      <c r="AF254" s="2"/>
      <c r="AG254" s="2"/>
      <c r="AH254" s="2"/>
      <c r="AI254" s="2"/>
      <c r="AJ254" s="2"/>
      <c r="AK254" s="2"/>
      <c r="AL254" s="2"/>
      <c r="AM254" s="2"/>
      <c r="AN254" s="2"/>
    </row>
    <row r="255" spans="2:40">
      <c r="B255" s="26">
        <v>440</v>
      </c>
      <c r="C255" s="26" t="str">
        <f t="shared" si="24"/>
        <v>Y</v>
      </c>
      <c r="D255" s="26" t="b">
        <f t="shared" si="25"/>
        <v>1</v>
      </c>
      <c r="E255" s="26" t="str">
        <f t="shared" si="26"/>
        <v>Y</v>
      </c>
      <c r="F255" s="2" t="s">
        <v>8121</v>
      </c>
      <c r="G255" s="2" t="str">
        <f t="shared" si="27"/>
        <v>ConTab_BOM_KP_Baseplates_440</v>
      </c>
      <c r="H255" s="8" t="s">
        <v>344</v>
      </c>
      <c r="I255" s="31" t="s">
        <v>2717</v>
      </c>
      <c r="J255" s="31" t="s">
        <v>8015</v>
      </c>
      <c r="K255" s="31" t="s">
        <v>7701</v>
      </c>
      <c r="L255" s="31" t="s">
        <v>7702</v>
      </c>
      <c r="M255" s="31" t="s">
        <v>7703</v>
      </c>
      <c r="N255" s="2" t="s">
        <v>7760</v>
      </c>
      <c r="O255" s="2" t="s">
        <v>7814</v>
      </c>
      <c r="P255" s="155" t="s">
        <v>7737</v>
      </c>
      <c r="Q255" s="2" t="s">
        <v>8046</v>
      </c>
      <c r="R255" s="2" t="s">
        <v>544</v>
      </c>
      <c r="S255" s="159" t="s">
        <v>8120</v>
      </c>
      <c r="T255" s="159">
        <v>1232</v>
      </c>
      <c r="U255" s="159" t="s">
        <v>107</v>
      </c>
      <c r="V255" s="3" t="s">
        <v>7709</v>
      </c>
      <c r="W255" s="2">
        <v>240</v>
      </c>
      <c r="X255" s="2"/>
      <c r="Y255" s="2"/>
      <c r="Z255" s="2"/>
      <c r="AA255" s="2"/>
      <c r="AB255" s="2"/>
      <c r="AC255" s="2"/>
      <c r="AD255" s="2"/>
      <c r="AE255" s="2"/>
      <c r="AF255" s="2"/>
      <c r="AG255" s="2"/>
      <c r="AH255" s="2"/>
      <c r="AI255" s="2"/>
      <c r="AJ255" s="2"/>
      <c r="AK255" s="2"/>
      <c r="AL255" s="2"/>
      <c r="AM255" s="2"/>
      <c r="AN255" s="2"/>
    </row>
    <row r="256" spans="2:40">
      <c r="B256" s="26">
        <v>441</v>
      </c>
      <c r="C256" s="26" t="str">
        <f t="shared" si="24"/>
        <v>Y</v>
      </c>
      <c r="D256" s="26" t="b">
        <f t="shared" si="25"/>
        <v>1</v>
      </c>
      <c r="E256" s="26" t="str">
        <f t="shared" si="26"/>
        <v>Y</v>
      </c>
      <c r="F256" s="2" t="s">
        <v>8122</v>
      </c>
      <c r="G256" s="2" t="str">
        <f t="shared" si="27"/>
        <v>ConTab_BOM_KP_Baseplates_441</v>
      </c>
      <c r="H256" s="8" t="s">
        <v>344</v>
      </c>
      <c r="I256" s="31" t="s">
        <v>2717</v>
      </c>
      <c r="J256" s="31" t="s">
        <v>8015</v>
      </c>
      <c r="K256" s="31" t="s">
        <v>7701</v>
      </c>
      <c r="L256" s="31" t="s">
        <v>7702</v>
      </c>
      <c r="M256" s="31" t="s">
        <v>7703</v>
      </c>
      <c r="N256" s="2" t="s">
        <v>7762</v>
      </c>
      <c r="O256" s="2" t="s">
        <v>7814</v>
      </c>
      <c r="P256" s="155" t="s">
        <v>7737</v>
      </c>
      <c r="Q256" s="2" t="s">
        <v>7757</v>
      </c>
      <c r="R256" s="2" t="s">
        <v>544</v>
      </c>
      <c r="S256" s="159" t="s">
        <v>8123</v>
      </c>
      <c r="T256" s="159">
        <v>1368</v>
      </c>
      <c r="U256" s="159" t="s">
        <v>107</v>
      </c>
      <c r="V256" s="3" t="s">
        <v>7709</v>
      </c>
      <c r="W256" s="2">
        <v>265</v>
      </c>
      <c r="X256" s="2"/>
      <c r="Y256" s="2"/>
      <c r="Z256" s="2"/>
      <c r="AA256" s="2"/>
      <c r="AB256" s="2"/>
      <c r="AC256" s="2"/>
      <c r="AD256" s="2"/>
      <c r="AE256" s="2"/>
      <c r="AF256" s="2"/>
      <c r="AG256" s="2"/>
      <c r="AH256" s="2"/>
      <c r="AI256" s="2"/>
      <c r="AJ256" s="2"/>
      <c r="AK256" s="2"/>
      <c r="AL256" s="2"/>
      <c r="AM256" s="2"/>
      <c r="AN256" s="2"/>
    </row>
    <row r="257" spans="2:40">
      <c r="B257" s="26">
        <v>442</v>
      </c>
      <c r="C257" s="26" t="str">
        <f t="shared" si="24"/>
        <v>Y</v>
      </c>
      <c r="D257" s="26" t="b">
        <f t="shared" si="25"/>
        <v>1</v>
      </c>
      <c r="E257" s="26" t="str">
        <f t="shared" si="26"/>
        <v>Y</v>
      </c>
      <c r="F257" s="2" t="s">
        <v>8124</v>
      </c>
      <c r="G257" s="2" t="str">
        <f t="shared" si="27"/>
        <v>ConTab_BOM_KP_Baseplates_442</v>
      </c>
      <c r="H257" s="8" t="s">
        <v>344</v>
      </c>
      <c r="I257" s="31" t="s">
        <v>2717</v>
      </c>
      <c r="J257" s="31" t="s">
        <v>8015</v>
      </c>
      <c r="K257" s="31" t="s">
        <v>7701</v>
      </c>
      <c r="L257" s="31" t="s">
        <v>7702</v>
      </c>
      <c r="M257" s="31" t="s">
        <v>7703</v>
      </c>
      <c r="N257" s="2" t="s">
        <v>7765</v>
      </c>
      <c r="O257" s="2" t="s">
        <v>7814</v>
      </c>
      <c r="P257" s="155" t="s">
        <v>7737</v>
      </c>
      <c r="Q257" s="2" t="s">
        <v>7757</v>
      </c>
      <c r="R257" s="2" t="s">
        <v>544</v>
      </c>
      <c r="S257" s="159" t="s">
        <v>8123</v>
      </c>
      <c r="T257" s="159">
        <v>1368</v>
      </c>
      <c r="U257" s="159" t="s">
        <v>107</v>
      </c>
      <c r="V257" s="3" t="s">
        <v>7709</v>
      </c>
      <c r="W257" s="2">
        <v>265</v>
      </c>
      <c r="X257" s="2"/>
      <c r="Y257" s="2"/>
      <c r="Z257" s="2"/>
      <c r="AA257" s="2"/>
      <c r="AB257" s="2"/>
      <c r="AC257" s="2"/>
      <c r="AD257" s="2"/>
      <c r="AE257" s="2"/>
      <c r="AF257" s="2"/>
      <c r="AG257" s="2"/>
      <c r="AH257" s="2"/>
      <c r="AI257" s="2"/>
      <c r="AJ257" s="2"/>
      <c r="AK257" s="2"/>
      <c r="AL257" s="2"/>
      <c r="AM257" s="2"/>
      <c r="AN257" s="2"/>
    </row>
    <row r="258" spans="2:40">
      <c r="B258" s="26">
        <v>457</v>
      </c>
      <c r="C258" s="26" t="str">
        <f t="shared" ref="C258:C281" si="28">IF(K258 = "BaseplateSteel","Y","N")</f>
        <v>Y</v>
      </c>
      <c r="D258" s="26" t="b">
        <f t="shared" ref="D258:D281" si="29">OR(P258 = "Woods_Sureflex", P258 = "Falk_T10_Grid")</f>
        <v>0</v>
      </c>
      <c r="E258" s="26" t="str">
        <f t="shared" ref="E258:E281" si="30">IF(AND(C258="Y", D258=TRUE),"Y","N")</f>
        <v>N</v>
      </c>
      <c r="F258" s="2" t="s">
        <v>8125</v>
      </c>
      <c r="G258" s="2" t="str">
        <f t="shared" ref="G258:G281" si="31">IF(E258="Y",F258,"")</f>
        <v/>
      </c>
      <c r="H258" s="8" t="s">
        <v>344</v>
      </c>
      <c r="I258" s="31" t="s">
        <v>2717</v>
      </c>
      <c r="J258" s="31" t="s">
        <v>8015</v>
      </c>
      <c r="K258" s="31" t="s">
        <v>7701</v>
      </c>
      <c r="L258" s="31" t="s">
        <v>7702</v>
      </c>
      <c r="M258" s="31" t="s">
        <v>7703</v>
      </c>
      <c r="N258" s="2" t="s">
        <v>7704</v>
      </c>
      <c r="O258" s="2" t="s">
        <v>7814</v>
      </c>
      <c r="P258" s="155" t="s">
        <v>7767</v>
      </c>
      <c r="Q258" s="2" t="s">
        <v>7768</v>
      </c>
      <c r="R258" s="2" t="s">
        <v>544</v>
      </c>
      <c r="S258" s="159" t="s">
        <v>8126</v>
      </c>
      <c r="T258" s="159">
        <v>1368</v>
      </c>
      <c r="U258" s="159" t="s">
        <v>107</v>
      </c>
      <c r="V258" s="3" t="s">
        <v>7709</v>
      </c>
      <c r="W258" s="2">
        <v>35</v>
      </c>
      <c r="X258" s="2"/>
      <c r="Y258" s="2"/>
      <c r="Z258" s="2"/>
      <c r="AA258" s="2"/>
      <c r="AB258" s="2"/>
      <c r="AC258" s="2"/>
      <c r="AD258" s="2"/>
      <c r="AE258" s="2"/>
      <c r="AF258" s="2"/>
      <c r="AG258" s="2"/>
      <c r="AH258" s="2"/>
      <c r="AI258" s="2"/>
      <c r="AJ258" s="2"/>
      <c r="AK258" s="2"/>
      <c r="AL258" s="2"/>
      <c r="AM258" s="2"/>
      <c r="AN258" s="2"/>
    </row>
    <row r="259" spans="2:40">
      <c r="B259" s="26">
        <v>458</v>
      </c>
      <c r="C259" s="26" t="str">
        <f t="shared" si="28"/>
        <v>Y</v>
      </c>
      <c r="D259" s="26" t="b">
        <f t="shared" si="29"/>
        <v>0</v>
      </c>
      <c r="E259" s="26" t="str">
        <f t="shared" si="30"/>
        <v>N</v>
      </c>
      <c r="F259" s="2" t="s">
        <v>8127</v>
      </c>
      <c r="G259" s="2" t="str">
        <f t="shared" si="31"/>
        <v/>
      </c>
      <c r="H259" s="8" t="s">
        <v>344</v>
      </c>
      <c r="I259" s="31" t="s">
        <v>2717</v>
      </c>
      <c r="J259" s="31" t="s">
        <v>8015</v>
      </c>
      <c r="K259" s="31" t="s">
        <v>7701</v>
      </c>
      <c r="L259" s="31" t="s">
        <v>7702</v>
      </c>
      <c r="M259" s="31" t="s">
        <v>7703</v>
      </c>
      <c r="N259" s="2" t="s">
        <v>7711</v>
      </c>
      <c r="O259" s="2" t="s">
        <v>7814</v>
      </c>
      <c r="P259" s="155" t="s">
        <v>7767</v>
      </c>
      <c r="Q259" s="2" t="s">
        <v>7768</v>
      </c>
      <c r="R259" s="2" t="s">
        <v>544</v>
      </c>
      <c r="S259" s="159" t="s">
        <v>8126</v>
      </c>
      <c r="T259" s="159">
        <v>1368</v>
      </c>
      <c r="U259" s="159" t="s">
        <v>107</v>
      </c>
      <c r="V259" s="3" t="s">
        <v>7709</v>
      </c>
      <c r="W259" s="2">
        <v>35</v>
      </c>
      <c r="X259" s="2"/>
      <c r="Y259" s="2"/>
      <c r="Z259" s="2"/>
      <c r="AA259" s="2"/>
      <c r="AB259" s="2"/>
      <c r="AC259" s="2"/>
      <c r="AD259" s="2"/>
      <c r="AE259" s="2"/>
      <c r="AF259" s="2"/>
      <c r="AG259" s="2"/>
      <c r="AH259" s="2"/>
      <c r="AI259" s="2"/>
      <c r="AJ259" s="2"/>
      <c r="AK259" s="2"/>
      <c r="AL259" s="2"/>
      <c r="AM259" s="2"/>
      <c r="AN259" s="2"/>
    </row>
    <row r="260" spans="2:40">
      <c r="B260" s="26">
        <v>459</v>
      </c>
      <c r="C260" s="26" t="str">
        <f t="shared" si="28"/>
        <v>Y</v>
      </c>
      <c r="D260" s="26" t="b">
        <f t="shared" si="29"/>
        <v>0</v>
      </c>
      <c r="E260" s="26" t="str">
        <f t="shared" si="30"/>
        <v>N</v>
      </c>
      <c r="F260" s="2" t="s">
        <v>8128</v>
      </c>
      <c r="G260" s="2" t="str">
        <f t="shared" si="31"/>
        <v/>
      </c>
      <c r="H260" s="8" t="s">
        <v>344</v>
      </c>
      <c r="I260" s="31" t="s">
        <v>2717</v>
      </c>
      <c r="J260" s="31" t="s">
        <v>8015</v>
      </c>
      <c r="K260" s="31" t="s">
        <v>7701</v>
      </c>
      <c r="L260" s="31" t="s">
        <v>7702</v>
      </c>
      <c r="M260" s="31" t="s">
        <v>7703</v>
      </c>
      <c r="N260" s="2" t="s">
        <v>7713</v>
      </c>
      <c r="O260" s="2" t="s">
        <v>7814</v>
      </c>
      <c r="P260" s="155" t="s">
        <v>7767</v>
      </c>
      <c r="Q260" s="2" t="s">
        <v>7772</v>
      </c>
      <c r="R260" s="2" t="s">
        <v>544</v>
      </c>
      <c r="S260" s="159" t="s">
        <v>8129</v>
      </c>
      <c r="T260" s="159">
        <v>1440</v>
      </c>
      <c r="U260" s="159" t="s">
        <v>107</v>
      </c>
      <c r="V260" s="3" t="s">
        <v>7709</v>
      </c>
      <c r="W260" s="2">
        <v>60</v>
      </c>
      <c r="X260" s="2"/>
      <c r="Y260" s="2"/>
      <c r="Z260" s="2"/>
      <c r="AA260" s="2"/>
      <c r="AB260" s="2"/>
      <c r="AC260" s="2"/>
      <c r="AD260" s="2"/>
      <c r="AE260" s="2"/>
      <c r="AF260" s="2"/>
      <c r="AG260" s="2"/>
      <c r="AH260" s="2"/>
      <c r="AI260" s="2"/>
      <c r="AJ260" s="2"/>
      <c r="AK260" s="2"/>
      <c r="AL260" s="2"/>
      <c r="AM260" s="2"/>
      <c r="AN260" s="2"/>
    </row>
    <row r="261" spans="2:40">
      <c r="B261" s="26">
        <v>460</v>
      </c>
      <c r="C261" s="26" t="str">
        <f t="shared" si="28"/>
        <v>Y</v>
      </c>
      <c r="D261" s="26" t="b">
        <f t="shared" si="29"/>
        <v>0</v>
      </c>
      <c r="E261" s="26" t="str">
        <f t="shared" si="30"/>
        <v>N</v>
      </c>
      <c r="F261" s="2" t="s">
        <v>8130</v>
      </c>
      <c r="G261" s="2" t="str">
        <f t="shared" si="31"/>
        <v/>
      </c>
      <c r="H261" s="8" t="s">
        <v>344</v>
      </c>
      <c r="I261" s="31" t="s">
        <v>2717</v>
      </c>
      <c r="J261" s="31" t="s">
        <v>8015</v>
      </c>
      <c r="K261" s="31" t="s">
        <v>7701</v>
      </c>
      <c r="L261" s="31" t="s">
        <v>7702</v>
      </c>
      <c r="M261" s="31" t="s">
        <v>7703</v>
      </c>
      <c r="N261" s="2" t="s">
        <v>7717</v>
      </c>
      <c r="O261" s="2" t="s">
        <v>7814</v>
      </c>
      <c r="P261" s="155" t="s">
        <v>7767</v>
      </c>
      <c r="Q261" s="2" t="s">
        <v>7772</v>
      </c>
      <c r="R261" s="2" t="s">
        <v>544</v>
      </c>
      <c r="S261" s="159" t="s">
        <v>8129</v>
      </c>
      <c r="T261" s="159">
        <v>1440</v>
      </c>
      <c r="U261" s="159" t="s">
        <v>107</v>
      </c>
      <c r="V261" s="3" t="s">
        <v>7709</v>
      </c>
      <c r="W261" s="2">
        <v>60</v>
      </c>
      <c r="X261" s="2"/>
      <c r="Y261" s="2"/>
      <c r="Z261" s="2"/>
      <c r="AA261" s="2"/>
      <c r="AB261" s="2"/>
      <c r="AC261" s="2"/>
      <c r="AD261" s="2"/>
      <c r="AE261" s="2"/>
      <c r="AF261" s="2"/>
      <c r="AG261" s="2"/>
      <c r="AH261" s="2"/>
      <c r="AI261" s="2"/>
      <c r="AJ261" s="2"/>
      <c r="AK261" s="2"/>
      <c r="AL261" s="2"/>
      <c r="AM261" s="2"/>
      <c r="AN261" s="2"/>
    </row>
    <row r="262" spans="2:40">
      <c r="B262" s="26">
        <v>461</v>
      </c>
      <c r="C262" s="26" t="str">
        <f t="shared" si="28"/>
        <v>Y</v>
      </c>
      <c r="D262" s="26" t="b">
        <f t="shared" si="29"/>
        <v>0</v>
      </c>
      <c r="E262" s="26" t="str">
        <f t="shared" si="30"/>
        <v>N</v>
      </c>
      <c r="F262" s="2" t="s">
        <v>8131</v>
      </c>
      <c r="G262" s="2" t="str">
        <f t="shared" si="31"/>
        <v/>
      </c>
      <c r="H262" s="8" t="s">
        <v>344</v>
      </c>
      <c r="I262" s="31" t="s">
        <v>2717</v>
      </c>
      <c r="J262" s="31" t="s">
        <v>8015</v>
      </c>
      <c r="K262" s="31" t="s">
        <v>7701</v>
      </c>
      <c r="L262" s="31" t="s">
        <v>7702</v>
      </c>
      <c r="M262" s="31" t="s">
        <v>7703</v>
      </c>
      <c r="N262" s="2" t="s">
        <v>7719</v>
      </c>
      <c r="O262" s="2" t="s">
        <v>7814</v>
      </c>
      <c r="P262" s="155" t="s">
        <v>7767</v>
      </c>
      <c r="Q262" s="2" t="s">
        <v>7780</v>
      </c>
      <c r="R262" s="2" t="s">
        <v>544</v>
      </c>
      <c r="S262" s="159" t="s">
        <v>8132</v>
      </c>
      <c r="T262" s="159">
        <v>1504</v>
      </c>
      <c r="U262" s="159" t="s">
        <v>107</v>
      </c>
      <c r="V262" s="3" t="s">
        <v>7709</v>
      </c>
      <c r="W262" s="2">
        <v>70</v>
      </c>
      <c r="X262" s="2"/>
      <c r="Y262" s="2"/>
      <c r="Z262" s="2"/>
      <c r="AA262" s="2"/>
      <c r="AB262" s="2"/>
      <c r="AC262" s="2"/>
      <c r="AD262" s="2"/>
      <c r="AE262" s="2"/>
      <c r="AF262" s="2"/>
      <c r="AG262" s="2"/>
      <c r="AH262" s="2"/>
      <c r="AI262" s="2"/>
      <c r="AJ262" s="2"/>
      <c r="AK262" s="2"/>
      <c r="AL262" s="2"/>
      <c r="AM262" s="2"/>
      <c r="AN262" s="2"/>
    </row>
    <row r="263" spans="2:40">
      <c r="B263" s="26">
        <v>462</v>
      </c>
      <c r="C263" s="26" t="str">
        <f t="shared" si="28"/>
        <v>Y</v>
      </c>
      <c r="D263" s="26" t="b">
        <f t="shared" si="29"/>
        <v>0</v>
      </c>
      <c r="E263" s="26" t="str">
        <f t="shared" si="30"/>
        <v>N</v>
      </c>
      <c r="F263" s="2" t="s">
        <v>8133</v>
      </c>
      <c r="G263" s="2" t="str">
        <f t="shared" si="31"/>
        <v/>
      </c>
      <c r="H263" s="8" t="s">
        <v>344</v>
      </c>
      <c r="I263" s="31" t="s">
        <v>2717</v>
      </c>
      <c r="J263" s="31" t="s">
        <v>8015</v>
      </c>
      <c r="K263" s="31" t="s">
        <v>7701</v>
      </c>
      <c r="L263" s="31" t="s">
        <v>7702</v>
      </c>
      <c r="M263" s="31" t="s">
        <v>7703</v>
      </c>
      <c r="N263" s="2" t="s">
        <v>7723</v>
      </c>
      <c r="O263" s="2" t="s">
        <v>7814</v>
      </c>
      <c r="P263" s="155" t="s">
        <v>7767</v>
      </c>
      <c r="Q263" s="2" t="s">
        <v>7780</v>
      </c>
      <c r="R263" s="2" t="s">
        <v>544</v>
      </c>
      <c r="S263" s="159" t="s">
        <v>8132</v>
      </c>
      <c r="T263" s="159">
        <v>1504</v>
      </c>
      <c r="U263" s="159" t="s">
        <v>107</v>
      </c>
      <c r="V263" s="3" t="s">
        <v>7709</v>
      </c>
      <c r="W263" s="2">
        <v>70</v>
      </c>
      <c r="X263" s="2"/>
      <c r="Y263" s="2"/>
      <c r="Z263" s="2"/>
      <c r="AA263" s="2"/>
      <c r="AB263" s="2"/>
      <c r="AC263" s="2"/>
      <c r="AD263" s="2"/>
      <c r="AE263" s="2"/>
      <c r="AF263" s="2"/>
      <c r="AG263" s="2"/>
      <c r="AH263" s="2"/>
      <c r="AI263" s="2"/>
      <c r="AJ263" s="2"/>
      <c r="AK263" s="2"/>
      <c r="AL263" s="2"/>
      <c r="AM263" s="2"/>
      <c r="AN263" s="2"/>
    </row>
    <row r="264" spans="2:40">
      <c r="B264" s="26">
        <v>463</v>
      </c>
      <c r="C264" s="26" t="str">
        <f t="shared" si="28"/>
        <v>Y</v>
      </c>
      <c r="D264" s="26" t="b">
        <f t="shared" si="29"/>
        <v>0</v>
      </c>
      <c r="E264" s="26" t="str">
        <f t="shared" si="30"/>
        <v>N</v>
      </c>
      <c r="F264" s="2" t="s">
        <v>8134</v>
      </c>
      <c r="G264" s="2" t="str">
        <f t="shared" si="31"/>
        <v/>
      </c>
      <c r="H264" s="8" t="s">
        <v>344</v>
      </c>
      <c r="I264" s="31" t="s">
        <v>2717</v>
      </c>
      <c r="J264" s="31" t="s">
        <v>8015</v>
      </c>
      <c r="K264" s="31" t="s">
        <v>7701</v>
      </c>
      <c r="L264" s="31" t="s">
        <v>7702</v>
      </c>
      <c r="M264" s="31" t="s">
        <v>7703</v>
      </c>
      <c r="N264" s="2" t="s">
        <v>7725</v>
      </c>
      <c r="O264" s="2" t="s">
        <v>7814</v>
      </c>
      <c r="P264" s="155" t="s">
        <v>7767</v>
      </c>
      <c r="Q264" s="2" t="s">
        <v>7784</v>
      </c>
      <c r="R264" s="2" t="s">
        <v>544</v>
      </c>
      <c r="S264" s="159" t="s">
        <v>8135</v>
      </c>
      <c r="T264" s="159">
        <v>1574</v>
      </c>
      <c r="U264" s="159" t="s">
        <v>107</v>
      </c>
      <c r="V264" s="3" t="s">
        <v>7709</v>
      </c>
      <c r="W264" s="2">
        <v>135</v>
      </c>
      <c r="X264" s="2"/>
      <c r="Y264" s="2"/>
      <c r="Z264" s="2"/>
      <c r="AA264" s="2"/>
      <c r="AB264" s="2"/>
      <c r="AC264" s="2"/>
      <c r="AD264" s="2"/>
      <c r="AE264" s="2"/>
      <c r="AF264" s="2"/>
      <c r="AG264" s="2"/>
      <c r="AH264" s="2"/>
      <c r="AI264" s="2"/>
      <c r="AJ264" s="2"/>
      <c r="AK264" s="2"/>
      <c r="AL264" s="2"/>
      <c r="AM264" s="2"/>
      <c r="AN264" s="2"/>
    </row>
    <row r="265" spans="2:40">
      <c r="B265" s="26">
        <v>464</v>
      </c>
      <c r="C265" s="26" t="str">
        <f t="shared" si="28"/>
        <v>Y</v>
      </c>
      <c r="D265" s="26" t="b">
        <f t="shared" si="29"/>
        <v>0</v>
      </c>
      <c r="E265" s="26" t="str">
        <f t="shared" si="30"/>
        <v>N</v>
      </c>
      <c r="F265" s="2" t="s">
        <v>8136</v>
      </c>
      <c r="G265" s="2" t="str">
        <f t="shared" si="31"/>
        <v/>
      </c>
      <c r="H265" s="8" t="s">
        <v>344</v>
      </c>
      <c r="I265" s="31" t="s">
        <v>2717</v>
      </c>
      <c r="J265" s="31" t="s">
        <v>8015</v>
      </c>
      <c r="K265" s="31" t="s">
        <v>7701</v>
      </c>
      <c r="L265" s="31" t="s">
        <v>7702</v>
      </c>
      <c r="M265" s="31" t="s">
        <v>7703</v>
      </c>
      <c r="N265" s="2" t="s">
        <v>7729</v>
      </c>
      <c r="O265" s="2" t="s">
        <v>7814</v>
      </c>
      <c r="P265" s="155" t="s">
        <v>7767</v>
      </c>
      <c r="Q265" s="2" t="s">
        <v>7784</v>
      </c>
      <c r="R265" s="2" t="s">
        <v>544</v>
      </c>
      <c r="S265" s="159" t="s">
        <v>8135</v>
      </c>
      <c r="T265" s="159">
        <v>1574</v>
      </c>
      <c r="U265" s="159" t="s">
        <v>107</v>
      </c>
      <c r="V265" s="3" t="s">
        <v>7709</v>
      </c>
      <c r="W265" s="2">
        <v>135</v>
      </c>
      <c r="X265" s="2"/>
      <c r="Y265" s="2"/>
      <c r="Z265" s="2"/>
      <c r="AA265" s="2"/>
      <c r="AB265" s="2"/>
      <c r="AC265" s="2"/>
      <c r="AD265" s="2"/>
      <c r="AE265" s="2"/>
      <c r="AF265" s="2"/>
      <c r="AG265" s="2"/>
      <c r="AH265" s="2"/>
      <c r="AI265" s="2"/>
      <c r="AJ265" s="2"/>
      <c r="AK265" s="2"/>
      <c r="AL265" s="2"/>
      <c r="AM265" s="2"/>
      <c r="AN265" s="2"/>
    </row>
    <row r="266" spans="2:40">
      <c r="B266" s="26">
        <v>465</v>
      </c>
      <c r="C266" s="26" t="str">
        <f t="shared" si="28"/>
        <v>Y</v>
      </c>
      <c r="D266" s="26" t="b">
        <f t="shared" si="29"/>
        <v>0</v>
      </c>
      <c r="E266" s="26" t="str">
        <f t="shared" si="30"/>
        <v>N</v>
      </c>
      <c r="F266" s="2" t="s">
        <v>8137</v>
      </c>
      <c r="G266" s="2" t="str">
        <f t="shared" si="31"/>
        <v/>
      </c>
      <c r="H266" s="8" t="s">
        <v>344</v>
      </c>
      <c r="I266" s="31" t="s">
        <v>2717</v>
      </c>
      <c r="J266" s="31" t="s">
        <v>8015</v>
      </c>
      <c r="K266" s="31" t="s">
        <v>7701</v>
      </c>
      <c r="L266" s="31" t="s">
        <v>7702</v>
      </c>
      <c r="M266" s="31" t="s">
        <v>7703</v>
      </c>
      <c r="N266" s="2" t="s">
        <v>7731</v>
      </c>
      <c r="O266" s="2" t="s">
        <v>7814</v>
      </c>
      <c r="P266" s="155" t="s">
        <v>7767</v>
      </c>
      <c r="Q266" s="2" t="s">
        <v>7784</v>
      </c>
      <c r="R266" s="2" t="s">
        <v>544</v>
      </c>
      <c r="S266" s="159" t="s">
        <v>8138</v>
      </c>
      <c r="T266" s="159">
        <v>1640</v>
      </c>
      <c r="U266" s="159" t="s">
        <v>107</v>
      </c>
      <c r="V266" s="3" t="s">
        <v>7709</v>
      </c>
      <c r="W266" s="2">
        <v>200</v>
      </c>
      <c r="X266" s="2"/>
      <c r="Y266" s="2"/>
      <c r="Z266" s="2"/>
      <c r="AA266" s="2"/>
      <c r="AB266" s="2"/>
      <c r="AC266" s="2"/>
      <c r="AD266" s="2"/>
      <c r="AE266" s="2"/>
      <c r="AF266" s="2"/>
      <c r="AG266" s="2"/>
      <c r="AH266" s="2"/>
      <c r="AI266" s="2"/>
      <c r="AJ266" s="2"/>
      <c r="AK266" s="2"/>
      <c r="AL266" s="2"/>
      <c r="AM266" s="2"/>
      <c r="AN266" s="2"/>
    </row>
    <row r="267" spans="2:40">
      <c r="B267" s="26">
        <v>466</v>
      </c>
      <c r="C267" s="26" t="str">
        <f t="shared" si="28"/>
        <v>Y</v>
      </c>
      <c r="D267" s="26" t="b">
        <f t="shared" si="29"/>
        <v>0</v>
      </c>
      <c r="E267" s="26" t="str">
        <f t="shared" si="30"/>
        <v>N</v>
      </c>
      <c r="F267" s="2" t="s">
        <v>8139</v>
      </c>
      <c r="G267" s="2" t="str">
        <f t="shared" si="31"/>
        <v/>
      </c>
      <c r="H267" s="8" t="s">
        <v>344</v>
      </c>
      <c r="I267" s="31" t="s">
        <v>2717</v>
      </c>
      <c r="J267" s="31" t="s">
        <v>8015</v>
      </c>
      <c r="K267" s="31" t="s">
        <v>7701</v>
      </c>
      <c r="L267" s="31" t="s">
        <v>7702</v>
      </c>
      <c r="M267" s="31" t="s">
        <v>7703</v>
      </c>
      <c r="N267" s="2" t="s">
        <v>7735</v>
      </c>
      <c r="O267" s="2" t="s">
        <v>7814</v>
      </c>
      <c r="P267" s="155" t="s">
        <v>7767</v>
      </c>
      <c r="Q267" s="2" t="s">
        <v>7784</v>
      </c>
      <c r="R267" s="2" t="s">
        <v>544</v>
      </c>
      <c r="S267" s="159" t="s">
        <v>8138</v>
      </c>
      <c r="T267" s="159">
        <v>1640</v>
      </c>
      <c r="U267" s="159" t="s">
        <v>107</v>
      </c>
      <c r="V267" s="3" t="s">
        <v>7709</v>
      </c>
      <c r="W267" s="2">
        <v>200</v>
      </c>
      <c r="X267" s="2"/>
      <c r="Y267" s="2"/>
      <c r="Z267" s="2"/>
      <c r="AA267" s="2"/>
      <c r="AB267" s="2"/>
      <c r="AC267" s="2"/>
      <c r="AD267" s="2"/>
      <c r="AE267" s="2"/>
      <c r="AF267" s="2"/>
      <c r="AG267" s="2"/>
      <c r="AH267" s="2"/>
      <c r="AI267" s="2"/>
      <c r="AJ267" s="2"/>
      <c r="AK267" s="2"/>
      <c r="AL267" s="2"/>
      <c r="AM267" s="2"/>
      <c r="AN267" s="2"/>
    </row>
    <row r="268" spans="2:40">
      <c r="B268" s="26">
        <v>467</v>
      </c>
      <c r="C268" s="26" t="str">
        <f t="shared" si="28"/>
        <v>Y</v>
      </c>
      <c r="D268" s="26" t="b">
        <f t="shared" si="29"/>
        <v>0</v>
      </c>
      <c r="E268" s="26" t="str">
        <f t="shared" si="30"/>
        <v>N</v>
      </c>
      <c r="F268" s="2" t="s">
        <v>8140</v>
      </c>
      <c r="G268" s="2" t="str">
        <f t="shared" si="31"/>
        <v/>
      </c>
      <c r="H268" s="8" t="s">
        <v>344</v>
      </c>
      <c r="I268" s="31" t="s">
        <v>2717</v>
      </c>
      <c r="J268" s="31" t="s">
        <v>8015</v>
      </c>
      <c r="K268" s="31" t="s">
        <v>7701</v>
      </c>
      <c r="L268" s="31" t="s">
        <v>7702</v>
      </c>
      <c r="M268" s="31" t="s">
        <v>7703</v>
      </c>
      <c r="N268" s="2" t="s">
        <v>7704</v>
      </c>
      <c r="O268" s="2" t="s">
        <v>7814</v>
      </c>
      <c r="P268" s="155" t="s">
        <v>7788</v>
      </c>
      <c r="Q268" s="2" t="s">
        <v>7789</v>
      </c>
      <c r="R268" s="2" t="s">
        <v>544</v>
      </c>
      <c r="S268" s="159" t="s">
        <v>8141</v>
      </c>
      <c r="T268" s="159">
        <v>1368</v>
      </c>
      <c r="U268" s="159" t="s">
        <v>107</v>
      </c>
      <c r="V268" s="3" t="s">
        <v>7709</v>
      </c>
      <c r="W268" s="2">
        <v>35</v>
      </c>
      <c r="X268" s="2"/>
      <c r="Y268" s="2"/>
      <c r="Z268" s="2"/>
      <c r="AA268" s="2"/>
      <c r="AB268" s="2"/>
      <c r="AC268" s="2"/>
      <c r="AD268" s="2"/>
      <c r="AE268" s="2"/>
      <c r="AF268" s="2"/>
      <c r="AG268" s="2"/>
      <c r="AH268" s="2"/>
      <c r="AI268" s="2"/>
      <c r="AJ268" s="2"/>
      <c r="AK268" s="2"/>
      <c r="AL268" s="2"/>
      <c r="AM268" s="2"/>
      <c r="AN268" s="2"/>
    </row>
    <row r="269" spans="2:40">
      <c r="B269" s="26">
        <v>468</v>
      </c>
      <c r="C269" s="26" t="str">
        <f t="shared" si="28"/>
        <v>Y</v>
      </c>
      <c r="D269" s="26" t="b">
        <f t="shared" si="29"/>
        <v>0</v>
      </c>
      <c r="E269" s="26" t="str">
        <f t="shared" si="30"/>
        <v>N</v>
      </c>
      <c r="F269" s="2" t="s">
        <v>8142</v>
      </c>
      <c r="G269" s="2" t="str">
        <f t="shared" si="31"/>
        <v/>
      </c>
      <c r="H269" s="8" t="s">
        <v>344</v>
      </c>
      <c r="I269" s="31" t="s">
        <v>2717</v>
      </c>
      <c r="J269" s="31" t="s">
        <v>8015</v>
      </c>
      <c r="K269" s="31" t="s">
        <v>7701</v>
      </c>
      <c r="L269" s="31" t="s">
        <v>7702</v>
      </c>
      <c r="M269" s="31" t="s">
        <v>7703</v>
      </c>
      <c r="N269" s="2" t="s">
        <v>7711</v>
      </c>
      <c r="O269" s="2" t="s">
        <v>7814</v>
      </c>
      <c r="P269" s="155" t="s">
        <v>7788</v>
      </c>
      <c r="Q269" s="2" t="s">
        <v>7789</v>
      </c>
      <c r="R269" s="2" t="s">
        <v>544</v>
      </c>
      <c r="S269" s="159" t="s">
        <v>8141</v>
      </c>
      <c r="T269" s="159">
        <v>1368</v>
      </c>
      <c r="U269" s="159" t="s">
        <v>107</v>
      </c>
      <c r="V269" s="3" t="s">
        <v>7709</v>
      </c>
      <c r="W269" s="2">
        <v>35</v>
      </c>
      <c r="X269" s="2"/>
      <c r="Y269" s="2"/>
      <c r="Z269" s="2"/>
      <c r="AA269" s="2"/>
      <c r="AB269" s="2"/>
      <c r="AC269" s="2"/>
      <c r="AD269" s="2"/>
      <c r="AE269" s="2"/>
      <c r="AF269" s="2"/>
      <c r="AG269" s="2"/>
      <c r="AH269" s="2"/>
      <c r="AI269" s="2"/>
      <c r="AJ269" s="2"/>
      <c r="AK269" s="2"/>
      <c r="AL269" s="2"/>
      <c r="AM269" s="2"/>
      <c r="AN269" s="2"/>
    </row>
    <row r="270" spans="2:40">
      <c r="B270" s="26">
        <v>469</v>
      </c>
      <c r="C270" s="26" t="str">
        <f t="shared" si="28"/>
        <v>Y</v>
      </c>
      <c r="D270" s="26" t="b">
        <f t="shared" si="29"/>
        <v>0</v>
      </c>
      <c r="E270" s="26" t="str">
        <f t="shared" si="30"/>
        <v>N</v>
      </c>
      <c r="F270" s="2" t="s">
        <v>8143</v>
      </c>
      <c r="G270" s="2" t="str">
        <f t="shared" si="31"/>
        <v/>
      </c>
      <c r="H270" s="8" t="s">
        <v>344</v>
      </c>
      <c r="I270" s="31" t="s">
        <v>2717</v>
      </c>
      <c r="J270" s="31" t="s">
        <v>8015</v>
      </c>
      <c r="K270" s="31" t="s">
        <v>7701</v>
      </c>
      <c r="L270" s="31" t="s">
        <v>7702</v>
      </c>
      <c r="M270" s="31" t="s">
        <v>7703</v>
      </c>
      <c r="N270" s="2" t="s">
        <v>7713</v>
      </c>
      <c r="O270" s="2" t="s">
        <v>7814</v>
      </c>
      <c r="P270" s="155" t="s">
        <v>7788</v>
      </c>
      <c r="Q270" s="2" t="s">
        <v>7789</v>
      </c>
      <c r="R270" s="2" t="s">
        <v>544</v>
      </c>
      <c r="S270" s="159" t="s">
        <v>8144</v>
      </c>
      <c r="T270" s="159">
        <v>1440</v>
      </c>
      <c r="U270" s="159" t="s">
        <v>107</v>
      </c>
      <c r="V270" s="3" t="s">
        <v>7709</v>
      </c>
      <c r="W270" s="2">
        <v>60</v>
      </c>
      <c r="X270" s="2"/>
      <c r="Y270" s="2"/>
      <c r="Z270" s="2"/>
      <c r="AA270" s="2"/>
      <c r="AB270" s="2"/>
      <c r="AC270" s="2"/>
      <c r="AD270" s="2"/>
      <c r="AE270" s="2"/>
      <c r="AF270" s="2"/>
      <c r="AG270" s="2"/>
      <c r="AH270" s="2"/>
      <c r="AI270" s="2"/>
      <c r="AJ270" s="2"/>
      <c r="AK270" s="2"/>
      <c r="AL270" s="2"/>
      <c r="AM270" s="2"/>
      <c r="AN270" s="2"/>
    </row>
    <row r="271" spans="2:40">
      <c r="B271" s="26">
        <v>470</v>
      </c>
      <c r="C271" s="26" t="str">
        <f t="shared" si="28"/>
        <v>Y</v>
      </c>
      <c r="D271" s="26" t="b">
        <f t="shared" si="29"/>
        <v>0</v>
      </c>
      <c r="E271" s="26" t="str">
        <f t="shared" si="30"/>
        <v>N</v>
      </c>
      <c r="F271" s="2" t="s">
        <v>8145</v>
      </c>
      <c r="G271" s="2" t="str">
        <f t="shared" si="31"/>
        <v/>
      </c>
      <c r="H271" s="8" t="s">
        <v>344</v>
      </c>
      <c r="I271" s="31" t="s">
        <v>2717</v>
      </c>
      <c r="J271" s="31" t="s">
        <v>8015</v>
      </c>
      <c r="K271" s="31" t="s">
        <v>7701</v>
      </c>
      <c r="L271" s="31" t="s">
        <v>7702</v>
      </c>
      <c r="M271" s="31" t="s">
        <v>7703</v>
      </c>
      <c r="N271" s="2" t="s">
        <v>7717</v>
      </c>
      <c r="O271" s="2" t="s">
        <v>7814</v>
      </c>
      <c r="P271" s="155" t="s">
        <v>7788</v>
      </c>
      <c r="Q271" s="2" t="s">
        <v>7789</v>
      </c>
      <c r="R271" s="2" t="s">
        <v>544</v>
      </c>
      <c r="S271" s="159" t="s">
        <v>8144</v>
      </c>
      <c r="T271" s="159">
        <v>1440</v>
      </c>
      <c r="U271" s="159" t="s">
        <v>107</v>
      </c>
      <c r="V271" s="3" t="s">
        <v>7709</v>
      </c>
      <c r="W271" s="2">
        <v>60</v>
      </c>
      <c r="X271" s="2"/>
      <c r="Y271" s="2"/>
      <c r="Z271" s="2"/>
      <c r="AA271" s="2"/>
      <c r="AB271" s="2"/>
      <c r="AC271" s="2"/>
      <c r="AD271" s="2"/>
      <c r="AE271" s="2"/>
      <c r="AF271" s="2"/>
      <c r="AG271" s="2"/>
      <c r="AH271" s="2"/>
      <c r="AI271" s="2"/>
      <c r="AJ271" s="2"/>
      <c r="AK271" s="2"/>
      <c r="AL271" s="2"/>
      <c r="AM271" s="2"/>
      <c r="AN271" s="2"/>
    </row>
    <row r="272" spans="2:40">
      <c r="B272" s="26">
        <v>471</v>
      </c>
      <c r="C272" s="26" t="str">
        <f t="shared" si="28"/>
        <v>Y</v>
      </c>
      <c r="D272" s="26" t="b">
        <f t="shared" si="29"/>
        <v>0</v>
      </c>
      <c r="E272" s="26" t="str">
        <f t="shared" si="30"/>
        <v>N</v>
      </c>
      <c r="F272" s="2" t="s">
        <v>8146</v>
      </c>
      <c r="G272" s="2" t="str">
        <f t="shared" si="31"/>
        <v/>
      </c>
      <c r="H272" s="8" t="s">
        <v>344</v>
      </c>
      <c r="I272" s="31" t="s">
        <v>2717</v>
      </c>
      <c r="J272" s="31" t="s">
        <v>8015</v>
      </c>
      <c r="K272" s="31" t="s">
        <v>7701</v>
      </c>
      <c r="L272" s="31" t="s">
        <v>7702</v>
      </c>
      <c r="M272" s="31" t="s">
        <v>7703</v>
      </c>
      <c r="N272" s="2" t="s">
        <v>7719</v>
      </c>
      <c r="O272" s="2" t="s">
        <v>7814</v>
      </c>
      <c r="P272" s="155" t="s">
        <v>7788</v>
      </c>
      <c r="Q272" s="2" t="s">
        <v>7796</v>
      </c>
      <c r="R272" s="2" t="s">
        <v>544</v>
      </c>
      <c r="S272" s="159" t="s">
        <v>8147</v>
      </c>
      <c r="T272" s="159">
        <v>1504</v>
      </c>
      <c r="U272" s="159" t="s">
        <v>107</v>
      </c>
      <c r="V272" s="3" t="s">
        <v>7709</v>
      </c>
      <c r="W272" s="2">
        <v>70</v>
      </c>
      <c r="X272" s="2"/>
      <c r="Y272" s="2"/>
      <c r="Z272" s="2"/>
      <c r="AA272" s="2"/>
      <c r="AB272" s="2"/>
      <c r="AC272" s="2"/>
      <c r="AD272" s="2"/>
      <c r="AE272" s="2"/>
      <c r="AF272" s="2"/>
      <c r="AG272" s="2"/>
      <c r="AH272" s="2"/>
      <c r="AI272" s="2"/>
      <c r="AJ272" s="2"/>
      <c r="AK272" s="2"/>
      <c r="AL272" s="2"/>
      <c r="AM272" s="2"/>
      <c r="AN272" s="2"/>
    </row>
    <row r="273" spans="2:40">
      <c r="B273" s="26">
        <v>472</v>
      </c>
      <c r="C273" s="26" t="str">
        <f t="shared" si="28"/>
        <v>Y</v>
      </c>
      <c r="D273" s="26" t="b">
        <f t="shared" si="29"/>
        <v>0</v>
      </c>
      <c r="E273" s="26" t="str">
        <f t="shared" si="30"/>
        <v>N</v>
      </c>
      <c r="F273" s="2" t="s">
        <v>8148</v>
      </c>
      <c r="G273" s="2" t="str">
        <f t="shared" si="31"/>
        <v/>
      </c>
      <c r="H273" s="8" t="s">
        <v>344</v>
      </c>
      <c r="I273" s="31" t="s">
        <v>2717</v>
      </c>
      <c r="J273" s="31" t="s">
        <v>8015</v>
      </c>
      <c r="K273" s="31" t="s">
        <v>7701</v>
      </c>
      <c r="L273" s="31" t="s">
        <v>7702</v>
      </c>
      <c r="M273" s="31" t="s">
        <v>7703</v>
      </c>
      <c r="N273" s="2" t="s">
        <v>7723</v>
      </c>
      <c r="O273" s="2" t="s">
        <v>7814</v>
      </c>
      <c r="P273" s="155" t="s">
        <v>7788</v>
      </c>
      <c r="Q273" s="2" t="s">
        <v>7796</v>
      </c>
      <c r="R273" s="2" t="s">
        <v>544</v>
      </c>
      <c r="S273" s="159" t="s">
        <v>8147</v>
      </c>
      <c r="T273" s="159">
        <v>1504</v>
      </c>
      <c r="U273" s="159" t="s">
        <v>107</v>
      </c>
      <c r="V273" s="3" t="s">
        <v>7709</v>
      </c>
      <c r="W273" s="2">
        <v>70</v>
      </c>
      <c r="X273" s="2"/>
      <c r="Y273" s="2"/>
      <c r="Z273" s="2"/>
      <c r="AA273" s="2"/>
      <c r="AB273" s="2"/>
      <c r="AC273" s="2"/>
      <c r="AD273" s="2"/>
      <c r="AE273" s="2"/>
      <c r="AF273" s="2"/>
      <c r="AG273" s="2"/>
      <c r="AH273" s="2"/>
      <c r="AI273" s="2"/>
      <c r="AJ273" s="2"/>
      <c r="AK273" s="2"/>
      <c r="AL273" s="2"/>
      <c r="AM273" s="2"/>
      <c r="AN273" s="2"/>
    </row>
    <row r="274" spans="2:40">
      <c r="B274" s="26">
        <v>473</v>
      </c>
      <c r="C274" s="26" t="str">
        <f t="shared" si="28"/>
        <v>Y</v>
      </c>
      <c r="D274" s="26" t="b">
        <f t="shared" si="29"/>
        <v>0</v>
      </c>
      <c r="E274" s="26" t="str">
        <f t="shared" si="30"/>
        <v>N</v>
      </c>
      <c r="F274" s="2" t="s">
        <v>8149</v>
      </c>
      <c r="G274" s="2" t="str">
        <f t="shared" si="31"/>
        <v/>
      </c>
      <c r="H274" s="8" t="s">
        <v>344</v>
      </c>
      <c r="I274" s="31" t="s">
        <v>2717</v>
      </c>
      <c r="J274" s="31" t="s">
        <v>8015</v>
      </c>
      <c r="K274" s="31" t="s">
        <v>7701</v>
      </c>
      <c r="L274" s="31" t="s">
        <v>7702</v>
      </c>
      <c r="M274" s="31" t="s">
        <v>7703</v>
      </c>
      <c r="N274" s="2" t="s">
        <v>7725</v>
      </c>
      <c r="O274" s="2" t="s">
        <v>7814</v>
      </c>
      <c r="P274" s="155" t="s">
        <v>7788</v>
      </c>
      <c r="Q274" s="2" t="s">
        <v>7800</v>
      </c>
      <c r="R274" s="2" t="s">
        <v>544</v>
      </c>
      <c r="S274" s="159" t="s">
        <v>8150</v>
      </c>
      <c r="T274" s="159">
        <v>1574</v>
      </c>
      <c r="U274" s="159" t="s">
        <v>107</v>
      </c>
      <c r="V274" s="3" t="s">
        <v>7709</v>
      </c>
      <c r="W274" s="2">
        <v>135</v>
      </c>
      <c r="X274" s="2"/>
      <c r="Y274" s="2"/>
      <c r="Z274" s="2"/>
      <c r="AA274" s="2"/>
      <c r="AB274" s="2"/>
      <c r="AC274" s="2"/>
      <c r="AD274" s="2"/>
      <c r="AE274" s="2"/>
      <c r="AF274" s="2"/>
      <c r="AG274" s="2"/>
      <c r="AH274" s="2"/>
      <c r="AI274" s="2"/>
      <c r="AJ274" s="2"/>
      <c r="AK274" s="2"/>
      <c r="AL274" s="2"/>
      <c r="AM274" s="2"/>
      <c r="AN274" s="2"/>
    </row>
    <row r="275" spans="2:40">
      <c r="B275" s="26">
        <v>474</v>
      </c>
      <c r="C275" s="26" t="str">
        <f t="shared" si="28"/>
        <v>Y</v>
      </c>
      <c r="D275" s="26" t="b">
        <f t="shared" si="29"/>
        <v>0</v>
      </c>
      <c r="E275" s="26" t="str">
        <f t="shared" si="30"/>
        <v>N</v>
      </c>
      <c r="F275" s="2" t="s">
        <v>8151</v>
      </c>
      <c r="G275" s="2" t="str">
        <f t="shared" si="31"/>
        <v/>
      </c>
      <c r="H275" s="8" t="s">
        <v>344</v>
      </c>
      <c r="I275" s="31" t="s">
        <v>2717</v>
      </c>
      <c r="J275" s="31" t="s">
        <v>8015</v>
      </c>
      <c r="K275" s="31" t="s">
        <v>7701</v>
      </c>
      <c r="L275" s="31" t="s">
        <v>7702</v>
      </c>
      <c r="M275" s="31" t="s">
        <v>7703</v>
      </c>
      <c r="N275" s="2" t="s">
        <v>7729</v>
      </c>
      <c r="O275" s="2" t="s">
        <v>7814</v>
      </c>
      <c r="P275" s="155" t="s">
        <v>7788</v>
      </c>
      <c r="Q275" s="2" t="s">
        <v>7800</v>
      </c>
      <c r="R275" s="2" t="s">
        <v>544</v>
      </c>
      <c r="S275" s="159" t="s">
        <v>8150</v>
      </c>
      <c r="T275" s="159">
        <v>1574</v>
      </c>
      <c r="U275" s="159" t="s">
        <v>107</v>
      </c>
      <c r="V275" s="3" t="s">
        <v>7709</v>
      </c>
      <c r="W275" s="2">
        <v>135</v>
      </c>
      <c r="X275" s="2"/>
      <c r="Y275" s="2"/>
      <c r="Z275" s="2"/>
      <c r="AA275" s="2"/>
      <c r="AB275" s="2"/>
      <c r="AC275" s="2"/>
      <c r="AD275" s="2"/>
      <c r="AE275" s="2"/>
      <c r="AF275" s="2"/>
      <c r="AG275" s="2"/>
      <c r="AH275" s="2"/>
      <c r="AI275" s="2"/>
      <c r="AJ275" s="2"/>
      <c r="AK275" s="2"/>
      <c r="AL275" s="2"/>
      <c r="AM275" s="2"/>
      <c r="AN275" s="2"/>
    </row>
    <row r="276" spans="2:40">
      <c r="B276" s="26">
        <v>475</v>
      </c>
      <c r="C276" s="26" t="str">
        <f t="shared" si="28"/>
        <v>Y</v>
      </c>
      <c r="D276" s="26" t="b">
        <f t="shared" si="29"/>
        <v>0</v>
      </c>
      <c r="E276" s="26" t="str">
        <f t="shared" si="30"/>
        <v>N</v>
      </c>
      <c r="F276" s="2" t="s">
        <v>8152</v>
      </c>
      <c r="G276" s="2" t="str">
        <f t="shared" si="31"/>
        <v/>
      </c>
      <c r="H276" s="8" t="s">
        <v>344</v>
      </c>
      <c r="I276" s="31" t="s">
        <v>2717</v>
      </c>
      <c r="J276" s="31" t="s">
        <v>8015</v>
      </c>
      <c r="K276" s="31" t="s">
        <v>7701</v>
      </c>
      <c r="L276" s="31" t="s">
        <v>7702</v>
      </c>
      <c r="M276" s="31" t="s">
        <v>7703</v>
      </c>
      <c r="N276" s="2" t="s">
        <v>7731</v>
      </c>
      <c r="O276" s="2" t="s">
        <v>7814</v>
      </c>
      <c r="P276" s="155" t="s">
        <v>7788</v>
      </c>
      <c r="Q276" s="2" t="s">
        <v>7800</v>
      </c>
      <c r="R276" s="2" t="s">
        <v>544</v>
      </c>
      <c r="S276" s="159" t="s">
        <v>8153</v>
      </c>
      <c r="T276" s="159">
        <v>1640</v>
      </c>
      <c r="U276" s="159" t="s">
        <v>107</v>
      </c>
      <c r="V276" s="3" t="s">
        <v>7709</v>
      </c>
      <c r="W276" s="2">
        <v>200</v>
      </c>
      <c r="X276" s="2"/>
      <c r="Y276" s="2"/>
      <c r="Z276" s="2"/>
      <c r="AA276" s="2"/>
      <c r="AB276" s="2"/>
      <c r="AC276" s="2"/>
      <c r="AD276" s="2"/>
      <c r="AE276" s="2"/>
      <c r="AF276" s="2"/>
      <c r="AG276" s="2"/>
      <c r="AH276" s="2"/>
      <c r="AI276" s="2"/>
      <c r="AJ276" s="2"/>
      <c r="AK276" s="2"/>
      <c r="AL276" s="2"/>
      <c r="AM276" s="2"/>
      <c r="AN276" s="2"/>
    </row>
    <row r="277" spans="2:40">
      <c r="B277" s="26">
        <v>476</v>
      </c>
      <c r="C277" s="26" t="str">
        <f t="shared" si="28"/>
        <v>Y</v>
      </c>
      <c r="D277" s="26" t="b">
        <f t="shared" si="29"/>
        <v>0</v>
      </c>
      <c r="E277" s="26" t="str">
        <f t="shared" si="30"/>
        <v>N</v>
      </c>
      <c r="F277" s="2" t="s">
        <v>8154</v>
      </c>
      <c r="G277" s="2" t="str">
        <f t="shared" si="31"/>
        <v/>
      </c>
      <c r="H277" s="8" t="s">
        <v>344</v>
      </c>
      <c r="I277" s="31" t="s">
        <v>2717</v>
      </c>
      <c r="J277" s="31" t="s">
        <v>8015</v>
      </c>
      <c r="K277" s="31" t="s">
        <v>7701</v>
      </c>
      <c r="L277" s="31" t="s">
        <v>7702</v>
      </c>
      <c r="M277" s="31" t="s">
        <v>7703</v>
      </c>
      <c r="N277" s="2" t="s">
        <v>7735</v>
      </c>
      <c r="O277" s="2" t="s">
        <v>7814</v>
      </c>
      <c r="P277" s="155" t="s">
        <v>7788</v>
      </c>
      <c r="Q277" s="2" t="s">
        <v>7800</v>
      </c>
      <c r="R277" s="2" t="s">
        <v>544</v>
      </c>
      <c r="S277" s="159" t="s">
        <v>8153</v>
      </c>
      <c r="T277" s="159">
        <v>1640</v>
      </c>
      <c r="U277" s="159" t="s">
        <v>107</v>
      </c>
      <c r="V277" s="3" t="s">
        <v>7709</v>
      </c>
      <c r="W277" s="2">
        <v>200</v>
      </c>
      <c r="X277" s="2"/>
      <c r="Y277" s="2"/>
      <c r="Z277" s="2"/>
      <c r="AA277" s="2"/>
      <c r="AB277" s="2"/>
      <c r="AC277" s="2"/>
      <c r="AD277" s="2"/>
      <c r="AE277" s="2"/>
      <c r="AF277" s="2"/>
      <c r="AG277" s="2"/>
      <c r="AH277" s="2"/>
      <c r="AI277" s="2"/>
      <c r="AJ277" s="2"/>
      <c r="AK277" s="2"/>
      <c r="AL277" s="2"/>
      <c r="AM277" s="2"/>
      <c r="AN277" s="2"/>
    </row>
    <row r="278" spans="2:40">
      <c r="B278" s="26">
        <v>477</v>
      </c>
      <c r="C278" s="26" t="str">
        <f t="shared" si="28"/>
        <v>Y</v>
      </c>
      <c r="D278" s="26" t="b">
        <f t="shared" si="29"/>
        <v>0</v>
      </c>
      <c r="E278" s="26" t="str">
        <f t="shared" si="30"/>
        <v>N</v>
      </c>
      <c r="F278" s="2" t="s">
        <v>8155</v>
      </c>
      <c r="G278" s="2" t="str">
        <f t="shared" si="31"/>
        <v/>
      </c>
      <c r="H278" s="8" t="s">
        <v>344</v>
      </c>
      <c r="I278" s="31" t="s">
        <v>2717</v>
      </c>
      <c r="J278" s="31" t="s">
        <v>8015</v>
      </c>
      <c r="K278" s="31" t="s">
        <v>7701</v>
      </c>
      <c r="L278" s="31" t="s">
        <v>7702</v>
      </c>
      <c r="M278" s="31" t="s">
        <v>7703</v>
      </c>
      <c r="N278" s="2" t="s">
        <v>7756</v>
      </c>
      <c r="O278" s="2" t="s">
        <v>7814</v>
      </c>
      <c r="P278" s="155" t="s">
        <v>7788</v>
      </c>
      <c r="Q278" s="2" t="s">
        <v>8083</v>
      </c>
      <c r="R278" s="2" t="s">
        <v>544</v>
      </c>
      <c r="S278" s="159" t="s">
        <v>8156</v>
      </c>
      <c r="T278" s="159">
        <v>1776</v>
      </c>
      <c r="U278" s="159" t="s">
        <v>107</v>
      </c>
      <c r="V278" s="3" t="s">
        <v>7709</v>
      </c>
      <c r="W278" s="2">
        <v>240</v>
      </c>
      <c r="X278" s="2"/>
      <c r="Y278" s="2"/>
      <c r="Z278" s="2"/>
      <c r="AA278" s="2"/>
      <c r="AB278" s="2"/>
      <c r="AC278" s="2"/>
      <c r="AD278" s="2"/>
      <c r="AE278" s="2"/>
      <c r="AF278" s="2"/>
      <c r="AG278" s="2"/>
      <c r="AH278" s="2"/>
      <c r="AI278" s="2"/>
      <c r="AJ278" s="2"/>
      <c r="AK278" s="2"/>
      <c r="AL278" s="2"/>
      <c r="AM278" s="2"/>
      <c r="AN278" s="2"/>
    </row>
    <row r="279" spans="2:40">
      <c r="B279" s="26">
        <v>478</v>
      </c>
      <c r="C279" s="26" t="str">
        <f t="shared" si="28"/>
        <v>Y</v>
      </c>
      <c r="D279" s="26" t="b">
        <f t="shared" si="29"/>
        <v>0</v>
      </c>
      <c r="E279" s="26" t="str">
        <f t="shared" si="30"/>
        <v>N</v>
      </c>
      <c r="F279" s="2" t="s">
        <v>8157</v>
      </c>
      <c r="G279" s="2" t="str">
        <f t="shared" si="31"/>
        <v/>
      </c>
      <c r="H279" s="8" t="s">
        <v>344</v>
      </c>
      <c r="I279" s="31" t="s">
        <v>2717</v>
      </c>
      <c r="J279" s="31" t="s">
        <v>8015</v>
      </c>
      <c r="K279" s="31" t="s">
        <v>7701</v>
      </c>
      <c r="L279" s="31" t="s">
        <v>7702</v>
      </c>
      <c r="M279" s="31" t="s">
        <v>7703</v>
      </c>
      <c r="N279" s="2" t="s">
        <v>7760</v>
      </c>
      <c r="O279" s="2" t="s">
        <v>7814</v>
      </c>
      <c r="P279" s="155" t="s">
        <v>7788</v>
      </c>
      <c r="Q279" s="2" t="s">
        <v>8083</v>
      </c>
      <c r="R279" s="2" t="s">
        <v>544</v>
      </c>
      <c r="S279" s="159" t="s">
        <v>8156</v>
      </c>
      <c r="T279" s="159">
        <v>1776</v>
      </c>
      <c r="U279" s="159" t="s">
        <v>107</v>
      </c>
      <c r="V279" s="3" t="s">
        <v>7709</v>
      </c>
      <c r="W279" s="2">
        <v>240</v>
      </c>
      <c r="X279" s="2"/>
      <c r="Y279" s="2"/>
      <c r="Z279" s="2"/>
      <c r="AA279" s="2"/>
      <c r="AB279" s="2"/>
      <c r="AC279" s="2"/>
      <c r="AD279" s="2"/>
      <c r="AE279" s="2"/>
      <c r="AF279" s="2"/>
      <c r="AG279" s="2"/>
      <c r="AH279" s="2"/>
      <c r="AI279" s="2"/>
      <c r="AJ279" s="2"/>
      <c r="AK279" s="2"/>
      <c r="AL279" s="2"/>
      <c r="AM279" s="2"/>
      <c r="AN279" s="2"/>
    </row>
    <row r="280" spans="2:40">
      <c r="B280" s="26">
        <v>479</v>
      </c>
      <c r="C280" s="26" t="str">
        <f t="shared" si="28"/>
        <v>Y</v>
      </c>
      <c r="D280" s="26" t="b">
        <f t="shared" si="29"/>
        <v>0</v>
      </c>
      <c r="E280" s="26" t="str">
        <f t="shared" si="30"/>
        <v>N</v>
      </c>
      <c r="F280" s="2" t="s">
        <v>8158</v>
      </c>
      <c r="G280" s="2" t="str">
        <f t="shared" si="31"/>
        <v/>
      </c>
      <c r="H280" s="8" t="s">
        <v>344</v>
      </c>
      <c r="I280" s="31" t="s">
        <v>2717</v>
      </c>
      <c r="J280" s="31" t="s">
        <v>8015</v>
      </c>
      <c r="K280" s="31" t="s">
        <v>7701</v>
      </c>
      <c r="L280" s="31" t="s">
        <v>7702</v>
      </c>
      <c r="M280" s="31" t="s">
        <v>7703</v>
      </c>
      <c r="N280" s="2" t="s">
        <v>7762</v>
      </c>
      <c r="O280" s="2" t="s">
        <v>7814</v>
      </c>
      <c r="P280" s="155" t="s">
        <v>7788</v>
      </c>
      <c r="Q280" s="2" t="s">
        <v>7807</v>
      </c>
      <c r="R280" s="2" t="s">
        <v>544</v>
      </c>
      <c r="S280" s="159" t="s">
        <v>8159</v>
      </c>
      <c r="T280" s="159">
        <v>1912</v>
      </c>
      <c r="U280" s="159" t="s">
        <v>107</v>
      </c>
      <c r="V280" s="3" t="s">
        <v>7709</v>
      </c>
      <c r="W280" s="2">
        <v>265</v>
      </c>
      <c r="X280" s="2"/>
      <c r="Y280" s="2"/>
      <c r="Z280" s="2"/>
      <c r="AA280" s="2"/>
      <c r="AB280" s="2"/>
      <c r="AC280" s="2"/>
      <c r="AD280" s="2"/>
      <c r="AE280" s="2"/>
      <c r="AF280" s="2"/>
      <c r="AG280" s="2"/>
      <c r="AH280" s="2"/>
      <c r="AI280" s="2"/>
      <c r="AJ280" s="2"/>
      <c r="AK280" s="2"/>
      <c r="AL280" s="2"/>
      <c r="AM280" s="2"/>
      <c r="AN280" s="2"/>
    </row>
    <row r="281" spans="2:40">
      <c r="B281" s="26">
        <v>480</v>
      </c>
      <c r="C281" s="26" t="str">
        <f t="shared" si="28"/>
        <v>Y</v>
      </c>
      <c r="D281" s="26" t="b">
        <f t="shared" si="29"/>
        <v>0</v>
      </c>
      <c r="E281" s="26" t="str">
        <f t="shared" si="30"/>
        <v>N</v>
      </c>
      <c r="F281" s="2" t="s">
        <v>8160</v>
      </c>
      <c r="G281" s="2" t="str">
        <f t="shared" si="31"/>
        <v/>
      </c>
      <c r="H281" s="8" t="s">
        <v>344</v>
      </c>
      <c r="I281" s="31" t="s">
        <v>2717</v>
      </c>
      <c r="J281" s="31" t="s">
        <v>8015</v>
      </c>
      <c r="K281" s="31" t="s">
        <v>7701</v>
      </c>
      <c r="L281" s="31" t="s">
        <v>7702</v>
      </c>
      <c r="M281" s="31" t="s">
        <v>7703</v>
      </c>
      <c r="N281" s="2" t="s">
        <v>7765</v>
      </c>
      <c r="O281" s="2" t="s">
        <v>7814</v>
      </c>
      <c r="P281" s="155" t="s">
        <v>7788</v>
      </c>
      <c r="Q281" s="2" t="s">
        <v>7807</v>
      </c>
      <c r="R281" s="2" t="s">
        <v>544</v>
      </c>
      <c r="S281" s="159" t="s">
        <v>8159</v>
      </c>
      <c r="T281" s="159">
        <v>1912</v>
      </c>
      <c r="U281" s="159" t="s">
        <v>107</v>
      </c>
      <c r="V281" s="3" t="s">
        <v>7709</v>
      </c>
      <c r="W281" s="2">
        <v>265</v>
      </c>
      <c r="X281" s="2"/>
      <c r="Y281" s="2"/>
      <c r="Z281" s="2"/>
      <c r="AA281" s="2"/>
      <c r="AB281" s="2"/>
      <c r="AC281" s="2"/>
      <c r="AD281" s="2"/>
      <c r="AE281" s="2"/>
      <c r="AF281" s="2"/>
      <c r="AG281" s="2"/>
      <c r="AH281" s="2"/>
      <c r="AI281" s="2"/>
      <c r="AJ281" s="2"/>
      <c r="AK281" s="2"/>
      <c r="AL281" s="2"/>
      <c r="AM281" s="2"/>
      <c r="AN281" s="2"/>
    </row>
    <row r="282" spans="2:40">
      <c r="B282" s="26">
        <v>533</v>
      </c>
      <c r="C282" s="26" t="str">
        <f t="shared" ref="C282:C306" si="32">IF(K282 = "BaseplateSteel","Y","N")</f>
        <v>Y</v>
      </c>
      <c r="D282" s="26" t="b">
        <f t="shared" ref="D282:D306" si="33">OR(P282 = "Woods_Sureflex", P282 = "Falk_T10_Grid")</f>
        <v>1</v>
      </c>
      <c r="E282" s="26" t="str">
        <f t="shared" ref="E282:E306" si="34">IF(AND(C282="Y", D282=TRUE),"Y","N")</f>
        <v>Y</v>
      </c>
      <c r="F282" s="2" t="s">
        <v>8161</v>
      </c>
      <c r="G282" s="2" t="str">
        <f t="shared" ref="G282:G306" si="35">IF(E282="Y",F282,"")</f>
        <v>ConTab_BOM_KP_Baseplates_533</v>
      </c>
      <c r="H282" s="8" t="s">
        <v>344</v>
      </c>
      <c r="I282" s="31" t="s">
        <v>2722</v>
      </c>
      <c r="J282" s="31" t="s">
        <v>8162</v>
      </c>
      <c r="K282" s="31" t="s">
        <v>7701</v>
      </c>
      <c r="L282" s="31" t="s">
        <v>7702</v>
      </c>
      <c r="M282" s="31" t="s">
        <v>7703</v>
      </c>
      <c r="N282" s="2" t="s">
        <v>7762</v>
      </c>
      <c r="O282" s="2" t="s">
        <v>7705</v>
      </c>
      <c r="P282" s="155" t="s">
        <v>7737</v>
      </c>
      <c r="Q282" s="2" t="s">
        <v>7757</v>
      </c>
      <c r="R282" s="2">
        <v>96700671</v>
      </c>
      <c r="S282" s="159" t="s">
        <v>8163</v>
      </c>
      <c r="T282" s="159">
        <v>1776</v>
      </c>
      <c r="U282" s="159" t="s">
        <v>107</v>
      </c>
      <c r="V282" s="3" t="s">
        <v>7709</v>
      </c>
      <c r="W282" s="2">
        <v>265</v>
      </c>
      <c r="X282" s="2"/>
      <c r="Y282" s="2"/>
      <c r="Z282" s="2"/>
      <c r="AA282" s="2"/>
      <c r="AB282" s="2"/>
      <c r="AC282" s="2"/>
      <c r="AD282" s="2"/>
      <c r="AE282" s="2"/>
      <c r="AF282" s="2"/>
      <c r="AG282" s="2"/>
      <c r="AH282" s="2"/>
      <c r="AI282" s="2"/>
      <c r="AJ282" s="2"/>
      <c r="AK282" s="2"/>
      <c r="AL282" s="2"/>
      <c r="AM282" s="2"/>
      <c r="AN282" s="2"/>
    </row>
    <row r="283" spans="2:40">
      <c r="B283" s="26">
        <v>534</v>
      </c>
      <c r="C283" s="26" t="str">
        <f t="shared" si="32"/>
        <v>Y</v>
      </c>
      <c r="D283" s="26" t="b">
        <f t="shared" si="33"/>
        <v>1</v>
      </c>
      <c r="E283" s="26" t="str">
        <f t="shared" si="34"/>
        <v>Y</v>
      </c>
      <c r="F283" s="2" t="s">
        <v>8164</v>
      </c>
      <c r="G283" s="2" t="str">
        <f t="shared" si="35"/>
        <v>ConTab_BOM_KP_Baseplates_534</v>
      </c>
      <c r="H283" s="8" t="s">
        <v>344</v>
      </c>
      <c r="I283" s="31" t="s">
        <v>2722</v>
      </c>
      <c r="J283" s="31" t="s">
        <v>8162</v>
      </c>
      <c r="K283" s="31" t="s">
        <v>7701</v>
      </c>
      <c r="L283" s="31" t="s">
        <v>7702</v>
      </c>
      <c r="M283" s="31" t="s">
        <v>7703</v>
      </c>
      <c r="N283" s="2" t="s">
        <v>7765</v>
      </c>
      <c r="O283" s="2" t="s">
        <v>7705</v>
      </c>
      <c r="P283" s="155" t="s">
        <v>7737</v>
      </c>
      <c r="Q283" s="2" t="s">
        <v>7757</v>
      </c>
      <c r="R283" s="2">
        <v>96700671</v>
      </c>
      <c r="S283" s="159" t="s">
        <v>8163</v>
      </c>
      <c r="T283" s="159">
        <v>1776</v>
      </c>
      <c r="U283" s="159" t="s">
        <v>107</v>
      </c>
      <c r="V283" s="3" t="s">
        <v>7709</v>
      </c>
      <c r="W283" s="2">
        <v>265</v>
      </c>
      <c r="X283" s="2"/>
      <c r="Y283" s="2"/>
      <c r="Z283" s="2"/>
      <c r="AA283" s="2"/>
      <c r="AB283" s="2"/>
      <c r="AC283" s="2"/>
      <c r="AD283" s="2"/>
      <c r="AE283" s="2"/>
      <c r="AF283" s="2"/>
      <c r="AG283" s="2"/>
      <c r="AH283" s="2"/>
      <c r="AI283" s="2"/>
      <c r="AJ283" s="2"/>
      <c r="AK283" s="2"/>
      <c r="AL283" s="2"/>
      <c r="AM283" s="2"/>
      <c r="AN283" s="2"/>
    </row>
    <row r="284" spans="2:40">
      <c r="B284" s="26">
        <v>537</v>
      </c>
      <c r="C284" s="26" t="str">
        <f t="shared" si="32"/>
        <v>Y</v>
      </c>
      <c r="D284" s="26" t="b">
        <f t="shared" si="33"/>
        <v>0</v>
      </c>
      <c r="E284" s="26" t="str">
        <f t="shared" si="34"/>
        <v>N</v>
      </c>
      <c r="F284" s="2" t="s">
        <v>8165</v>
      </c>
      <c r="G284" s="2" t="str">
        <f t="shared" si="35"/>
        <v/>
      </c>
      <c r="H284" s="8" t="s">
        <v>344</v>
      </c>
      <c r="I284" s="31" t="s">
        <v>2722</v>
      </c>
      <c r="J284" s="31" t="s">
        <v>8162</v>
      </c>
      <c r="K284" s="31" t="s">
        <v>7701</v>
      </c>
      <c r="L284" s="31" t="s">
        <v>7702</v>
      </c>
      <c r="M284" s="31" t="s">
        <v>7703</v>
      </c>
      <c r="N284" s="2" t="s">
        <v>7762</v>
      </c>
      <c r="O284" s="2" t="s">
        <v>7705</v>
      </c>
      <c r="P284" s="155" t="s">
        <v>7788</v>
      </c>
      <c r="Q284" s="2" t="s">
        <v>7807</v>
      </c>
      <c r="R284" s="2" t="s">
        <v>544</v>
      </c>
      <c r="S284" s="159" t="s">
        <v>8166</v>
      </c>
      <c r="T284" s="159">
        <v>2322</v>
      </c>
      <c r="U284" s="159" t="s">
        <v>107</v>
      </c>
      <c r="V284" s="3" t="s">
        <v>7709</v>
      </c>
      <c r="W284" s="2">
        <v>265</v>
      </c>
      <c r="X284" s="2"/>
      <c r="Y284" s="2"/>
      <c r="Z284" s="2"/>
      <c r="AA284" s="2"/>
      <c r="AB284" s="2"/>
      <c r="AC284" s="2"/>
      <c r="AD284" s="2"/>
      <c r="AE284" s="2"/>
      <c r="AF284" s="2"/>
      <c r="AG284" s="2"/>
      <c r="AH284" s="2"/>
      <c r="AI284" s="2"/>
      <c r="AJ284" s="2"/>
      <c r="AK284" s="2"/>
      <c r="AL284" s="2"/>
      <c r="AM284" s="2"/>
      <c r="AN284" s="2"/>
    </row>
    <row r="285" spans="2:40">
      <c r="B285" s="26">
        <v>538</v>
      </c>
      <c r="C285" s="26" t="str">
        <f t="shared" si="32"/>
        <v>Y</v>
      </c>
      <c r="D285" s="26" t="b">
        <f t="shared" si="33"/>
        <v>0</v>
      </c>
      <c r="E285" s="26" t="str">
        <f t="shared" si="34"/>
        <v>N</v>
      </c>
      <c r="F285" s="2" t="s">
        <v>8167</v>
      </c>
      <c r="G285" s="2" t="str">
        <f t="shared" si="35"/>
        <v/>
      </c>
      <c r="H285" s="8" t="s">
        <v>344</v>
      </c>
      <c r="I285" s="31" t="s">
        <v>2722</v>
      </c>
      <c r="J285" s="31" t="s">
        <v>8162</v>
      </c>
      <c r="K285" s="31" t="s">
        <v>7701</v>
      </c>
      <c r="L285" s="31" t="s">
        <v>7702</v>
      </c>
      <c r="M285" s="31" t="s">
        <v>7703</v>
      </c>
      <c r="N285" s="2" t="s">
        <v>7765</v>
      </c>
      <c r="O285" s="2" t="s">
        <v>7705</v>
      </c>
      <c r="P285" s="155" t="s">
        <v>7788</v>
      </c>
      <c r="Q285" s="2" t="s">
        <v>7807</v>
      </c>
      <c r="R285" s="2" t="s">
        <v>544</v>
      </c>
      <c r="S285" s="159" t="s">
        <v>8166</v>
      </c>
      <c r="T285" s="159">
        <v>2322</v>
      </c>
      <c r="U285" s="159" t="s">
        <v>107</v>
      </c>
      <c r="V285" s="3" t="s">
        <v>7709</v>
      </c>
      <c r="W285" s="2">
        <v>265</v>
      </c>
      <c r="X285" s="2"/>
      <c r="Y285" s="2"/>
      <c r="Z285" s="2"/>
      <c r="AA285" s="2"/>
      <c r="AB285" s="2"/>
      <c r="AC285" s="2"/>
      <c r="AD285" s="2"/>
      <c r="AE285" s="2"/>
      <c r="AF285" s="2"/>
      <c r="AG285" s="2"/>
      <c r="AH285" s="2"/>
      <c r="AI285" s="2"/>
      <c r="AJ285" s="2"/>
      <c r="AK285" s="2"/>
      <c r="AL285" s="2"/>
      <c r="AM285" s="2"/>
      <c r="AN285" s="2"/>
    </row>
    <row r="286" spans="2:40">
      <c r="B286" s="26">
        <v>541</v>
      </c>
      <c r="C286" s="26" t="str">
        <f t="shared" si="32"/>
        <v>Y</v>
      </c>
      <c r="D286" s="26" t="b">
        <f t="shared" si="33"/>
        <v>1</v>
      </c>
      <c r="E286" s="26" t="str">
        <f t="shared" si="34"/>
        <v>Y</v>
      </c>
      <c r="F286" s="2" t="s">
        <v>8168</v>
      </c>
      <c r="G286" s="2" t="str">
        <f t="shared" si="35"/>
        <v>ConTab_BOM_KP_Baseplates_541</v>
      </c>
      <c r="H286" s="8" t="s">
        <v>344</v>
      </c>
      <c r="I286" s="31" t="s">
        <v>2722</v>
      </c>
      <c r="J286" s="31" t="s">
        <v>8162</v>
      </c>
      <c r="K286" s="31" t="s">
        <v>7701</v>
      </c>
      <c r="L286" s="31" t="s">
        <v>7702</v>
      </c>
      <c r="M286" s="31" t="s">
        <v>7703</v>
      </c>
      <c r="N286" s="2" t="s">
        <v>7762</v>
      </c>
      <c r="O286" s="2" t="s">
        <v>7814</v>
      </c>
      <c r="P286" s="155" t="s">
        <v>7737</v>
      </c>
      <c r="Q286" s="2" t="s">
        <v>7757</v>
      </c>
      <c r="R286" s="2" t="s">
        <v>544</v>
      </c>
      <c r="S286" s="159" t="s">
        <v>8169</v>
      </c>
      <c r="T286" s="159">
        <v>1970</v>
      </c>
      <c r="U286" s="159" t="s">
        <v>107</v>
      </c>
      <c r="V286" s="3" t="s">
        <v>7709</v>
      </c>
      <c r="W286" s="2">
        <v>265</v>
      </c>
      <c r="X286" s="2"/>
      <c r="Y286" s="2"/>
      <c r="Z286" s="2"/>
      <c r="AA286" s="2"/>
      <c r="AB286" s="2"/>
      <c r="AC286" s="2"/>
      <c r="AD286" s="2"/>
      <c r="AE286" s="2"/>
      <c r="AF286" s="2"/>
      <c r="AG286" s="2"/>
      <c r="AH286" s="2"/>
      <c r="AI286" s="2"/>
      <c r="AJ286" s="2"/>
      <c r="AK286" s="2"/>
      <c r="AL286" s="2"/>
      <c r="AM286" s="2"/>
      <c r="AN286" s="2"/>
    </row>
    <row r="287" spans="2:40">
      <c r="B287" s="26">
        <v>542</v>
      </c>
      <c r="C287" s="26" t="str">
        <f t="shared" si="32"/>
        <v>Y</v>
      </c>
      <c r="D287" s="26" t="b">
        <f t="shared" si="33"/>
        <v>1</v>
      </c>
      <c r="E287" s="26" t="str">
        <f t="shared" si="34"/>
        <v>Y</v>
      </c>
      <c r="F287" s="2" t="s">
        <v>8170</v>
      </c>
      <c r="G287" s="2" t="str">
        <f t="shared" si="35"/>
        <v>ConTab_BOM_KP_Baseplates_542</v>
      </c>
      <c r="H287" s="8" t="s">
        <v>344</v>
      </c>
      <c r="I287" s="31" t="s">
        <v>2722</v>
      </c>
      <c r="J287" s="31" t="s">
        <v>8162</v>
      </c>
      <c r="K287" s="31" t="s">
        <v>7701</v>
      </c>
      <c r="L287" s="31" t="s">
        <v>7702</v>
      </c>
      <c r="M287" s="31" t="s">
        <v>7703</v>
      </c>
      <c r="N287" s="2" t="s">
        <v>7765</v>
      </c>
      <c r="O287" s="2" t="s">
        <v>7814</v>
      </c>
      <c r="P287" s="155" t="s">
        <v>7737</v>
      </c>
      <c r="Q287" s="2" t="s">
        <v>7757</v>
      </c>
      <c r="R287" s="2" t="s">
        <v>544</v>
      </c>
      <c r="S287" s="159" t="s">
        <v>8169</v>
      </c>
      <c r="T287" s="159">
        <v>1970</v>
      </c>
      <c r="U287" s="159" t="s">
        <v>107</v>
      </c>
      <c r="V287" s="3" t="s">
        <v>7709</v>
      </c>
      <c r="W287" s="2">
        <v>265</v>
      </c>
      <c r="X287" s="2"/>
      <c r="Y287" s="2"/>
      <c r="Z287" s="2"/>
      <c r="AA287" s="2"/>
      <c r="AB287" s="2"/>
      <c r="AC287" s="2"/>
      <c r="AD287" s="2"/>
      <c r="AE287" s="2"/>
      <c r="AF287" s="2"/>
      <c r="AG287" s="2"/>
      <c r="AH287" s="2"/>
      <c r="AI287" s="2"/>
      <c r="AJ287" s="2"/>
      <c r="AK287" s="2"/>
      <c r="AL287" s="2"/>
      <c r="AM287" s="2"/>
      <c r="AN287" s="2"/>
    </row>
    <row r="288" spans="2:40">
      <c r="B288" s="26">
        <v>545</v>
      </c>
      <c r="C288" s="26" t="str">
        <f t="shared" si="32"/>
        <v>Y</v>
      </c>
      <c r="D288" s="26" t="b">
        <f t="shared" si="33"/>
        <v>0</v>
      </c>
      <c r="E288" s="26" t="str">
        <f t="shared" si="34"/>
        <v>N</v>
      </c>
      <c r="F288" s="2" t="s">
        <v>8171</v>
      </c>
      <c r="G288" s="2" t="str">
        <f t="shared" si="35"/>
        <v/>
      </c>
      <c r="H288" s="8" t="s">
        <v>344</v>
      </c>
      <c r="I288" s="31" t="s">
        <v>2722</v>
      </c>
      <c r="J288" s="31" t="s">
        <v>8162</v>
      </c>
      <c r="K288" s="31" t="s">
        <v>7701</v>
      </c>
      <c r="L288" s="31" t="s">
        <v>7702</v>
      </c>
      <c r="M288" s="31" t="s">
        <v>7703</v>
      </c>
      <c r="N288" s="2" t="s">
        <v>7762</v>
      </c>
      <c r="O288" s="2" t="s">
        <v>7814</v>
      </c>
      <c r="P288" s="155" t="s">
        <v>7788</v>
      </c>
      <c r="Q288" s="2" t="s">
        <v>7807</v>
      </c>
      <c r="R288" s="2" t="s">
        <v>544</v>
      </c>
      <c r="S288" s="159" t="s">
        <v>8172</v>
      </c>
      <c r="T288" s="159">
        <v>2515</v>
      </c>
      <c r="U288" s="159" t="s">
        <v>107</v>
      </c>
      <c r="V288" s="3" t="s">
        <v>7709</v>
      </c>
      <c r="W288" s="2">
        <v>265</v>
      </c>
      <c r="X288" s="2"/>
      <c r="Y288" s="2"/>
      <c r="Z288" s="2"/>
      <c r="AA288" s="2"/>
      <c r="AB288" s="2"/>
      <c r="AC288" s="2"/>
      <c r="AD288" s="2"/>
      <c r="AE288" s="2"/>
      <c r="AF288" s="2"/>
      <c r="AG288" s="2"/>
      <c r="AH288" s="2"/>
      <c r="AI288" s="2"/>
      <c r="AJ288" s="2"/>
      <c r="AK288" s="2"/>
      <c r="AL288" s="2"/>
      <c r="AM288" s="2"/>
      <c r="AN288" s="2"/>
    </row>
    <row r="289" spans="2:40">
      <c r="B289" s="26">
        <v>546</v>
      </c>
      <c r="C289" s="26" t="str">
        <f t="shared" si="32"/>
        <v>Y</v>
      </c>
      <c r="D289" s="26" t="b">
        <f t="shared" si="33"/>
        <v>0</v>
      </c>
      <c r="E289" s="26" t="str">
        <f t="shared" si="34"/>
        <v>N</v>
      </c>
      <c r="F289" s="2" t="s">
        <v>8173</v>
      </c>
      <c r="G289" s="2" t="str">
        <f t="shared" si="35"/>
        <v/>
      </c>
      <c r="H289" s="8" t="s">
        <v>344</v>
      </c>
      <c r="I289" s="31" t="s">
        <v>2722</v>
      </c>
      <c r="J289" s="31" t="s">
        <v>8162</v>
      </c>
      <c r="K289" s="31" t="s">
        <v>7701</v>
      </c>
      <c r="L289" s="31" t="s">
        <v>7702</v>
      </c>
      <c r="M289" s="31" t="s">
        <v>7703</v>
      </c>
      <c r="N289" s="2" t="s">
        <v>7765</v>
      </c>
      <c r="O289" s="2" t="s">
        <v>7814</v>
      </c>
      <c r="P289" s="155" t="s">
        <v>7788</v>
      </c>
      <c r="Q289" s="2" t="s">
        <v>7807</v>
      </c>
      <c r="R289" s="2" t="s">
        <v>544</v>
      </c>
      <c r="S289" s="159" t="s">
        <v>8172</v>
      </c>
      <c r="T289" s="159">
        <v>2515</v>
      </c>
      <c r="U289" s="159" t="s">
        <v>107</v>
      </c>
      <c r="V289" s="3" t="s">
        <v>7709</v>
      </c>
      <c r="W289" s="2">
        <v>265</v>
      </c>
      <c r="X289" s="2"/>
      <c r="Y289" s="2"/>
      <c r="Z289" s="2"/>
      <c r="AA289" s="2"/>
      <c r="AB289" s="2"/>
      <c r="AC289" s="2"/>
      <c r="AD289" s="2"/>
      <c r="AE289" s="2"/>
      <c r="AF289" s="2"/>
      <c r="AG289" s="2"/>
      <c r="AH289" s="2"/>
      <c r="AI289" s="2"/>
      <c r="AJ289" s="2"/>
      <c r="AK289" s="2"/>
      <c r="AL289" s="2"/>
      <c r="AM289" s="2"/>
      <c r="AN289" s="2"/>
    </row>
    <row r="290" spans="2:40">
      <c r="B290" s="26">
        <v>553</v>
      </c>
      <c r="C290" s="26" t="str">
        <f t="shared" si="32"/>
        <v>N</v>
      </c>
      <c r="D290" s="26" t="b">
        <f t="shared" si="33"/>
        <v>0</v>
      </c>
      <c r="E290" s="26" t="str">
        <f t="shared" si="34"/>
        <v>N</v>
      </c>
      <c r="F290" s="2" t="s">
        <v>8174</v>
      </c>
      <c r="G290" s="2" t="str">
        <f t="shared" si="35"/>
        <v/>
      </c>
      <c r="H290" s="8" t="s">
        <v>344</v>
      </c>
      <c r="I290" s="8"/>
      <c r="J290" s="8"/>
      <c r="K290" s="8" t="s">
        <v>7887</v>
      </c>
      <c r="L290" s="8" t="s">
        <v>7887</v>
      </c>
      <c r="M290" s="31" t="s">
        <v>7888</v>
      </c>
      <c r="P290" s="155"/>
      <c r="R290" s="2" t="s">
        <v>544</v>
      </c>
      <c r="S290" s="25" t="s">
        <v>8175</v>
      </c>
      <c r="T290" s="159">
        <v>0</v>
      </c>
      <c r="U290" s="159" t="s">
        <v>14326</v>
      </c>
      <c r="V290" s="3" t="s">
        <v>552</v>
      </c>
      <c r="X290" s="2"/>
      <c r="Y290" s="2"/>
      <c r="Z290" s="2"/>
      <c r="AA290" s="2"/>
      <c r="AB290" s="2"/>
      <c r="AC290" s="2"/>
      <c r="AD290" s="2"/>
      <c r="AE290" s="2"/>
      <c r="AF290" s="2"/>
      <c r="AG290" s="2"/>
      <c r="AH290" s="2"/>
      <c r="AI290" s="2"/>
      <c r="AJ290" s="2"/>
      <c r="AK290" s="2"/>
      <c r="AL290" s="2"/>
      <c r="AM290" s="2"/>
      <c r="AN290" s="2"/>
    </row>
    <row r="291" spans="2:40">
      <c r="B291" s="26">
        <v>554</v>
      </c>
      <c r="C291" s="26" t="str">
        <f t="shared" si="32"/>
        <v>Y</v>
      </c>
      <c r="D291" s="26" t="b">
        <f t="shared" si="33"/>
        <v>1</v>
      </c>
      <c r="E291" s="26" t="str">
        <f t="shared" si="34"/>
        <v>Y</v>
      </c>
      <c r="F291" s="2" t="s">
        <v>8176</v>
      </c>
      <c r="G291" s="2" t="str">
        <f t="shared" si="35"/>
        <v>ConTab_BOM_KP_Baseplates_554</v>
      </c>
      <c r="H291" s="8" t="s">
        <v>356</v>
      </c>
      <c r="I291" s="8"/>
      <c r="J291" s="8"/>
      <c r="K291" s="31" t="s">
        <v>7701</v>
      </c>
      <c r="L291" s="31" t="s">
        <v>7702</v>
      </c>
      <c r="M291" s="31" t="s">
        <v>7703</v>
      </c>
      <c r="N291" s="2" t="s">
        <v>7719</v>
      </c>
      <c r="O291" s="2" t="s">
        <v>7705</v>
      </c>
      <c r="P291" s="155" t="s">
        <v>7706</v>
      </c>
      <c r="Q291" s="2" t="s">
        <v>7720</v>
      </c>
      <c r="R291" s="2">
        <v>96700673</v>
      </c>
      <c r="S291" s="159" t="s">
        <v>8177</v>
      </c>
      <c r="T291" s="159">
        <v>1368</v>
      </c>
      <c r="U291" s="159" t="s">
        <v>107</v>
      </c>
      <c r="V291" s="3" t="s">
        <v>7709</v>
      </c>
      <c r="W291" s="2">
        <v>70</v>
      </c>
      <c r="X291" s="2"/>
      <c r="Y291" s="2"/>
      <c r="Z291" s="2"/>
      <c r="AA291" s="2"/>
      <c r="AB291" s="2"/>
      <c r="AC291" s="2"/>
      <c r="AD291" s="2"/>
      <c r="AE291" s="2"/>
      <c r="AF291" s="2"/>
      <c r="AG291" s="2"/>
      <c r="AH291" s="2"/>
      <c r="AI291" s="2"/>
      <c r="AJ291" s="2"/>
      <c r="AK291" s="2"/>
      <c r="AL291" s="2"/>
      <c r="AM291" s="2"/>
      <c r="AN291" s="2"/>
    </row>
    <row r="292" spans="2:40">
      <c r="B292" s="26">
        <v>555</v>
      </c>
      <c r="C292" s="26" t="str">
        <f t="shared" si="32"/>
        <v>Y</v>
      </c>
      <c r="D292" s="26" t="b">
        <f t="shared" si="33"/>
        <v>1</v>
      </c>
      <c r="E292" s="26" t="str">
        <f t="shared" si="34"/>
        <v>Y</v>
      </c>
      <c r="F292" s="2" t="s">
        <v>8178</v>
      </c>
      <c r="G292" s="2" t="str">
        <f t="shared" si="35"/>
        <v>ConTab_BOM_KP_Baseplates_555</v>
      </c>
      <c r="H292" s="8" t="s">
        <v>356</v>
      </c>
      <c r="I292" s="8"/>
      <c r="J292" s="8"/>
      <c r="K292" s="31" t="s">
        <v>7701</v>
      </c>
      <c r="L292" s="31" t="s">
        <v>7702</v>
      </c>
      <c r="M292" s="31" t="s">
        <v>7703</v>
      </c>
      <c r="N292" s="2" t="s">
        <v>7723</v>
      </c>
      <c r="O292" s="2" t="s">
        <v>7705</v>
      </c>
      <c r="P292" s="155" t="s">
        <v>7706</v>
      </c>
      <c r="Q292" s="2" t="s">
        <v>7720</v>
      </c>
      <c r="R292" s="2">
        <v>96700673</v>
      </c>
      <c r="S292" s="159" t="s">
        <v>8177</v>
      </c>
      <c r="T292" s="159">
        <v>1368</v>
      </c>
      <c r="U292" s="159" t="s">
        <v>107</v>
      </c>
      <c r="V292" s="3" t="s">
        <v>7709</v>
      </c>
      <c r="W292" s="2">
        <v>70</v>
      </c>
      <c r="X292" s="2"/>
      <c r="Y292" s="2"/>
      <c r="Z292" s="2"/>
      <c r="AA292" s="2"/>
      <c r="AB292" s="2"/>
      <c r="AC292" s="2"/>
      <c r="AD292" s="2"/>
      <c r="AE292" s="2"/>
      <c r="AF292" s="2"/>
      <c r="AG292" s="2"/>
      <c r="AH292" s="2"/>
      <c r="AI292" s="2"/>
      <c r="AJ292" s="2"/>
      <c r="AK292" s="2"/>
      <c r="AL292" s="2"/>
      <c r="AM292" s="2"/>
      <c r="AN292" s="2"/>
    </row>
    <row r="293" spans="2:40">
      <c r="B293" s="26">
        <v>556</v>
      </c>
      <c r="C293" s="26" t="str">
        <f t="shared" si="32"/>
        <v>Y</v>
      </c>
      <c r="D293" s="26" t="b">
        <f t="shared" si="33"/>
        <v>1</v>
      </c>
      <c r="E293" s="26" t="str">
        <f t="shared" si="34"/>
        <v>Y</v>
      </c>
      <c r="F293" s="2" t="s">
        <v>8179</v>
      </c>
      <c r="G293" s="2" t="str">
        <f t="shared" si="35"/>
        <v>ConTab_BOM_KP_Baseplates_556</v>
      </c>
      <c r="H293" s="8" t="s">
        <v>356</v>
      </c>
      <c r="I293" s="8"/>
      <c r="J293" s="8"/>
      <c r="K293" s="31" t="s">
        <v>7701</v>
      </c>
      <c r="L293" s="31" t="s">
        <v>7702</v>
      </c>
      <c r="M293" s="31" t="s">
        <v>7703</v>
      </c>
      <c r="N293" s="2" t="s">
        <v>7725</v>
      </c>
      <c r="O293" s="2" t="s">
        <v>7705</v>
      </c>
      <c r="P293" s="155" t="s">
        <v>7706</v>
      </c>
      <c r="Q293" s="2" t="s">
        <v>7732</v>
      </c>
      <c r="R293" s="2">
        <v>96700674</v>
      </c>
      <c r="S293" s="159" t="s">
        <v>8180</v>
      </c>
      <c r="T293" s="159">
        <v>1440</v>
      </c>
      <c r="U293" s="159" t="s">
        <v>107</v>
      </c>
      <c r="V293" s="3" t="s">
        <v>7709</v>
      </c>
      <c r="W293" s="2">
        <v>135</v>
      </c>
      <c r="X293" s="2"/>
      <c r="Y293" s="2"/>
      <c r="Z293" s="2"/>
      <c r="AA293" s="2"/>
      <c r="AB293" s="2"/>
      <c r="AC293" s="2"/>
      <c r="AD293" s="2"/>
      <c r="AE293" s="2"/>
      <c r="AF293" s="2"/>
      <c r="AG293" s="2"/>
      <c r="AH293" s="2"/>
      <c r="AI293" s="2"/>
      <c r="AJ293" s="2"/>
      <c r="AK293" s="2"/>
      <c r="AL293" s="2"/>
      <c r="AM293" s="2"/>
      <c r="AN293" s="2"/>
    </row>
    <row r="294" spans="2:40">
      <c r="B294" s="26">
        <v>557</v>
      </c>
      <c r="C294" s="26" t="str">
        <f t="shared" si="32"/>
        <v>Y</v>
      </c>
      <c r="D294" s="26" t="b">
        <f t="shared" si="33"/>
        <v>1</v>
      </c>
      <c r="E294" s="26" t="str">
        <f t="shared" si="34"/>
        <v>Y</v>
      </c>
      <c r="F294" s="2" t="s">
        <v>8181</v>
      </c>
      <c r="G294" s="2" t="str">
        <f t="shared" si="35"/>
        <v>ConTab_BOM_KP_Baseplates_557</v>
      </c>
      <c r="H294" s="8" t="s">
        <v>356</v>
      </c>
      <c r="I294" s="8"/>
      <c r="J294" s="8"/>
      <c r="K294" s="31" t="s">
        <v>7701</v>
      </c>
      <c r="L294" s="31" t="s">
        <v>7702</v>
      </c>
      <c r="M294" s="31" t="s">
        <v>7703</v>
      </c>
      <c r="N294" s="2" t="s">
        <v>7729</v>
      </c>
      <c r="O294" s="2" t="s">
        <v>7705</v>
      </c>
      <c r="P294" s="155" t="s">
        <v>7706</v>
      </c>
      <c r="Q294" s="2" t="s">
        <v>7732</v>
      </c>
      <c r="R294" s="2">
        <v>96700674</v>
      </c>
      <c r="S294" s="159" t="s">
        <v>8180</v>
      </c>
      <c r="T294" s="159">
        <v>1440</v>
      </c>
      <c r="U294" s="159" t="s">
        <v>107</v>
      </c>
      <c r="V294" s="3" t="s">
        <v>7709</v>
      </c>
      <c r="W294" s="2">
        <v>135</v>
      </c>
      <c r="X294" s="2"/>
      <c r="Y294" s="2"/>
      <c r="Z294" s="2"/>
      <c r="AA294" s="2"/>
      <c r="AB294" s="2"/>
      <c r="AC294" s="2"/>
      <c r="AD294" s="2"/>
      <c r="AE294" s="2"/>
      <c r="AF294" s="2"/>
      <c r="AG294" s="2"/>
      <c r="AH294" s="2"/>
      <c r="AI294" s="2"/>
      <c r="AJ294" s="2"/>
      <c r="AK294" s="2"/>
      <c r="AL294" s="2"/>
      <c r="AM294" s="2"/>
      <c r="AN294" s="2"/>
    </row>
    <row r="295" spans="2:40">
      <c r="B295" s="26">
        <v>558</v>
      </c>
      <c r="C295" s="26" t="str">
        <f t="shared" si="32"/>
        <v>Y</v>
      </c>
      <c r="D295" s="26" t="b">
        <f t="shared" si="33"/>
        <v>1</v>
      </c>
      <c r="E295" s="26" t="str">
        <f t="shared" si="34"/>
        <v>Y</v>
      </c>
      <c r="F295" s="2" t="s">
        <v>8182</v>
      </c>
      <c r="G295" s="2" t="str">
        <f t="shared" si="35"/>
        <v>ConTab_BOM_KP_Baseplates_558</v>
      </c>
      <c r="H295" s="8" t="s">
        <v>356</v>
      </c>
      <c r="I295" s="8"/>
      <c r="J295" s="8"/>
      <c r="K295" s="31" t="s">
        <v>7701</v>
      </c>
      <c r="L295" s="31" t="s">
        <v>7702</v>
      </c>
      <c r="M295" s="31" t="s">
        <v>7703</v>
      </c>
      <c r="N295" s="2" t="s">
        <v>7900</v>
      </c>
      <c r="O295" s="2" t="s">
        <v>7705</v>
      </c>
      <c r="P295" s="155" t="s">
        <v>7706</v>
      </c>
      <c r="Q295" s="2" t="s">
        <v>8183</v>
      </c>
      <c r="R295" s="2">
        <v>96700675</v>
      </c>
      <c r="S295" s="159" t="s">
        <v>8184</v>
      </c>
      <c r="T295" s="159">
        <v>1574</v>
      </c>
      <c r="U295" s="159" t="s">
        <v>107</v>
      </c>
      <c r="V295" s="3" t="s">
        <v>7709</v>
      </c>
      <c r="W295" s="2">
        <v>200</v>
      </c>
      <c r="X295" s="2"/>
      <c r="Y295" s="2"/>
      <c r="Z295" s="2"/>
      <c r="AA295" s="2"/>
      <c r="AB295" s="2"/>
      <c r="AC295" s="2"/>
      <c r="AD295" s="2"/>
      <c r="AE295" s="2"/>
      <c r="AF295" s="2"/>
      <c r="AG295" s="2"/>
      <c r="AH295" s="2"/>
      <c r="AI295" s="2"/>
      <c r="AJ295" s="2"/>
      <c r="AK295" s="2"/>
      <c r="AL295" s="2"/>
      <c r="AM295" s="2"/>
      <c r="AN295" s="2"/>
    </row>
    <row r="296" spans="2:40">
      <c r="B296" s="26">
        <v>559</v>
      </c>
      <c r="C296" s="26" t="str">
        <f t="shared" si="32"/>
        <v>Y</v>
      </c>
      <c r="D296" s="26" t="b">
        <f t="shared" si="33"/>
        <v>1</v>
      </c>
      <c r="E296" s="26" t="str">
        <f t="shared" si="34"/>
        <v>Y</v>
      </c>
      <c r="F296" s="2" t="s">
        <v>8185</v>
      </c>
      <c r="G296" s="2" t="str">
        <f t="shared" si="35"/>
        <v>ConTab_BOM_KP_Baseplates_559</v>
      </c>
      <c r="H296" s="8" t="s">
        <v>356</v>
      </c>
      <c r="I296" s="8"/>
      <c r="J296" s="8"/>
      <c r="K296" s="31" t="s">
        <v>7701</v>
      </c>
      <c r="L296" s="31" t="s">
        <v>7702</v>
      </c>
      <c r="M296" s="31" t="s">
        <v>7703</v>
      </c>
      <c r="N296" s="2" t="s">
        <v>7903</v>
      </c>
      <c r="O296" s="2" t="s">
        <v>7705</v>
      </c>
      <c r="P296" s="155" t="s">
        <v>7706</v>
      </c>
      <c r="Q296" s="2" t="s">
        <v>8183</v>
      </c>
      <c r="R296" s="2">
        <v>96700675</v>
      </c>
      <c r="S296" s="159" t="s">
        <v>8184</v>
      </c>
      <c r="T296" s="159">
        <v>1574</v>
      </c>
      <c r="U296" s="159" t="s">
        <v>107</v>
      </c>
      <c r="V296" s="3" t="s">
        <v>7709</v>
      </c>
      <c r="W296" s="2">
        <v>200</v>
      </c>
      <c r="X296" s="2"/>
      <c r="Y296" s="2"/>
      <c r="Z296" s="2"/>
      <c r="AA296" s="2"/>
      <c r="AB296" s="2"/>
      <c r="AC296" s="2"/>
      <c r="AD296" s="2"/>
      <c r="AE296" s="2"/>
      <c r="AF296" s="2"/>
      <c r="AG296" s="2"/>
      <c r="AH296" s="2"/>
      <c r="AI296" s="2"/>
      <c r="AJ296" s="2"/>
      <c r="AK296" s="2"/>
      <c r="AL296" s="2"/>
      <c r="AM296" s="2"/>
      <c r="AN296" s="2"/>
    </row>
    <row r="297" spans="2:40">
      <c r="B297" s="26">
        <v>560</v>
      </c>
      <c r="C297" s="26" t="str">
        <f t="shared" si="32"/>
        <v>Y</v>
      </c>
      <c r="D297" s="26" t="b">
        <f t="shared" si="33"/>
        <v>1</v>
      </c>
      <c r="E297" s="26" t="str">
        <f t="shared" si="34"/>
        <v>Y</v>
      </c>
      <c r="F297" s="2" t="s">
        <v>8186</v>
      </c>
      <c r="G297" s="2" t="str">
        <f t="shared" si="35"/>
        <v>ConTab_BOM_KP_Baseplates_560</v>
      </c>
      <c r="H297" s="8" t="s">
        <v>356</v>
      </c>
      <c r="I297" s="8"/>
      <c r="J297" s="8"/>
      <c r="K297" s="31" t="s">
        <v>7701</v>
      </c>
      <c r="L297" s="31" t="s">
        <v>7702</v>
      </c>
      <c r="M297" s="31" t="s">
        <v>7703</v>
      </c>
      <c r="N297" s="2" t="s">
        <v>8187</v>
      </c>
      <c r="O297" s="2" t="s">
        <v>7705</v>
      </c>
      <c r="P297" s="155" t="s">
        <v>7706</v>
      </c>
      <c r="Q297" s="2" t="s">
        <v>8188</v>
      </c>
      <c r="R297" s="2">
        <v>96700676</v>
      </c>
      <c r="S297" s="159" t="s">
        <v>8189</v>
      </c>
      <c r="T297" s="159">
        <v>1712</v>
      </c>
      <c r="U297" s="159" t="s">
        <v>107</v>
      </c>
      <c r="V297" s="3" t="s">
        <v>7709</v>
      </c>
      <c r="W297" s="2">
        <v>240</v>
      </c>
      <c r="X297" s="2"/>
      <c r="Y297" s="2"/>
      <c r="Z297" s="2"/>
      <c r="AA297" s="2"/>
      <c r="AB297" s="2"/>
      <c r="AC297" s="2"/>
      <c r="AD297" s="2"/>
      <c r="AE297" s="2"/>
      <c r="AF297" s="2"/>
      <c r="AG297" s="2"/>
      <c r="AH297" s="2"/>
      <c r="AI297" s="2"/>
      <c r="AJ297" s="2"/>
      <c r="AK297" s="2"/>
      <c r="AL297" s="2"/>
      <c r="AM297" s="2"/>
      <c r="AN297" s="2"/>
    </row>
    <row r="298" spans="2:40">
      <c r="B298" s="26">
        <v>561</v>
      </c>
      <c r="C298" s="26" t="str">
        <f t="shared" si="32"/>
        <v>Y</v>
      </c>
      <c r="D298" s="26" t="b">
        <f t="shared" si="33"/>
        <v>1</v>
      </c>
      <c r="E298" s="26" t="str">
        <f t="shared" si="34"/>
        <v>Y</v>
      </c>
      <c r="F298" s="2" t="s">
        <v>8190</v>
      </c>
      <c r="G298" s="2" t="str">
        <f t="shared" si="35"/>
        <v>ConTab_BOM_KP_Baseplates_561</v>
      </c>
      <c r="H298" s="8" t="s">
        <v>356</v>
      </c>
      <c r="I298" s="8"/>
      <c r="J298" s="8"/>
      <c r="K298" s="31" t="s">
        <v>7701</v>
      </c>
      <c r="L298" s="31" t="s">
        <v>7702</v>
      </c>
      <c r="M298" s="31" t="s">
        <v>7703</v>
      </c>
      <c r="N298" s="2" t="s">
        <v>8191</v>
      </c>
      <c r="O298" s="2" t="s">
        <v>7705</v>
      </c>
      <c r="P298" s="155" t="s">
        <v>7706</v>
      </c>
      <c r="Q298" s="2" t="s">
        <v>8188</v>
      </c>
      <c r="R298" s="2">
        <v>96700676</v>
      </c>
      <c r="S298" s="159" t="s">
        <v>8189</v>
      </c>
      <c r="T298" s="159">
        <v>1712</v>
      </c>
      <c r="U298" s="159" t="s">
        <v>107</v>
      </c>
      <c r="V298" s="3" t="s">
        <v>7709</v>
      </c>
      <c r="W298" s="2">
        <v>240</v>
      </c>
      <c r="X298" s="2"/>
      <c r="Y298" s="2"/>
      <c r="Z298" s="2"/>
      <c r="AA298" s="2"/>
      <c r="AB298" s="2"/>
      <c r="AC298" s="2"/>
      <c r="AD298" s="2"/>
      <c r="AE298" s="2"/>
      <c r="AF298" s="2"/>
      <c r="AG298" s="2"/>
      <c r="AH298" s="2"/>
      <c r="AI298" s="2"/>
      <c r="AJ298" s="2"/>
      <c r="AK298" s="2"/>
      <c r="AL298" s="2"/>
      <c r="AM298" s="2"/>
      <c r="AN298" s="2"/>
    </row>
    <row r="299" spans="2:40">
      <c r="B299" s="26">
        <v>562</v>
      </c>
      <c r="C299" s="26" t="str">
        <f t="shared" si="32"/>
        <v>Y</v>
      </c>
      <c r="D299" s="26" t="b">
        <f t="shared" si="33"/>
        <v>1</v>
      </c>
      <c r="E299" s="26" t="str">
        <f t="shared" si="34"/>
        <v>Y</v>
      </c>
      <c r="F299" s="2" t="s">
        <v>8192</v>
      </c>
      <c r="G299" s="2" t="str">
        <f t="shared" si="35"/>
        <v>ConTab_BOM_KP_Baseplates_562</v>
      </c>
      <c r="H299" s="8" t="s">
        <v>356</v>
      </c>
      <c r="I299" s="8"/>
      <c r="J299" s="8"/>
      <c r="K299" s="31" t="s">
        <v>7701</v>
      </c>
      <c r="L299" s="31" t="s">
        <v>7702</v>
      </c>
      <c r="M299" s="31" t="s">
        <v>7703</v>
      </c>
      <c r="N299" s="2" t="s">
        <v>7719</v>
      </c>
      <c r="O299" s="2" t="s">
        <v>7705</v>
      </c>
      <c r="P299" s="155" t="s">
        <v>7737</v>
      </c>
      <c r="Q299" s="2" t="s">
        <v>8193</v>
      </c>
      <c r="R299" s="2">
        <v>96700677</v>
      </c>
      <c r="S299" s="159" t="s">
        <v>8194</v>
      </c>
      <c r="T299" s="159">
        <v>1368</v>
      </c>
      <c r="U299" s="159" t="s">
        <v>107</v>
      </c>
      <c r="V299" s="3" t="s">
        <v>7709</v>
      </c>
      <c r="W299" s="2">
        <v>70</v>
      </c>
      <c r="X299" s="2"/>
      <c r="Y299" s="2"/>
      <c r="Z299" s="2"/>
      <c r="AA299" s="2"/>
      <c r="AB299" s="2"/>
      <c r="AC299" s="2"/>
      <c r="AD299" s="2"/>
      <c r="AE299" s="2"/>
      <c r="AF299" s="2"/>
      <c r="AG299" s="2"/>
      <c r="AH299" s="2"/>
      <c r="AI299" s="2"/>
      <c r="AJ299" s="2"/>
      <c r="AK299" s="2"/>
      <c r="AL299" s="2"/>
      <c r="AM299" s="2"/>
      <c r="AN299" s="2"/>
    </row>
    <row r="300" spans="2:40">
      <c r="B300" s="26">
        <v>563</v>
      </c>
      <c r="C300" s="26" t="str">
        <f t="shared" si="32"/>
        <v>Y</v>
      </c>
      <c r="D300" s="26" t="b">
        <f t="shared" si="33"/>
        <v>1</v>
      </c>
      <c r="E300" s="26" t="str">
        <f t="shared" si="34"/>
        <v>Y</v>
      </c>
      <c r="F300" s="2" t="s">
        <v>8195</v>
      </c>
      <c r="G300" s="2" t="str">
        <f t="shared" si="35"/>
        <v>ConTab_BOM_KP_Baseplates_563</v>
      </c>
      <c r="H300" s="8" t="s">
        <v>356</v>
      </c>
      <c r="I300" s="8"/>
      <c r="J300" s="8"/>
      <c r="K300" s="31" t="s">
        <v>7701</v>
      </c>
      <c r="L300" s="31" t="s">
        <v>7702</v>
      </c>
      <c r="M300" s="31" t="s">
        <v>7703</v>
      </c>
      <c r="N300" s="2" t="s">
        <v>7723</v>
      </c>
      <c r="O300" s="2" t="s">
        <v>7705</v>
      </c>
      <c r="P300" s="155" t="s">
        <v>7737</v>
      </c>
      <c r="Q300" s="2" t="s">
        <v>8193</v>
      </c>
      <c r="R300" s="2">
        <v>96700677</v>
      </c>
      <c r="S300" s="159" t="s">
        <v>8194</v>
      </c>
      <c r="T300" s="159">
        <v>1368</v>
      </c>
      <c r="U300" s="159" t="s">
        <v>107</v>
      </c>
      <c r="V300" s="3" t="s">
        <v>7709</v>
      </c>
      <c r="W300" s="2">
        <v>70</v>
      </c>
      <c r="X300" s="2"/>
      <c r="Y300" s="2"/>
      <c r="Z300" s="2"/>
      <c r="AA300" s="2"/>
      <c r="AB300" s="2"/>
      <c r="AC300" s="2"/>
      <c r="AD300" s="2"/>
      <c r="AE300" s="2"/>
      <c r="AF300" s="2"/>
      <c r="AG300" s="2"/>
      <c r="AH300" s="2"/>
      <c r="AI300" s="2"/>
      <c r="AJ300" s="2"/>
      <c r="AK300" s="2"/>
      <c r="AL300" s="2"/>
      <c r="AM300" s="2"/>
      <c r="AN300" s="2"/>
    </row>
    <row r="301" spans="2:40">
      <c r="B301" s="26">
        <v>564</v>
      </c>
      <c r="C301" s="26" t="str">
        <f t="shared" si="32"/>
        <v>Y</v>
      </c>
      <c r="D301" s="26" t="b">
        <f t="shared" si="33"/>
        <v>1</v>
      </c>
      <c r="E301" s="26" t="str">
        <f t="shared" si="34"/>
        <v>Y</v>
      </c>
      <c r="F301" s="2" t="s">
        <v>8196</v>
      </c>
      <c r="G301" s="2" t="str">
        <f t="shared" si="35"/>
        <v>ConTab_BOM_KP_Baseplates_564</v>
      </c>
      <c r="H301" s="8" t="s">
        <v>356</v>
      </c>
      <c r="I301" s="8"/>
      <c r="J301" s="8"/>
      <c r="K301" s="31" t="s">
        <v>7701</v>
      </c>
      <c r="L301" s="31" t="s">
        <v>7702</v>
      </c>
      <c r="M301" s="31" t="s">
        <v>7703</v>
      </c>
      <c r="N301" s="2" t="s">
        <v>7725</v>
      </c>
      <c r="O301" s="2" t="s">
        <v>7705</v>
      </c>
      <c r="P301" s="155" t="s">
        <v>7737</v>
      </c>
      <c r="Q301" s="2" t="s">
        <v>8193</v>
      </c>
      <c r="R301" s="2">
        <v>96700678</v>
      </c>
      <c r="S301" s="159" t="s">
        <v>8197</v>
      </c>
      <c r="T301" s="159">
        <v>1440</v>
      </c>
      <c r="U301" s="159" t="s">
        <v>107</v>
      </c>
      <c r="V301" s="3" t="s">
        <v>7709</v>
      </c>
      <c r="W301" s="2">
        <v>135</v>
      </c>
      <c r="X301" s="2"/>
      <c r="Y301" s="2"/>
      <c r="Z301" s="2"/>
      <c r="AA301" s="2"/>
      <c r="AB301" s="2"/>
      <c r="AC301" s="2"/>
      <c r="AD301" s="2"/>
      <c r="AE301" s="2"/>
      <c r="AF301" s="2"/>
      <c r="AG301" s="2"/>
      <c r="AH301" s="2"/>
      <c r="AI301" s="2"/>
      <c r="AJ301" s="2"/>
      <c r="AK301" s="2"/>
      <c r="AL301" s="2"/>
      <c r="AM301" s="2"/>
      <c r="AN301" s="2"/>
    </row>
    <row r="302" spans="2:40">
      <c r="B302" s="26">
        <v>565</v>
      </c>
      <c r="C302" s="26" t="str">
        <f t="shared" si="32"/>
        <v>Y</v>
      </c>
      <c r="D302" s="26" t="b">
        <f t="shared" si="33"/>
        <v>1</v>
      </c>
      <c r="E302" s="26" t="str">
        <f t="shared" si="34"/>
        <v>Y</v>
      </c>
      <c r="F302" s="2" t="s">
        <v>8198</v>
      </c>
      <c r="G302" s="2" t="str">
        <f t="shared" si="35"/>
        <v>ConTab_BOM_KP_Baseplates_565</v>
      </c>
      <c r="H302" s="8" t="s">
        <v>356</v>
      </c>
      <c r="I302" s="8"/>
      <c r="J302" s="8"/>
      <c r="K302" s="31" t="s">
        <v>7701</v>
      </c>
      <c r="L302" s="31" t="s">
        <v>7702</v>
      </c>
      <c r="M302" s="31" t="s">
        <v>7703</v>
      </c>
      <c r="N302" s="2" t="s">
        <v>7729</v>
      </c>
      <c r="O302" s="2" t="s">
        <v>7705</v>
      </c>
      <c r="P302" s="155" t="s">
        <v>7737</v>
      </c>
      <c r="Q302" s="2" t="s">
        <v>8193</v>
      </c>
      <c r="R302" s="2">
        <v>96700678</v>
      </c>
      <c r="S302" s="159" t="s">
        <v>8197</v>
      </c>
      <c r="T302" s="159">
        <v>1440</v>
      </c>
      <c r="U302" s="159" t="s">
        <v>107</v>
      </c>
      <c r="V302" s="3" t="s">
        <v>7709</v>
      </c>
      <c r="W302" s="2">
        <v>135</v>
      </c>
      <c r="X302" s="2"/>
      <c r="Y302" s="2"/>
      <c r="Z302" s="2"/>
      <c r="AA302" s="2"/>
      <c r="AB302" s="2"/>
      <c r="AC302" s="2"/>
      <c r="AD302" s="2"/>
      <c r="AE302" s="2"/>
      <c r="AF302" s="2"/>
      <c r="AG302" s="2"/>
      <c r="AH302" s="2"/>
      <c r="AI302" s="2"/>
      <c r="AJ302" s="2"/>
      <c r="AK302" s="2"/>
      <c r="AL302" s="2"/>
      <c r="AM302" s="2"/>
      <c r="AN302" s="2"/>
    </row>
    <row r="303" spans="2:40">
      <c r="B303" s="26">
        <v>566</v>
      </c>
      <c r="C303" s="26" t="str">
        <f t="shared" si="32"/>
        <v>Y</v>
      </c>
      <c r="D303" s="26" t="b">
        <f t="shared" si="33"/>
        <v>1</v>
      </c>
      <c r="E303" s="26" t="str">
        <f t="shared" si="34"/>
        <v>Y</v>
      </c>
      <c r="F303" s="2" t="s">
        <v>8199</v>
      </c>
      <c r="G303" s="2" t="str">
        <f t="shared" si="35"/>
        <v>ConTab_BOM_KP_Baseplates_566</v>
      </c>
      <c r="H303" s="8" t="s">
        <v>356</v>
      </c>
      <c r="I303" s="8"/>
      <c r="J303" s="8"/>
      <c r="K303" s="31" t="s">
        <v>7701</v>
      </c>
      <c r="L303" s="31" t="s">
        <v>7702</v>
      </c>
      <c r="M303" s="31" t="s">
        <v>7703</v>
      </c>
      <c r="N303" s="2" t="s">
        <v>7900</v>
      </c>
      <c r="O303" s="2" t="s">
        <v>7705</v>
      </c>
      <c r="P303" s="155" t="s">
        <v>7737</v>
      </c>
      <c r="Q303" s="2" t="s">
        <v>8200</v>
      </c>
      <c r="R303" s="2">
        <v>96700679</v>
      </c>
      <c r="S303" s="159" t="s">
        <v>8201</v>
      </c>
      <c r="T303" s="159">
        <v>1574</v>
      </c>
      <c r="U303" s="159" t="s">
        <v>107</v>
      </c>
      <c r="V303" s="3" t="s">
        <v>7709</v>
      </c>
      <c r="W303" s="2">
        <v>200</v>
      </c>
      <c r="X303" s="2"/>
      <c r="Y303" s="2"/>
      <c r="Z303" s="2"/>
      <c r="AA303" s="2"/>
      <c r="AB303" s="2"/>
      <c r="AC303" s="2"/>
      <c r="AD303" s="2"/>
      <c r="AE303" s="2"/>
      <c r="AF303" s="2"/>
      <c r="AG303" s="2"/>
      <c r="AH303" s="2"/>
      <c r="AI303" s="2"/>
      <c r="AJ303" s="2"/>
      <c r="AK303" s="2"/>
      <c r="AL303" s="2"/>
      <c r="AM303" s="2"/>
      <c r="AN303" s="2"/>
    </row>
    <row r="304" spans="2:40">
      <c r="B304" s="26">
        <v>567</v>
      </c>
      <c r="C304" s="26" t="str">
        <f t="shared" si="32"/>
        <v>Y</v>
      </c>
      <c r="D304" s="26" t="b">
        <f t="shared" si="33"/>
        <v>1</v>
      </c>
      <c r="E304" s="26" t="str">
        <f t="shared" si="34"/>
        <v>Y</v>
      </c>
      <c r="F304" s="2" t="s">
        <v>8202</v>
      </c>
      <c r="G304" s="2" t="str">
        <f t="shared" si="35"/>
        <v>ConTab_BOM_KP_Baseplates_567</v>
      </c>
      <c r="H304" s="8" t="s">
        <v>356</v>
      </c>
      <c r="I304" s="8"/>
      <c r="J304" s="8"/>
      <c r="K304" s="31" t="s">
        <v>7701</v>
      </c>
      <c r="L304" s="31" t="s">
        <v>7702</v>
      </c>
      <c r="M304" s="31" t="s">
        <v>7703</v>
      </c>
      <c r="N304" s="2" t="s">
        <v>7903</v>
      </c>
      <c r="O304" s="2" t="s">
        <v>7705</v>
      </c>
      <c r="P304" s="155" t="s">
        <v>7737</v>
      </c>
      <c r="Q304" s="2" t="s">
        <v>8200</v>
      </c>
      <c r="R304" s="2">
        <v>96700679</v>
      </c>
      <c r="S304" s="159" t="s">
        <v>8201</v>
      </c>
      <c r="T304" s="159">
        <v>1574</v>
      </c>
      <c r="U304" s="159" t="s">
        <v>107</v>
      </c>
      <c r="V304" s="3" t="s">
        <v>7709</v>
      </c>
      <c r="W304" s="2">
        <v>200</v>
      </c>
      <c r="X304" s="2"/>
      <c r="Y304" s="2"/>
      <c r="Z304" s="2"/>
      <c r="AA304" s="2"/>
      <c r="AB304" s="2"/>
      <c r="AC304" s="2"/>
      <c r="AD304" s="2"/>
      <c r="AE304" s="2"/>
      <c r="AF304" s="2"/>
      <c r="AG304" s="2"/>
      <c r="AH304" s="2"/>
      <c r="AI304" s="2"/>
      <c r="AJ304" s="2"/>
      <c r="AK304" s="2"/>
      <c r="AL304" s="2"/>
      <c r="AM304" s="2"/>
      <c r="AN304" s="2"/>
    </row>
    <row r="305" spans="2:40">
      <c r="B305" s="26">
        <v>568</v>
      </c>
      <c r="C305" s="26" t="str">
        <f t="shared" si="32"/>
        <v>Y</v>
      </c>
      <c r="D305" s="26" t="b">
        <f t="shared" si="33"/>
        <v>1</v>
      </c>
      <c r="E305" s="26" t="str">
        <f t="shared" si="34"/>
        <v>Y</v>
      </c>
      <c r="F305" s="2" t="s">
        <v>8203</v>
      </c>
      <c r="G305" s="2" t="str">
        <f t="shared" si="35"/>
        <v>ConTab_BOM_KP_Baseplates_568</v>
      </c>
      <c r="H305" s="8" t="s">
        <v>356</v>
      </c>
      <c r="I305" s="8"/>
      <c r="J305" s="8"/>
      <c r="K305" s="31" t="s">
        <v>7701</v>
      </c>
      <c r="L305" s="31" t="s">
        <v>7702</v>
      </c>
      <c r="M305" s="31" t="s">
        <v>7703</v>
      </c>
      <c r="N305" s="2" t="s">
        <v>8187</v>
      </c>
      <c r="O305" s="2" t="s">
        <v>7705</v>
      </c>
      <c r="P305" s="155" t="s">
        <v>7737</v>
      </c>
      <c r="Q305" s="2" t="s">
        <v>8204</v>
      </c>
      <c r="R305" s="2">
        <v>96700680</v>
      </c>
      <c r="S305" s="159" t="s">
        <v>8205</v>
      </c>
      <c r="T305" s="159">
        <v>1712</v>
      </c>
      <c r="U305" s="159" t="s">
        <v>107</v>
      </c>
      <c r="V305" s="3" t="s">
        <v>7709</v>
      </c>
      <c r="W305" s="2">
        <v>240</v>
      </c>
      <c r="X305" s="2"/>
      <c r="Y305" s="2"/>
      <c r="Z305" s="2"/>
      <c r="AA305" s="2"/>
      <c r="AB305" s="2"/>
      <c r="AC305" s="2"/>
      <c r="AD305" s="2"/>
      <c r="AE305" s="2"/>
      <c r="AF305" s="2"/>
      <c r="AG305" s="2"/>
      <c r="AH305" s="2"/>
      <c r="AI305" s="2"/>
      <c r="AJ305" s="2"/>
      <c r="AK305" s="2"/>
      <c r="AL305" s="2"/>
      <c r="AM305" s="2"/>
      <c r="AN305" s="2"/>
    </row>
    <row r="306" spans="2:40">
      <c r="B306" s="26">
        <v>569</v>
      </c>
      <c r="C306" s="26" t="str">
        <f t="shared" si="32"/>
        <v>Y</v>
      </c>
      <c r="D306" s="26" t="b">
        <f t="shared" si="33"/>
        <v>1</v>
      </c>
      <c r="E306" s="26" t="str">
        <f t="shared" si="34"/>
        <v>Y</v>
      </c>
      <c r="F306" s="2" t="s">
        <v>8206</v>
      </c>
      <c r="G306" s="2" t="str">
        <f t="shared" si="35"/>
        <v>ConTab_BOM_KP_Baseplates_569</v>
      </c>
      <c r="H306" s="8" t="s">
        <v>356</v>
      </c>
      <c r="I306" s="8"/>
      <c r="J306" s="8"/>
      <c r="K306" s="31" t="s">
        <v>7701</v>
      </c>
      <c r="L306" s="31" t="s">
        <v>7702</v>
      </c>
      <c r="M306" s="31" t="s">
        <v>7703</v>
      </c>
      <c r="N306" s="2" t="s">
        <v>8191</v>
      </c>
      <c r="O306" s="2" t="s">
        <v>7705</v>
      </c>
      <c r="P306" s="155" t="s">
        <v>7737</v>
      </c>
      <c r="Q306" s="2" t="s">
        <v>8204</v>
      </c>
      <c r="R306" s="2">
        <v>96700680</v>
      </c>
      <c r="S306" s="159" t="s">
        <v>8205</v>
      </c>
      <c r="T306" s="159">
        <v>1712</v>
      </c>
      <c r="U306" s="159" t="s">
        <v>107</v>
      </c>
      <c r="V306" s="3" t="s">
        <v>7709</v>
      </c>
      <c r="W306" s="2">
        <v>240</v>
      </c>
      <c r="X306" s="2"/>
      <c r="Y306" s="2"/>
      <c r="Z306" s="2"/>
      <c r="AA306" s="2"/>
      <c r="AB306" s="2"/>
      <c r="AC306" s="2"/>
      <c r="AD306" s="2"/>
      <c r="AE306" s="2"/>
      <c r="AF306" s="2"/>
      <c r="AG306" s="2"/>
      <c r="AH306" s="2"/>
      <c r="AI306" s="2"/>
      <c r="AJ306" s="2"/>
      <c r="AK306" s="2"/>
      <c r="AL306" s="2"/>
      <c r="AM306" s="2"/>
      <c r="AN306" s="2"/>
    </row>
    <row r="307" spans="2:40">
      <c r="B307" s="26">
        <v>578</v>
      </c>
      <c r="C307" s="26" t="str">
        <f t="shared" ref="C307:C354" si="36">IF(K307 = "BaseplateSteel","Y","N")</f>
        <v>Y</v>
      </c>
      <c r="D307" s="26" t="b">
        <f t="shared" ref="D307:D354" si="37">OR(P307 = "Woods_Sureflex", P307 = "Falk_T10_Grid")</f>
        <v>0</v>
      </c>
      <c r="E307" s="26" t="str">
        <f t="shared" ref="E307:E354" si="38">IF(AND(C307="Y", D307=TRUE),"Y","N")</f>
        <v>N</v>
      </c>
      <c r="F307" s="2" t="s">
        <v>8207</v>
      </c>
      <c r="G307" s="2" t="str">
        <f t="shared" ref="G307:G354" si="39">IF(E307="Y",F307,"")</f>
        <v/>
      </c>
      <c r="H307" s="8" t="s">
        <v>356</v>
      </c>
      <c r="I307" s="8"/>
      <c r="J307" s="8"/>
      <c r="K307" s="31" t="s">
        <v>7701</v>
      </c>
      <c r="L307" s="31" t="s">
        <v>7702</v>
      </c>
      <c r="M307" s="31" t="s">
        <v>7703</v>
      </c>
      <c r="N307" s="2" t="s">
        <v>7719</v>
      </c>
      <c r="O307" s="2" t="s">
        <v>7705</v>
      </c>
      <c r="P307" s="155" t="s">
        <v>7767</v>
      </c>
      <c r="Q307" s="2" t="s">
        <v>7776</v>
      </c>
      <c r="R307" s="2">
        <v>96700681</v>
      </c>
      <c r="S307" s="159" t="s">
        <v>8208</v>
      </c>
      <c r="T307" s="159">
        <v>1912</v>
      </c>
      <c r="U307" s="159" t="s">
        <v>107</v>
      </c>
      <c r="V307" s="3" t="s">
        <v>7709</v>
      </c>
      <c r="W307" s="2">
        <v>70</v>
      </c>
      <c r="X307" s="2"/>
      <c r="Y307" s="2"/>
      <c r="Z307" s="2"/>
      <c r="AA307" s="2"/>
      <c r="AB307" s="2"/>
      <c r="AC307" s="2"/>
      <c r="AD307" s="2"/>
      <c r="AE307" s="2"/>
      <c r="AF307" s="2"/>
      <c r="AG307" s="2"/>
      <c r="AH307" s="2"/>
      <c r="AI307" s="2"/>
      <c r="AJ307" s="2"/>
      <c r="AK307" s="2"/>
      <c r="AL307" s="2"/>
      <c r="AM307" s="2"/>
      <c r="AN307" s="2"/>
    </row>
    <row r="308" spans="2:40">
      <c r="B308" s="26">
        <v>579</v>
      </c>
      <c r="C308" s="26" t="str">
        <f t="shared" si="36"/>
        <v>Y</v>
      </c>
      <c r="D308" s="26" t="b">
        <f t="shared" si="37"/>
        <v>0</v>
      </c>
      <c r="E308" s="26" t="str">
        <f t="shared" si="38"/>
        <v>N</v>
      </c>
      <c r="F308" s="2" t="s">
        <v>8209</v>
      </c>
      <c r="G308" s="2" t="str">
        <f t="shared" si="39"/>
        <v/>
      </c>
      <c r="H308" s="8" t="s">
        <v>356</v>
      </c>
      <c r="I308" s="8"/>
      <c r="J308" s="8"/>
      <c r="K308" s="31" t="s">
        <v>7701</v>
      </c>
      <c r="L308" s="31" t="s">
        <v>7702</v>
      </c>
      <c r="M308" s="31" t="s">
        <v>7703</v>
      </c>
      <c r="N308" s="2" t="s">
        <v>7723</v>
      </c>
      <c r="O308" s="2" t="s">
        <v>7705</v>
      </c>
      <c r="P308" s="155" t="s">
        <v>7767</v>
      </c>
      <c r="Q308" s="2" t="s">
        <v>7776</v>
      </c>
      <c r="R308" s="2">
        <v>96700681</v>
      </c>
      <c r="S308" s="159" t="s">
        <v>8208</v>
      </c>
      <c r="T308" s="159">
        <v>1912</v>
      </c>
      <c r="U308" s="159" t="s">
        <v>107</v>
      </c>
      <c r="V308" s="3" t="s">
        <v>7709</v>
      </c>
      <c r="W308" s="2">
        <v>70</v>
      </c>
      <c r="X308" s="2"/>
      <c r="Y308" s="2"/>
      <c r="Z308" s="2"/>
      <c r="AA308" s="2"/>
      <c r="AB308" s="2"/>
      <c r="AC308" s="2"/>
      <c r="AD308" s="2"/>
      <c r="AE308" s="2"/>
      <c r="AF308" s="2"/>
      <c r="AG308" s="2"/>
      <c r="AH308" s="2"/>
      <c r="AI308" s="2"/>
      <c r="AJ308" s="2"/>
      <c r="AK308" s="2"/>
      <c r="AL308" s="2"/>
      <c r="AM308" s="2"/>
      <c r="AN308" s="2"/>
    </row>
    <row r="309" spans="2:40">
      <c r="B309" s="26">
        <v>580</v>
      </c>
      <c r="C309" s="26" t="str">
        <f t="shared" si="36"/>
        <v>Y</v>
      </c>
      <c r="D309" s="26" t="b">
        <f t="shared" si="37"/>
        <v>0</v>
      </c>
      <c r="E309" s="26" t="str">
        <f t="shared" si="38"/>
        <v>N</v>
      </c>
      <c r="F309" s="2" t="s">
        <v>8210</v>
      </c>
      <c r="G309" s="2" t="str">
        <f t="shared" si="39"/>
        <v/>
      </c>
      <c r="H309" s="8" t="s">
        <v>356</v>
      </c>
      <c r="I309" s="8"/>
      <c r="J309" s="8"/>
      <c r="K309" s="31" t="s">
        <v>7701</v>
      </c>
      <c r="L309" s="31" t="s">
        <v>7702</v>
      </c>
      <c r="M309" s="31" t="s">
        <v>7703</v>
      </c>
      <c r="N309" s="2" t="s">
        <v>7725</v>
      </c>
      <c r="O309" s="2" t="s">
        <v>7705</v>
      </c>
      <c r="P309" s="155" t="s">
        <v>7767</v>
      </c>
      <c r="Q309" s="2" t="s">
        <v>7784</v>
      </c>
      <c r="R309" s="2">
        <v>96700682</v>
      </c>
      <c r="S309" s="159" t="s">
        <v>8211</v>
      </c>
      <c r="T309" s="159">
        <v>1983</v>
      </c>
      <c r="U309" s="159" t="s">
        <v>107</v>
      </c>
      <c r="V309" s="3" t="s">
        <v>7709</v>
      </c>
      <c r="W309" s="2">
        <v>135</v>
      </c>
      <c r="X309" s="2"/>
      <c r="Y309" s="2"/>
      <c r="Z309" s="2"/>
      <c r="AA309" s="2"/>
      <c r="AB309" s="2"/>
      <c r="AC309" s="2"/>
      <c r="AD309" s="2"/>
      <c r="AE309" s="2"/>
      <c r="AF309" s="2"/>
      <c r="AG309" s="2"/>
      <c r="AH309" s="2"/>
      <c r="AI309" s="2"/>
      <c r="AJ309" s="2"/>
      <c r="AK309" s="2"/>
      <c r="AL309" s="2"/>
      <c r="AM309" s="2"/>
      <c r="AN309" s="2"/>
    </row>
    <row r="310" spans="2:40">
      <c r="B310" s="26">
        <v>581</v>
      </c>
      <c r="C310" s="26" t="str">
        <f t="shared" si="36"/>
        <v>Y</v>
      </c>
      <c r="D310" s="26" t="b">
        <f t="shared" si="37"/>
        <v>0</v>
      </c>
      <c r="E310" s="26" t="str">
        <f t="shared" si="38"/>
        <v>N</v>
      </c>
      <c r="F310" s="2" t="s">
        <v>8212</v>
      </c>
      <c r="G310" s="2" t="str">
        <f t="shared" si="39"/>
        <v/>
      </c>
      <c r="H310" s="8" t="s">
        <v>356</v>
      </c>
      <c r="I310" s="8"/>
      <c r="J310" s="8"/>
      <c r="K310" s="31" t="s">
        <v>7701</v>
      </c>
      <c r="L310" s="31" t="s">
        <v>7702</v>
      </c>
      <c r="M310" s="31" t="s">
        <v>7703</v>
      </c>
      <c r="N310" s="2" t="s">
        <v>7729</v>
      </c>
      <c r="O310" s="2" t="s">
        <v>7705</v>
      </c>
      <c r="P310" s="155" t="s">
        <v>7767</v>
      </c>
      <c r="Q310" s="2" t="s">
        <v>7784</v>
      </c>
      <c r="R310" s="2">
        <v>96700682</v>
      </c>
      <c r="S310" s="159" t="s">
        <v>8211</v>
      </c>
      <c r="T310" s="159">
        <v>1983</v>
      </c>
      <c r="U310" s="159" t="s">
        <v>107</v>
      </c>
      <c r="V310" s="3" t="s">
        <v>7709</v>
      </c>
      <c r="W310" s="2">
        <v>135</v>
      </c>
      <c r="X310" s="2"/>
      <c r="Y310" s="2"/>
      <c r="Z310" s="2"/>
      <c r="AA310" s="2"/>
      <c r="AB310" s="2"/>
      <c r="AC310" s="2"/>
      <c r="AD310" s="2"/>
      <c r="AE310" s="2"/>
      <c r="AF310" s="2"/>
      <c r="AG310" s="2"/>
      <c r="AH310" s="2"/>
      <c r="AI310" s="2"/>
      <c r="AJ310" s="2"/>
      <c r="AK310" s="2"/>
      <c r="AL310" s="2"/>
      <c r="AM310" s="2"/>
      <c r="AN310" s="2"/>
    </row>
    <row r="311" spans="2:40">
      <c r="B311" s="26">
        <v>582</v>
      </c>
      <c r="C311" s="26" t="str">
        <f t="shared" si="36"/>
        <v>Y</v>
      </c>
      <c r="D311" s="26" t="b">
        <f t="shared" si="37"/>
        <v>0</v>
      </c>
      <c r="E311" s="26" t="str">
        <f t="shared" si="38"/>
        <v>N</v>
      </c>
      <c r="F311" s="2" t="s">
        <v>8213</v>
      </c>
      <c r="G311" s="2" t="str">
        <f t="shared" si="39"/>
        <v/>
      </c>
      <c r="H311" s="8" t="s">
        <v>356</v>
      </c>
      <c r="I311" s="8"/>
      <c r="J311" s="8"/>
      <c r="K311" s="31" t="s">
        <v>7701</v>
      </c>
      <c r="L311" s="31" t="s">
        <v>7702</v>
      </c>
      <c r="M311" s="31" t="s">
        <v>7703</v>
      </c>
      <c r="N311" s="2" t="s">
        <v>7900</v>
      </c>
      <c r="O311" s="2" t="s">
        <v>7705</v>
      </c>
      <c r="P311" s="155" t="s">
        <v>7767</v>
      </c>
      <c r="Q311" s="2" t="s">
        <v>8214</v>
      </c>
      <c r="R311" s="2">
        <v>96700683</v>
      </c>
      <c r="S311" s="159" t="s">
        <v>8215</v>
      </c>
      <c r="T311" s="159">
        <v>2119</v>
      </c>
      <c r="U311" s="159" t="s">
        <v>107</v>
      </c>
      <c r="V311" s="3" t="s">
        <v>7709</v>
      </c>
      <c r="W311" s="2">
        <v>200</v>
      </c>
      <c r="X311" s="2"/>
      <c r="Y311" s="2"/>
      <c r="Z311" s="2"/>
      <c r="AA311" s="2"/>
      <c r="AB311" s="2"/>
      <c r="AC311" s="2"/>
      <c r="AD311" s="2"/>
      <c r="AE311" s="2"/>
      <c r="AF311" s="2"/>
      <c r="AG311" s="2"/>
      <c r="AH311" s="2"/>
      <c r="AI311" s="2"/>
      <c r="AJ311" s="2"/>
      <c r="AK311" s="2"/>
      <c r="AL311" s="2"/>
      <c r="AM311" s="2"/>
      <c r="AN311" s="2"/>
    </row>
    <row r="312" spans="2:40">
      <c r="B312" s="26">
        <v>583</v>
      </c>
      <c r="C312" s="26" t="str">
        <f t="shared" si="36"/>
        <v>Y</v>
      </c>
      <c r="D312" s="26" t="b">
        <f t="shared" si="37"/>
        <v>0</v>
      </c>
      <c r="E312" s="26" t="str">
        <f t="shared" si="38"/>
        <v>N</v>
      </c>
      <c r="F312" s="2" t="s">
        <v>8216</v>
      </c>
      <c r="G312" s="2" t="str">
        <f t="shared" si="39"/>
        <v/>
      </c>
      <c r="H312" s="8" t="s">
        <v>356</v>
      </c>
      <c r="I312" s="8"/>
      <c r="J312" s="8"/>
      <c r="K312" s="31" t="s">
        <v>7701</v>
      </c>
      <c r="L312" s="31" t="s">
        <v>7702</v>
      </c>
      <c r="M312" s="31" t="s">
        <v>7703</v>
      </c>
      <c r="N312" s="2" t="s">
        <v>7903</v>
      </c>
      <c r="O312" s="2" t="s">
        <v>7705</v>
      </c>
      <c r="P312" s="155" t="s">
        <v>7767</v>
      </c>
      <c r="Q312" s="2" t="s">
        <v>8214</v>
      </c>
      <c r="R312" s="2">
        <v>96700683</v>
      </c>
      <c r="S312" s="159" t="s">
        <v>8215</v>
      </c>
      <c r="T312" s="159">
        <v>2119</v>
      </c>
      <c r="U312" s="159" t="s">
        <v>107</v>
      </c>
      <c r="V312" s="3" t="s">
        <v>7709</v>
      </c>
      <c r="W312" s="2">
        <v>200</v>
      </c>
      <c r="X312" s="2"/>
      <c r="Y312" s="2"/>
      <c r="Z312" s="2"/>
      <c r="AA312" s="2"/>
      <c r="AB312" s="2"/>
      <c r="AC312" s="2"/>
      <c r="AD312" s="2"/>
      <c r="AE312" s="2"/>
      <c r="AF312" s="2"/>
      <c r="AG312" s="2"/>
      <c r="AH312" s="2"/>
      <c r="AI312" s="2"/>
      <c r="AJ312" s="2"/>
      <c r="AK312" s="2"/>
      <c r="AL312" s="2"/>
      <c r="AM312" s="2"/>
      <c r="AN312" s="2"/>
    </row>
    <row r="313" spans="2:40">
      <c r="B313" s="26">
        <v>584</v>
      </c>
      <c r="C313" s="26" t="str">
        <f t="shared" si="36"/>
        <v>Y</v>
      </c>
      <c r="D313" s="26" t="b">
        <f t="shared" si="37"/>
        <v>0</v>
      </c>
      <c r="E313" s="26" t="str">
        <f t="shared" si="38"/>
        <v>N</v>
      </c>
      <c r="F313" s="2" t="s">
        <v>8217</v>
      </c>
      <c r="G313" s="2" t="str">
        <f t="shared" si="39"/>
        <v/>
      </c>
      <c r="H313" s="8" t="s">
        <v>356</v>
      </c>
      <c r="I313" s="8"/>
      <c r="J313" s="8"/>
      <c r="K313" s="31" t="s">
        <v>7701</v>
      </c>
      <c r="L313" s="31" t="s">
        <v>7702</v>
      </c>
      <c r="M313" s="31" t="s">
        <v>7703</v>
      </c>
      <c r="N313" s="2" t="s">
        <v>8187</v>
      </c>
      <c r="O313" s="2" t="s">
        <v>7705</v>
      </c>
      <c r="P313" s="155" t="s">
        <v>7767</v>
      </c>
      <c r="Q313" s="2" t="s">
        <v>8218</v>
      </c>
      <c r="R313" s="2">
        <v>96700684</v>
      </c>
      <c r="S313" s="159" t="s">
        <v>8219</v>
      </c>
      <c r="T313" s="159">
        <v>2255</v>
      </c>
      <c r="U313" s="159" t="s">
        <v>107</v>
      </c>
      <c r="V313" s="3" t="s">
        <v>7709</v>
      </c>
      <c r="W313" s="2">
        <v>240</v>
      </c>
      <c r="X313" s="2"/>
      <c r="Y313" s="2"/>
      <c r="Z313" s="2"/>
      <c r="AA313" s="2"/>
      <c r="AB313" s="2"/>
      <c r="AC313" s="2"/>
      <c r="AD313" s="2"/>
      <c r="AE313" s="2"/>
      <c r="AF313" s="2"/>
      <c r="AG313" s="2"/>
      <c r="AH313" s="2"/>
      <c r="AI313" s="2"/>
      <c r="AJ313" s="2"/>
      <c r="AK313" s="2"/>
      <c r="AL313" s="2"/>
      <c r="AM313" s="2"/>
      <c r="AN313" s="2"/>
    </row>
    <row r="314" spans="2:40">
      <c r="B314" s="26">
        <v>585</v>
      </c>
      <c r="C314" s="26" t="str">
        <f t="shared" si="36"/>
        <v>Y</v>
      </c>
      <c r="D314" s="26" t="b">
        <f t="shared" si="37"/>
        <v>0</v>
      </c>
      <c r="E314" s="26" t="str">
        <f t="shared" si="38"/>
        <v>N</v>
      </c>
      <c r="F314" s="2" t="s">
        <v>8220</v>
      </c>
      <c r="G314" s="2" t="str">
        <f t="shared" si="39"/>
        <v/>
      </c>
      <c r="H314" s="8" t="s">
        <v>356</v>
      </c>
      <c r="I314" s="8"/>
      <c r="J314" s="8"/>
      <c r="K314" s="31" t="s">
        <v>7701</v>
      </c>
      <c r="L314" s="31" t="s">
        <v>7702</v>
      </c>
      <c r="M314" s="31" t="s">
        <v>7703</v>
      </c>
      <c r="N314" s="2" t="s">
        <v>8191</v>
      </c>
      <c r="O314" s="2" t="s">
        <v>7705</v>
      </c>
      <c r="P314" s="155" t="s">
        <v>7767</v>
      </c>
      <c r="Q314" s="2" t="s">
        <v>8218</v>
      </c>
      <c r="R314" s="2">
        <v>96700684</v>
      </c>
      <c r="S314" s="159" t="s">
        <v>8219</v>
      </c>
      <c r="T314" s="159">
        <v>2255</v>
      </c>
      <c r="U314" s="159" t="s">
        <v>107</v>
      </c>
      <c r="V314" s="3" t="s">
        <v>7709</v>
      </c>
      <c r="W314" s="2">
        <v>240</v>
      </c>
      <c r="X314" s="2"/>
      <c r="Y314" s="2"/>
      <c r="Z314" s="2"/>
      <c r="AA314" s="2"/>
      <c r="AB314" s="2"/>
      <c r="AC314" s="2"/>
      <c r="AD314" s="2"/>
      <c r="AE314" s="2"/>
      <c r="AF314" s="2"/>
      <c r="AG314" s="2"/>
      <c r="AH314" s="2"/>
      <c r="AI314" s="2"/>
      <c r="AJ314" s="2"/>
      <c r="AK314" s="2"/>
      <c r="AL314" s="2"/>
      <c r="AM314" s="2"/>
      <c r="AN314" s="2"/>
    </row>
    <row r="315" spans="2:40">
      <c r="B315" s="26">
        <v>586</v>
      </c>
      <c r="C315" s="26" t="str">
        <f t="shared" si="36"/>
        <v>Y</v>
      </c>
      <c r="D315" s="26" t="b">
        <f t="shared" si="37"/>
        <v>0</v>
      </c>
      <c r="E315" s="26" t="str">
        <f t="shared" si="38"/>
        <v>N</v>
      </c>
      <c r="F315" s="2" t="s">
        <v>8221</v>
      </c>
      <c r="G315" s="2" t="str">
        <f t="shared" si="39"/>
        <v/>
      </c>
      <c r="H315" s="8" t="s">
        <v>356</v>
      </c>
      <c r="I315" s="8"/>
      <c r="J315" s="8"/>
      <c r="K315" s="31" t="s">
        <v>7701</v>
      </c>
      <c r="L315" s="31" t="s">
        <v>7702</v>
      </c>
      <c r="M315" s="31" t="s">
        <v>7703</v>
      </c>
      <c r="N315" s="2" t="s">
        <v>7719</v>
      </c>
      <c r="O315" s="2" t="s">
        <v>7705</v>
      </c>
      <c r="P315" s="155" t="s">
        <v>7788</v>
      </c>
      <c r="Q315" s="2" t="s">
        <v>8222</v>
      </c>
      <c r="R315" s="2">
        <v>96700685</v>
      </c>
      <c r="S315" s="159" t="s">
        <v>8223</v>
      </c>
      <c r="T315" s="159">
        <v>1912</v>
      </c>
      <c r="U315" s="159" t="s">
        <v>107</v>
      </c>
      <c r="V315" s="3" t="s">
        <v>7709</v>
      </c>
      <c r="W315" s="2">
        <v>70</v>
      </c>
      <c r="X315" s="2"/>
      <c r="Y315" s="2"/>
      <c r="Z315" s="2"/>
      <c r="AA315" s="2"/>
      <c r="AB315" s="2"/>
      <c r="AC315" s="2"/>
      <c r="AD315" s="2"/>
      <c r="AE315" s="2"/>
      <c r="AF315" s="2"/>
      <c r="AG315" s="2"/>
      <c r="AH315" s="2"/>
      <c r="AI315" s="2"/>
      <c r="AJ315" s="2"/>
      <c r="AK315" s="2"/>
      <c r="AL315" s="2"/>
      <c r="AM315" s="2"/>
      <c r="AN315" s="2"/>
    </row>
    <row r="316" spans="2:40">
      <c r="B316" s="26">
        <v>587</v>
      </c>
      <c r="C316" s="26" t="str">
        <f t="shared" si="36"/>
        <v>Y</v>
      </c>
      <c r="D316" s="26" t="b">
        <f t="shared" si="37"/>
        <v>0</v>
      </c>
      <c r="E316" s="26" t="str">
        <f t="shared" si="38"/>
        <v>N</v>
      </c>
      <c r="F316" s="2" t="s">
        <v>8224</v>
      </c>
      <c r="G316" s="2" t="str">
        <f t="shared" si="39"/>
        <v/>
      </c>
      <c r="H316" s="8" t="s">
        <v>356</v>
      </c>
      <c r="I316" s="8"/>
      <c r="J316" s="8"/>
      <c r="K316" s="31" t="s">
        <v>7701</v>
      </c>
      <c r="L316" s="31" t="s">
        <v>7702</v>
      </c>
      <c r="M316" s="31" t="s">
        <v>7703</v>
      </c>
      <c r="N316" s="2" t="s">
        <v>7723</v>
      </c>
      <c r="O316" s="2" t="s">
        <v>7705</v>
      </c>
      <c r="P316" s="155" t="s">
        <v>7788</v>
      </c>
      <c r="Q316" s="2" t="s">
        <v>8222</v>
      </c>
      <c r="R316" s="2">
        <v>96700685</v>
      </c>
      <c r="S316" s="159" t="s">
        <v>8223</v>
      </c>
      <c r="T316" s="159">
        <v>1912</v>
      </c>
      <c r="U316" s="159" t="s">
        <v>107</v>
      </c>
      <c r="V316" s="3" t="s">
        <v>7709</v>
      </c>
      <c r="W316" s="2">
        <v>70</v>
      </c>
      <c r="X316" s="2"/>
      <c r="Y316" s="2"/>
      <c r="Z316" s="2"/>
      <c r="AA316" s="2"/>
      <c r="AB316" s="2"/>
      <c r="AC316" s="2"/>
      <c r="AD316" s="2"/>
      <c r="AE316" s="2"/>
      <c r="AF316" s="2"/>
      <c r="AG316" s="2"/>
      <c r="AH316" s="2"/>
      <c r="AI316" s="2"/>
      <c r="AJ316" s="2"/>
      <c r="AK316" s="2"/>
      <c r="AL316" s="2"/>
      <c r="AM316" s="2"/>
      <c r="AN316" s="2"/>
    </row>
    <row r="317" spans="2:40">
      <c r="B317" s="26">
        <v>588</v>
      </c>
      <c r="C317" s="26" t="str">
        <f t="shared" si="36"/>
        <v>Y</v>
      </c>
      <c r="D317" s="26" t="b">
        <f t="shared" si="37"/>
        <v>0</v>
      </c>
      <c r="E317" s="26" t="str">
        <f t="shared" si="38"/>
        <v>N</v>
      </c>
      <c r="F317" s="2" t="s">
        <v>8225</v>
      </c>
      <c r="G317" s="2" t="str">
        <f t="shared" si="39"/>
        <v/>
      </c>
      <c r="H317" s="8" t="s">
        <v>356</v>
      </c>
      <c r="I317" s="8"/>
      <c r="J317" s="8"/>
      <c r="K317" s="31" t="s">
        <v>7701</v>
      </c>
      <c r="L317" s="31" t="s">
        <v>7702</v>
      </c>
      <c r="M317" s="31" t="s">
        <v>7703</v>
      </c>
      <c r="N317" s="2" t="s">
        <v>7725</v>
      </c>
      <c r="O317" s="2" t="s">
        <v>7705</v>
      </c>
      <c r="P317" s="155" t="s">
        <v>7788</v>
      </c>
      <c r="Q317" s="2" t="s">
        <v>8222</v>
      </c>
      <c r="R317" s="2">
        <v>96700686</v>
      </c>
      <c r="S317" s="159" t="s">
        <v>8226</v>
      </c>
      <c r="T317" s="159">
        <v>1983</v>
      </c>
      <c r="U317" s="159" t="s">
        <v>107</v>
      </c>
      <c r="V317" s="3" t="s">
        <v>7709</v>
      </c>
      <c r="W317" s="2">
        <v>135</v>
      </c>
      <c r="X317" s="2"/>
      <c r="Y317" s="2"/>
      <c r="Z317" s="2"/>
      <c r="AA317" s="2"/>
      <c r="AB317" s="2"/>
      <c r="AC317" s="2"/>
      <c r="AD317" s="2"/>
      <c r="AE317" s="2"/>
      <c r="AF317" s="2"/>
      <c r="AG317" s="2"/>
      <c r="AH317" s="2"/>
      <c r="AI317" s="2"/>
      <c r="AJ317" s="2"/>
      <c r="AK317" s="2"/>
      <c r="AL317" s="2"/>
      <c r="AM317" s="2"/>
      <c r="AN317" s="2"/>
    </row>
    <row r="318" spans="2:40">
      <c r="B318" s="26">
        <v>589</v>
      </c>
      <c r="C318" s="26" t="str">
        <f t="shared" si="36"/>
        <v>Y</v>
      </c>
      <c r="D318" s="26" t="b">
        <f t="shared" si="37"/>
        <v>0</v>
      </c>
      <c r="E318" s="26" t="str">
        <f t="shared" si="38"/>
        <v>N</v>
      </c>
      <c r="F318" s="2" t="s">
        <v>8227</v>
      </c>
      <c r="G318" s="2" t="str">
        <f t="shared" si="39"/>
        <v/>
      </c>
      <c r="H318" s="8" t="s">
        <v>356</v>
      </c>
      <c r="I318" s="8"/>
      <c r="J318" s="8"/>
      <c r="K318" s="31" t="s">
        <v>7701</v>
      </c>
      <c r="L318" s="31" t="s">
        <v>7702</v>
      </c>
      <c r="M318" s="31" t="s">
        <v>7703</v>
      </c>
      <c r="N318" s="2" t="s">
        <v>7729</v>
      </c>
      <c r="O318" s="2" t="s">
        <v>7705</v>
      </c>
      <c r="P318" s="155" t="s">
        <v>7788</v>
      </c>
      <c r="Q318" s="2" t="s">
        <v>8222</v>
      </c>
      <c r="R318" s="2">
        <v>96700686</v>
      </c>
      <c r="S318" s="159" t="s">
        <v>8226</v>
      </c>
      <c r="T318" s="159">
        <v>1983</v>
      </c>
      <c r="U318" s="159" t="s">
        <v>107</v>
      </c>
      <c r="V318" s="3" t="s">
        <v>7709</v>
      </c>
      <c r="W318" s="2">
        <v>135</v>
      </c>
      <c r="X318" s="2"/>
      <c r="Y318" s="2"/>
      <c r="Z318" s="2"/>
      <c r="AA318" s="2"/>
      <c r="AB318" s="2"/>
      <c r="AC318" s="2"/>
      <c r="AD318" s="2"/>
      <c r="AE318" s="2"/>
      <c r="AF318" s="2"/>
      <c r="AG318" s="2"/>
      <c r="AH318" s="2"/>
      <c r="AI318" s="2"/>
      <c r="AJ318" s="2"/>
      <c r="AK318" s="2"/>
      <c r="AL318" s="2"/>
      <c r="AM318" s="2"/>
      <c r="AN318" s="2"/>
    </row>
    <row r="319" spans="2:40">
      <c r="B319" s="26">
        <v>590</v>
      </c>
      <c r="C319" s="26" t="str">
        <f t="shared" si="36"/>
        <v>Y</v>
      </c>
      <c r="D319" s="26" t="b">
        <f t="shared" si="37"/>
        <v>0</v>
      </c>
      <c r="E319" s="26" t="str">
        <f t="shared" si="38"/>
        <v>N</v>
      </c>
      <c r="F319" s="2" t="s">
        <v>8228</v>
      </c>
      <c r="G319" s="2" t="str">
        <f t="shared" si="39"/>
        <v/>
      </c>
      <c r="H319" s="8" t="s">
        <v>356</v>
      </c>
      <c r="I319" s="8"/>
      <c r="J319" s="8"/>
      <c r="K319" s="31" t="s">
        <v>7701</v>
      </c>
      <c r="L319" s="31" t="s">
        <v>7702</v>
      </c>
      <c r="M319" s="31" t="s">
        <v>7703</v>
      </c>
      <c r="N319" s="2" t="s">
        <v>7900</v>
      </c>
      <c r="O319" s="2" t="s">
        <v>7705</v>
      </c>
      <c r="P319" s="155" t="s">
        <v>7788</v>
      </c>
      <c r="Q319" s="2" t="s">
        <v>8229</v>
      </c>
      <c r="R319" s="2">
        <v>96700687</v>
      </c>
      <c r="S319" s="159" t="s">
        <v>8230</v>
      </c>
      <c r="T319" s="159">
        <v>2119</v>
      </c>
      <c r="U319" s="159" t="s">
        <v>107</v>
      </c>
      <c r="V319" s="3" t="s">
        <v>7709</v>
      </c>
      <c r="W319" s="2">
        <v>200</v>
      </c>
      <c r="X319" s="2"/>
      <c r="Y319" s="2"/>
      <c r="Z319" s="2"/>
      <c r="AA319" s="2"/>
      <c r="AB319" s="2"/>
      <c r="AC319" s="2"/>
      <c r="AD319" s="2"/>
      <c r="AE319" s="2"/>
      <c r="AF319" s="2"/>
      <c r="AG319" s="2"/>
      <c r="AH319" s="2"/>
      <c r="AI319" s="2"/>
      <c r="AJ319" s="2"/>
      <c r="AK319" s="2"/>
      <c r="AL319" s="2"/>
      <c r="AM319" s="2"/>
      <c r="AN319" s="2"/>
    </row>
    <row r="320" spans="2:40">
      <c r="B320" s="26">
        <v>591</v>
      </c>
      <c r="C320" s="26" t="str">
        <f t="shared" si="36"/>
        <v>Y</v>
      </c>
      <c r="D320" s="26" t="b">
        <f t="shared" si="37"/>
        <v>0</v>
      </c>
      <c r="E320" s="26" t="str">
        <f t="shared" si="38"/>
        <v>N</v>
      </c>
      <c r="F320" s="2" t="s">
        <v>8231</v>
      </c>
      <c r="G320" s="2" t="str">
        <f t="shared" si="39"/>
        <v/>
      </c>
      <c r="H320" s="8" t="s">
        <v>356</v>
      </c>
      <c r="I320" s="8"/>
      <c r="J320" s="8"/>
      <c r="K320" s="31" t="s">
        <v>7701</v>
      </c>
      <c r="L320" s="31" t="s">
        <v>7702</v>
      </c>
      <c r="M320" s="31" t="s">
        <v>7703</v>
      </c>
      <c r="N320" s="2" t="s">
        <v>7903</v>
      </c>
      <c r="O320" s="2" t="s">
        <v>7705</v>
      </c>
      <c r="P320" s="155" t="s">
        <v>7788</v>
      </c>
      <c r="Q320" s="2" t="s">
        <v>8229</v>
      </c>
      <c r="R320" s="2">
        <v>96700687</v>
      </c>
      <c r="S320" s="159" t="s">
        <v>8230</v>
      </c>
      <c r="T320" s="159">
        <v>2119</v>
      </c>
      <c r="U320" s="159" t="s">
        <v>107</v>
      </c>
      <c r="V320" s="3" t="s">
        <v>7709</v>
      </c>
      <c r="W320" s="2">
        <v>200</v>
      </c>
      <c r="X320" s="2"/>
      <c r="Y320" s="2"/>
      <c r="Z320" s="2"/>
      <c r="AA320" s="2"/>
      <c r="AB320" s="2"/>
      <c r="AC320" s="2"/>
      <c r="AD320" s="2"/>
      <c r="AE320" s="2"/>
      <c r="AF320" s="2"/>
      <c r="AG320" s="2"/>
      <c r="AH320" s="2"/>
      <c r="AI320" s="2"/>
      <c r="AJ320" s="2"/>
      <c r="AK320" s="2"/>
      <c r="AL320" s="2"/>
      <c r="AM320" s="2"/>
      <c r="AN320" s="2"/>
    </row>
    <row r="321" spans="2:40">
      <c r="B321" s="26">
        <v>592</v>
      </c>
      <c r="C321" s="26" t="str">
        <f t="shared" si="36"/>
        <v>Y</v>
      </c>
      <c r="D321" s="26" t="b">
        <f t="shared" si="37"/>
        <v>0</v>
      </c>
      <c r="E321" s="26" t="str">
        <f t="shared" si="38"/>
        <v>N</v>
      </c>
      <c r="F321" s="2" t="s">
        <v>8232</v>
      </c>
      <c r="G321" s="2" t="str">
        <f t="shared" si="39"/>
        <v/>
      </c>
      <c r="H321" s="8" t="s">
        <v>356</v>
      </c>
      <c r="I321" s="8"/>
      <c r="J321" s="8"/>
      <c r="K321" s="31" t="s">
        <v>7701</v>
      </c>
      <c r="L321" s="31" t="s">
        <v>7702</v>
      </c>
      <c r="M321" s="31" t="s">
        <v>7703</v>
      </c>
      <c r="N321" s="2" t="s">
        <v>8187</v>
      </c>
      <c r="O321" s="2" t="s">
        <v>7705</v>
      </c>
      <c r="P321" s="155" t="s">
        <v>7788</v>
      </c>
      <c r="Q321" s="2" t="s">
        <v>8233</v>
      </c>
      <c r="R321" s="2">
        <v>96700688</v>
      </c>
      <c r="S321" s="159" t="s">
        <v>8234</v>
      </c>
      <c r="T321" s="159">
        <v>2255</v>
      </c>
      <c r="U321" s="159" t="s">
        <v>107</v>
      </c>
      <c r="V321" s="3" t="s">
        <v>7709</v>
      </c>
      <c r="W321" s="2">
        <v>240</v>
      </c>
      <c r="X321" s="2"/>
      <c r="Y321" s="2"/>
      <c r="Z321" s="2"/>
      <c r="AA321" s="2"/>
      <c r="AB321" s="2"/>
      <c r="AC321" s="2"/>
      <c r="AD321" s="2"/>
      <c r="AE321" s="2"/>
      <c r="AF321" s="2"/>
      <c r="AG321" s="2"/>
      <c r="AH321" s="2"/>
      <c r="AI321" s="2"/>
      <c r="AJ321" s="2"/>
      <c r="AK321" s="2"/>
      <c r="AL321" s="2"/>
      <c r="AM321" s="2"/>
      <c r="AN321" s="2"/>
    </row>
    <row r="322" spans="2:40">
      <c r="B322" s="26">
        <v>593</v>
      </c>
      <c r="C322" s="26" t="str">
        <f t="shared" si="36"/>
        <v>Y</v>
      </c>
      <c r="D322" s="26" t="b">
        <f t="shared" si="37"/>
        <v>0</v>
      </c>
      <c r="E322" s="26" t="str">
        <f t="shared" si="38"/>
        <v>N</v>
      </c>
      <c r="F322" s="2" t="s">
        <v>8235</v>
      </c>
      <c r="G322" s="2" t="str">
        <f t="shared" si="39"/>
        <v/>
      </c>
      <c r="H322" s="8" t="s">
        <v>356</v>
      </c>
      <c r="I322" s="8"/>
      <c r="J322" s="8"/>
      <c r="K322" s="31" t="s">
        <v>7701</v>
      </c>
      <c r="L322" s="31" t="s">
        <v>7702</v>
      </c>
      <c r="M322" s="31" t="s">
        <v>7703</v>
      </c>
      <c r="N322" s="2" t="s">
        <v>8191</v>
      </c>
      <c r="O322" s="2" t="s">
        <v>7705</v>
      </c>
      <c r="P322" s="155" t="s">
        <v>7788</v>
      </c>
      <c r="Q322" s="2" t="s">
        <v>8233</v>
      </c>
      <c r="R322" s="2">
        <v>96700688</v>
      </c>
      <c r="S322" s="159" t="s">
        <v>8234</v>
      </c>
      <c r="T322" s="159">
        <v>2255</v>
      </c>
      <c r="U322" s="159" t="s">
        <v>107</v>
      </c>
      <c r="V322" s="3" t="s">
        <v>7709</v>
      </c>
      <c r="W322" s="2">
        <v>240</v>
      </c>
      <c r="X322" s="2"/>
      <c r="Y322" s="2"/>
      <c r="Z322" s="2"/>
      <c r="AA322" s="2"/>
      <c r="AB322" s="2"/>
      <c r="AC322" s="2"/>
      <c r="AD322" s="2"/>
      <c r="AE322" s="2"/>
      <c r="AF322" s="2"/>
      <c r="AG322" s="2"/>
      <c r="AH322" s="2"/>
      <c r="AI322" s="2"/>
      <c r="AJ322" s="2"/>
      <c r="AK322" s="2"/>
      <c r="AL322" s="2"/>
      <c r="AM322" s="2"/>
      <c r="AN322" s="2"/>
    </row>
    <row r="323" spans="2:40">
      <c r="B323" s="26">
        <v>602</v>
      </c>
      <c r="C323" s="26" t="str">
        <f t="shared" si="36"/>
        <v>Y</v>
      </c>
      <c r="D323" s="26" t="b">
        <f t="shared" si="37"/>
        <v>1</v>
      </c>
      <c r="E323" s="26" t="str">
        <f t="shared" si="38"/>
        <v>Y</v>
      </c>
      <c r="F323" s="2" t="s">
        <v>8236</v>
      </c>
      <c r="G323" s="2" t="str">
        <f t="shared" si="39"/>
        <v>ConTab_BOM_KP_Baseplates_602</v>
      </c>
      <c r="H323" s="8" t="s">
        <v>356</v>
      </c>
      <c r="I323" s="8"/>
      <c r="J323" s="8"/>
      <c r="K323" s="31" t="s">
        <v>7701</v>
      </c>
      <c r="L323" s="31" t="s">
        <v>7702</v>
      </c>
      <c r="M323" s="31" t="s">
        <v>7703</v>
      </c>
      <c r="N323" s="2" t="s">
        <v>7719</v>
      </c>
      <c r="O323" s="2" t="s">
        <v>7814</v>
      </c>
      <c r="P323" s="155" t="s">
        <v>7706</v>
      </c>
      <c r="Q323" s="2" t="s">
        <v>7720</v>
      </c>
      <c r="R323" s="2" t="s">
        <v>544</v>
      </c>
      <c r="S323" s="159" t="s">
        <v>8237</v>
      </c>
      <c r="T323" s="159">
        <v>1560</v>
      </c>
      <c r="U323" s="159" t="s">
        <v>107</v>
      </c>
      <c r="V323" s="3" t="s">
        <v>7709</v>
      </c>
      <c r="W323" s="2">
        <v>70</v>
      </c>
      <c r="X323" s="2"/>
      <c r="Y323" s="2"/>
      <c r="Z323" s="2"/>
      <c r="AA323" s="2"/>
      <c r="AB323" s="2"/>
      <c r="AC323" s="2"/>
      <c r="AD323" s="2"/>
      <c r="AE323" s="2"/>
      <c r="AF323" s="2"/>
      <c r="AG323" s="2"/>
      <c r="AH323" s="2"/>
      <c r="AI323" s="2"/>
      <c r="AJ323" s="2"/>
      <c r="AK323" s="2"/>
      <c r="AL323" s="2"/>
      <c r="AM323" s="2"/>
      <c r="AN323" s="2"/>
    </row>
    <row r="324" spans="2:40">
      <c r="B324" s="26">
        <v>603</v>
      </c>
      <c r="C324" s="26" t="str">
        <f t="shared" si="36"/>
        <v>Y</v>
      </c>
      <c r="D324" s="26" t="b">
        <f t="shared" si="37"/>
        <v>1</v>
      </c>
      <c r="E324" s="26" t="str">
        <f t="shared" si="38"/>
        <v>Y</v>
      </c>
      <c r="F324" s="2" t="s">
        <v>8238</v>
      </c>
      <c r="G324" s="2" t="str">
        <f t="shared" si="39"/>
        <v>ConTab_BOM_KP_Baseplates_603</v>
      </c>
      <c r="H324" s="8" t="s">
        <v>356</v>
      </c>
      <c r="I324" s="8"/>
      <c r="J324" s="8"/>
      <c r="K324" s="31" t="s">
        <v>7701</v>
      </c>
      <c r="L324" s="31" t="s">
        <v>7702</v>
      </c>
      <c r="M324" s="31" t="s">
        <v>7703</v>
      </c>
      <c r="N324" s="2" t="s">
        <v>7723</v>
      </c>
      <c r="O324" s="2" t="s">
        <v>7814</v>
      </c>
      <c r="P324" s="155" t="s">
        <v>7706</v>
      </c>
      <c r="Q324" s="2" t="s">
        <v>7720</v>
      </c>
      <c r="R324" s="2" t="s">
        <v>544</v>
      </c>
      <c r="S324" s="159" t="s">
        <v>8237</v>
      </c>
      <c r="T324" s="159">
        <v>1560</v>
      </c>
      <c r="U324" s="159" t="s">
        <v>107</v>
      </c>
      <c r="V324" s="3" t="s">
        <v>7709</v>
      </c>
      <c r="W324" s="2">
        <v>70</v>
      </c>
      <c r="X324" s="2"/>
      <c r="Y324" s="2"/>
      <c r="Z324" s="2"/>
      <c r="AA324" s="2"/>
      <c r="AB324" s="2"/>
      <c r="AC324" s="2"/>
      <c r="AD324" s="2"/>
      <c r="AE324" s="2"/>
      <c r="AF324" s="2"/>
      <c r="AG324" s="2"/>
      <c r="AH324" s="2"/>
      <c r="AI324" s="2"/>
      <c r="AJ324" s="2"/>
      <c r="AK324" s="2"/>
      <c r="AL324" s="2"/>
      <c r="AM324" s="2"/>
      <c r="AN324" s="2"/>
    </row>
    <row r="325" spans="2:40">
      <c r="B325" s="26">
        <v>604</v>
      </c>
      <c r="C325" s="26" t="str">
        <f t="shared" si="36"/>
        <v>Y</v>
      </c>
      <c r="D325" s="26" t="b">
        <f t="shared" si="37"/>
        <v>1</v>
      </c>
      <c r="E325" s="26" t="str">
        <f t="shared" si="38"/>
        <v>Y</v>
      </c>
      <c r="F325" s="2" t="s">
        <v>8239</v>
      </c>
      <c r="G325" s="2" t="str">
        <f t="shared" si="39"/>
        <v>ConTab_BOM_KP_Baseplates_604</v>
      </c>
      <c r="H325" s="8" t="s">
        <v>356</v>
      </c>
      <c r="I325" s="8"/>
      <c r="J325" s="8"/>
      <c r="K325" s="31" t="s">
        <v>7701</v>
      </c>
      <c r="L325" s="31" t="s">
        <v>7702</v>
      </c>
      <c r="M325" s="31" t="s">
        <v>7703</v>
      </c>
      <c r="N325" s="2" t="s">
        <v>7725</v>
      </c>
      <c r="O325" s="2" t="s">
        <v>7814</v>
      </c>
      <c r="P325" s="155" t="s">
        <v>7706</v>
      </c>
      <c r="Q325" s="2" t="s">
        <v>7732</v>
      </c>
      <c r="R325" s="2" t="s">
        <v>544</v>
      </c>
      <c r="S325" s="159" t="s">
        <v>8240</v>
      </c>
      <c r="T325" s="159">
        <v>1627</v>
      </c>
      <c r="U325" s="159" t="s">
        <v>107</v>
      </c>
      <c r="V325" s="3" t="s">
        <v>7709</v>
      </c>
      <c r="W325" s="2">
        <v>135</v>
      </c>
      <c r="X325" s="2"/>
      <c r="Y325" s="2"/>
      <c r="Z325" s="2"/>
      <c r="AA325" s="2"/>
      <c r="AB325" s="2"/>
      <c r="AC325" s="2"/>
      <c r="AD325" s="2"/>
      <c r="AE325" s="2"/>
      <c r="AF325" s="2"/>
      <c r="AG325" s="2"/>
      <c r="AH325" s="2"/>
      <c r="AI325" s="2"/>
      <c r="AJ325" s="2"/>
      <c r="AK325" s="2"/>
      <c r="AL325" s="2"/>
      <c r="AM325" s="2"/>
      <c r="AN325" s="2"/>
    </row>
    <row r="326" spans="2:40">
      <c r="B326" s="26">
        <v>605</v>
      </c>
      <c r="C326" s="26" t="str">
        <f t="shared" si="36"/>
        <v>Y</v>
      </c>
      <c r="D326" s="26" t="b">
        <f t="shared" si="37"/>
        <v>1</v>
      </c>
      <c r="E326" s="26" t="str">
        <f t="shared" si="38"/>
        <v>Y</v>
      </c>
      <c r="F326" s="2" t="s">
        <v>8241</v>
      </c>
      <c r="G326" s="2" t="str">
        <f t="shared" si="39"/>
        <v>ConTab_BOM_KP_Baseplates_605</v>
      </c>
      <c r="H326" s="8" t="s">
        <v>356</v>
      </c>
      <c r="I326" s="8"/>
      <c r="J326" s="8"/>
      <c r="K326" s="31" t="s">
        <v>7701</v>
      </c>
      <c r="L326" s="31" t="s">
        <v>7702</v>
      </c>
      <c r="M326" s="31" t="s">
        <v>7703</v>
      </c>
      <c r="N326" s="2" t="s">
        <v>7729</v>
      </c>
      <c r="O326" s="2" t="s">
        <v>7814</v>
      </c>
      <c r="P326" s="155" t="s">
        <v>7706</v>
      </c>
      <c r="Q326" s="2" t="s">
        <v>7732</v>
      </c>
      <c r="R326" s="2" t="s">
        <v>544</v>
      </c>
      <c r="S326" s="159" t="s">
        <v>8240</v>
      </c>
      <c r="T326" s="159">
        <v>1627</v>
      </c>
      <c r="U326" s="159" t="s">
        <v>107</v>
      </c>
      <c r="V326" s="3" t="s">
        <v>7709</v>
      </c>
      <c r="W326" s="2">
        <v>135</v>
      </c>
      <c r="X326" s="2"/>
      <c r="Y326" s="2"/>
      <c r="Z326" s="2"/>
      <c r="AA326" s="2"/>
      <c r="AB326" s="2"/>
      <c r="AC326" s="2"/>
      <c r="AD326" s="2"/>
      <c r="AE326" s="2"/>
      <c r="AF326" s="2"/>
      <c r="AG326" s="2"/>
      <c r="AH326" s="2"/>
      <c r="AI326" s="2"/>
      <c r="AJ326" s="2"/>
      <c r="AK326" s="2"/>
      <c r="AL326" s="2"/>
      <c r="AM326" s="2"/>
      <c r="AN326" s="2"/>
    </row>
    <row r="327" spans="2:40">
      <c r="B327" s="26">
        <v>606</v>
      </c>
      <c r="C327" s="26" t="str">
        <f t="shared" si="36"/>
        <v>Y</v>
      </c>
      <c r="D327" s="26" t="b">
        <f t="shared" si="37"/>
        <v>1</v>
      </c>
      <c r="E327" s="26" t="str">
        <f t="shared" si="38"/>
        <v>Y</v>
      </c>
      <c r="F327" s="2" t="s">
        <v>8242</v>
      </c>
      <c r="G327" s="2" t="str">
        <f t="shared" si="39"/>
        <v>ConTab_BOM_KP_Baseplates_606</v>
      </c>
      <c r="H327" s="8" t="s">
        <v>356</v>
      </c>
      <c r="I327" s="8"/>
      <c r="J327" s="8"/>
      <c r="K327" s="31" t="s">
        <v>7701</v>
      </c>
      <c r="L327" s="31" t="s">
        <v>7702</v>
      </c>
      <c r="M327" s="31" t="s">
        <v>7703</v>
      </c>
      <c r="N327" s="2" t="s">
        <v>7900</v>
      </c>
      <c r="O327" s="2" t="s">
        <v>7814</v>
      </c>
      <c r="P327" s="155" t="s">
        <v>7706</v>
      </c>
      <c r="Q327" s="2" t="s">
        <v>8183</v>
      </c>
      <c r="R327" s="2" t="s">
        <v>544</v>
      </c>
      <c r="S327" s="159" t="s">
        <v>8243</v>
      </c>
      <c r="T327" s="159">
        <v>1762</v>
      </c>
      <c r="U327" s="159" t="s">
        <v>107</v>
      </c>
      <c r="V327" s="3" t="s">
        <v>7709</v>
      </c>
      <c r="W327" s="2">
        <v>200</v>
      </c>
      <c r="X327" s="2"/>
      <c r="Y327" s="2"/>
      <c r="Z327" s="2"/>
      <c r="AA327" s="2"/>
      <c r="AB327" s="2"/>
      <c r="AC327" s="2"/>
      <c r="AD327" s="2"/>
      <c r="AE327" s="2"/>
      <c r="AF327" s="2"/>
      <c r="AG327" s="2"/>
      <c r="AH327" s="2"/>
      <c r="AI327" s="2"/>
      <c r="AJ327" s="2"/>
      <c r="AK327" s="2"/>
      <c r="AL327" s="2"/>
      <c r="AM327" s="2"/>
      <c r="AN327" s="2"/>
    </row>
    <row r="328" spans="2:40">
      <c r="B328" s="26">
        <v>607</v>
      </c>
      <c r="C328" s="26" t="str">
        <f t="shared" si="36"/>
        <v>Y</v>
      </c>
      <c r="D328" s="26" t="b">
        <f t="shared" si="37"/>
        <v>1</v>
      </c>
      <c r="E328" s="26" t="str">
        <f t="shared" si="38"/>
        <v>Y</v>
      </c>
      <c r="F328" s="2" t="s">
        <v>8244</v>
      </c>
      <c r="G328" s="2" t="str">
        <f t="shared" si="39"/>
        <v>ConTab_BOM_KP_Baseplates_607</v>
      </c>
      <c r="H328" s="8" t="s">
        <v>356</v>
      </c>
      <c r="I328" s="8"/>
      <c r="J328" s="8"/>
      <c r="K328" s="31" t="s">
        <v>7701</v>
      </c>
      <c r="L328" s="31" t="s">
        <v>7702</v>
      </c>
      <c r="M328" s="31" t="s">
        <v>7703</v>
      </c>
      <c r="N328" s="2" t="s">
        <v>7903</v>
      </c>
      <c r="O328" s="2" t="s">
        <v>7814</v>
      </c>
      <c r="P328" s="155" t="s">
        <v>7706</v>
      </c>
      <c r="Q328" s="2" t="s">
        <v>8183</v>
      </c>
      <c r="R328" s="2" t="s">
        <v>544</v>
      </c>
      <c r="S328" s="159" t="s">
        <v>8243</v>
      </c>
      <c r="T328" s="159">
        <v>1762</v>
      </c>
      <c r="U328" s="159" t="s">
        <v>107</v>
      </c>
      <c r="V328" s="3" t="s">
        <v>7709</v>
      </c>
      <c r="W328" s="2">
        <v>200</v>
      </c>
      <c r="X328" s="2"/>
      <c r="Y328" s="2"/>
      <c r="Z328" s="2"/>
      <c r="AA328" s="2"/>
      <c r="AB328" s="2"/>
      <c r="AC328" s="2"/>
      <c r="AD328" s="2"/>
      <c r="AE328" s="2"/>
      <c r="AF328" s="2"/>
      <c r="AG328" s="2"/>
      <c r="AH328" s="2"/>
      <c r="AI328" s="2"/>
      <c r="AJ328" s="2"/>
      <c r="AK328" s="2"/>
      <c r="AL328" s="2"/>
      <c r="AM328" s="2"/>
      <c r="AN328" s="2"/>
    </row>
    <row r="329" spans="2:40">
      <c r="B329" s="26">
        <v>608</v>
      </c>
      <c r="C329" s="26" t="str">
        <f t="shared" si="36"/>
        <v>Y</v>
      </c>
      <c r="D329" s="26" t="b">
        <f t="shared" si="37"/>
        <v>1</v>
      </c>
      <c r="E329" s="26" t="str">
        <f t="shared" si="38"/>
        <v>Y</v>
      </c>
      <c r="F329" s="2" t="s">
        <v>8245</v>
      </c>
      <c r="G329" s="2" t="str">
        <f t="shared" si="39"/>
        <v>ConTab_BOM_KP_Baseplates_608</v>
      </c>
      <c r="H329" s="8" t="s">
        <v>356</v>
      </c>
      <c r="I329" s="8"/>
      <c r="J329" s="8"/>
      <c r="K329" s="31" t="s">
        <v>7701</v>
      </c>
      <c r="L329" s="31" t="s">
        <v>7702</v>
      </c>
      <c r="M329" s="31" t="s">
        <v>7703</v>
      </c>
      <c r="N329" s="2" t="s">
        <v>8187</v>
      </c>
      <c r="O329" s="2" t="s">
        <v>7814</v>
      </c>
      <c r="P329" s="155" t="s">
        <v>7706</v>
      </c>
      <c r="Q329" s="2" t="s">
        <v>8188</v>
      </c>
      <c r="R329" s="2" t="s">
        <v>544</v>
      </c>
      <c r="S329" s="159" t="s">
        <v>8246</v>
      </c>
      <c r="T329" s="159">
        <v>1899</v>
      </c>
      <c r="U329" s="159" t="s">
        <v>107</v>
      </c>
      <c r="V329" s="3" t="s">
        <v>7709</v>
      </c>
      <c r="W329" s="2">
        <v>240</v>
      </c>
      <c r="X329" s="2"/>
      <c r="Y329" s="2"/>
      <c r="Z329" s="2"/>
      <c r="AA329" s="2"/>
      <c r="AB329" s="2"/>
      <c r="AC329" s="2"/>
      <c r="AD329" s="2"/>
      <c r="AE329" s="2"/>
      <c r="AF329" s="2"/>
      <c r="AG329" s="2"/>
      <c r="AH329" s="2"/>
      <c r="AI329" s="2"/>
      <c r="AJ329" s="2"/>
      <c r="AK329" s="2"/>
      <c r="AL329" s="2"/>
      <c r="AM329" s="2"/>
      <c r="AN329" s="2"/>
    </row>
    <row r="330" spans="2:40">
      <c r="B330" s="26">
        <v>609</v>
      </c>
      <c r="C330" s="26" t="str">
        <f t="shared" si="36"/>
        <v>Y</v>
      </c>
      <c r="D330" s="26" t="b">
        <f t="shared" si="37"/>
        <v>1</v>
      </c>
      <c r="E330" s="26" t="str">
        <f t="shared" si="38"/>
        <v>Y</v>
      </c>
      <c r="F330" s="2" t="s">
        <v>8247</v>
      </c>
      <c r="G330" s="2" t="str">
        <f t="shared" si="39"/>
        <v>ConTab_BOM_KP_Baseplates_609</v>
      </c>
      <c r="H330" s="8" t="s">
        <v>356</v>
      </c>
      <c r="I330" s="8"/>
      <c r="J330" s="8"/>
      <c r="K330" s="31" t="s">
        <v>7701</v>
      </c>
      <c r="L330" s="31" t="s">
        <v>7702</v>
      </c>
      <c r="M330" s="31" t="s">
        <v>7703</v>
      </c>
      <c r="N330" s="2" t="s">
        <v>8191</v>
      </c>
      <c r="O330" s="2" t="s">
        <v>7814</v>
      </c>
      <c r="P330" s="155" t="s">
        <v>7706</v>
      </c>
      <c r="Q330" s="2" t="s">
        <v>8188</v>
      </c>
      <c r="R330" s="2" t="s">
        <v>544</v>
      </c>
      <c r="S330" s="159" t="s">
        <v>8246</v>
      </c>
      <c r="T330" s="159">
        <v>1899</v>
      </c>
      <c r="U330" s="159" t="s">
        <v>107</v>
      </c>
      <c r="V330" s="3" t="s">
        <v>7709</v>
      </c>
      <c r="W330" s="2">
        <v>240</v>
      </c>
      <c r="X330" s="2"/>
      <c r="Y330" s="2"/>
      <c r="Z330" s="2"/>
      <c r="AA330" s="2"/>
      <c r="AB330" s="2"/>
      <c r="AC330" s="2"/>
      <c r="AD330" s="2"/>
      <c r="AE330" s="2"/>
      <c r="AF330" s="2"/>
      <c r="AG330" s="2"/>
      <c r="AH330" s="2"/>
      <c r="AI330" s="2"/>
      <c r="AJ330" s="2"/>
      <c r="AK330" s="2"/>
      <c r="AL330" s="2"/>
      <c r="AM330" s="2"/>
      <c r="AN330" s="2"/>
    </row>
    <row r="331" spans="2:40">
      <c r="B331" s="26">
        <v>610</v>
      </c>
      <c r="C331" s="26" t="str">
        <f t="shared" si="36"/>
        <v>Y</v>
      </c>
      <c r="D331" s="26" t="b">
        <f t="shared" si="37"/>
        <v>1</v>
      </c>
      <c r="E331" s="26" t="str">
        <f t="shared" si="38"/>
        <v>Y</v>
      </c>
      <c r="F331" s="2" t="s">
        <v>8248</v>
      </c>
      <c r="G331" s="2" t="str">
        <f t="shared" si="39"/>
        <v>ConTab_BOM_KP_Baseplates_610</v>
      </c>
      <c r="H331" s="8" t="s">
        <v>356</v>
      </c>
      <c r="I331" s="8"/>
      <c r="J331" s="8"/>
      <c r="K331" s="31" t="s">
        <v>7701</v>
      </c>
      <c r="L331" s="31" t="s">
        <v>7702</v>
      </c>
      <c r="M331" s="31" t="s">
        <v>7703</v>
      </c>
      <c r="N331" s="2" t="s">
        <v>7719</v>
      </c>
      <c r="O331" s="2" t="s">
        <v>7814</v>
      </c>
      <c r="P331" s="155" t="s">
        <v>7737</v>
      </c>
      <c r="Q331" s="2" t="s">
        <v>8193</v>
      </c>
      <c r="R331" s="2" t="s">
        <v>544</v>
      </c>
      <c r="S331" s="159" t="s">
        <v>8249</v>
      </c>
      <c r="T331" s="159">
        <v>1560</v>
      </c>
      <c r="U331" s="159" t="s">
        <v>107</v>
      </c>
      <c r="V331" s="3" t="s">
        <v>7709</v>
      </c>
      <c r="W331" s="2">
        <v>70</v>
      </c>
      <c r="X331" s="2"/>
      <c r="Y331" s="2"/>
      <c r="Z331" s="2"/>
      <c r="AA331" s="2"/>
      <c r="AB331" s="2"/>
      <c r="AC331" s="2"/>
      <c r="AD331" s="2"/>
      <c r="AE331" s="2"/>
      <c r="AF331" s="2"/>
      <c r="AG331" s="2"/>
      <c r="AH331" s="2"/>
      <c r="AI331" s="2"/>
      <c r="AJ331" s="2"/>
      <c r="AK331" s="2"/>
      <c r="AL331" s="2"/>
      <c r="AM331" s="2"/>
      <c r="AN331" s="2"/>
    </row>
    <row r="332" spans="2:40">
      <c r="B332" s="26">
        <v>611</v>
      </c>
      <c r="C332" s="26" t="str">
        <f t="shared" si="36"/>
        <v>Y</v>
      </c>
      <c r="D332" s="26" t="b">
        <f t="shared" si="37"/>
        <v>1</v>
      </c>
      <c r="E332" s="26" t="str">
        <f t="shared" si="38"/>
        <v>Y</v>
      </c>
      <c r="F332" s="2" t="s">
        <v>8250</v>
      </c>
      <c r="G332" s="2" t="str">
        <f t="shared" si="39"/>
        <v>ConTab_BOM_KP_Baseplates_611</v>
      </c>
      <c r="H332" s="8" t="s">
        <v>356</v>
      </c>
      <c r="I332" s="8"/>
      <c r="J332" s="8"/>
      <c r="K332" s="31" t="s">
        <v>7701</v>
      </c>
      <c r="L332" s="31" t="s">
        <v>7702</v>
      </c>
      <c r="M332" s="31" t="s">
        <v>7703</v>
      </c>
      <c r="N332" s="2" t="s">
        <v>7723</v>
      </c>
      <c r="O332" s="2" t="s">
        <v>7814</v>
      </c>
      <c r="P332" s="155" t="s">
        <v>7737</v>
      </c>
      <c r="Q332" s="2" t="s">
        <v>8193</v>
      </c>
      <c r="R332" s="2" t="s">
        <v>544</v>
      </c>
      <c r="S332" s="159" t="s">
        <v>8249</v>
      </c>
      <c r="T332" s="159">
        <v>1560</v>
      </c>
      <c r="U332" s="159" t="s">
        <v>107</v>
      </c>
      <c r="V332" s="3" t="s">
        <v>7709</v>
      </c>
      <c r="W332" s="2">
        <v>70</v>
      </c>
      <c r="X332" s="2"/>
      <c r="Y332" s="2"/>
      <c r="Z332" s="2"/>
      <c r="AA332" s="2"/>
      <c r="AB332" s="2"/>
      <c r="AC332" s="2"/>
      <c r="AD332" s="2"/>
      <c r="AE332" s="2"/>
      <c r="AF332" s="2"/>
      <c r="AG332" s="2"/>
      <c r="AH332" s="2"/>
      <c r="AI332" s="2"/>
      <c r="AJ332" s="2"/>
      <c r="AK332" s="2"/>
      <c r="AL332" s="2"/>
      <c r="AM332" s="2"/>
      <c r="AN332" s="2"/>
    </row>
    <row r="333" spans="2:40">
      <c r="B333" s="26">
        <v>612</v>
      </c>
      <c r="C333" s="26" t="str">
        <f t="shared" si="36"/>
        <v>Y</v>
      </c>
      <c r="D333" s="26" t="b">
        <f t="shared" si="37"/>
        <v>1</v>
      </c>
      <c r="E333" s="26" t="str">
        <f t="shared" si="38"/>
        <v>Y</v>
      </c>
      <c r="F333" s="2" t="s">
        <v>8251</v>
      </c>
      <c r="G333" s="2" t="str">
        <f t="shared" si="39"/>
        <v>ConTab_BOM_KP_Baseplates_612</v>
      </c>
      <c r="H333" s="8" t="s">
        <v>356</v>
      </c>
      <c r="I333" s="8"/>
      <c r="J333" s="8"/>
      <c r="K333" s="31" t="s">
        <v>7701</v>
      </c>
      <c r="L333" s="31" t="s">
        <v>7702</v>
      </c>
      <c r="M333" s="31" t="s">
        <v>7703</v>
      </c>
      <c r="N333" s="2" t="s">
        <v>7725</v>
      </c>
      <c r="O333" s="2" t="s">
        <v>7814</v>
      </c>
      <c r="P333" s="155" t="s">
        <v>7737</v>
      </c>
      <c r="Q333" s="2" t="s">
        <v>8193</v>
      </c>
      <c r="R333" s="2" t="s">
        <v>544</v>
      </c>
      <c r="S333" s="159" t="s">
        <v>8252</v>
      </c>
      <c r="T333" s="159">
        <v>1627</v>
      </c>
      <c r="U333" s="159" t="s">
        <v>107</v>
      </c>
      <c r="V333" s="3" t="s">
        <v>7709</v>
      </c>
      <c r="W333" s="2">
        <v>135</v>
      </c>
      <c r="X333" s="2"/>
      <c r="Y333" s="2"/>
      <c r="Z333" s="2"/>
      <c r="AA333" s="2"/>
      <c r="AB333" s="2"/>
      <c r="AC333" s="2"/>
      <c r="AD333" s="2"/>
      <c r="AE333" s="2"/>
      <c r="AF333" s="2"/>
      <c r="AG333" s="2"/>
      <c r="AH333" s="2"/>
      <c r="AI333" s="2"/>
      <c r="AJ333" s="2"/>
      <c r="AK333" s="2"/>
      <c r="AL333" s="2"/>
      <c r="AM333" s="2"/>
      <c r="AN333" s="2"/>
    </row>
    <row r="334" spans="2:40">
      <c r="B334" s="26">
        <v>613</v>
      </c>
      <c r="C334" s="26" t="str">
        <f t="shared" si="36"/>
        <v>Y</v>
      </c>
      <c r="D334" s="26" t="b">
        <f t="shared" si="37"/>
        <v>1</v>
      </c>
      <c r="E334" s="26" t="str">
        <f t="shared" si="38"/>
        <v>Y</v>
      </c>
      <c r="F334" s="2" t="s">
        <v>8253</v>
      </c>
      <c r="G334" s="2" t="str">
        <f t="shared" si="39"/>
        <v>ConTab_BOM_KP_Baseplates_613</v>
      </c>
      <c r="H334" s="8" t="s">
        <v>356</v>
      </c>
      <c r="I334" s="8"/>
      <c r="J334" s="8"/>
      <c r="K334" s="31" t="s">
        <v>7701</v>
      </c>
      <c r="L334" s="31" t="s">
        <v>7702</v>
      </c>
      <c r="M334" s="31" t="s">
        <v>7703</v>
      </c>
      <c r="N334" s="2" t="s">
        <v>7729</v>
      </c>
      <c r="O334" s="2" t="s">
        <v>7814</v>
      </c>
      <c r="P334" s="155" t="s">
        <v>7737</v>
      </c>
      <c r="Q334" s="2" t="s">
        <v>8193</v>
      </c>
      <c r="R334" s="2" t="s">
        <v>544</v>
      </c>
      <c r="S334" s="159" t="s">
        <v>8252</v>
      </c>
      <c r="T334" s="159">
        <v>1627</v>
      </c>
      <c r="U334" s="159" t="s">
        <v>107</v>
      </c>
      <c r="V334" s="3" t="s">
        <v>7709</v>
      </c>
      <c r="W334" s="2">
        <v>135</v>
      </c>
      <c r="X334" s="2"/>
      <c r="Y334" s="2"/>
      <c r="Z334" s="2"/>
      <c r="AA334" s="2"/>
      <c r="AB334" s="2"/>
      <c r="AC334" s="2"/>
      <c r="AD334" s="2"/>
      <c r="AE334" s="2"/>
      <c r="AF334" s="2"/>
      <c r="AG334" s="2"/>
      <c r="AH334" s="2"/>
      <c r="AI334" s="2"/>
      <c r="AJ334" s="2"/>
      <c r="AK334" s="2"/>
      <c r="AL334" s="2"/>
      <c r="AM334" s="2"/>
      <c r="AN334" s="2"/>
    </row>
    <row r="335" spans="2:40">
      <c r="B335" s="26">
        <v>614</v>
      </c>
      <c r="C335" s="26" t="str">
        <f t="shared" si="36"/>
        <v>Y</v>
      </c>
      <c r="D335" s="26" t="b">
        <f t="shared" si="37"/>
        <v>1</v>
      </c>
      <c r="E335" s="26" t="str">
        <f t="shared" si="38"/>
        <v>Y</v>
      </c>
      <c r="F335" s="2" t="s">
        <v>8254</v>
      </c>
      <c r="G335" s="2" t="str">
        <f t="shared" si="39"/>
        <v>ConTab_BOM_KP_Baseplates_614</v>
      </c>
      <c r="H335" s="8" t="s">
        <v>356</v>
      </c>
      <c r="I335" s="8"/>
      <c r="J335" s="8"/>
      <c r="K335" s="31" t="s">
        <v>7701</v>
      </c>
      <c r="L335" s="31" t="s">
        <v>7702</v>
      </c>
      <c r="M335" s="31" t="s">
        <v>7703</v>
      </c>
      <c r="N335" s="2" t="s">
        <v>7900</v>
      </c>
      <c r="O335" s="2" t="s">
        <v>7814</v>
      </c>
      <c r="P335" s="155" t="s">
        <v>7737</v>
      </c>
      <c r="Q335" s="2" t="s">
        <v>8200</v>
      </c>
      <c r="R335" s="2" t="s">
        <v>544</v>
      </c>
      <c r="S335" s="159" t="s">
        <v>8255</v>
      </c>
      <c r="T335" s="159">
        <v>1762</v>
      </c>
      <c r="U335" s="159" t="s">
        <v>107</v>
      </c>
      <c r="V335" s="3" t="s">
        <v>7709</v>
      </c>
      <c r="W335" s="2">
        <v>200</v>
      </c>
      <c r="X335" s="2"/>
      <c r="Y335" s="2"/>
      <c r="Z335" s="2"/>
      <c r="AA335" s="2"/>
      <c r="AB335" s="2"/>
      <c r="AC335" s="2"/>
      <c r="AD335" s="2"/>
      <c r="AE335" s="2"/>
      <c r="AF335" s="2"/>
      <c r="AG335" s="2"/>
      <c r="AH335" s="2"/>
      <c r="AI335" s="2"/>
      <c r="AJ335" s="2"/>
      <c r="AK335" s="2"/>
      <c r="AL335" s="2"/>
      <c r="AM335" s="2"/>
      <c r="AN335" s="2"/>
    </row>
    <row r="336" spans="2:40">
      <c r="B336" s="26">
        <v>615</v>
      </c>
      <c r="C336" s="26" t="str">
        <f t="shared" si="36"/>
        <v>Y</v>
      </c>
      <c r="D336" s="26" t="b">
        <f t="shared" si="37"/>
        <v>1</v>
      </c>
      <c r="E336" s="26" t="str">
        <f t="shared" si="38"/>
        <v>Y</v>
      </c>
      <c r="F336" s="2" t="s">
        <v>8256</v>
      </c>
      <c r="G336" s="2" t="str">
        <f t="shared" si="39"/>
        <v>ConTab_BOM_KP_Baseplates_615</v>
      </c>
      <c r="H336" s="8" t="s">
        <v>356</v>
      </c>
      <c r="I336" s="8"/>
      <c r="J336" s="8"/>
      <c r="K336" s="31" t="s">
        <v>7701</v>
      </c>
      <c r="L336" s="31" t="s">
        <v>7702</v>
      </c>
      <c r="M336" s="31" t="s">
        <v>7703</v>
      </c>
      <c r="N336" s="2" t="s">
        <v>7903</v>
      </c>
      <c r="O336" s="2" t="s">
        <v>7814</v>
      </c>
      <c r="P336" s="155" t="s">
        <v>7737</v>
      </c>
      <c r="Q336" s="2" t="s">
        <v>8200</v>
      </c>
      <c r="R336" s="2" t="s">
        <v>544</v>
      </c>
      <c r="S336" s="159" t="s">
        <v>8255</v>
      </c>
      <c r="T336" s="159">
        <v>1762</v>
      </c>
      <c r="U336" s="159" t="s">
        <v>107</v>
      </c>
      <c r="V336" s="3" t="s">
        <v>7709</v>
      </c>
      <c r="W336" s="2">
        <v>200</v>
      </c>
      <c r="X336" s="2"/>
      <c r="Y336" s="2"/>
      <c r="Z336" s="2"/>
      <c r="AA336" s="2"/>
      <c r="AB336" s="2"/>
      <c r="AC336" s="2"/>
      <c r="AD336" s="2"/>
      <c r="AE336" s="2"/>
      <c r="AF336" s="2"/>
      <c r="AG336" s="2"/>
      <c r="AH336" s="2"/>
      <c r="AI336" s="2"/>
      <c r="AJ336" s="2"/>
      <c r="AK336" s="2"/>
      <c r="AL336" s="2"/>
      <c r="AM336" s="2"/>
      <c r="AN336" s="2"/>
    </row>
    <row r="337" spans="2:40">
      <c r="B337" s="26">
        <v>616</v>
      </c>
      <c r="C337" s="26" t="str">
        <f t="shared" si="36"/>
        <v>Y</v>
      </c>
      <c r="D337" s="26" t="b">
        <f t="shared" si="37"/>
        <v>1</v>
      </c>
      <c r="E337" s="26" t="str">
        <f t="shared" si="38"/>
        <v>Y</v>
      </c>
      <c r="F337" s="2" t="s">
        <v>8257</v>
      </c>
      <c r="G337" s="2" t="str">
        <f t="shared" si="39"/>
        <v>ConTab_BOM_KP_Baseplates_616</v>
      </c>
      <c r="H337" s="8" t="s">
        <v>356</v>
      </c>
      <c r="I337" s="8"/>
      <c r="J337" s="8"/>
      <c r="K337" s="31" t="s">
        <v>7701</v>
      </c>
      <c r="L337" s="31" t="s">
        <v>7702</v>
      </c>
      <c r="M337" s="31" t="s">
        <v>7703</v>
      </c>
      <c r="N337" s="2" t="s">
        <v>8187</v>
      </c>
      <c r="O337" s="2" t="s">
        <v>7814</v>
      </c>
      <c r="P337" s="155" t="s">
        <v>7737</v>
      </c>
      <c r="Q337" s="2" t="s">
        <v>8204</v>
      </c>
      <c r="R337" s="2" t="s">
        <v>544</v>
      </c>
      <c r="S337" s="159" t="s">
        <v>8258</v>
      </c>
      <c r="T337" s="159">
        <v>1899</v>
      </c>
      <c r="U337" s="159" t="s">
        <v>107</v>
      </c>
      <c r="V337" s="3" t="s">
        <v>7709</v>
      </c>
      <c r="W337" s="2">
        <v>240</v>
      </c>
      <c r="X337" s="2"/>
      <c r="Y337" s="2"/>
      <c r="Z337" s="2"/>
      <c r="AA337" s="2"/>
      <c r="AB337" s="2"/>
      <c r="AC337" s="2"/>
      <c r="AD337" s="2"/>
      <c r="AE337" s="2"/>
      <c r="AF337" s="2"/>
      <c r="AG337" s="2"/>
      <c r="AH337" s="2"/>
      <c r="AI337" s="2"/>
      <c r="AJ337" s="2"/>
      <c r="AK337" s="2"/>
      <c r="AL337" s="2"/>
      <c r="AM337" s="2"/>
      <c r="AN337" s="2"/>
    </row>
    <row r="338" spans="2:40">
      <c r="B338" s="26">
        <v>617</v>
      </c>
      <c r="C338" s="26" t="str">
        <f t="shared" si="36"/>
        <v>Y</v>
      </c>
      <c r="D338" s="26" t="b">
        <f t="shared" si="37"/>
        <v>1</v>
      </c>
      <c r="E338" s="26" t="str">
        <f t="shared" si="38"/>
        <v>Y</v>
      </c>
      <c r="F338" s="2" t="s">
        <v>8259</v>
      </c>
      <c r="G338" s="2" t="str">
        <f t="shared" si="39"/>
        <v>ConTab_BOM_KP_Baseplates_617</v>
      </c>
      <c r="H338" s="8" t="s">
        <v>356</v>
      </c>
      <c r="I338" s="8"/>
      <c r="J338" s="8"/>
      <c r="K338" s="31" t="s">
        <v>7701</v>
      </c>
      <c r="L338" s="31" t="s">
        <v>7702</v>
      </c>
      <c r="M338" s="31" t="s">
        <v>7703</v>
      </c>
      <c r="N338" s="2" t="s">
        <v>8191</v>
      </c>
      <c r="O338" s="2" t="s">
        <v>7814</v>
      </c>
      <c r="P338" s="155" t="s">
        <v>7737</v>
      </c>
      <c r="Q338" s="2" t="s">
        <v>8204</v>
      </c>
      <c r="R338" s="2" t="s">
        <v>544</v>
      </c>
      <c r="S338" s="159" t="s">
        <v>8258</v>
      </c>
      <c r="T338" s="159">
        <v>1899</v>
      </c>
      <c r="U338" s="159" t="s">
        <v>107</v>
      </c>
      <c r="V338" s="3" t="s">
        <v>7709</v>
      </c>
      <c r="W338" s="2">
        <v>240</v>
      </c>
      <c r="X338" s="2"/>
      <c r="Y338" s="2"/>
      <c r="Z338" s="2"/>
      <c r="AA338" s="2"/>
      <c r="AB338" s="2"/>
      <c r="AC338" s="2"/>
      <c r="AD338" s="2"/>
      <c r="AE338" s="2"/>
      <c r="AF338" s="2"/>
      <c r="AG338" s="2"/>
      <c r="AH338" s="2"/>
      <c r="AI338" s="2"/>
      <c r="AJ338" s="2"/>
      <c r="AK338" s="2"/>
      <c r="AL338" s="2"/>
      <c r="AM338" s="2"/>
      <c r="AN338" s="2"/>
    </row>
    <row r="339" spans="2:40">
      <c r="B339" s="26">
        <v>626</v>
      </c>
      <c r="C339" s="26" t="str">
        <f t="shared" si="36"/>
        <v>Y</v>
      </c>
      <c r="D339" s="26" t="b">
        <f t="shared" si="37"/>
        <v>0</v>
      </c>
      <c r="E339" s="26" t="str">
        <f t="shared" si="38"/>
        <v>N</v>
      </c>
      <c r="F339" s="2" t="s">
        <v>8260</v>
      </c>
      <c r="G339" s="2" t="str">
        <f t="shared" si="39"/>
        <v/>
      </c>
      <c r="H339" s="8" t="s">
        <v>356</v>
      </c>
      <c r="I339" s="8"/>
      <c r="J339" s="8"/>
      <c r="K339" s="31" t="s">
        <v>7701</v>
      </c>
      <c r="L339" s="31" t="s">
        <v>7702</v>
      </c>
      <c r="M339" s="31" t="s">
        <v>7703</v>
      </c>
      <c r="N339" s="2" t="s">
        <v>7719</v>
      </c>
      <c r="O339" s="2" t="s">
        <v>7814</v>
      </c>
      <c r="P339" s="155" t="s">
        <v>7767</v>
      </c>
      <c r="Q339" s="2" t="s">
        <v>7776</v>
      </c>
      <c r="R339" s="2" t="s">
        <v>544</v>
      </c>
      <c r="S339" s="159" t="s">
        <v>8261</v>
      </c>
      <c r="T339" s="159">
        <v>2107</v>
      </c>
      <c r="U339" s="159" t="s">
        <v>107</v>
      </c>
      <c r="V339" s="3" t="s">
        <v>7709</v>
      </c>
      <c r="W339" s="2">
        <v>70</v>
      </c>
      <c r="X339" s="2"/>
      <c r="Y339" s="2"/>
      <c r="Z339" s="2"/>
      <c r="AA339" s="2"/>
      <c r="AB339" s="2"/>
      <c r="AC339" s="2"/>
      <c r="AD339" s="2"/>
      <c r="AE339" s="2"/>
      <c r="AF339" s="2"/>
      <c r="AG339" s="2"/>
      <c r="AH339" s="2"/>
      <c r="AI339" s="2"/>
      <c r="AJ339" s="2"/>
      <c r="AK339" s="2"/>
      <c r="AL339" s="2"/>
      <c r="AM339" s="2"/>
      <c r="AN339" s="2"/>
    </row>
    <row r="340" spans="2:40">
      <c r="B340" s="26">
        <v>627</v>
      </c>
      <c r="C340" s="26" t="str">
        <f t="shared" si="36"/>
        <v>Y</v>
      </c>
      <c r="D340" s="26" t="b">
        <f t="shared" si="37"/>
        <v>0</v>
      </c>
      <c r="E340" s="26" t="str">
        <f t="shared" si="38"/>
        <v>N</v>
      </c>
      <c r="F340" s="2" t="s">
        <v>8262</v>
      </c>
      <c r="G340" s="2" t="str">
        <f t="shared" si="39"/>
        <v/>
      </c>
      <c r="H340" s="8" t="s">
        <v>356</v>
      </c>
      <c r="I340" s="8"/>
      <c r="J340" s="8"/>
      <c r="K340" s="31" t="s">
        <v>7701</v>
      </c>
      <c r="L340" s="31" t="s">
        <v>7702</v>
      </c>
      <c r="M340" s="31" t="s">
        <v>7703</v>
      </c>
      <c r="N340" s="2" t="s">
        <v>7723</v>
      </c>
      <c r="O340" s="2" t="s">
        <v>7814</v>
      </c>
      <c r="P340" s="155" t="s">
        <v>7767</v>
      </c>
      <c r="Q340" s="2" t="s">
        <v>7776</v>
      </c>
      <c r="R340" s="2" t="s">
        <v>544</v>
      </c>
      <c r="S340" s="159" t="s">
        <v>8261</v>
      </c>
      <c r="T340" s="159">
        <v>2107</v>
      </c>
      <c r="U340" s="159" t="s">
        <v>107</v>
      </c>
      <c r="V340" s="3" t="s">
        <v>7709</v>
      </c>
      <c r="W340" s="2">
        <v>70</v>
      </c>
      <c r="X340" s="2"/>
      <c r="Y340" s="2"/>
      <c r="Z340" s="2"/>
      <c r="AA340" s="2"/>
      <c r="AB340" s="2"/>
      <c r="AC340" s="2"/>
      <c r="AD340" s="2"/>
      <c r="AE340" s="2"/>
      <c r="AF340" s="2"/>
      <c r="AG340" s="2"/>
      <c r="AH340" s="2"/>
      <c r="AI340" s="2"/>
      <c r="AJ340" s="2"/>
      <c r="AK340" s="2"/>
      <c r="AL340" s="2"/>
      <c r="AM340" s="2"/>
      <c r="AN340" s="2"/>
    </row>
    <row r="341" spans="2:40">
      <c r="B341" s="26">
        <v>628</v>
      </c>
      <c r="C341" s="26" t="str">
        <f t="shared" si="36"/>
        <v>Y</v>
      </c>
      <c r="D341" s="26" t="b">
        <f t="shared" si="37"/>
        <v>0</v>
      </c>
      <c r="E341" s="26" t="str">
        <f t="shared" si="38"/>
        <v>N</v>
      </c>
      <c r="F341" s="2" t="s">
        <v>8263</v>
      </c>
      <c r="G341" s="2" t="str">
        <f t="shared" si="39"/>
        <v/>
      </c>
      <c r="H341" s="8" t="s">
        <v>356</v>
      </c>
      <c r="I341" s="8"/>
      <c r="J341" s="8"/>
      <c r="K341" s="31" t="s">
        <v>7701</v>
      </c>
      <c r="L341" s="31" t="s">
        <v>7702</v>
      </c>
      <c r="M341" s="31" t="s">
        <v>7703</v>
      </c>
      <c r="N341" s="2" t="s">
        <v>7725</v>
      </c>
      <c r="O341" s="2" t="s">
        <v>7814</v>
      </c>
      <c r="P341" s="155" t="s">
        <v>7767</v>
      </c>
      <c r="Q341" s="2" t="s">
        <v>7784</v>
      </c>
      <c r="R341" s="2" t="s">
        <v>544</v>
      </c>
      <c r="S341" s="159" t="s">
        <v>8264</v>
      </c>
      <c r="T341" s="159">
        <v>2172</v>
      </c>
      <c r="U341" s="159" t="s">
        <v>107</v>
      </c>
      <c r="V341" s="3" t="s">
        <v>7709</v>
      </c>
      <c r="W341" s="2">
        <v>135</v>
      </c>
      <c r="X341" s="2"/>
      <c r="Y341" s="2"/>
      <c r="Z341" s="2"/>
      <c r="AA341" s="2"/>
      <c r="AB341" s="2"/>
      <c r="AC341" s="2"/>
      <c r="AD341" s="2"/>
      <c r="AE341" s="2"/>
      <c r="AF341" s="2"/>
      <c r="AG341" s="2"/>
      <c r="AH341" s="2"/>
      <c r="AI341" s="2"/>
      <c r="AJ341" s="2"/>
      <c r="AK341" s="2"/>
      <c r="AL341" s="2"/>
      <c r="AM341" s="2"/>
      <c r="AN341" s="2"/>
    </row>
    <row r="342" spans="2:40">
      <c r="B342" s="26">
        <v>629</v>
      </c>
      <c r="C342" s="26" t="str">
        <f t="shared" si="36"/>
        <v>Y</v>
      </c>
      <c r="D342" s="26" t="b">
        <f t="shared" si="37"/>
        <v>0</v>
      </c>
      <c r="E342" s="26" t="str">
        <f t="shared" si="38"/>
        <v>N</v>
      </c>
      <c r="F342" s="2" t="s">
        <v>8265</v>
      </c>
      <c r="G342" s="2" t="str">
        <f t="shared" si="39"/>
        <v/>
      </c>
      <c r="H342" s="8" t="s">
        <v>356</v>
      </c>
      <c r="I342" s="8"/>
      <c r="J342" s="8"/>
      <c r="K342" s="31" t="s">
        <v>7701</v>
      </c>
      <c r="L342" s="31" t="s">
        <v>7702</v>
      </c>
      <c r="M342" s="31" t="s">
        <v>7703</v>
      </c>
      <c r="N342" s="2" t="s">
        <v>7729</v>
      </c>
      <c r="O342" s="2" t="s">
        <v>7814</v>
      </c>
      <c r="P342" s="155" t="s">
        <v>7767</v>
      </c>
      <c r="Q342" s="2" t="s">
        <v>7784</v>
      </c>
      <c r="R342" s="2" t="s">
        <v>544</v>
      </c>
      <c r="S342" s="159" t="s">
        <v>8264</v>
      </c>
      <c r="T342" s="159">
        <v>2172</v>
      </c>
      <c r="U342" s="159" t="s">
        <v>107</v>
      </c>
      <c r="V342" s="3" t="s">
        <v>7709</v>
      </c>
      <c r="W342" s="2">
        <v>135</v>
      </c>
      <c r="X342" s="2"/>
      <c r="Y342" s="2"/>
      <c r="Z342" s="2"/>
      <c r="AA342" s="2"/>
      <c r="AB342" s="2"/>
      <c r="AC342" s="2"/>
      <c r="AD342" s="2"/>
      <c r="AE342" s="2"/>
      <c r="AF342" s="2"/>
      <c r="AG342" s="2"/>
      <c r="AH342" s="2"/>
      <c r="AI342" s="2"/>
      <c r="AJ342" s="2"/>
      <c r="AK342" s="2"/>
      <c r="AL342" s="2"/>
      <c r="AM342" s="2"/>
      <c r="AN342" s="2"/>
    </row>
    <row r="343" spans="2:40">
      <c r="B343" s="26">
        <v>630</v>
      </c>
      <c r="C343" s="26" t="str">
        <f t="shared" si="36"/>
        <v>Y</v>
      </c>
      <c r="D343" s="26" t="b">
        <f t="shared" si="37"/>
        <v>0</v>
      </c>
      <c r="E343" s="26" t="str">
        <f t="shared" si="38"/>
        <v>N</v>
      </c>
      <c r="F343" s="2" t="s">
        <v>8266</v>
      </c>
      <c r="G343" s="2" t="str">
        <f t="shared" si="39"/>
        <v/>
      </c>
      <c r="H343" s="8" t="s">
        <v>356</v>
      </c>
      <c r="I343" s="8"/>
      <c r="J343" s="8"/>
      <c r="K343" s="31" t="s">
        <v>7701</v>
      </c>
      <c r="L343" s="31" t="s">
        <v>7702</v>
      </c>
      <c r="M343" s="31" t="s">
        <v>7703</v>
      </c>
      <c r="N343" s="2" t="s">
        <v>7900</v>
      </c>
      <c r="O343" s="2" t="s">
        <v>7814</v>
      </c>
      <c r="P343" s="155" t="s">
        <v>7767</v>
      </c>
      <c r="Q343" s="2" t="s">
        <v>8214</v>
      </c>
      <c r="R343" s="2" t="s">
        <v>544</v>
      </c>
      <c r="S343" s="159" t="s">
        <v>8267</v>
      </c>
      <c r="T343" s="159">
        <v>2309</v>
      </c>
      <c r="U343" s="159" t="s">
        <v>107</v>
      </c>
      <c r="V343" s="3" t="s">
        <v>7709</v>
      </c>
      <c r="W343" s="2">
        <v>200</v>
      </c>
      <c r="X343" s="2"/>
      <c r="Y343" s="2"/>
      <c r="Z343" s="2"/>
      <c r="AA343" s="2"/>
      <c r="AB343" s="2"/>
      <c r="AC343" s="2"/>
      <c r="AD343" s="2"/>
      <c r="AE343" s="2"/>
      <c r="AF343" s="2"/>
      <c r="AG343" s="2"/>
      <c r="AH343" s="2"/>
      <c r="AI343" s="2"/>
      <c r="AJ343" s="2"/>
      <c r="AK343" s="2"/>
      <c r="AL343" s="2"/>
      <c r="AM343" s="2"/>
      <c r="AN343" s="2"/>
    </row>
    <row r="344" spans="2:40">
      <c r="B344" s="26">
        <v>631</v>
      </c>
      <c r="C344" s="26" t="str">
        <f t="shared" si="36"/>
        <v>Y</v>
      </c>
      <c r="D344" s="26" t="b">
        <f t="shared" si="37"/>
        <v>0</v>
      </c>
      <c r="E344" s="26" t="str">
        <f t="shared" si="38"/>
        <v>N</v>
      </c>
      <c r="F344" s="2" t="s">
        <v>8268</v>
      </c>
      <c r="G344" s="2" t="str">
        <f t="shared" si="39"/>
        <v/>
      </c>
      <c r="H344" s="8" t="s">
        <v>356</v>
      </c>
      <c r="I344" s="8"/>
      <c r="J344" s="8"/>
      <c r="K344" s="31" t="s">
        <v>7701</v>
      </c>
      <c r="L344" s="31" t="s">
        <v>7702</v>
      </c>
      <c r="M344" s="31" t="s">
        <v>7703</v>
      </c>
      <c r="N344" s="2" t="s">
        <v>7903</v>
      </c>
      <c r="O344" s="2" t="s">
        <v>7814</v>
      </c>
      <c r="P344" s="155" t="s">
        <v>7767</v>
      </c>
      <c r="Q344" s="2" t="s">
        <v>8214</v>
      </c>
      <c r="R344" s="2" t="s">
        <v>544</v>
      </c>
      <c r="S344" s="159" t="s">
        <v>8267</v>
      </c>
      <c r="T344" s="159">
        <v>2309</v>
      </c>
      <c r="U344" s="159" t="s">
        <v>107</v>
      </c>
      <c r="V344" s="3" t="s">
        <v>7709</v>
      </c>
      <c r="W344" s="2">
        <v>200</v>
      </c>
      <c r="X344" s="2"/>
      <c r="Y344" s="2"/>
      <c r="Z344" s="2"/>
      <c r="AA344" s="2"/>
      <c r="AB344" s="2"/>
      <c r="AC344" s="2"/>
      <c r="AD344" s="2"/>
      <c r="AE344" s="2"/>
      <c r="AF344" s="2"/>
      <c r="AG344" s="2"/>
      <c r="AH344" s="2"/>
      <c r="AI344" s="2"/>
      <c r="AJ344" s="2"/>
      <c r="AK344" s="2"/>
      <c r="AL344" s="2"/>
      <c r="AM344" s="2"/>
      <c r="AN344" s="2"/>
    </row>
    <row r="345" spans="2:40">
      <c r="B345" s="26">
        <v>632</v>
      </c>
      <c r="C345" s="26" t="str">
        <f t="shared" si="36"/>
        <v>Y</v>
      </c>
      <c r="D345" s="26" t="b">
        <f t="shared" si="37"/>
        <v>0</v>
      </c>
      <c r="E345" s="26" t="str">
        <f t="shared" si="38"/>
        <v>N</v>
      </c>
      <c r="F345" s="2" t="s">
        <v>8269</v>
      </c>
      <c r="G345" s="2" t="str">
        <f t="shared" si="39"/>
        <v/>
      </c>
      <c r="H345" s="8" t="s">
        <v>356</v>
      </c>
      <c r="I345" s="8"/>
      <c r="J345" s="8"/>
      <c r="K345" s="31" t="s">
        <v>7701</v>
      </c>
      <c r="L345" s="31" t="s">
        <v>7702</v>
      </c>
      <c r="M345" s="31" t="s">
        <v>7703</v>
      </c>
      <c r="N345" s="2" t="s">
        <v>8187</v>
      </c>
      <c r="O345" s="2" t="s">
        <v>7814</v>
      </c>
      <c r="P345" s="155" t="s">
        <v>7767</v>
      </c>
      <c r="Q345" s="2" t="s">
        <v>8218</v>
      </c>
      <c r="R345" s="2" t="s">
        <v>544</v>
      </c>
      <c r="S345" s="159" t="s">
        <v>8270</v>
      </c>
      <c r="T345" s="159">
        <v>2445</v>
      </c>
      <c r="U345" s="159" t="s">
        <v>107</v>
      </c>
      <c r="V345" s="3" t="s">
        <v>7709</v>
      </c>
      <c r="W345" s="2">
        <v>240</v>
      </c>
      <c r="X345" s="2"/>
      <c r="Y345" s="2"/>
      <c r="Z345" s="2"/>
      <c r="AA345" s="2"/>
      <c r="AB345" s="2"/>
      <c r="AC345" s="2"/>
      <c r="AD345" s="2"/>
      <c r="AE345" s="2"/>
      <c r="AF345" s="2"/>
      <c r="AG345" s="2"/>
      <c r="AH345" s="2"/>
      <c r="AI345" s="2"/>
      <c r="AJ345" s="2"/>
      <c r="AK345" s="2"/>
      <c r="AL345" s="2"/>
      <c r="AM345" s="2"/>
      <c r="AN345" s="2"/>
    </row>
    <row r="346" spans="2:40">
      <c r="B346" s="26">
        <v>633</v>
      </c>
      <c r="C346" s="26" t="str">
        <f t="shared" si="36"/>
        <v>Y</v>
      </c>
      <c r="D346" s="26" t="b">
        <f t="shared" si="37"/>
        <v>0</v>
      </c>
      <c r="E346" s="26" t="str">
        <f t="shared" si="38"/>
        <v>N</v>
      </c>
      <c r="F346" s="2" t="s">
        <v>8271</v>
      </c>
      <c r="G346" s="2" t="str">
        <f t="shared" si="39"/>
        <v/>
      </c>
      <c r="H346" s="8" t="s">
        <v>356</v>
      </c>
      <c r="I346" s="8"/>
      <c r="J346" s="8"/>
      <c r="K346" s="31" t="s">
        <v>7701</v>
      </c>
      <c r="L346" s="31" t="s">
        <v>7702</v>
      </c>
      <c r="M346" s="31" t="s">
        <v>7703</v>
      </c>
      <c r="N346" s="2" t="s">
        <v>8191</v>
      </c>
      <c r="O346" s="2" t="s">
        <v>7814</v>
      </c>
      <c r="P346" s="155" t="s">
        <v>7767</v>
      </c>
      <c r="Q346" s="2" t="s">
        <v>8218</v>
      </c>
      <c r="R346" s="2" t="s">
        <v>544</v>
      </c>
      <c r="S346" s="159" t="s">
        <v>8270</v>
      </c>
      <c r="T346" s="159">
        <v>2445</v>
      </c>
      <c r="U346" s="159" t="s">
        <v>107</v>
      </c>
      <c r="V346" s="3" t="s">
        <v>7709</v>
      </c>
      <c r="W346" s="2">
        <v>240</v>
      </c>
      <c r="X346" s="2"/>
      <c r="Y346" s="2"/>
      <c r="Z346" s="2"/>
      <c r="AA346" s="2"/>
      <c r="AB346" s="2"/>
      <c r="AC346" s="2"/>
      <c r="AD346" s="2"/>
      <c r="AE346" s="2"/>
      <c r="AF346" s="2"/>
      <c r="AG346" s="2"/>
      <c r="AH346" s="2"/>
      <c r="AI346" s="2"/>
      <c r="AJ346" s="2"/>
      <c r="AK346" s="2"/>
      <c r="AL346" s="2"/>
      <c r="AM346" s="2"/>
      <c r="AN346" s="2"/>
    </row>
    <row r="347" spans="2:40">
      <c r="B347" s="26">
        <v>634</v>
      </c>
      <c r="C347" s="26" t="str">
        <f t="shared" si="36"/>
        <v>Y</v>
      </c>
      <c r="D347" s="26" t="b">
        <f t="shared" si="37"/>
        <v>0</v>
      </c>
      <c r="E347" s="26" t="str">
        <f t="shared" si="38"/>
        <v>N</v>
      </c>
      <c r="F347" s="2" t="s">
        <v>8272</v>
      </c>
      <c r="G347" s="2" t="str">
        <f t="shared" si="39"/>
        <v/>
      </c>
      <c r="H347" s="8" t="s">
        <v>356</v>
      </c>
      <c r="I347" s="8"/>
      <c r="J347" s="8"/>
      <c r="K347" s="31" t="s">
        <v>7701</v>
      </c>
      <c r="L347" s="31" t="s">
        <v>7702</v>
      </c>
      <c r="M347" s="31" t="s">
        <v>7703</v>
      </c>
      <c r="N347" s="2" t="s">
        <v>7719</v>
      </c>
      <c r="O347" s="2" t="s">
        <v>7814</v>
      </c>
      <c r="P347" s="155" t="s">
        <v>7788</v>
      </c>
      <c r="Q347" s="2" t="s">
        <v>8222</v>
      </c>
      <c r="R347" s="2" t="s">
        <v>544</v>
      </c>
      <c r="S347" s="159" t="s">
        <v>8273</v>
      </c>
      <c r="T347" s="159">
        <v>2107</v>
      </c>
      <c r="U347" s="159" t="s">
        <v>107</v>
      </c>
      <c r="V347" s="3" t="s">
        <v>7709</v>
      </c>
      <c r="W347" s="2">
        <v>70</v>
      </c>
      <c r="X347" s="2"/>
      <c r="Y347" s="2"/>
      <c r="Z347" s="2"/>
      <c r="AA347" s="2"/>
      <c r="AB347" s="2"/>
      <c r="AC347" s="2"/>
      <c r="AD347" s="2"/>
      <c r="AE347" s="2"/>
      <c r="AF347" s="2"/>
      <c r="AG347" s="2"/>
      <c r="AH347" s="2"/>
      <c r="AI347" s="2"/>
      <c r="AJ347" s="2"/>
      <c r="AK347" s="2"/>
      <c r="AL347" s="2"/>
      <c r="AM347" s="2"/>
      <c r="AN347" s="2"/>
    </row>
    <row r="348" spans="2:40">
      <c r="B348" s="26">
        <v>635</v>
      </c>
      <c r="C348" s="26" t="str">
        <f t="shared" si="36"/>
        <v>Y</v>
      </c>
      <c r="D348" s="26" t="b">
        <f t="shared" si="37"/>
        <v>0</v>
      </c>
      <c r="E348" s="26" t="str">
        <f t="shared" si="38"/>
        <v>N</v>
      </c>
      <c r="F348" s="2" t="s">
        <v>8274</v>
      </c>
      <c r="G348" s="2" t="str">
        <f t="shared" si="39"/>
        <v/>
      </c>
      <c r="H348" s="8" t="s">
        <v>356</v>
      </c>
      <c r="I348" s="8"/>
      <c r="J348" s="8"/>
      <c r="K348" s="31" t="s">
        <v>7701</v>
      </c>
      <c r="L348" s="31" t="s">
        <v>7702</v>
      </c>
      <c r="M348" s="31" t="s">
        <v>7703</v>
      </c>
      <c r="N348" s="2" t="s">
        <v>7723</v>
      </c>
      <c r="O348" s="2" t="s">
        <v>7814</v>
      </c>
      <c r="P348" s="155" t="s">
        <v>7788</v>
      </c>
      <c r="Q348" s="2" t="s">
        <v>8222</v>
      </c>
      <c r="R348" s="2" t="s">
        <v>544</v>
      </c>
      <c r="S348" s="159" t="s">
        <v>8273</v>
      </c>
      <c r="T348" s="159">
        <v>2107</v>
      </c>
      <c r="U348" s="159" t="s">
        <v>107</v>
      </c>
      <c r="V348" s="3" t="s">
        <v>7709</v>
      </c>
      <c r="W348" s="2">
        <v>70</v>
      </c>
      <c r="X348" s="2"/>
      <c r="Y348" s="2"/>
      <c r="Z348" s="2"/>
      <c r="AA348" s="2"/>
      <c r="AB348" s="2"/>
      <c r="AC348" s="2"/>
      <c r="AD348" s="2"/>
      <c r="AE348" s="2"/>
      <c r="AF348" s="2"/>
      <c r="AG348" s="2"/>
      <c r="AH348" s="2"/>
      <c r="AI348" s="2"/>
      <c r="AJ348" s="2"/>
      <c r="AK348" s="2"/>
      <c r="AL348" s="2"/>
      <c r="AM348" s="2"/>
      <c r="AN348" s="2"/>
    </row>
    <row r="349" spans="2:40">
      <c r="B349" s="26">
        <v>636</v>
      </c>
      <c r="C349" s="26" t="str">
        <f t="shared" si="36"/>
        <v>Y</v>
      </c>
      <c r="D349" s="26" t="b">
        <f t="shared" si="37"/>
        <v>0</v>
      </c>
      <c r="E349" s="26" t="str">
        <f t="shared" si="38"/>
        <v>N</v>
      </c>
      <c r="F349" s="2" t="s">
        <v>8275</v>
      </c>
      <c r="G349" s="2" t="str">
        <f t="shared" si="39"/>
        <v/>
      </c>
      <c r="H349" s="8" t="s">
        <v>356</v>
      </c>
      <c r="I349" s="8"/>
      <c r="J349" s="8"/>
      <c r="K349" s="31" t="s">
        <v>7701</v>
      </c>
      <c r="L349" s="31" t="s">
        <v>7702</v>
      </c>
      <c r="M349" s="31" t="s">
        <v>7703</v>
      </c>
      <c r="N349" s="2" t="s">
        <v>7725</v>
      </c>
      <c r="O349" s="2" t="s">
        <v>7814</v>
      </c>
      <c r="P349" s="155" t="s">
        <v>7788</v>
      </c>
      <c r="Q349" s="2" t="s">
        <v>8222</v>
      </c>
      <c r="R349" s="2" t="s">
        <v>544</v>
      </c>
      <c r="S349" s="159" t="s">
        <v>8276</v>
      </c>
      <c r="T349" s="159">
        <v>2172</v>
      </c>
      <c r="U349" s="159" t="s">
        <v>107</v>
      </c>
      <c r="V349" s="3" t="s">
        <v>7709</v>
      </c>
      <c r="W349" s="2">
        <v>135</v>
      </c>
      <c r="X349" s="2"/>
      <c r="Y349" s="2"/>
      <c r="Z349" s="2"/>
      <c r="AA349" s="2"/>
      <c r="AB349" s="2"/>
      <c r="AC349" s="2"/>
      <c r="AD349" s="2"/>
      <c r="AE349" s="2"/>
      <c r="AF349" s="2"/>
      <c r="AG349" s="2"/>
      <c r="AH349" s="2"/>
      <c r="AI349" s="2"/>
      <c r="AJ349" s="2"/>
      <c r="AK349" s="2"/>
      <c r="AL349" s="2"/>
      <c r="AM349" s="2"/>
      <c r="AN349" s="2"/>
    </row>
    <row r="350" spans="2:40">
      <c r="B350" s="26">
        <v>637</v>
      </c>
      <c r="C350" s="26" t="str">
        <f t="shared" si="36"/>
        <v>Y</v>
      </c>
      <c r="D350" s="26" t="b">
        <f t="shared" si="37"/>
        <v>0</v>
      </c>
      <c r="E350" s="26" t="str">
        <f t="shared" si="38"/>
        <v>N</v>
      </c>
      <c r="F350" s="2" t="s">
        <v>8277</v>
      </c>
      <c r="G350" s="2" t="str">
        <f t="shared" si="39"/>
        <v/>
      </c>
      <c r="H350" s="8" t="s">
        <v>356</v>
      </c>
      <c r="I350" s="8"/>
      <c r="J350" s="8"/>
      <c r="K350" s="31" t="s">
        <v>7701</v>
      </c>
      <c r="L350" s="31" t="s">
        <v>7702</v>
      </c>
      <c r="M350" s="31" t="s">
        <v>7703</v>
      </c>
      <c r="N350" s="2" t="s">
        <v>7729</v>
      </c>
      <c r="O350" s="2" t="s">
        <v>7814</v>
      </c>
      <c r="P350" s="155" t="s">
        <v>7788</v>
      </c>
      <c r="Q350" s="2" t="s">
        <v>8222</v>
      </c>
      <c r="R350" s="2" t="s">
        <v>544</v>
      </c>
      <c r="S350" s="159" t="s">
        <v>8276</v>
      </c>
      <c r="T350" s="159">
        <v>2172</v>
      </c>
      <c r="U350" s="159" t="s">
        <v>107</v>
      </c>
      <c r="V350" s="3" t="s">
        <v>7709</v>
      </c>
      <c r="W350" s="2">
        <v>135</v>
      </c>
      <c r="X350" s="2"/>
      <c r="Y350" s="2"/>
      <c r="Z350" s="2"/>
      <c r="AA350" s="2"/>
      <c r="AB350" s="2"/>
      <c r="AC350" s="2"/>
      <c r="AD350" s="2"/>
      <c r="AE350" s="2"/>
      <c r="AF350" s="2"/>
      <c r="AG350" s="2"/>
      <c r="AH350" s="2"/>
      <c r="AI350" s="2"/>
      <c r="AJ350" s="2"/>
      <c r="AK350" s="2"/>
      <c r="AL350" s="2"/>
      <c r="AM350" s="2"/>
      <c r="AN350" s="2"/>
    </row>
    <row r="351" spans="2:40">
      <c r="B351" s="26">
        <v>638</v>
      </c>
      <c r="C351" s="26" t="str">
        <f t="shared" si="36"/>
        <v>Y</v>
      </c>
      <c r="D351" s="26" t="b">
        <f t="shared" si="37"/>
        <v>0</v>
      </c>
      <c r="E351" s="26" t="str">
        <f t="shared" si="38"/>
        <v>N</v>
      </c>
      <c r="F351" s="2" t="s">
        <v>8278</v>
      </c>
      <c r="G351" s="2" t="str">
        <f t="shared" si="39"/>
        <v/>
      </c>
      <c r="H351" s="8" t="s">
        <v>356</v>
      </c>
      <c r="I351" s="8"/>
      <c r="J351" s="8"/>
      <c r="K351" s="31" t="s">
        <v>7701</v>
      </c>
      <c r="L351" s="31" t="s">
        <v>7702</v>
      </c>
      <c r="M351" s="31" t="s">
        <v>7703</v>
      </c>
      <c r="N351" s="2" t="s">
        <v>7900</v>
      </c>
      <c r="O351" s="2" t="s">
        <v>7814</v>
      </c>
      <c r="P351" s="155" t="s">
        <v>7788</v>
      </c>
      <c r="Q351" s="2" t="s">
        <v>8229</v>
      </c>
      <c r="R351" s="2" t="s">
        <v>544</v>
      </c>
      <c r="S351" s="159" t="s">
        <v>8279</v>
      </c>
      <c r="T351" s="159">
        <v>2309</v>
      </c>
      <c r="U351" s="159" t="s">
        <v>107</v>
      </c>
      <c r="V351" s="3" t="s">
        <v>7709</v>
      </c>
      <c r="W351" s="2">
        <v>200</v>
      </c>
      <c r="X351" s="2"/>
      <c r="Y351" s="2"/>
      <c r="Z351" s="2"/>
      <c r="AA351" s="2"/>
      <c r="AB351" s="2"/>
      <c r="AC351" s="2"/>
      <c r="AD351" s="2"/>
      <c r="AE351" s="2"/>
      <c r="AF351" s="2"/>
      <c r="AG351" s="2"/>
      <c r="AH351" s="2"/>
      <c r="AI351" s="2"/>
      <c r="AJ351" s="2"/>
      <c r="AK351" s="2"/>
      <c r="AL351" s="2"/>
      <c r="AM351" s="2"/>
      <c r="AN351" s="2"/>
    </row>
    <row r="352" spans="2:40">
      <c r="B352" s="26">
        <v>639</v>
      </c>
      <c r="C352" s="26" t="str">
        <f t="shared" si="36"/>
        <v>Y</v>
      </c>
      <c r="D352" s="26" t="b">
        <f t="shared" si="37"/>
        <v>0</v>
      </c>
      <c r="E352" s="26" t="str">
        <f t="shared" si="38"/>
        <v>N</v>
      </c>
      <c r="F352" s="2" t="s">
        <v>8280</v>
      </c>
      <c r="G352" s="2" t="str">
        <f t="shared" si="39"/>
        <v/>
      </c>
      <c r="H352" s="8" t="s">
        <v>356</v>
      </c>
      <c r="I352" s="8"/>
      <c r="J352" s="8"/>
      <c r="K352" s="31" t="s">
        <v>7701</v>
      </c>
      <c r="L352" s="31" t="s">
        <v>7702</v>
      </c>
      <c r="M352" s="31" t="s">
        <v>7703</v>
      </c>
      <c r="N352" s="2" t="s">
        <v>7903</v>
      </c>
      <c r="O352" s="2" t="s">
        <v>7814</v>
      </c>
      <c r="P352" s="155" t="s">
        <v>7788</v>
      </c>
      <c r="Q352" s="2" t="s">
        <v>8229</v>
      </c>
      <c r="R352" s="2" t="s">
        <v>544</v>
      </c>
      <c r="S352" s="159" t="s">
        <v>8279</v>
      </c>
      <c r="T352" s="159">
        <v>2309</v>
      </c>
      <c r="U352" s="159" t="s">
        <v>107</v>
      </c>
      <c r="V352" s="3" t="s">
        <v>7709</v>
      </c>
      <c r="W352" s="2">
        <v>200</v>
      </c>
      <c r="X352" s="2"/>
      <c r="Y352" s="2"/>
      <c r="Z352" s="2"/>
      <c r="AA352" s="2"/>
      <c r="AB352" s="2"/>
      <c r="AC352" s="2"/>
      <c r="AD352" s="2"/>
      <c r="AE352" s="2"/>
      <c r="AF352" s="2"/>
      <c r="AG352" s="2"/>
      <c r="AH352" s="2"/>
      <c r="AI352" s="2"/>
      <c r="AJ352" s="2"/>
      <c r="AK352" s="2"/>
      <c r="AL352" s="2"/>
      <c r="AM352" s="2"/>
      <c r="AN352" s="2"/>
    </row>
    <row r="353" spans="2:40">
      <c r="B353" s="26">
        <v>640</v>
      </c>
      <c r="C353" s="26" t="str">
        <f t="shared" si="36"/>
        <v>Y</v>
      </c>
      <c r="D353" s="26" t="b">
        <f t="shared" si="37"/>
        <v>0</v>
      </c>
      <c r="E353" s="26" t="str">
        <f t="shared" si="38"/>
        <v>N</v>
      </c>
      <c r="F353" s="2" t="s">
        <v>8281</v>
      </c>
      <c r="G353" s="2" t="str">
        <f t="shared" si="39"/>
        <v/>
      </c>
      <c r="H353" s="8" t="s">
        <v>356</v>
      </c>
      <c r="I353" s="8"/>
      <c r="J353" s="8"/>
      <c r="K353" s="31" t="s">
        <v>7701</v>
      </c>
      <c r="L353" s="31" t="s">
        <v>7702</v>
      </c>
      <c r="M353" s="31" t="s">
        <v>7703</v>
      </c>
      <c r="N353" s="2" t="s">
        <v>8187</v>
      </c>
      <c r="O353" s="2" t="s">
        <v>7814</v>
      </c>
      <c r="P353" s="155" t="s">
        <v>7788</v>
      </c>
      <c r="Q353" s="2" t="s">
        <v>8233</v>
      </c>
      <c r="R353" s="2" t="s">
        <v>544</v>
      </c>
      <c r="S353" s="159" t="s">
        <v>8282</v>
      </c>
      <c r="T353" s="159">
        <v>2445</v>
      </c>
      <c r="U353" s="159" t="s">
        <v>107</v>
      </c>
      <c r="V353" s="3" t="s">
        <v>7709</v>
      </c>
      <c r="W353" s="2">
        <v>240</v>
      </c>
      <c r="X353" s="2"/>
      <c r="Y353" s="2"/>
      <c r="Z353" s="2"/>
      <c r="AA353" s="2"/>
      <c r="AB353" s="2"/>
      <c r="AC353" s="2"/>
      <c r="AD353" s="2"/>
      <c r="AE353" s="2"/>
      <c r="AF353" s="2"/>
      <c r="AG353" s="2"/>
      <c r="AH353" s="2"/>
      <c r="AI353" s="2"/>
      <c r="AJ353" s="2"/>
      <c r="AK353" s="2"/>
      <c r="AL353" s="2"/>
      <c r="AM353" s="2"/>
      <c r="AN353" s="2"/>
    </row>
    <row r="354" spans="2:40">
      <c r="B354" s="26">
        <v>641</v>
      </c>
      <c r="C354" s="26" t="str">
        <f t="shared" si="36"/>
        <v>Y</v>
      </c>
      <c r="D354" s="26" t="b">
        <f t="shared" si="37"/>
        <v>0</v>
      </c>
      <c r="E354" s="26" t="str">
        <f t="shared" si="38"/>
        <v>N</v>
      </c>
      <c r="F354" s="2" t="s">
        <v>8283</v>
      </c>
      <c r="G354" s="2" t="str">
        <f t="shared" si="39"/>
        <v/>
      </c>
      <c r="H354" s="8" t="s">
        <v>356</v>
      </c>
      <c r="I354" s="8"/>
      <c r="J354" s="8"/>
      <c r="K354" s="31" t="s">
        <v>7701</v>
      </c>
      <c r="L354" s="31" t="s">
        <v>7702</v>
      </c>
      <c r="M354" s="31" t="s">
        <v>7703</v>
      </c>
      <c r="N354" s="2" t="s">
        <v>8191</v>
      </c>
      <c r="O354" s="2" t="s">
        <v>7814</v>
      </c>
      <c r="P354" s="155" t="s">
        <v>7788</v>
      </c>
      <c r="Q354" s="2" t="s">
        <v>8233</v>
      </c>
      <c r="R354" s="2" t="s">
        <v>544</v>
      </c>
      <c r="S354" s="159" t="s">
        <v>8282</v>
      </c>
      <c r="T354" s="159">
        <v>2445</v>
      </c>
      <c r="U354" s="159" t="s">
        <v>107</v>
      </c>
      <c r="V354" s="3" t="s">
        <v>7709</v>
      </c>
      <c r="W354" s="2">
        <v>240</v>
      </c>
      <c r="X354" s="2"/>
      <c r="Y354" s="2"/>
      <c r="Z354" s="2"/>
      <c r="AA354" s="2"/>
      <c r="AB354" s="2"/>
      <c r="AC354" s="2"/>
      <c r="AD354" s="2"/>
      <c r="AE354" s="2"/>
      <c r="AF354" s="2"/>
      <c r="AG354" s="2"/>
      <c r="AH354" s="2"/>
      <c r="AI354" s="2"/>
      <c r="AJ354" s="2"/>
      <c r="AK354" s="2"/>
      <c r="AL354" s="2"/>
      <c r="AM354" s="2"/>
      <c r="AN354" s="2"/>
    </row>
    <row r="355" spans="2:40">
      <c r="B355" s="26">
        <v>674</v>
      </c>
      <c r="C355" s="26" t="str">
        <f t="shared" ref="C355:C386" si="40">IF(K355 = "BaseplateSteel","Y","N")</f>
        <v>N</v>
      </c>
      <c r="D355" s="26" t="b">
        <f t="shared" ref="D355:D386" si="41">OR(P355 = "Woods_Sureflex", P355 = "Falk_T10_Grid")</f>
        <v>0</v>
      </c>
      <c r="E355" s="26" t="str">
        <f t="shared" ref="E355:E386" si="42">IF(AND(C355="Y", D355=TRUE),"Y","N")</f>
        <v>N</v>
      </c>
      <c r="F355" s="2" t="s">
        <v>8284</v>
      </c>
      <c r="G355" s="2" t="str">
        <f t="shared" ref="G355:G386" si="43">IF(E355="Y",F355,"")</f>
        <v/>
      </c>
      <c r="H355" s="8" t="s">
        <v>356</v>
      </c>
      <c r="I355" s="8"/>
      <c r="J355" s="8"/>
      <c r="K355" s="8" t="s">
        <v>7887</v>
      </c>
      <c r="L355" s="8" t="s">
        <v>7887</v>
      </c>
      <c r="M355" s="31" t="s">
        <v>7888</v>
      </c>
      <c r="P355" s="155"/>
      <c r="R355" s="2" t="s">
        <v>544</v>
      </c>
      <c r="S355" s="25" t="s">
        <v>8285</v>
      </c>
      <c r="T355" s="159">
        <v>0</v>
      </c>
      <c r="U355" s="159" t="s">
        <v>14326</v>
      </c>
      <c r="V355" s="3" t="s">
        <v>552</v>
      </c>
      <c r="X355" s="2"/>
      <c r="Y355" s="2"/>
      <c r="Z355" s="2"/>
      <c r="AA355" s="2"/>
      <c r="AB355" s="2"/>
      <c r="AC355" s="2"/>
      <c r="AD355" s="2"/>
      <c r="AE355" s="2"/>
      <c r="AF355" s="2"/>
      <c r="AG355" s="2"/>
      <c r="AH355" s="2"/>
      <c r="AI355" s="2"/>
      <c r="AJ355" s="2"/>
      <c r="AK355" s="2"/>
      <c r="AL355" s="2"/>
      <c r="AM355" s="2"/>
      <c r="AN355" s="2"/>
    </row>
    <row r="356" spans="2:40">
      <c r="B356" s="26">
        <v>675</v>
      </c>
      <c r="C356" s="26" t="str">
        <f t="shared" si="40"/>
        <v>Y</v>
      </c>
      <c r="D356" s="26" t="b">
        <f t="shared" si="41"/>
        <v>1</v>
      </c>
      <c r="E356" s="26" t="str">
        <f t="shared" si="42"/>
        <v>Y</v>
      </c>
      <c r="F356" s="2" t="s">
        <v>8286</v>
      </c>
      <c r="G356" s="2" t="str">
        <f t="shared" si="43"/>
        <v>ConTab_BOM_KP_Baseplates_675</v>
      </c>
      <c r="H356" s="8" t="s">
        <v>363</v>
      </c>
      <c r="I356" s="8"/>
      <c r="J356" s="8"/>
      <c r="K356" s="31" t="s">
        <v>7701</v>
      </c>
      <c r="L356" s="31" t="s">
        <v>7702</v>
      </c>
      <c r="M356" s="31" t="s">
        <v>7703</v>
      </c>
      <c r="N356" s="2" t="s">
        <v>7719</v>
      </c>
      <c r="O356" s="2" t="s">
        <v>7705</v>
      </c>
      <c r="P356" s="155" t="s">
        <v>7706</v>
      </c>
      <c r="Q356" s="2" t="s">
        <v>7726</v>
      </c>
      <c r="R356" s="2">
        <v>96700689</v>
      </c>
      <c r="S356" s="159" t="s">
        <v>8287</v>
      </c>
      <c r="T356" s="159">
        <v>1368</v>
      </c>
      <c r="U356" s="159" t="s">
        <v>107</v>
      </c>
      <c r="V356" s="3" t="s">
        <v>7709</v>
      </c>
      <c r="W356" s="2">
        <v>70</v>
      </c>
      <c r="X356" s="2"/>
      <c r="Y356" s="2"/>
      <c r="Z356" s="2"/>
      <c r="AA356" s="2"/>
      <c r="AB356" s="2"/>
      <c r="AC356" s="2"/>
      <c r="AD356" s="2"/>
      <c r="AE356" s="2"/>
      <c r="AF356" s="2"/>
      <c r="AG356" s="2"/>
      <c r="AH356" s="2"/>
      <c r="AI356" s="2"/>
      <c r="AJ356" s="2"/>
      <c r="AK356" s="2"/>
      <c r="AL356" s="2"/>
      <c r="AM356" s="2"/>
      <c r="AN356" s="2"/>
    </row>
    <row r="357" spans="2:40">
      <c r="B357" s="26">
        <v>676</v>
      </c>
      <c r="C357" s="26" t="str">
        <f t="shared" si="40"/>
        <v>Y</v>
      </c>
      <c r="D357" s="26" t="b">
        <f t="shared" si="41"/>
        <v>1</v>
      </c>
      <c r="E357" s="26" t="str">
        <f t="shared" si="42"/>
        <v>Y</v>
      </c>
      <c r="F357" s="2" t="s">
        <v>8288</v>
      </c>
      <c r="G357" s="2" t="str">
        <f t="shared" si="43"/>
        <v>ConTab_BOM_KP_Baseplates_676</v>
      </c>
      <c r="H357" s="8" t="s">
        <v>363</v>
      </c>
      <c r="I357" s="8"/>
      <c r="J357" s="8"/>
      <c r="K357" s="31" t="s">
        <v>7701</v>
      </c>
      <c r="L357" s="31" t="s">
        <v>7702</v>
      </c>
      <c r="M357" s="31" t="s">
        <v>7703</v>
      </c>
      <c r="N357" s="2" t="s">
        <v>7723</v>
      </c>
      <c r="O357" s="2" t="s">
        <v>7705</v>
      </c>
      <c r="P357" s="155" t="s">
        <v>7706</v>
      </c>
      <c r="Q357" s="2" t="s">
        <v>7726</v>
      </c>
      <c r="R357" s="2">
        <v>96700689</v>
      </c>
      <c r="S357" s="159" t="s">
        <v>8287</v>
      </c>
      <c r="T357" s="159">
        <v>1368</v>
      </c>
      <c r="U357" s="159" t="s">
        <v>107</v>
      </c>
      <c r="V357" s="3" t="s">
        <v>7709</v>
      </c>
      <c r="W357" s="2">
        <v>70</v>
      </c>
      <c r="X357" s="2"/>
      <c r="Y357" s="2"/>
      <c r="Z357" s="2"/>
      <c r="AA357" s="2"/>
      <c r="AB357" s="2"/>
      <c r="AC357" s="2"/>
      <c r="AD357" s="2"/>
      <c r="AE357" s="2"/>
      <c r="AF357" s="2"/>
      <c r="AG357" s="2"/>
      <c r="AH357" s="2"/>
      <c r="AI357" s="2"/>
      <c r="AJ357" s="2"/>
      <c r="AK357" s="2"/>
      <c r="AL357" s="2"/>
      <c r="AM357" s="2"/>
      <c r="AN357" s="2"/>
    </row>
    <row r="358" spans="2:40">
      <c r="B358" s="26">
        <v>677</v>
      </c>
      <c r="C358" s="26" t="str">
        <f t="shared" si="40"/>
        <v>Y</v>
      </c>
      <c r="D358" s="26" t="b">
        <f t="shared" si="41"/>
        <v>1</v>
      </c>
      <c r="E358" s="26" t="str">
        <f t="shared" si="42"/>
        <v>Y</v>
      </c>
      <c r="F358" s="2" t="s">
        <v>8289</v>
      </c>
      <c r="G358" s="2" t="str">
        <f t="shared" si="43"/>
        <v>ConTab_BOM_KP_Baseplates_677</v>
      </c>
      <c r="H358" s="8" t="s">
        <v>363</v>
      </c>
      <c r="I358" s="8"/>
      <c r="J358" s="8"/>
      <c r="K358" s="31" t="s">
        <v>7701</v>
      </c>
      <c r="L358" s="31" t="s">
        <v>7702</v>
      </c>
      <c r="M358" s="31" t="s">
        <v>7703</v>
      </c>
      <c r="N358" s="2" t="s">
        <v>7725</v>
      </c>
      <c r="O358" s="2" t="s">
        <v>7705</v>
      </c>
      <c r="P358" s="155" t="s">
        <v>7706</v>
      </c>
      <c r="Q358" s="2" t="s">
        <v>7732</v>
      </c>
      <c r="R358" s="2">
        <v>96700690</v>
      </c>
      <c r="S358" s="159" t="s">
        <v>8290</v>
      </c>
      <c r="T358" s="159">
        <v>1440</v>
      </c>
      <c r="U358" s="159" t="s">
        <v>107</v>
      </c>
      <c r="V358" s="3" t="s">
        <v>7709</v>
      </c>
      <c r="W358" s="2">
        <v>135</v>
      </c>
      <c r="X358" s="2"/>
      <c r="Y358" s="2"/>
      <c r="Z358" s="2"/>
      <c r="AA358" s="2"/>
      <c r="AB358" s="2"/>
      <c r="AC358" s="2"/>
      <c r="AD358" s="2"/>
      <c r="AE358" s="2"/>
      <c r="AF358" s="2"/>
      <c r="AG358" s="2"/>
      <c r="AH358" s="2"/>
      <c r="AI358" s="2"/>
      <c r="AJ358" s="2"/>
      <c r="AK358" s="2"/>
      <c r="AL358" s="2"/>
      <c r="AM358" s="2"/>
      <c r="AN358" s="2"/>
    </row>
    <row r="359" spans="2:40">
      <c r="B359" s="26">
        <v>678</v>
      </c>
      <c r="C359" s="26" t="str">
        <f t="shared" si="40"/>
        <v>Y</v>
      </c>
      <c r="D359" s="26" t="b">
        <f t="shared" si="41"/>
        <v>1</v>
      </c>
      <c r="E359" s="26" t="str">
        <f t="shared" si="42"/>
        <v>Y</v>
      </c>
      <c r="F359" s="2" t="s">
        <v>8291</v>
      </c>
      <c r="G359" s="2" t="str">
        <f t="shared" si="43"/>
        <v>ConTab_BOM_KP_Baseplates_678</v>
      </c>
      <c r="H359" s="8" t="s">
        <v>363</v>
      </c>
      <c r="I359" s="8"/>
      <c r="J359" s="8"/>
      <c r="K359" s="31" t="s">
        <v>7701</v>
      </c>
      <c r="L359" s="31" t="s">
        <v>7702</v>
      </c>
      <c r="M359" s="31" t="s">
        <v>7703</v>
      </c>
      <c r="N359" s="2" t="s">
        <v>7729</v>
      </c>
      <c r="O359" s="2" t="s">
        <v>7705</v>
      </c>
      <c r="P359" s="155" t="s">
        <v>7706</v>
      </c>
      <c r="Q359" s="2" t="s">
        <v>7732</v>
      </c>
      <c r="R359" s="2">
        <v>96700690</v>
      </c>
      <c r="S359" s="159" t="s">
        <v>8290</v>
      </c>
      <c r="T359" s="159">
        <v>1440</v>
      </c>
      <c r="U359" s="159" t="s">
        <v>107</v>
      </c>
      <c r="V359" s="3" t="s">
        <v>7709</v>
      </c>
      <c r="W359" s="2">
        <v>135</v>
      </c>
      <c r="X359" s="2"/>
      <c r="Y359" s="2"/>
      <c r="Z359" s="2"/>
      <c r="AA359" s="2"/>
      <c r="AB359" s="2"/>
      <c r="AC359" s="2"/>
      <c r="AD359" s="2"/>
      <c r="AE359" s="2"/>
      <c r="AF359" s="2"/>
      <c r="AG359" s="2"/>
      <c r="AH359" s="2"/>
      <c r="AI359" s="2"/>
      <c r="AJ359" s="2"/>
      <c r="AK359" s="2"/>
      <c r="AL359" s="2"/>
      <c r="AM359" s="2"/>
      <c r="AN359" s="2"/>
    </row>
    <row r="360" spans="2:40">
      <c r="B360" s="26">
        <v>679</v>
      </c>
      <c r="C360" s="26" t="str">
        <f t="shared" si="40"/>
        <v>Y</v>
      </c>
      <c r="D360" s="26" t="b">
        <f t="shared" si="41"/>
        <v>1</v>
      </c>
      <c r="E360" s="26" t="str">
        <f t="shared" si="42"/>
        <v>Y</v>
      </c>
      <c r="F360" s="2" t="s">
        <v>8292</v>
      </c>
      <c r="G360" s="2" t="str">
        <f t="shared" si="43"/>
        <v>ConTab_BOM_KP_Baseplates_679</v>
      </c>
      <c r="H360" s="8" t="s">
        <v>363</v>
      </c>
      <c r="I360" s="8"/>
      <c r="J360" s="8"/>
      <c r="K360" s="31" t="s">
        <v>7701</v>
      </c>
      <c r="L360" s="31" t="s">
        <v>7702</v>
      </c>
      <c r="M360" s="31" t="s">
        <v>7703</v>
      </c>
      <c r="N360" s="2" t="s">
        <v>7900</v>
      </c>
      <c r="O360" s="2" t="s">
        <v>7705</v>
      </c>
      <c r="P360" s="155" t="s">
        <v>7706</v>
      </c>
      <c r="Q360" s="2" t="s">
        <v>8183</v>
      </c>
      <c r="R360" s="2">
        <v>96700691</v>
      </c>
      <c r="S360" s="159" t="s">
        <v>8293</v>
      </c>
      <c r="T360" s="159">
        <v>1574</v>
      </c>
      <c r="U360" s="159" t="s">
        <v>107</v>
      </c>
      <c r="V360" s="3" t="s">
        <v>7709</v>
      </c>
      <c r="W360" s="2">
        <v>200</v>
      </c>
      <c r="X360" s="2"/>
      <c r="Y360" s="2"/>
      <c r="Z360" s="2"/>
      <c r="AA360" s="2"/>
      <c r="AB360" s="2"/>
      <c r="AC360" s="2"/>
      <c r="AD360" s="2"/>
      <c r="AE360" s="2"/>
      <c r="AF360" s="2"/>
      <c r="AG360" s="2"/>
      <c r="AH360" s="2"/>
      <c r="AI360" s="2"/>
      <c r="AJ360" s="2"/>
      <c r="AK360" s="2"/>
      <c r="AL360" s="2"/>
      <c r="AM360" s="2"/>
      <c r="AN360" s="2"/>
    </row>
    <row r="361" spans="2:40">
      <c r="B361" s="26">
        <v>680</v>
      </c>
      <c r="C361" s="26" t="str">
        <f t="shared" si="40"/>
        <v>Y</v>
      </c>
      <c r="D361" s="26" t="b">
        <f t="shared" si="41"/>
        <v>1</v>
      </c>
      <c r="E361" s="26" t="str">
        <f t="shared" si="42"/>
        <v>Y</v>
      </c>
      <c r="F361" s="2" t="s">
        <v>8294</v>
      </c>
      <c r="G361" s="2" t="str">
        <f t="shared" si="43"/>
        <v>ConTab_BOM_KP_Baseplates_680</v>
      </c>
      <c r="H361" s="8" t="s">
        <v>363</v>
      </c>
      <c r="I361" s="8"/>
      <c r="J361" s="8"/>
      <c r="K361" s="31" t="s">
        <v>7701</v>
      </c>
      <c r="L361" s="31" t="s">
        <v>7702</v>
      </c>
      <c r="M361" s="31" t="s">
        <v>7703</v>
      </c>
      <c r="N361" s="2" t="s">
        <v>7903</v>
      </c>
      <c r="O361" s="2" t="s">
        <v>7705</v>
      </c>
      <c r="P361" s="155" t="s">
        <v>7706</v>
      </c>
      <c r="Q361" s="2" t="s">
        <v>8183</v>
      </c>
      <c r="R361" s="2">
        <v>96700691</v>
      </c>
      <c r="S361" s="159" t="s">
        <v>8293</v>
      </c>
      <c r="T361" s="159">
        <v>1574</v>
      </c>
      <c r="U361" s="159" t="s">
        <v>107</v>
      </c>
      <c r="V361" s="3" t="s">
        <v>7709</v>
      </c>
      <c r="W361" s="2">
        <v>200</v>
      </c>
      <c r="X361" s="2"/>
      <c r="Y361" s="2"/>
      <c r="Z361" s="2"/>
      <c r="AA361" s="2"/>
      <c r="AB361" s="2"/>
      <c r="AC361" s="2"/>
      <c r="AD361" s="2"/>
      <c r="AE361" s="2"/>
      <c r="AF361" s="2"/>
      <c r="AG361" s="2"/>
      <c r="AH361" s="2"/>
      <c r="AI361" s="2"/>
      <c r="AJ361" s="2"/>
      <c r="AK361" s="2"/>
      <c r="AL361" s="2"/>
      <c r="AM361" s="2"/>
      <c r="AN361" s="2"/>
    </row>
    <row r="362" spans="2:40">
      <c r="B362" s="26">
        <v>681</v>
      </c>
      <c r="C362" s="26" t="str">
        <f t="shared" si="40"/>
        <v>Y</v>
      </c>
      <c r="D362" s="26" t="b">
        <f t="shared" si="41"/>
        <v>1</v>
      </c>
      <c r="E362" s="26" t="str">
        <f t="shared" si="42"/>
        <v>Y</v>
      </c>
      <c r="F362" s="2" t="s">
        <v>8295</v>
      </c>
      <c r="G362" s="2" t="str">
        <f t="shared" si="43"/>
        <v>ConTab_BOM_KP_Baseplates_681</v>
      </c>
      <c r="H362" s="8" t="s">
        <v>363</v>
      </c>
      <c r="I362" s="8"/>
      <c r="J362" s="8"/>
      <c r="K362" s="31" t="s">
        <v>7701</v>
      </c>
      <c r="L362" s="31" t="s">
        <v>7702</v>
      </c>
      <c r="M362" s="31" t="s">
        <v>7703</v>
      </c>
      <c r="N362" s="2" t="s">
        <v>7731</v>
      </c>
      <c r="O362" s="2" t="s">
        <v>7705</v>
      </c>
      <c r="P362" s="155" t="s">
        <v>7706</v>
      </c>
      <c r="Q362" s="2" t="s">
        <v>7732</v>
      </c>
      <c r="R362" s="2">
        <v>96700692</v>
      </c>
      <c r="S362" s="159" t="s">
        <v>8296</v>
      </c>
      <c r="T362" s="159">
        <v>1504</v>
      </c>
      <c r="U362" s="159" t="s">
        <v>107</v>
      </c>
      <c r="V362" s="3" t="s">
        <v>7709</v>
      </c>
      <c r="W362" s="2">
        <v>200</v>
      </c>
      <c r="X362" s="2"/>
      <c r="Y362" s="2"/>
      <c r="Z362" s="2"/>
      <c r="AA362" s="2"/>
      <c r="AB362" s="2"/>
      <c r="AC362" s="2"/>
      <c r="AD362" s="2"/>
      <c r="AE362" s="2"/>
      <c r="AF362" s="2"/>
      <c r="AG362" s="2"/>
      <c r="AH362" s="2"/>
      <c r="AI362" s="2"/>
      <c r="AJ362" s="2"/>
      <c r="AK362" s="2"/>
      <c r="AL362" s="2"/>
      <c r="AM362" s="2"/>
      <c r="AN362" s="2"/>
    </row>
    <row r="363" spans="2:40">
      <c r="B363" s="26">
        <v>682</v>
      </c>
      <c r="C363" s="26" t="str">
        <f t="shared" si="40"/>
        <v>Y</v>
      </c>
      <c r="D363" s="26" t="b">
        <f t="shared" si="41"/>
        <v>1</v>
      </c>
      <c r="E363" s="26" t="str">
        <f t="shared" si="42"/>
        <v>Y</v>
      </c>
      <c r="F363" s="2" t="s">
        <v>8297</v>
      </c>
      <c r="G363" s="2" t="str">
        <f t="shared" si="43"/>
        <v>ConTab_BOM_KP_Baseplates_682</v>
      </c>
      <c r="H363" s="8" t="s">
        <v>363</v>
      </c>
      <c r="I363" s="8"/>
      <c r="J363" s="8"/>
      <c r="K363" s="31" t="s">
        <v>7701</v>
      </c>
      <c r="L363" s="31" t="s">
        <v>7702</v>
      </c>
      <c r="M363" s="31" t="s">
        <v>7703</v>
      </c>
      <c r="N363" s="2" t="s">
        <v>7735</v>
      </c>
      <c r="O363" s="2" t="s">
        <v>7705</v>
      </c>
      <c r="P363" s="155" t="s">
        <v>7706</v>
      </c>
      <c r="Q363" s="2" t="s">
        <v>7732</v>
      </c>
      <c r="R363" s="2">
        <v>96700692</v>
      </c>
      <c r="S363" s="159" t="s">
        <v>8296</v>
      </c>
      <c r="T363" s="159">
        <v>1504</v>
      </c>
      <c r="U363" s="159" t="s">
        <v>107</v>
      </c>
      <c r="V363" s="3" t="s">
        <v>7709</v>
      </c>
      <c r="W363" s="2">
        <v>200</v>
      </c>
      <c r="X363" s="2"/>
      <c r="Y363" s="2"/>
      <c r="Z363" s="2"/>
      <c r="AA363" s="2"/>
      <c r="AB363" s="2"/>
      <c r="AC363" s="2"/>
      <c r="AD363" s="2"/>
      <c r="AE363" s="2"/>
      <c r="AF363" s="2"/>
      <c r="AG363" s="2"/>
      <c r="AH363" s="2"/>
      <c r="AI363" s="2"/>
      <c r="AJ363" s="2"/>
      <c r="AK363" s="2"/>
      <c r="AL363" s="2"/>
      <c r="AM363" s="2"/>
      <c r="AN363" s="2"/>
    </row>
    <row r="364" spans="2:40">
      <c r="B364" s="26">
        <v>683</v>
      </c>
      <c r="C364" s="26" t="str">
        <f t="shared" si="40"/>
        <v>Y</v>
      </c>
      <c r="D364" s="26" t="b">
        <f t="shared" si="41"/>
        <v>1</v>
      </c>
      <c r="E364" s="26" t="str">
        <f t="shared" si="42"/>
        <v>Y</v>
      </c>
      <c r="F364" s="2" t="s">
        <v>8298</v>
      </c>
      <c r="G364" s="2" t="str">
        <f t="shared" si="43"/>
        <v>ConTab_BOM_KP_Baseplates_683</v>
      </c>
      <c r="H364" s="8" t="s">
        <v>363</v>
      </c>
      <c r="I364" s="8"/>
      <c r="J364" s="8"/>
      <c r="K364" s="31" t="s">
        <v>7701</v>
      </c>
      <c r="L364" s="31" t="s">
        <v>7702</v>
      </c>
      <c r="M364" s="31" t="s">
        <v>7703</v>
      </c>
      <c r="N364" s="2" t="s">
        <v>8187</v>
      </c>
      <c r="O364" s="2" t="s">
        <v>7705</v>
      </c>
      <c r="P364" s="155" t="s">
        <v>7706</v>
      </c>
      <c r="Q364" s="2" t="s">
        <v>8188</v>
      </c>
      <c r="R364" s="2">
        <v>96700693</v>
      </c>
      <c r="S364" s="159" t="s">
        <v>8299</v>
      </c>
      <c r="T364" s="159">
        <v>1712</v>
      </c>
      <c r="U364" s="159" t="s">
        <v>107</v>
      </c>
      <c r="V364" s="3" t="s">
        <v>7709</v>
      </c>
      <c r="W364" s="2">
        <v>240</v>
      </c>
      <c r="X364" s="2"/>
      <c r="Y364" s="2"/>
      <c r="Z364" s="2"/>
      <c r="AA364" s="2"/>
      <c r="AB364" s="2"/>
      <c r="AC364" s="2"/>
      <c r="AD364" s="2"/>
      <c r="AE364" s="2"/>
      <c r="AF364" s="2"/>
      <c r="AG364" s="2"/>
      <c r="AH364" s="2"/>
      <c r="AI364" s="2"/>
      <c r="AJ364" s="2"/>
      <c r="AK364" s="2"/>
      <c r="AL364" s="2"/>
      <c r="AM364" s="2"/>
      <c r="AN364" s="2"/>
    </row>
    <row r="365" spans="2:40">
      <c r="B365" s="26">
        <v>684</v>
      </c>
      <c r="C365" s="26" t="str">
        <f t="shared" si="40"/>
        <v>Y</v>
      </c>
      <c r="D365" s="26" t="b">
        <f t="shared" si="41"/>
        <v>1</v>
      </c>
      <c r="E365" s="26" t="str">
        <f t="shared" si="42"/>
        <v>Y</v>
      </c>
      <c r="F365" s="2" t="s">
        <v>8300</v>
      </c>
      <c r="G365" s="2" t="str">
        <f t="shared" si="43"/>
        <v>ConTab_BOM_KP_Baseplates_684</v>
      </c>
      <c r="H365" s="8" t="s">
        <v>363</v>
      </c>
      <c r="I365" s="8"/>
      <c r="J365" s="8"/>
      <c r="K365" s="31" t="s">
        <v>7701</v>
      </c>
      <c r="L365" s="31" t="s">
        <v>7702</v>
      </c>
      <c r="M365" s="31" t="s">
        <v>7703</v>
      </c>
      <c r="N365" s="2" t="s">
        <v>8191</v>
      </c>
      <c r="O365" s="2" t="s">
        <v>7705</v>
      </c>
      <c r="P365" s="155" t="s">
        <v>7706</v>
      </c>
      <c r="Q365" s="2" t="s">
        <v>8188</v>
      </c>
      <c r="R365" s="2">
        <v>96700693</v>
      </c>
      <c r="S365" s="159" t="s">
        <v>8299</v>
      </c>
      <c r="T365" s="159">
        <v>1712</v>
      </c>
      <c r="U365" s="159" t="s">
        <v>107</v>
      </c>
      <c r="V365" s="3" t="s">
        <v>7709</v>
      </c>
      <c r="W365" s="2">
        <v>240</v>
      </c>
      <c r="X365" s="2"/>
      <c r="Y365" s="2"/>
      <c r="Z365" s="2"/>
      <c r="AA365" s="2"/>
      <c r="AB365" s="2"/>
      <c r="AC365" s="2"/>
      <c r="AD365" s="2"/>
      <c r="AE365" s="2"/>
      <c r="AF365" s="2"/>
      <c r="AG365" s="2"/>
      <c r="AH365" s="2"/>
      <c r="AI365" s="2"/>
      <c r="AJ365" s="2"/>
      <c r="AK365" s="2"/>
      <c r="AL365" s="2"/>
      <c r="AM365" s="2"/>
      <c r="AN365" s="2"/>
    </row>
    <row r="366" spans="2:40">
      <c r="B366" s="26">
        <v>685</v>
      </c>
      <c r="C366" s="26" t="str">
        <f t="shared" si="40"/>
        <v>Y</v>
      </c>
      <c r="D366" s="26" t="b">
        <f t="shared" si="41"/>
        <v>1</v>
      </c>
      <c r="E366" s="26" t="str">
        <f t="shared" si="42"/>
        <v>Y</v>
      </c>
      <c r="F366" s="2" t="s">
        <v>8301</v>
      </c>
      <c r="G366" s="2" t="str">
        <f t="shared" si="43"/>
        <v>ConTab_BOM_KP_Baseplates_685</v>
      </c>
      <c r="H366" s="8" t="s">
        <v>363</v>
      </c>
      <c r="I366" s="8"/>
      <c r="J366" s="8"/>
      <c r="K366" s="31" t="s">
        <v>7701</v>
      </c>
      <c r="L366" s="31" t="s">
        <v>7702</v>
      </c>
      <c r="M366" s="31" t="s">
        <v>7703</v>
      </c>
      <c r="N366" s="2" t="s">
        <v>7756</v>
      </c>
      <c r="O366" s="2" t="s">
        <v>7705</v>
      </c>
      <c r="P366" s="155" t="s">
        <v>7706</v>
      </c>
      <c r="Q366" s="2" t="s">
        <v>8183</v>
      </c>
      <c r="R366" s="2">
        <v>96700694</v>
      </c>
      <c r="S366" s="159" t="s">
        <v>8302</v>
      </c>
      <c r="T366" s="159">
        <v>1640</v>
      </c>
      <c r="U366" s="159" t="s">
        <v>107</v>
      </c>
      <c r="V366" s="3" t="s">
        <v>7709</v>
      </c>
      <c r="W366" s="2">
        <v>240</v>
      </c>
      <c r="X366" s="2"/>
      <c r="Y366" s="2"/>
      <c r="Z366" s="2"/>
      <c r="AA366" s="2"/>
      <c r="AB366" s="2"/>
      <c r="AC366" s="2"/>
      <c r="AD366" s="2"/>
      <c r="AE366" s="2"/>
      <c r="AF366" s="2"/>
      <c r="AG366" s="2"/>
      <c r="AH366" s="2"/>
      <c r="AI366" s="2"/>
      <c r="AJ366" s="2"/>
      <c r="AK366" s="2"/>
      <c r="AL366" s="2"/>
      <c r="AM366" s="2"/>
      <c r="AN366" s="2"/>
    </row>
    <row r="367" spans="2:40">
      <c r="B367" s="26">
        <v>686</v>
      </c>
      <c r="C367" s="26" t="str">
        <f t="shared" si="40"/>
        <v>Y</v>
      </c>
      <c r="D367" s="26" t="b">
        <f t="shared" si="41"/>
        <v>1</v>
      </c>
      <c r="E367" s="26" t="str">
        <f t="shared" si="42"/>
        <v>Y</v>
      </c>
      <c r="F367" s="2" t="s">
        <v>8303</v>
      </c>
      <c r="G367" s="2" t="str">
        <f t="shared" si="43"/>
        <v>ConTab_BOM_KP_Baseplates_686</v>
      </c>
      <c r="H367" s="8" t="s">
        <v>363</v>
      </c>
      <c r="I367" s="8"/>
      <c r="J367" s="8"/>
      <c r="K367" s="31" t="s">
        <v>7701</v>
      </c>
      <c r="L367" s="31" t="s">
        <v>7702</v>
      </c>
      <c r="M367" s="31" t="s">
        <v>7703</v>
      </c>
      <c r="N367" s="2" t="s">
        <v>7760</v>
      </c>
      <c r="O367" s="2" t="s">
        <v>7705</v>
      </c>
      <c r="P367" s="155" t="s">
        <v>7706</v>
      </c>
      <c r="Q367" s="2" t="s">
        <v>8183</v>
      </c>
      <c r="R367" s="2">
        <v>96700694</v>
      </c>
      <c r="S367" s="159" t="s">
        <v>8302</v>
      </c>
      <c r="T367" s="159">
        <v>1640</v>
      </c>
      <c r="U367" s="159" t="s">
        <v>107</v>
      </c>
      <c r="V367" s="3" t="s">
        <v>7709</v>
      </c>
      <c r="W367" s="2">
        <v>240</v>
      </c>
      <c r="X367" s="2"/>
      <c r="Y367" s="2"/>
      <c r="Z367" s="2"/>
      <c r="AA367" s="2"/>
      <c r="AB367" s="2"/>
      <c r="AC367" s="2"/>
      <c r="AD367" s="2"/>
      <c r="AE367" s="2"/>
      <c r="AF367" s="2"/>
      <c r="AG367" s="2"/>
      <c r="AH367" s="2"/>
      <c r="AI367" s="2"/>
      <c r="AJ367" s="2"/>
      <c r="AK367" s="2"/>
      <c r="AL367" s="2"/>
      <c r="AM367" s="2"/>
      <c r="AN367" s="2"/>
    </row>
    <row r="368" spans="2:40">
      <c r="B368" s="26">
        <v>687</v>
      </c>
      <c r="C368" s="26" t="str">
        <f t="shared" si="40"/>
        <v>Y</v>
      </c>
      <c r="D368" s="26" t="b">
        <f t="shared" si="41"/>
        <v>1</v>
      </c>
      <c r="E368" s="26" t="str">
        <f t="shared" si="42"/>
        <v>Y</v>
      </c>
      <c r="F368" s="2" t="s">
        <v>8304</v>
      </c>
      <c r="G368" s="2" t="str">
        <f t="shared" si="43"/>
        <v>ConTab_BOM_KP_Baseplates_687</v>
      </c>
      <c r="H368" s="8" t="s">
        <v>363</v>
      </c>
      <c r="I368" s="8"/>
      <c r="J368" s="8"/>
      <c r="K368" s="31" t="s">
        <v>7701</v>
      </c>
      <c r="L368" s="31" t="s">
        <v>7702</v>
      </c>
      <c r="M368" s="31" t="s">
        <v>7703</v>
      </c>
      <c r="N368" s="2" t="s">
        <v>7719</v>
      </c>
      <c r="O368" s="2" t="s">
        <v>7705</v>
      </c>
      <c r="P368" s="155" t="s">
        <v>7737</v>
      </c>
      <c r="Q368" s="2" t="s">
        <v>7749</v>
      </c>
      <c r="R368" s="2">
        <v>96700695</v>
      </c>
      <c r="S368" s="159" t="s">
        <v>8305</v>
      </c>
      <c r="T368" s="159">
        <v>1368</v>
      </c>
      <c r="U368" s="159" t="s">
        <v>107</v>
      </c>
      <c r="V368" s="3" t="s">
        <v>7709</v>
      </c>
      <c r="W368" s="2">
        <v>70</v>
      </c>
      <c r="X368" s="2"/>
      <c r="Y368" s="2"/>
      <c r="Z368" s="2"/>
      <c r="AA368" s="2"/>
      <c r="AB368" s="2"/>
      <c r="AC368" s="2"/>
      <c r="AD368" s="2"/>
      <c r="AE368" s="2"/>
      <c r="AF368" s="2"/>
      <c r="AG368" s="2"/>
      <c r="AH368" s="2"/>
      <c r="AI368" s="2"/>
      <c r="AJ368" s="2"/>
      <c r="AK368" s="2"/>
      <c r="AL368" s="2"/>
      <c r="AM368" s="2"/>
      <c r="AN368" s="2"/>
    </row>
    <row r="369" spans="2:40">
      <c r="B369" s="26">
        <v>688</v>
      </c>
      <c r="C369" s="26" t="str">
        <f t="shared" si="40"/>
        <v>Y</v>
      </c>
      <c r="D369" s="26" t="b">
        <f t="shared" si="41"/>
        <v>1</v>
      </c>
      <c r="E369" s="26" t="str">
        <f t="shared" si="42"/>
        <v>Y</v>
      </c>
      <c r="F369" s="2" t="s">
        <v>8306</v>
      </c>
      <c r="G369" s="2" t="str">
        <f t="shared" si="43"/>
        <v>ConTab_BOM_KP_Baseplates_688</v>
      </c>
      <c r="H369" s="8" t="s">
        <v>363</v>
      </c>
      <c r="I369" s="8"/>
      <c r="J369" s="8"/>
      <c r="K369" s="31" t="s">
        <v>7701</v>
      </c>
      <c r="L369" s="31" t="s">
        <v>7702</v>
      </c>
      <c r="M369" s="31" t="s">
        <v>7703</v>
      </c>
      <c r="N369" s="2" t="s">
        <v>7723</v>
      </c>
      <c r="O369" s="2" t="s">
        <v>7705</v>
      </c>
      <c r="P369" s="155" t="s">
        <v>7737</v>
      </c>
      <c r="Q369" s="2" t="s">
        <v>7749</v>
      </c>
      <c r="R369" s="2">
        <v>96700695</v>
      </c>
      <c r="S369" s="159" t="s">
        <v>8305</v>
      </c>
      <c r="T369" s="159">
        <v>1368</v>
      </c>
      <c r="U369" s="159" t="s">
        <v>107</v>
      </c>
      <c r="V369" s="3" t="s">
        <v>7709</v>
      </c>
      <c r="W369" s="2">
        <v>70</v>
      </c>
      <c r="X369" s="2"/>
      <c r="Y369" s="2"/>
      <c r="Z369" s="2"/>
      <c r="AA369" s="2"/>
      <c r="AB369" s="2"/>
      <c r="AC369" s="2"/>
      <c r="AD369" s="2"/>
      <c r="AE369" s="2"/>
      <c r="AF369" s="2"/>
      <c r="AG369" s="2"/>
      <c r="AH369" s="2"/>
      <c r="AI369" s="2"/>
      <c r="AJ369" s="2"/>
      <c r="AK369" s="2"/>
      <c r="AL369" s="2"/>
      <c r="AM369" s="2"/>
      <c r="AN369" s="2"/>
    </row>
    <row r="370" spans="2:40">
      <c r="B370" s="26">
        <v>689</v>
      </c>
      <c r="C370" s="26" t="str">
        <f t="shared" si="40"/>
        <v>Y</v>
      </c>
      <c r="D370" s="26" t="b">
        <f t="shared" si="41"/>
        <v>1</v>
      </c>
      <c r="E370" s="26" t="str">
        <f t="shared" si="42"/>
        <v>Y</v>
      </c>
      <c r="F370" s="2" t="s">
        <v>8307</v>
      </c>
      <c r="G370" s="2" t="str">
        <f t="shared" si="43"/>
        <v>ConTab_BOM_KP_Baseplates_689</v>
      </c>
      <c r="H370" s="8" t="s">
        <v>363</v>
      </c>
      <c r="I370" s="8"/>
      <c r="J370" s="8"/>
      <c r="K370" s="31" t="s">
        <v>7701</v>
      </c>
      <c r="L370" s="31" t="s">
        <v>7702</v>
      </c>
      <c r="M370" s="31" t="s">
        <v>7703</v>
      </c>
      <c r="N370" s="2" t="s">
        <v>7725</v>
      </c>
      <c r="O370" s="2" t="s">
        <v>7705</v>
      </c>
      <c r="P370" s="155" t="s">
        <v>7737</v>
      </c>
      <c r="Q370" s="2" t="s">
        <v>7749</v>
      </c>
      <c r="R370" s="2">
        <v>96700696</v>
      </c>
      <c r="S370" s="159" t="s">
        <v>8308</v>
      </c>
      <c r="T370" s="159">
        <v>1440</v>
      </c>
      <c r="U370" s="159" t="s">
        <v>107</v>
      </c>
      <c r="V370" s="3" t="s">
        <v>7709</v>
      </c>
      <c r="W370" s="2">
        <v>135</v>
      </c>
      <c r="X370" s="2"/>
      <c r="Y370" s="2"/>
      <c r="Z370" s="2"/>
      <c r="AA370" s="2"/>
      <c r="AB370" s="2"/>
      <c r="AC370" s="2"/>
      <c r="AD370" s="2"/>
      <c r="AE370" s="2"/>
      <c r="AF370" s="2"/>
      <c r="AG370" s="2"/>
      <c r="AH370" s="2"/>
      <c r="AI370" s="2"/>
      <c r="AJ370" s="2"/>
      <c r="AK370" s="2"/>
      <c r="AL370" s="2"/>
      <c r="AM370" s="2"/>
      <c r="AN370" s="2"/>
    </row>
    <row r="371" spans="2:40">
      <c r="B371" s="26">
        <v>690</v>
      </c>
      <c r="C371" s="26" t="str">
        <f t="shared" si="40"/>
        <v>Y</v>
      </c>
      <c r="D371" s="26" t="b">
        <f t="shared" si="41"/>
        <v>1</v>
      </c>
      <c r="E371" s="26" t="str">
        <f t="shared" si="42"/>
        <v>Y</v>
      </c>
      <c r="F371" s="2" t="s">
        <v>8309</v>
      </c>
      <c r="G371" s="2" t="str">
        <f t="shared" si="43"/>
        <v>ConTab_BOM_KP_Baseplates_690</v>
      </c>
      <c r="H371" s="8" t="s">
        <v>363</v>
      </c>
      <c r="I371" s="8"/>
      <c r="J371" s="8"/>
      <c r="K371" s="31" t="s">
        <v>7701</v>
      </c>
      <c r="L371" s="31" t="s">
        <v>7702</v>
      </c>
      <c r="M371" s="31" t="s">
        <v>7703</v>
      </c>
      <c r="N371" s="2" t="s">
        <v>7729</v>
      </c>
      <c r="O371" s="2" t="s">
        <v>7705</v>
      </c>
      <c r="P371" s="155" t="s">
        <v>7737</v>
      </c>
      <c r="Q371" s="2" t="s">
        <v>7749</v>
      </c>
      <c r="R371" s="2">
        <v>96700696</v>
      </c>
      <c r="S371" s="159" t="s">
        <v>8308</v>
      </c>
      <c r="T371" s="159">
        <v>1440</v>
      </c>
      <c r="U371" s="159" t="s">
        <v>107</v>
      </c>
      <c r="V371" s="3" t="s">
        <v>7709</v>
      </c>
      <c r="W371" s="2">
        <v>135</v>
      </c>
      <c r="X371" s="2"/>
      <c r="Y371" s="2"/>
      <c r="Z371" s="2"/>
      <c r="AA371" s="2"/>
      <c r="AB371" s="2"/>
      <c r="AC371" s="2"/>
      <c r="AD371" s="2"/>
      <c r="AE371" s="2"/>
      <c r="AF371" s="2"/>
      <c r="AG371" s="2"/>
      <c r="AH371" s="2"/>
      <c r="AI371" s="2"/>
      <c r="AJ371" s="2"/>
      <c r="AK371" s="2"/>
      <c r="AL371" s="2"/>
      <c r="AM371" s="2"/>
      <c r="AN371" s="2"/>
    </row>
    <row r="372" spans="2:40">
      <c r="B372" s="26">
        <v>691</v>
      </c>
      <c r="C372" s="26" t="str">
        <f t="shared" si="40"/>
        <v>Y</v>
      </c>
      <c r="D372" s="26" t="b">
        <f t="shared" si="41"/>
        <v>1</v>
      </c>
      <c r="E372" s="26" t="str">
        <f t="shared" si="42"/>
        <v>Y</v>
      </c>
      <c r="F372" s="2" t="s">
        <v>8310</v>
      </c>
      <c r="G372" s="2" t="str">
        <f t="shared" si="43"/>
        <v>ConTab_BOM_KP_Baseplates_691</v>
      </c>
      <c r="H372" s="8" t="s">
        <v>363</v>
      </c>
      <c r="I372" s="8"/>
      <c r="J372" s="8"/>
      <c r="K372" s="31" t="s">
        <v>7701</v>
      </c>
      <c r="L372" s="31" t="s">
        <v>7702</v>
      </c>
      <c r="M372" s="31" t="s">
        <v>7703</v>
      </c>
      <c r="N372" s="2" t="s">
        <v>7900</v>
      </c>
      <c r="O372" s="2" t="s">
        <v>7705</v>
      </c>
      <c r="P372" s="155" t="s">
        <v>7737</v>
      </c>
      <c r="Q372" s="2" t="s">
        <v>7757</v>
      </c>
      <c r="R372" s="2">
        <v>96700697</v>
      </c>
      <c r="S372" s="159" t="s">
        <v>8311</v>
      </c>
      <c r="T372" s="159">
        <v>1574</v>
      </c>
      <c r="U372" s="159" t="s">
        <v>107</v>
      </c>
      <c r="V372" s="3" t="s">
        <v>7709</v>
      </c>
      <c r="W372" s="2">
        <v>200</v>
      </c>
      <c r="X372" s="2"/>
      <c r="Y372" s="2"/>
      <c r="Z372" s="2"/>
      <c r="AA372" s="2"/>
      <c r="AB372" s="2"/>
      <c r="AC372" s="2"/>
      <c r="AD372" s="2"/>
      <c r="AE372" s="2"/>
      <c r="AF372" s="2"/>
      <c r="AG372" s="2"/>
      <c r="AH372" s="2"/>
      <c r="AI372" s="2"/>
      <c r="AJ372" s="2"/>
      <c r="AK372" s="2"/>
      <c r="AL372" s="2"/>
      <c r="AM372" s="2"/>
      <c r="AN372" s="2"/>
    </row>
    <row r="373" spans="2:40">
      <c r="B373" s="26">
        <v>692</v>
      </c>
      <c r="C373" s="26" t="str">
        <f t="shared" si="40"/>
        <v>Y</v>
      </c>
      <c r="D373" s="26" t="b">
        <f t="shared" si="41"/>
        <v>1</v>
      </c>
      <c r="E373" s="26" t="str">
        <f t="shared" si="42"/>
        <v>Y</v>
      </c>
      <c r="F373" s="2" t="s">
        <v>8312</v>
      </c>
      <c r="G373" s="2" t="str">
        <f t="shared" si="43"/>
        <v>ConTab_BOM_KP_Baseplates_692</v>
      </c>
      <c r="H373" s="8" t="s">
        <v>363</v>
      </c>
      <c r="I373" s="8"/>
      <c r="J373" s="8"/>
      <c r="K373" s="31" t="s">
        <v>7701</v>
      </c>
      <c r="L373" s="31" t="s">
        <v>7702</v>
      </c>
      <c r="M373" s="31" t="s">
        <v>7703</v>
      </c>
      <c r="N373" s="2" t="s">
        <v>7903</v>
      </c>
      <c r="O373" s="2" t="s">
        <v>7705</v>
      </c>
      <c r="P373" s="155" t="s">
        <v>7737</v>
      </c>
      <c r="Q373" s="2" t="s">
        <v>7757</v>
      </c>
      <c r="R373" s="2">
        <v>96700697</v>
      </c>
      <c r="S373" s="159" t="s">
        <v>8311</v>
      </c>
      <c r="T373" s="159">
        <v>1574</v>
      </c>
      <c r="U373" s="159" t="s">
        <v>107</v>
      </c>
      <c r="V373" s="3" t="s">
        <v>7709</v>
      </c>
      <c r="W373" s="2">
        <v>200</v>
      </c>
      <c r="X373" s="2"/>
      <c r="Y373" s="2"/>
      <c r="Z373" s="2"/>
      <c r="AA373" s="2"/>
      <c r="AB373" s="2"/>
      <c r="AC373" s="2"/>
      <c r="AD373" s="2"/>
      <c r="AE373" s="2"/>
      <c r="AF373" s="2"/>
      <c r="AG373" s="2"/>
      <c r="AH373" s="2"/>
      <c r="AI373" s="2"/>
      <c r="AJ373" s="2"/>
      <c r="AK373" s="2"/>
      <c r="AL373" s="2"/>
      <c r="AM373" s="2"/>
      <c r="AN373" s="2"/>
    </row>
    <row r="374" spans="2:40">
      <c r="B374" s="26">
        <v>693</v>
      </c>
      <c r="C374" s="26" t="str">
        <f t="shared" si="40"/>
        <v>Y</v>
      </c>
      <c r="D374" s="26" t="b">
        <f t="shared" si="41"/>
        <v>1</v>
      </c>
      <c r="E374" s="26" t="str">
        <f t="shared" si="42"/>
        <v>Y</v>
      </c>
      <c r="F374" s="2" t="s">
        <v>8313</v>
      </c>
      <c r="G374" s="2" t="str">
        <f t="shared" si="43"/>
        <v>ConTab_BOM_KP_Baseplates_693</v>
      </c>
      <c r="H374" s="8" t="s">
        <v>363</v>
      </c>
      <c r="I374" s="8"/>
      <c r="J374" s="8"/>
      <c r="K374" s="31" t="s">
        <v>7701</v>
      </c>
      <c r="L374" s="31" t="s">
        <v>7702</v>
      </c>
      <c r="M374" s="31" t="s">
        <v>7703</v>
      </c>
      <c r="N374" s="2" t="s">
        <v>7731</v>
      </c>
      <c r="O374" s="2" t="s">
        <v>7705</v>
      </c>
      <c r="P374" s="155" t="s">
        <v>7737</v>
      </c>
      <c r="Q374" s="2" t="s">
        <v>7749</v>
      </c>
      <c r="R374" s="2">
        <v>96700698</v>
      </c>
      <c r="S374" s="159" t="s">
        <v>8314</v>
      </c>
      <c r="T374" s="159">
        <v>1504</v>
      </c>
      <c r="U374" s="159" t="s">
        <v>107</v>
      </c>
      <c r="V374" s="3" t="s">
        <v>7709</v>
      </c>
      <c r="W374" s="2">
        <v>200</v>
      </c>
      <c r="X374" s="2"/>
      <c r="Y374" s="2"/>
      <c r="Z374" s="2"/>
      <c r="AA374" s="2"/>
      <c r="AB374" s="2"/>
      <c r="AC374" s="2"/>
      <c r="AD374" s="2"/>
      <c r="AE374" s="2"/>
      <c r="AF374" s="2"/>
      <c r="AG374" s="2"/>
      <c r="AH374" s="2"/>
      <c r="AI374" s="2"/>
      <c r="AJ374" s="2"/>
      <c r="AK374" s="2"/>
      <c r="AL374" s="2"/>
      <c r="AM374" s="2"/>
      <c r="AN374" s="2"/>
    </row>
    <row r="375" spans="2:40">
      <c r="B375" s="26">
        <v>694</v>
      </c>
      <c r="C375" s="26" t="str">
        <f t="shared" si="40"/>
        <v>Y</v>
      </c>
      <c r="D375" s="26" t="b">
        <f t="shared" si="41"/>
        <v>1</v>
      </c>
      <c r="E375" s="26" t="str">
        <f t="shared" si="42"/>
        <v>Y</v>
      </c>
      <c r="F375" s="2" t="s">
        <v>8315</v>
      </c>
      <c r="G375" s="2" t="str">
        <f t="shared" si="43"/>
        <v>ConTab_BOM_KP_Baseplates_694</v>
      </c>
      <c r="H375" s="8" t="s">
        <v>363</v>
      </c>
      <c r="I375" s="8"/>
      <c r="J375" s="8"/>
      <c r="K375" s="31" t="s">
        <v>7701</v>
      </c>
      <c r="L375" s="31" t="s">
        <v>7702</v>
      </c>
      <c r="M375" s="31" t="s">
        <v>7703</v>
      </c>
      <c r="N375" s="2" t="s">
        <v>7735</v>
      </c>
      <c r="O375" s="2" t="s">
        <v>7705</v>
      </c>
      <c r="P375" s="155" t="s">
        <v>7737</v>
      </c>
      <c r="Q375" s="2" t="s">
        <v>7749</v>
      </c>
      <c r="R375" s="2">
        <v>96700698</v>
      </c>
      <c r="S375" s="159" t="s">
        <v>8314</v>
      </c>
      <c r="T375" s="159">
        <v>1504</v>
      </c>
      <c r="U375" s="159" t="s">
        <v>107</v>
      </c>
      <c r="V375" s="3" t="s">
        <v>7709</v>
      </c>
      <c r="W375" s="2">
        <v>200</v>
      </c>
      <c r="X375" s="2"/>
      <c r="Y375" s="2"/>
      <c r="Z375" s="2"/>
      <c r="AA375" s="2"/>
      <c r="AB375" s="2"/>
      <c r="AC375" s="2"/>
      <c r="AD375" s="2"/>
      <c r="AE375" s="2"/>
      <c r="AF375" s="2"/>
      <c r="AG375" s="2"/>
      <c r="AH375" s="2"/>
      <c r="AI375" s="2"/>
      <c r="AJ375" s="2"/>
      <c r="AK375" s="2"/>
      <c r="AL375" s="2"/>
      <c r="AM375" s="2"/>
      <c r="AN375" s="2"/>
    </row>
    <row r="376" spans="2:40">
      <c r="B376" s="26">
        <v>695</v>
      </c>
      <c r="C376" s="26" t="str">
        <f t="shared" si="40"/>
        <v>Y</v>
      </c>
      <c r="D376" s="26" t="b">
        <f t="shared" si="41"/>
        <v>1</v>
      </c>
      <c r="E376" s="26" t="str">
        <f t="shared" si="42"/>
        <v>Y</v>
      </c>
      <c r="F376" s="2" t="s">
        <v>8316</v>
      </c>
      <c r="G376" s="2" t="str">
        <f t="shared" si="43"/>
        <v>ConTab_BOM_KP_Baseplates_695</v>
      </c>
      <c r="H376" s="8" t="s">
        <v>363</v>
      </c>
      <c r="I376" s="8"/>
      <c r="J376" s="8"/>
      <c r="K376" s="31" t="s">
        <v>7701</v>
      </c>
      <c r="L376" s="31" t="s">
        <v>7702</v>
      </c>
      <c r="M376" s="31" t="s">
        <v>7703</v>
      </c>
      <c r="N376" s="2" t="s">
        <v>8187</v>
      </c>
      <c r="O376" s="2" t="s">
        <v>7705</v>
      </c>
      <c r="P376" s="155" t="s">
        <v>7737</v>
      </c>
      <c r="Q376" s="2" t="s">
        <v>8046</v>
      </c>
      <c r="R376" s="2">
        <v>96700699</v>
      </c>
      <c r="S376" s="159" t="s">
        <v>8317</v>
      </c>
      <c r="T376" s="159">
        <v>1712</v>
      </c>
      <c r="U376" s="159" t="s">
        <v>107</v>
      </c>
      <c r="V376" s="3" t="s">
        <v>7709</v>
      </c>
      <c r="W376" s="2">
        <v>240</v>
      </c>
      <c r="X376" s="2"/>
      <c r="Y376" s="2"/>
      <c r="Z376" s="2"/>
      <c r="AA376" s="2"/>
      <c r="AB376" s="2"/>
      <c r="AC376" s="2"/>
      <c r="AD376" s="2"/>
      <c r="AE376" s="2"/>
      <c r="AF376" s="2"/>
      <c r="AG376" s="2"/>
      <c r="AH376" s="2"/>
      <c r="AI376" s="2"/>
      <c r="AJ376" s="2"/>
      <c r="AK376" s="2"/>
      <c r="AL376" s="2"/>
      <c r="AM376" s="2"/>
      <c r="AN376" s="2"/>
    </row>
    <row r="377" spans="2:40">
      <c r="B377" s="26">
        <v>696</v>
      </c>
      <c r="C377" s="26" t="str">
        <f t="shared" si="40"/>
        <v>Y</v>
      </c>
      <c r="D377" s="26" t="b">
        <f t="shared" si="41"/>
        <v>1</v>
      </c>
      <c r="E377" s="26" t="str">
        <f t="shared" si="42"/>
        <v>Y</v>
      </c>
      <c r="F377" s="2" t="s">
        <v>8318</v>
      </c>
      <c r="G377" s="2" t="str">
        <f t="shared" si="43"/>
        <v>ConTab_BOM_KP_Baseplates_696</v>
      </c>
      <c r="H377" s="8" t="s">
        <v>363</v>
      </c>
      <c r="I377" s="8"/>
      <c r="J377" s="8"/>
      <c r="K377" s="31" t="s">
        <v>7701</v>
      </c>
      <c r="L377" s="31" t="s">
        <v>7702</v>
      </c>
      <c r="M377" s="31" t="s">
        <v>7703</v>
      </c>
      <c r="N377" s="2" t="s">
        <v>8191</v>
      </c>
      <c r="O377" s="2" t="s">
        <v>7705</v>
      </c>
      <c r="P377" s="155" t="s">
        <v>7737</v>
      </c>
      <c r="Q377" s="2" t="s">
        <v>8046</v>
      </c>
      <c r="R377" s="2">
        <v>96700699</v>
      </c>
      <c r="S377" s="159" t="s">
        <v>8317</v>
      </c>
      <c r="T377" s="159">
        <v>1712</v>
      </c>
      <c r="U377" s="159" t="s">
        <v>107</v>
      </c>
      <c r="V377" s="3" t="s">
        <v>7709</v>
      </c>
      <c r="W377" s="2">
        <v>240</v>
      </c>
      <c r="X377" s="2"/>
      <c r="Y377" s="2"/>
      <c r="Z377" s="2"/>
      <c r="AA377" s="2"/>
      <c r="AB377" s="2"/>
      <c r="AC377" s="2"/>
      <c r="AD377" s="2"/>
      <c r="AE377" s="2"/>
      <c r="AF377" s="2"/>
      <c r="AG377" s="2"/>
      <c r="AH377" s="2"/>
      <c r="AI377" s="2"/>
      <c r="AJ377" s="2"/>
      <c r="AK377" s="2"/>
      <c r="AL377" s="2"/>
      <c r="AM377" s="2"/>
      <c r="AN377" s="2"/>
    </row>
    <row r="378" spans="2:40">
      <c r="B378" s="26">
        <v>697</v>
      </c>
      <c r="C378" s="26" t="str">
        <f t="shared" si="40"/>
        <v>Y</v>
      </c>
      <c r="D378" s="26" t="b">
        <f t="shared" si="41"/>
        <v>1</v>
      </c>
      <c r="E378" s="26" t="str">
        <f t="shared" si="42"/>
        <v>Y</v>
      </c>
      <c r="F378" s="2" t="s">
        <v>8319</v>
      </c>
      <c r="G378" s="2" t="str">
        <f t="shared" si="43"/>
        <v>ConTab_BOM_KP_Baseplates_697</v>
      </c>
      <c r="H378" s="8" t="s">
        <v>363</v>
      </c>
      <c r="I378" s="8"/>
      <c r="J378" s="8"/>
      <c r="K378" s="31" t="s">
        <v>7701</v>
      </c>
      <c r="L378" s="31" t="s">
        <v>7702</v>
      </c>
      <c r="M378" s="31" t="s">
        <v>7703</v>
      </c>
      <c r="N378" s="2" t="s">
        <v>7756</v>
      </c>
      <c r="O378" s="2" t="s">
        <v>7705</v>
      </c>
      <c r="P378" s="155" t="s">
        <v>7737</v>
      </c>
      <c r="Q378" s="2" t="s">
        <v>7757</v>
      </c>
      <c r="R378" s="2">
        <v>96700700</v>
      </c>
      <c r="S378" s="159" t="s">
        <v>8320</v>
      </c>
      <c r="T378" s="159">
        <v>1640</v>
      </c>
      <c r="U378" s="159" t="s">
        <v>107</v>
      </c>
      <c r="V378" s="3" t="s">
        <v>7709</v>
      </c>
      <c r="W378" s="2">
        <v>240</v>
      </c>
      <c r="X378" s="2"/>
      <c r="Y378" s="2"/>
      <c r="Z378" s="2"/>
      <c r="AA378" s="2"/>
      <c r="AB378" s="2"/>
      <c r="AC378" s="2"/>
      <c r="AD378" s="2"/>
      <c r="AE378" s="2"/>
      <c r="AF378" s="2"/>
      <c r="AG378" s="2"/>
      <c r="AH378" s="2"/>
      <c r="AI378" s="2"/>
      <c r="AJ378" s="2"/>
      <c r="AK378" s="2"/>
      <c r="AL378" s="2"/>
      <c r="AM378" s="2"/>
      <c r="AN378" s="2"/>
    </row>
    <row r="379" spans="2:40">
      <c r="B379" s="26">
        <v>698</v>
      </c>
      <c r="C379" s="26" t="str">
        <f t="shared" si="40"/>
        <v>Y</v>
      </c>
      <c r="D379" s="26" t="b">
        <f t="shared" si="41"/>
        <v>1</v>
      </c>
      <c r="E379" s="26" t="str">
        <f t="shared" si="42"/>
        <v>Y</v>
      </c>
      <c r="F379" s="2" t="s">
        <v>8321</v>
      </c>
      <c r="G379" s="2" t="str">
        <f t="shared" si="43"/>
        <v>ConTab_BOM_KP_Baseplates_698</v>
      </c>
      <c r="H379" s="8" t="s">
        <v>363</v>
      </c>
      <c r="I379" s="8"/>
      <c r="J379" s="8"/>
      <c r="K379" s="31" t="s">
        <v>7701</v>
      </c>
      <c r="L379" s="31" t="s">
        <v>7702</v>
      </c>
      <c r="M379" s="31" t="s">
        <v>7703</v>
      </c>
      <c r="N379" s="2" t="s">
        <v>7760</v>
      </c>
      <c r="O379" s="2" t="s">
        <v>7705</v>
      </c>
      <c r="P379" s="155" t="s">
        <v>7737</v>
      </c>
      <c r="Q379" s="2" t="s">
        <v>7757</v>
      </c>
      <c r="R379" s="2">
        <v>96700700</v>
      </c>
      <c r="S379" s="159" t="s">
        <v>8320</v>
      </c>
      <c r="T379" s="159">
        <v>1640</v>
      </c>
      <c r="U379" s="159" t="s">
        <v>107</v>
      </c>
      <c r="V379" s="3" t="s">
        <v>7709</v>
      </c>
      <c r="W379" s="2">
        <v>240</v>
      </c>
      <c r="X379" s="2"/>
      <c r="Y379" s="2"/>
      <c r="Z379" s="2"/>
      <c r="AA379" s="2"/>
      <c r="AB379" s="2"/>
      <c r="AC379" s="2"/>
      <c r="AD379" s="2"/>
      <c r="AE379" s="2"/>
      <c r="AF379" s="2"/>
      <c r="AG379" s="2"/>
      <c r="AH379" s="2"/>
      <c r="AI379" s="2"/>
      <c r="AJ379" s="2"/>
      <c r="AK379" s="2"/>
      <c r="AL379" s="2"/>
      <c r="AM379" s="2"/>
      <c r="AN379" s="2"/>
    </row>
    <row r="380" spans="2:40">
      <c r="B380" s="26">
        <v>699</v>
      </c>
      <c r="C380" s="26" t="str">
        <f t="shared" si="40"/>
        <v>Y</v>
      </c>
      <c r="D380" s="26" t="b">
        <f t="shared" si="41"/>
        <v>1</v>
      </c>
      <c r="E380" s="26" t="str">
        <f t="shared" si="42"/>
        <v>Y</v>
      </c>
      <c r="F380" s="2" t="s">
        <v>8322</v>
      </c>
      <c r="G380" s="2" t="str">
        <f t="shared" si="43"/>
        <v>ConTab_BOM_KP_Baseplates_699</v>
      </c>
      <c r="H380" s="8" t="s">
        <v>363</v>
      </c>
      <c r="I380" s="8"/>
      <c r="J380" s="8"/>
      <c r="K380" s="31" t="s">
        <v>7701</v>
      </c>
      <c r="L380" s="31" t="s">
        <v>7702</v>
      </c>
      <c r="M380" s="31" t="s">
        <v>7703</v>
      </c>
      <c r="N380" s="2" t="s">
        <v>7762</v>
      </c>
      <c r="O380" s="2" t="s">
        <v>7705</v>
      </c>
      <c r="P380" s="155" t="s">
        <v>7737</v>
      </c>
      <c r="Q380" s="2" t="s">
        <v>7757</v>
      </c>
      <c r="R380" s="2">
        <v>96700701</v>
      </c>
      <c r="S380" s="159" t="s">
        <v>8323</v>
      </c>
      <c r="T380" s="159">
        <v>1776</v>
      </c>
      <c r="U380" s="159" t="s">
        <v>107</v>
      </c>
      <c r="V380" s="3" t="s">
        <v>7709</v>
      </c>
      <c r="W380" s="2">
        <v>265</v>
      </c>
      <c r="X380" s="2"/>
      <c r="Y380" s="2"/>
      <c r="Z380" s="2"/>
      <c r="AA380" s="2"/>
      <c r="AB380" s="2"/>
      <c r="AC380" s="2"/>
      <c r="AD380" s="2"/>
      <c r="AE380" s="2"/>
      <c r="AF380" s="2"/>
      <c r="AG380" s="2"/>
      <c r="AH380" s="2"/>
      <c r="AI380" s="2"/>
      <c r="AJ380" s="2"/>
      <c r="AK380" s="2"/>
      <c r="AL380" s="2"/>
      <c r="AM380" s="2"/>
      <c r="AN380" s="2"/>
    </row>
    <row r="381" spans="2:40">
      <c r="B381" s="26">
        <v>700</v>
      </c>
      <c r="C381" s="26" t="str">
        <f t="shared" si="40"/>
        <v>Y</v>
      </c>
      <c r="D381" s="26" t="b">
        <f t="shared" si="41"/>
        <v>1</v>
      </c>
      <c r="E381" s="26" t="str">
        <f t="shared" si="42"/>
        <v>Y</v>
      </c>
      <c r="F381" s="2" t="s">
        <v>8324</v>
      </c>
      <c r="G381" s="2" t="str">
        <f t="shared" si="43"/>
        <v>ConTab_BOM_KP_Baseplates_700</v>
      </c>
      <c r="H381" s="8" t="s">
        <v>363</v>
      </c>
      <c r="I381" s="8"/>
      <c r="J381" s="8"/>
      <c r="K381" s="31" t="s">
        <v>7701</v>
      </c>
      <c r="L381" s="31" t="s">
        <v>7702</v>
      </c>
      <c r="M381" s="31" t="s">
        <v>7703</v>
      </c>
      <c r="N381" s="2" t="s">
        <v>7765</v>
      </c>
      <c r="O381" s="2" t="s">
        <v>7705</v>
      </c>
      <c r="P381" s="155" t="s">
        <v>7737</v>
      </c>
      <c r="Q381" s="2" t="s">
        <v>7757</v>
      </c>
      <c r="R381" s="2">
        <v>96700701</v>
      </c>
      <c r="S381" s="159" t="s">
        <v>8323</v>
      </c>
      <c r="T381" s="159">
        <v>1776</v>
      </c>
      <c r="U381" s="159" t="s">
        <v>107</v>
      </c>
      <c r="V381" s="3" t="s">
        <v>7709</v>
      </c>
      <c r="W381" s="2">
        <v>265</v>
      </c>
      <c r="X381" s="2"/>
      <c r="Y381" s="2"/>
      <c r="Z381" s="2"/>
      <c r="AA381" s="2"/>
      <c r="AB381" s="2"/>
      <c r="AC381" s="2"/>
      <c r="AD381" s="2"/>
      <c r="AE381" s="2"/>
      <c r="AF381" s="2"/>
      <c r="AG381" s="2"/>
      <c r="AH381" s="2"/>
      <c r="AI381" s="2"/>
      <c r="AJ381" s="2"/>
      <c r="AK381" s="2"/>
      <c r="AL381" s="2"/>
      <c r="AM381" s="2"/>
      <c r="AN381" s="2"/>
    </row>
    <row r="382" spans="2:40">
      <c r="B382" s="26">
        <v>701</v>
      </c>
      <c r="C382" s="26" t="str">
        <f t="shared" si="40"/>
        <v>Y</v>
      </c>
      <c r="D382" s="26" t="b">
        <f t="shared" si="41"/>
        <v>1</v>
      </c>
      <c r="E382" s="26" t="str">
        <f t="shared" si="42"/>
        <v>Y</v>
      </c>
      <c r="F382" s="2" t="s">
        <v>8325</v>
      </c>
      <c r="G382" s="2" t="str">
        <f t="shared" si="43"/>
        <v>ConTab_BOM_KP_Baseplates_701</v>
      </c>
      <c r="H382" s="8" t="s">
        <v>363</v>
      </c>
      <c r="I382" s="8"/>
      <c r="J382" s="8"/>
      <c r="K382" s="31" t="s">
        <v>7701</v>
      </c>
      <c r="L382" s="31" t="s">
        <v>7702</v>
      </c>
      <c r="M382" s="31" t="s">
        <v>7703</v>
      </c>
      <c r="N382" s="2" t="s">
        <v>8326</v>
      </c>
      <c r="O382" s="2" t="s">
        <v>7705</v>
      </c>
      <c r="P382" s="155" t="s">
        <v>7737</v>
      </c>
      <c r="Q382" s="2" t="s">
        <v>8046</v>
      </c>
      <c r="R382" s="2">
        <v>96700702</v>
      </c>
      <c r="S382" s="159" t="s">
        <v>8327</v>
      </c>
      <c r="T382" s="159">
        <v>2186</v>
      </c>
      <c r="U382" s="159" t="s">
        <v>107</v>
      </c>
      <c r="V382" s="3" t="s">
        <v>7709</v>
      </c>
      <c r="W382" s="2">
        <v>310</v>
      </c>
      <c r="X382" s="2"/>
      <c r="Y382" s="2"/>
      <c r="Z382" s="2"/>
      <c r="AA382" s="2"/>
      <c r="AB382" s="2"/>
      <c r="AC382" s="2"/>
      <c r="AD382" s="2"/>
      <c r="AE382" s="2"/>
      <c r="AF382" s="2"/>
      <c r="AG382" s="2"/>
      <c r="AH382" s="2"/>
      <c r="AI382" s="2"/>
      <c r="AJ382" s="2"/>
      <c r="AK382" s="2"/>
      <c r="AL382" s="2"/>
      <c r="AM382" s="2"/>
      <c r="AN382" s="2"/>
    </row>
    <row r="383" spans="2:40">
      <c r="B383" s="26">
        <v>702</v>
      </c>
      <c r="C383" s="26" t="str">
        <f t="shared" si="40"/>
        <v>Y</v>
      </c>
      <c r="D383" s="26" t="b">
        <f t="shared" si="41"/>
        <v>1</v>
      </c>
      <c r="E383" s="26" t="str">
        <f t="shared" si="42"/>
        <v>Y</v>
      </c>
      <c r="F383" s="2" t="s">
        <v>8328</v>
      </c>
      <c r="G383" s="2" t="str">
        <f t="shared" si="43"/>
        <v>ConTab_BOM_KP_Baseplates_702</v>
      </c>
      <c r="H383" s="8" t="s">
        <v>363</v>
      </c>
      <c r="I383" s="8"/>
      <c r="J383" s="8"/>
      <c r="K383" s="31" t="s">
        <v>7701</v>
      </c>
      <c r="L383" s="31" t="s">
        <v>7702</v>
      </c>
      <c r="M383" s="31" t="s">
        <v>7703</v>
      </c>
      <c r="N383" s="2" t="s">
        <v>8329</v>
      </c>
      <c r="O383" s="2" t="s">
        <v>7705</v>
      </c>
      <c r="P383" s="155" t="s">
        <v>7737</v>
      </c>
      <c r="Q383" s="2" t="s">
        <v>8046</v>
      </c>
      <c r="R383" s="2">
        <v>96700702</v>
      </c>
      <c r="S383" s="159" t="s">
        <v>8327</v>
      </c>
      <c r="T383" s="159">
        <v>2186</v>
      </c>
      <c r="U383" s="159" t="s">
        <v>107</v>
      </c>
      <c r="V383" s="3" t="s">
        <v>7709</v>
      </c>
      <c r="W383" s="2">
        <v>310</v>
      </c>
      <c r="X383" s="2"/>
      <c r="Y383" s="2"/>
      <c r="Z383" s="2"/>
      <c r="AA383" s="2"/>
      <c r="AB383" s="2"/>
      <c r="AC383" s="2"/>
      <c r="AD383" s="2"/>
      <c r="AE383" s="2"/>
      <c r="AF383" s="2"/>
      <c r="AG383" s="2"/>
      <c r="AH383" s="2"/>
      <c r="AI383" s="2"/>
      <c r="AJ383" s="2"/>
      <c r="AK383" s="2"/>
      <c r="AL383" s="2"/>
      <c r="AM383" s="2"/>
      <c r="AN383" s="2"/>
    </row>
    <row r="384" spans="2:40">
      <c r="B384" s="26">
        <v>703</v>
      </c>
      <c r="C384" s="26" t="str">
        <f t="shared" si="40"/>
        <v>Y</v>
      </c>
      <c r="D384" s="26" t="b">
        <f t="shared" si="41"/>
        <v>1</v>
      </c>
      <c r="E384" s="26" t="str">
        <f t="shared" si="42"/>
        <v>Y</v>
      </c>
      <c r="F384" s="2" t="s">
        <v>8330</v>
      </c>
      <c r="G384" s="2" t="str">
        <f t="shared" si="43"/>
        <v>ConTab_BOM_KP_Baseplates_703</v>
      </c>
      <c r="H384" s="8" t="s">
        <v>363</v>
      </c>
      <c r="I384" s="8"/>
      <c r="J384" s="8"/>
      <c r="K384" s="31" t="s">
        <v>7701</v>
      </c>
      <c r="L384" s="31" t="s">
        <v>7702</v>
      </c>
      <c r="M384" s="31" t="s">
        <v>7703</v>
      </c>
      <c r="N384" s="2" t="s">
        <v>8331</v>
      </c>
      <c r="O384" s="2" t="s">
        <v>7705</v>
      </c>
      <c r="P384" s="155" t="s">
        <v>7737</v>
      </c>
      <c r="Q384" s="2" t="s">
        <v>8332</v>
      </c>
      <c r="R384" s="2">
        <v>96700703</v>
      </c>
      <c r="S384" s="159" t="s">
        <v>8333</v>
      </c>
      <c r="T384" s="159">
        <v>3685</v>
      </c>
      <c r="U384" s="159" t="s">
        <v>107</v>
      </c>
      <c r="V384" s="3" t="s">
        <v>7709</v>
      </c>
      <c r="W384" s="2">
        <v>420</v>
      </c>
      <c r="X384" s="2"/>
      <c r="Y384" s="2"/>
      <c r="Z384" s="2"/>
      <c r="AA384" s="2"/>
      <c r="AB384" s="2"/>
      <c r="AC384" s="2"/>
      <c r="AD384" s="2"/>
      <c r="AE384" s="2"/>
      <c r="AF384" s="2"/>
      <c r="AG384" s="2"/>
      <c r="AH384" s="2"/>
      <c r="AI384" s="2"/>
      <c r="AJ384" s="2"/>
      <c r="AK384" s="2"/>
      <c r="AL384" s="2"/>
      <c r="AM384" s="2"/>
      <c r="AN384" s="2"/>
    </row>
    <row r="385" spans="2:40">
      <c r="B385" s="26">
        <v>704</v>
      </c>
      <c r="C385" s="26" t="str">
        <f t="shared" si="40"/>
        <v>Y</v>
      </c>
      <c r="D385" s="26" t="b">
        <f t="shared" si="41"/>
        <v>1</v>
      </c>
      <c r="E385" s="26" t="str">
        <f t="shared" si="42"/>
        <v>Y</v>
      </c>
      <c r="F385" s="2" t="s">
        <v>8334</v>
      </c>
      <c r="G385" s="2" t="str">
        <f t="shared" si="43"/>
        <v>ConTab_BOM_KP_Baseplates_704</v>
      </c>
      <c r="H385" s="8" t="s">
        <v>363</v>
      </c>
      <c r="I385" s="8"/>
      <c r="J385" s="8"/>
      <c r="K385" s="31" t="s">
        <v>7701</v>
      </c>
      <c r="L385" s="31" t="s">
        <v>7702</v>
      </c>
      <c r="M385" s="31" t="s">
        <v>7703</v>
      </c>
      <c r="N385" s="2" t="s">
        <v>8335</v>
      </c>
      <c r="O385" s="2" t="s">
        <v>7705</v>
      </c>
      <c r="P385" s="155" t="s">
        <v>7737</v>
      </c>
      <c r="Q385" s="2" t="s">
        <v>8332</v>
      </c>
      <c r="R385" s="2">
        <v>96700703</v>
      </c>
      <c r="S385" s="159" t="s">
        <v>8336</v>
      </c>
      <c r="T385" s="159">
        <v>3685</v>
      </c>
      <c r="U385" s="159" t="s">
        <v>107</v>
      </c>
      <c r="V385" s="3" t="s">
        <v>7709</v>
      </c>
      <c r="W385" s="2">
        <v>420</v>
      </c>
      <c r="X385" s="2"/>
      <c r="Y385" s="2"/>
      <c r="Z385" s="2"/>
      <c r="AA385" s="2"/>
      <c r="AB385" s="2"/>
      <c r="AC385" s="2"/>
      <c r="AD385" s="2"/>
      <c r="AE385" s="2"/>
      <c r="AF385" s="2"/>
      <c r="AG385" s="2"/>
      <c r="AH385" s="2"/>
      <c r="AI385" s="2"/>
      <c r="AJ385" s="2"/>
      <c r="AK385" s="2"/>
      <c r="AL385" s="2"/>
      <c r="AM385" s="2"/>
      <c r="AN385" s="2"/>
    </row>
    <row r="386" spans="2:40">
      <c r="B386" s="26">
        <v>705</v>
      </c>
      <c r="C386" s="26" t="str">
        <f t="shared" si="40"/>
        <v>Y</v>
      </c>
      <c r="D386" s="26" t="b">
        <f t="shared" si="41"/>
        <v>1</v>
      </c>
      <c r="E386" s="26" t="str">
        <f t="shared" si="42"/>
        <v>Y</v>
      </c>
      <c r="F386" s="2" t="s">
        <v>8337</v>
      </c>
      <c r="G386" s="2" t="str">
        <f t="shared" si="43"/>
        <v>ConTab_BOM_KP_Baseplates_705</v>
      </c>
      <c r="H386" s="8" t="s">
        <v>363</v>
      </c>
      <c r="I386" s="8"/>
      <c r="J386" s="8"/>
      <c r="K386" s="31" t="s">
        <v>7701</v>
      </c>
      <c r="L386" s="31" t="s">
        <v>7702</v>
      </c>
      <c r="M386" s="31" t="s">
        <v>7703</v>
      </c>
      <c r="N386" s="2" t="s">
        <v>8338</v>
      </c>
      <c r="O386" s="2" t="s">
        <v>7705</v>
      </c>
      <c r="P386" s="155" t="s">
        <v>7737</v>
      </c>
      <c r="Q386" s="2" t="s">
        <v>8332</v>
      </c>
      <c r="R386" s="2">
        <v>96700704</v>
      </c>
      <c r="S386" s="159" t="s">
        <v>8339</v>
      </c>
      <c r="T386" s="159">
        <v>4229</v>
      </c>
      <c r="U386" s="159" t="s">
        <v>107</v>
      </c>
      <c r="V386" s="3" t="s">
        <v>7709</v>
      </c>
      <c r="W386" s="2">
        <v>600</v>
      </c>
      <c r="X386" s="2"/>
      <c r="Y386" s="2"/>
      <c r="Z386" s="2"/>
      <c r="AA386" s="2"/>
      <c r="AB386" s="2"/>
      <c r="AC386" s="2"/>
      <c r="AD386" s="2"/>
      <c r="AE386" s="2"/>
      <c r="AF386" s="2"/>
      <c r="AG386" s="2"/>
      <c r="AH386" s="2"/>
      <c r="AI386" s="2"/>
      <c r="AJ386" s="2"/>
      <c r="AK386" s="2"/>
      <c r="AL386" s="2"/>
      <c r="AM386" s="2"/>
      <c r="AN386" s="2"/>
    </row>
    <row r="387" spans="2:40">
      <c r="B387" s="26">
        <v>725</v>
      </c>
      <c r="C387" s="26" t="str">
        <f t="shared" ref="C387:C417" si="44">IF(K387 = "BaseplateSteel","Y","N")</f>
        <v>Y</v>
      </c>
      <c r="D387" s="26" t="b">
        <f t="shared" ref="D387:D417" si="45">OR(P387 = "Woods_Sureflex", P387 = "Falk_T10_Grid")</f>
        <v>0</v>
      </c>
      <c r="E387" s="26" t="str">
        <f t="shared" ref="E387:E417" si="46">IF(AND(C387="Y", D387=TRUE),"Y","N")</f>
        <v>N</v>
      </c>
      <c r="F387" s="2" t="s">
        <v>8340</v>
      </c>
      <c r="G387" s="2" t="str">
        <f t="shared" ref="G387:G417" si="47">IF(E387="Y",F387,"")</f>
        <v/>
      </c>
      <c r="H387" s="8" t="s">
        <v>363</v>
      </c>
      <c r="I387" s="8"/>
      <c r="J387" s="8"/>
      <c r="K387" s="31" t="s">
        <v>7701</v>
      </c>
      <c r="L387" s="31" t="s">
        <v>7702</v>
      </c>
      <c r="M387" s="31" t="s">
        <v>7703</v>
      </c>
      <c r="N387" s="2" t="s">
        <v>7719</v>
      </c>
      <c r="O387" s="2" t="s">
        <v>7705</v>
      </c>
      <c r="P387" s="155" t="s">
        <v>7767</v>
      </c>
      <c r="Q387" s="2" t="s">
        <v>7780</v>
      </c>
      <c r="R387" s="2">
        <v>96700705</v>
      </c>
      <c r="S387" s="159" t="s">
        <v>8341</v>
      </c>
      <c r="T387" s="159">
        <v>1912</v>
      </c>
      <c r="U387" s="159" t="s">
        <v>107</v>
      </c>
      <c r="V387" s="3" t="s">
        <v>7709</v>
      </c>
      <c r="W387" s="2">
        <v>70</v>
      </c>
      <c r="X387" s="2"/>
      <c r="Y387" s="2"/>
      <c r="Z387" s="2"/>
      <c r="AA387" s="2"/>
      <c r="AB387" s="2"/>
      <c r="AC387" s="2"/>
      <c r="AD387" s="2"/>
      <c r="AE387" s="2"/>
      <c r="AF387" s="2"/>
      <c r="AG387" s="2"/>
      <c r="AH387" s="2"/>
      <c r="AI387" s="2"/>
      <c r="AJ387" s="2"/>
      <c r="AK387" s="2"/>
      <c r="AL387" s="2"/>
      <c r="AM387" s="2"/>
      <c r="AN387" s="2"/>
    </row>
    <row r="388" spans="2:40">
      <c r="B388" s="26">
        <v>726</v>
      </c>
      <c r="C388" s="26" t="str">
        <f t="shared" si="44"/>
        <v>Y</v>
      </c>
      <c r="D388" s="26" t="b">
        <f t="shared" si="45"/>
        <v>0</v>
      </c>
      <c r="E388" s="26" t="str">
        <f t="shared" si="46"/>
        <v>N</v>
      </c>
      <c r="F388" s="2" t="s">
        <v>8342</v>
      </c>
      <c r="G388" s="2" t="str">
        <f t="shared" si="47"/>
        <v/>
      </c>
      <c r="H388" s="8" t="s">
        <v>363</v>
      </c>
      <c r="I388" s="8"/>
      <c r="J388" s="8"/>
      <c r="K388" s="31" t="s">
        <v>7701</v>
      </c>
      <c r="L388" s="31" t="s">
        <v>7702</v>
      </c>
      <c r="M388" s="31" t="s">
        <v>7703</v>
      </c>
      <c r="N388" s="2" t="s">
        <v>7723</v>
      </c>
      <c r="O388" s="2" t="s">
        <v>7705</v>
      </c>
      <c r="P388" s="155" t="s">
        <v>7767</v>
      </c>
      <c r="Q388" s="2" t="s">
        <v>7780</v>
      </c>
      <c r="R388" s="2">
        <v>96700705</v>
      </c>
      <c r="S388" s="159" t="s">
        <v>8341</v>
      </c>
      <c r="T388" s="159">
        <v>1912</v>
      </c>
      <c r="U388" s="159" t="s">
        <v>107</v>
      </c>
      <c r="V388" s="3" t="s">
        <v>7709</v>
      </c>
      <c r="W388" s="2">
        <v>70</v>
      </c>
      <c r="X388" s="2"/>
      <c r="Y388" s="2"/>
      <c r="Z388" s="2"/>
      <c r="AA388" s="2"/>
      <c r="AB388" s="2"/>
      <c r="AC388" s="2"/>
      <c r="AD388" s="2"/>
      <c r="AE388" s="2"/>
      <c r="AF388" s="2"/>
      <c r="AG388" s="2"/>
      <c r="AH388" s="2"/>
      <c r="AI388" s="2"/>
      <c r="AJ388" s="2"/>
      <c r="AK388" s="2"/>
      <c r="AL388" s="2"/>
      <c r="AM388" s="2"/>
      <c r="AN388" s="2"/>
    </row>
    <row r="389" spans="2:40">
      <c r="B389" s="26">
        <v>727</v>
      </c>
      <c r="C389" s="26" t="str">
        <f t="shared" si="44"/>
        <v>Y</v>
      </c>
      <c r="D389" s="26" t="b">
        <f t="shared" si="45"/>
        <v>0</v>
      </c>
      <c r="E389" s="26" t="str">
        <f t="shared" si="46"/>
        <v>N</v>
      </c>
      <c r="F389" s="2" t="s">
        <v>8343</v>
      </c>
      <c r="G389" s="2" t="str">
        <f t="shared" si="47"/>
        <v/>
      </c>
      <c r="H389" s="8" t="s">
        <v>363</v>
      </c>
      <c r="I389" s="8"/>
      <c r="J389" s="8"/>
      <c r="K389" s="31" t="s">
        <v>7701</v>
      </c>
      <c r="L389" s="31" t="s">
        <v>7702</v>
      </c>
      <c r="M389" s="31" t="s">
        <v>7703</v>
      </c>
      <c r="N389" s="2" t="s">
        <v>7725</v>
      </c>
      <c r="O389" s="2" t="s">
        <v>7705</v>
      </c>
      <c r="P389" s="155" t="s">
        <v>7767</v>
      </c>
      <c r="Q389" s="2" t="s">
        <v>7784</v>
      </c>
      <c r="R389" s="2">
        <v>96700706</v>
      </c>
      <c r="S389" s="159" t="s">
        <v>8344</v>
      </c>
      <c r="T389" s="159">
        <v>1983</v>
      </c>
      <c r="U389" s="159" t="s">
        <v>107</v>
      </c>
      <c r="V389" s="3" t="s">
        <v>7709</v>
      </c>
      <c r="W389" s="2">
        <v>135</v>
      </c>
      <c r="X389" s="2"/>
      <c r="Y389" s="2"/>
      <c r="Z389" s="2"/>
      <c r="AA389" s="2"/>
      <c r="AB389" s="2"/>
      <c r="AC389" s="2"/>
      <c r="AD389" s="2"/>
      <c r="AE389" s="2"/>
      <c r="AF389" s="2"/>
      <c r="AG389" s="2"/>
      <c r="AH389" s="2"/>
      <c r="AI389" s="2"/>
      <c r="AJ389" s="2"/>
      <c r="AK389" s="2"/>
      <c r="AL389" s="2"/>
      <c r="AM389" s="2"/>
      <c r="AN389" s="2"/>
    </row>
    <row r="390" spans="2:40">
      <c r="B390" s="26">
        <v>728</v>
      </c>
      <c r="C390" s="26" t="str">
        <f t="shared" si="44"/>
        <v>Y</v>
      </c>
      <c r="D390" s="26" t="b">
        <f t="shared" si="45"/>
        <v>0</v>
      </c>
      <c r="E390" s="26" t="str">
        <f t="shared" si="46"/>
        <v>N</v>
      </c>
      <c r="F390" s="2" t="s">
        <v>8345</v>
      </c>
      <c r="G390" s="2" t="str">
        <f t="shared" si="47"/>
        <v/>
      </c>
      <c r="H390" s="8" t="s">
        <v>363</v>
      </c>
      <c r="I390" s="8"/>
      <c r="J390" s="8"/>
      <c r="K390" s="31" t="s">
        <v>7701</v>
      </c>
      <c r="L390" s="31" t="s">
        <v>7702</v>
      </c>
      <c r="M390" s="31" t="s">
        <v>7703</v>
      </c>
      <c r="N390" s="2" t="s">
        <v>7729</v>
      </c>
      <c r="O390" s="2" t="s">
        <v>7705</v>
      </c>
      <c r="P390" s="155" t="s">
        <v>7767</v>
      </c>
      <c r="Q390" s="2" t="s">
        <v>7784</v>
      </c>
      <c r="R390" s="2">
        <v>96700706</v>
      </c>
      <c r="S390" s="159" t="s">
        <v>8344</v>
      </c>
      <c r="T390" s="159">
        <v>1983</v>
      </c>
      <c r="U390" s="159" t="s">
        <v>107</v>
      </c>
      <c r="V390" s="3" t="s">
        <v>7709</v>
      </c>
      <c r="W390" s="2">
        <v>135</v>
      </c>
      <c r="X390" s="2"/>
      <c r="Y390" s="2"/>
      <c r="Z390" s="2"/>
      <c r="AA390" s="2"/>
      <c r="AB390" s="2"/>
      <c r="AC390" s="2"/>
      <c r="AD390" s="2"/>
      <c r="AE390" s="2"/>
      <c r="AF390" s="2"/>
      <c r="AG390" s="2"/>
      <c r="AH390" s="2"/>
      <c r="AI390" s="2"/>
      <c r="AJ390" s="2"/>
      <c r="AK390" s="2"/>
      <c r="AL390" s="2"/>
      <c r="AM390" s="2"/>
      <c r="AN390" s="2"/>
    </row>
    <row r="391" spans="2:40">
      <c r="B391" s="26">
        <v>729</v>
      </c>
      <c r="C391" s="26" t="str">
        <f t="shared" si="44"/>
        <v>Y</v>
      </c>
      <c r="D391" s="26" t="b">
        <f t="shared" si="45"/>
        <v>0</v>
      </c>
      <c r="E391" s="26" t="str">
        <f t="shared" si="46"/>
        <v>N</v>
      </c>
      <c r="F391" s="2" t="s">
        <v>8346</v>
      </c>
      <c r="G391" s="2" t="str">
        <f t="shared" si="47"/>
        <v/>
      </c>
      <c r="H391" s="8" t="s">
        <v>363</v>
      </c>
      <c r="I391" s="8"/>
      <c r="J391" s="8"/>
      <c r="K391" s="31" t="s">
        <v>7701</v>
      </c>
      <c r="L391" s="31" t="s">
        <v>7702</v>
      </c>
      <c r="M391" s="31" t="s">
        <v>7703</v>
      </c>
      <c r="N391" s="2" t="s">
        <v>7900</v>
      </c>
      <c r="O391" s="2" t="s">
        <v>7705</v>
      </c>
      <c r="P391" s="155" t="s">
        <v>7767</v>
      </c>
      <c r="Q391" s="2" t="s">
        <v>8214</v>
      </c>
      <c r="R391" s="2">
        <v>96700707</v>
      </c>
      <c r="S391" s="159" t="s">
        <v>8347</v>
      </c>
      <c r="T391" s="159">
        <v>2119</v>
      </c>
      <c r="U391" s="159" t="s">
        <v>107</v>
      </c>
      <c r="V391" s="3" t="s">
        <v>7709</v>
      </c>
      <c r="W391" s="2">
        <v>200</v>
      </c>
      <c r="X391" s="2"/>
      <c r="Y391" s="2"/>
      <c r="Z391" s="2"/>
      <c r="AA391" s="2"/>
      <c r="AB391" s="2"/>
      <c r="AC391" s="2"/>
      <c r="AD391" s="2"/>
      <c r="AE391" s="2"/>
      <c r="AF391" s="2"/>
      <c r="AG391" s="2"/>
      <c r="AH391" s="2"/>
      <c r="AI391" s="2"/>
      <c r="AJ391" s="2"/>
      <c r="AK391" s="2"/>
      <c r="AL391" s="2"/>
      <c r="AM391" s="2"/>
      <c r="AN391" s="2"/>
    </row>
    <row r="392" spans="2:40">
      <c r="B392" s="26">
        <v>730</v>
      </c>
      <c r="C392" s="26" t="str">
        <f t="shared" si="44"/>
        <v>Y</v>
      </c>
      <c r="D392" s="26" t="b">
        <f t="shared" si="45"/>
        <v>0</v>
      </c>
      <c r="E392" s="26" t="str">
        <f t="shared" si="46"/>
        <v>N</v>
      </c>
      <c r="F392" s="2" t="s">
        <v>8348</v>
      </c>
      <c r="G392" s="2" t="str">
        <f t="shared" si="47"/>
        <v/>
      </c>
      <c r="H392" s="8" t="s">
        <v>363</v>
      </c>
      <c r="I392" s="8"/>
      <c r="J392" s="8"/>
      <c r="K392" s="31" t="s">
        <v>7701</v>
      </c>
      <c r="L392" s="31" t="s">
        <v>7702</v>
      </c>
      <c r="M392" s="31" t="s">
        <v>7703</v>
      </c>
      <c r="N392" s="2" t="s">
        <v>7903</v>
      </c>
      <c r="O392" s="2" t="s">
        <v>7705</v>
      </c>
      <c r="P392" s="155" t="s">
        <v>7767</v>
      </c>
      <c r="Q392" s="2" t="s">
        <v>8214</v>
      </c>
      <c r="R392" s="2">
        <v>96700707</v>
      </c>
      <c r="S392" s="159" t="s">
        <v>8347</v>
      </c>
      <c r="T392" s="159">
        <v>2119</v>
      </c>
      <c r="U392" s="159" t="s">
        <v>107</v>
      </c>
      <c r="V392" s="3" t="s">
        <v>7709</v>
      </c>
      <c r="W392" s="2">
        <v>200</v>
      </c>
      <c r="X392" s="2"/>
      <c r="Y392" s="2"/>
      <c r="Z392" s="2"/>
      <c r="AA392" s="2"/>
      <c r="AB392" s="2"/>
      <c r="AC392" s="2"/>
      <c r="AD392" s="2"/>
      <c r="AE392" s="2"/>
      <c r="AF392" s="2"/>
      <c r="AG392" s="2"/>
      <c r="AH392" s="2"/>
      <c r="AI392" s="2"/>
      <c r="AJ392" s="2"/>
      <c r="AK392" s="2"/>
      <c r="AL392" s="2"/>
      <c r="AM392" s="2"/>
      <c r="AN392" s="2"/>
    </row>
    <row r="393" spans="2:40">
      <c r="B393" s="26">
        <v>731</v>
      </c>
      <c r="C393" s="26" t="str">
        <f t="shared" si="44"/>
        <v>Y</v>
      </c>
      <c r="D393" s="26" t="b">
        <f t="shared" si="45"/>
        <v>0</v>
      </c>
      <c r="E393" s="26" t="str">
        <f t="shared" si="46"/>
        <v>N</v>
      </c>
      <c r="F393" s="2" t="s">
        <v>8349</v>
      </c>
      <c r="G393" s="2" t="str">
        <f t="shared" si="47"/>
        <v/>
      </c>
      <c r="H393" s="8" t="s">
        <v>363</v>
      </c>
      <c r="I393" s="8"/>
      <c r="J393" s="8"/>
      <c r="K393" s="31" t="s">
        <v>7701</v>
      </c>
      <c r="L393" s="31" t="s">
        <v>7702</v>
      </c>
      <c r="M393" s="31" t="s">
        <v>7703</v>
      </c>
      <c r="N393" s="2" t="s">
        <v>7731</v>
      </c>
      <c r="O393" s="2" t="s">
        <v>7705</v>
      </c>
      <c r="P393" s="155" t="s">
        <v>7767</v>
      </c>
      <c r="Q393" s="2" t="s">
        <v>7784</v>
      </c>
      <c r="R393" s="2">
        <v>96700708</v>
      </c>
      <c r="S393" s="159" t="s">
        <v>8350</v>
      </c>
      <c r="T393" s="159">
        <v>2050</v>
      </c>
      <c r="U393" s="159" t="s">
        <v>107</v>
      </c>
      <c r="V393" s="3" t="s">
        <v>7709</v>
      </c>
      <c r="W393" s="2">
        <v>200</v>
      </c>
      <c r="X393" s="2"/>
      <c r="Y393" s="2"/>
      <c r="Z393" s="2"/>
      <c r="AA393" s="2"/>
      <c r="AB393" s="2"/>
      <c r="AC393" s="2"/>
      <c r="AD393" s="2"/>
      <c r="AE393" s="2"/>
      <c r="AF393" s="2"/>
      <c r="AG393" s="2"/>
      <c r="AH393" s="2"/>
      <c r="AI393" s="2"/>
      <c r="AJ393" s="2"/>
      <c r="AK393" s="2"/>
      <c r="AL393" s="2"/>
      <c r="AM393" s="2"/>
      <c r="AN393" s="2"/>
    </row>
    <row r="394" spans="2:40">
      <c r="B394" s="26">
        <v>732</v>
      </c>
      <c r="C394" s="26" t="str">
        <f t="shared" si="44"/>
        <v>Y</v>
      </c>
      <c r="D394" s="26" t="b">
        <f t="shared" si="45"/>
        <v>0</v>
      </c>
      <c r="E394" s="26" t="str">
        <f t="shared" si="46"/>
        <v>N</v>
      </c>
      <c r="F394" s="2" t="s">
        <v>8351</v>
      </c>
      <c r="G394" s="2" t="str">
        <f t="shared" si="47"/>
        <v/>
      </c>
      <c r="H394" s="8" t="s">
        <v>363</v>
      </c>
      <c r="I394" s="8"/>
      <c r="J394" s="8"/>
      <c r="K394" s="31" t="s">
        <v>7701</v>
      </c>
      <c r="L394" s="31" t="s">
        <v>7702</v>
      </c>
      <c r="M394" s="31" t="s">
        <v>7703</v>
      </c>
      <c r="N394" s="2" t="s">
        <v>7735</v>
      </c>
      <c r="O394" s="2" t="s">
        <v>7705</v>
      </c>
      <c r="P394" s="155" t="s">
        <v>7767</v>
      </c>
      <c r="Q394" s="2" t="s">
        <v>7784</v>
      </c>
      <c r="R394" s="2">
        <v>96700708</v>
      </c>
      <c r="S394" s="159" t="s">
        <v>8350</v>
      </c>
      <c r="T394" s="159">
        <v>2050</v>
      </c>
      <c r="U394" s="159" t="s">
        <v>107</v>
      </c>
      <c r="V394" s="3" t="s">
        <v>7709</v>
      </c>
      <c r="W394" s="2">
        <v>200</v>
      </c>
      <c r="X394" s="2"/>
      <c r="Y394" s="2"/>
      <c r="Z394" s="2"/>
      <c r="AA394" s="2"/>
      <c r="AB394" s="2"/>
      <c r="AC394" s="2"/>
      <c r="AD394" s="2"/>
      <c r="AE394" s="2"/>
      <c r="AF394" s="2"/>
      <c r="AG394" s="2"/>
      <c r="AH394" s="2"/>
      <c r="AI394" s="2"/>
      <c r="AJ394" s="2"/>
      <c r="AK394" s="2"/>
      <c r="AL394" s="2"/>
      <c r="AM394" s="2"/>
      <c r="AN394" s="2"/>
    </row>
    <row r="395" spans="2:40">
      <c r="B395" s="26">
        <v>733</v>
      </c>
      <c r="C395" s="26" t="str">
        <f t="shared" si="44"/>
        <v>Y</v>
      </c>
      <c r="D395" s="26" t="b">
        <f t="shared" si="45"/>
        <v>0</v>
      </c>
      <c r="E395" s="26" t="str">
        <f t="shared" si="46"/>
        <v>N</v>
      </c>
      <c r="F395" s="2" t="s">
        <v>8352</v>
      </c>
      <c r="G395" s="2" t="str">
        <f t="shared" si="47"/>
        <v/>
      </c>
      <c r="H395" s="8" t="s">
        <v>363</v>
      </c>
      <c r="I395" s="8"/>
      <c r="J395" s="8"/>
      <c r="K395" s="31" t="s">
        <v>7701</v>
      </c>
      <c r="L395" s="31" t="s">
        <v>7702</v>
      </c>
      <c r="M395" s="31" t="s">
        <v>7703</v>
      </c>
      <c r="N395" s="2" t="s">
        <v>8187</v>
      </c>
      <c r="O395" s="2" t="s">
        <v>7705</v>
      </c>
      <c r="P395" s="155" t="s">
        <v>7767</v>
      </c>
      <c r="Q395" s="2" t="s">
        <v>8218</v>
      </c>
      <c r="R395" s="2">
        <v>96700709</v>
      </c>
      <c r="S395" s="159" t="s">
        <v>8353</v>
      </c>
      <c r="T395" s="159">
        <v>2255</v>
      </c>
      <c r="U395" s="159" t="s">
        <v>107</v>
      </c>
      <c r="V395" s="3" t="s">
        <v>7709</v>
      </c>
      <c r="W395" s="2">
        <v>240</v>
      </c>
      <c r="X395" s="2"/>
      <c r="Y395" s="2"/>
      <c r="Z395" s="2"/>
      <c r="AA395" s="2"/>
      <c r="AB395" s="2"/>
      <c r="AC395" s="2"/>
      <c r="AD395" s="2"/>
      <c r="AE395" s="2"/>
      <c r="AF395" s="2"/>
      <c r="AG395" s="2"/>
      <c r="AH395" s="2"/>
      <c r="AI395" s="2"/>
      <c r="AJ395" s="2"/>
      <c r="AK395" s="2"/>
      <c r="AL395" s="2"/>
      <c r="AM395" s="2"/>
      <c r="AN395" s="2"/>
    </row>
    <row r="396" spans="2:40">
      <c r="B396" s="26">
        <v>734</v>
      </c>
      <c r="C396" s="26" t="str">
        <f t="shared" si="44"/>
        <v>Y</v>
      </c>
      <c r="D396" s="26" t="b">
        <f t="shared" si="45"/>
        <v>0</v>
      </c>
      <c r="E396" s="26" t="str">
        <f t="shared" si="46"/>
        <v>N</v>
      </c>
      <c r="F396" s="2" t="s">
        <v>8354</v>
      </c>
      <c r="G396" s="2" t="str">
        <f t="shared" si="47"/>
        <v/>
      </c>
      <c r="H396" s="8" t="s">
        <v>363</v>
      </c>
      <c r="I396" s="8"/>
      <c r="J396" s="8"/>
      <c r="K396" s="31" t="s">
        <v>7701</v>
      </c>
      <c r="L396" s="31" t="s">
        <v>7702</v>
      </c>
      <c r="M396" s="31" t="s">
        <v>7703</v>
      </c>
      <c r="N396" s="2" t="s">
        <v>8191</v>
      </c>
      <c r="O396" s="2" t="s">
        <v>7705</v>
      </c>
      <c r="P396" s="155" t="s">
        <v>7767</v>
      </c>
      <c r="Q396" s="2" t="s">
        <v>8218</v>
      </c>
      <c r="R396" s="2">
        <v>96700709</v>
      </c>
      <c r="S396" s="159" t="s">
        <v>8353</v>
      </c>
      <c r="T396" s="159">
        <v>2255</v>
      </c>
      <c r="U396" s="159" t="s">
        <v>107</v>
      </c>
      <c r="V396" s="3" t="s">
        <v>7709</v>
      </c>
      <c r="W396" s="2">
        <v>240</v>
      </c>
      <c r="X396" s="2"/>
      <c r="Y396" s="2"/>
      <c r="Z396" s="2"/>
      <c r="AA396" s="2"/>
      <c r="AB396" s="2"/>
      <c r="AC396" s="2"/>
      <c r="AD396" s="2"/>
      <c r="AE396" s="2"/>
      <c r="AF396" s="2"/>
      <c r="AG396" s="2"/>
      <c r="AH396" s="2"/>
      <c r="AI396" s="2"/>
      <c r="AJ396" s="2"/>
      <c r="AK396" s="2"/>
      <c r="AL396" s="2"/>
      <c r="AM396" s="2"/>
      <c r="AN396" s="2"/>
    </row>
    <row r="397" spans="2:40">
      <c r="B397" s="26">
        <v>735</v>
      </c>
      <c r="C397" s="26" t="str">
        <f t="shared" si="44"/>
        <v>Y</v>
      </c>
      <c r="D397" s="26" t="b">
        <f t="shared" si="45"/>
        <v>0</v>
      </c>
      <c r="E397" s="26" t="str">
        <f t="shared" si="46"/>
        <v>N</v>
      </c>
      <c r="F397" s="2" t="s">
        <v>8355</v>
      </c>
      <c r="G397" s="2" t="str">
        <f t="shared" si="47"/>
        <v/>
      </c>
      <c r="H397" s="8" t="s">
        <v>363</v>
      </c>
      <c r="I397" s="8"/>
      <c r="J397" s="8"/>
      <c r="K397" s="31" t="s">
        <v>7701</v>
      </c>
      <c r="L397" s="31" t="s">
        <v>7702</v>
      </c>
      <c r="M397" s="31" t="s">
        <v>7703</v>
      </c>
      <c r="N397" s="2" t="s">
        <v>7756</v>
      </c>
      <c r="O397" s="2" t="s">
        <v>7705</v>
      </c>
      <c r="P397" s="155" t="s">
        <v>7767</v>
      </c>
      <c r="Q397" s="2" t="s">
        <v>8214</v>
      </c>
      <c r="R397" s="2">
        <v>96700710</v>
      </c>
      <c r="S397" s="159" t="s">
        <v>8356</v>
      </c>
      <c r="T397" s="159">
        <v>2186</v>
      </c>
      <c r="U397" s="159" t="s">
        <v>107</v>
      </c>
      <c r="V397" s="3" t="s">
        <v>7709</v>
      </c>
      <c r="W397" s="2">
        <v>240</v>
      </c>
      <c r="X397" s="2"/>
      <c r="Y397" s="2"/>
      <c r="Z397" s="2"/>
      <c r="AA397" s="2"/>
      <c r="AB397" s="2"/>
      <c r="AC397" s="2"/>
      <c r="AD397" s="2"/>
      <c r="AE397" s="2"/>
      <c r="AF397" s="2"/>
      <c r="AG397" s="2"/>
      <c r="AH397" s="2"/>
      <c r="AI397" s="2"/>
      <c r="AJ397" s="2"/>
      <c r="AK397" s="2"/>
      <c r="AL397" s="2"/>
      <c r="AM397" s="2"/>
      <c r="AN397" s="2"/>
    </row>
    <row r="398" spans="2:40">
      <c r="B398" s="26">
        <v>736</v>
      </c>
      <c r="C398" s="26" t="str">
        <f t="shared" si="44"/>
        <v>Y</v>
      </c>
      <c r="D398" s="26" t="b">
        <f t="shared" si="45"/>
        <v>0</v>
      </c>
      <c r="E398" s="26" t="str">
        <f t="shared" si="46"/>
        <v>N</v>
      </c>
      <c r="F398" s="2" t="s">
        <v>8357</v>
      </c>
      <c r="G398" s="2" t="str">
        <f t="shared" si="47"/>
        <v/>
      </c>
      <c r="H398" s="8" t="s">
        <v>363</v>
      </c>
      <c r="I398" s="8"/>
      <c r="J398" s="8"/>
      <c r="K398" s="31" t="s">
        <v>7701</v>
      </c>
      <c r="L398" s="31" t="s">
        <v>7702</v>
      </c>
      <c r="M398" s="31" t="s">
        <v>7703</v>
      </c>
      <c r="N398" s="2" t="s">
        <v>7760</v>
      </c>
      <c r="O398" s="2" t="s">
        <v>7705</v>
      </c>
      <c r="P398" s="155" t="s">
        <v>7767</v>
      </c>
      <c r="Q398" s="2" t="s">
        <v>8214</v>
      </c>
      <c r="R398" s="2">
        <v>96700710</v>
      </c>
      <c r="S398" s="159" t="s">
        <v>8356</v>
      </c>
      <c r="T398" s="159">
        <v>2186</v>
      </c>
      <c r="U398" s="159" t="s">
        <v>107</v>
      </c>
      <c r="V398" s="3" t="s">
        <v>7709</v>
      </c>
      <c r="W398" s="2">
        <v>240</v>
      </c>
      <c r="X398" s="2"/>
      <c r="Y398" s="2"/>
      <c r="Z398" s="2"/>
      <c r="AA398" s="2"/>
      <c r="AB398" s="2"/>
      <c r="AC398" s="2"/>
      <c r="AD398" s="2"/>
      <c r="AE398" s="2"/>
      <c r="AF398" s="2"/>
      <c r="AG398" s="2"/>
      <c r="AH398" s="2"/>
      <c r="AI398" s="2"/>
      <c r="AJ398" s="2"/>
      <c r="AK398" s="2"/>
      <c r="AL398" s="2"/>
      <c r="AM398" s="2"/>
      <c r="AN398" s="2"/>
    </row>
    <row r="399" spans="2:40">
      <c r="B399" s="26">
        <v>737</v>
      </c>
      <c r="C399" s="26" t="str">
        <f t="shared" si="44"/>
        <v>Y</v>
      </c>
      <c r="D399" s="26" t="b">
        <f t="shared" si="45"/>
        <v>0</v>
      </c>
      <c r="E399" s="26" t="str">
        <f t="shared" si="46"/>
        <v>N</v>
      </c>
      <c r="F399" s="2" t="s">
        <v>8358</v>
      </c>
      <c r="G399" s="2" t="str">
        <f t="shared" si="47"/>
        <v/>
      </c>
      <c r="H399" s="8" t="s">
        <v>363</v>
      </c>
      <c r="I399" s="8"/>
      <c r="J399" s="8"/>
      <c r="K399" s="31" t="s">
        <v>7701</v>
      </c>
      <c r="L399" s="31" t="s">
        <v>7702</v>
      </c>
      <c r="M399" s="31" t="s">
        <v>7703</v>
      </c>
      <c r="N399" s="2" t="s">
        <v>7719</v>
      </c>
      <c r="O399" s="2" t="s">
        <v>7705</v>
      </c>
      <c r="P399" s="155" t="s">
        <v>7788</v>
      </c>
      <c r="Q399" s="2" t="s">
        <v>7800</v>
      </c>
      <c r="R399" s="2">
        <v>96700711</v>
      </c>
      <c r="S399" s="159" t="s">
        <v>8359</v>
      </c>
      <c r="T399" s="159">
        <v>1912</v>
      </c>
      <c r="U399" s="159" t="s">
        <v>107</v>
      </c>
      <c r="V399" s="3" t="s">
        <v>7709</v>
      </c>
      <c r="W399" s="2">
        <v>70</v>
      </c>
      <c r="X399" s="2"/>
      <c r="Y399" s="2"/>
      <c r="Z399" s="2"/>
      <c r="AA399" s="2"/>
      <c r="AB399" s="2"/>
      <c r="AC399" s="2"/>
      <c r="AD399" s="2"/>
      <c r="AE399" s="2"/>
      <c r="AF399" s="2"/>
      <c r="AG399" s="2"/>
      <c r="AH399" s="2"/>
      <c r="AI399" s="2"/>
      <c r="AJ399" s="2"/>
      <c r="AK399" s="2"/>
      <c r="AL399" s="2"/>
      <c r="AM399" s="2"/>
      <c r="AN399" s="2"/>
    </row>
    <row r="400" spans="2:40">
      <c r="B400" s="26">
        <v>738</v>
      </c>
      <c r="C400" s="26" t="str">
        <f t="shared" si="44"/>
        <v>Y</v>
      </c>
      <c r="D400" s="26" t="b">
        <f t="shared" si="45"/>
        <v>0</v>
      </c>
      <c r="E400" s="26" t="str">
        <f t="shared" si="46"/>
        <v>N</v>
      </c>
      <c r="F400" s="2" t="s">
        <v>8360</v>
      </c>
      <c r="G400" s="2" t="str">
        <f t="shared" si="47"/>
        <v/>
      </c>
      <c r="H400" s="8" t="s">
        <v>363</v>
      </c>
      <c r="I400" s="8"/>
      <c r="J400" s="8"/>
      <c r="K400" s="31" t="s">
        <v>7701</v>
      </c>
      <c r="L400" s="31" t="s">
        <v>7702</v>
      </c>
      <c r="M400" s="31" t="s">
        <v>7703</v>
      </c>
      <c r="N400" s="2" t="s">
        <v>7723</v>
      </c>
      <c r="O400" s="2" t="s">
        <v>7705</v>
      </c>
      <c r="P400" s="155" t="s">
        <v>7788</v>
      </c>
      <c r="Q400" s="2" t="s">
        <v>7800</v>
      </c>
      <c r="R400" s="2">
        <v>96700711</v>
      </c>
      <c r="S400" s="159" t="s">
        <v>8359</v>
      </c>
      <c r="T400" s="159">
        <v>1912</v>
      </c>
      <c r="U400" s="159" t="s">
        <v>107</v>
      </c>
      <c r="V400" s="3" t="s">
        <v>7709</v>
      </c>
      <c r="W400" s="2">
        <v>70</v>
      </c>
      <c r="X400" s="2"/>
      <c r="Y400" s="2"/>
      <c r="Z400" s="2"/>
      <c r="AA400" s="2"/>
      <c r="AB400" s="2"/>
      <c r="AC400" s="2"/>
      <c r="AD400" s="2"/>
      <c r="AE400" s="2"/>
      <c r="AF400" s="2"/>
      <c r="AG400" s="2"/>
      <c r="AH400" s="2"/>
      <c r="AI400" s="2"/>
      <c r="AJ400" s="2"/>
      <c r="AK400" s="2"/>
      <c r="AL400" s="2"/>
      <c r="AM400" s="2"/>
      <c r="AN400" s="2"/>
    </row>
    <row r="401" spans="2:40">
      <c r="B401" s="26">
        <v>739</v>
      </c>
      <c r="C401" s="26" t="str">
        <f t="shared" si="44"/>
        <v>Y</v>
      </c>
      <c r="D401" s="26" t="b">
        <f t="shared" si="45"/>
        <v>0</v>
      </c>
      <c r="E401" s="26" t="str">
        <f t="shared" si="46"/>
        <v>N</v>
      </c>
      <c r="F401" s="2" t="s">
        <v>8361</v>
      </c>
      <c r="G401" s="2" t="str">
        <f t="shared" si="47"/>
        <v/>
      </c>
      <c r="H401" s="8" t="s">
        <v>363</v>
      </c>
      <c r="I401" s="8"/>
      <c r="J401" s="8"/>
      <c r="K401" s="31" t="s">
        <v>7701</v>
      </c>
      <c r="L401" s="31" t="s">
        <v>7702</v>
      </c>
      <c r="M401" s="31" t="s">
        <v>7703</v>
      </c>
      <c r="N401" s="2" t="s">
        <v>7725</v>
      </c>
      <c r="O401" s="2" t="s">
        <v>7705</v>
      </c>
      <c r="P401" s="155" t="s">
        <v>7788</v>
      </c>
      <c r="Q401" s="2" t="s">
        <v>7800</v>
      </c>
      <c r="R401" s="2">
        <v>96700712</v>
      </c>
      <c r="S401" s="159" t="s">
        <v>8362</v>
      </c>
      <c r="T401" s="159">
        <v>1983</v>
      </c>
      <c r="U401" s="159" t="s">
        <v>107</v>
      </c>
      <c r="V401" s="3" t="s">
        <v>7709</v>
      </c>
      <c r="W401" s="2">
        <v>135</v>
      </c>
      <c r="X401" s="2"/>
      <c r="Y401" s="2"/>
      <c r="Z401" s="2"/>
      <c r="AA401" s="2"/>
      <c r="AB401" s="2"/>
      <c r="AC401" s="2"/>
      <c r="AD401" s="2"/>
      <c r="AE401" s="2"/>
      <c r="AF401" s="2"/>
      <c r="AG401" s="2"/>
      <c r="AH401" s="2"/>
      <c r="AI401" s="2"/>
      <c r="AJ401" s="2"/>
      <c r="AK401" s="2"/>
      <c r="AL401" s="2"/>
      <c r="AM401" s="2"/>
      <c r="AN401" s="2"/>
    </row>
    <row r="402" spans="2:40">
      <c r="B402" s="26">
        <v>740</v>
      </c>
      <c r="C402" s="26" t="str">
        <f t="shared" si="44"/>
        <v>Y</v>
      </c>
      <c r="D402" s="26" t="b">
        <f t="shared" si="45"/>
        <v>0</v>
      </c>
      <c r="E402" s="26" t="str">
        <f t="shared" si="46"/>
        <v>N</v>
      </c>
      <c r="F402" s="2" t="s">
        <v>8363</v>
      </c>
      <c r="G402" s="2" t="str">
        <f t="shared" si="47"/>
        <v/>
      </c>
      <c r="H402" s="8" t="s">
        <v>363</v>
      </c>
      <c r="I402" s="8"/>
      <c r="J402" s="8"/>
      <c r="K402" s="31" t="s">
        <v>7701</v>
      </c>
      <c r="L402" s="31" t="s">
        <v>7702</v>
      </c>
      <c r="M402" s="31" t="s">
        <v>7703</v>
      </c>
      <c r="N402" s="2" t="s">
        <v>7729</v>
      </c>
      <c r="O402" s="2" t="s">
        <v>7705</v>
      </c>
      <c r="P402" s="155" t="s">
        <v>7788</v>
      </c>
      <c r="Q402" s="2" t="s">
        <v>7800</v>
      </c>
      <c r="R402" s="2">
        <v>96700712</v>
      </c>
      <c r="S402" s="159" t="s">
        <v>8362</v>
      </c>
      <c r="T402" s="159">
        <v>1983</v>
      </c>
      <c r="U402" s="159" t="s">
        <v>107</v>
      </c>
      <c r="V402" s="3" t="s">
        <v>7709</v>
      </c>
      <c r="W402" s="2">
        <v>135</v>
      </c>
      <c r="X402" s="2"/>
      <c r="Y402" s="2"/>
      <c r="Z402" s="2"/>
      <c r="AA402" s="2"/>
      <c r="AB402" s="2"/>
      <c r="AC402" s="2"/>
      <c r="AD402" s="2"/>
      <c r="AE402" s="2"/>
      <c r="AF402" s="2"/>
      <c r="AG402" s="2"/>
      <c r="AH402" s="2"/>
      <c r="AI402" s="2"/>
      <c r="AJ402" s="2"/>
      <c r="AK402" s="2"/>
      <c r="AL402" s="2"/>
      <c r="AM402" s="2"/>
      <c r="AN402" s="2"/>
    </row>
    <row r="403" spans="2:40">
      <c r="B403" s="26">
        <v>741</v>
      </c>
      <c r="C403" s="26" t="str">
        <f t="shared" si="44"/>
        <v>Y</v>
      </c>
      <c r="D403" s="26" t="b">
        <f t="shared" si="45"/>
        <v>0</v>
      </c>
      <c r="E403" s="26" t="str">
        <f t="shared" si="46"/>
        <v>N</v>
      </c>
      <c r="F403" s="2" t="s">
        <v>8364</v>
      </c>
      <c r="G403" s="2" t="str">
        <f t="shared" si="47"/>
        <v/>
      </c>
      <c r="H403" s="8" t="s">
        <v>363</v>
      </c>
      <c r="I403" s="8"/>
      <c r="J403" s="8"/>
      <c r="K403" s="31" t="s">
        <v>7701</v>
      </c>
      <c r="L403" s="31" t="s">
        <v>7702</v>
      </c>
      <c r="M403" s="31" t="s">
        <v>7703</v>
      </c>
      <c r="N403" s="2" t="s">
        <v>7900</v>
      </c>
      <c r="O403" s="2" t="s">
        <v>7705</v>
      </c>
      <c r="P403" s="155" t="s">
        <v>7788</v>
      </c>
      <c r="Q403" s="2" t="s">
        <v>7807</v>
      </c>
      <c r="R403" s="2">
        <v>96700713</v>
      </c>
      <c r="S403" s="159" t="s">
        <v>8365</v>
      </c>
      <c r="T403" s="159">
        <v>2119</v>
      </c>
      <c r="U403" s="159" t="s">
        <v>107</v>
      </c>
      <c r="V403" s="3" t="s">
        <v>7709</v>
      </c>
      <c r="W403" s="2">
        <v>200</v>
      </c>
      <c r="X403" s="2"/>
      <c r="Y403" s="2"/>
      <c r="Z403" s="2"/>
      <c r="AA403" s="2"/>
      <c r="AB403" s="2"/>
      <c r="AC403" s="2"/>
      <c r="AD403" s="2"/>
      <c r="AE403" s="2"/>
      <c r="AF403" s="2"/>
      <c r="AG403" s="2"/>
      <c r="AH403" s="2"/>
      <c r="AI403" s="2"/>
      <c r="AJ403" s="2"/>
      <c r="AK403" s="2"/>
      <c r="AL403" s="2"/>
      <c r="AM403" s="2"/>
      <c r="AN403" s="2"/>
    </row>
    <row r="404" spans="2:40">
      <c r="B404" s="26">
        <v>742</v>
      </c>
      <c r="C404" s="26" t="str">
        <f t="shared" si="44"/>
        <v>Y</v>
      </c>
      <c r="D404" s="26" t="b">
        <f t="shared" si="45"/>
        <v>0</v>
      </c>
      <c r="E404" s="26" t="str">
        <f t="shared" si="46"/>
        <v>N</v>
      </c>
      <c r="F404" s="2" t="s">
        <v>8366</v>
      </c>
      <c r="G404" s="2" t="str">
        <f t="shared" si="47"/>
        <v/>
      </c>
      <c r="H404" s="8" t="s">
        <v>363</v>
      </c>
      <c r="I404" s="8"/>
      <c r="J404" s="8"/>
      <c r="K404" s="31" t="s">
        <v>7701</v>
      </c>
      <c r="L404" s="31" t="s">
        <v>7702</v>
      </c>
      <c r="M404" s="31" t="s">
        <v>7703</v>
      </c>
      <c r="N404" s="2" t="s">
        <v>7903</v>
      </c>
      <c r="O404" s="2" t="s">
        <v>7705</v>
      </c>
      <c r="P404" s="155" t="s">
        <v>7788</v>
      </c>
      <c r="Q404" s="2" t="s">
        <v>7807</v>
      </c>
      <c r="R404" s="2">
        <v>96700713</v>
      </c>
      <c r="S404" s="159" t="s">
        <v>8365</v>
      </c>
      <c r="T404" s="159">
        <v>2119</v>
      </c>
      <c r="U404" s="159" t="s">
        <v>107</v>
      </c>
      <c r="V404" s="3" t="s">
        <v>7709</v>
      </c>
      <c r="W404" s="2">
        <v>200</v>
      </c>
      <c r="X404" s="2"/>
      <c r="Y404" s="2"/>
      <c r="Z404" s="2"/>
      <c r="AA404" s="2"/>
      <c r="AB404" s="2"/>
      <c r="AC404" s="2"/>
      <c r="AD404" s="2"/>
      <c r="AE404" s="2"/>
      <c r="AF404" s="2"/>
      <c r="AG404" s="2"/>
      <c r="AH404" s="2"/>
      <c r="AI404" s="2"/>
      <c r="AJ404" s="2"/>
      <c r="AK404" s="2"/>
      <c r="AL404" s="2"/>
      <c r="AM404" s="2"/>
      <c r="AN404" s="2"/>
    </row>
    <row r="405" spans="2:40">
      <c r="B405" s="26">
        <v>743</v>
      </c>
      <c r="C405" s="26" t="str">
        <f t="shared" si="44"/>
        <v>Y</v>
      </c>
      <c r="D405" s="26" t="b">
        <f t="shared" si="45"/>
        <v>0</v>
      </c>
      <c r="E405" s="26" t="str">
        <f t="shared" si="46"/>
        <v>N</v>
      </c>
      <c r="F405" s="2" t="s">
        <v>8367</v>
      </c>
      <c r="G405" s="2" t="str">
        <f t="shared" si="47"/>
        <v/>
      </c>
      <c r="H405" s="8" t="s">
        <v>363</v>
      </c>
      <c r="I405" s="8"/>
      <c r="J405" s="8"/>
      <c r="K405" s="31" t="s">
        <v>7701</v>
      </c>
      <c r="L405" s="31" t="s">
        <v>7702</v>
      </c>
      <c r="M405" s="31" t="s">
        <v>7703</v>
      </c>
      <c r="N405" s="2" t="s">
        <v>7731</v>
      </c>
      <c r="O405" s="2" t="s">
        <v>7705</v>
      </c>
      <c r="P405" s="155" t="s">
        <v>7788</v>
      </c>
      <c r="Q405" s="2" t="s">
        <v>7800</v>
      </c>
      <c r="R405" s="2">
        <v>96700714</v>
      </c>
      <c r="S405" s="159" t="s">
        <v>8368</v>
      </c>
      <c r="T405" s="159">
        <v>2050</v>
      </c>
      <c r="U405" s="159" t="s">
        <v>107</v>
      </c>
      <c r="V405" s="3" t="s">
        <v>7709</v>
      </c>
      <c r="W405" s="2">
        <v>200</v>
      </c>
      <c r="X405" s="2"/>
      <c r="Y405" s="2"/>
      <c r="Z405" s="2"/>
      <c r="AA405" s="2"/>
      <c r="AB405" s="2"/>
      <c r="AC405" s="2"/>
      <c r="AD405" s="2"/>
      <c r="AE405" s="2"/>
      <c r="AF405" s="2"/>
      <c r="AG405" s="2"/>
      <c r="AH405" s="2"/>
      <c r="AI405" s="2"/>
      <c r="AJ405" s="2"/>
      <c r="AK405" s="2"/>
      <c r="AL405" s="2"/>
      <c r="AM405" s="2"/>
      <c r="AN405" s="2"/>
    </row>
    <row r="406" spans="2:40">
      <c r="B406" s="26">
        <v>744</v>
      </c>
      <c r="C406" s="26" t="str">
        <f t="shared" si="44"/>
        <v>Y</v>
      </c>
      <c r="D406" s="26" t="b">
        <f t="shared" si="45"/>
        <v>0</v>
      </c>
      <c r="E406" s="26" t="str">
        <f t="shared" si="46"/>
        <v>N</v>
      </c>
      <c r="F406" s="2" t="s">
        <v>8369</v>
      </c>
      <c r="G406" s="2" t="str">
        <f t="shared" si="47"/>
        <v/>
      </c>
      <c r="H406" s="8" t="s">
        <v>363</v>
      </c>
      <c r="I406" s="8"/>
      <c r="J406" s="8"/>
      <c r="K406" s="31" t="s">
        <v>7701</v>
      </c>
      <c r="L406" s="31" t="s">
        <v>7702</v>
      </c>
      <c r="M406" s="31" t="s">
        <v>7703</v>
      </c>
      <c r="N406" s="2" t="s">
        <v>7735</v>
      </c>
      <c r="O406" s="2" t="s">
        <v>7705</v>
      </c>
      <c r="P406" s="155" t="s">
        <v>7788</v>
      </c>
      <c r="Q406" s="2" t="s">
        <v>7800</v>
      </c>
      <c r="R406" s="2">
        <v>96700714</v>
      </c>
      <c r="S406" s="159" t="s">
        <v>8368</v>
      </c>
      <c r="T406" s="159">
        <v>2050</v>
      </c>
      <c r="U406" s="159" t="s">
        <v>107</v>
      </c>
      <c r="V406" s="3" t="s">
        <v>7709</v>
      </c>
      <c r="W406" s="2">
        <v>200</v>
      </c>
      <c r="X406" s="2"/>
      <c r="Y406" s="2"/>
      <c r="Z406" s="2"/>
      <c r="AA406" s="2"/>
      <c r="AB406" s="2"/>
      <c r="AC406" s="2"/>
      <c r="AD406" s="2"/>
      <c r="AE406" s="2"/>
      <c r="AF406" s="2"/>
      <c r="AG406" s="2"/>
      <c r="AH406" s="2"/>
      <c r="AI406" s="2"/>
      <c r="AJ406" s="2"/>
      <c r="AK406" s="2"/>
      <c r="AL406" s="2"/>
      <c r="AM406" s="2"/>
      <c r="AN406" s="2"/>
    </row>
    <row r="407" spans="2:40">
      <c r="B407" s="26">
        <v>745</v>
      </c>
      <c r="C407" s="26" t="str">
        <f t="shared" si="44"/>
        <v>Y</v>
      </c>
      <c r="D407" s="26" t="b">
        <f t="shared" si="45"/>
        <v>0</v>
      </c>
      <c r="E407" s="26" t="str">
        <f t="shared" si="46"/>
        <v>N</v>
      </c>
      <c r="F407" s="2" t="s">
        <v>8370</v>
      </c>
      <c r="G407" s="2" t="str">
        <f t="shared" si="47"/>
        <v/>
      </c>
      <c r="H407" s="8" t="s">
        <v>363</v>
      </c>
      <c r="I407" s="8"/>
      <c r="J407" s="8"/>
      <c r="K407" s="31" t="s">
        <v>7701</v>
      </c>
      <c r="L407" s="31" t="s">
        <v>7702</v>
      </c>
      <c r="M407" s="31" t="s">
        <v>7703</v>
      </c>
      <c r="N407" s="2" t="s">
        <v>8187</v>
      </c>
      <c r="O407" s="2" t="s">
        <v>7705</v>
      </c>
      <c r="P407" s="155" t="s">
        <v>7788</v>
      </c>
      <c r="Q407" s="2" t="s">
        <v>8083</v>
      </c>
      <c r="R407" s="2">
        <v>96700715</v>
      </c>
      <c r="S407" s="159" t="s">
        <v>8371</v>
      </c>
      <c r="T407" s="159">
        <v>2255</v>
      </c>
      <c r="U407" s="159" t="s">
        <v>107</v>
      </c>
      <c r="V407" s="3" t="s">
        <v>7709</v>
      </c>
      <c r="W407" s="2">
        <v>240</v>
      </c>
      <c r="X407" s="2"/>
      <c r="Y407" s="2"/>
      <c r="Z407" s="2"/>
      <c r="AA407" s="2"/>
      <c r="AB407" s="2"/>
      <c r="AC407" s="2"/>
      <c r="AD407" s="2"/>
      <c r="AE407" s="2"/>
      <c r="AF407" s="2"/>
      <c r="AG407" s="2"/>
      <c r="AH407" s="2"/>
      <c r="AI407" s="2"/>
      <c r="AJ407" s="2"/>
      <c r="AK407" s="2"/>
      <c r="AL407" s="2"/>
      <c r="AM407" s="2"/>
      <c r="AN407" s="2"/>
    </row>
    <row r="408" spans="2:40">
      <c r="B408" s="26">
        <v>746</v>
      </c>
      <c r="C408" s="26" t="str">
        <f t="shared" si="44"/>
        <v>Y</v>
      </c>
      <c r="D408" s="26" t="b">
        <f t="shared" si="45"/>
        <v>0</v>
      </c>
      <c r="E408" s="26" t="str">
        <f t="shared" si="46"/>
        <v>N</v>
      </c>
      <c r="F408" s="2" t="s">
        <v>8372</v>
      </c>
      <c r="G408" s="2" t="str">
        <f t="shared" si="47"/>
        <v/>
      </c>
      <c r="H408" s="8" t="s">
        <v>363</v>
      </c>
      <c r="I408" s="8"/>
      <c r="J408" s="8"/>
      <c r="K408" s="31" t="s">
        <v>7701</v>
      </c>
      <c r="L408" s="31" t="s">
        <v>7702</v>
      </c>
      <c r="M408" s="31" t="s">
        <v>7703</v>
      </c>
      <c r="N408" s="2" t="s">
        <v>8191</v>
      </c>
      <c r="O408" s="2" t="s">
        <v>7705</v>
      </c>
      <c r="P408" s="155" t="s">
        <v>7788</v>
      </c>
      <c r="Q408" s="2" t="s">
        <v>8083</v>
      </c>
      <c r="R408" s="2">
        <v>96700715</v>
      </c>
      <c r="S408" s="159" t="s">
        <v>8371</v>
      </c>
      <c r="T408" s="159">
        <v>2255</v>
      </c>
      <c r="U408" s="159" t="s">
        <v>107</v>
      </c>
      <c r="V408" s="3" t="s">
        <v>7709</v>
      </c>
      <c r="W408" s="2">
        <v>240</v>
      </c>
      <c r="X408" s="2"/>
      <c r="Y408" s="2"/>
      <c r="Z408" s="2"/>
      <c r="AA408" s="2"/>
      <c r="AB408" s="2"/>
      <c r="AC408" s="2"/>
      <c r="AD408" s="2"/>
      <c r="AE408" s="2"/>
      <c r="AF408" s="2"/>
      <c r="AG408" s="2"/>
      <c r="AH408" s="2"/>
      <c r="AI408" s="2"/>
      <c r="AJ408" s="2"/>
      <c r="AK408" s="2"/>
      <c r="AL408" s="2"/>
      <c r="AM408" s="2"/>
      <c r="AN408" s="2"/>
    </row>
    <row r="409" spans="2:40">
      <c r="B409" s="26">
        <v>747</v>
      </c>
      <c r="C409" s="26" t="str">
        <f t="shared" si="44"/>
        <v>Y</v>
      </c>
      <c r="D409" s="26" t="b">
        <f t="shared" si="45"/>
        <v>0</v>
      </c>
      <c r="E409" s="26" t="str">
        <f t="shared" si="46"/>
        <v>N</v>
      </c>
      <c r="F409" s="2" t="s">
        <v>8373</v>
      </c>
      <c r="G409" s="2" t="str">
        <f t="shared" si="47"/>
        <v/>
      </c>
      <c r="H409" s="8" t="s">
        <v>363</v>
      </c>
      <c r="I409" s="8"/>
      <c r="J409" s="8"/>
      <c r="K409" s="31" t="s">
        <v>7701</v>
      </c>
      <c r="L409" s="31" t="s">
        <v>7702</v>
      </c>
      <c r="M409" s="31" t="s">
        <v>7703</v>
      </c>
      <c r="N409" s="2" t="s">
        <v>7756</v>
      </c>
      <c r="O409" s="2" t="s">
        <v>7705</v>
      </c>
      <c r="P409" s="155" t="s">
        <v>7788</v>
      </c>
      <c r="Q409" s="2" t="s">
        <v>7807</v>
      </c>
      <c r="R409" s="2">
        <v>96700716</v>
      </c>
      <c r="S409" s="159" t="s">
        <v>8374</v>
      </c>
      <c r="T409" s="159">
        <v>2186</v>
      </c>
      <c r="U409" s="159" t="s">
        <v>107</v>
      </c>
      <c r="V409" s="3" t="s">
        <v>7709</v>
      </c>
      <c r="W409" s="2">
        <v>240</v>
      </c>
      <c r="X409" s="2"/>
      <c r="Y409" s="2"/>
      <c r="Z409" s="2"/>
      <c r="AA409" s="2"/>
      <c r="AB409" s="2"/>
      <c r="AC409" s="2"/>
      <c r="AD409" s="2"/>
      <c r="AE409" s="2"/>
      <c r="AF409" s="2"/>
      <c r="AG409" s="2"/>
      <c r="AH409" s="2"/>
      <c r="AI409" s="2"/>
      <c r="AJ409" s="2"/>
      <c r="AK409" s="2"/>
      <c r="AL409" s="2"/>
      <c r="AM409" s="2"/>
      <c r="AN409" s="2"/>
    </row>
    <row r="410" spans="2:40">
      <c r="B410" s="26">
        <v>748</v>
      </c>
      <c r="C410" s="26" t="str">
        <f t="shared" si="44"/>
        <v>Y</v>
      </c>
      <c r="D410" s="26" t="b">
        <f t="shared" si="45"/>
        <v>0</v>
      </c>
      <c r="E410" s="26" t="str">
        <f t="shared" si="46"/>
        <v>N</v>
      </c>
      <c r="F410" s="2" t="s">
        <v>8375</v>
      </c>
      <c r="G410" s="2" t="str">
        <f t="shared" si="47"/>
        <v/>
      </c>
      <c r="H410" s="8" t="s">
        <v>363</v>
      </c>
      <c r="I410" s="8"/>
      <c r="J410" s="8"/>
      <c r="K410" s="31" t="s">
        <v>7701</v>
      </c>
      <c r="L410" s="31" t="s">
        <v>7702</v>
      </c>
      <c r="M410" s="31" t="s">
        <v>7703</v>
      </c>
      <c r="N410" s="2" t="s">
        <v>7760</v>
      </c>
      <c r="O410" s="2" t="s">
        <v>7705</v>
      </c>
      <c r="P410" s="155" t="s">
        <v>7788</v>
      </c>
      <c r="Q410" s="2" t="s">
        <v>7807</v>
      </c>
      <c r="R410" s="2">
        <v>96700716</v>
      </c>
      <c r="S410" s="159" t="s">
        <v>8374</v>
      </c>
      <c r="T410" s="159">
        <v>2186</v>
      </c>
      <c r="U410" s="159" t="s">
        <v>107</v>
      </c>
      <c r="V410" s="3" t="s">
        <v>7709</v>
      </c>
      <c r="W410" s="2">
        <v>240</v>
      </c>
      <c r="X410" s="2"/>
      <c r="Y410" s="2"/>
      <c r="Z410" s="2"/>
      <c r="AA410" s="2"/>
      <c r="AB410" s="2"/>
      <c r="AC410" s="2"/>
      <c r="AD410" s="2"/>
      <c r="AE410" s="2"/>
      <c r="AF410" s="2"/>
      <c r="AG410" s="2"/>
      <c r="AH410" s="2"/>
      <c r="AI410" s="2"/>
      <c r="AJ410" s="2"/>
      <c r="AK410" s="2"/>
      <c r="AL410" s="2"/>
      <c r="AM410" s="2"/>
      <c r="AN410" s="2"/>
    </row>
    <row r="411" spans="2:40">
      <c r="B411" s="26">
        <v>749</v>
      </c>
      <c r="C411" s="26" t="str">
        <f t="shared" si="44"/>
        <v>Y</v>
      </c>
      <c r="D411" s="26" t="b">
        <f t="shared" si="45"/>
        <v>0</v>
      </c>
      <c r="E411" s="26" t="str">
        <f t="shared" si="46"/>
        <v>N</v>
      </c>
      <c r="F411" s="2" t="s">
        <v>8376</v>
      </c>
      <c r="G411" s="2" t="str">
        <f t="shared" si="47"/>
        <v/>
      </c>
      <c r="H411" s="8" t="s">
        <v>363</v>
      </c>
      <c r="I411" s="8"/>
      <c r="J411" s="8"/>
      <c r="K411" s="31" t="s">
        <v>7701</v>
      </c>
      <c r="L411" s="31" t="s">
        <v>7702</v>
      </c>
      <c r="M411" s="31" t="s">
        <v>7703</v>
      </c>
      <c r="N411" s="2" t="s">
        <v>7762</v>
      </c>
      <c r="O411" s="2" t="s">
        <v>7705</v>
      </c>
      <c r="P411" s="155" t="s">
        <v>7788</v>
      </c>
      <c r="Q411" s="2" t="s">
        <v>7807</v>
      </c>
      <c r="R411" s="2">
        <v>96700717</v>
      </c>
      <c r="S411" s="159" t="s">
        <v>8377</v>
      </c>
      <c r="T411" s="159">
        <v>2322</v>
      </c>
      <c r="U411" s="159" t="s">
        <v>107</v>
      </c>
      <c r="V411" s="3" t="s">
        <v>7709</v>
      </c>
      <c r="W411" s="2">
        <v>265</v>
      </c>
      <c r="X411" s="2"/>
      <c r="Y411" s="2"/>
      <c r="Z411" s="2"/>
      <c r="AA411" s="2"/>
      <c r="AB411" s="2"/>
      <c r="AC411" s="2"/>
      <c r="AD411" s="2"/>
      <c r="AE411" s="2"/>
      <c r="AF411" s="2"/>
      <c r="AG411" s="2"/>
      <c r="AH411" s="2"/>
      <c r="AI411" s="2"/>
      <c r="AJ411" s="2"/>
      <c r="AK411" s="2"/>
      <c r="AL411" s="2"/>
      <c r="AM411" s="2"/>
      <c r="AN411" s="2"/>
    </row>
    <row r="412" spans="2:40">
      <c r="B412" s="26">
        <v>750</v>
      </c>
      <c r="C412" s="26" t="str">
        <f t="shared" si="44"/>
        <v>Y</v>
      </c>
      <c r="D412" s="26" t="b">
        <f t="shared" si="45"/>
        <v>0</v>
      </c>
      <c r="E412" s="26" t="str">
        <f t="shared" si="46"/>
        <v>N</v>
      </c>
      <c r="F412" s="2" t="s">
        <v>8378</v>
      </c>
      <c r="G412" s="2" t="str">
        <f t="shared" si="47"/>
        <v/>
      </c>
      <c r="H412" s="8" t="s">
        <v>363</v>
      </c>
      <c r="I412" s="8"/>
      <c r="J412" s="8"/>
      <c r="K412" s="31" t="s">
        <v>7701</v>
      </c>
      <c r="L412" s="31" t="s">
        <v>7702</v>
      </c>
      <c r="M412" s="31" t="s">
        <v>7703</v>
      </c>
      <c r="N412" s="2" t="s">
        <v>7765</v>
      </c>
      <c r="O412" s="2" t="s">
        <v>7705</v>
      </c>
      <c r="P412" s="155" t="s">
        <v>7788</v>
      </c>
      <c r="Q412" s="2" t="s">
        <v>7807</v>
      </c>
      <c r="R412" s="2">
        <v>96700717</v>
      </c>
      <c r="S412" s="159" t="s">
        <v>8377</v>
      </c>
      <c r="T412" s="159">
        <v>2322</v>
      </c>
      <c r="U412" s="159" t="s">
        <v>107</v>
      </c>
      <c r="V412" s="3" t="s">
        <v>7709</v>
      </c>
      <c r="W412" s="2">
        <v>265</v>
      </c>
      <c r="X412" s="2"/>
      <c r="Y412" s="2"/>
      <c r="Z412" s="2"/>
      <c r="AA412" s="2"/>
      <c r="AB412" s="2"/>
      <c r="AC412" s="2"/>
      <c r="AD412" s="2"/>
      <c r="AE412" s="2"/>
      <c r="AF412" s="2"/>
      <c r="AG412" s="2"/>
      <c r="AH412" s="2"/>
      <c r="AI412" s="2"/>
      <c r="AJ412" s="2"/>
      <c r="AK412" s="2"/>
      <c r="AL412" s="2"/>
      <c r="AM412" s="2"/>
      <c r="AN412" s="2"/>
    </row>
    <row r="413" spans="2:40">
      <c r="B413" s="26">
        <v>751</v>
      </c>
      <c r="C413" s="26" t="str">
        <f t="shared" si="44"/>
        <v>Y</v>
      </c>
      <c r="D413" s="26" t="b">
        <f t="shared" si="45"/>
        <v>0</v>
      </c>
      <c r="E413" s="26" t="str">
        <f t="shared" si="46"/>
        <v>N</v>
      </c>
      <c r="F413" s="2" t="s">
        <v>8379</v>
      </c>
      <c r="G413" s="2" t="str">
        <f t="shared" si="47"/>
        <v/>
      </c>
      <c r="H413" s="8" t="s">
        <v>363</v>
      </c>
      <c r="I413" s="8"/>
      <c r="J413" s="8"/>
      <c r="K413" s="31" t="s">
        <v>7701</v>
      </c>
      <c r="L413" s="31" t="s">
        <v>7702</v>
      </c>
      <c r="M413" s="31" t="s">
        <v>7703</v>
      </c>
      <c r="N413" s="2" t="s">
        <v>8326</v>
      </c>
      <c r="O413" s="2" t="s">
        <v>7705</v>
      </c>
      <c r="P413" s="155" t="s">
        <v>7788</v>
      </c>
      <c r="Q413" s="2" t="s">
        <v>8083</v>
      </c>
      <c r="R413" s="2">
        <v>96700718</v>
      </c>
      <c r="S413" s="159" t="s">
        <v>8380</v>
      </c>
      <c r="T413" s="159">
        <v>2730</v>
      </c>
      <c r="U413" s="159" t="s">
        <v>107</v>
      </c>
      <c r="V413" s="3" t="s">
        <v>7709</v>
      </c>
      <c r="W413" s="2">
        <v>310</v>
      </c>
      <c r="X413" s="2"/>
      <c r="Y413" s="2"/>
      <c r="Z413" s="2"/>
      <c r="AA413" s="2"/>
      <c r="AB413" s="2"/>
      <c r="AC413" s="2"/>
      <c r="AD413" s="2"/>
      <c r="AE413" s="2"/>
      <c r="AF413" s="2"/>
      <c r="AG413" s="2"/>
      <c r="AH413" s="2"/>
      <c r="AI413" s="2"/>
      <c r="AJ413" s="2"/>
      <c r="AK413" s="2"/>
      <c r="AL413" s="2"/>
      <c r="AM413" s="2"/>
      <c r="AN413" s="2"/>
    </row>
    <row r="414" spans="2:40">
      <c r="B414" s="26">
        <v>752</v>
      </c>
      <c r="C414" s="26" t="str">
        <f t="shared" si="44"/>
        <v>Y</v>
      </c>
      <c r="D414" s="26" t="b">
        <f t="shared" si="45"/>
        <v>0</v>
      </c>
      <c r="E414" s="26" t="str">
        <f t="shared" si="46"/>
        <v>N</v>
      </c>
      <c r="F414" s="2" t="s">
        <v>8381</v>
      </c>
      <c r="G414" s="2" t="str">
        <f t="shared" si="47"/>
        <v/>
      </c>
      <c r="H414" s="8" t="s">
        <v>363</v>
      </c>
      <c r="I414" s="8"/>
      <c r="J414" s="8"/>
      <c r="K414" s="31" t="s">
        <v>7701</v>
      </c>
      <c r="L414" s="31" t="s">
        <v>7702</v>
      </c>
      <c r="M414" s="31" t="s">
        <v>7703</v>
      </c>
      <c r="N414" s="2" t="s">
        <v>8329</v>
      </c>
      <c r="O414" s="2" t="s">
        <v>7705</v>
      </c>
      <c r="P414" s="155" t="s">
        <v>7788</v>
      </c>
      <c r="Q414" s="2" t="s">
        <v>8083</v>
      </c>
      <c r="R414" s="2">
        <v>96700718</v>
      </c>
      <c r="S414" s="159" t="s">
        <v>8380</v>
      </c>
      <c r="T414" s="159">
        <v>2730</v>
      </c>
      <c r="U414" s="159" t="s">
        <v>107</v>
      </c>
      <c r="V414" s="3" t="s">
        <v>7709</v>
      </c>
      <c r="W414" s="2">
        <v>310</v>
      </c>
      <c r="X414" s="2"/>
      <c r="Y414" s="2"/>
      <c r="Z414" s="2"/>
      <c r="AA414" s="2"/>
      <c r="AB414" s="2"/>
      <c r="AC414" s="2"/>
      <c r="AD414" s="2"/>
      <c r="AE414" s="2"/>
      <c r="AF414" s="2"/>
      <c r="AG414" s="2"/>
      <c r="AH414" s="2"/>
      <c r="AI414" s="2"/>
      <c r="AJ414" s="2"/>
      <c r="AK414" s="2"/>
      <c r="AL414" s="2"/>
      <c r="AM414" s="2"/>
      <c r="AN414" s="2"/>
    </row>
    <row r="415" spans="2:40">
      <c r="B415" s="26">
        <v>753</v>
      </c>
      <c r="C415" s="26" t="str">
        <f t="shared" si="44"/>
        <v>Y</v>
      </c>
      <c r="D415" s="26" t="b">
        <f t="shared" si="45"/>
        <v>0</v>
      </c>
      <c r="E415" s="26" t="str">
        <f t="shared" si="46"/>
        <v>N</v>
      </c>
      <c r="F415" s="2" t="s">
        <v>8382</v>
      </c>
      <c r="G415" s="2" t="str">
        <f t="shared" si="47"/>
        <v/>
      </c>
      <c r="H415" s="8" t="s">
        <v>363</v>
      </c>
      <c r="I415" s="8"/>
      <c r="J415" s="8"/>
      <c r="K415" s="31" t="s">
        <v>7701</v>
      </c>
      <c r="L415" s="31" t="s">
        <v>7702</v>
      </c>
      <c r="M415" s="31" t="s">
        <v>7703</v>
      </c>
      <c r="N415" s="2" t="s">
        <v>8331</v>
      </c>
      <c r="O415" s="2" t="s">
        <v>7705</v>
      </c>
      <c r="P415" s="155" t="s">
        <v>7788</v>
      </c>
      <c r="Q415" s="2" t="s">
        <v>8383</v>
      </c>
      <c r="R415" s="2">
        <v>96700719</v>
      </c>
      <c r="S415" s="159" t="s">
        <v>8384</v>
      </c>
      <c r="T415" s="159">
        <v>4229</v>
      </c>
      <c r="U415" s="159" t="s">
        <v>107</v>
      </c>
      <c r="V415" s="3" t="s">
        <v>7709</v>
      </c>
      <c r="W415" s="2">
        <v>420</v>
      </c>
      <c r="X415" s="2"/>
      <c r="Y415" s="2"/>
      <c r="Z415" s="2"/>
      <c r="AA415" s="2"/>
      <c r="AB415" s="2"/>
      <c r="AC415" s="2"/>
      <c r="AD415" s="2"/>
      <c r="AE415" s="2"/>
      <c r="AF415" s="2"/>
      <c r="AG415" s="2"/>
      <c r="AH415" s="2"/>
      <c r="AI415" s="2"/>
      <c r="AJ415" s="2"/>
      <c r="AK415" s="2"/>
      <c r="AL415" s="2"/>
      <c r="AM415" s="2"/>
      <c r="AN415" s="2"/>
    </row>
    <row r="416" spans="2:40">
      <c r="B416" s="26">
        <v>754</v>
      </c>
      <c r="C416" s="26" t="str">
        <f t="shared" si="44"/>
        <v>Y</v>
      </c>
      <c r="D416" s="26" t="b">
        <f t="shared" si="45"/>
        <v>0</v>
      </c>
      <c r="E416" s="26" t="str">
        <f t="shared" si="46"/>
        <v>N</v>
      </c>
      <c r="F416" s="2" t="s">
        <v>8385</v>
      </c>
      <c r="G416" s="2" t="str">
        <f t="shared" si="47"/>
        <v/>
      </c>
      <c r="H416" s="8" t="s">
        <v>363</v>
      </c>
      <c r="I416" s="8"/>
      <c r="J416" s="8"/>
      <c r="K416" s="31" t="s">
        <v>7701</v>
      </c>
      <c r="L416" s="31" t="s">
        <v>7702</v>
      </c>
      <c r="M416" s="31" t="s">
        <v>7703</v>
      </c>
      <c r="N416" s="2" t="s">
        <v>8335</v>
      </c>
      <c r="O416" s="2" t="s">
        <v>7705</v>
      </c>
      <c r="P416" s="155" t="s">
        <v>7788</v>
      </c>
      <c r="Q416" s="2" t="s">
        <v>8383</v>
      </c>
      <c r="R416" s="2">
        <v>96700719</v>
      </c>
      <c r="S416" s="159" t="s">
        <v>8386</v>
      </c>
      <c r="T416" s="159">
        <v>4229</v>
      </c>
      <c r="U416" s="159" t="s">
        <v>107</v>
      </c>
      <c r="V416" s="3" t="s">
        <v>7709</v>
      </c>
      <c r="W416" s="2">
        <v>420</v>
      </c>
      <c r="X416" s="2"/>
      <c r="Y416" s="2"/>
      <c r="Z416" s="2"/>
      <c r="AA416" s="2"/>
      <c r="AB416" s="2"/>
      <c r="AC416" s="2"/>
      <c r="AD416" s="2"/>
      <c r="AE416" s="2"/>
      <c r="AF416" s="2"/>
      <c r="AG416" s="2"/>
      <c r="AH416" s="2"/>
      <c r="AI416" s="2"/>
      <c r="AJ416" s="2"/>
      <c r="AK416" s="2"/>
      <c r="AL416" s="2"/>
      <c r="AM416" s="2"/>
      <c r="AN416" s="2"/>
    </row>
    <row r="417" spans="2:40">
      <c r="B417" s="26">
        <v>755</v>
      </c>
      <c r="C417" s="26" t="str">
        <f t="shared" si="44"/>
        <v>Y</v>
      </c>
      <c r="D417" s="26" t="b">
        <f t="shared" si="45"/>
        <v>0</v>
      </c>
      <c r="E417" s="26" t="str">
        <f t="shared" si="46"/>
        <v>N</v>
      </c>
      <c r="F417" s="2" t="s">
        <v>8387</v>
      </c>
      <c r="G417" s="2" t="str">
        <f t="shared" si="47"/>
        <v/>
      </c>
      <c r="H417" s="8" t="s">
        <v>363</v>
      </c>
      <c r="I417" s="8"/>
      <c r="J417" s="8"/>
      <c r="K417" s="31" t="s">
        <v>7701</v>
      </c>
      <c r="L417" s="31" t="s">
        <v>7702</v>
      </c>
      <c r="M417" s="31" t="s">
        <v>7703</v>
      </c>
      <c r="N417" s="2" t="s">
        <v>8338</v>
      </c>
      <c r="O417" s="2" t="s">
        <v>7705</v>
      </c>
      <c r="P417" s="155" t="s">
        <v>7788</v>
      </c>
      <c r="Q417" s="2" t="s">
        <v>8383</v>
      </c>
      <c r="R417" s="2" t="s">
        <v>544</v>
      </c>
      <c r="S417" s="159" t="s">
        <v>8388</v>
      </c>
      <c r="T417" s="159">
        <v>4771</v>
      </c>
      <c r="U417" s="159" t="s">
        <v>107</v>
      </c>
      <c r="V417" s="3" t="s">
        <v>7709</v>
      </c>
      <c r="W417" s="2">
        <v>600</v>
      </c>
      <c r="X417" s="2"/>
      <c r="Y417" s="2"/>
      <c r="Z417" s="2"/>
      <c r="AA417" s="2"/>
      <c r="AB417" s="2"/>
      <c r="AC417" s="2"/>
      <c r="AD417" s="2"/>
      <c r="AE417" s="2"/>
      <c r="AF417" s="2"/>
      <c r="AG417" s="2"/>
      <c r="AH417" s="2"/>
      <c r="AI417" s="2"/>
      <c r="AJ417" s="2"/>
      <c r="AK417" s="2"/>
      <c r="AL417" s="2"/>
      <c r="AM417" s="2"/>
      <c r="AN417" s="2"/>
    </row>
    <row r="418" spans="2:40">
      <c r="B418" s="26">
        <v>775</v>
      </c>
      <c r="C418" s="26" t="str">
        <f t="shared" ref="C418:C457" si="48">IF(K418 = "BaseplateSteel","Y","N")</f>
        <v>Y</v>
      </c>
      <c r="D418" s="26" t="b">
        <f t="shared" ref="D418:D457" si="49">OR(P418 = "Woods_Sureflex", P418 = "Falk_T10_Grid")</f>
        <v>1</v>
      </c>
      <c r="E418" s="26" t="str">
        <f t="shared" ref="E418:E457" si="50">IF(AND(C418="Y", D418=TRUE),"Y","N")</f>
        <v>Y</v>
      </c>
      <c r="F418" s="2" t="s">
        <v>8389</v>
      </c>
      <c r="G418" s="2" t="str">
        <f t="shared" ref="G418:G457" si="51">IF(E418="Y",F418,"")</f>
        <v>ConTab_BOM_KP_Baseplates_775</v>
      </c>
      <c r="H418" s="8" t="s">
        <v>363</v>
      </c>
      <c r="I418" s="8"/>
      <c r="J418" s="8"/>
      <c r="K418" s="31" t="s">
        <v>7701</v>
      </c>
      <c r="L418" s="31" t="s">
        <v>7702</v>
      </c>
      <c r="M418" s="31" t="s">
        <v>7703</v>
      </c>
      <c r="N418" s="2" t="s">
        <v>7719</v>
      </c>
      <c r="O418" s="2" t="s">
        <v>7814</v>
      </c>
      <c r="P418" s="155" t="s">
        <v>7706</v>
      </c>
      <c r="Q418" s="2" t="s">
        <v>7726</v>
      </c>
      <c r="R418" s="2" t="s">
        <v>544</v>
      </c>
      <c r="S418" s="159" t="s">
        <v>8390</v>
      </c>
      <c r="T418" s="159">
        <v>1560</v>
      </c>
      <c r="U418" s="159" t="s">
        <v>107</v>
      </c>
      <c r="V418" s="3" t="s">
        <v>7709</v>
      </c>
      <c r="W418" s="2">
        <v>70</v>
      </c>
      <c r="X418" s="2"/>
      <c r="Y418" s="2"/>
      <c r="Z418" s="2"/>
      <c r="AA418" s="2"/>
      <c r="AB418" s="2"/>
      <c r="AC418" s="2"/>
      <c r="AD418" s="2"/>
      <c r="AE418" s="2"/>
      <c r="AF418" s="2"/>
      <c r="AG418" s="2"/>
      <c r="AH418" s="2"/>
      <c r="AI418" s="2"/>
      <c r="AJ418" s="2"/>
      <c r="AK418" s="2"/>
      <c r="AL418" s="2"/>
      <c r="AM418" s="2"/>
      <c r="AN418" s="2"/>
    </row>
    <row r="419" spans="2:40">
      <c r="B419" s="26">
        <v>776</v>
      </c>
      <c r="C419" s="26" t="str">
        <f t="shared" si="48"/>
        <v>Y</v>
      </c>
      <c r="D419" s="26" t="b">
        <f t="shared" si="49"/>
        <v>1</v>
      </c>
      <c r="E419" s="26" t="str">
        <f t="shared" si="50"/>
        <v>Y</v>
      </c>
      <c r="F419" s="2" t="s">
        <v>8391</v>
      </c>
      <c r="G419" s="2" t="str">
        <f t="shared" si="51"/>
        <v>ConTab_BOM_KP_Baseplates_776</v>
      </c>
      <c r="H419" s="8" t="s">
        <v>363</v>
      </c>
      <c r="I419" s="8"/>
      <c r="J419" s="8"/>
      <c r="K419" s="31" t="s">
        <v>7701</v>
      </c>
      <c r="L419" s="31" t="s">
        <v>7702</v>
      </c>
      <c r="M419" s="31" t="s">
        <v>7703</v>
      </c>
      <c r="N419" s="2" t="s">
        <v>7723</v>
      </c>
      <c r="O419" s="2" t="s">
        <v>7814</v>
      </c>
      <c r="P419" s="155" t="s">
        <v>7706</v>
      </c>
      <c r="Q419" s="2" t="s">
        <v>7726</v>
      </c>
      <c r="R419" s="2" t="s">
        <v>544</v>
      </c>
      <c r="S419" s="159" t="s">
        <v>8390</v>
      </c>
      <c r="T419" s="159">
        <v>1560</v>
      </c>
      <c r="U419" s="159" t="s">
        <v>107</v>
      </c>
      <c r="V419" s="3" t="s">
        <v>7709</v>
      </c>
      <c r="W419" s="2">
        <v>70</v>
      </c>
      <c r="X419" s="2"/>
      <c r="Y419" s="2"/>
      <c r="Z419" s="2"/>
      <c r="AA419" s="2"/>
      <c r="AB419" s="2"/>
      <c r="AC419" s="2"/>
      <c r="AD419" s="2"/>
      <c r="AE419" s="2"/>
      <c r="AF419" s="2"/>
      <c r="AG419" s="2"/>
      <c r="AH419" s="2"/>
      <c r="AI419" s="2"/>
      <c r="AJ419" s="2"/>
      <c r="AK419" s="2"/>
      <c r="AL419" s="2"/>
      <c r="AM419" s="2"/>
      <c r="AN419" s="2"/>
    </row>
    <row r="420" spans="2:40">
      <c r="B420" s="26">
        <v>777</v>
      </c>
      <c r="C420" s="26" t="str">
        <f t="shared" si="48"/>
        <v>Y</v>
      </c>
      <c r="D420" s="26" t="b">
        <f t="shared" si="49"/>
        <v>1</v>
      </c>
      <c r="E420" s="26" t="str">
        <f t="shared" si="50"/>
        <v>Y</v>
      </c>
      <c r="F420" s="2" t="s">
        <v>8392</v>
      </c>
      <c r="G420" s="2" t="str">
        <f t="shared" si="51"/>
        <v>ConTab_BOM_KP_Baseplates_777</v>
      </c>
      <c r="H420" s="8" t="s">
        <v>363</v>
      </c>
      <c r="I420" s="8"/>
      <c r="J420" s="8"/>
      <c r="K420" s="31" t="s">
        <v>7701</v>
      </c>
      <c r="L420" s="31" t="s">
        <v>7702</v>
      </c>
      <c r="M420" s="31" t="s">
        <v>7703</v>
      </c>
      <c r="N420" s="2" t="s">
        <v>7725</v>
      </c>
      <c r="O420" s="2" t="s">
        <v>7814</v>
      </c>
      <c r="P420" s="155" t="s">
        <v>7706</v>
      </c>
      <c r="Q420" s="2" t="s">
        <v>7732</v>
      </c>
      <c r="R420" s="2" t="s">
        <v>544</v>
      </c>
      <c r="S420" s="159" t="s">
        <v>8393</v>
      </c>
      <c r="T420" s="159">
        <v>1627</v>
      </c>
      <c r="U420" s="159" t="s">
        <v>107</v>
      </c>
      <c r="V420" s="3" t="s">
        <v>7709</v>
      </c>
      <c r="W420" s="2">
        <v>135</v>
      </c>
      <c r="X420" s="2"/>
      <c r="Y420" s="2"/>
      <c r="Z420" s="2"/>
      <c r="AA420" s="2"/>
      <c r="AB420" s="2"/>
      <c r="AC420" s="2"/>
      <c r="AD420" s="2"/>
      <c r="AE420" s="2"/>
      <c r="AF420" s="2"/>
      <c r="AG420" s="2"/>
      <c r="AH420" s="2"/>
      <c r="AI420" s="2"/>
      <c r="AJ420" s="2"/>
      <c r="AK420" s="2"/>
      <c r="AL420" s="2"/>
      <c r="AM420" s="2"/>
      <c r="AN420" s="2"/>
    </row>
    <row r="421" spans="2:40">
      <c r="B421" s="26">
        <v>778</v>
      </c>
      <c r="C421" s="26" t="str">
        <f t="shared" si="48"/>
        <v>Y</v>
      </c>
      <c r="D421" s="26" t="b">
        <f t="shared" si="49"/>
        <v>1</v>
      </c>
      <c r="E421" s="26" t="str">
        <f t="shared" si="50"/>
        <v>Y</v>
      </c>
      <c r="F421" s="2" t="s">
        <v>8394</v>
      </c>
      <c r="G421" s="2" t="str">
        <f t="shared" si="51"/>
        <v>ConTab_BOM_KP_Baseplates_778</v>
      </c>
      <c r="H421" s="8" t="s">
        <v>363</v>
      </c>
      <c r="I421" s="8"/>
      <c r="J421" s="8"/>
      <c r="K421" s="31" t="s">
        <v>7701</v>
      </c>
      <c r="L421" s="31" t="s">
        <v>7702</v>
      </c>
      <c r="M421" s="31" t="s">
        <v>7703</v>
      </c>
      <c r="N421" s="2" t="s">
        <v>7729</v>
      </c>
      <c r="O421" s="2" t="s">
        <v>7814</v>
      </c>
      <c r="P421" s="155" t="s">
        <v>7706</v>
      </c>
      <c r="Q421" s="2" t="s">
        <v>7732</v>
      </c>
      <c r="R421" s="2" t="s">
        <v>544</v>
      </c>
      <c r="S421" s="159" t="s">
        <v>8393</v>
      </c>
      <c r="T421" s="159">
        <v>1627</v>
      </c>
      <c r="U421" s="159" t="s">
        <v>107</v>
      </c>
      <c r="V421" s="3" t="s">
        <v>7709</v>
      </c>
      <c r="W421" s="2">
        <v>135</v>
      </c>
      <c r="X421" s="2"/>
      <c r="Y421" s="2"/>
      <c r="Z421" s="2"/>
      <c r="AA421" s="2"/>
      <c r="AB421" s="2"/>
      <c r="AC421" s="2"/>
      <c r="AD421" s="2"/>
      <c r="AE421" s="2"/>
      <c r="AF421" s="2"/>
      <c r="AG421" s="2"/>
      <c r="AH421" s="2"/>
      <c r="AI421" s="2"/>
      <c r="AJ421" s="2"/>
      <c r="AK421" s="2"/>
      <c r="AL421" s="2"/>
      <c r="AM421" s="2"/>
      <c r="AN421" s="2"/>
    </row>
    <row r="422" spans="2:40">
      <c r="B422" s="26">
        <v>779</v>
      </c>
      <c r="C422" s="26" t="str">
        <f t="shared" si="48"/>
        <v>Y</v>
      </c>
      <c r="D422" s="26" t="b">
        <f t="shared" si="49"/>
        <v>1</v>
      </c>
      <c r="E422" s="26" t="str">
        <f t="shared" si="50"/>
        <v>Y</v>
      </c>
      <c r="F422" s="2" t="s">
        <v>8395</v>
      </c>
      <c r="G422" s="2" t="str">
        <f t="shared" si="51"/>
        <v>ConTab_BOM_KP_Baseplates_779</v>
      </c>
      <c r="H422" s="8" t="s">
        <v>363</v>
      </c>
      <c r="I422" s="8"/>
      <c r="J422" s="8"/>
      <c r="K422" s="31" t="s">
        <v>7701</v>
      </c>
      <c r="L422" s="31" t="s">
        <v>7702</v>
      </c>
      <c r="M422" s="31" t="s">
        <v>7703</v>
      </c>
      <c r="N422" s="2" t="s">
        <v>7900</v>
      </c>
      <c r="O422" s="2" t="s">
        <v>7814</v>
      </c>
      <c r="P422" s="155" t="s">
        <v>7706</v>
      </c>
      <c r="Q422" s="2" t="s">
        <v>8183</v>
      </c>
      <c r="R422" s="2" t="s">
        <v>544</v>
      </c>
      <c r="S422" s="159" t="s">
        <v>8396</v>
      </c>
      <c r="T422" s="159">
        <v>1762</v>
      </c>
      <c r="U422" s="159" t="s">
        <v>107</v>
      </c>
      <c r="V422" s="3" t="s">
        <v>7709</v>
      </c>
      <c r="W422" s="2">
        <v>200</v>
      </c>
      <c r="X422" s="2"/>
      <c r="Y422" s="2"/>
      <c r="Z422" s="2"/>
      <c r="AA422" s="2"/>
      <c r="AB422" s="2"/>
      <c r="AC422" s="2"/>
      <c r="AD422" s="2"/>
      <c r="AE422" s="2"/>
      <c r="AF422" s="2"/>
      <c r="AG422" s="2"/>
      <c r="AH422" s="2"/>
      <c r="AI422" s="2"/>
      <c r="AJ422" s="2"/>
      <c r="AK422" s="2"/>
      <c r="AL422" s="2"/>
      <c r="AM422" s="2"/>
      <c r="AN422" s="2"/>
    </row>
    <row r="423" spans="2:40">
      <c r="B423" s="26">
        <v>780</v>
      </c>
      <c r="C423" s="26" t="str">
        <f t="shared" si="48"/>
        <v>Y</v>
      </c>
      <c r="D423" s="26" t="b">
        <f t="shared" si="49"/>
        <v>1</v>
      </c>
      <c r="E423" s="26" t="str">
        <f t="shared" si="50"/>
        <v>Y</v>
      </c>
      <c r="F423" s="2" t="s">
        <v>8397</v>
      </c>
      <c r="G423" s="2" t="str">
        <f t="shared" si="51"/>
        <v>ConTab_BOM_KP_Baseplates_780</v>
      </c>
      <c r="H423" s="8" t="s">
        <v>363</v>
      </c>
      <c r="I423" s="8"/>
      <c r="J423" s="8"/>
      <c r="K423" s="31" t="s">
        <v>7701</v>
      </c>
      <c r="L423" s="31" t="s">
        <v>7702</v>
      </c>
      <c r="M423" s="31" t="s">
        <v>7703</v>
      </c>
      <c r="N423" s="2" t="s">
        <v>7903</v>
      </c>
      <c r="O423" s="2" t="s">
        <v>7814</v>
      </c>
      <c r="P423" s="155" t="s">
        <v>7706</v>
      </c>
      <c r="Q423" s="2" t="s">
        <v>8183</v>
      </c>
      <c r="R423" s="2" t="s">
        <v>544</v>
      </c>
      <c r="S423" s="159" t="s">
        <v>8396</v>
      </c>
      <c r="T423" s="159">
        <v>1762</v>
      </c>
      <c r="U423" s="159" t="s">
        <v>107</v>
      </c>
      <c r="V423" s="3" t="s">
        <v>7709</v>
      </c>
      <c r="W423" s="2">
        <v>200</v>
      </c>
      <c r="X423" s="2"/>
      <c r="Y423" s="2"/>
      <c r="Z423" s="2"/>
      <c r="AA423" s="2"/>
      <c r="AB423" s="2"/>
      <c r="AC423" s="2"/>
      <c r="AD423" s="2"/>
      <c r="AE423" s="2"/>
      <c r="AF423" s="2"/>
      <c r="AG423" s="2"/>
      <c r="AH423" s="2"/>
      <c r="AI423" s="2"/>
      <c r="AJ423" s="2"/>
      <c r="AK423" s="2"/>
      <c r="AL423" s="2"/>
      <c r="AM423" s="2"/>
      <c r="AN423" s="2"/>
    </row>
    <row r="424" spans="2:40">
      <c r="B424" s="26">
        <v>781</v>
      </c>
      <c r="C424" s="26" t="str">
        <f t="shared" si="48"/>
        <v>Y</v>
      </c>
      <c r="D424" s="26" t="b">
        <f t="shared" si="49"/>
        <v>1</v>
      </c>
      <c r="E424" s="26" t="str">
        <f t="shared" si="50"/>
        <v>Y</v>
      </c>
      <c r="F424" s="2" t="s">
        <v>8398</v>
      </c>
      <c r="G424" s="2" t="str">
        <f t="shared" si="51"/>
        <v>ConTab_BOM_KP_Baseplates_781</v>
      </c>
      <c r="H424" s="8" t="s">
        <v>363</v>
      </c>
      <c r="I424" s="8"/>
      <c r="J424" s="8"/>
      <c r="K424" s="31" t="s">
        <v>7701</v>
      </c>
      <c r="L424" s="31" t="s">
        <v>7702</v>
      </c>
      <c r="M424" s="31" t="s">
        <v>7703</v>
      </c>
      <c r="N424" s="2" t="s">
        <v>7731</v>
      </c>
      <c r="O424" s="2" t="s">
        <v>7814</v>
      </c>
      <c r="P424" s="155" t="s">
        <v>7706</v>
      </c>
      <c r="Q424" s="2" t="s">
        <v>7732</v>
      </c>
      <c r="R424" s="2" t="s">
        <v>544</v>
      </c>
      <c r="S424" s="159" t="s">
        <v>8399</v>
      </c>
      <c r="T424" s="159">
        <v>1696</v>
      </c>
      <c r="U424" s="159" t="s">
        <v>107</v>
      </c>
      <c r="V424" s="3" t="s">
        <v>7709</v>
      </c>
      <c r="W424" s="2">
        <v>200</v>
      </c>
      <c r="X424" s="2"/>
      <c r="Y424" s="2"/>
      <c r="Z424" s="2"/>
      <c r="AA424" s="2"/>
      <c r="AB424" s="2"/>
      <c r="AC424" s="2"/>
      <c r="AD424" s="2"/>
      <c r="AE424" s="2"/>
      <c r="AF424" s="2"/>
      <c r="AG424" s="2"/>
      <c r="AH424" s="2"/>
      <c r="AI424" s="2"/>
      <c r="AJ424" s="2"/>
      <c r="AK424" s="2"/>
      <c r="AL424" s="2"/>
      <c r="AM424" s="2"/>
      <c r="AN424" s="2"/>
    </row>
    <row r="425" spans="2:40">
      <c r="B425" s="26">
        <v>782</v>
      </c>
      <c r="C425" s="26" t="str">
        <f t="shared" si="48"/>
        <v>Y</v>
      </c>
      <c r="D425" s="26" t="b">
        <f t="shared" si="49"/>
        <v>1</v>
      </c>
      <c r="E425" s="26" t="str">
        <f t="shared" si="50"/>
        <v>Y</v>
      </c>
      <c r="F425" s="2" t="s">
        <v>8400</v>
      </c>
      <c r="G425" s="2" t="str">
        <f t="shared" si="51"/>
        <v>ConTab_BOM_KP_Baseplates_782</v>
      </c>
      <c r="H425" s="8" t="s">
        <v>363</v>
      </c>
      <c r="I425" s="8"/>
      <c r="J425" s="8"/>
      <c r="K425" s="31" t="s">
        <v>7701</v>
      </c>
      <c r="L425" s="31" t="s">
        <v>7702</v>
      </c>
      <c r="M425" s="31" t="s">
        <v>7703</v>
      </c>
      <c r="N425" s="2" t="s">
        <v>7735</v>
      </c>
      <c r="O425" s="2" t="s">
        <v>7814</v>
      </c>
      <c r="P425" s="155" t="s">
        <v>7706</v>
      </c>
      <c r="Q425" s="2" t="s">
        <v>7732</v>
      </c>
      <c r="R425" s="2" t="s">
        <v>544</v>
      </c>
      <c r="S425" s="159" t="s">
        <v>8399</v>
      </c>
      <c r="T425" s="159">
        <v>1696</v>
      </c>
      <c r="U425" s="159" t="s">
        <v>107</v>
      </c>
      <c r="V425" s="3" t="s">
        <v>7709</v>
      </c>
      <c r="W425" s="2">
        <v>200</v>
      </c>
      <c r="X425" s="2"/>
      <c r="Y425" s="2"/>
      <c r="Z425" s="2"/>
      <c r="AA425" s="2"/>
      <c r="AB425" s="2"/>
      <c r="AC425" s="2"/>
      <c r="AD425" s="2"/>
      <c r="AE425" s="2"/>
      <c r="AF425" s="2"/>
      <c r="AG425" s="2"/>
      <c r="AH425" s="2"/>
      <c r="AI425" s="2"/>
      <c r="AJ425" s="2"/>
      <c r="AK425" s="2"/>
      <c r="AL425" s="2"/>
      <c r="AM425" s="2"/>
      <c r="AN425" s="2"/>
    </row>
    <row r="426" spans="2:40">
      <c r="B426" s="26">
        <v>783</v>
      </c>
      <c r="C426" s="26" t="str">
        <f t="shared" si="48"/>
        <v>Y</v>
      </c>
      <c r="D426" s="26" t="b">
        <f t="shared" si="49"/>
        <v>1</v>
      </c>
      <c r="E426" s="26" t="str">
        <f t="shared" si="50"/>
        <v>Y</v>
      </c>
      <c r="F426" s="2" t="s">
        <v>8401</v>
      </c>
      <c r="G426" s="2" t="str">
        <f t="shared" si="51"/>
        <v>ConTab_BOM_KP_Baseplates_783</v>
      </c>
      <c r="H426" s="8" t="s">
        <v>363</v>
      </c>
      <c r="I426" s="8"/>
      <c r="J426" s="8"/>
      <c r="K426" s="31" t="s">
        <v>7701</v>
      </c>
      <c r="L426" s="31" t="s">
        <v>7702</v>
      </c>
      <c r="M426" s="31" t="s">
        <v>7703</v>
      </c>
      <c r="N426" s="2" t="s">
        <v>8187</v>
      </c>
      <c r="O426" s="2" t="s">
        <v>7814</v>
      </c>
      <c r="P426" s="155" t="s">
        <v>7706</v>
      </c>
      <c r="Q426" s="2" t="s">
        <v>8188</v>
      </c>
      <c r="R426" s="2" t="s">
        <v>544</v>
      </c>
      <c r="S426" s="159" t="s">
        <v>8402</v>
      </c>
      <c r="T426" s="159">
        <v>1899</v>
      </c>
      <c r="U426" s="159" t="s">
        <v>107</v>
      </c>
      <c r="V426" s="3" t="s">
        <v>7709</v>
      </c>
      <c r="W426" s="2">
        <v>240</v>
      </c>
      <c r="X426" s="2"/>
      <c r="Y426" s="2"/>
      <c r="Z426" s="2"/>
      <c r="AA426" s="2"/>
      <c r="AB426" s="2"/>
      <c r="AC426" s="2"/>
      <c r="AD426" s="2"/>
      <c r="AE426" s="2"/>
      <c r="AF426" s="2"/>
      <c r="AG426" s="2"/>
      <c r="AH426" s="2"/>
      <c r="AI426" s="2"/>
      <c r="AJ426" s="2"/>
      <c r="AK426" s="2"/>
      <c r="AL426" s="2"/>
      <c r="AM426" s="2"/>
      <c r="AN426" s="2"/>
    </row>
    <row r="427" spans="2:40">
      <c r="B427" s="26">
        <v>784</v>
      </c>
      <c r="C427" s="26" t="str">
        <f t="shared" si="48"/>
        <v>Y</v>
      </c>
      <c r="D427" s="26" t="b">
        <f t="shared" si="49"/>
        <v>1</v>
      </c>
      <c r="E427" s="26" t="str">
        <f t="shared" si="50"/>
        <v>Y</v>
      </c>
      <c r="F427" s="2" t="s">
        <v>8403</v>
      </c>
      <c r="G427" s="2" t="str">
        <f t="shared" si="51"/>
        <v>ConTab_BOM_KP_Baseplates_784</v>
      </c>
      <c r="H427" s="8" t="s">
        <v>363</v>
      </c>
      <c r="I427" s="8"/>
      <c r="J427" s="8"/>
      <c r="K427" s="31" t="s">
        <v>7701</v>
      </c>
      <c r="L427" s="31" t="s">
        <v>7702</v>
      </c>
      <c r="M427" s="31" t="s">
        <v>7703</v>
      </c>
      <c r="N427" s="2" t="s">
        <v>8191</v>
      </c>
      <c r="O427" s="2" t="s">
        <v>7814</v>
      </c>
      <c r="P427" s="155" t="s">
        <v>7706</v>
      </c>
      <c r="Q427" s="2" t="s">
        <v>8188</v>
      </c>
      <c r="R427" s="2" t="s">
        <v>544</v>
      </c>
      <c r="S427" s="159" t="s">
        <v>8402</v>
      </c>
      <c r="T427" s="159">
        <v>1899</v>
      </c>
      <c r="U427" s="159" t="s">
        <v>107</v>
      </c>
      <c r="V427" s="3" t="s">
        <v>7709</v>
      </c>
      <c r="W427" s="2">
        <v>240</v>
      </c>
      <c r="X427" s="2"/>
      <c r="Y427" s="2"/>
      <c r="Z427" s="2"/>
      <c r="AA427" s="2"/>
      <c r="AB427" s="2"/>
      <c r="AC427" s="2"/>
      <c r="AD427" s="2"/>
      <c r="AE427" s="2"/>
      <c r="AF427" s="2"/>
      <c r="AG427" s="2"/>
      <c r="AH427" s="2"/>
      <c r="AI427" s="2"/>
      <c r="AJ427" s="2"/>
      <c r="AK427" s="2"/>
      <c r="AL427" s="2"/>
      <c r="AM427" s="2"/>
      <c r="AN427" s="2"/>
    </row>
    <row r="428" spans="2:40">
      <c r="B428" s="26">
        <v>785</v>
      </c>
      <c r="C428" s="26" t="str">
        <f t="shared" si="48"/>
        <v>Y</v>
      </c>
      <c r="D428" s="26" t="b">
        <f t="shared" si="49"/>
        <v>1</v>
      </c>
      <c r="E428" s="26" t="str">
        <f t="shared" si="50"/>
        <v>Y</v>
      </c>
      <c r="F428" s="2" t="s">
        <v>8404</v>
      </c>
      <c r="G428" s="2" t="str">
        <f t="shared" si="51"/>
        <v>ConTab_BOM_KP_Baseplates_785</v>
      </c>
      <c r="H428" s="8" t="s">
        <v>363</v>
      </c>
      <c r="I428" s="8"/>
      <c r="J428" s="8"/>
      <c r="K428" s="31" t="s">
        <v>7701</v>
      </c>
      <c r="L428" s="31" t="s">
        <v>7702</v>
      </c>
      <c r="M428" s="31" t="s">
        <v>7703</v>
      </c>
      <c r="N428" s="2" t="s">
        <v>7756</v>
      </c>
      <c r="O428" s="2" t="s">
        <v>7814</v>
      </c>
      <c r="P428" s="155" t="s">
        <v>7706</v>
      </c>
      <c r="Q428" s="2" t="s">
        <v>8183</v>
      </c>
      <c r="R428" s="2" t="s">
        <v>544</v>
      </c>
      <c r="S428" s="159" t="s">
        <v>8405</v>
      </c>
      <c r="T428" s="159">
        <v>1834</v>
      </c>
      <c r="U428" s="159" t="s">
        <v>107</v>
      </c>
      <c r="V428" s="3" t="s">
        <v>7709</v>
      </c>
      <c r="W428" s="2">
        <v>240</v>
      </c>
      <c r="X428" s="2"/>
      <c r="Y428" s="2"/>
      <c r="Z428" s="2"/>
      <c r="AA428" s="2"/>
      <c r="AB428" s="2"/>
      <c r="AC428" s="2"/>
      <c r="AD428" s="2"/>
      <c r="AE428" s="2"/>
      <c r="AF428" s="2"/>
      <c r="AG428" s="2"/>
      <c r="AH428" s="2"/>
      <c r="AI428" s="2"/>
      <c r="AJ428" s="2"/>
      <c r="AK428" s="2"/>
      <c r="AL428" s="2"/>
      <c r="AM428" s="2"/>
      <c r="AN428" s="2"/>
    </row>
    <row r="429" spans="2:40">
      <c r="B429" s="26">
        <v>786</v>
      </c>
      <c r="C429" s="26" t="str">
        <f t="shared" si="48"/>
        <v>Y</v>
      </c>
      <c r="D429" s="26" t="b">
        <f t="shared" si="49"/>
        <v>1</v>
      </c>
      <c r="E429" s="26" t="str">
        <f t="shared" si="50"/>
        <v>Y</v>
      </c>
      <c r="F429" s="2" t="s">
        <v>8406</v>
      </c>
      <c r="G429" s="2" t="str">
        <f t="shared" si="51"/>
        <v>ConTab_BOM_KP_Baseplates_786</v>
      </c>
      <c r="H429" s="8" t="s">
        <v>363</v>
      </c>
      <c r="I429" s="8"/>
      <c r="J429" s="8"/>
      <c r="K429" s="31" t="s">
        <v>7701</v>
      </c>
      <c r="L429" s="31" t="s">
        <v>7702</v>
      </c>
      <c r="M429" s="31" t="s">
        <v>7703</v>
      </c>
      <c r="N429" s="2" t="s">
        <v>7760</v>
      </c>
      <c r="O429" s="2" t="s">
        <v>7814</v>
      </c>
      <c r="P429" s="155" t="s">
        <v>7706</v>
      </c>
      <c r="Q429" s="2" t="s">
        <v>8183</v>
      </c>
      <c r="R429" s="2" t="s">
        <v>544</v>
      </c>
      <c r="S429" s="159" t="s">
        <v>8405</v>
      </c>
      <c r="T429" s="159">
        <v>1834</v>
      </c>
      <c r="U429" s="159" t="s">
        <v>107</v>
      </c>
      <c r="V429" s="3" t="s">
        <v>7709</v>
      </c>
      <c r="W429" s="2">
        <v>240</v>
      </c>
      <c r="X429" s="2"/>
      <c r="Y429" s="2"/>
      <c r="Z429" s="2"/>
      <c r="AA429" s="2"/>
      <c r="AB429" s="2"/>
      <c r="AC429" s="2"/>
      <c r="AD429" s="2"/>
      <c r="AE429" s="2"/>
      <c r="AF429" s="2"/>
      <c r="AG429" s="2"/>
      <c r="AH429" s="2"/>
      <c r="AI429" s="2"/>
      <c r="AJ429" s="2"/>
      <c r="AK429" s="2"/>
      <c r="AL429" s="2"/>
      <c r="AM429" s="2"/>
      <c r="AN429" s="2"/>
    </row>
    <row r="430" spans="2:40">
      <c r="B430" s="26">
        <v>787</v>
      </c>
      <c r="C430" s="26" t="str">
        <f t="shared" si="48"/>
        <v>Y</v>
      </c>
      <c r="D430" s="26" t="b">
        <f t="shared" si="49"/>
        <v>1</v>
      </c>
      <c r="E430" s="26" t="str">
        <f t="shared" si="50"/>
        <v>Y</v>
      </c>
      <c r="F430" s="2" t="s">
        <v>8407</v>
      </c>
      <c r="G430" s="2" t="str">
        <f t="shared" si="51"/>
        <v>ConTab_BOM_KP_Baseplates_787</v>
      </c>
      <c r="H430" s="8" t="s">
        <v>363</v>
      </c>
      <c r="I430" s="8"/>
      <c r="J430" s="8"/>
      <c r="K430" s="31" t="s">
        <v>7701</v>
      </c>
      <c r="L430" s="31" t="s">
        <v>7702</v>
      </c>
      <c r="M430" s="31" t="s">
        <v>7703</v>
      </c>
      <c r="N430" s="2" t="s">
        <v>7719</v>
      </c>
      <c r="O430" s="2" t="s">
        <v>7814</v>
      </c>
      <c r="P430" s="155" t="s">
        <v>7737</v>
      </c>
      <c r="Q430" s="2" t="s">
        <v>7749</v>
      </c>
      <c r="R430" s="2" t="s">
        <v>544</v>
      </c>
      <c r="S430" s="159" t="s">
        <v>8408</v>
      </c>
      <c r="T430" s="159">
        <v>1560</v>
      </c>
      <c r="U430" s="159" t="s">
        <v>107</v>
      </c>
      <c r="V430" s="3" t="s">
        <v>7709</v>
      </c>
      <c r="W430" s="2">
        <v>70</v>
      </c>
      <c r="X430" s="2"/>
      <c r="Y430" s="2"/>
      <c r="Z430" s="2"/>
      <c r="AA430" s="2"/>
      <c r="AB430" s="2"/>
      <c r="AC430" s="2"/>
      <c r="AD430" s="2"/>
      <c r="AE430" s="2"/>
      <c r="AF430" s="2"/>
      <c r="AG430" s="2"/>
      <c r="AH430" s="2"/>
      <c r="AI430" s="2"/>
      <c r="AJ430" s="2"/>
      <c r="AK430" s="2"/>
      <c r="AL430" s="2"/>
      <c r="AM430" s="2"/>
      <c r="AN430" s="2"/>
    </row>
    <row r="431" spans="2:40">
      <c r="B431" s="26">
        <v>788</v>
      </c>
      <c r="C431" s="26" t="str">
        <f t="shared" si="48"/>
        <v>Y</v>
      </c>
      <c r="D431" s="26" t="b">
        <f t="shared" si="49"/>
        <v>1</v>
      </c>
      <c r="E431" s="26" t="str">
        <f t="shared" si="50"/>
        <v>Y</v>
      </c>
      <c r="F431" s="2" t="s">
        <v>8409</v>
      </c>
      <c r="G431" s="2" t="str">
        <f t="shared" si="51"/>
        <v>ConTab_BOM_KP_Baseplates_788</v>
      </c>
      <c r="H431" s="8" t="s">
        <v>363</v>
      </c>
      <c r="I431" s="8"/>
      <c r="J431" s="8"/>
      <c r="K431" s="31" t="s">
        <v>7701</v>
      </c>
      <c r="L431" s="31" t="s">
        <v>7702</v>
      </c>
      <c r="M431" s="31" t="s">
        <v>7703</v>
      </c>
      <c r="N431" s="2" t="s">
        <v>7723</v>
      </c>
      <c r="O431" s="2" t="s">
        <v>7814</v>
      </c>
      <c r="P431" s="155" t="s">
        <v>7737</v>
      </c>
      <c r="Q431" s="2" t="s">
        <v>7749</v>
      </c>
      <c r="R431" s="2" t="s">
        <v>544</v>
      </c>
      <c r="S431" s="159" t="s">
        <v>8408</v>
      </c>
      <c r="T431" s="159">
        <v>1560</v>
      </c>
      <c r="U431" s="159" t="s">
        <v>107</v>
      </c>
      <c r="V431" s="3" t="s">
        <v>7709</v>
      </c>
      <c r="W431" s="2">
        <v>70</v>
      </c>
      <c r="X431" s="2"/>
      <c r="Y431" s="2"/>
      <c r="Z431" s="2"/>
      <c r="AA431" s="2"/>
      <c r="AB431" s="2"/>
      <c r="AC431" s="2"/>
      <c r="AD431" s="2"/>
      <c r="AE431" s="2"/>
      <c r="AF431" s="2"/>
      <c r="AG431" s="2"/>
      <c r="AH431" s="2"/>
      <c r="AI431" s="2"/>
      <c r="AJ431" s="2"/>
      <c r="AK431" s="2"/>
      <c r="AL431" s="2"/>
      <c r="AM431" s="2"/>
      <c r="AN431" s="2"/>
    </row>
    <row r="432" spans="2:40">
      <c r="B432" s="26">
        <v>789</v>
      </c>
      <c r="C432" s="26" t="str">
        <f t="shared" si="48"/>
        <v>Y</v>
      </c>
      <c r="D432" s="26" t="b">
        <f t="shared" si="49"/>
        <v>1</v>
      </c>
      <c r="E432" s="26" t="str">
        <f t="shared" si="50"/>
        <v>Y</v>
      </c>
      <c r="F432" s="2" t="s">
        <v>8410</v>
      </c>
      <c r="G432" s="2" t="str">
        <f t="shared" si="51"/>
        <v>ConTab_BOM_KP_Baseplates_789</v>
      </c>
      <c r="H432" s="8" t="s">
        <v>363</v>
      </c>
      <c r="I432" s="8"/>
      <c r="J432" s="8"/>
      <c r="K432" s="31" t="s">
        <v>7701</v>
      </c>
      <c r="L432" s="31" t="s">
        <v>7702</v>
      </c>
      <c r="M432" s="31" t="s">
        <v>7703</v>
      </c>
      <c r="N432" s="2" t="s">
        <v>7725</v>
      </c>
      <c r="O432" s="2" t="s">
        <v>7814</v>
      </c>
      <c r="P432" s="155" t="s">
        <v>7737</v>
      </c>
      <c r="Q432" s="2" t="s">
        <v>7749</v>
      </c>
      <c r="R432" s="2" t="s">
        <v>544</v>
      </c>
      <c r="S432" s="159" t="s">
        <v>8411</v>
      </c>
      <c r="T432" s="159">
        <v>1627</v>
      </c>
      <c r="U432" s="159" t="s">
        <v>107</v>
      </c>
      <c r="V432" s="3" t="s">
        <v>7709</v>
      </c>
      <c r="W432" s="2">
        <v>135</v>
      </c>
      <c r="X432" s="2"/>
      <c r="Y432" s="2"/>
      <c r="Z432" s="2"/>
      <c r="AA432" s="2"/>
      <c r="AB432" s="2"/>
      <c r="AC432" s="2"/>
      <c r="AD432" s="2"/>
      <c r="AE432" s="2"/>
      <c r="AF432" s="2"/>
      <c r="AG432" s="2"/>
      <c r="AH432" s="2"/>
      <c r="AI432" s="2"/>
      <c r="AJ432" s="2"/>
      <c r="AK432" s="2"/>
      <c r="AL432" s="2"/>
      <c r="AM432" s="2"/>
      <c r="AN432" s="2"/>
    </row>
    <row r="433" spans="2:40">
      <c r="B433" s="26">
        <v>790</v>
      </c>
      <c r="C433" s="26" t="str">
        <f t="shared" si="48"/>
        <v>Y</v>
      </c>
      <c r="D433" s="26" t="b">
        <f t="shared" si="49"/>
        <v>1</v>
      </c>
      <c r="E433" s="26" t="str">
        <f t="shared" si="50"/>
        <v>Y</v>
      </c>
      <c r="F433" s="2" t="s">
        <v>8412</v>
      </c>
      <c r="G433" s="2" t="str">
        <f t="shared" si="51"/>
        <v>ConTab_BOM_KP_Baseplates_790</v>
      </c>
      <c r="H433" s="8" t="s">
        <v>363</v>
      </c>
      <c r="I433" s="8"/>
      <c r="J433" s="8"/>
      <c r="K433" s="31" t="s">
        <v>7701</v>
      </c>
      <c r="L433" s="31" t="s">
        <v>7702</v>
      </c>
      <c r="M433" s="31" t="s">
        <v>7703</v>
      </c>
      <c r="N433" s="2" t="s">
        <v>7729</v>
      </c>
      <c r="O433" s="2" t="s">
        <v>7814</v>
      </c>
      <c r="P433" s="155" t="s">
        <v>7737</v>
      </c>
      <c r="Q433" s="2" t="s">
        <v>7749</v>
      </c>
      <c r="R433" s="2" t="s">
        <v>544</v>
      </c>
      <c r="S433" s="159" t="s">
        <v>8411</v>
      </c>
      <c r="T433" s="159">
        <v>1627</v>
      </c>
      <c r="U433" s="159" t="s">
        <v>107</v>
      </c>
      <c r="V433" s="3" t="s">
        <v>7709</v>
      </c>
      <c r="W433" s="2">
        <v>135</v>
      </c>
      <c r="X433" s="2"/>
      <c r="Y433" s="2"/>
      <c r="Z433" s="2"/>
      <c r="AA433" s="2"/>
      <c r="AB433" s="2"/>
      <c r="AC433" s="2"/>
      <c r="AD433" s="2"/>
      <c r="AE433" s="2"/>
      <c r="AF433" s="2"/>
      <c r="AG433" s="2"/>
      <c r="AH433" s="2"/>
      <c r="AI433" s="2"/>
      <c r="AJ433" s="2"/>
      <c r="AK433" s="2"/>
      <c r="AL433" s="2"/>
      <c r="AM433" s="2"/>
      <c r="AN433" s="2"/>
    </row>
    <row r="434" spans="2:40">
      <c r="B434" s="26">
        <v>791</v>
      </c>
      <c r="C434" s="26" t="str">
        <f t="shared" si="48"/>
        <v>Y</v>
      </c>
      <c r="D434" s="26" t="b">
        <f t="shared" si="49"/>
        <v>1</v>
      </c>
      <c r="E434" s="26" t="str">
        <f t="shared" si="50"/>
        <v>Y</v>
      </c>
      <c r="F434" s="2" t="s">
        <v>8413</v>
      </c>
      <c r="G434" s="2" t="str">
        <f t="shared" si="51"/>
        <v>ConTab_BOM_KP_Baseplates_791</v>
      </c>
      <c r="H434" s="8" t="s">
        <v>363</v>
      </c>
      <c r="I434" s="8"/>
      <c r="J434" s="8"/>
      <c r="K434" s="31" t="s">
        <v>7701</v>
      </c>
      <c r="L434" s="31" t="s">
        <v>7702</v>
      </c>
      <c r="M434" s="31" t="s">
        <v>7703</v>
      </c>
      <c r="N434" s="2" t="s">
        <v>7900</v>
      </c>
      <c r="O434" s="2" t="s">
        <v>7814</v>
      </c>
      <c r="P434" s="155" t="s">
        <v>7737</v>
      </c>
      <c r="Q434" s="2" t="s">
        <v>7757</v>
      </c>
      <c r="R434" s="2" t="s">
        <v>544</v>
      </c>
      <c r="S434" s="159" t="s">
        <v>8414</v>
      </c>
      <c r="T434" s="159">
        <v>1762</v>
      </c>
      <c r="U434" s="159" t="s">
        <v>107</v>
      </c>
      <c r="V434" s="3" t="s">
        <v>7709</v>
      </c>
      <c r="W434" s="2">
        <v>200</v>
      </c>
      <c r="X434" s="2"/>
      <c r="Y434" s="2"/>
      <c r="Z434" s="2"/>
      <c r="AA434" s="2"/>
      <c r="AB434" s="2"/>
      <c r="AC434" s="2"/>
      <c r="AD434" s="2"/>
      <c r="AE434" s="2"/>
      <c r="AF434" s="2"/>
      <c r="AG434" s="2"/>
      <c r="AH434" s="2"/>
      <c r="AI434" s="2"/>
      <c r="AJ434" s="2"/>
      <c r="AK434" s="2"/>
      <c r="AL434" s="2"/>
      <c r="AM434" s="2"/>
      <c r="AN434" s="2"/>
    </row>
    <row r="435" spans="2:40">
      <c r="B435" s="26">
        <v>792</v>
      </c>
      <c r="C435" s="26" t="str">
        <f t="shared" si="48"/>
        <v>Y</v>
      </c>
      <c r="D435" s="26" t="b">
        <f t="shared" si="49"/>
        <v>1</v>
      </c>
      <c r="E435" s="26" t="str">
        <f t="shared" si="50"/>
        <v>Y</v>
      </c>
      <c r="F435" s="2" t="s">
        <v>8415</v>
      </c>
      <c r="G435" s="2" t="str">
        <f t="shared" si="51"/>
        <v>ConTab_BOM_KP_Baseplates_792</v>
      </c>
      <c r="H435" s="8" t="s">
        <v>363</v>
      </c>
      <c r="I435" s="8"/>
      <c r="J435" s="8"/>
      <c r="K435" s="31" t="s">
        <v>7701</v>
      </c>
      <c r="L435" s="31" t="s">
        <v>7702</v>
      </c>
      <c r="M435" s="31" t="s">
        <v>7703</v>
      </c>
      <c r="N435" s="2" t="s">
        <v>7903</v>
      </c>
      <c r="O435" s="2" t="s">
        <v>7814</v>
      </c>
      <c r="P435" s="155" t="s">
        <v>7737</v>
      </c>
      <c r="Q435" s="2" t="s">
        <v>7757</v>
      </c>
      <c r="R435" s="2" t="s">
        <v>544</v>
      </c>
      <c r="S435" s="159" t="s">
        <v>8414</v>
      </c>
      <c r="T435" s="159">
        <v>1762</v>
      </c>
      <c r="U435" s="159" t="s">
        <v>107</v>
      </c>
      <c r="V435" s="3" t="s">
        <v>7709</v>
      </c>
      <c r="W435" s="2">
        <v>200</v>
      </c>
      <c r="X435" s="2"/>
      <c r="Y435" s="2"/>
      <c r="Z435" s="2"/>
      <c r="AA435" s="2"/>
      <c r="AB435" s="2"/>
      <c r="AC435" s="2"/>
      <c r="AD435" s="2"/>
      <c r="AE435" s="2"/>
      <c r="AF435" s="2"/>
      <c r="AG435" s="2"/>
      <c r="AH435" s="2"/>
      <c r="AI435" s="2"/>
      <c r="AJ435" s="2"/>
      <c r="AK435" s="2"/>
      <c r="AL435" s="2"/>
      <c r="AM435" s="2"/>
      <c r="AN435" s="2"/>
    </row>
    <row r="436" spans="2:40">
      <c r="B436" s="26">
        <v>793</v>
      </c>
      <c r="C436" s="26" t="str">
        <f t="shared" si="48"/>
        <v>Y</v>
      </c>
      <c r="D436" s="26" t="b">
        <f t="shared" si="49"/>
        <v>1</v>
      </c>
      <c r="E436" s="26" t="str">
        <f t="shared" si="50"/>
        <v>Y</v>
      </c>
      <c r="F436" s="2" t="s">
        <v>8416</v>
      </c>
      <c r="G436" s="2" t="str">
        <f t="shared" si="51"/>
        <v>ConTab_BOM_KP_Baseplates_793</v>
      </c>
      <c r="H436" s="8" t="s">
        <v>363</v>
      </c>
      <c r="I436" s="8"/>
      <c r="J436" s="8"/>
      <c r="K436" s="31" t="s">
        <v>7701</v>
      </c>
      <c r="L436" s="31" t="s">
        <v>7702</v>
      </c>
      <c r="M436" s="31" t="s">
        <v>7703</v>
      </c>
      <c r="N436" s="2" t="s">
        <v>7731</v>
      </c>
      <c r="O436" s="2" t="s">
        <v>7814</v>
      </c>
      <c r="P436" s="155" t="s">
        <v>7737</v>
      </c>
      <c r="Q436" s="2" t="s">
        <v>7749</v>
      </c>
      <c r="R436" s="2" t="s">
        <v>544</v>
      </c>
      <c r="S436" s="159" t="s">
        <v>8417</v>
      </c>
      <c r="T436" s="159">
        <v>1696</v>
      </c>
      <c r="U436" s="159" t="s">
        <v>107</v>
      </c>
      <c r="V436" s="3" t="s">
        <v>7709</v>
      </c>
      <c r="W436" s="2">
        <v>200</v>
      </c>
      <c r="X436" s="2"/>
      <c r="Y436" s="2"/>
      <c r="Z436" s="2"/>
      <c r="AA436" s="2"/>
      <c r="AB436" s="2"/>
      <c r="AC436" s="2"/>
      <c r="AD436" s="2"/>
      <c r="AE436" s="2"/>
      <c r="AF436" s="2"/>
      <c r="AG436" s="2"/>
      <c r="AH436" s="2"/>
      <c r="AI436" s="2"/>
      <c r="AJ436" s="2"/>
      <c r="AK436" s="2"/>
      <c r="AL436" s="2"/>
      <c r="AM436" s="2"/>
      <c r="AN436" s="2"/>
    </row>
    <row r="437" spans="2:40">
      <c r="B437" s="26">
        <v>794</v>
      </c>
      <c r="C437" s="26" t="str">
        <f t="shared" si="48"/>
        <v>Y</v>
      </c>
      <c r="D437" s="26" t="b">
        <f t="shared" si="49"/>
        <v>1</v>
      </c>
      <c r="E437" s="26" t="str">
        <f t="shared" si="50"/>
        <v>Y</v>
      </c>
      <c r="F437" s="2" t="s">
        <v>8418</v>
      </c>
      <c r="G437" s="2" t="str">
        <f t="shared" si="51"/>
        <v>ConTab_BOM_KP_Baseplates_794</v>
      </c>
      <c r="H437" s="8" t="s">
        <v>363</v>
      </c>
      <c r="I437" s="8"/>
      <c r="J437" s="8"/>
      <c r="K437" s="31" t="s">
        <v>7701</v>
      </c>
      <c r="L437" s="31" t="s">
        <v>7702</v>
      </c>
      <c r="M437" s="31" t="s">
        <v>7703</v>
      </c>
      <c r="N437" s="2" t="s">
        <v>7735</v>
      </c>
      <c r="O437" s="2" t="s">
        <v>7814</v>
      </c>
      <c r="P437" s="155" t="s">
        <v>7737</v>
      </c>
      <c r="Q437" s="2" t="s">
        <v>7749</v>
      </c>
      <c r="R437" s="2" t="s">
        <v>544</v>
      </c>
      <c r="S437" s="159" t="s">
        <v>8417</v>
      </c>
      <c r="T437" s="159">
        <v>1696</v>
      </c>
      <c r="U437" s="159" t="s">
        <v>107</v>
      </c>
      <c r="V437" s="3" t="s">
        <v>7709</v>
      </c>
      <c r="W437" s="2">
        <v>200</v>
      </c>
      <c r="X437" s="2"/>
      <c r="Y437" s="2"/>
      <c r="Z437" s="2"/>
      <c r="AA437" s="2"/>
      <c r="AB437" s="2"/>
      <c r="AC437" s="2"/>
      <c r="AD437" s="2"/>
      <c r="AE437" s="2"/>
      <c r="AF437" s="2"/>
      <c r="AG437" s="2"/>
      <c r="AH437" s="2"/>
      <c r="AI437" s="2"/>
      <c r="AJ437" s="2"/>
      <c r="AK437" s="2"/>
      <c r="AL437" s="2"/>
      <c r="AM437" s="2"/>
      <c r="AN437" s="2"/>
    </row>
    <row r="438" spans="2:40">
      <c r="B438" s="26">
        <v>795</v>
      </c>
      <c r="C438" s="26" t="str">
        <f t="shared" si="48"/>
        <v>Y</v>
      </c>
      <c r="D438" s="26" t="b">
        <f t="shared" si="49"/>
        <v>1</v>
      </c>
      <c r="E438" s="26" t="str">
        <f t="shared" si="50"/>
        <v>Y</v>
      </c>
      <c r="F438" s="2" t="s">
        <v>8419</v>
      </c>
      <c r="G438" s="2" t="str">
        <f t="shared" si="51"/>
        <v>ConTab_BOM_KP_Baseplates_795</v>
      </c>
      <c r="H438" s="8" t="s">
        <v>363</v>
      </c>
      <c r="I438" s="8"/>
      <c r="J438" s="8"/>
      <c r="K438" s="31" t="s">
        <v>7701</v>
      </c>
      <c r="L438" s="31" t="s">
        <v>7702</v>
      </c>
      <c r="M438" s="31" t="s">
        <v>7703</v>
      </c>
      <c r="N438" s="2" t="s">
        <v>8187</v>
      </c>
      <c r="O438" s="2" t="s">
        <v>7814</v>
      </c>
      <c r="P438" s="155" t="s">
        <v>7737</v>
      </c>
      <c r="Q438" s="2" t="s">
        <v>8046</v>
      </c>
      <c r="R438" s="2" t="s">
        <v>544</v>
      </c>
      <c r="S438" s="159" t="s">
        <v>8420</v>
      </c>
      <c r="T438" s="159">
        <v>1899</v>
      </c>
      <c r="U438" s="159" t="s">
        <v>107</v>
      </c>
      <c r="V438" s="3" t="s">
        <v>7709</v>
      </c>
      <c r="W438" s="2">
        <v>240</v>
      </c>
      <c r="X438" s="2"/>
      <c r="Y438" s="2"/>
      <c r="Z438" s="2"/>
      <c r="AA438" s="2"/>
      <c r="AB438" s="2"/>
      <c r="AC438" s="2"/>
      <c r="AD438" s="2"/>
      <c r="AE438" s="2"/>
      <c r="AF438" s="2"/>
      <c r="AG438" s="2"/>
      <c r="AH438" s="2"/>
      <c r="AI438" s="2"/>
      <c r="AJ438" s="2"/>
      <c r="AK438" s="2"/>
      <c r="AL438" s="2"/>
      <c r="AM438" s="2"/>
      <c r="AN438" s="2"/>
    </row>
    <row r="439" spans="2:40">
      <c r="B439" s="26">
        <v>796</v>
      </c>
      <c r="C439" s="26" t="str">
        <f t="shared" si="48"/>
        <v>Y</v>
      </c>
      <c r="D439" s="26" t="b">
        <f t="shared" si="49"/>
        <v>1</v>
      </c>
      <c r="E439" s="26" t="str">
        <f t="shared" si="50"/>
        <v>Y</v>
      </c>
      <c r="F439" s="2" t="s">
        <v>8421</v>
      </c>
      <c r="G439" s="2" t="str">
        <f t="shared" si="51"/>
        <v>ConTab_BOM_KP_Baseplates_796</v>
      </c>
      <c r="H439" s="8" t="s">
        <v>363</v>
      </c>
      <c r="I439" s="8"/>
      <c r="J439" s="8"/>
      <c r="K439" s="31" t="s">
        <v>7701</v>
      </c>
      <c r="L439" s="31" t="s">
        <v>7702</v>
      </c>
      <c r="M439" s="31" t="s">
        <v>7703</v>
      </c>
      <c r="N439" s="2" t="s">
        <v>8191</v>
      </c>
      <c r="O439" s="2" t="s">
        <v>7814</v>
      </c>
      <c r="P439" s="155" t="s">
        <v>7737</v>
      </c>
      <c r="Q439" s="2" t="s">
        <v>8046</v>
      </c>
      <c r="R439" s="2" t="s">
        <v>544</v>
      </c>
      <c r="S439" s="159" t="s">
        <v>8420</v>
      </c>
      <c r="T439" s="159">
        <v>1899</v>
      </c>
      <c r="U439" s="159" t="s">
        <v>107</v>
      </c>
      <c r="V439" s="3" t="s">
        <v>7709</v>
      </c>
      <c r="W439" s="2">
        <v>240</v>
      </c>
      <c r="X439" s="2"/>
      <c r="Y439" s="2"/>
      <c r="Z439" s="2"/>
      <c r="AA439" s="2"/>
      <c r="AB439" s="2"/>
      <c r="AC439" s="2"/>
      <c r="AD439" s="2"/>
      <c r="AE439" s="2"/>
      <c r="AF439" s="2"/>
      <c r="AG439" s="2"/>
      <c r="AH439" s="2"/>
      <c r="AI439" s="2"/>
      <c r="AJ439" s="2"/>
      <c r="AK439" s="2"/>
      <c r="AL439" s="2"/>
      <c r="AM439" s="2"/>
      <c r="AN439" s="2"/>
    </row>
    <row r="440" spans="2:40">
      <c r="B440" s="26">
        <v>797</v>
      </c>
      <c r="C440" s="26" t="str">
        <f t="shared" si="48"/>
        <v>Y</v>
      </c>
      <c r="D440" s="26" t="b">
        <f t="shared" si="49"/>
        <v>1</v>
      </c>
      <c r="E440" s="26" t="str">
        <f t="shared" si="50"/>
        <v>Y</v>
      </c>
      <c r="F440" s="2" t="s">
        <v>8422</v>
      </c>
      <c r="G440" s="2" t="str">
        <f t="shared" si="51"/>
        <v>ConTab_BOM_KP_Baseplates_797</v>
      </c>
      <c r="H440" s="8" t="s">
        <v>363</v>
      </c>
      <c r="I440" s="8"/>
      <c r="J440" s="8"/>
      <c r="K440" s="31" t="s">
        <v>7701</v>
      </c>
      <c r="L440" s="31" t="s">
        <v>7702</v>
      </c>
      <c r="M440" s="31" t="s">
        <v>7703</v>
      </c>
      <c r="N440" s="2" t="s">
        <v>7756</v>
      </c>
      <c r="O440" s="2" t="s">
        <v>7814</v>
      </c>
      <c r="P440" s="155" t="s">
        <v>7737</v>
      </c>
      <c r="Q440" s="2" t="s">
        <v>7757</v>
      </c>
      <c r="R440" s="2" t="s">
        <v>544</v>
      </c>
      <c r="S440" s="159" t="s">
        <v>8423</v>
      </c>
      <c r="T440" s="159">
        <v>1834</v>
      </c>
      <c r="U440" s="159" t="s">
        <v>107</v>
      </c>
      <c r="V440" s="3" t="s">
        <v>7709</v>
      </c>
      <c r="W440" s="2">
        <v>240</v>
      </c>
      <c r="X440" s="2"/>
      <c r="Y440" s="2"/>
      <c r="Z440" s="2"/>
      <c r="AA440" s="2"/>
      <c r="AB440" s="2"/>
      <c r="AC440" s="2"/>
      <c r="AD440" s="2"/>
      <c r="AE440" s="2"/>
      <c r="AF440" s="2"/>
      <c r="AG440" s="2"/>
      <c r="AH440" s="2"/>
      <c r="AI440" s="2"/>
      <c r="AJ440" s="2"/>
      <c r="AK440" s="2"/>
      <c r="AL440" s="2"/>
      <c r="AM440" s="2"/>
      <c r="AN440" s="2"/>
    </row>
    <row r="441" spans="2:40">
      <c r="B441" s="26">
        <v>798</v>
      </c>
      <c r="C441" s="26" t="str">
        <f t="shared" si="48"/>
        <v>Y</v>
      </c>
      <c r="D441" s="26" t="b">
        <f t="shared" si="49"/>
        <v>1</v>
      </c>
      <c r="E441" s="26" t="str">
        <f t="shared" si="50"/>
        <v>Y</v>
      </c>
      <c r="F441" s="2" t="s">
        <v>8424</v>
      </c>
      <c r="G441" s="2" t="str">
        <f t="shared" si="51"/>
        <v>ConTab_BOM_KP_Baseplates_798</v>
      </c>
      <c r="H441" s="8" t="s">
        <v>363</v>
      </c>
      <c r="I441" s="8"/>
      <c r="J441" s="8"/>
      <c r="K441" s="31" t="s">
        <v>7701</v>
      </c>
      <c r="L441" s="31" t="s">
        <v>7702</v>
      </c>
      <c r="M441" s="31" t="s">
        <v>7703</v>
      </c>
      <c r="N441" s="2" t="s">
        <v>7760</v>
      </c>
      <c r="O441" s="2" t="s">
        <v>7814</v>
      </c>
      <c r="P441" s="155" t="s">
        <v>7737</v>
      </c>
      <c r="Q441" s="2" t="s">
        <v>7757</v>
      </c>
      <c r="R441" s="2" t="s">
        <v>544</v>
      </c>
      <c r="S441" s="159" t="s">
        <v>8423</v>
      </c>
      <c r="T441" s="159">
        <v>1834</v>
      </c>
      <c r="U441" s="159" t="s">
        <v>107</v>
      </c>
      <c r="V441" s="3" t="s">
        <v>7709</v>
      </c>
      <c r="W441" s="2">
        <v>240</v>
      </c>
      <c r="X441" s="2"/>
      <c r="Y441" s="2"/>
      <c r="Z441" s="2"/>
      <c r="AA441" s="2"/>
      <c r="AB441" s="2"/>
      <c r="AC441" s="2"/>
      <c r="AD441" s="2"/>
      <c r="AE441" s="2"/>
      <c r="AF441" s="2"/>
      <c r="AG441" s="2"/>
      <c r="AH441" s="2"/>
      <c r="AI441" s="2"/>
      <c r="AJ441" s="2"/>
      <c r="AK441" s="2"/>
      <c r="AL441" s="2"/>
      <c r="AM441" s="2"/>
      <c r="AN441" s="2"/>
    </row>
    <row r="442" spans="2:40">
      <c r="B442" s="26">
        <v>799</v>
      </c>
      <c r="C442" s="26" t="str">
        <f t="shared" si="48"/>
        <v>Y</v>
      </c>
      <c r="D442" s="26" t="b">
        <f t="shared" si="49"/>
        <v>1</v>
      </c>
      <c r="E442" s="26" t="str">
        <f t="shared" si="50"/>
        <v>Y</v>
      </c>
      <c r="F442" s="2" t="s">
        <v>8425</v>
      </c>
      <c r="G442" s="2" t="str">
        <f t="shared" si="51"/>
        <v>ConTab_BOM_KP_Baseplates_799</v>
      </c>
      <c r="H442" s="8" t="s">
        <v>363</v>
      </c>
      <c r="I442" s="8"/>
      <c r="J442" s="8"/>
      <c r="K442" s="31" t="s">
        <v>7701</v>
      </c>
      <c r="L442" s="31" t="s">
        <v>7702</v>
      </c>
      <c r="M442" s="31" t="s">
        <v>7703</v>
      </c>
      <c r="N442" s="2" t="s">
        <v>7762</v>
      </c>
      <c r="O442" s="2" t="s">
        <v>7814</v>
      </c>
      <c r="P442" s="155" t="s">
        <v>7737</v>
      </c>
      <c r="Q442" s="2" t="s">
        <v>7757</v>
      </c>
      <c r="R442" s="2" t="s">
        <v>544</v>
      </c>
      <c r="S442" s="159" t="s">
        <v>8426</v>
      </c>
      <c r="T442" s="159">
        <v>1970</v>
      </c>
      <c r="U442" s="159" t="s">
        <v>107</v>
      </c>
      <c r="V442" s="3" t="s">
        <v>7709</v>
      </c>
      <c r="W442" s="2">
        <v>265</v>
      </c>
      <c r="X442" s="2"/>
      <c r="Y442" s="2"/>
      <c r="Z442" s="2"/>
      <c r="AA442" s="2"/>
      <c r="AB442" s="2"/>
      <c r="AC442" s="2"/>
      <c r="AD442" s="2"/>
      <c r="AE442" s="2"/>
      <c r="AF442" s="2"/>
      <c r="AG442" s="2"/>
      <c r="AH442" s="2"/>
      <c r="AI442" s="2"/>
      <c r="AJ442" s="2"/>
      <c r="AK442" s="2"/>
      <c r="AL442" s="2"/>
      <c r="AM442" s="2"/>
      <c r="AN442" s="2"/>
    </row>
    <row r="443" spans="2:40">
      <c r="B443" s="26">
        <v>800</v>
      </c>
      <c r="C443" s="26" t="str">
        <f t="shared" si="48"/>
        <v>Y</v>
      </c>
      <c r="D443" s="26" t="b">
        <f t="shared" si="49"/>
        <v>1</v>
      </c>
      <c r="E443" s="26" t="str">
        <f t="shared" si="50"/>
        <v>Y</v>
      </c>
      <c r="F443" s="2" t="s">
        <v>8427</v>
      </c>
      <c r="G443" s="2" t="str">
        <f t="shared" si="51"/>
        <v>ConTab_BOM_KP_Baseplates_800</v>
      </c>
      <c r="H443" s="8" t="s">
        <v>363</v>
      </c>
      <c r="I443" s="8"/>
      <c r="J443" s="8"/>
      <c r="K443" s="31" t="s">
        <v>7701</v>
      </c>
      <c r="L443" s="31" t="s">
        <v>7702</v>
      </c>
      <c r="M443" s="31" t="s">
        <v>7703</v>
      </c>
      <c r="N443" s="2" t="s">
        <v>7765</v>
      </c>
      <c r="O443" s="2" t="s">
        <v>7814</v>
      </c>
      <c r="P443" s="155" t="s">
        <v>7737</v>
      </c>
      <c r="Q443" s="2" t="s">
        <v>7757</v>
      </c>
      <c r="R443" s="2" t="s">
        <v>544</v>
      </c>
      <c r="S443" s="159" t="s">
        <v>8426</v>
      </c>
      <c r="T443" s="159">
        <v>1970</v>
      </c>
      <c r="U443" s="159" t="s">
        <v>107</v>
      </c>
      <c r="V443" s="3" t="s">
        <v>7709</v>
      </c>
      <c r="W443" s="2">
        <v>265</v>
      </c>
      <c r="X443" s="2"/>
      <c r="Y443" s="2"/>
      <c r="Z443" s="2"/>
      <c r="AA443" s="2"/>
      <c r="AB443" s="2"/>
      <c r="AC443" s="2"/>
      <c r="AD443" s="2"/>
      <c r="AE443" s="2"/>
      <c r="AF443" s="2"/>
      <c r="AG443" s="2"/>
      <c r="AH443" s="2"/>
      <c r="AI443" s="2"/>
      <c r="AJ443" s="2"/>
      <c r="AK443" s="2"/>
      <c r="AL443" s="2"/>
      <c r="AM443" s="2"/>
      <c r="AN443" s="2"/>
    </row>
    <row r="444" spans="2:40">
      <c r="B444" s="26">
        <v>801</v>
      </c>
      <c r="C444" s="26" t="str">
        <f t="shared" si="48"/>
        <v>Y</v>
      </c>
      <c r="D444" s="26" t="b">
        <f t="shared" si="49"/>
        <v>1</v>
      </c>
      <c r="E444" s="26" t="str">
        <f t="shared" si="50"/>
        <v>Y</v>
      </c>
      <c r="F444" s="2" t="s">
        <v>8428</v>
      </c>
      <c r="G444" s="2" t="str">
        <f t="shared" si="51"/>
        <v>ConTab_BOM_KP_Baseplates_801</v>
      </c>
      <c r="H444" s="8" t="s">
        <v>363</v>
      </c>
      <c r="I444" s="8"/>
      <c r="J444" s="8"/>
      <c r="K444" s="31" t="s">
        <v>7701</v>
      </c>
      <c r="L444" s="31" t="s">
        <v>7702</v>
      </c>
      <c r="M444" s="31" t="s">
        <v>7703</v>
      </c>
      <c r="N444" s="2" t="s">
        <v>8326</v>
      </c>
      <c r="O444" s="2" t="s">
        <v>7814</v>
      </c>
      <c r="P444" s="155" t="s">
        <v>7737</v>
      </c>
      <c r="Q444" s="2" t="s">
        <v>8046</v>
      </c>
      <c r="R444" s="2" t="s">
        <v>544</v>
      </c>
      <c r="S444" s="159" t="s">
        <v>8429</v>
      </c>
      <c r="T444" s="159">
        <v>2378</v>
      </c>
      <c r="U444" s="159" t="s">
        <v>107</v>
      </c>
      <c r="V444" s="3" t="s">
        <v>7709</v>
      </c>
      <c r="W444" s="2">
        <v>310</v>
      </c>
      <c r="X444" s="2"/>
      <c r="Y444" s="2"/>
      <c r="Z444" s="2"/>
      <c r="AA444" s="2"/>
      <c r="AB444" s="2"/>
      <c r="AC444" s="2"/>
      <c r="AD444" s="2"/>
      <c r="AE444" s="2"/>
      <c r="AF444" s="2"/>
      <c r="AG444" s="2"/>
      <c r="AH444" s="2"/>
      <c r="AI444" s="2"/>
      <c r="AJ444" s="2"/>
      <c r="AK444" s="2"/>
      <c r="AL444" s="2"/>
      <c r="AM444" s="2"/>
      <c r="AN444" s="2"/>
    </row>
    <row r="445" spans="2:40">
      <c r="B445" s="26">
        <v>802</v>
      </c>
      <c r="C445" s="26" t="str">
        <f t="shared" si="48"/>
        <v>Y</v>
      </c>
      <c r="D445" s="26" t="b">
        <f t="shared" si="49"/>
        <v>1</v>
      </c>
      <c r="E445" s="26" t="str">
        <f t="shared" si="50"/>
        <v>Y</v>
      </c>
      <c r="F445" s="2" t="s">
        <v>8430</v>
      </c>
      <c r="G445" s="2" t="str">
        <f t="shared" si="51"/>
        <v>ConTab_BOM_KP_Baseplates_802</v>
      </c>
      <c r="H445" s="8" t="s">
        <v>363</v>
      </c>
      <c r="I445" s="8"/>
      <c r="J445" s="8"/>
      <c r="K445" s="31" t="s">
        <v>7701</v>
      </c>
      <c r="L445" s="31" t="s">
        <v>7702</v>
      </c>
      <c r="M445" s="31" t="s">
        <v>7703</v>
      </c>
      <c r="N445" s="2" t="s">
        <v>8329</v>
      </c>
      <c r="O445" s="2" t="s">
        <v>7814</v>
      </c>
      <c r="P445" s="155" t="s">
        <v>7737</v>
      </c>
      <c r="Q445" s="2" t="s">
        <v>8046</v>
      </c>
      <c r="R445" s="2" t="s">
        <v>544</v>
      </c>
      <c r="S445" s="159" t="s">
        <v>8429</v>
      </c>
      <c r="T445" s="159">
        <v>2378</v>
      </c>
      <c r="U445" s="159" t="s">
        <v>107</v>
      </c>
      <c r="V445" s="3" t="s">
        <v>7709</v>
      </c>
      <c r="W445" s="2">
        <v>310</v>
      </c>
      <c r="X445" s="2"/>
      <c r="Y445" s="2"/>
      <c r="Z445" s="2"/>
      <c r="AA445" s="2"/>
      <c r="AB445" s="2"/>
      <c r="AC445" s="2"/>
      <c r="AD445" s="2"/>
      <c r="AE445" s="2"/>
      <c r="AF445" s="2"/>
      <c r="AG445" s="2"/>
      <c r="AH445" s="2"/>
      <c r="AI445" s="2"/>
      <c r="AJ445" s="2"/>
      <c r="AK445" s="2"/>
      <c r="AL445" s="2"/>
      <c r="AM445" s="2"/>
      <c r="AN445" s="2"/>
    </row>
    <row r="446" spans="2:40">
      <c r="B446" s="26">
        <v>803</v>
      </c>
      <c r="C446" s="26" t="str">
        <f t="shared" si="48"/>
        <v>Y</v>
      </c>
      <c r="D446" s="26" t="b">
        <f t="shared" si="49"/>
        <v>1</v>
      </c>
      <c r="E446" s="26" t="str">
        <f t="shared" si="50"/>
        <v>Y</v>
      </c>
      <c r="F446" s="2" t="s">
        <v>8431</v>
      </c>
      <c r="G446" s="2" t="str">
        <f t="shared" si="51"/>
        <v>ConTab_BOM_KP_Baseplates_803</v>
      </c>
      <c r="H446" s="8" t="s">
        <v>363</v>
      </c>
      <c r="I446" s="8"/>
      <c r="J446" s="8"/>
      <c r="K446" s="31" t="s">
        <v>7701</v>
      </c>
      <c r="L446" s="31" t="s">
        <v>7702</v>
      </c>
      <c r="M446" s="31" t="s">
        <v>7703</v>
      </c>
      <c r="N446" s="2" t="s">
        <v>8331</v>
      </c>
      <c r="O446" s="2" t="s">
        <v>7814</v>
      </c>
      <c r="P446" s="155" t="s">
        <v>7737</v>
      </c>
      <c r="Q446" s="2" t="s">
        <v>8332</v>
      </c>
      <c r="R446" s="2" t="s">
        <v>544</v>
      </c>
      <c r="S446" s="159" t="s">
        <v>8432</v>
      </c>
      <c r="T446" s="159">
        <v>3876</v>
      </c>
      <c r="U446" s="159" t="s">
        <v>107</v>
      </c>
      <c r="V446" s="3" t="s">
        <v>7709</v>
      </c>
      <c r="W446" s="2">
        <v>420</v>
      </c>
      <c r="X446" s="2"/>
      <c r="Y446" s="2"/>
      <c r="Z446" s="2"/>
      <c r="AA446" s="2"/>
      <c r="AB446" s="2"/>
      <c r="AC446" s="2"/>
      <c r="AD446" s="2"/>
      <c r="AE446" s="2"/>
      <c r="AF446" s="2"/>
      <c r="AG446" s="2"/>
      <c r="AH446" s="2"/>
      <c r="AI446" s="2"/>
      <c r="AJ446" s="2"/>
      <c r="AK446" s="2"/>
      <c r="AL446" s="2"/>
      <c r="AM446" s="2"/>
      <c r="AN446" s="2"/>
    </row>
    <row r="447" spans="2:40">
      <c r="B447" s="26">
        <v>804</v>
      </c>
      <c r="C447" s="26" t="str">
        <f t="shared" si="48"/>
        <v>Y</v>
      </c>
      <c r="D447" s="26" t="b">
        <f t="shared" si="49"/>
        <v>1</v>
      </c>
      <c r="E447" s="26" t="str">
        <f t="shared" si="50"/>
        <v>Y</v>
      </c>
      <c r="F447" s="2" t="s">
        <v>8433</v>
      </c>
      <c r="G447" s="2" t="str">
        <f t="shared" si="51"/>
        <v>ConTab_BOM_KP_Baseplates_804</v>
      </c>
      <c r="H447" s="8" t="s">
        <v>363</v>
      </c>
      <c r="I447" s="8"/>
      <c r="J447" s="8"/>
      <c r="K447" s="31" t="s">
        <v>7701</v>
      </c>
      <c r="L447" s="31" t="s">
        <v>7702</v>
      </c>
      <c r="M447" s="31" t="s">
        <v>7703</v>
      </c>
      <c r="N447" s="2" t="s">
        <v>8335</v>
      </c>
      <c r="O447" s="2" t="s">
        <v>7814</v>
      </c>
      <c r="P447" s="155" t="s">
        <v>7737</v>
      </c>
      <c r="Q447" s="2" t="s">
        <v>8332</v>
      </c>
      <c r="R447" s="2" t="s">
        <v>544</v>
      </c>
      <c r="S447" s="159" t="s">
        <v>8434</v>
      </c>
      <c r="T447" s="159">
        <v>3876</v>
      </c>
      <c r="U447" s="159" t="s">
        <v>107</v>
      </c>
      <c r="V447" s="3" t="s">
        <v>7709</v>
      </c>
      <c r="W447" s="2">
        <v>420</v>
      </c>
      <c r="X447" s="2"/>
      <c r="Y447" s="2"/>
      <c r="Z447" s="2"/>
      <c r="AA447" s="2"/>
      <c r="AB447" s="2"/>
      <c r="AC447" s="2"/>
      <c r="AD447" s="2"/>
      <c r="AE447" s="2"/>
      <c r="AF447" s="2"/>
      <c r="AG447" s="2"/>
      <c r="AH447" s="2"/>
      <c r="AI447" s="2"/>
      <c r="AJ447" s="2"/>
      <c r="AK447" s="2"/>
      <c r="AL447" s="2"/>
      <c r="AM447" s="2"/>
      <c r="AN447" s="2"/>
    </row>
    <row r="448" spans="2:40">
      <c r="B448" s="26">
        <v>805</v>
      </c>
      <c r="C448" s="26" t="str">
        <f t="shared" si="48"/>
        <v>Y</v>
      </c>
      <c r="D448" s="26" t="b">
        <f t="shared" si="49"/>
        <v>1</v>
      </c>
      <c r="E448" s="26" t="str">
        <f t="shared" si="50"/>
        <v>Y</v>
      </c>
      <c r="F448" s="2" t="s">
        <v>8435</v>
      </c>
      <c r="G448" s="2" t="str">
        <f t="shared" si="51"/>
        <v>ConTab_BOM_KP_Baseplates_805</v>
      </c>
      <c r="H448" s="8" t="s">
        <v>363</v>
      </c>
      <c r="I448" s="8"/>
      <c r="J448" s="8"/>
      <c r="K448" s="31" t="s">
        <v>7701</v>
      </c>
      <c r="L448" s="31" t="s">
        <v>7702</v>
      </c>
      <c r="M448" s="31" t="s">
        <v>7703</v>
      </c>
      <c r="N448" s="2" t="s">
        <v>8338</v>
      </c>
      <c r="O448" s="2" t="s">
        <v>7814</v>
      </c>
      <c r="P448" s="155" t="s">
        <v>7737</v>
      </c>
      <c r="Q448" s="2" t="s">
        <v>8332</v>
      </c>
      <c r="R448" s="2" t="s">
        <v>544</v>
      </c>
      <c r="S448" s="159" t="s">
        <v>8436</v>
      </c>
      <c r="T448" s="159">
        <v>4421</v>
      </c>
      <c r="U448" s="159" t="s">
        <v>107</v>
      </c>
      <c r="V448" s="3" t="s">
        <v>7709</v>
      </c>
      <c r="W448" s="2">
        <v>600</v>
      </c>
      <c r="X448" s="2"/>
      <c r="Y448" s="2"/>
      <c r="Z448" s="2"/>
      <c r="AA448" s="2"/>
      <c r="AB448" s="2"/>
      <c r="AC448" s="2"/>
      <c r="AD448" s="2"/>
      <c r="AE448" s="2"/>
      <c r="AF448" s="2"/>
      <c r="AG448" s="2"/>
      <c r="AH448" s="2"/>
      <c r="AI448" s="2"/>
      <c r="AJ448" s="2"/>
      <c r="AK448" s="2"/>
      <c r="AL448" s="2"/>
      <c r="AM448" s="2"/>
      <c r="AN448" s="2"/>
    </row>
    <row r="449" spans="2:40">
      <c r="B449" s="26">
        <v>825</v>
      </c>
      <c r="C449" s="26" t="str">
        <f t="shared" si="48"/>
        <v>Y</v>
      </c>
      <c r="D449" s="26" t="b">
        <f t="shared" si="49"/>
        <v>0</v>
      </c>
      <c r="E449" s="26" t="str">
        <f t="shared" si="50"/>
        <v>N</v>
      </c>
      <c r="F449" s="2" t="s">
        <v>8437</v>
      </c>
      <c r="G449" s="2" t="str">
        <f t="shared" si="51"/>
        <v/>
      </c>
      <c r="H449" s="8" t="s">
        <v>363</v>
      </c>
      <c r="I449" s="8"/>
      <c r="J449" s="8"/>
      <c r="K449" s="31" t="s">
        <v>7701</v>
      </c>
      <c r="L449" s="31" t="s">
        <v>7702</v>
      </c>
      <c r="M449" s="31" t="s">
        <v>7703</v>
      </c>
      <c r="N449" s="2" t="s">
        <v>7719</v>
      </c>
      <c r="O449" s="2" t="s">
        <v>7814</v>
      </c>
      <c r="P449" s="155" t="s">
        <v>7767</v>
      </c>
      <c r="Q449" s="2" t="s">
        <v>7780</v>
      </c>
      <c r="R449" s="2" t="s">
        <v>544</v>
      </c>
      <c r="S449" s="159" t="s">
        <v>8438</v>
      </c>
      <c r="T449" s="159">
        <v>2107</v>
      </c>
      <c r="U449" s="159" t="s">
        <v>107</v>
      </c>
      <c r="V449" s="3" t="s">
        <v>7709</v>
      </c>
      <c r="W449" s="2">
        <v>70</v>
      </c>
      <c r="X449" s="2"/>
      <c r="Y449" s="2"/>
      <c r="Z449" s="2"/>
      <c r="AA449" s="2"/>
      <c r="AB449" s="2"/>
      <c r="AC449" s="2"/>
      <c r="AD449" s="2"/>
      <c r="AE449" s="2"/>
      <c r="AF449" s="2"/>
      <c r="AG449" s="2"/>
      <c r="AH449" s="2"/>
      <c r="AI449" s="2"/>
      <c r="AJ449" s="2"/>
      <c r="AK449" s="2"/>
      <c r="AL449" s="2"/>
      <c r="AM449" s="2"/>
      <c r="AN449" s="2"/>
    </row>
    <row r="450" spans="2:40">
      <c r="B450" s="26">
        <v>826</v>
      </c>
      <c r="C450" s="26" t="str">
        <f t="shared" si="48"/>
        <v>Y</v>
      </c>
      <c r="D450" s="26" t="b">
        <f t="shared" si="49"/>
        <v>0</v>
      </c>
      <c r="E450" s="26" t="str">
        <f t="shared" si="50"/>
        <v>N</v>
      </c>
      <c r="F450" s="2" t="s">
        <v>8439</v>
      </c>
      <c r="G450" s="2" t="str">
        <f t="shared" si="51"/>
        <v/>
      </c>
      <c r="H450" s="8" t="s">
        <v>363</v>
      </c>
      <c r="I450" s="8"/>
      <c r="J450" s="8"/>
      <c r="K450" s="31" t="s">
        <v>7701</v>
      </c>
      <c r="L450" s="31" t="s">
        <v>7702</v>
      </c>
      <c r="M450" s="31" t="s">
        <v>7703</v>
      </c>
      <c r="N450" s="2" t="s">
        <v>7723</v>
      </c>
      <c r="O450" s="2" t="s">
        <v>7814</v>
      </c>
      <c r="P450" s="155" t="s">
        <v>7767</v>
      </c>
      <c r="Q450" s="2" t="s">
        <v>7780</v>
      </c>
      <c r="R450" s="2" t="s">
        <v>544</v>
      </c>
      <c r="S450" s="159" t="s">
        <v>8438</v>
      </c>
      <c r="T450" s="159">
        <v>2107</v>
      </c>
      <c r="U450" s="159" t="s">
        <v>107</v>
      </c>
      <c r="V450" s="3" t="s">
        <v>7709</v>
      </c>
      <c r="W450" s="2">
        <v>70</v>
      </c>
      <c r="X450" s="2"/>
      <c r="Y450" s="2"/>
      <c r="Z450" s="2"/>
      <c r="AA450" s="2"/>
      <c r="AB450" s="2"/>
      <c r="AC450" s="2"/>
      <c r="AD450" s="2"/>
      <c r="AE450" s="2"/>
      <c r="AF450" s="2"/>
      <c r="AG450" s="2"/>
      <c r="AH450" s="2"/>
      <c r="AI450" s="2"/>
      <c r="AJ450" s="2"/>
      <c r="AK450" s="2"/>
      <c r="AL450" s="2"/>
      <c r="AM450" s="2"/>
      <c r="AN450" s="2"/>
    </row>
    <row r="451" spans="2:40">
      <c r="B451" s="26">
        <v>827</v>
      </c>
      <c r="C451" s="26" t="str">
        <f t="shared" si="48"/>
        <v>Y</v>
      </c>
      <c r="D451" s="26" t="b">
        <f t="shared" si="49"/>
        <v>0</v>
      </c>
      <c r="E451" s="26" t="str">
        <f t="shared" si="50"/>
        <v>N</v>
      </c>
      <c r="F451" s="2" t="s">
        <v>8440</v>
      </c>
      <c r="G451" s="2" t="str">
        <f t="shared" si="51"/>
        <v/>
      </c>
      <c r="H451" s="8" t="s">
        <v>363</v>
      </c>
      <c r="I451" s="8"/>
      <c r="J451" s="8"/>
      <c r="K451" s="31" t="s">
        <v>7701</v>
      </c>
      <c r="L451" s="31" t="s">
        <v>7702</v>
      </c>
      <c r="M451" s="31" t="s">
        <v>7703</v>
      </c>
      <c r="N451" s="2" t="s">
        <v>7725</v>
      </c>
      <c r="O451" s="2" t="s">
        <v>7814</v>
      </c>
      <c r="P451" s="155" t="s">
        <v>7767</v>
      </c>
      <c r="Q451" s="2" t="s">
        <v>7784</v>
      </c>
      <c r="R451" s="2" t="s">
        <v>544</v>
      </c>
      <c r="S451" s="159" t="s">
        <v>8441</v>
      </c>
      <c r="T451" s="159">
        <v>2172</v>
      </c>
      <c r="U451" s="159" t="s">
        <v>107</v>
      </c>
      <c r="V451" s="3" t="s">
        <v>7709</v>
      </c>
      <c r="W451" s="2">
        <v>135</v>
      </c>
      <c r="X451" s="2"/>
      <c r="Y451" s="2"/>
      <c r="Z451" s="2"/>
      <c r="AA451" s="2"/>
      <c r="AB451" s="2"/>
      <c r="AC451" s="2"/>
      <c r="AD451" s="2"/>
      <c r="AE451" s="2"/>
      <c r="AF451" s="2"/>
      <c r="AG451" s="2"/>
      <c r="AH451" s="2"/>
      <c r="AI451" s="2"/>
      <c r="AJ451" s="2"/>
      <c r="AK451" s="2"/>
      <c r="AL451" s="2"/>
      <c r="AM451" s="2"/>
      <c r="AN451" s="2"/>
    </row>
    <row r="452" spans="2:40">
      <c r="B452" s="26">
        <v>828</v>
      </c>
      <c r="C452" s="26" t="str">
        <f t="shared" si="48"/>
        <v>Y</v>
      </c>
      <c r="D452" s="26" t="b">
        <f t="shared" si="49"/>
        <v>0</v>
      </c>
      <c r="E452" s="26" t="str">
        <f t="shared" si="50"/>
        <v>N</v>
      </c>
      <c r="F452" s="2" t="s">
        <v>8442</v>
      </c>
      <c r="G452" s="2" t="str">
        <f t="shared" si="51"/>
        <v/>
      </c>
      <c r="H452" s="8" t="s">
        <v>363</v>
      </c>
      <c r="I452" s="8"/>
      <c r="J452" s="8"/>
      <c r="K452" s="31" t="s">
        <v>7701</v>
      </c>
      <c r="L452" s="31" t="s">
        <v>7702</v>
      </c>
      <c r="M452" s="31" t="s">
        <v>7703</v>
      </c>
      <c r="N452" s="2" t="s">
        <v>7729</v>
      </c>
      <c r="O452" s="2" t="s">
        <v>7814</v>
      </c>
      <c r="P452" s="155" t="s">
        <v>7767</v>
      </c>
      <c r="Q452" s="2" t="s">
        <v>7784</v>
      </c>
      <c r="R452" s="2" t="s">
        <v>544</v>
      </c>
      <c r="S452" s="159" t="s">
        <v>8441</v>
      </c>
      <c r="T452" s="159">
        <v>2172</v>
      </c>
      <c r="U452" s="159" t="s">
        <v>107</v>
      </c>
      <c r="V452" s="3" t="s">
        <v>7709</v>
      </c>
      <c r="W452" s="2">
        <v>135</v>
      </c>
      <c r="X452" s="2"/>
      <c r="Y452" s="2"/>
      <c r="Z452" s="2"/>
      <c r="AA452" s="2"/>
      <c r="AB452" s="2"/>
      <c r="AC452" s="2"/>
      <c r="AD452" s="2"/>
      <c r="AE452" s="2"/>
      <c r="AF452" s="2"/>
      <c r="AG452" s="2"/>
      <c r="AH452" s="2"/>
      <c r="AI452" s="2"/>
      <c r="AJ452" s="2"/>
      <c r="AK452" s="2"/>
      <c r="AL452" s="2"/>
      <c r="AM452" s="2"/>
      <c r="AN452" s="2"/>
    </row>
    <row r="453" spans="2:40">
      <c r="B453" s="26">
        <v>829</v>
      </c>
      <c r="C453" s="26" t="str">
        <f t="shared" si="48"/>
        <v>Y</v>
      </c>
      <c r="D453" s="26" t="b">
        <f t="shared" si="49"/>
        <v>0</v>
      </c>
      <c r="E453" s="26" t="str">
        <f t="shared" si="50"/>
        <v>N</v>
      </c>
      <c r="F453" s="2" t="s">
        <v>8443</v>
      </c>
      <c r="G453" s="2" t="str">
        <f t="shared" si="51"/>
        <v/>
      </c>
      <c r="H453" s="8" t="s">
        <v>363</v>
      </c>
      <c r="I453" s="8"/>
      <c r="J453" s="8"/>
      <c r="K453" s="31" t="s">
        <v>7701</v>
      </c>
      <c r="L453" s="31" t="s">
        <v>7702</v>
      </c>
      <c r="M453" s="31" t="s">
        <v>7703</v>
      </c>
      <c r="N453" s="2" t="s">
        <v>7900</v>
      </c>
      <c r="O453" s="2" t="s">
        <v>7814</v>
      </c>
      <c r="P453" s="155" t="s">
        <v>7767</v>
      </c>
      <c r="Q453" s="2" t="s">
        <v>8214</v>
      </c>
      <c r="R453" s="2" t="s">
        <v>544</v>
      </c>
      <c r="S453" s="159" t="s">
        <v>8444</v>
      </c>
      <c r="T453" s="159">
        <v>2309</v>
      </c>
      <c r="U453" s="159" t="s">
        <v>107</v>
      </c>
      <c r="V453" s="3" t="s">
        <v>7709</v>
      </c>
      <c r="W453" s="2">
        <v>200</v>
      </c>
      <c r="X453" s="2"/>
      <c r="Y453" s="2"/>
      <c r="Z453" s="2"/>
      <c r="AA453" s="2"/>
      <c r="AB453" s="2"/>
      <c r="AC453" s="2"/>
      <c r="AD453" s="2"/>
      <c r="AE453" s="2"/>
      <c r="AF453" s="2"/>
      <c r="AG453" s="2"/>
      <c r="AH453" s="2"/>
      <c r="AI453" s="2"/>
      <c r="AJ453" s="2"/>
      <c r="AK453" s="2"/>
      <c r="AL453" s="2"/>
      <c r="AM453" s="2"/>
      <c r="AN453" s="2"/>
    </row>
    <row r="454" spans="2:40">
      <c r="B454" s="26">
        <v>830</v>
      </c>
      <c r="C454" s="26" t="str">
        <f t="shared" si="48"/>
        <v>Y</v>
      </c>
      <c r="D454" s="26" t="b">
        <f t="shared" si="49"/>
        <v>0</v>
      </c>
      <c r="E454" s="26" t="str">
        <f t="shared" si="50"/>
        <v>N</v>
      </c>
      <c r="F454" s="2" t="s">
        <v>8445</v>
      </c>
      <c r="G454" s="2" t="str">
        <f t="shared" si="51"/>
        <v/>
      </c>
      <c r="H454" s="8" t="s">
        <v>363</v>
      </c>
      <c r="I454" s="8"/>
      <c r="J454" s="8"/>
      <c r="K454" s="31" t="s">
        <v>7701</v>
      </c>
      <c r="L454" s="31" t="s">
        <v>7702</v>
      </c>
      <c r="M454" s="31" t="s">
        <v>7703</v>
      </c>
      <c r="N454" s="2" t="s">
        <v>7903</v>
      </c>
      <c r="O454" s="2" t="s">
        <v>7814</v>
      </c>
      <c r="P454" s="155" t="s">
        <v>7767</v>
      </c>
      <c r="Q454" s="2" t="s">
        <v>8214</v>
      </c>
      <c r="R454" s="2" t="s">
        <v>544</v>
      </c>
      <c r="S454" s="159" t="s">
        <v>8444</v>
      </c>
      <c r="T454" s="159">
        <v>2309</v>
      </c>
      <c r="U454" s="159" t="s">
        <v>107</v>
      </c>
      <c r="V454" s="3" t="s">
        <v>7709</v>
      </c>
      <c r="W454" s="2">
        <v>200</v>
      </c>
      <c r="X454" s="2"/>
      <c r="Y454" s="2"/>
      <c r="Z454" s="2"/>
      <c r="AA454" s="2"/>
      <c r="AB454" s="2"/>
      <c r="AC454" s="2"/>
      <c r="AD454" s="2"/>
      <c r="AE454" s="2"/>
      <c r="AF454" s="2"/>
      <c r="AG454" s="2"/>
      <c r="AH454" s="2"/>
      <c r="AI454" s="2"/>
      <c r="AJ454" s="2"/>
      <c r="AK454" s="2"/>
      <c r="AL454" s="2"/>
      <c r="AM454" s="2"/>
      <c r="AN454" s="2"/>
    </row>
    <row r="455" spans="2:40">
      <c r="B455" s="26">
        <v>831</v>
      </c>
      <c r="C455" s="26" t="str">
        <f t="shared" si="48"/>
        <v>Y</v>
      </c>
      <c r="D455" s="26" t="b">
        <f t="shared" si="49"/>
        <v>0</v>
      </c>
      <c r="E455" s="26" t="str">
        <f t="shared" si="50"/>
        <v>N</v>
      </c>
      <c r="F455" s="2" t="s">
        <v>8446</v>
      </c>
      <c r="G455" s="2" t="str">
        <f t="shared" si="51"/>
        <v/>
      </c>
      <c r="H455" s="8" t="s">
        <v>363</v>
      </c>
      <c r="I455" s="8"/>
      <c r="J455" s="8"/>
      <c r="K455" s="31" t="s">
        <v>7701</v>
      </c>
      <c r="L455" s="31" t="s">
        <v>7702</v>
      </c>
      <c r="M455" s="31" t="s">
        <v>7703</v>
      </c>
      <c r="N455" s="2" t="s">
        <v>7731</v>
      </c>
      <c r="O455" s="2" t="s">
        <v>7814</v>
      </c>
      <c r="P455" s="155" t="s">
        <v>7767</v>
      </c>
      <c r="Q455" s="2" t="s">
        <v>7784</v>
      </c>
      <c r="R455" s="2" t="s">
        <v>544</v>
      </c>
      <c r="S455" s="159" t="s">
        <v>8447</v>
      </c>
      <c r="T455" s="159">
        <v>2244</v>
      </c>
      <c r="U455" s="159" t="s">
        <v>107</v>
      </c>
      <c r="V455" s="3" t="s">
        <v>7709</v>
      </c>
      <c r="W455" s="2">
        <v>200</v>
      </c>
      <c r="X455" s="2"/>
      <c r="Y455" s="2"/>
      <c r="Z455" s="2"/>
      <c r="AA455" s="2"/>
      <c r="AB455" s="2"/>
      <c r="AC455" s="2"/>
      <c r="AD455" s="2"/>
      <c r="AE455" s="2"/>
      <c r="AF455" s="2"/>
      <c r="AG455" s="2"/>
      <c r="AH455" s="2"/>
      <c r="AI455" s="2"/>
      <c r="AJ455" s="2"/>
      <c r="AK455" s="2"/>
      <c r="AL455" s="2"/>
      <c r="AM455" s="2"/>
      <c r="AN455" s="2"/>
    </row>
    <row r="456" spans="2:40">
      <c r="B456" s="26">
        <v>832</v>
      </c>
      <c r="C456" s="26" t="str">
        <f t="shared" si="48"/>
        <v>Y</v>
      </c>
      <c r="D456" s="26" t="b">
        <f t="shared" si="49"/>
        <v>0</v>
      </c>
      <c r="E456" s="26" t="str">
        <f t="shared" si="50"/>
        <v>N</v>
      </c>
      <c r="F456" s="2" t="s">
        <v>8448</v>
      </c>
      <c r="G456" s="2" t="str">
        <f t="shared" si="51"/>
        <v/>
      </c>
      <c r="H456" s="8" t="s">
        <v>363</v>
      </c>
      <c r="I456" s="8"/>
      <c r="J456" s="8"/>
      <c r="K456" s="31" t="s">
        <v>7701</v>
      </c>
      <c r="L456" s="31" t="s">
        <v>7702</v>
      </c>
      <c r="M456" s="31" t="s">
        <v>7703</v>
      </c>
      <c r="N456" s="2" t="s">
        <v>7735</v>
      </c>
      <c r="O456" s="2" t="s">
        <v>7814</v>
      </c>
      <c r="P456" s="155" t="s">
        <v>7767</v>
      </c>
      <c r="Q456" s="2" t="s">
        <v>7784</v>
      </c>
      <c r="R456" s="2" t="s">
        <v>544</v>
      </c>
      <c r="S456" s="159" t="s">
        <v>8447</v>
      </c>
      <c r="T456" s="159">
        <v>2244</v>
      </c>
      <c r="U456" s="159" t="s">
        <v>107</v>
      </c>
      <c r="V456" s="3" t="s">
        <v>7709</v>
      </c>
      <c r="W456" s="2">
        <v>200</v>
      </c>
      <c r="X456" s="2"/>
      <c r="Y456" s="2"/>
      <c r="Z456" s="2"/>
      <c r="AA456" s="2"/>
      <c r="AB456" s="2"/>
      <c r="AC456" s="2"/>
      <c r="AD456" s="2"/>
      <c r="AE456" s="2"/>
      <c r="AF456" s="2"/>
      <c r="AG456" s="2"/>
      <c r="AH456" s="2"/>
      <c r="AI456" s="2"/>
      <c r="AJ456" s="2"/>
      <c r="AK456" s="2"/>
      <c r="AL456" s="2"/>
      <c r="AM456" s="2"/>
      <c r="AN456" s="2"/>
    </row>
    <row r="457" spans="2:40">
      <c r="B457" s="26">
        <v>833</v>
      </c>
      <c r="C457" s="26" t="str">
        <f t="shared" si="48"/>
        <v>Y</v>
      </c>
      <c r="D457" s="26" t="b">
        <f t="shared" si="49"/>
        <v>0</v>
      </c>
      <c r="E457" s="26" t="str">
        <f t="shared" si="50"/>
        <v>N</v>
      </c>
      <c r="F457" s="2" t="s">
        <v>8449</v>
      </c>
      <c r="G457" s="2" t="str">
        <f t="shared" si="51"/>
        <v/>
      </c>
      <c r="H457" s="8" t="s">
        <v>363</v>
      </c>
      <c r="I457" s="8"/>
      <c r="J457" s="8"/>
      <c r="K457" s="31" t="s">
        <v>7701</v>
      </c>
      <c r="L457" s="31" t="s">
        <v>7702</v>
      </c>
      <c r="M457" s="31" t="s">
        <v>7703</v>
      </c>
      <c r="N457" s="2" t="s">
        <v>8187</v>
      </c>
      <c r="O457" s="2" t="s">
        <v>7814</v>
      </c>
      <c r="P457" s="155" t="s">
        <v>7767</v>
      </c>
      <c r="Q457" s="2" t="s">
        <v>8218</v>
      </c>
      <c r="R457" s="2" t="s">
        <v>544</v>
      </c>
      <c r="S457" s="159" t="s">
        <v>8450</v>
      </c>
      <c r="T457" s="159">
        <v>2445</v>
      </c>
      <c r="U457" s="159" t="s">
        <v>107</v>
      </c>
      <c r="V457" s="3" t="s">
        <v>7709</v>
      </c>
      <c r="W457" s="2">
        <v>240</v>
      </c>
      <c r="X457" s="2"/>
      <c r="Y457" s="2"/>
      <c r="Z457" s="2"/>
      <c r="AA457" s="2"/>
      <c r="AB457" s="2"/>
      <c r="AC457" s="2"/>
      <c r="AD457" s="2"/>
      <c r="AE457" s="2"/>
      <c r="AF457" s="2"/>
      <c r="AG457" s="2"/>
      <c r="AH457" s="2"/>
      <c r="AI457" s="2"/>
      <c r="AJ457" s="2"/>
      <c r="AK457" s="2"/>
      <c r="AL457" s="2"/>
      <c r="AM457" s="2"/>
      <c r="AN457" s="2"/>
    </row>
    <row r="458" spans="2:40">
      <c r="B458" s="26">
        <v>834</v>
      </c>
      <c r="C458" s="26" t="str">
        <f t="shared" ref="C458:C479" si="52">IF(K458 = "BaseplateSteel","Y","N")</f>
        <v>Y</v>
      </c>
      <c r="D458" s="26" t="b">
        <f t="shared" ref="D458:D479" si="53">OR(P458 = "Woods_Sureflex", P458 = "Falk_T10_Grid")</f>
        <v>0</v>
      </c>
      <c r="E458" s="26" t="str">
        <f t="shared" ref="E458:E479" si="54">IF(AND(C458="Y", D458=TRUE),"Y","N")</f>
        <v>N</v>
      </c>
      <c r="F458" s="2" t="s">
        <v>8451</v>
      </c>
      <c r="G458" s="2" t="str">
        <f t="shared" ref="G458:G479" si="55">IF(E458="Y",F458,"")</f>
        <v/>
      </c>
      <c r="H458" s="8" t="s">
        <v>363</v>
      </c>
      <c r="I458" s="8"/>
      <c r="J458" s="8"/>
      <c r="K458" s="31" t="s">
        <v>7701</v>
      </c>
      <c r="L458" s="31" t="s">
        <v>7702</v>
      </c>
      <c r="M458" s="31" t="s">
        <v>7703</v>
      </c>
      <c r="N458" s="2" t="s">
        <v>8191</v>
      </c>
      <c r="O458" s="2" t="s">
        <v>7814</v>
      </c>
      <c r="P458" s="155" t="s">
        <v>7767</v>
      </c>
      <c r="Q458" s="2" t="s">
        <v>8218</v>
      </c>
      <c r="R458" s="2" t="s">
        <v>544</v>
      </c>
      <c r="S458" s="159" t="s">
        <v>8450</v>
      </c>
      <c r="T458" s="159">
        <v>2445</v>
      </c>
      <c r="U458" s="159" t="s">
        <v>107</v>
      </c>
      <c r="V458" s="3" t="s">
        <v>7709</v>
      </c>
      <c r="W458" s="2">
        <v>240</v>
      </c>
      <c r="X458" s="2"/>
      <c r="Y458" s="2"/>
      <c r="Z458" s="2"/>
      <c r="AA458" s="2"/>
      <c r="AB458" s="2"/>
      <c r="AC458" s="2"/>
      <c r="AD458" s="2"/>
      <c r="AE458" s="2"/>
      <c r="AF458" s="2"/>
      <c r="AG458" s="2"/>
      <c r="AH458" s="2"/>
      <c r="AI458" s="2"/>
      <c r="AJ458" s="2"/>
      <c r="AK458" s="2"/>
      <c r="AL458" s="2"/>
      <c r="AM458" s="2"/>
      <c r="AN458" s="2"/>
    </row>
    <row r="459" spans="2:40">
      <c r="B459" s="26">
        <v>835</v>
      </c>
      <c r="C459" s="26" t="str">
        <f t="shared" si="52"/>
        <v>Y</v>
      </c>
      <c r="D459" s="26" t="b">
        <f t="shared" si="53"/>
        <v>0</v>
      </c>
      <c r="E459" s="26" t="str">
        <f t="shared" si="54"/>
        <v>N</v>
      </c>
      <c r="F459" s="2" t="s">
        <v>8452</v>
      </c>
      <c r="G459" s="2" t="str">
        <f t="shared" si="55"/>
        <v/>
      </c>
      <c r="H459" s="8" t="s">
        <v>363</v>
      </c>
      <c r="I459" s="8"/>
      <c r="J459" s="8"/>
      <c r="K459" s="31" t="s">
        <v>7701</v>
      </c>
      <c r="L459" s="31" t="s">
        <v>7702</v>
      </c>
      <c r="M459" s="31" t="s">
        <v>7703</v>
      </c>
      <c r="N459" s="2" t="s">
        <v>7756</v>
      </c>
      <c r="O459" s="2" t="s">
        <v>7814</v>
      </c>
      <c r="P459" s="155" t="s">
        <v>7767</v>
      </c>
      <c r="Q459" s="2" t="s">
        <v>8214</v>
      </c>
      <c r="R459" s="2" t="s">
        <v>544</v>
      </c>
      <c r="S459" s="159" t="s">
        <v>8453</v>
      </c>
      <c r="T459" s="159">
        <v>2378</v>
      </c>
      <c r="U459" s="159" t="s">
        <v>107</v>
      </c>
      <c r="V459" s="3" t="s">
        <v>7709</v>
      </c>
      <c r="W459" s="2">
        <v>240</v>
      </c>
      <c r="X459" s="2"/>
      <c r="Y459" s="2"/>
      <c r="Z459" s="2"/>
      <c r="AA459" s="2"/>
      <c r="AB459" s="2"/>
      <c r="AC459" s="2"/>
      <c r="AD459" s="2"/>
      <c r="AE459" s="2"/>
      <c r="AF459" s="2"/>
      <c r="AG459" s="2"/>
      <c r="AH459" s="2"/>
      <c r="AI459" s="2"/>
      <c r="AJ459" s="2"/>
      <c r="AK459" s="2"/>
      <c r="AL459" s="2"/>
      <c r="AM459" s="2"/>
      <c r="AN459" s="2"/>
    </row>
    <row r="460" spans="2:40">
      <c r="B460" s="26">
        <v>836</v>
      </c>
      <c r="C460" s="26" t="str">
        <f t="shared" si="52"/>
        <v>Y</v>
      </c>
      <c r="D460" s="26" t="b">
        <f t="shared" si="53"/>
        <v>0</v>
      </c>
      <c r="E460" s="26" t="str">
        <f t="shared" si="54"/>
        <v>N</v>
      </c>
      <c r="F460" s="2" t="s">
        <v>8454</v>
      </c>
      <c r="G460" s="2" t="str">
        <f t="shared" si="55"/>
        <v/>
      </c>
      <c r="H460" s="8" t="s">
        <v>363</v>
      </c>
      <c r="I460" s="8"/>
      <c r="J460" s="8"/>
      <c r="K460" s="31" t="s">
        <v>7701</v>
      </c>
      <c r="L460" s="31" t="s">
        <v>7702</v>
      </c>
      <c r="M460" s="31" t="s">
        <v>7703</v>
      </c>
      <c r="N460" s="2" t="s">
        <v>7760</v>
      </c>
      <c r="O460" s="2" t="s">
        <v>7814</v>
      </c>
      <c r="P460" s="155" t="s">
        <v>7767</v>
      </c>
      <c r="Q460" s="2" t="s">
        <v>8214</v>
      </c>
      <c r="R460" s="2" t="s">
        <v>544</v>
      </c>
      <c r="S460" s="159" t="s">
        <v>8453</v>
      </c>
      <c r="T460" s="159">
        <v>2378</v>
      </c>
      <c r="U460" s="159" t="s">
        <v>107</v>
      </c>
      <c r="V460" s="3" t="s">
        <v>7709</v>
      </c>
      <c r="W460" s="2">
        <v>240</v>
      </c>
      <c r="X460" s="2"/>
      <c r="Y460" s="2"/>
      <c r="Z460" s="2"/>
      <c r="AA460" s="2"/>
      <c r="AB460" s="2"/>
      <c r="AC460" s="2"/>
      <c r="AD460" s="2"/>
      <c r="AE460" s="2"/>
      <c r="AF460" s="2"/>
      <c r="AG460" s="2"/>
      <c r="AH460" s="2"/>
      <c r="AI460" s="2"/>
      <c r="AJ460" s="2"/>
      <c r="AK460" s="2"/>
      <c r="AL460" s="2"/>
      <c r="AM460" s="2"/>
      <c r="AN460" s="2"/>
    </row>
    <row r="461" spans="2:40">
      <c r="B461" s="26">
        <v>837</v>
      </c>
      <c r="C461" s="26" t="str">
        <f t="shared" si="52"/>
        <v>Y</v>
      </c>
      <c r="D461" s="26" t="b">
        <f t="shared" si="53"/>
        <v>0</v>
      </c>
      <c r="E461" s="26" t="str">
        <f t="shared" si="54"/>
        <v>N</v>
      </c>
      <c r="F461" s="2" t="s">
        <v>8455</v>
      </c>
      <c r="G461" s="2" t="str">
        <f t="shared" si="55"/>
        <v/>
      </c>
      <c r="H461" s="8" t="s">
        <v>363</v>
      </c>
      <c r="I461" s="8"/>
      <c r="J461" s="8"/>
      <c r="K461" s="31" t="s">
        <v>7701</v>
      </c>
      <c r="L461" s="31" t="s">
        <v>7702</v>
      </c>
      <c r="M461" s="31" t="s">
        <v>7703</v>
      </c>
      <c r="N461" s="2" t="s">
        <v>7719</v>
      </c>
      <c r="O461" s="2" t="s">
        <v>7814</v>
      </c>
      <c r="P461" s="155" t="s">
        <v>7788</v>
      </c>
      <c r="Q461" s="2" t="s">
        <v>7800</v>
      </c>
      <c r="R461" s="2" t="s">
        <v>544</v>
      </c>
      <c r="S461" s="159" t="s">
        <v>8456</v>
      </c>
      <c r="T461" s="159">
        <v>2107</v>
      </c>
      <c r="U461" s="159" t="s">
        <v>107</v>
      </c>
      <c r="V461" s="3" t="s">
        <v>7709</v>
      </c>
      <c r="W461" s="2">
        <v>70</v>
      </c>
      <c r="X461" s="2"/>
      <c r="Y461" s="2"/>
      <c r="Z461" s="2"/>
      <c r="AA461" s="2"/>
      <c r="AB461" s="2"/>
      <c r="AC461" s="2"/>
      <c r="AD461" s="2"/>
      <c r="AE461" s="2"/>
      <c r="AF461" s="2"/>
      <c r="AG461" s="2"/>
      <c r="AH461" s="2"/>
      <c r="AI461" s="2"/>
      <c r="AJ461" s="2"/>
      <c r="AK461" s="2"/>
      <c r="AL461" s="2"/>
      <c r="AM461" s="2"/>
      <c r="AN461" s="2"/>
    </row>
    <row r="462" spans="2:40">
      <c r="B462" s="26">
        <v>838</v>
      </c>
      <c r="C462" s="26" t="str">
        <f t="shared" si="52"/>
        <v>Y</v>
      </c>
      <c r="D462" s="26" t="b">
        <f t="shared" si="53"/>
        <v>0</v>
      </c>
      <c r="E462" s="26" t="str">
        <f t="shared" si="54"/>
        <v>N</v>
      </c>
      <c r="F462" s="2" t="s">
        <v>8457</v>
      </c>
      <c r="G462" s="2" t="str">
        <f t="shared" si="55"/>
        <v/>
      </c>
      <c r="H462" s="8" t="s">
        <v>363</v>
      </c>
      <c r="I462" s="8"/>
      <c r="J462" s="8"/>
      <c r="K462" s="31" t="s">
        <v>7701</v>
      </c>
      <c r="L462" s="31" t="s">
        <v>7702</v>
      </c>
      <c r="M462" s="31" t="s">
        <v>7703</v>
      </c>
      <c r="N462" s="2" t="s">
        <v>7723</v>
      </c>
      <c r="O462" s="2" t="s">
        <v>7814</v>
      </c>
      <c r="P462" s="155" t="s">
        <v>7788</v>
      </c>
      <c r="Q462" s="2" t="s">
        <v>7800</v>
      </c>
      <c r="R462" s="2" t="s">
        <v>544</v>
      </c>
      <c r="S462" s="159" t="s">
        <v>8456</v>
      </c>
      <c r="T462" s="159">
        <v>2107</v>
      </c>
      <c r="U462" s="159" t="s">
        <v>107</v>
      </c>
      <c r="V462" s="3" t="s">
        <v>7709</v>
      </c>
      <c r="W462" s="2">
        <v>70</v>
      </c>
      <c r="X462" s="2"/>
      <c r="Y462" s="2"/>
      <c r="Z462" s="2"/>
      <c r="AA462" s="2"/>
      <c r="AB462" s="2"/>
      <c r="AC462" s="2"/>
      <c r="AD462" s="2"/>
      <c r="AE462" s="2"/>
      <c r="AF462" s="2"/>
      <c r="AG462" s="2"/>
      <c r="AH462" s="2"/>
      <c r="AI462" s="2"/>
      <c r="AJ462" s="2"/>
      <c r="AK462" s="2"/>
      <c r="AL462" s="2"/>
      <c r="AM462" s="2"/>
      <c r="AN462" s="2"/>
    </row>
    <row r="463" spans="2:40">
      <c r="B463" s="26">
        <v>839</v>
      </c>
      <c r="C463" s="26" t="str">
        <f t="shared" si="52"/>
        <v>Y</v>
      </c>
      <c r="D463" s="26" t="b">
        <f t="shared" si="53"/>
        <v>0</v>
      </c>
      <c r="E463" s="26" t="str">
        <f t="shared" si="54"/>
        <v>N</v>
      </c>
      <c r="F463" s="2" t="s">
        <v>8458</v>
      </c>
      <c r="G463" s="2" t="str">
        <f t="shared" si="55"/>
        <v/>
      </c>
      <c r="H463" s="8" t="s">
        <v>363</v>
      </c>
      <c r="I463" s="8"/>
      <c r="J463" s="8"/>
      <c r="K463" s="31" t="s">
        <v>7701</v>
      </c>
      <c r="L463" s="31" t="s">
        <v>7702</v>
      </c>
      <c r="M463" s="31" t="s">
        <v>7703</v>
      </c>
      <c r="N463" s="2" t="s">
        <v>7725</v>
      </c>
      <c r="O463" s="2" t="s">
        <v>7814</v>
      </c>
      <c r="P463" s="155" t="s">
        <v>7788</v>
      </c>
      <c r="Q463" s="2" t="s">
        <v>7800</v>
      </c>
      <c r="R463" s="2" t="s">
        <v>544</v>
      </c>
      <c r="S463" s="159" t="s">
        <v>8459</v>
      </c>
      <c r="T463" s="159">
        <v>2172</v>
      </c>
      <c r="U463" s="159" t="s">
        <v>107</v>
      </c>
      <c r="V463" s="3" t="s">
        <v>7709</v>
      </c>
      <c r="W463" s="2">
        <v>135</v>
      </c>
      <c r="X463" s="2"/>
      <c r="Y463" s="2"/>
      <c r="Z463" s="2"/>
      <c r="AA463" s="2"/>
      <c r="AB463" s="2"/>
      <c r="AC463" s="2"/>
      <c r="AD463" s="2"/>
      <c r="AE463" s="2"/>
      <c r="AF463" s="2"/>
      <c r="AG463" s="2"/>
      <c r="AH463" s="2"/>
      <c r="AI463" s="2"/>
      <c r="AJ463" s="2"/>
      <c r="AK463" s="2"/>
      <c r="AL463" s="2"/>
      <c r="AM463" s="2"/>
      <c r="AN463" s="2"/>
    </row>
    <row r="464" spans="2:40">
      <c r="B464" s="26">
        <v>840</v>
      </c>
      <c r="C464" s="26" t="str">
        <f t="shared" si="52"/>
        <v>Y</v>
      </c>
      <c r="D464" s="26" t="b">
        <f t="shared" si="53"/>
        <v>0</v>
      </c>
      <c r="E464" s="26" t="str">
        <f t="shared" si="54"/>
        <v>N</v>
      </c>
      <c r="F464" s="2" t="s">
        <v>8460</v>
      </c>
      <c r="G464" s="2" t="str">
        <f t="shared" si="55"/>
        <v/>
      </c>
      <c r="H464" s="8" t="s">
        <v>363</v>
      </c>
      <c r="I464" s="8"/>
      <c r="J464" s="8"/>
      <c r="K464" s="31" t="s">
        <v>7701</v>
      </c>
      <c r="L464" s="31" t="s">
        <v>7702</v>
      </c>
      <c r="M464" s="31" t="s">
        <v>7703</v>
      </c>
      <c r="N464" s="2" t="s">
        <v>7729</v>
      </c>
      <c r="O464" s="2" t="s">
        <v>7814</v>
      </c>
      <c r="P464" s="155" t="s">
        <v>7788</v>
      </c>
      <c r="Q464" s="2" t="s">
        <v>7800</v>
      </c>
      <c r="R464" s="2" t="s">
        <v>544</v>
      </c>
      <c r="S464" s="159" t="s">
        <v>8459</v>
      </c>
      <c r="T464" s="159">
        <v>2172</v>
      </c>
      <c r="U464" s="159" t="s">
        <v>107</v>
      </c>
      <c r="V464" s="3" t="s">
        <v>7709</v>
      </c>
      <c r="W464" s="2">
        <v>135</v>
      </c>
      <c r="X464" s="2"/>
      <c r="Y464" s="2"/>
      <c r="Z464" s="2"/>
      <c r="AA464" s="2"/>
      <c r="AB464" s="2"/>
      <c r="AC464" s="2"/>
      <c r="AD464" s="2"/>
      <c r="AE464" s="2"/>
      <c r="AF464" s="2"/>
      <c r="AG464" s="2"/>
      <c r="AH464" s="2"/>
      <c r="AI464" s="2"/>
      <c r="AJ464" s="2"/>
      <c r="AK464" s="2"/>
      <c r="AL464" s="2"/>
      <c r="AM464" s="2"/>
      <c r="AN464" s="2"/>
    </row>
    <row r="465" spans="2:40">
      <c r="B465" s="26">
        <v>841</v>
      </c>
      <c r="C465" s="26" t="str">
        <f t="shared" si="52"/>
        <v>Y</v>
      </c>
      <c r="D465" s="26" t="b">
        <f t="shared" si="53"/>
        <v>0</v>
      </c>
      <c r="E465" s="26" t="str">
        <f t="shared" si="54"/>
        <v>N</v>
      </c>
      <c r="F465" s="2" t="s">
        <v>8461</v>
      </c>
      <c r="G465" s="2" t="str">
        <f t="shared" si="55"/>
        <v/>
      </c>
      <c r="H465" s="8" t="s">
        <v>363</v>
      </c>
      <c r="I465" s="8"/>
      <c r="J465" s="8"/>
      <c r="K465" s="31" t="s">
        <v>7701</v>
      </c>
      <c r="L465" s="31" t="s">
        <v>7702</v>
      </c>
      <c r="M465" s="31" t="s">
        <v>7703</v>
      </c>
      <c r="N465" s="2" t="s">
        <v>7900</v>
      </c>
      <c r="O465" s="2" t="s">
        <v>7814</v>
      </c>
      <c r="P465" s="155" t="s">
        <v>7788</v>
      </c>
      <c r="Q465" s="2" t="s">
        <v>7807</v>
      </c>
      <c r="R465" s="2" t="s">
        <v>544</v>
      </c>
      <c r="S465" s="159" t="s">
        <v>8462</v>
      </c>
      <c r="T465" s="159">
        <v>2309</v>
      </c>
      <c r="U465" s="159" t="s">
        <v>107</v>
      </c>
      <c r="V465" s="3" t="s">
        <v>7709</v>
      </c>
      <c r="W465" s="2">
        <v>200</v>
      </c>
      <c r="X465" s="2"/>
      <c r="Y465" s="2"/>
      <c r="Z465" s="2"/>
      <c r="AA465" s="2"/>
      <c r="AB465" s="2"/>
      <c r="AC465" s="2"/>
      <c r="AD465" s="2"/>
      <c r="AE465" s="2"/>
      <c r="AF465" s="2"/>
      <c r="AG465" s="2"/>
      <c r="AH465" s="2"/>
      <c r="AI465" s="2"/>
      <c r="AJ465" s="2"/>
      <c r="AK465" s="2"/>
      <c r="AL465" s="2"/>
      <c r="AM465" s="2"/>
      <c r="AN465" s="2"/>
    </row>
    <row r="466" spans="2:40">
      <c r="B466" s="26">
        <v>842</v>
      </c>
      <c r="C466" s="26" t="str">
        <f t="shared" si="52"/>
        <v>Y</v>
      </c>
      <c r="D466" s="26" t="b">
        <f t="shared" si="53"/>
        <v>0</v>
      </c>
      <c r="E466" s="26" t="str">
        <f t="shared" si="54"/>
        <v>N</v>
      </c>
      <c r="F466" s="2" t="s">
        <v>8463</v>
      </c>
      <c r="G466" s="2" t="str">
        <f t="shared" si="55"/>
        <v/>
      </c>
      <c r="H466" s="8" t="s">
        <v>363</v>
      </c>
      <c r="I466" s="8"/>
      <c r="J466" s="8"/>
      <c r="K466" s="31" t="s">
        <v>7701</v>
      </c>
      <c r="L466" s="31" t="s">
        <v>7702</v>
      </c>
      <c r="M466" s="31" t="s">
        <v>7703</v>
      </c>
      <c r="N466" s="2" t="s">
        <v>7903</v>
      </c>
      <c r="O466" s="2" t="s">
        <v>7814</v>
      </c>
      <c r="P466" s="155" t="s">
        <v>7788</v>
      </c>
      <c r="Q466" s="2" t="s">
        <v>7807</v>
      </c>
      <c r="R466" s="2" t="s">
        <v>544</v>
      </c>
      <c r="S466" s="159" t="s">
        <v>8462</v>
      </c>
      <c r="T466" s="159">
        <v>2309</v>
      </c>
      <c r="U466" s="159" t="s">
        <v>107</v>
      </c>
      <c r="V466" s="3" t="s">
        <v>7709</v>
      </c>
      <c r="W466" s="2">
        <v>200</v>
      </c>
      <c r="X466" s="2"/>
      <c r="Y466" s="2"/>
      <c r="Z466" s="2"/>
      <c r="AA466" s="2"/>
      <c r="AB466" s="2"/>
      <c r="AC466" s="2"/>
      <c r="AD466" s="2"/>
      <c r="AE466" s="2"/>
      <c r="AF466" s="2"/>
      <c r="AG466" s="2"/>
      <c r="AH466" s="2"/>
      <c r="AI466" s="2"/>
      <c r="AJ466" s="2"/>
      <c r="AK466" s="2"/>
      <c r="AL466" s="2"/>
      <c r="AM466" s="2"/>
      <c r="AN466" s="2"/>
    </row>
    <row r="467" spans="2:40">
      <c r="B467" s="26">
        <v>843</v>
      </c>
      <c r="C467" s="26" t="str">
        <f t="shared" si="52"/>
        <v>Y</v>
      </c>
      <c r="D467" s="26" t="b">
        <f t="shared" si="53"/>
        <v>0</v>
      </c>
      <c r="E467" s="26" t="str">
        <f t="shared" si="54"/>
        <v>N</v>
      </c>
      <c r="F467" s="2" t="s">
        <v>8464</v>
      </c>
      <c r="G467" s="2" t="str">
        <f t="shared" si="55"/>
        <v/>
      </c>
      <c r="H467" s="8" t="s">
        <v>363</v>
      </c>
      <c r="I467" s="8"/>
      <c r="J467" s="8"/>
      <c r="K467" s="31" t="s">
        <v>7701</v>
      </c>
      <c r="L467" s="31" t="s">
        <v>7702</v>
      </c>
      <c r="M467" s="31" t="s">
        <v>7703</v>
      </c>
      <c r="N467" s="2" t="s">
        <v>7731</v>
      </c>
      <c r="O467" s="2" t="s">
        <v>7814</v>
      </c>
      <c r="P467" s="155" t="s">
        <v>7788</v>
      </c>
      <c r="Q467" s="2" t="s">
        <v>7800</v>
      </c>
      <c r="R467" s="2" t="s">
        <v>544</v>
      </c>
      <c r="S467" s="159" t="s">
        <v>8465</v>
      </c>
      <c r="T467" s="159">
        <v>2244</v>
      </c>
      <c r="U467" s="159" t="s">
        <v>107</v>
      </c>
      <c r="V467" s="3" t="s">
        <v>7709</v>
      </c>
      <c r="W467" s="2">
        <v>200</v>
      </c>
      <c r="X467" s="2"/>
      <c r="Y467" s="2"/>
      <c r="Z467" s="2"/>
      <c r="AA467" s="2"/>
      <c r="AB467" s="2"/>
      <c r="AC467" s="2"/>
      <c r="AD467" s="2"/>
      <c r="AE467" s="2"/>
      <c r="AF467" s="2"/>
      <c r="AG467" s="2"/>
      <c r="AH467" s="2"/>
      <c r="AI467" s="2"/>
      <c r="AJ467" s="2"/>
      <c r="AK467" s="2"/>
      <c r="AL467" s="2"/>
      <c r="AM467" s="2"/>
      <c r="AN467" s="2"/>
    </row>
    <row r="468" spans="2:40">
      <c r="B468" s="26">
        <v>844</v>
      </c>
      <c r="C468" s="26" t="str">
        <f t="shared" si="52"/>
        <v>Y</v>
      </c>
      <c r="D468" s="26" t="b">
        <f t="shared" si="53"/>
        <v>0</v>
      </c>
      <c r="E468" s="26" t="str">
        <f t="shared" si="54"/>
        <v>N</v>
      </c>
      <c r="F468" s="2" t="s">
        <v>8466</v>
      </c>
      <c r="G468" s="2" t="str">
        <f t="shared" si="55"/>
        <v/>
      </c>
      <c r="H468" s="8" t="s">
        <v>363</v>
      </c>
      <c r="I468" s="8"/>
      <c r="J468" s="8"/>
      <c r="K468" s="31" t="s">
        <v>7701</v>
      </c>
      <c r="L468" s="31" t="s">
        <v>7702</v>
      </c>
      <c r="M468" s="31" t="s">
        <v>7703</v>
      </c>
      <c r="N468" s="2" t="s">
        <v>7735</v>
      </c>
      <c r="O468" s="2" t="s">
        <v>7814</v>
      </c>
      <c r="P468" s="155" t="s">
        <v>7788</v>
      </c>
      <c r="Q468" s="2" t="s">
        <v>7800</v>
      </c>
      <c r="R468" s="2" t="s">
        <v>544</v>
      </c>
      <c r="S468" s="159" t="s">
        <v>8465</v>
      </c>
      <c r="T468" s="159">
        <v>2244</v>
      </c>
      <c r="U468" s="159" t="s">
        <v>107</v>
      </c>
      <c r="V468" s="3" t="s">
        <v>7709</v>
      </c>
      <c r="W468" s="2">
        <v>200</v>
      </c>
      <c r="X468" s="2"/>
      <c r="Y468" s="2"/>
      <c r="Z468" s="2"/>
      <c r="AA468" s="2"/>
      <c r="AB468" s="2"/>
      <c r="AC468" s="2"/>
      <c r="AD468" s="2"/>
      <c r="AE468" s="2"/>
      <c r="AF468" s="2"/>
      <c r="AG468" s="2"/>
      <c r="AH468" s="2"/>
      <c r="AI468" s="2"/>
      <c r="AJ468" s="2"/>
      <c r="AK468" s="2"/>
      <c r="AL468" s="2"/>
      <c r="AM468" s="2"/>
      <c r="AN468" s="2"/>
    </row>
    <row r="469" spans="2:40">
      <c r="B469" s="26">
        <v>845</v>
      </c>
      <c r="C469" s="26" t="str">
        <f t="shared" si="52"/>
        <v>Y</v>
      </c>
      <c r="D469" s="26" t="b">
        <f t="shared" si="53"/>
        <v>0</v>
      </c>
      <c r="E469" s="26" t="str">
        <f t="shared" si="54"/>
        <v>N</v>
      </c>
      <c r="F469" s="2" t="s">
        <v>8467</v>
      </c>
      <c r="G469" s="2" t="str">
        <f t="shared" si="55"/>
        <v/>
      </c>
      <c r="H469" s="8" t="s">
        <v>363</v>
      </c>
      <c r="I469" s="8"/>
      <c r="J469" s="8"/>
      <c r="K469" s="31" t="s">
        <v>7701</v>
      </c>
      <c r="L469" s="31" t="s">
        <v>7702</v>
      </c>
      <c r="M469" s="31" t="s">
        <v>7703</v>
      </c>
      <c r="N469" s="2" t="s">
        <v>8187</v>
      </c>
      <c r="O469" s="2" t="s">
        <v>7814</v>
      </c>
      <c r="P469" s="155" t="s">
        <v>7788</v>
      </c>
      <c r="Q469" s="2" t="s">
        <v>8083</v>
      </c>
      <c r="R469" s="2" t="s">
        <v>544</v>
      </c>
      <c r="S469" s="159" t="s">
        <v>8468</v>
      </c>
      <c r="T469" s="159">
        <v>2445</v>
      </c>
      <c r="U469" s="159" t="s">
        <v>107</v>
      </c>
      <c r="V469" s="3" t="s">
        <v>7709</v>
      </c>
      <c r="W469" s="2">
        <v>240</v>
      </c>
      <c r="X469" s="2"/>
      <c r="Y469" s="2"/>
      <c r="Z469" s="2"/>
      <c r="AA469" s="2"/>
      <c r="AB469" s="2"/>
      <c r="AC469" s="2"/>
      <c r="AD469" s="2"/>
      <c r="AE469" s="2"/>
      <c r="AF469" s="2"/>
      <c r="AG469" s="2"/>
      <c r="AH469" s="2"/>
      <c r="AI469" s="2"/>
      <c r="AJ469" s="2"/>
      <c r="AK469" s="2"/>
      <c r="AL469" s="2"/>
      <c r="AM469" s="2"/>
      <c r="AN469" s="2"/>
    </row>
    <row r="470" spans="2:40">
      <c r="B470" s="26">
        <v>846</v>
      </c>
      <c r="C470" s="26" t="str">
        <f t="shared" si="52"/>
        <v>Y</v>
      </c>
      <c r="D470" s="26" t="b">
        <f t="shared" si="53"/>
        <v>0</v>
      </c>
      <c r="E470" s="26" t="str">
        <f t="shared" si="54"/>
        <v>N</v>
      </c>
      <c r="F470" s="2" t="s">
        <v>8469</v>
      </c>
      <c r="G470" s="2" t="str">
        <f t="shared" si="55"/>
        <v/>
      </c>
      <c r="H470" s="8" t="s">
        <v>363</v>
      </c>
      <c r="I470" s="8"/>
      <c r="J470" s="8"/>
      <c r="K470" s="31" t="s">
        <v>7701</v>
      </c>
      <c r="L470" s="31" t="s">
        <v>7702</v>
      </c>
      <c r="M470" s="31" t="s">
        <v>7703</v>
      </c>
      <c r="N470" s="2" t="s">
        <v>8191</v>
      </c>
      <c r="O470" s="2" t="s">
        <v>7814</v>
      </c>
      <c r="P470" s="155" t="s">
        <v>7788</v>
      </c>
      <c r="Q470" s="2" t="s">
        <v>8083</v>
      </c>
      <c r="R470" s="2" t="s">
        <v>544</v>
      </c>
      <c r="S470" s="159" t="s">
        <v>8468</v>
      </c>
      <c r="T470" s="159">
        <v>2445</v>
      </c>
      <c r="U470" s="159" t="s">
        <v>107</v>
      </c>
      <c r="V470" s="3" t="s">
        <v>7709</v>
      </c>
      <c r="W470" s="2">
        <v>240</v>
      </c>
      <c r="X470" s="2"/>
      <c r="Y470" s="2"/>
      <c r="Z470" s="2"/>
      <c r="AA470" s="2"/>
      <c r="AB470" s="2"/>
      <c r="AC470" s="2"/>
      <c r="AD470" s="2"/>
      <c r="AE470" s="2"/>
      <c r="AF470" s="2"/>
      <c r="AG470" s="2"/>
      <c r="AH470" s="2"/>
      <c r="AI470" s="2"/>
      <c r="AJ470" s="2"/>
      <c r="AK470" s="2"/>
      <c r="AL470" s="2"/>
      <c r="AM470" s="2"/>
      <c r="AN470" s="2"/>
    </row>
    <row r="471" spans="2:40">
      <c r="B471" s="26">
        <v>847</v>
      </c>
      <c r="C471" s="26" t="str">
        <f t="shared" si="52"/>
        <v>Y</v>
      </c>
      <c r="D471" s="26" t="b">
        <f t="shared" si="53"/>
        <v>0</v>
      </c>
      <c r="E471" s="26" t="str">
        <f t="shared" si="54"/>
        <v>N</v>
      </c>
      <c r="F471" s="2" t="s">
        <v>8470</v>
      </c>
      <c r="G471" s="2" t="str">
        <f t="shared" si="55"/>
        <v/>
      </c>
      <c r="H471" s="8" t="s">
        <v>363</v>
      </c>
      <c r="I471" s="8"/>
      <c r="J471" s="8"/>
      <c r="K471" s="31" t="s">
        <v>7701</v>
      </c>
      <c r="L471" s="31" t="s">
        <v>7702</v>
      </c>
      <c r="M471" s="31" t="s">
        <v>7703</v>
      </c>
      <c r="N471" s="2" t="s">
        <v>7756</v>
      </c>
      <c r="O471" s="2" t="s">
        <v>7814</v>
      </c>
      <c r="P471" s="155" t="s">
        <v>7788</v>
      </c>
      <c r="Q471" s="2" t="s">
        <v>7807</v>
      </c>
      <c r="R471" s="2" t="s">
        <v>544</v>
      </c>
      <c r="S471" s="159" t="s">
        <v>8471</v>
      </c>
      <c r="T471" s="159">
        <v>2378</v>
      </c>
      <c r="U471" s="159" t="s">
        <v>107</v>
      </c>
      <c r="V471" s="3" t="s">
        <v>7709</v>
      </c>
      <c r="W471" s="2">
        <v>240</v>
      </c>
      <c r="X471" s="2"/>
      <c r="Y471" s="2"/>
      <c r="Z471" s="2"/>
      <c r="AA471" s="2"/>
      <c r="AB471" s="2"/>
      <c r="AC471" s="2"/>
      <c r="AD471" s="2"/>
      <c r="AE471" s="2"/>
      <c r="AF471" s="2"/>
      <c r="AG471" s="2"/>
      <c r="AH471" s="2"/>
      <c r="AI471" s="2"/>
      <c r="AJ471" s="2"/>
      <c r="AK471" s="2"/>
      <c r="AL471" s="2"/>
      <c r="AM471" s="2"/>
      <c r="AN471" s="2"/>
    </row>
    <row r="472" spans="2:40">
      <c r="B472" s="26">
        <v>848</v>
      </c>
      <c r="C472" s="26" t="str">
        <f t="shared" si="52"/>
        <v>Y</v>
      </c>
      <c r="D472" s="26" t="b">
        <f t="shared" si="53"/>
        <v>0</v>
      </c>
      <c r="E472" s="26" t="str">
        <f t="shared" si="54"/>
        <v>N</v>
      </c>
      <c r="F472" s="2" t="s">
        <v>8472</v>
      </c>
      <c r="G472" s="2" t="str">
        <f t="shared" si="55"/>
        <v/>
      </c>
      <c r="H472" s="8" t="s">
        <v>363</v>
      </c>
      <c r="I472" s="8"/>
      <c r="J472" s="8"/>
      <c r="K472" s="31" t="s">
        <v>7701</v>
      </c>
      <c r="L472" s="31" t="s">
        <v>7702</v>
      </c>
      <c r="M472" s="31" t="s">
        <v>7703</v>
      </c>
      <c r="N472" s="2" t="s">
        <v>7760</v>
      </c>
      <c r="O472" s="2" t="s">
        <v>7814</v>
      </c>
      <c r="P472" s="155" t="s">
        <v>7788</v>
      </c>
      <c r="Q472" s="2" t="s">
        <v>7807</v>
      </c>
      <c r="R472" s="2" t="s">
        <v>544</v>
      </c>
      <c r="S472" s="159" t="s">
        <v>8471</v>
      </c>
      <c r="T472" s="159">
        <v>2378</v>
      </c>
      <c r="U472" s="159" t="s">
        <v>107</v>
      </c>
      <c r="V472" s="3" t="s">
        <v>7709</v>
      </c>
      <c r="W472" s="2">
        <v>240</v>
      </c>
      <c r="X472" s="2"/>
      <c r="Y472" s="2"/>
      <c r="Z472" s="2"/>
      <c r="AA472" s="2"/>
      <c r="AB472" s="2"/>
      <c r="AC472" s="2"/>
      <c r="AD472" s="2"/>
      <c r="AE472" s="2"/>
      <c r="AF472" s="2"/>
      <c r="AG472" s="2"/>
      <c r="AH472" s="2"/>
      <c r="AI472" s="2"/>
      <c r="AJ472" s="2"/>
      <c r="AK472" s="2"/>
      <c r="AL472" s="2"/>
      <c r="AM472" s="2"/>
      <c r="AN472" s="2"/>
    </row>
    <row r="473" spans="2:40">
      <c r="B473" s="26">
        <v>849</v>
      </c>
      <c r="C473" s="26" t="str">
        <f t="shared" si="52"/>
        <v>Y</v>
      </c>
      <c r="D473" s="26" t="b">
        <f t="shared" si="53"/>
        <v>0</v>
      </c>
      <c r="E473" s="26" t="str">
        <f t="shared" si="54"/>
        <v>N</v>
      </c>
      <c r="F473" s="2" t="s">
        <v>8473</v>
      </c>
      <c r="G473" s="2" t="str">
        <f t="shared" si="55"/>
        <v/>
      </c>
      <c r="H473" s="8" t="s">
        <v>363</v>
      </c>
      <c r="I473" s="8"/>
      <c r="J473" s="8"/>
      <c r="K473" s="31" t="s">
        <v>7701</v>
      </c>
      <c r="L473" s="31" t="s">
        <v>7702</v>
      </c>
      <c r="M473" s="31" t="s">
        <v>7703</v>
      </c>
      <c r="N473" s="2" t="s">
        <v>7762</v>
      </c>
      <c r="O473" s="2" t="s">
        <v>7814</v>
      </c>
      <c r="P473" s="155" t="s">
        <v>7788</v>
      </c>
      <c r="Q473" s="2" t="s">
        <v>7807</v>
      </c>
      <c r="R473" s="2" t="s">
        <v>544</v>
      </c>
      <c r="S473" s="159" t="s">
        <v>8474</v>
      </c>
      <c r="T473" s="159">
        <v>2515</v>
      </c>
      <c r="U473" s="159" t="s">
        <v>107</v>
      </c>
      <c r="V473" s="3" t="s">
        <v>7709</v>
      </c>
      <c r="W473" s="2">
        <v>265</v>
      </c>
      <c r="X473" s="2"/>
      <c r="Y473" s="2"/>
      <c r="Z473" s="2"/>
      <c r="AA473" s="2"/>
      <c r="AB473" s="2"/>
      <c r="AC473" s="2"/>
      <c r="AD473" s="2"/>
      <c r="AE473" s="2"/>
      <c r="AF473" s="2"/>
      <c r="AG473" s="2"/>
      <c r="AH473" s="2"/>
      <c r="AI473" s="2"/>
      <c r="AJ473" s="2"/>
      <c r="AK473" s="2"/>
      <c r="AL473" s="2"/>
      <c r="AM473" s="2"/>
      <c r="AN473" s="2"/>
    </row>
    <row r="474" spans="2:40">
      <c r="B474" s="26">
        <v>850</v>
      </c>
      <c r="C474" s="26" t="str">
        <f t="shared" si="52"/>
        <v>Y</v>
      </c>
      <c r="D474" s="26" t="b">
        <f t="shared" si="53"/>
        <v>0</v>
      </c>
      <c r="E474" s="26" t="str">
        <f t="shared" si="54"/>
        <v>N</v>
      </c>
      <c r="F474" s="2" t="s">
        <v>8475</v>
      </c>
      <c r="G474" s="2" t="str">
        <f t="shared" si="55"/>
        <v/>
      </c>
      <c r="H474" s="8" t="s">
        <v>363</v>
      </c>
      <c r="I474" s="8"/>
      <c r="J474" s="8"/>
      <c r="K474" s="31" t="s">
        <v>7701</v>
      </c>
      <c r="L474" s="31" t="s">
        <v>7702</v>
      </c>
      <c r="M474" s="31" t="s">
        <v>7703</v>
      </c>
      <c r="N474" s="2" t="s">
        <v>7765</v>
      </c>
      <c r="O474" s="2" t="s">
        <v>7814</v>
      </c>
      <c r="P474" s="155" t="s">
        <v>7788</v>
      </c>
      <c r="Q474" s="2" t="s">
        <v>7807</v>
      </c>
      <c r="R474" s="2" t="s">
        <v>544</v>
      </c>
      <c r="S474" s="159" t="s">
        <v>8474</v>
      </c>
      <c r="T474" s="159">
        <v>2515</v>
      </c>
      <c r="U474" s="159" t="s">
        <v>107</v>
      </c>
      <c r="V474" s="3" t="s">
        <v>7709</v>
      </c>
      <c r="W474" s="2">
        <v>265</v>
      </c>
      <c r="X474" s="2"/>
      <c r="Y474" s="2"/>
      <c r="Z474" s="2"/>
      <c r="AA474" s="2"/>
      <c r="AB474" s="2"/>
      <c r="AC474" s="2"/>
      <c r="AD474" s="2"/>
      <c r="AE474" s="2"/>
      <c r="AF474" s="2"/>
      <c r="AG474" s="2"/>
      <c r="AH474" s="2"/>
      <c r="AI474" s="2"/>
      <c r="AJ474" s="2"/>
      <c r="AK474" s="2"/>
      <c r="AL474" s="2"/>
      <c r="AM474" s="2"/>
      <c r="AN474" s="2"/>
    </row>
    <row r="475" spans="2:40">
      <c r="B475" s="26">
        <v>851</v>
      </c>
      <c r="C475" s="26" t="str">
        <f t="shared" si="52"/>
        <v>Y</v>
      </c>
      <c r="D475" s="26" t="b">
        <f t="shared" si="53"/>
        <v>0</v>
      </c>
      <c r="E475" s="26" t="str">
        <f t="shared" si="54"/>
        <v>N</v>
      </c>
      <c r="F475" s="2" t="s">
        <v>8476</v>
      </c>
      <c r="G475" s="2" t="str">
        <f t="shared" si="55"/>
        <v/>
      </c>
      <c r="H475" s="8" t="s">
        <v>363</v>
      </c>
      <c r="I475" s="8"/>
      <c r="J475" s="8"/>
      <c r="K475" s="31" t="s">
        <v>7701</v>
      </c>
      <c r="L475" s="31" t="s">
        <v>7702</v>
      </c>
      <c r="M475" s="31" t="s">
        <v>7703</v>
      </c>
      <c r="N475" s="2" t="s">
        <v>8326</v>
      </c>
      <c r="O475" s="2" t="s">
        <v>7814</v>
      </c>
      <c r="P475" s="155" t="s">
        <v>7788</v>
      </c>
      <c r="Q475" s="2" t="s">
        <v>8083</v>
      </c>
      <c r="R475" s="2" t="s">
        <v>544</v>
      </c>
      <c r="S475" s="159" t="s">
        <v>8477</v>
      </c>
      <c r="T475" s="159">
        <v>2923</v>
      </c>
      <c r="U475" s="159" t="s">
        <v>107</v>
      </c>
      <c r="V475" s="3" t="s">
        <v>7709</v>
      </c>
      <c r="W475" s="2">
        <v>310</v>
      </c>
      <c r="X475" s="2"/>
      <c r="Y475" s="2"/>
      <c r="Z475" s="2"/>
      <c r="AA475" s="2"/>
      <c r="AB475" s="2"/>
      <c r="AC475" s="2"/>
      <c r="AD475" s="2"/>
      <c r="AE475" s="2"/>
      <c r="AF475" s="2"/>
      <c r="AG475" s="2"/>
      <c r="AH475" s="2"/>
      <c r="AI475" s="2"/>
      <c r="AJ475" s="2"/>
      <c r="AK475" s="2"/>
      <c r="AL475" s="2"/>
      <c r="AM475" s="2"/>
      <c r="AN475" s="2"/>
    </row>
    <row r="476" spans="2:40">
      <c r="B476" s="26">
        <v>852</v>
      </c>
      <c r="C476" s="26" t="str">
        <f t="shared" si="52"/>
        <v>Y</v>
      </c>
      <c r="D476" s="26" t="b">
        <f t="shared" si="53"/>
        <v>0</v>
      </c>
      <c r="E476" s="26" t="str">
        <f t="shared" si="54"/>
        <v>N</v>
      </c>
      <c r="F476" s="2" t="s">
        <v>8478</v>
      </c>
      <c r="G476" s="2" t="str">
        <f t="shared" si="55"/>
        <v/>
      </c>
      <c r="H476" s="8" t="s">
        <v>363</v>
      </c>
      <c r="I476" s="8"/>
      <c r="J476" s="8"/>
      <c r="K476" s="31" t="s">
        <v>7701</v>
      </c>
      <c r="L476" s="31" t="s">
        <v>7702</v>
      </c>
      <c r="M476" s="31" t="s">
        <v>7703</v>
      </c>
      <c r="N476" s="2" t="s">
        <v>8329</v>
      </c>
      <c r="O476" s="2" t="s">
        <v>7814</v>
      </c>
      <c r="P476" s="155" t="s">
        <v>7788</v>
      </c>
      <c r="Q476" s="2" t="s">
        <v>8083</v>
      </c>
      <c r="R476" s="2" t="s">
        <v>544</v>
      </c>
      <c r="S476" s="159" t="s">
        <v>8477</v>
      </c>
      <c r="T476" s="159">
        <v>2923</v>
      </c>
      <c r="U476" s="159" t="s">
        <v>107</v>
      </c>
      <c r="V476" s="3" t="s">
        <v>7709</v>
      </c>
      <c r="W476" s="2">
        <v>310</v>
      </c>
      <c r="X476" s="2"/>
      <c r="Y476" s="2"/>
      <c r="Z476" s="2"/>
      <c r="AA476" s="2"/>
      <c r="AB476" s="2"/>
      <c r="AC476" s="2"/>
      <c r="AD476" s="2"/>
      <c r="AE476" s="2"/>
      <c r="AF476" s="2"/>
      <c r="AG476" s="2"/>
      <c r="AH476" s="2"/>
      <c r="AI476" s="2"/>
      <c r="AJ476" s="2"/>
      <c r="AK476" s="2"/>
      <c r="AL476" s="2"/>
      <c r="AM476" s="2"/>
      <c r="AN476" s="2"/>
    </row>
    <row r="477" spans="2:40">
      <c r="B477" s="26">
        <v>853</v>
      </c>
      <c r="C477" s="26" t="str">
        <f t="shared" si="52"/>
        <v>Y</v>
      </c>
      <c r="D477" s="26" t="b">
        <f t="shared" si="53"/>
        <v>0</v>
      </c>
      <c r="E477" s="26" t="str">
        <f t="shared" si="54"/>
        <v>N</v>
      </c>
      <c r="F477" s="2" t="s">
        <v>8479</v>
      </c>
      <c r="G477" s="2" t="str">
        <f t="shared" si="55"/>
        <v/>
      </c>
      <c r="H477" s="8" t="s">
        <v>363</v>
      </c>
      <c r="I477" s="8"/>
      <c r="J477" s="8"/>
      <c r="K477" s="31" t="s">
        <v>7701</v>
      </c>
      <c r="L477" s="31" t="s">
        <v>7702</v>
      </c>
      <c r="M477" s="31" t="s">
        <v>7703</v>
      </c>
      <c r="N477" s="2" t="s">
        <v>8331</v>
      </c>
      <c r="O477" s="2" t="s">
        <v>7814</v>
      </c>
      <c r="P477" s="155" t="s">
        <v>7788</v>
      </c>
      <c r="Q477" s="2" t="s">
        <v>8383</v>
      </c>
      <c r="R477" s="2" t="s">
        <v>544</v>
      </c>
      <c r="S477" s="159" t="s">
        <v>8480</v>
      </c>
      <c r="T477" s="159">
        <v>4421</v>
      </c>
      <c r="U477" s="159" t="s">
        <v>107</v>
      </c>
      <c r="V477" s="3" t="s">
        <v>7709</v>
      </c>
      <c r="W477" s="2">
        <v>420</v>
      </c>
      <c r="X477" s="2"/>
      <c r="Y477" s="2"/>
      <c r="Z477" s="2"/>
      <c r="AA477" s="2"/>
      <c r="AB477" s="2"/>
      <c r="AC477" s="2"/>
      <c r="AD477" s="2"/>
      <c r="AE477" s="2"/>
      <c r="AF477" s="2"/>
      <c r="AG477" s="2"/>
      <c r="AH477" s="2"/>
      <c r="AI477" s="2"/>
      <c r="AJ477" s="2"/>
      <c r="AK477" s="2"/>
      <c r="AL477" s="2"/>
      <c r="AM477" s="2"/>
      <c r="AN477" s="2"/>
    </row>
    <row r="478" spans="2:40">
      <c r="B478" s="26">
        <v>854</v>
      </c>
      <c r="C478" s="26" t="str">
        <f t="shared" si="52"/>
        <v>Y</v>
      </c>
      <c r="D478" s="26" t="b">
        <f t="shared" si="53"/>
        <v>0</v>
      </c>
      <c r="E478" s="26" t="str">
        <f t="shared" si="54"/>
        <v>N</v>
      </c>
      <c r="F478" s="2" t="s">
        <v>8481</v>
      </c>
      <c r="G478" s="2" t="str">
        <f t="shared" si="55"/>
        <v/>
      </c>
      <c r="H478" s="8" t="s">
        <v>363</v>
      </c>
      <c r="I478" s="8"/>
      <c r="J478" s="8"/>
      <c r="K478" s="31" t="s">
        <v>7701</v>
      </c>
      <c r="L478" s="31" t="s">
        <v>7702</v>
      </c>
      <c r="M478" s="31" t="s">
        <v>7703</v>
      </c>
      <c r="N478" s="2" t="s">
        <v>8335</v>
      </c>
      <c r="O478" s="2" t="s">
        <v>7814</v>
      </c>
      <c r="P478" s="155" t="s">
        <v>7788</v>
      </c>
      <c r="Q478" s="2" t="s">
        <v>8383</v>
      </c>
      <c r="R478" s="2" t="s">
        <v>544</v>
      </c>
      <c r="S478" s="159" t="s">
        <v>8482</v>
      </c>
      <c r="T478" s="159">
        <v>4421</v>
      </c>
      <c r="U478" s="159" t="s">
        <v>107</v>
      </c>
      <c r="V478" s="3" t="s">
        <v>7709</v>
      </c>
      <c r="W478" s="2">
        <v>420</v>
      </c>
      <c r="X478" s="2"/>
      <c r="Y478" s="2"/>
      <c r="Z478" s="2"/>
      <c r="AA478" s="2"/>
      <c r="AB478" s="2"/>
      <c r="AC478" s="2"/>
      <c r="AD478" s="2"/>
      <c r="AE478" s="2"/>
      <c r="AF478" s="2"/>
      <c r="AG478" s="2"/>
      <c r="AH478" s="2"/>
      <c r="AI478" s="2"/>
      <c r="AJ478" s="2"/>
      <c r="AK478" s="2"/>
      <c r="AL478" s="2"/>
      <c r="AM478" s="2"/>
      <c r="AN478" s="2"/>
    </row>
    <row r="479" spans="2:40">
      <c r="B479" s="26">
        <v>855</v>
      </c>
      <c r="C479" s="26" t="str">
        <f t="shared" si="52"/>
        <v>Y</v>
      </c>
      <c r="D479" s="26" t="b">
        <f t="shared" si="53"/>
        <v>0</v>
      </c>
      <c r="E479" s="26" t="str">
        <f t="shared" si="54"/>
        <v>N</v>
      </c>
      <c r="F479" s="2" t="s">
        <v>8483</v>
      </c>
      <c r="G479" s="2" t="str">
        <f t="shared" si="55"/>
        <v/>
      </c>
      <c r="H479" s="8" t="s">
        <v>363</v>
      </c>
      <c r="I479" s="8"/>
      <c r="J479" s="8"/>
      <c r="K479" s="31" t="s">
        <v>7701</v>
      </c>
      <c r="L479" s="31" t="s">
        <v>7702</v>
      </c>
      <c r="M479" s="31" t="s">
        <v>7703</v>
      </c>
      <c r="N479" s="2" t="s">
        <v>8338</v>
      </c>
      <c r="O479" s="2" t="s">
        <v>7814</v>
      </c>
      <c r="P479" s="155" t="s">
        <v>7788</v>
      </c>
      <c r="Q479" s="2" t="s">
        <v>8383</v>
      </c>
      <c r="R479" s="2" t="s">
        <v>544</v>
      </c>
      <c r="S479" s="159" t="s">
        <v>8484</v>
      </c>
      <c r="T479" s="159">
        <v>4966</v>
      </c>
      <c r="U479" s="159" t="s">
        <v>107</v>
      </c>
      <c r="V479" s="3" t="s">
        <v>7709</v>
      </c>
      <c r="W479" s="2">
        <v>600</v>
      </c>
      <c r="X479" s="2"/>
      <c r="Y479" s="2"/>
      <c r="Z479" s="2"/>
      <c r="AA479" s="2"/>
      <c r="AB479" s="2"/>
      <c r="AC479" s="2"/>
      <c r="AD479" s="2"/>
      <c r="AE479" s="2"/>
      <c r="AF479" s="2"/>
      <c r="AG479" s="2"/>
      <c r="AH479" s="2"/>
      <c r="AI479" s="2"/>
      <c r="AJ479" s="2"/>
      <c r="AK479" s="2"/>
      <c r="AL479" s="2"/>
      <c r="AM479" s="2"/>
      <c r="AN479" s="2"/>
    </row>
    <row r="480" spans="2:40">
      <c r="B480" s="26">
        <v>925</v>
      </c>
      <c r="C480" s="26" t="str">
        <f t="shared" ref="C480:C511" si="56">IF(K480 = "BaseplateSteel","Y","N")</f>
        <v>N</v>
      </c>
      <c r="D480" s="26" t="b">
        <f t="shared" ref="D480:D511" si="57">OR(P480 = "Woods_Sureflex", P480 = "Falk_T10_Grid")</f>
        <v>0</v>
      </c>
      <c r="E480" s="26" t="str">
        <f t="shared" ref="E480:E511" si="58">IF(AND(C480="Y", D480=TRUE),"Y","N")</f>
        <v>N</v>
      </c>
      <c r="F480" s="2" t="s">
        <v>8485</v>
      </c>
      <c r="G480" s="2" t="str">
        <f t="shared" ref="G480:G511" si="59">IF(E480="Y",F480,"")</f>
        <v/>
      </c>
      <c r="H480" s="8" t="s">
        <v>363</v>
      </c>
      <c r="I480" s="8"/>
      <c r="J480" s="8"/>
      <c r="K480" s="8" t="s">
        <v>7887</v>
      </c>
      <c r="L480" s="8" t="s">
        <v>7887</v>
      </c>
      <c r="M480" s="31" t="s">
        <v>7888</v>
      </c>
      <c r="N480" s="15"/>
      <c r="O480" s="15"/>
      <c r="P480" s="155"/>
      <c r="Q480" s="15"/>
      <c r="R480" s="2" t="s">
        <v>544</v>
      </c>
      <c r="S480" s="25" t="s">
        <v>8486</v>
      </c>
      <c r="T480" s="159">
        <v>0</v>
      </c>
      <c r="U480" s="159" t="s">
        <v>14326</v>
      </c>
      <c r="V480" s="3" t="s">
        <v>552</v>
      </c>
      <c r="X480" s="2"/>
      <c r="Y480" s="2"/>
      <c r="Z480" s="2"/>
      <c r="AA480" s="2"/>
      <c r="AB480" s="2"/>
      <c r="AC480" s="2"/>
      <c r="AD480" s="2"/>
      <c r="AE480" s="2"/>
      <c r="AF480" s="2"/>
      <c r="AG480" s="2"/>
      <c r="AH480" s="2"/>
      <c r="AI480" s="2"/>
      <c r="AJ480" s="2"/>
      <c r="AK480" s="2"/>
      <c r="AL480" s="2"/>
      <c r="AM480" s="2"/>
      <c r="AN480" s="2"/>
    </row>
    <row r="481" spans="2:40">
      <c r="B481" s="26">
        <v>926</v>
      </c>
      <c r="C481" s="26" t="str">
        <f t="shared" si="56"/>
        <v>Y</v>
      </c>
      <c r="D481" s="26" t="b">
        <f t="shared" si="57"/>
        <v>1</v>
      </c>
      <c r="E481" s="26" t="str">
        <f t="shared" si="58"/>
        <v>Y</v>
      </c>
      <c r="F481" s="2" t="s">
        <v>8487</v>
      </c>
      <c r="G481" s="2" t="str">
        <f t="shared" si="59"/>
        <v>ConTab_BOM_KP_Baseplates_926</v>
      </c>
      <c r="H481" s="8" t="s">
        <v>368</v>
      </c>
      <c r="I481" s="8"/>
      <c r="J481" s="8"/>
      <c r="K481" s="31" t="s">
        <v>7701</v>
      </c>
      <c r="L481" s="31" t="s">
        <v>7702</v>
      </c>
      <c r="M481" s="31" t="s">
        <v>7703</v>
      </c>
      <c r="N481" s="2" t="s">
        <v>7719</v>
      </c>
      <c r="O481" s="2" t="s">
        <v>7705</v>
      </c>
      <c r="P481" s="155" t="s">
        <v>7706</v>
      </c>
      <c r="Q481" s="2" t="s">
        <v>7726</v>
      </c>
      <c r="R481" s="2">
        <v>96700689</v>
      </c>
      <c r="S481" s="159" t="s">
        <v>8488</v>
      </c>
      <c r="T481" s="159">
        <v>1368</v>
      </c>
      <c r="U481" s="159" t="s">
        <v>107</v>
      </c>
      <c r="V481" s="3" t="s">
        <v>7709</v>
      </c>
      <c r="W481" s="2">
        <v>70</v>
      </c>
      <c r="X481" s="2"/>
      <c r="Y481" s="2"/>
      <c r="Z481" s="2"/>
      <c r="AA481" s="2"/>
      <c r="AB481" s="2"/>
      <c r="AC481" s="2"/>
      <c r="AD481" s="2"/>
      <c r="AE481" s="2"/>
      <c r="AF481" s="2"/>
      <c r="AG481" s="2"/>
      <c r="AH481" s="2"/>
      <c r="AI481" s="2"/>
      <c r="AJ481" s="2"/>
      <c r="AK481" s="2"/>
      <c r="AL481" s="2"/>
      <c r="AM481" s="2"/>
      <c r="AN481" s="2"/>
    </row>
    <row r="482" spans="2:40">
      <c r="B482" s="26">
        <v>927</v>
      </c>
      <c r="C482" s="26" t="str">
        <f t="shared" si="56"/>
        <v>Y</v>
      </c>
      <c r="D482" s="26" t="b">
        <f t="shared" si="57"/>
        <v>1</v>
      </c>
      <c r="E482" s="26" t="str">
        <f t="shared" si="58"/>
        <v>Y</v>
      </c>
      <c r="F482" s="2" t="s">
        <v>8489</v>
      </c>
      <c r="G482" s="2" t="str">
        <f t="shared" si="59"/>
        <v>ConTab_BOM_KP_Baseplates_927</v>
      </c>
      <c r="H482" s="8" t="s">
        <v>368</v>
      </c>
      <c r="I482" s="8"/>
      <c r="J482" s="8"/>
      <c r="K482" s="31" t="s">
        <v>7701</v>
      </c>
      <c r="L482" s="31" t="s">
        <v>7702</v>
      </c>
      <c r="M482" s="31" t="s">
        <v>7703</v>
      </c>
      <c r="N482" s="2" t="s">
        <v>7723</v>
      </c>
      <c r="O482" s="2" t="s">
        <v>7705</v>
      </c>
      <c r="P482" s="155" t="s">
        <v>7706</v>
      </c>
      <c r="Q482" s="2" t="s">
        <v>7726</v>
      </c>
      <c r="R482" s="2">
        <v>96700689</v>
      </c>
      <c r="S482" s="159" t="s">
        <v>8488</v>
      </c>
      <c r="T482" s="159">
        <v>1368</v>
      </c>
      <c r="U482" s="159" t="s">
        <v>107</v>
      </c>
      <c r="V482" s="3" t="s">
        <v>7709</v>
      </c>
      <c r="W482" s="2">
        <v>70</v>
      </c>
      <c r="X482" s="2"/>
      <c r="Y482" s="2"/>
      <c r="Z482" s="2"/>
      <c r="AA482" s="2"/>
      <c r="AB482" s="2"/>
      <c r="AC482" s="2"/>
      <c r="AD482" s="2"/>
      <c r="AE482" s="2"/>
      <c r="AF482" s="2"/>
      <c r="AG482" s="2"/>
      <c r="AH482" s="2"/>
      <c r="AI482" s="2"/>
      <c r="AJ482" s="2"/>
      <c r="AK482" s="2"/>
      <c r="AL482" s="2"/>
      <c r="AM482" s="2"/>
      <c r="AN482" s="2"/>
    </row>
    <row r="483" spans="2:40">
      <c r="B483" s="26">
        <v>928</v>
      </c>
      <c r="C483" s="26" t="str">
        <f t="shared" si="56"/>
        <v>Y</v>
      </c>
      <c r="D483" s="26" t="b">
        <f t="shared" si="57"/>
        <v>1</v>
      </c>
      <c r="E483" s="26" t="str">
        <f t="shared" si="58"/>
        <v>Y</v>
      </c>
      <c r="F483" s="2" t="s">
        <v>8490</v>
      </c>
      <c r="G483" s="2" t="str">
        <f t="shared" si="59"/>
        <v>ConTab_BOM_KP_Baseplates_928</v>
      </c>
      <c r="H483" s="8" t="s">
        <v>368</v>
      </c>
      <c r="I483" s="8"/>
      <c r="J483" s="8"/>
      <c r="K483" s="31" t="s">
        <v>7701</v>
      </c>
      <c r="L483" s="31" t="s">
        <v>7702</v>
      </c>
      <c r="M483" s="31" t="s">
        <v>7703</v>
      </c>
      <c r="N483" s="2" t="s">
        <v>7725</v>
      </c>
      <c r="O483" s="2" t="s">
        <v>7705</v>
      </c>
      <c r="P483" s="155" t="s">
        <v>7706</v>
      </c>
      <c r="Q483" s="2" t="s">
        <v>7732</v>
      </c>
      <c r="R483" s="2">
        <v>96700690</v>
      </c>
      <c r="S483" s="159" t="s">
        <v>8491</v>
      </c>
      <c r="T483" s="159">
        <v>1440</v>
      </c>
      <c r="U483" s="159" t="s">
        <v>107</v>
      </c>
      <c r="V483" s="3" t="s">
        <v>7709</v>
      </c>
      <c r="W483" s="2">
        <v>135</v>
      </c>
      <c r="X483" s="2"/>
      <c r="Y483" s="2"/>
      <c r="Z483" s="2"/>
      <c r="AA483" s="2"/>
      <c r="AB483" s="2"/>
      <c r="AC483" s="2"/>
      <c r="AD483" s="2"/>
      <c r="AE483" s="2"/>
      <c r="AF483" s="2"/>
      <c r="AG483" s="2"/>
      <c r="AH483" s="2"/>
      <c r="AI483" s="2"/>
      <c r="AJ483" s="2"/>
      <c r="AK483" s="2"/>
      <c r="AL483" s="2"/>
      <c r="AM483" s="2"/>
      <c r="AN483" s="2"/>
    </row>
    <row r="484" spans="2:40">
      <c r="B484" s="26">
        <v>929</v>
      </c>
      <c r="C484" s="26" t="str">
        <f t="shared" si="56"/>
        <v>Y</v>
      </c>
      <c r="D484" s="26" t="b">
        <f t="shared" si="57"/>
        <v>1</v>
      </c>
      <c r="E484" s="26" t="str">
        <f t="shared" si="58"/>
        <v>Y</v>
      </c>
      <c r="F484" s="2" t="s">
        <v>8492</v>
      </c>
      <c r="G484" s="2" t="str">
        <f t="shared" si="59"/>
        <v>ConTab_BOM_KP_Baseplates_929</v>
      </c>
      <c r="H484" s="8" t="s">
        <v>368</v>
      </c>
      <c r="I484" s="8"/>
      <c r="J484" s="8"/>
      <c r="K484" s="31" t="s">
        <v>7701</v>
      </c>
      <c r="L484" s="31" t="s">
        <v>7702</v>
      </c>
      <c r="M484" s="31" t="s">
        <v>7703</v>
      </c>
      <c r="N484" s="2" t="s">
        <v>7729</v>
      </c>
      <c r="O484" s="2" t="s">
        <v>7705</v>
      </c>
      <c r="P484" s="155" t="s">
        <v>7706</v>
      </c>
      <c r="Q484" s="2" t="s">
        <v>7732</v>
      </c>
      <c r="R484" s="2">
        <v>96700690</v>
      </c>
      <c r="S484" s="159" t="s">
        <v>8491</v>
      </c>
      <c r="T484" s="159">
        <v>1440</v>
      </c>
      <c r="U484" s="159" t="s">
        <v>107</v>
      </c>
      <c r="V484" s="3" t="s">
        <v>7709</v>
      </c>
      <c r="W484" s="2">
        <v>135</v>
      </c>
      <c r="X484" s="2"/>
      <c r="Y484" s="2"/>
      <c r="Z484" s="2"/>
      <c r="AA484" s="2"/>
      <c r="AB484" s="2"/>
      <c r="AC484" s="2"/>
      <c r="AD484" s="2"/>
      <c r="AE484" s="2"/>
      <c r="AF484" s="2"/>
      <c r="AG484" s="2"/>
      <c r="AH484" s="2"/>
      <c r="AI484" s="2"/>
      <c r="AJ484" s="2"/>
      <c r="AK484" s="2"/>
      <c r="AL484" s="2"/>
      <c r="AM484" s="2"/>
      <c r="AN484" s="2"/>
    </row>
    <row r="485" spans="2:40">
      <c r="B485" s="26">
        <v>930</v>
      </c>
      <c r="C485" s="26" t="str">
        <f t="shared" si="56"/>
        <v>Y</v>
      </c>
      <c r="D485" s="26" t="b">
        <f t="shared" si="57"/>
        <v>1</v>
      </c>
      <c r="E485" s="26" t="str">
        <f t="shared" si="58"/>
        <v>Y</v>
      </c>
      <c r="F485" s="2" t="s">
        <v>8493</v>
      </c>
      <c r="G485" s="2" t="str">
        <f t="shared" si="59"/>
        <v>ConTab_BOM_KP_Baseplates_930</v>
      </c>
      <c r="H485" s="8" t="s">
        <v>368</v>
      </c>
      <c r="I485" s="8"/>
      <c r="J485" s="8"/>
      <c r="K485" s="31" t="s">
        <v>7701</v>
      </c>
      <c r="L485" s="31" t="s">
        <v>7702</v>
      </c>
      <c r="M485" s="31" t="s">
        <v>7703</v>
      </c>
      <c r="N485" s="2" t="s">
        <v>7900</v>
      </c>
      <c r="O485" s="2" t="s">
        <v>7705</v>
      </c>
      <c r="P485" s="155" t="s">
        <v>7706</v>
      </c>
      <c r="Q485" s="2" t="s">
        <v>8183</v>
      </c>
      <c r="R485" s="2">
        <v>96700691</v>
      </c>
      <c r="S485" s="159" t="s">
        <v>8494</v>
      </c>
      <c r="T485" s="159">
        <v>1574</v>
      </c>
      <c r="U485" s="159" t="s">
        <v>107</v>
      </c>
      <c r="V485" s="3" t="s">
        <v>7709</v>
      </c>
      <c r="W485" s="2">
        <v>200</v>
      </c>
      <c r="X485" s="2"/>
      <c r="Y485" s="2"/>
      <c r="Z485" s="2"/>
      <c r="AA485" s="2"/>
      <c r="AB485" s="2"/>
      <c r="AC485" s="2"/>
      <c r="AD485" s="2"/>
      <c r="AE485" s="2"/>
      <c r="AF485" s="2"/>
      <c r="AG485" s="2"/>
      <c r="AH485" s="2"/>
      <c r="AI485" s="2"/>
      <c r="AJ485" s="2"/>
      <c r="AK485" s="2"/>
      <c r="AL485" s="2"/>
      <c r="AM485" s="2"/>
      <c r="AN485" s="2"/>
    </row>
    <row r="486" spans="2:40">
      <c r="B486" s="26">
        <v>931</v>
      </c>
      <c r="C486" s="26" t="str">
        <f t="shared" si="56"/>
        <v>Y</v>
      </c>
      <c r="D486" s="26" t="b">
        <f t="shared" si="57"/>
        <v>1</v>
      </c>
      <c r="E486" s="26" t="str">
        <f t="shared" si="58"/>
        <v>Y</v>
      </c>
      <c r="F486" s="2" t="s">
        <v>8495</v>
      </c>
      <c r="G486" s="2" t="str">
        <f t="shared" si="59"/>
        <v>ConTab_BOM_KP_Baseplates_931</v>
      </c>
      <c r="H486" s="8" t="s">
        <v>368</v>
      </c>
      <c r="I486" s="8"/>
      <c r="J486" s="8"/>
      <c r="K486" s="31" t="s">
        <v>7701</v>
      </c>
      <c r="L486" s="31" t="s">
        <v>7702</v>
      </c>
      <c r="M486" s="31" t="s">
        <v>7703</v>
      </c>
      <c r="N486" s="2" t="s">
        <v>7903</v>
      </c>
      <c r="O486" s="2" t="s">
        <v>7705</v>
      </c>
      <c r="P486" s="155" t="s">
        <v>7706</v>
      </c>
      <c r="Q486" s="2" t="s">
        <v>8183</v>
      </c>
      <c r="R486" s="2">
        <v>96700691</v>
      </c>
      <c r="S486" s="159" t="s">
        <v>8494</v>
      </c>
      <c r="T486" s="159">
        <v>1574</v>
      </c>
      <c r="U486" s="159" t="s">
        <v>107</v>
      </c>
      <c r="V486" s="3" t="s">
        <v>7709</v>
      </c>
      <c r="W486" s="2">
        <v>200</v>
      </c>
      <c r="X486" s="2"/>
      <c r="Y486" s="2"/>
      <c r="Z486" s="2"/>
      <c r="AA486" s="2"/>
      <c r="AB486" s="2"/>
      <c r="AC486" s="2"/>
      <c r="AD486" s="2"/>
      <c r="AE486" s="2"/>
      <c r="AF486" s="2"/>
      <c r="AG486" s="2"/>
      <c r="AH486" s="2"/>
      <c r="AI486" s="2"/>
      <c r="AJ486" s="2"/>
      <c r="AK486" s="2"/>
      <c r="AL486" s="2"/>
      <c r="AM486" s="2"/>
      <c r="AN486" s="2"/>
    </row>
    <row r="487" spans="2:40">
      <c r="B487" s="26">
        <v>932</v>
      </c>
      <c r="C487" s="26" t="str">
        <f t="shared" si="56"/>
        <v>Y</v>
      </c>
      <c r="D487" s="26" t="b">
        <f t="shared" si="57"/>
        <v>1</v>
      </c>
      <c r="E487" s="26" t="str">
        <f t="shared" si="58"/>
        <v>Y</v>
      </c>
      <c r="F487" s="2" t="s">
        <v>8496</v>
      </c>
      <c r="G487" s="2" t="str">
        <f t="shared" si="59"/>
        <v>ConTab_BOM_KP_Baseplates_932</v>
      </c>
      <c r="H487" s="8" t="s">
        <v>368</v>
      </c>
      <c r="I487" s="8"/>
      <c r="J487" s="8"/>
      <c r="K487" s="31" t="s">
        <v>7701</v>
      </c>
      <c r="L487" s="31" t="s">
        <v>7702</v>
      </c>
      <c r="M487" s="31" t="s">
        <v>7703</v>
      </c>
      <c r="N487" s="2" t="s">
        <v>7731</v>
      </c>
      <c r="O487" s="2" t="s">
        <v>7705</v>
      </c>
      <c r="P487" s="155" t="s">
        <v>7706</v>
      </c>
      <c r="Q487" s="2" t="s">
        <v>7732</v>
      </c>
      <c r="R487" s="2">
        <v>96700692</v>
      </c>
      <c r="S487" s="159" t="s">
        <v>8497</v>
      </c>
      <c r="T487" s="159">
        <v>1504</v>
      </c>
      <c r="U487" s="159" t="s">
        <v>107</v>
      </c>
      <c r="V487" s="3" t="s">
        <v>7709</v>
      </c>
      <c r="W487" s="2">
        <v>200</v>
      </c>
      <c r="X487" s="2"/>
      <c r="Y487" s="2"/>
      <c r="Z487" s="2"/>
      <c r="AA487" s="2"/>
      <c r="AB487" s="2"/>
      <c r="AC487" s="2"/>
      <c r="AD487" s="2"/>
      <c r="AE487" s="2"/>
      <c r="AF487" s="2"/>
      <c r="AG487" s="2"/>
      <c r="AH487" s="2"/>
      <c r="AI487" s="2"/>
      <c r="AJ487" s="2"/>
      <c r="AK487" s="2"/>
      <c r="AL487" s="2"/>
      <c r="AM487" s="2"/>
      <c r="AN487" s="2"/>
    </row>
    <row r="488" spans="2:40">
      <c r="B488" s="26">
        <v>933</v>
      </c>
      <c r="C488" s="26" t="str">
        <f t="shared" si="56"/>
        <v>Y</v>
      </c>
      <c r="D488" s="26" t="b">
        <f t="shared" si="57"/>
        <v>1</v>
      </c>
      <c r="E488" s="26" t="str">
        <f t="shared" si="58"/>
        <v>Y</v>
      </c>
      <c r="F488" s="2" t="s">
        <v>8498</v>
      </c>
      <c r="G488" s="2" t="str">
        <f t="shared" si="59"/>
        <v>ConTab_BOM_KP_Baseplates_933</v>
      </c>
      <c r="H488" s="8" t="s">
        <v>368</v>
      </c>
      <c r="I488" s="8"/>
      <c r="J488" s="8"/>
      <c r="K488" s="31" t="s">
        <v>7701</v>
      </c>
      <c r="L488" s="31" t="s">
        <v>7702</v>
      </c>
      <c r="M488" s="31" t="s">
        <v>7703</v>
      </c>
      <c r="N488" s="2" t="s">
        <v>7735</v>
      </c>
      <c r="O488" s="2" t="s">
        <v>7705</v>
      </c>
      <c r="P488" s="155" t="s">
        <v>7706</v>
      </c>
      <c r="Q488" s="2" t="s">
        <v>7732</v>
      </c>
      <c r="R488" s="2">
        <v>96700692</v>
      </c>
      <c r="S488" s="159" t="s">
        <v>8497</v>
      </c>
      <c r="T488" s="159">
        <v>1504</v>
      </c>
      <c r="U488" s="159" t="s">
        <v>107</v>
      </c>
      <c r="V488" s="3" t="s">
        <v>7709</v>
      </c>
      <c r="W488" s="2">
        <v>200</v>
      </c>
      <c r="X488" s="2"/>
      <c r="Y488" s="2"/>
      <c r="Z488" s="2"/>
      <c r="AA488" s="2"/>
      <c r="AB488" s="2"/>
      <c r="AC488" s="2"/>
      <c r="AD488" s="2"/>
      <c r="AE488" s="2"/>
      <c r="AF488" s="2"/>
      <c r="AG488" s="2"/>
      <c r="AH488" s="2"/>
      <c r="AI488" s="2"/>
      <c r="AJ488" s="2"/>
      <c r="AK488" s="2"/>
      <c r="AL488" s="2"/>
      <c r="AM488" s="2"/>
      <c r="AN488" s="2"/>
    </row>
    <row r="489" spans="2:40">
      <c r="B489" s="26">
        <v>934</v>
      </c>
      <c r="C489" s="26" t="str">
        <f t="shared" si="56"/>
        <v>Y</v>
      </c>
      <c r="D489" s="26" t="b">
        <f t="shared" si="57"/>
        <v>1</v>
      </c>
      <c r="E489" s="26" t="str">
        <f t="shared" si="58"/>
        <v>Y</v>
      </c>
      <c r="F489" s="2" t="s">
        <v>8499</v>
      </c>
      <c r="G489" s="2" t="str">
        <f t="shared" si="59"/>
        <v>ConTab_BOM_KP_Baseplates_934</v>
      </c>
      <c r="H489" s="8" t="s">
        <v>368</v>
      </c>
      <c r="I489" s="8"/>
      <c r="J489" s="8"/>
      <c r="K489" s="31" t="s">
        <v>7701</v>
      </c>
      <c r="L489" s="31" t="s">
        <v>7702</v>
      </c>
      <c r="M489" s="31" t="s">
        <v>7703</v>
      </c>
      <c r="N489" s="2" t="s">
        <v>8187</v>
      </c>
      <c r="O489" s="2" t="s">
        <v>7705</v>
      </c>
      <c r="P489" s="155" t="s">
        <v>7706</v>
      </c>
      <c r="Q489" s="2" t="s">
        <v>8188</v>
      </c>
      <c r="R489" s="2">
        <v>96700693</v>
      </c>
      <c r="S489" s="159" t="s">
        <v>8500</v>
      </c>
      <c r="T489" s="159">
        <v>1712</v>
      </c>
      <c r="U489" s="159" t="s">
        <v>107</v>
      </c>
      <c r="V489" s="3" t="s">
        <v>7709</v>
      </c>
      <c r="W489" s="2">
        <v>240</v>
      </c>
      <c r="X489" s="2"/>
      <c r="Y489" s="2"/>
      <c r="Z489" s="2"/>
      <c r="AA489" s="2"/>
      <c r="AB489" s="2"/>
      <c r="AC489" s="2"/>
      <c r="AD489" s="2"/>
      <c r="AE489" s="2"/>
      <c r="AF489" s="2"/>
      <c r="AG489" s="2"/>
      <c r="AH489" s="2"/>
      <c r="AI489" s="2"/>
      <c r="AJ489" s="2"/>
      <c r="AK489" s="2"/>
      <c r="AL489" s="2"/>
      <c r="AM489" s="2"/>
      <c r="AN489" s="2"/>
    </row>
    <row r="490" spans="2:40">
      <c r="B490" s="26">
        <v>935</v>
      </c>
      <c r="C490" s="26" t="str">
        <f t="shared" si="56"/>
        <v>Y</v>
      </c>
      <c r="D490" s="26" t="b">
        <f t="shared" si="57"/>
        <v>1</v>
      </c>
      <c r="E490" s="26" t="str">
        <f t="shared" si="58"/>
        <v>Y</v>
      </c>
      <c r="F490" s="2" t="s">
        <v>8501</v>
      </c>
      <c r="G490" s="2" t="str">
        <f t="shared" si="59"/>
        <v>ConTab_BOM_KP_Baseplates_935</v>
      </c>
      <c r="H490" s="8" t="s">
        <v>368</v>
      </c>
      <c r="I490" s="8"/>
      <c r="J490" s="8"/>
      <c r="K490" s="31" t="s">
        <v>7701</v>
      </c>
      <c r="L490" s="31" t="s">
        <v>7702</v>
      </c>
      <c r="M490" s="31" t="s">
        <v>7703</v>
      </c>
      <c r="N490" s="2" t="s">
        <v>8191</v>
      </c>
      <c r="O490" s="2" t="s">
        <v>7705</v>
      </c>
      <c r="P490" s="155" t="s">
        <v>7706</v>
      </c>
      <c r="Q490" s="2" t="s">
        <v>8188</v>
      </c>
      <c r="R490" s="2">
        <v>96700693</v>
      </c>
      <c r="S490" s="159" t="s">
        <v>8500</v>
      </c>
      <c r="T490" s="159">
        <v>1712</v>
      </c>
      <c r="U490" s="159" t="s">
        <v>107</v>
      </c>
      <c r="V490" s="3" t="s">
        <v>7709</v>
      </c>
      <c r="W490" s="2">
        <v>240</v>
      </c>
      <c r="X490" s="2"/>
      <c r="Y490" s="2"/>
      <c r="Z490" s="2"/>
      <c r="AA490" s="2"/>
      <c r="AB490" s="2"/>
      <c r="AC490" s="2"/>
      <c r="AD490" s="2"/>
      <c r="AE490" s="2"/>
      <c r="AF490" s="2"/>
      <c r="AG490" s="2"/>
      <c r="AH490" s="2"/>
      <c r="AI490" s="2"/>
      <c r="AJ490" s="2"/>
      <c r="AK490" s="2"/>
      <c r="AL490" s="2"/>
      <c r="AM490" s="2"/>
      <c r="AN490" s="2"/>
    </row>
    <row r="491" spans="2:40">
      <c r="B491" s="26">
        <v>936</v>
      </c>
      <c r="C491" s="26" t="str">
        <f t="shared" si="56"/>
        <v>Y</v>
      </c>
      <c r="D491" s="26" t="b">
        <f t="shared" si="57"/>
        <v>1</v>
      </c>
      <c r="E491" s="26" t="str">
        <f t="shared" si="58"/>
        <v>Y</v>
      </c>
      <c r="F491" s="2" t="s">
        <v>8502</v>
      </c>
      <c r="G491" s="2" t="str">
        <f t="shared" si="59"/>
        <v>ConTab_BOM_KP_Baseplates_936</v>
      </c>
      <c r="H491" s="8" t="s">
        <v>368</v>
      </c>
      <c r="I491" s="8"/>
      <c r="J491" s="8"/>
      <c r="K491" s="31" t="s">
        <v>7701</v>
      </c>
      <c r="L491" s="31" t="s">
        <v>7702</v>
      </c>
      <c r="M491" s="31" t="s">
        <v>7703</v>
      </c>
      <c r="N491" s="2" t="s">
        <v>7756</v>
      </c>
      <c r="O491" s="2" t="s">
        <v>7705</v>
      </c>
      <c r="P491" s="155" t="s">
        <v>7706</v>
      </c>
      <c r="Q491" s="2" t="s">
        <v>8183</v>
      </c>
      <c r="R491" s="2">
        <v>96700694</v>
      </c>
      <c r="S491" s="159" t="s">
        <v>8503</v>
      </c>
      <c r="T491" s="159">
        <v>1640</v>
      </c>
      <c r="U491" s="159" t="s">
        <v>107</v>
      </c>
      <c r="V491" s="3" t="s">
        <v>7709</v>
      </c>
      <c r="W491" s="2">
        <v>240</v>
      </c>
      <c r="X491" s="2"/>
      <c r="Y491" s="2"/>
      <c r="Z491" s="2"/>
      <c r="AA491" s="2"/>
      <c r="AB491" s="2"/>
      <c r="AC491" s="2"/>
      <c r="AD491" s="2"/>
      <c r="AE491" s="2"/>
      <c r="AF491" s="2"/>
      <c r="AG491" s="2"/>
      <c r="AH491" s="2"/>
      <c r="AI491" s="2"/>
      <c r="AJ491" s="2"/>
      <c r="AK491" s="2"/>
      <c r="AL491" s="2"/>
      <c r="AM491" s="2"/>
      <c r="AN491" s="2"/>
    </row>
    <row r="492" spans="2:40">
      <c r="B492" s="26">
        <v>937</v>
      </c>
      <c r="C492" s="26" t="str">
        <f t="shared" si="56"/>
        <v>Y</v>
      </c>
      <c r="D492" s="26" t="b">
        <f t="shared" si="57"/>
        <v>1</v>
      </c>
      <c r="E492" s="26" t="str">
        <f t="shared" si="58"/>
        <v>Y</v>
      </c>
      <c r="F492" s="2" t="s">
        <v>8504</v>
      </c>
      <c r="G492" s="2" t="str">
        <f t="shared" si="59"/>
        <v>ConTab_BOM_KP_Baseplates_937</v>
      </c>
      <c r="H492" s="8" t="s">
        <v>368</v>
      </c>
      <c r="I492" s="8"/>
      <c r="J492" s="8"/>
      <c r="K492" s="31" t="s">
        <v>7701</v>
      </c>
      <c r="L492" s="31" t="s">
        <v>7702</v>
      </c>
      <c r="M492" s="31" t="s">
        <v>7703</v>
      </c>
      <c r="N492" s="2" t="s">
        <v>7760</v>
      </c>
      <c r="O492" s="2" t="s">
        <v>7705</v>
      </c>
      <c r="P492" s="155" t="s">
        <v>7706</v>
      </c>
      <c r="Q492" s="2" t="s">
        <v>8183</v>
      </c>
      <c r="R492" s="2">
        <v>96700694</v>
      </c>
      <c r="S492" s="159" t="s">
        <v>8503</v>
      </c>
      <c r="T492" s="159">
        <v>1640</v>
      </c>
      <c r="U492" s="159" t="s">
        <v>107</v>
      </c>
      <c r="V492" s="3" t="s">
        <v>7709</v>
      </c>
      <c r="W492" s="2">
        <v>240</v>
      </c>
      <c r="X492" s="2"/>
      <c r="Y492" s="2"/>
      <c r="Z492" s="2"/>
      <c r="AA492" s="2"/>
      <c r="AB492" s="2"/>
      <c r="AC492" s="2"/>
      <c r="AD492" s="2"/>
      <c r="AE492" s="2"/>
      <c r="AF492" s="2"/>
      <c r="AG492" s="2"/>
      <c r="AH492" s="2"/>
      <c r="AI492" s="2"/>
      <c r="AJ492" s="2"/>
      <c r="AK492" s="2"/>
      <c r="AL492" s="2"/>
      <c r="AM492" s="2"/>
      <c r="AN492" s="2"/>
    </row>
    <row r="493" spans="2:40">
      <c r="B493" s="26">
        <v>938</v>
      </c>
      <c r="C493" s="26" t="str">
        <f t="shared" si="56"/>
        <v>Y</v>
      </c>
      <c r="D493" s="26" t="b">
        <f t="shared" si="57"/>
        <v>1</v>
      </c>
      <c r="E493" s="26" t="str">
        <f t="shared" si="58"/>
        <v>Y</v>
      </c>
      <c r="F493" s="2" t="s">
        <v>8505</v>
      </c>
      <c r="G493" s="2" t="str">
        <f t="shared" si="59"/>
        <v>ConTab_BOM_KP_Baseplates_938</v>
      </c>
      <c r="H493" s="8" t="s">
        <v>368</v>
      </c>
      <c r="I493" s="8"/>
      <c r="J493" s="8"/>
      <c r="K493" s="31" t="s">
        <v>7701</v>
      </c>
      <c r="L493" s="31" t="s">
        <v>7702</v>
      </c>
      <c r="M493" s="31" t="s">
        <v>7703</v>
      </c>
      <c r="N493" s="2" t="s">
        <v>7719</v>
      </c>
      <c r="O493" s="2" t="s">
        <v>7705</v>
      </c>
      <c r="P493" s="155" t="s">
        <v>7737</v>
      </c>
      <c r="Q493" s="2" t="s">
        <v>7749</v>
      </c>
      <c r="R493" s="2">
        <v>96700695</v>
      </c>
      <c r="S493" s="159" t="s">
        <v>8506</v>
      </c>
      <c r="T493" s="159">
        <v>1368</v>
      </c>
      <c r="U493" s="159" t="s">
        <v>107</v>
      </c>
      <c r="V493" s="3" t="s">
        <v>7709</v>
      </c>
      <c r="W493" s="2">
        <v>70</v>
      </c>
      <c r="X493" s="2"/>
      <c r="Y493" s="2"/>
      <c r="Z493" s="2"/>
      <c r="AA493" s="2"/>
      <c r="AB493" s="2"/>
      <c r="AC493" s="2"/>
      <c r="AD493" s="2"/>
      <c r="AE493" s="2"/>
      <c r="AF493" s="2"/>
      <c r="AG493" s="2"/>
      <c r="AH493" s="2"/>
      <c r="AI493" s="2"/>
      <c r="AJ493" s="2"/>
      <c r="AK493" s="2"/>
      <c r="AL493" s="2"/>
      <c r="AM493" s="2"/>
      <c r="AN493" s="2"/>
    </row>
    <row r="494" spans="2:40">
      <c r="B494" s="26">
        <v>939</v>
      </c>
      <c r="C494" s="26" t="str">
        <f t="shared" si="56"/>
        <v>Y</v>
      </c>
      <c r="D494" s="26" t="b">
        <f t="shared" si="57"/>
        <v>1</v>
      </c>
      <c r="E494" s="26" t="str">
        <f t="shared" si="58"/>
        <v>Y</v>
      </c>
      <c r="F494" s="2" t="s">
        <v>8507</v>
      </c>
      <c r="G494" s="2" t="str">
        <f t="shared" si="59"/>
        <v>ConTab_BOM_KP_Baseplates_939</v>
      </c>
      <c r="H494" s="8" t="s">
        <v>368</v>
      </c>
      <c r="I494" s="8"/>
      <c r="J494" s="8"/>
      <c r="K494" s="31" t="s">
        <v>7701</v>
      </c>
      <c r="L494" s="31" t="s">
        <v>7702</v>
      </c>
      <c r="M494" s="31" t="s">
        <v>7703</v>
      </c>
      <c r="N494" s="2" t="s">
        <v>7723</v>
      </c>
      <c r="O494" s="2" t="s">
        <v>7705</v>
      </c>
      <c r="P494" s="155" t="s">
        <v>7737</v>
      </c>
      <c r="Q494" s="2" t="s">
        <v>7749</v>
      </c>
      <c r="R494" s="2">
        <v>96700695</v>
      </c>
      <c r="S494" s="159" t="s">
        <v>8506</v>
      </c>
      <c r="T494" s="159">
        <v>1368</v>
      </c>
      <c r="U494" s="159" t="s">
        <v>107</v>
      </c>
      <c r="V494" s="3" t="s">
        <v>7709</v>
      </c>
      <c r="W494" s="2">
        <v>70</v>
      </c>
      <c r="X494" s="2"/>
      <c r="Y494" s="2"/>
      <c r="Z494" s="2"/>
      <c r="AA494" s="2"/>
      <c r="AB494" s="2"/>
      <c r="AC494" s="2"/>
      <c r="AD494" s="2"/>
      <c r="AE494" s="2"/>
      <c r="AF494" s="2"/>
      <c r="AG494" s="2"/>
      <c r="AH494" s="2"/>
      <c r="AI494" s="2"/>
      <c r="AJ494" s="2"/>
      <c r="AK494" s="2"/>
      <c r="AL494" s="2"/>
      <c r="AM494" s="2"/>
      <c r="AN494" s="2"/>
    </row>
    <row r="495" spans="2:40">
      <c r="B495" s="26">
        <v>940</v>
      </c>
      <c r="C495" s="26" t="str">
        <f t="shared" si="56"/>
        <v>Y</v>
      </c>
      <c r="D495" s="26" t="b">
        <f t="shared" si="57"/>
        <v>1</v>
      </c>
      <c r="E495" s="26" t="str">
        <f t="shared" si="58"/>
        <v>Y</v>
      </c>
      <c r="F495" s="2" t="s">
        <v>8508</v>
      </c>
      <c r="G495" s="2" t="str">
        <f t="shared" si="59"/>
        <v>ConTab_BOM_KP_Baseplates_940</v>
      </c>
      <c r="H495" s="8" t="s">
        <v>368</v>
      </c>
      <c r="I495" s="8"/>
      <c r="J495" s="8"/>
      <c r="K495" s="31" t="s">
        <v>7701</v>
      </c>
      <c r="L495" s="31" t="s">
        <v>7702</v>
      </c>
      <c r="M495" s="31" t="s">
        <v>7703</v>
      </c>
      <c r="N495" s="2" t="s">
        <v>7725</v>
      </c>
      <c r="O495" s="2" t="s">
        <v>7705</v>
      </c>
      <c r="P495" s="155" t="s">
        <v>7737</v>
      </c>
      <c r="Q495" s="2" t="s">
        <v>7749</v>
      </c>
      <c r="R495" s="2">
        <v>96700696</v>
      </c>
      <c r="S495" s="159" t="s">
        <v>8509</v>
      </c>
      <c r="T495" s="159">
        <v>1440</v>
      </c>
      <c r="U495" s="159" t="s">
        <v>107</v>
      </c>
      <c r="V495" s="3" t="s">
        <v>7709</v>
      </c>
      <c r="W495" s="2">
        <v>135</v>
      </c>
      <c r="X495" s="2"/>
      <c r="Y495" s="2"/>
      <c r="Z495" s="2"/>
      <c r="AA495" s="2"/>
      <c r="AB495" s="2"/>
      <c r="AC495" s="2"/>
      <c r="AD495" s="2"/>
      <c r="AE495" s="2"/>
      <c r="AF495" s="2"/>
      <c r="AG495" s="2"/>
      <c r="AH495" s="2"/>
      <c r="AI495" s="2"/>
      <c r="AJ495" s="2"/>
      <c r="AK495" s="2"/>
      <c r="AL495" s="2"/>
      <c r="AM495" s="2"/>
      <c r="AN495" s="2"/>
    </row>
    <row r="496" spans="2:40">
      <c r="B496" s="26">
        <v>941</v>
      </c>
      <c r="C496" s="26" t="str">
        <f t="shared" si="56"/>
        <v>Y</v>
      </c>
      <c r="D496" s="26" t="b">
        <f t="shared" si="57"/>
        <v>1</v>
      </c>
      <c r="E496" s="26" t="str">
        <f t="shared" si="58"/>
        <v>Y</v>
      </c>
      <c r="F496" s="2" t="s">
        <v>8510</v>
      </c>
      <c r="G496" s="2" t="str">
        <f t="shared" si="59"/>
        <v>ConTab_BOM_KP_Baseplates_941</v>
      </c>
      <c r="H496" s="8" t="s">
        <v>368</v>
      </c>
      <c r="I496" s="8"/>
      <c r="J496" s="8"/>
      <c r="K496" s="31" t="s">
        <v>7701</v>
      </c>
      <c r="L496" s="31" t="s">
        <v>7702</v>
      </c>
      <c r="M496" s="31" t="s">
        <v>7703</v>
      </c>
      <c r="N496" s="2" t="s">
        <v>7729</v>
      </c>
      <c r="O496" s="2" t="s">
        <v>7705</v>
      </c>
      <c r="P496" s="155" t="s">
        <v>7737</v>
      </c>
      <c r="Q496" s="2" t="s">
        <v>7749</v>
      </c>
      <c r="R496" s="2">
        <v>96700696</v>
      </c>
      <c r="S496" s="159" t="s">
        <v>8509</v>
      </c>
      <c r="T496" s="159">
        <v>1440</v>
      </c>
      <c r="U496" s="159" t="s">
        <v>107</v>
      </c>
      <c r="V496" s="3" t="s">
        <v>7709</v>
      </c>
      <c r="W496" s="2">
        <v>135</v>
      </c>
      <c r="X496" s="2"/>
      <c r="Y496" s="2"/>
      <c r="Z496" s="2"/>
      <c r="AA496" s="2"/>
      <c r="AB496" s="2"/>
      <c r="AC496" s="2"/>
      <c r="AD496" s="2"/>
      <c r="AE496" s="2"/>
      <c r="AF496" s="2"/>
      <c r="AG496" s="2"/>
      <c r="AH496" s="2"/>
      <c r="AI496" s="2"/>
      <c r="AJ496" s="2"/>
      <c r="AK496" s="2"/>
      <c r="AL496" s="2"/>
      <c r="AM496" s="2"/>
      <c r="AN496" s="2"/>
    </row>
    <row r="497" spans="2:40">
      <c r="B497" s="26">
        <v>942</v>
      </c>
      <c r="C497" s="26" t="str">
        <f t="shared" si="56"/>
        <v>Y</v>
      </c>
      <c r="D497" s="26" t="b">
        <f t="shared" si="57"/>
        <v>1</v>
      </c>
      <c r="E497" s="26" t="str">
        <f t="shared" si="58"/>
        <v>Y</v>
      </c>
      <c r="F497" s="2" t="s">
        <v>8511</v>
      </c>
      <c r="G497" s="2" t="str">
        <f t="shared" si="59"/>
        <v>ConTab_BOM_KP_Baseplates_942</v>
      </c>
      <c r="H497" s="8" t="s">
        <v>368</v>
      </c>
      <c r="I497" s="8"/>
      <c r="J497" s="8"/>
      <c r="K497" s="31" t="s">
        <v>7701</v>
      </c>
      <c r="L497" s="31" t="s">
        <v>7702</v>
      </c>
      <c r="M497" s="31" t="s">
        <v>7703</v>
      </c>
      <c r="N497" s="2" t="s">
        <v>7900</v>
      </c>
      <c r="O497" s="2" t="s">
        <v>7705</v>
      </c>
      <c r="P497" s="155" t="s">
        <v>7737</v>
      </c>
      <c r="Q497" s="2" t="s">
        <v>7757</v>
      </c>
      <c r="R497" s="2">
        <v>96700697</v>
      </c>
      <c r="S497" s="159" t="s">
        <v>8512</v>
      </c>
      <c r="T497" s="159">
        <v>1574</v>
      </c>
      <c r="U497" s="159" t="s">
        <v>107</v>
      </c>
      <c r="V497" s="3" t="s">
        <v>7709</v>
      </c>
      <c r="W497" s="2">
        <v>200</v>
      </c>
      <c r="X497" s="2"/>
      <c r="Y497" s="2"/>
      <c r="Z497" s="2"/>
      <c r="AA497" s="2"/>
      <c r="AB497" s="2"/>
      <c r="AC497" s="2"/>
      <c r="AD497" s="2"/>
      <c r="AE497" s="2"/>
      <c r="AF497" s="2"/>
      <c r="AG497" s="2"/>
      <c r="AH497" s="2"/>
      <c r="AI497" s="2"/>
      <c r="AJ497" s="2"/>
      <c r="AK497" s="2"/>
      <c r="AL497" s="2"/>
      <c r="AM497" s="2"/>
      <c r="AN497" s="2"/>
    </row>
    <row r="498" spans="2:40">
      <c r="B498" s="26">
        <v>943</v>
      </c>
      <c r="C498" s="26" t="str">
        <f t="shared" si="56"/>
        <v>Y</v>
      </c>
      <c r="D498" s="26" t="b">
        <f t="shared" si="57"/>
        <v>1</v>
      </c>
      <c r="E498" s="26" t="str">
        <f t="shared" si="58"/>
        <v>Y</v>
      </c>
      <c r="F498" s="2" t="s">
        <v>8513</v>
      </c>
      <c r="G498" s="2" t="str">
        <f t="shared" si="59"/>
        <v>ConTab_BOM_KP_Baseplates_943</v>
      </c>
      <c r="H498" s="8" t="s">
        <v>368</v>
      </c>
      <c r="I498" s="8"/>
      <c r="J498" s="8"/>
      <c r="K498" s="31" t="s">
        <v>7701</v>
      </c>
      <c r="L498" s="31" t="s">
        <v>7702</v>
      </c>
      <c r="M498" s="31" t="s">
        <v>7703</v>
      </c>
      <c r="N498" s="2" t="s">
        <v>7903</v>
      </c>
      <c r="O498" s="2" t="s">
        <v>7705</v>
      </c>
      <c r="P498" s="155" t="s">
        <v>7737</v>
      </c>
      <c r="Q498" s="2" t="s">
        <v>7757</v>
      </c>
      <c r="R498" s="2">
        <v>96700697</v>
      </c>
      <c r="S498" s="159" t="s">
        <v>8512</v>
      </c>
      <c r="T498" s="159">
        <v>1574</v>
      </c>
      <c r="U498" s="159" t="s">
        <v>107</v>
      </c>
      <c r="V498" s="3" t="s">
        <v>7709</v>
      </c>
      <c r="W498" s="2">
        <v>200</v>
      </c>
      <c r="X498" s="2"/>
      <c r="Y498" s="2"/>
      <c r="Z498" s="2"/>
      <c r="AA498" s="2"/>
      <c r="AB498" s="2"/>
      <c r="AC498" s="2"/>
      <c r="AD498" s="2"/>
      <c r="AE498" s="2"/>
      <c r="AF498" s="2"/>
      <c r="AG498" s="2"/>
      <c r="AH498" s="2"/>
      <c r="AI498" s="2"/>
      <c r="AJ498" s="2"/>
      <c r="AK498" s="2"/>
      <c r="AL498" s="2"/>
      <c r="AM498" s="2"/>
      <c r="AN498" s="2"/>
    </row>
    <row r="499" spans="2:40">
      <c r="B499" s="26">
        <v>944</v>
      </c>
      <c r="C499" s="26" t="str">
        <f t="shared" si="56"/>
        <v>Y</v>
      </c>
      <c r="D499" s="26" t="b">
        <f t="shared" si="57"/>
        <v>1</v>
      </c>
      <c r="E499" s="26" t="str">
        <f t="shared" si="58"/>
        <v>Y</v>
      </c>
      <c r="F499" s="2" t="s">
        <v>8514</v>
      </c>
      <c r="G499" s="2" t="str">
        <f t="shared" si="59"/>
        <v>ConTab_BOM_KP_Baseplates_944</v>
      </c>
      <c r="H499" s="8" t="s">
        <v>368</v>
      </c>
      <c r="I499" s="8"/>
      <c r="J499" s="8"/>
      <c r="K499" s="31" t="s">
        <v>7701</v>
      </c>
      <c r="L499" s="31" t="s">
        <v>7702</v>
      </c>
      <c r="M499" s="31" t="s">
        <v>7703</v>
      </c>
      <c r="N499" s="2" t="s">
        <v>7731</v>
      </c>
      <c r="O499" s="2" t="s">
        <v>7705</v>
      </c>
      <c r="P499" s="155" t="s">
        <v>7737</v>
      </c>
      <c r="Q499" s="2" t="s">
        <v>7749</v>
      </c>
      <c r="R499" s="2">
        <v>96700698</v>
      </c>
      <c r="S499" s="159" t="s">
        <v>8515</v>
      </c>
      <c r="T499" s="159">
        <v>1504</v>
      </c>
      <c r="U499" s="159" t="s">
        <v>107</v>
      </c>
      <c r="V499" s="3" t="s">
        <v>7709</v>
      </c>
      <c r="W499" s="2">
        <v>200</v>
      </c>
      <c r="X499" s="2"/>
      <c r="Y499" s="2"/>
      <c r="Z499" s="2"/>
      <c r="AA499" s="2"/>
      <c r="AB499" s="2"/>
      <c r="AC499" s="2"/>
      <c r="AD499" s="2"/>
      <c r="AE499" s="2"/>
      <c r="AF499" s="2"/>
      <c r="AG499" s="2"/>
      <c r="AH499" s="2"/>
      <c r="AI499" s="2"/>
      <c r="AJ499" s="2"/>
      <c r="AK499" s="2"/>
      <c r="AL499" s="2"/>
      <c r="AM499" s="2"/>
      <c r="AN499" s="2"/>
    </row>
    <row r="500" spans="2:40">
      <c r="B500" s="26">
        <v>945</v>
      </c>
      <c r="C500" s="26" t="str">
        <f t="shared" si="56"/>
        <v>Y</v>
      </c>
      <c r="D500" s="26" t="b">
        <f t="shared" si="57"/>
        <v>1</v>
      </c>
      <c r="E500" s="26" t="str">
        <f t="shared" si="58"/>
        <v>Y</v>
      </c>
      <c r="F500" s="2" t="s">
        <v>8516</v>
      </c>
      <c r="G500" s="2" t="str">
        <f t="shared" si="59"/>
        <v>ConTab_BOM_KP_Baseplates_945</v>
      </c>
      <c r="H500" s="8" t="s">
        <v>368</v>
      </c>
      <c r="I500" s="8"/>
      <c r="J500" s="8"/>
      <c r="K500" s="31" t="s">
        <v>7701</v>
      </c>
      <c r="L500" s="31" t="s">
        <v>7702</v>
      </c>
      <c r="M500" s="31" t="s">
        <v>7703</v>
      </c>
      <c r="N500" s="2" t="s">
        <v>7735</v>
      </c>
      <c r="O500" s="2" t="s">
        <v>7705</v>
      </c>
      <c r="P500" s="155" t="s">
        <v>7737</v>
      </c>
      <c r="Q500" s="2" t="s">
        <v>7749</v>
      </c>
      <c r="R500" s="2">
        <v>96700698</v>
      </c>
      <c r="S500" s="159" t="s">
        <v>8515</v>
      </c>
      <c r="T500" s="159">
        <v>1504</v>
      </c>
      <c r="U500" s="159" t="s">
        <v>107</v>
      </c>
      <c r="V500" s="3" t="s">
        <v>7709</v>
      </c>
      <c r="W500" s="2">
        <v>200</v>
      </c>
      <c r="X500" s="2"/>
      <c r="Y500" s="2"/>
      <c r="Z500" s="2"/>
      <c r="AA500" s="2"/>
      <c r="AB500" s="2"/>
      <c r="AC500" s="2"/>
      <c r="AD500" s="2"/>
      <c r="AE500" s="2"/>
      <c r="AF500" s="2"/>
      <c r="AG500" s="2"/>
      <c r="AH500" s="2"/>
      <c r="AI500" s="2"/>
      <c r="AJ500" s="2"/>
      <c r="AK500" s="2"/>
      <c r="AL500" s="2"/>
      <c r="AM500" s="2"/>
      <c r="AN500" s="2"/>
    </row>
    <row r="501" spans="2:40">
      <c r="B501" s="26">
        <v>946</v>
      </c>
      <c r="C501" s="26" t="str">
        <f t="shared" si="56"/>
        <v>Y</v>
      </c>
      <c r="D501" s="26" t="b">
        <f t="shared" si="57"/>
        <v>1</v>
      </c>
      <c r="E501" s="26" t="str">
        <f t="shared" si="58"/>
        <v>Y</v>
      </c>
      <c r="F501" s="2" t="s">
        <v>8517</v>
      </c>
      <c r="G501" s="2" t="str">
        <f t="shared" si="59"/>
        <v>ConTab_BOM_KP_Baseplates_946</v>
      </c>
      <c r="H501" s="8" t="s">
        <v>368</v>
      </c>
      <c r="I501" s="8"/>
      <c r="J501" s="8"/>
      <c r="K501" s="31" t="s">
        <v>7701</v>
      </c>
      <c r="L501" s="31" t="s">
        <v>7702</v>
      </c>
      <c r="M501" s="31" t="s">
        <v>7703</v>
      </c>
      <c r="N501" s="2" t="s">
        <v>8187</v>
      </c>
      <c r="O501" s="2" t="s">
        <v>7705</v>
      </c>
      <c r="P501" s="155" t="s">
        <v>7737</v>
      </c>
      <c r="Q501" s="2" t="s">
        <v>8046</v>
      </c>
      <c r="R501" s="2">
        <v>96700699</v>
      </c>
      <c r="S501" s="159" t="s">
        <v>8518</v>
      </c>
      <c r="T501" s="159">
        <v>1712</v>
      </c>
      <c r="U501" s="159" t="s">
        <v>107</v>
      </c>
      <c r="V501" s="3" t="s">
        <v>7709</v>
      </c>
      <c r="W501" s="2">
        <v>240</v>
      </c>
      <c r="X501" s="2"/>
      <c r="Y501" s="2"/>
      <c r="Z501" s="2"/>
      <c r="AA501" s="2"/>
      <c r="AB501" s="2"/>
      <c r="AC501" s="2"/>
      <c r="AD501" s="2"/>
      <c r="AE501" s="2"/>
      <c r="AF501" s="2"/>
      <c r="AG501" s="2"/>
      <c r="AH501" s="2"/>
      <c r="AI501" s="2"/>
      <c r="AJ501" s="2"/>
      <c r="AK501" s="2"/>
      <c r="AL501" s="2"/>
      <c r="AM501" s="2"/>
      <c r="AN501" s="2"/>
    </row>
    <row r="502" spans="2:40">
      <c r="B502" s="26">
        <v>947</v>
      </c>
      <c r="C502" s="26" t="str">
        <f t="shared" si="56"/>
        <v>Y</v>
      </c>
      <c r="D502" s="26" t="b">
        <f t="shared" si="57"/>
        <v>1</v>
      </c>
      <c r="E502" s="26" t="str">
        <f t="shared" si="58"/>
        <v>Y</v>
      </c>
      <c r="F502" s="2" t="s">
        <v>8519</v>
      </c>
      <c r="G502" s="2" t="str">
        <f t="shared" si="59"/>
        <v>ConTab_BOM_KP_Baseplates_947</v>
      </c>
      <c r="H502" s="8" t="s">
        <v>368</v>
      </c>
      <c r="I502" s="8"/>
      <c r="J502" s="8"/>
      <c r="K502" s="31" t="s">
        <v>7701</v>
      </c>
      <c r="L502" s="31" t="s">
        <v>7702</v>
      </c>
      <c r="M502" s="31" t="s">
        <v>7703</v>
      </c>
      <c r="N502" s="2" t="s">
        <v>8191</v>
      </c>
      <c r="O502" s="2" t="s">
        <v>7705</v>
      </c>
      <c r="P502" s="155" t="s">
        <v>7737</v>
      </c>
      <c r="Q502" s="2" t="s">
        <v>8046</v>
      </c>
      <c r="R502" s="2">
        <v>96700699</v>
      </c>
      <c r="S502" s="159" t="s">
        <v>8518</v>
      </c>
      <c r="T502" s="159">
        <v>1712</v>
      </c>
      <c r="U502" s="159" t="s">
        <v>107</v>
      </c>
      <c r="V502" s="3" t="s">
        <v>7709</v>
      </c>
      <c r="W502" s="2">
        <v>240</v>
      </c>
      <c r="X502" s="2"/>
      <c r="Y502" s="2"/>
      <c r="Z502" s="2"/>
      <c r="AA502" s="2"/>
      <c r="AB502" s="2"/>
      <c r="AC502" s="2"/>
      <c r="AD502" s="2"/>
      <c r="AE502" s="2"/>
      <c r="AF502" s="2"/>
      <c r="AG502" s="2"/>
      <c r="AH502" s="2"/>
      <c r="AI502" s="2"/>
      <c r="AJ502" s="2"/>
      <c r="AK502" s="2"/>
      <c r="AL502" s="2"/>
      <c r="AM502" s="2"/>
      <c r="AN502" s="2"/>
    </row>
    <row r="503" spans="2:40">
      <c r="B503" s="26">
        <v>948</v>
      </c>
      <c r="C503" s="26" t="str">
        <f t="shared" si="56"/>
        <v>Y</v>
      </c>
      <c r="D503" s="26" t="b">
        <f t="shared" si="57"/>
        <v>1</v>
      </c>
      <c r="E503" s="26" t="str">
        <f t="shared" si="58"/>
        <v>Y</v>
      </c>
      <c r="F503" s="2" t="s">
        <v>8520</v>
      </c>
      <c r="G503" s="2" t="str">
        <f t="shared" si="59"/>
        <v>ConTab_BOM_KP_Baseplates_948</v>
      </c>
      <c r="H503" s="8" t="s">
        <v>368</v>
      </c>
      <c r="I503" s="8"/>
      <c r="J503" s="8"/>
      <c r="K503" s="31" t="s">
        <v>7701</v>
      </c>
      <c r="L503" s="31" t="s">
        <v>7702</v>
      </c>
      <c r="M503" s="31" t="s">
        <v>7703</v>
      </c>
      <c r="N503" s="2" t="s">
        <v>7756</v>
      </c>
      <c r="O503" s="2" t="s">
        <v>7705</v>
      </c>
      <c r="P503" s="155" t="s">
        <v>7737</v>
      </c>
      <c r="Q503" s="2" t="s">
        <v>7757</v>
      </c>
      <c r="R503" s="2">
        <v>96700700</v>
      </c>
      <c r="S503" s="159" t="s">
        <v>8521</v>
      </c>
      <c r="T503" s="159">
        <v>1640</v>
      </c>
      <c r="U503" s="159" t="s">
        <v>107</v>
      </c>
      <c r="V503" s="3" t="s">
        <v>7709</v>
      </c>
      <c r="W503" s="2">
        <v>240</v>
      </c>
      <c r="X503" s="2"/>
      <c r="Y503" s="2"/>
      <c r="Z503" s="2"/>
      <c r="AA503" s="2"/>
      <c r="AB503" s="2"/>
      <c r="AC503" s="2"/>
      <c r="AD503" s="2"/>
      <c r="AE503" s="2"/>
      <c r="AF503" s="2"/>
      <c r="AG503" s="2"/>
      <c r="AH503" s="2"/>
      <c r="AI503" s="2"/>
      <c r="AJ503" s="2"/>
      <c r="AK503" s="2"/>
      <c r="AL503" s="2"/>
      <c r="AM503" s="2"/>
      <c r="AN503" s="2"/>
    </row>
    <row r="504" spans="2:40">
      <c r="B504" s="26">
        <v>949</v>
      </c>
      <c r="C504" s="26" t="str">
        <f t="shared" si="56"/>
        <v>Y</v>
      </c>
      <c r="D504" s="26" t="b">
        <f t="shared" si="57"/>
        <v>1</v>
      </c>
      <c r="E504" s="26" t="str">
        <f t="shared" si="58"/>
        <v>Y</v>
      </c>
      <c r="F504" s="2" t="s">
        <v>8522</v>
      </c>
      <c r="G504" s="2" t="str">
        <f t="shared" si="59"/>
        <v>ConTab_BOM_KP_Baseplates_949</v>
      </c>
      <c r="H504" s="8" t="s">
        <v>368</v>
      </c>
      <c r="I504" s="8"/>
      <c r="J504" s="8"/>
      <c r="K504" s="31" t="s">
        <v>7701</v>
      </c>
      <c r="L504" s="31" t="s">
        <v>7702</v>
      </c>
      <c r="M504" s="31" t="s">
        <v>7703</v>
      </c>
      <c r="N504" s="2" t="s">
        <v>7760</v>
      </c>
      <c r="O504" s="2" t="s">
        <v>7705</v>
      </c>
      <c r="P504" s="155" t="s">
        <v>7737</v>
      </c>
      <c r="Q504" s="2" t="s">
        <v>7757</v>
      </c>
      <c r="R504" s="2">
        <v>96700700</v>
      </c>
      <c r="S504" s="159" t="s">
        <v>8521</v>
      </c>
      <c r="T504" s="159">
        <v>1640</v>
      </c>
      <c r="U504" s="159" t="s">
        <v>107</v>
      </c>
      <c r="V504" s="3" t="s">
        <v>7709</v>
      </c>
      <c r="W504" s="2">
        <v>240</v>
      </c>
      <c r="X504" s="2"/>
      <c r="Y504" s="2"/>
      <c r="Z504" s="2"/>
      <c r="AA504" s="2"/>
      <c r="AB504" s="2"/>
      <c r="AC504" s="2"/>
      <c r="AD504" s="2"/>
      <c r="AE504" s="2"/>
      <c r="AF504" s="2"/>
      <c r="AG504" s="2"/>
      <c r="AH504" s="2"/>
      <c r="AI504" s="2"/>
      <c r="AJ504" s="2"/>
      <c r="AK504" s="2"/>
      <c r="AL504" s="2"/>
      <c r="AM504" s="2"/>
      <c r="AN504" s="2"/>
    </row>
    <row r="505" spans="2:40">
      <c r="B505" s="26">
        <v>950</v>
      </c>
      <c r="C505" s="26" t="str">
        <f t="shared" si="56"/>
        <v>Y</v>
      </c>
      <c r="D505" s="26" t="b">
        <f t="shared" si="57"/>
        <v>1</v>
      </c>
      <c r="E505" s="26" t="str">
        <f t="shared" si="58"/>
        <v>Y</v>
      </c>
      <c r="F505" s="2" t="s">
        <v>8523</v>
      </c>
      <c r="G505" s="2" t="str">
        <f t="shared" si="59"/>
        <v>ConTab_BOM_KP_Baseplates_950</v>
      </c>
      <c r="H505" s="8" t="s">
        <v>368</v>
      </c>
      <c r="I505" s="8"/>
      <c r="J505" s="8"/>
      <c r="K505" s="31" t="s">
        <v>7701</v>
      </c>
      <c r="L505" s="31" t="s">
        <v>7702</v>
      </c>
      <c r="M505" s="31" t="s">
        <v>7703</v>
      </c>
      <c r="N505" s="2" t="s">
        <v>7762</v>
      </c>
      <c r="O505" s="2" t="s">
        <v>7705</v>
      </c>
      <c r="P505" s="155" t="s">
        <v>7737</v>
      </c>
      <c r="Q505" s="2" t="s">
        <v>7757</v>
      </c>
      <c r="R505" s="2">
        <v>96700701</v>
      </c>
      <c r="S505" s="159" t="s">
        <v>8524</v>
      </c>
      <c r="T505" s="159">
        <v>1776</v>
      </c>
      <c r="U505" s="159" t="s">
        <v>107</v>
      </c>
      <c r="V505" s="3" t="s">
        <v>7709</v>
      </c>
      <c r="W505" s="2">
        <v>265</v>
      </c>
      <c r="X505" s="2"/>
      <c r="Y505" s="2"/>
      <c r="Z505" s="2"/>
      <c r="AA505" s="2"/>
      <c r="AB505" s="2"/>
      <c r="AC505" s="2"/>
      <c r="AD505" s="2"/>
      <c r="AE505" s="2"/>
      <c r="AF505" s="2"/>
      <c r="AG505" s="2"/>
      <c r="AH505" s="2"/>
      <c r="AI505" s="2"/>
      <c r="AJ505" s="2"/>
      <c r="AK505" s="2"/>
      <c r="AL505" s="2"/>
      <c r="AM505" s="2"/>
      <c r="AN505" s="2"/>
    </row>
    <row r="506" spans="2:40">
      <c r="B506" s="26">
        <v>951</v>
      </c>
      <c r="C506" s="26" t="str">
        <f t="shared" si="56"/>
        <v>Y</v>
      </c>
      <c r="D506" s="26" t="b">
        <f t="shared" si="57"/>
        <v>1</v>
      </c>
      <c r="E506" s="26" t="str">
        <f t="shared" si="58"/>
        <v>Y</v>
      </c>
      <c r="F506" s="2" t="s">
        <v>8525</v>
      </c>
      <c r="G506" s="2" t="str">
        <f t="shared" si="59"/>
        <v>ConTab_BOM_KP_Baseplates_951</v>
      </c>
      <c r="H506" s="8" t="s">
        <v>368</v>
      </c>
      <c r="I506" s="8"/>
      <c r="J506" s="8"/>
      <c r="K506" s="31" t="s">
        <v>7701</v>
      </c>
      <c r="L506" s="31" t="s">
        <v>7702</v>
      </c>
      <c r="M506" s="31" t="s">
        <v>7703</v>
      </c>
      <c r="N506" s="2" t="s">
        <v>7765</v>
      </c>
      <c r="O506" s="2" t="s">
        <v>7705</v>
      </c>
      <c r="P506" s="155" t="s">
        <v>7737</v>
      </c>
      <c r="Q506" s="2" t="s">
        <v>7757</v>
      </c>
      <c r="R506" s="2">
        <v>96700701</v>
      </c>
      <c r="S506" s="159" t="s">
        <v>8524</v>
      </c>
      <c r="T506" s="159">
        <v>1776</v>
      </c>
      <c r="U506" s="159" t="s">
        <v>107</v>
      </c>
      <c r="V506" s="3" t="s">
        <v>7709</v>
      </c>
      <c r="W506" s="2">
        <v>265</v>
      </c>
      <c r="X506" s="2"/>
      <c r="Y506" s="2"/>
      <c r="Z506" s="2"/>
      <c r="AA506" s="2"/>
      <c r="AB506" s="2"/>
      <c r="AC506" s="2"/>
      <c r="AD506" s="2"/>
      <c r="AE506" s="2"/>
      <c r="AF506" s="2"/>
      <c r="AG506" s="2"/>
      <c r="AH506" s="2"/>
      <c r="AI506" s="2"/>
      <c r="AJ506" s="2"/>
      <c r="AK506" s="2"/>
      <c r="AL506" s="2"/>
      <c r="AM506" s="2"/>
      <c r="AN506" s="2"/>
    </row>
    <row r="507" spans="2:40">
      <c r="B507" s="26">
        <v>952</v>
      </c>
      <c r="C507" s="26" t="str">
        <f t="shared" si="56"/>
        <v>Y</v>
      </c>
      <c r="D507" s="26" t="b">
        <f t="shared" si="57"/>
        <v>1</v>
      </c>
      <c r="E507" s="26" t="str">
        <f t="shared" si="58"/>
        <v>Y</v>
      </c>
      <c r="F507" s="2" t="s">
        <v>8526</v>
      </c>
      <c r="G507" s="2" t="str">
        <f t="shared" si="59"/>
        <v>ConTab_BOM_KP_Baseplates_952</v>
      </c>
      <c r="H507" s="8" t="s">
        <v>368</v>
      </c>
      <c r="I507" s="8"/>
      <c r="J507" s="8"/>
      <c r="K507" s="31" t="s">
        <v>7701</v>
      </c>
      <c r="L507" s="31" t="s">
        <v>7702</v>
      </c>
      <c r="M507" s="31" t="s">
        <v>7703</v>
      </c>
      <c r="N507" s="2" t="s">
        <v>8326</v>
      </c>
      <c r="O507" s="2" t="s">
        <v>7705</v>
      </c>
      <c r="P507" s="155" t="s">
        <v>7737</v>
      </c>
      <c r="Q507" s="2" t="s">
        <v>8046</v>
      </c>
      <c r="R507" s="2">
        <v>96700702</v>
      </c>
      <c r="S507" s="159" t="s">
        <v>8527</v>
      </c>
      <c r="T507" s="159">
        <v>2186</v>
      </c>
      <c r="U507" s="159" t="s">
        <v>107</v>
      </c>
      <c r="V507" s="3" t="s">
        <v>7709</v>
      </c>
      <c r="W507" s="2">
        <v>310</v>
      </c>
      <c r="X507" s="2"/>
      <c r="Y507" s="2"/>
      <c r="Z507" s="2"/>
      <c r="AA507" s="2"/>
      <c r="AB507" s="2"/>
      <c r="AC507" s="2"/>
      <c r="AD507" s="2"/>
      <c r="AE507" s="2"/>
      <c r="AF507" s="2"/>
      <c r="AG507" s="2"/>
      <c r="AH507" s="2"/>
      <c r="AI507" s="2"/>
      <c r="AJ507" s="2"/>
      <c r="AK507" s="2"/>
      <c r="AL507" s="2"/>
      <c r="AM507" s="2"/>
      <c r="AN507" s="2"/>
    </row>
    <row r="508" spans="2:40">
      <c r="B508" s="26">
        <v>953</v>
      </c>
      <c r="C508" s="26" t="str">
        <f t="shared" si="56"/>
        <v>Y</v>
      </c>
      <c r="D508" s="26" t="b">
        <f t="shared" si="57"/>
        <v>1</v>
      </c>
      <c r="E508" s="26" t="str">
        <f t="shared" si="58"/>
        <v>Y</v>
      </c>
      <c r="F508" s="2" t="s">
        <v>8528</v>
      </c>
      <c r="G508" s="2" t="str">
        <f t="shared" si="59"/>
        <v>ConTab_BOM_KP_Baseplates_953</v>
      </c>
      <c r="H508" s="8" t="s">
        <v>368</v>
      </c>
      <c r="I508" s="8"/>
      <c r="J508" s="8"/>
      <c r="K508" s="31" t="s">
        <v>7701</v>
      </c>
      <c r="L508" s="31" t="s">
        <v>7702</v>
      </c>
      <c r="M508" s="31" t="s">
        <v>7703</v>
      </c>
      <c r="N508" s="2" t="s">
        <v>8329</v>
      </c>
      <c r="O508" s="2" t="s">
        <v>7705</v>
      </c>
      <c r="P508" s="155" t="s">
        <v>7737</v>
      </c>
      <c r="Q508" s="2" t="s">
        <v>8046</v>
      </c>
      <c r="R508" s="2">
        <v>96700702</v>
      </c>
      <c r="S508" s="159" t="s">
        <v>8527</v>
      </c>
      <c r="T508" s="159">
        <v>2186</v>
      </c>
      <c r="U508" s="159" t="s">
        <v>107</v>
      </c>
      <c r="V508" s="3" t="s">
        <v>7709</v>
      </c>
      <c r="W508" s="2">
        <v>310</v>
      </c>
      <c r="X508" s="2"/>
      <c r="Y508" s="2"/>
      <c r="Z508" s="2"/>
      <c r="AA508" s="2"/>
      <c r="AB508" s="2"/>
      <c r="AC508" s="2"/>
      <c r="AD508" s="2"/>
      <c r="AE508" s="2"/>
      <c r="AF508" s="2"/>
      <c r="AG508" s="2"/>
      <c r="AH508" s="2"/>
      <c r="AI508" s="2"/>
      <c r="AJ508" s="2"/>
      <c r="AK508" s="2"/>
      <c r="AL508" s="2"/>
      <c r="AM508" s="2"/>
      <c r="AN508" s="2"/>
    </row>
    <row r="509" spans="2:40">
      <c r="B509" s="26">
        <v>954</v>
      </c>
      <c r="C509" s="26" t="str">
        <f t="shared" si="56"/>
        <v>Y</v>
      </c>
      <c r="D509" s="26" t="b">
        <f t="shared" si="57"/>
        <v>1</v>
      </c>
      <c r="E509" s="26" t="str">
        <f t="shared" si="58"/>
        <v>Y</v>
      </c>
      <c r="F509" s="2" t="s">
        <v>8529</v>
      </c>
      <c r="G509" s="2" t="str">
        <f t="shared" si="59"/>
        <v>ConTab_BOM_KP_Baseplates_954</v>
      </c>
      <c r="H509" s="8" t="s">
        <v>368</v>
      </c>
      <c r="I509" s="8"/>
      <c r="J509" s="8"/>
      <c r="K509" s="31" t="s">
        <v>7701</v>
      </c>
      <c r="L509" s="31" t="s">
        <v>7702</v>
      </c>
      <c r="M509" s="31" t="s">
        <v>7703</v>
      </c>
      <c r="N509" s="2" t="s">
        <v>8331</v>
      </c>
      <c r="O509" s="2" t="s">
        <v>7705</v>
      </c>
      <c r="P509" s="155" t="s">
        <v>7737</v>
      </c>
      <c r="Q509" s="2" t="s">
        <v>8332</v>
      </c>
      <c r="R509" s="2">
        <v>96700703</v>
      </c>
      <c r="S509" s="159" t="s">
        <v>8530</v>
      </c>
      <c r="T509" s="159">
        <v>3685</v>
      </c>
      <c r="U509" s="159" t="s">
        <v>107</v>
      </c>
      <c r="V509" s="3" t="s">
        <v>7709</v>
      </c>
      <c r="W509" s="2">
        <v>420</v>
      </c>
      <c r="X509" s="2"/>
      <c r="Y509" s="2"/>
      <c r="Z509" s="2"/>
      <c r="AA509" s="2"/>
      <c r="AB509" s="2"/>
      <c r="AC509" s="2"/>
      <c r="AD509" s="2"/>
      <c r="AE509" s="2"/>
      <c r="AF509" s="2"/>
      <c r="AG509" s="2"/>
      <c r="AH509" s="2"/>
      <c r="AI509" s="2"/>
      <c r="AJ509" s="2"/>
      <c r="AK509" s="2"/>
      <c r="AL509" s="2"/>
      <c r="AM509" s="2"/>
      <c r="AN509" s="2"/>
    </row>
    <row r="510" spans="2:40">
      <c r="B510" s="26">
        <v>955</v>
      </c>
      <c r="C510" s="26" t="str">
        <f t="shared" si="56"/>
        <v>Y</v>
      </c>
      <c r="D510" s="26" t="b">
        <f t="shared" si="57"/>
        <v>1</v>
      </c>
      <c r="E510" s="26" t="str">
        <f t="shared" si="58"/>
        <v>Y</v>
      </c>
      <c r="F510" s="2" t="s">
        <v>8531</v>
      </c>
      <c r="G510" s="2" t="str">
        <f t="shared" si="59"/>
        <v>ConTab_BOM_KP_Baseplates_955</v>
      </c>
      <c r="H510" s="8" t="s">
        <v>368</v>
      </c>
      <c r="I510" s="8"/>
      <c r="J510" s="8"/>
      <c r="K510" s="31" t="s">
        <v>7701</v>
      </c>
      <c r="L510" s="31" t="s">
        <v>7702</v>
      </c>
      <c r="M510" s="31" t="s">
        <v>7703</v>
      </c>
      <c r="N510" s="2" t="s">
        <v>8335</v>
      </c>
      <c r="O510" s="2" t="s">
        <v>7705</v>
      </c>
      <c r="P510" s="155" t="s">
        <v>7737</v>
      </c>
      <c r="Q510" s="2" t="s">
        <v>8332</v>
      </c>
      <c r="R510" s="2">
        <v>96700703</v>
      </c>
      <c r="S510" s="159" t="s">
        <v>8532</v>
      </c>
      <c r="T510" s="159">
        <v>3685</v>
      </c>
      <c r="U510" s="159" t="s">
        <v>107</v>
      </c>
      <c r="V510" s="3" t="s">
        <v>7709</v>
      </c>
      <c r="W510" s="2">
        <v>420</v>
      </c>
      <c r="X510" s="2"/>
      <c r="Y510" s="2"/>
      <c r="Z510" s="2"/>
      <c r="AA510" s="2"/>
      <c r="AB510" s="2"/>
      <c r="AC510" s="2"/>
      <c r="AD510" s="2"/>
      <c r="AE510" s="2"/>
      <c r="AF510" s="2"/>
      <c r="AG510" s="2"/>
      <c r="AH510" s="2"/>
      <c r="AI510" s="2"/>
      <c r="AJ510" s="2"/>
      <c r="AK510" s="2"/>
      <c r="AL510" s="2"/>
      <c r="AM510" s="2"/>
      <c r="AN510" s="2"/>
    </row>
    <row r="511" spans="2:40">
      <c r="B511" s="26">
        <v>956</v>
      </c>
      <c r="C511" s="26" t="str">
        <f t="shared" si="56"/>
        <v>Y</v>
      </c>
      <c r="D511" s="26" t="b">
        <f t="shared" si="57"/>
        <v>1</v>
      </c>
      <c r="E511" s="26" t="str">
        <f t="shared" si="58"/>
        <v>Y</v>
      </c>
      <c r="F511" s="2" t="s">
        <v>8533</v>
      </c>
      <c r="G511" s="2" t="str">
        <f t="shared" si="59"/>
        <v>ConTab_BOM_KP_Baseplates_956</v>
      </c>
      <c r="H511" s="8" t="s">
        <v>368</v>
      </c>
      <c r="I511" s="8"/>
      <c r="J511" s="8"/>
      <c r="K511" s="31" t="s">
        <v>7701</v>
      </c>
      <c r="L511" s="31" t="s">
        <v>7702</v>
      </c>
      <c r="M511" s="31" t="s">
        <v>7703</v>
      </c>
      <c r="N511" s="2" t="s">
        <v>8338</v>
      </c>
      <c r="O511" s="2" t="s">
        <v>7705</v>
      </c>
      <c r="P511" s="155" t="s">
        <v>7737</v>
      </c>
      <c r="Q511" s="2" t="s">
        <v>8332</v>
      </c>
      <c r="R511" s="2">
        <v>96700704</v>
      </c>
      <c r="S511" s="159" t="s">
        <v>8534</v>
      </c>
      <c r="T511" s="159">
        <v>4229</v>
      </c>
      <c r="U511" s="159" t="s">
        <v>107</v>
      </c>
      <c r="V511" s="3" t="s">
        <v>7709</v>
      </c>
      <c r="W511" s="2">
        <v>600</v>
      </c>
      <c r="X511" s="2"/>
      <c r="Y511" s="2"/>
      <c r="Z511" s="2"/>
      <c r="AA511" s="2"/>
      <c r="AB511" s="2"/>
      <c r="AC511" s="2"/>
      <c r="AD511" s="2"/>
      <c r="AE511" s="2"/>
      <c r="AF511" s="2"/>
      <c r="AG511" s="2"/>
      <c r="AH511" s="2"/>
      <c r="AI511" s="2"/>
      <c r="AJ511" s="2"/>
      <c r="AK511" s="2"/>
      <c r="AL511" s="2"/>
      <c r="AM511" s="2"/>
      <c r="AN511" s="2"/>
    </row>
    <row r="512" spans="2:40">
      <c r="B512" s="26">
        <v>976</v>
      </c>
      <c r="C512" s="26" t="str">
        <f t="shared" ref="C512:C544" si="60">IF(K512 = "BaseplateSteel","Y","N")</f>
        <v>Y</v>
      </c>
      <c r="D512" s="26" t="b">
        <f t="shared" ref="D512:D544" si="61">OR(P512 = "Woods_Sureflex", P512 = "Falk_T10_Grid")</f>
        <v>0</v>
      </c>
      <c r="E512" s="26" t="str">
        <f t="shared" ref="E512:E544" si="62">IF(AND(C512="Y", D512=TRUE),"Y","N")</f>
        <v>N</v>
      </c>
      <c r="F512" s="2" t="s">
        <v>8535</v>
      </c>
      <c r="G512" s="2" t="str">
        <f t="shared" ref="G512:G544" si="63">IF(E512="Y",F512,"")</f>
        <v/>
      </c>
      <c r="H512" s="8" t="s">
        <v>368</v>
      </c>
      <c r="I512" s="8"/>
      <c r="J512" s="8"/>
      <c r="K512" s="31" t="s">
        <v>7701</v>
      </c>
      <c r="L512" s="31" t="s">
        <v>7702</v>
      </c>
      <c r="M512" s="31" t="s">
        <v>7703</v>
      </c>
      <c r="N512" s="2" t="s">
        <v>7719</v>
      </c>
      <c r="O512" s="2" t="s">
        <v>7705</v>
      </c>
      <c r="P512" s="155" t="s">
        <v>7767</v>
      </c>
      <c r="Q512" s="2" t="s">
        <v>7780</v>
      </c>
      <c r="R512" s="2">
        <v>96700705</v>
      </c>
      <c r="S512" s="159" t="s">
        <v>8536</v>
      </c>
      <c r="T512" s="159">
        <v>1912</v>
      </c>
      <c r="U512" s="159" t="s">
        <v>107</v>
      </c>
      <c r="V512" s="3" t="s">
        <v>7709</v>
      </c>
      <c r="W512" s="2">
        <v>70</v>
      </c>
      <c r="X512" s="2"/>
      <c r="Y512" s="2"/>
      <c r="Z512" s="2"/>
      <c r="AA512" s="2"/>
      <c r="AB512" s="2"/>
      <c r="AC512" s="2"/>
      <c r="AD512" s="2"/>
      <c r="AE512" s="2"/>
      <c r="AF512" s="2"/>
      <c r="AG512" s="2"/>
      <c r="AH512" s="2"/>
      <c r="AI512" s="2"/>
      <c r="AJ512" s="2"/>
      <c r="AK512" s="2"/>
      <c r="AL512" s="2"/>
      <c r="AM512" s="2"/>
      <c r="AN512" s="2"/>
    </row>
    <row r="513" spans="2:40">
      <c r="B513" s="26">
        <v>977</v>
      </c>
      <c r="C513" s="26" t="str">
        <f t="shared" si="60"/>
        <v>Y</v>
      </c>
      <c r="D513" s="26" t="b">
        <f t="shared" si="61"/>
        <v>0</v>
      </c>
      <c r="E513" s="26" t="str">
        <f t="shared" si="62"/>
        <v>N</v>
      </c>
      <c r="F513" s="2" t="s">
        <v>8537</v>
      </c>
      <c r="G513" s="2" t="str">
        <f t="shared" si="63"/>
        <v/>
      </c>
      <c r="H513" s="8" t="s">
        <v>368</v>
      </c>
      <c r="I513" s="8"/>
      <c r="J513" s="8"/>
      <c r="K513" s="31" t="s">
        <v>7701</v>
      </c>
      <c r="L513" s="31" t="s">
        <v>7702</v>
      </c>
      <c r="M513" s="31" t="s">
        <v>7703</v>
      </c>
      <c r="N513" s="2" t="s">
        <v>7723</v>
      </c>
      <c r="O513" s="2" t="s">
        <v>7705</v>
      </c>
      <c r="P513" s="155" t="s">
        <v>7767</v>
      </c>
      <c r="Q513" s="2" t="s">
        <v>7780</v>
      </c>
      <c r="R513" s="2">
        <v>96700705</v>
      </c>
      <c r="S513" s="159" t="s">
        <v>8536</v>
      </c>
      <c r="T513" s="159">
        <v>1912</v>
      </c>
      <c r="U513" s="159" t="s">
        <v>107</v>
      </c>
      <c r="V513" s="3" t="s">
        <v>7709</v>
      </c>
      <c r="W513" s="2">
        <v>70</v>
      </c>
      <c r="X513" s="2"/>
      <c r="Y513" s="2"/>
      <c r="Z513" s="2"/>
      <c r="AA513" s="2"/>
      <c r="AB513" s="2"/>
      <c r="AC513" s="2"/>
      <c r="AD513" s="2"/>
      <c r="AE513" s="2"/>
      <c r="AF513" s="2"/>
      <c r="AG513" s="2"/>
      <c r="AH513" s="2"/>
      <c r="AI513" s="2"/>
      <c r="AJ513" s="2"/>
      <c r="AK513" s="2"/>
      <c r="AL513" s="2"/>
      <c r="AM513" s="2"/>
      <c r="AN513" s="2"/>
    </row>
    <row r="514" spans="2:40">
      <c r="B514" s="26">
        <v>978</v>
      </c>
      <c r="C514" s="26" t="str">
        <f t="shared" si="60"/>
        <v>Y</v>
      </c>
      <c r="D514" s="26" t="b">
        <f t="shared" si="61"/>
        <v>0</v>
      </c>
      <c r="E514" s="26" t="str">
        <f t="shared" si="62"/>
        <v>N</v>
      </c>
      <c r="F514" s="2" t="s">
        <v>8538</v>
      </c>
      <c r="G514" s="2" t="str">
        <f t="shared" si="63"/>
        <v/>
      </c>
      <c r="H514" s="8" t="s">
        <v>368</v>
      </c>
      <c r="I514" s="8"/>
      <c r="J514" s="8"/>
      <c r="K514" s="31" t="s">
        <v>7701</v>
      </c>
      <c r="L514" s="31" t="s">
        <v>7702</v>
      </c>
      <c r="M514" s="31" t="s">
        <v>7703</v>
      </c>
      <c r="N514" s="2" t="s">
        <v>7725</v>
      </c>
      <c r="O514" s="2" t="s">
        <v>7705</v>
      </c>
      <c r="P514" s="155" t="s">
        <v>7767</v>
      </c>
      <c r="Q514" s="2" t="s">
        <v>7784</v>
      </c>
      <c r="R514" s="2">
        <v>96700706</v>
      </c>
      <c r="S514" s="159" t="s">
        <v>8539</v>
      </c>
      <c r="T514" s="159">
        <v>1983</v>
      </c>
      <c r="U514" s="159" t="s">
        <v>107</v>
      </c>
      <c r="V514" s="3" t="s">
        <v>7709</v>
      </c>
      <c r="W514" s="2">
        <v>135</v>
      </c>
      <c r="X514" s="2"/>
      <c r="Y514" s="2"/>
      <c r="Z514" s="2"/>
      <c r="AA514" s="2"/>
      <c r="AB514" s="2"/>
      <c r="AC514" s="2"/>
      <c r="AD514" s="2"/>
      <c r="AE514" s="2"/>
      <c r="AF514" s="2"/>
      <c r="AG514" s="2"/>
      <c r="AH514" s="2"/>
      <c r="AI514" s="2"/>
      <c r="AJ514" s="2"/>
      <c r="AK514" s="2"/>
      <c r="AL514" s="2"/>
      <c r="AM514" s="2"/>
      <c r="AN514" s="2"/>
    </row>
    <row r="515" spans="2:40">
      <c r="B515" s="26">
        <v>979</v>
      </c>
      <c r="C515" s="26" t="str">
        <f t="shared" si="60"/>
        <v>Y</v>
      </c>
      <c r="D515" s="26" t="b">
        <f t="shared" si="61"/>
        <v>0</v>
      </c>
      <c r="E515" s="26" t="str">
        <f t="shared" si="62"/>
        <v>N</v>
      </c>
      <c r="F515" s="2" t="s">
        <v>8540</v>
      </c>
      <c r="G515" s="2" t="str">
        <f t="shared" si="63"/>
        <v/>
      </c>
      <c r="H515" s="8" t="s">
        <v>368</v>
      </c>
      <c r="I515" s="8"/>
      <c r="J515" s="8"/>
      <c r="K515" s="31" t="s">
        <v>7701</v>
      </c>
      <c r="L515" s="31" t="s">
        <v>7702</v>
      </c>
      <c r="M515" s="31" t="s">
        <v>7703</v>
      </c>
      <c r="N515" s="2" t="s">
        <v>7729</v>
      </c>
      <c r="O515" s="2" t="s">
        <v>7705</v>
      </c>
      <c r="P515" s="155" t="s">
        <v>7767</v>
      </c>
      <c r="Q515" s="2" t="s">
        <v>7784</v>
      </c>
      <c r="R515" s="2">
        <v>96700706</v>
      </c>
      <c r="S515" s="159" t="s">
        <v>8539</v>
      </c>
      <c r="T515" s="159">
        <v>1983</v>
      </c>
      <c r="U515" s="159" t="s">
        <v>107</v>
      </c>
      <c r="V515" s="3" t="s">
        <v>7709</v>
      </c>
      <c r="W515" s="2">
        <v>135</v>
      </c>
      <c r="X515" s="2"/>
      <c r="Y515" s="2"/>
      <c r="Z515" s="2"/>
      <c r="AA515" s="2"/>
      <c r="AB515" s="2"/>
      <c r="AC515" s="2"/>
      <c r="AD515" s="2"/>
      <c r="AE515" s="2"/>
      <c r="AF515" s="2"/>
      <c r="AG515" s="2"/>
      <c r="AH515" s="2"/>
      <c r="AI515" s="2"/>
      <c r="AJ515" s="2"/>
      <c r="AK515" s="2"/>
      <c r="AL515" s="2"/>
      <c r="AM515" s="2"/>
      <c r="AN515" s="2"/>
    </row>
    <row r="516" spans="2:40">
      <c r="B516" s="26">
        <v>980</v>
      </c>
      <c r="C516" s="26" t="str">
        <f t="shared" si="60"/>
        <v>Y</v>
      </c>
      <c r="D516" s="26" t="b">
        <f t="shared" si="61"/>
        <v>0</v>
      </c>
      <c r="E516" s="26" t="str">
        <f t="shared" si="62"/>
        <v>N</v>
      </c>
      <c r="F516" s="2" t="s">
        <v>8541</v>
      </c>
      <c r="G516" s="2" t="str">
        <f t="shared" si="63"/>
        <v/>
      </c>
      <c r="H516" s="8" t="s">
        <v>368</v>
      </c>
      <c r="I516" s="8"/>
      <c r="J516" s="8"/>
      <c r="K516" s="31" t="s">
        <v>7701</v>
      </c>
      <c r="L516" s="31" t="s">
        <v>7702</v>
      </c>
      <c r="M516" s="31" t="s">
        <v>7703</v>
      </c>
      <c r="N516" s="2" t="s">
        <v>7900</v>
      </c>
      <c r="O516" s="2" t="s">
        <v>7705</v>
      </c>
      <c r="P516" s="155" t="s">
        <v>7767</v>
      </c>
      <c r="Q516" s="2" t="s">
        <v>8214</v>
      </c>
      <c r="R516" s="2">
        <v>96700707</v>
      </c>
      <c r="S516" s="159" t="s">
        <v>8542</v>
      </c>
      <c r="T516" s="159">
        <v>2119</v>
      </c>
      <c r="U516" s="159" t="s">
        <v>107</v>
      </c>
      <c r="V516" s="3" t="s">
        <v>7709</v>
      </c>
      <c r="W516" s="2">
        <v>200</v>
      </c>
      <c r="X516" s="2"/>
      <c r="Y516" s="2"/>
      <c r="Z516" s="2"/>
      <c r="AA516" s="2"/>
      <c r="AB516" s="2"/>
      <c r="AC516" s="2"/>
      <c r="AD516" s="2"/>
      <c r="AE516" s="2"/>
      <c r="AF516" s="2"/>
      <c r="AG516" s="2"/>
      <c r="AH516" s="2"/>
      <c r="AI516" s="2"/>
      <c r="AJ516" s="2"/>
      <c r="AK516" s="2"/>
      <c r="AL516" s="2"/>
      <c r="AM516" s="2"/>
      <c r="AN516" s="2"/>
    </row>
    <row r="517" spans="2:40">
      <c r="B517" s="26">
        <v>981</v>
      </c>
      <c r="C517" s="26" t="str">
        <f t="shared" si="60"/>
        <v>Y</v>
      </c>
      <c r="D517" s="26" t="b">
        <f t="shared" si="61"/>
        <v>0</v>
      </c>
      <c r="E517" s="26" t="str">
        <f t="shared" si="62"/>
        <v>N</v>
      </c>
      <c r="F517" s="2" t="s">
        <v>8543</v>
      </c>
      <c r="G517" s="2" t="str">
        <f t="shared" si="63"/>
        <v/>
      </c>
      <c r="H517" s="8" t="s">
        <v>368</v>
      </c>
      <c r="I517" s="8"/>
      <c r="J517" s="8"/>
      <c r="K517" s="31" t="s">
        <v>7701</v>
      </c>
      <c r="L517" s="31" t="s">
        <v>7702</v>
      </c>
      <c r="M517" s="31" t="s">
        <v>7703</v>
      </c>
      <c r="N517" s="2" t="s">
        <v>7903</v>
      </c>
      <c r="O517" s="2" t="s">
        <v>7705</v>
      </c>
      <c r="P517" s="155" t="s">
        <v>7767</v>
      </c>
      <c r="Q517" s="2" t="s">
        <v>8214</v>
      </c>
      <c r="R517" s="2">
        <v>96700707</v>
      </c>
      <c r="S517" s="159" t="s">
        <v>8542</v>
      </c>
      <c r="T517" s="159">
        <v>2119</v>
      </c>
      <c r="U517" s="159" t="s">
        <v>107</v>
      </c>
      <c r="V517" s="3" t="s">
        <v>7709</v>
      </c>
      <c r="W517" s="2">
        <v>200</v>
      </c>
      <c r="X517" s="2"/>
      <c r="Y517" s="2"/>
      <c r="Z517" s="2"/>
      <c r="AA517" s="2"/>
      <c r="AB517" s="2"/>
      <c r="AC517" s="2"/>
      <c r="AD517" s="2"/>
      <c r="AE517" s="2"/>
      <c r="AF517" s="2"/>
      <c r="AG517" s="2"/>
      <c r="AH517" s="2"/>
      <c r="AI517" s="2"/>
      <c r="AJ517" s="2"/>
      <c r="AK517" s="2"/>
      <c r="AL517" s="2"/>
      <c r="AM517" s="2"/>
      <c r="AN517" s="2"/>
    </row>
    <row r="518" spans="2:40">
      <c r="B518" s="26">
        <v>982</v>
      </c>
      <c r="C518" s="26" t="str">
        <f t="shared" si="60"/>
        <v>Y</v>
      </c>
      <c r="D518" s="26" t="b">
        <f t="shared" si="61"/>
        <v>0</v>
      </c>
      <c r="E518" s="26" t="str">
        <f t="shared" si="62"/>
        <v>N</v>
      </c>
      <c r="F518" s="2" t="s">
        <v>8544</v>
      </c>
      <c r="G518" s="2" t="str">
        <f t="shared" si="63"/>
        <v/>
      </c>
      <c r="H518" s="8" t="s">
        <v>368</v>
      </c>
      <c r="I518" s="8"/>
      <c r="J518" s="8"/>
      <c r="K518" s="31" t="s">
        <v>7701</v>
      </c>
      <c r="L518" s="31" t="s">
        <v>7702</v>
      </c>
      <c r="M518" s="31" t="s">
        <v>7703</v>
      </c>
      <c r="N518" s="2" t="s">
        <v>7731</v>
      </c>
      <c r="O518" s="2" t="s">
        <v>7705</v>
      </c>
      <c r="P518" s="155" t="s">
        <v>7767</v>
      </c>
      <c r="Q518" s="2" t="s">
        <v>7784</v>
      </c>
      <c r="R518" s="2">
        <v>96700708</v>
      </c>
      <c r="S518" s="159" t="s">
        <v>8545</v>
      </c>
      <c r="T518" s="159">
        <v>2050</v>
      </c>
      <c r="U518" s="159" t="s">
        <v>107</v>
      </c>
      <c r="V518" s="3" t="s">
        <v>7709</v>
      </c>
      <c r="W518" s="2">
        <v>200</v>
      </c>
      <c r="X518" s="2"/>
      <c r="Y518" s="2"/>
      <c r="Z518" s="2"/>
      <c r="AA518" s="2"/>
      <c r="AB518" s="2"/>
      <c r="AC518" s="2"/>
      <c r="AD518" s="2"/>
      <c r="AE518" s="2"/>
      <c r="AF518" s="2"/>
      <c r="AG518" s="2"/>
      <c r="AH518" s="2"/>
      <c r="AI518" s="2"/>
      <c r="AJ518" s="2"/>
      <c r="AK518" s="2"/>
      <c r="AL518" s="2"/>
      <c r="AM518" s="2"/>
      <c r="AN518" s="2"/>
    </row>
    <row r="519" spans="2:40">
      <c r="B519" s="26">
        <v>983</v>
      </c>
      <c r="C519" s="26" t="str">
        <f t="shared" si="60"/>
        <v>Y</v>
      </c>
      <c r="D519" s="26" t="b">
        <f t="shared" si="61"/>
        <v>0</v>
      </c>
      <c r="E519" s="26" t="str">
        <f t="shared" si="62"/>
        <v>N</v>
      </c>
      <c r="F519" s="2" t="s">
        <v>8546</v>
      </c>
      <c r="G519" s="2" t="str">
        <f t="shared" si="63"/>
        <v/>
      </c>
      <c r="H519" s="8" t="s">
        <v>368</v>
      </c>
      <c r="I519" s="8"/>
      <c r="J519" s="8"/>
      <c r="K519" s="31" t="s">
        <v>7701</v>
      </c>
      <c r="L519" s="31" t="s">
        <v>7702</v>
      </c>
      <c r="M519" s="31" t="s">
        <v>7703</v>
      </c>
      <c r="N519" s="2" t="s">
        <v>7735</v>
      </c>
      <c r="O519" s="2" t="s">
        <v>7705</v>
      </c>
      <c r="P519" s="155" t="s">
        <v>7767</v>
      </c>
      <c r="Q519" s="2" t="s">
        <v>7784</v>
      </c>
      <c r="R519" s="2">
        <v>96700708</v>
      </c>
      <c r="S519" s="159" t="s">
        <v>8545</v>
      </c>
      <c r="T519" s="159">
        <v>2050</v>
      </c>
      <c r="U519" s="159" t="s">
        <v>107</v>
      </c>
      <c r="V519" s="3" t="s">
        <v>7709</v>
      </c>
      <c r="W519" s="2">
        <v>200</v>
      </c>
      <c r="X519" s="2"/>
      <c r="Y519" s="2"/>
      <c r="Z519" s="2"/>
      <c r="AA519" s="2"/>
      <c r="AB519" s="2"/>
      <c r="AC519" s="2"/>
      <c r="AD519" s="2"/>
      <c r="AE519" s="2"/>
      <c r="AF519" s="2"/>
      <c r="AG519" s="2"/>
      <c r="AH519" s="2"/>
      <c r="AI519" s="2"/>
      <c r="AJ519" s="2"/>
      <c r="AK519" s="2"/>
      <c r="AL519" s="2"/>
      <c r="AM519" s="2"/>
      <c r="AN519" s="2"/>
    </row>
    <row r="520" spans="2:40">
      <c r="B520" s="26">
        <v>984</v>
      </c>
      <c r="C520" s="26" t="str">
        <f t="shared" si="60"/>
        <v>Y</v>
      </c>
      <c r="D520" s="26" t="b">
        <f t="shared" si="61"/>
        <v>0</v>
      </c>
      <c r="E520" s="26" t="str">
        <f t="shared" si="62"/>
        <v>N</v>
      </c>
      <c r="F520" s="2" t="s">
        <v>8547</v>
      </c>
      <c r="G520" s="2" t="str">
        <f t="shared" si="63"/>
        <v/>
      </c>
      <c r="H520" s="8" t="s">
        <v>368</v>
      </c>
      <c r="I520" s="8"/>
      <c r="J520" s="8"/>
      <c r="K520" s="31" t="s">
        <v>7701</v>
      </c>
      <c r="L520" s="31" t="s">
        <v>7702</v>
      </c>
      <c r="M520" s="31" t="s">
        <v>7703</v>
      </c>
      <c r="N520" s="2" t="s">
        <v>8187</v>
      </c>
      <c r="O520" s="2" t="s">
        <v>7705</v>
      </c>
      <c r="P520" s="155" t="s">
        <v>7767</v>
      </c>
      <c r="Q520" s="2" t="s">
        <v>8218</v>
      </c>
      <c r="R520" s="2">
        <v>96700709</v>
      </c>
      <c r="S520" s="159" t="s">
        <v>8548</v>
      </c>
      <c r="T520" s="159">
        <v>2255</v>
      </c>
      <c r="U520" s="159" t="s">
        <v>107</v>
      </c>
      <c r="V520" s="3" t="s">
        <v>7709</v>
      </c>
      <c r="W520" s="2">
        <v>240</v>
      </c>
      <c r="X520" s="2"/>
      <c r="Y520" s="2"/>
      <c r="Z520" s="2"/>
      <c r="AA520" s="2"/>
      <c r="AB520" s="2"/>
      <c r="AC520" s="2"/>
      <c r="AD520" s="2"/>
      <c r="AE520" s="2"/>
      <c r="AF520" s="2"/>
      <c r="AG520" s="2"/>
      <c r="AH520" s="2"/>
      <c r="AI520" s="2"/>
      <c r="AJ520" s="2"/>
      <c r="AK520" s="2"/>
      <c r="AL520" s="2"/>
      <c r="AM520" s="2"/>
      <c r="AN520" s="2"/>
    </row>
    <row r="521" spans="2:40">
      <c r="B521" s="26">
        <v>985</v>
      </c>
      <c r="C521" s="26" t="str">
        <f t="shared" si="60"/>
        <v>Y</v>
      </c>
      <c r="D521" s="26" t="b">
        <f t="shared" si="61"/>
        <v>0</v>
      </c>
      <c r="E521" s="26" t="str">
        <f t="shared" si="62"/>
        <v>N</v>
      </c>
      <c r="F521" s="2" t="s">
        <v>8549</v>
      </c>
      <c r="G521" s="2" t="str">
        <f t="shared" si="63"/>
        <v/>
      </c>
      <c r="H521" s="8" t="s">
        <v>368</v>
      </c>
      <c r="I521" s="8"/>
      <c r="J521" s="8"/>
      <c r="K521" s="31" t="s">
        <v>7701</v>
      </c>
      <c r="L521" s="31" t="s">
        <v>7702</v>
      </c>
      <c r="M521" s="31" t="s">
        <v>7703</v>
      </c>
      <c r="N521" s="2" t="s">
        <v>8191</v>
      </c>
      <c r="O521" s="2" t="s">
        <v>7705</v>
      </c>
      <c r="P521" s="155" t="s">
        <v>7767</v>
      </c>
      <c r="Q521" s="2" t="s">
        <v>8218</v>
      </c>
      <c r="R521" s="2">
        <v>96700709</v>
      </c>
      <c r="S521" s="159" t="s">
        <v>8548</v>
      </c>
      <c r="T521" s="159">
        <v>2255</v>
      </c>
      <c r="U521" s="159" t="s">
        <v>107</v>
      </c>
      <c r="V521" s="3" t="s">
        <v>7709</v>
      </c>
      <c r="W521" s="2">
        <v>240</v>
      </c>
      <c r="X521" s="2"/>
      <c r="Y521" s="2"/>
      <c r="Z521" s="2"/>
      <c r="AA521" s="2"/>
      <c r="AB521" s="2"/>
      <c r="AC521" s="2"/>
      <c r="AD521" s="2"/>
      <c r="AE521" s="2"/>
      <c r="AF521" s="2"/>
      <c r="AG521" s="2"/>
      <c r="AH521" s="2"/>
      <c r="AI521" s="2"/>
      <c r="AJ521" s="2"/>
      <c r="AK521" s="2"/>
      <c r="AL521" s="2"/>
      <c r="AM521" s="2"/>
      <c r="AN521" s="2"/>
    </row>
    <row r="522" spans="2:40">
      <c r="B522" s="26">
        <v>986</v>
      </c>
      <c r="C522" s="26" t="str">
        <f t="shared" si="60"/>
        <v>Y</v>
      </c>
      <c r="D522" s="26" t="b">
        <f t="shared" si="61"/>
        <v>0</v>
      </c>
      <c r="E522" s="26" t="str">
        <f t="shared" si="62"/>
        <v>N</v>
      </c>
      <c r="F522" s="2" t="s">
        <v>8550</v>
      </c>
      <c r="G522" s="2" t="str">
        <f t="shared" si="63"/>
        <v/>
      </c>
      <c r="H522" s="8" t="s">
        <v>368</v>
      </c>
      <c r="I522" s="8"/>
      <c r="J522" s="8"/>
      <c r="K522" s="31" t="s">
        <v>7701</v>
      </c>
      <c r="L522" s="31" t="s">
        <v>7702</v>
      </c>
      <c r="M522" s="31" t="s">
        <v>7703</v>
      </c>
      <c r="N522" s="2" t="s">
        <v>7756</v>
      </c>
      <c r="O522" s="2" t="s">
        <v>7705</v>
      </c>
      <c r="P522" s="155" t="s">
        <v>7767</v>
      </c>
      <c r="Q522" s="2" t="s">
        <v>8214</v>
      </c>
      <c r="R522" s="2">
        <v>96700710</v>
      </c>
      <c r="S522" s="159" t="s">
        <v>8551</v>
      </c>
      <c r="T522" s="159">
        <v>2186</v>
      </c>
      <c r="U522" s="159" t="s">
        <v>107</v>
      </c>
      <c r="V522" s="3" t="s">
        <v>7709</v>
      </c>
      <c r="W522" s="2">
        <v>240</v>
      </c>
      <c r="X522" s="2"/>
      <c r="Y522" s="2"/>
      <c r="Z522" s="2"/>
      <c r="AA522" s="2"/>
      <c r="AB522" s="2"/>
      <c r="AC522" s="2"/>
      <c r="AD522" s="2"/>
      <c r="AE522" s="2"/>
      <c r="AF522" s="2"/>
      <c r="AG522" s="2"/>
      <c r="AH522" s="2"/>
      <c r="AI522" s="2"/>
      <c r="AJ522" s="2"/>
      <c r="AK522" s="2"/>
      <c r="AL522" s="2"/>
      <c r="AM522" s="2"/>
      <c r="AN522" s="2"/>
    </row>
    <row r="523" spans="2:40">
      <c r="B523" s="26">
        <v>987</v>
      </c>
      <c r="C523" s="26" t="str">
        <f t="shared" si="60"/>
        <v>Y</v>
      </c>
      <c r="D523" s="26" t="b">
        <f t="shared" si="61"/>
        <v>0</v>
      </c>
      <c r="E523" s="26" t="str">
        <f t="shared" si="62"/>
        <v>N</v>
      </c>
      <c r="F523" s="2" t="s">
        <v>8552</v>
      </c>
      <c r="G523" s="2" t="str">
        <f t="shared" si="63"/>
        <v/>
      </c>
      <c r="H523" s="8" t="s">
        <v>368</v>
      </c>
      <c r="I523" s="8"/>
      <c r="J523" s="8"/>
      <c r="K523" s="31" t="s">
        <v>7701</v>
      </c>
      <c r="L523" s="31" t="s">
        <v>7702</v>
      </c>
      <c r="M523" s="31" t="s">
        <v>7703</v>
      </c>
      <c r="N523" s="2" t="s">
        <v>7760</v>
      </c>
      <c r="O523" s="2" t="s">
        <v>7705</v>
      </c>
      <c r="P523" s="155" t="s">
        <v>7767</v>
      </c>
      <c r="Q523" s="2" t="s">
        <v>8214</v>
      </c>
      <c r="R523" s="2">
        <v>96700710</v>
      </c>
      <c r="S523" s="159" t="s">
        <v>8551</v>
      </c>
      <c r="T523" s="159">
        <v>2186</v>
      </c>
      <c r="U523" s="159" t="s">
        <v>107</v>
      </c>
      <c r="V523" s="3" t="s">
        <v>7709</v>
      </c>
      <c r="W523" s="2">
        <v>240</v>
      </c>
      <c r="X523" s="2"/>
      <c r="Y523" s="2"/>
      <c r="Z523" s="2"/>
      <c r="AA523" s="2"/>
      <c r="AB523" s="2"/>
      <c r="AC523" s="2"/>
      <c r="AD523" s="2"/>
      <c r="AE523" s="2"/>
      <c r="AF523" s="2"/>
      <c r="AG523" s="2"/>
      <c r="AH523" s="2"/>
      <c r="AI523" s="2"/>
      <c r="AJ523" s="2"/>
      <c r="AK523" s="2"/>
      <c r="AL523" s="2"/>
      <c r="AM523" s="2"/>
      <c r="AN523" s="2"/>
    </row>
    <row r="524" spans="2:40">
      <c r="B524" s="26">
        <v>988</v>
      </c>
      <c r="C524" s="26" t="str">
        <f t="shared" si="60"/>
        <v>Y</v>
      </c>
      <c r="D524" s="26" t="b">
        <f t="shared" si="61"/>
        <v>0</v>
      </c>
      <c r="E524" s="26" t="str">
        <f t="shared" si="62"/>
        <v>N</v>
      </c>
      <c r="F524" s="2" t="s">
        <v>8553</v>
      </c>
      <c r="G524" s="2" t="str">
        <f t="shared" si="63"/>
        <v/>
      </c>
      <c r="H524" s="8" t="s">
        <v>368</v>
      </c>
      <c r="I524" s="8"/>
      <c r="J524" s="8"/>
      <c r="K524" s="31" t="s">
        <v>7701</v>
      </c>
      <c r="L524" s="31" t="s">
        <v>7702</v>
      </c>
      <c r="M524" s="31" t="s">
        <v>7703</v>
      </c>
      <c r="N524" s="2" t="s">
        <v>7719</v>
      </c>
      <c r="O524" s="2" t="s">
        <v>7705</v>
      </c>
      <c r="P524" s="155" t="s">
        <v>7788</v>
      </c>
      <c r="Q524" s="2" t="s">
        <v>7800</v>
      </c>
      <c r="R524" s="2">
        <v>96700711</v>
      </c>
      <c r="S524" s="159" t="s">
        <v>8554</v>
      </c>
      <c r="T524" s="159">
        <v>1912</v>
      </c>
      <c r="U524" s="159" t="s">
        <v>107</v>
      </c>
      <c r="V524" s="3" t="s">
        <v>7709</v>
      </c>
      <c r="W524" s="2">
        <v>70</v>
      </c>
      <c r="X524" s="2"/>
      <c r="Y524" s="2"/>
      <c r="Z524" s="2"/>
      <c r="AA524" s="2"/>
      <c r="AB524" s="2"/>
      <c r="AC524" s="2"/>
      <c r="AD524" s="2"/>
      <c r="AE524" s="2"/>
      <c r="AF524" s="2"/>
      <c r="AG524" s="2"/>
      <c r="AH524" s="2"/>
      <c r="AI524" s="2"/>
      <c r="AJ524" s="2"/>
      <c r="AK524" s="2"/>
      <c r="AL524" s="2"/>
      <c r="AM524" s="2"/>
      <c r="AN524" s="2"/>
    </row>
    <row r="525" spans="2:40">
      <c r="B525" s="26">
        <v>989</v>
      </c>
      <c r="C525" s="26" t="str">
        <f t="shared" si="60"/>
        <v>Y</v>
      </c>
      <c r="D525" s="26" t="b">
        <f t="shared" si="61"/>
        <v>0</v>
      </c>
      <c r="E525" s="26" t="str">
        <f t="shared" si="62"/>
        <v>N</v>
      </c>
      <c r="F525" s="2" t="s">
        <v>8555</v>
      </c>
      <c r="G525" s="2" t="str">
        <f t="shared" si="63"/>
        <v/>
      </c>
      <c r="H525" s="8" t="s">
        <v>368</v>
      </c>
      <c r="I525" s="8"/>
      <c r="J525" s="8"/>
      <c r="K525" s="31" t="s">
        <v>7701</v>
      </c>
      <c r="L525" s="31" t="s">
        <v>7702</v>
      </c>
      <c r="M525" s="31" t="s">
        <v>7703</v>
      </c>
      <c r="N525" s="2" t="s">
        <v>7723</v>
      </c>
      <c r="O525" s="2" t="s">
        <v>7705</v>
      </c>
      <c r="P525" s="155" t="s">
        <v>7788</v>
      </c>
      <c r="Q525" s="2" t="s">
        <v>7800</v>
      </c>
      <c r="R525" s="2">
        <v>96700711</v>
      </c>
      <c r="S525" s="159" t="s">
        <v>8554</v>
      </c>
      <c r="T525" s="159">
        <v>1912</v>
      </c>
      <c r="U525" s="159" t="s">
        <v>107</v>
      </c>
      <c r="V525" s="3" t="s">
        <v>7709</v>
      </c>
      <c r="W525" s="2">
        <v>70</v>
      </c>
      <c r="X525" s="2"/>
      <c r="Y525" s="2"/>
      <c r="Z525" s="2"/>
      <c r="AA525" s="2"/>
      <c r="AB525" s="2"/>
      <c r="AC525" s="2"/>
      <c r="AD525" s="2"/>
      <c r="AE525" s="2"/>
      <c r="AF525" s="2"/>
      <c r="AG525" s="2"/>
      <c r="AH525" s="2"/>
      <c r="AI525" s="2"/>
      <c r="AJ525" s="2"/>
      <c r="AK525" s="2"/>
      <c r="AL525" s="2"/>
      <c r="AM525" s="2"/>
      <c r="AN525" s="2"/>
    </row>
    <row r="526" spans="2:40">
      <c r="B526" s="26">
        <v>990</v>
      </c>
      <c r="C526" s="26" t="str">
        <f t="shared" si="60"/>
        <v>Y</v>
      </c>
      <c r="D526" s="26" t="b">
        <f t="shared" si="61"/>
        <v>0</v>
      </c>
      <c r="E526" s="26" t="str">
        <f t="shared" si="62"/>
        <v>N</v>
      </c>
      <c r="F526" s="2" t="s">
        <v>8556</v>
      </c>
      <c r="G526" s="2" t="str">
        <f t="shared" si="63"/>
        <v/>
      </c>
      <c r="H526" s="8" t="s">
        <v>368</v>
      </c>
      <c r="I526" s="8"/>
      <c r="J526" s="8"/>
      <c r="K526" s="31" t="s">
        <v>7701</v>
      </c>
      <c r="L526" s="31" t="s">
        <v>7702</v>
      </c>
      <c r="M526" s="31" t="s">
        <v>7703</v>
      </c>
      <c r="N526" s="2" t="s">
        <v>7725</v>
      </c>
      <c r="O526" s="2" t="s">
        <v>7705</v>
      </c>
      <c r="P526" s="155" t="s">
        <v>7788</v>
      </c>
      <c r="Q526" s="2" t="s">
        <v>7800</v>
      </c>
      <c r="R526" s="2">
        <v>96700712</v>
      </c>
      <c r="S526" s="159" t="s">
        <v>8557</v>
      </c>
      <c r="T526" s="159">
        <v>1983</v>
      </c>
      <c r="U526" s="159" t="s">
        <v>107</v>
      </c>
      <c r="V526" s="3" t="s">
        <v>7709</v>
      </c>
      <c r="W526" s="2">
        <v>135</v>
      </c>
      <c r="X526" s="2"/>
      <c r="Y526" s="2"/>
      <c r="Z526" s="2"/>
      <c r="AA526" s="2"/>
      <c r="AB526" s="2"/>
      <c r="AC526" s="2"/>
      <c r="AD526" s="2"/>
      <c r="AE526" s="2"/>
      <c r="AF526" s="2"/>
      <c r="AG526" s="2"/>
      <c r="AH526" s="2"/>
      <c r="AI526" s="2"/>
      <c r="AJ526" s="2"/>
      <c r="AK526" s="2"/>
      <c r="AL526" s="2"/>
      <c r="AM526" s="2"/>
      <c r="AN526" s="2"/>
    </row>
    <row r="527" spans="2:40">
      <c r="B527" s="26">
        <v>991</v>
      </c>
      <c r="C527" s="26" t="str">
        <f t="shared" si="60"/>
        <v>Y</v>
      </c>
      <c r="D527" s="26" t="b">
        <f t="shared" si="61"/>
        <v>0</v>
      </c>
      <c r="E527" s="26" t="str">
        <f t="shared" si="62"/>
        <v>N</v>
      </c>
      <c r="F527" s="2" t="s">
        <v>8558</v>
      </c>
      <c r="G527" s="2" t="str">
        <f t="shared" si="63"/>
        <v/>
      </c>
      <c r="H527" s="8" t="s">
        <v>368</v>
      </c>
      <c r="I527" s="8"/>
      <c r="J527" s="8"/>
      <c r="K527" s="31" t="s">
        <v>7701</v>
      </c>
      <c r="L527" s="31" t="s">
        <v>7702</v>
      </c>
      <c r="M527" s="31" t="s">
        <v>7703</v>
      </c>
      <c r="N527" s="2" t="s">
        <v>7729</v>
      </c>
      <c r="O527" s="2" t="s">
        <v>7705</v>
      </c>
      <c r="P527" s="155" t="s">
        <v>7788</v>
      </c>
      <c r="Q527" s="2" t="s">
        <v>7800</v>
      </c>
      <c r="R527" s="2">
        <v>96700712</v>
      </c>
      <c r="S527" s="159" t="s">
        <v>8557</v>
      </c>
      <c r="T527" s="159">
        <v>1983</v>
      </c>
      <c r="U527" s="159" t="s">
        <v>107</v>
      </c>
      <c r="V527" s="3" t="s">
        <v>7709</v>
      </c>
      <c r="W527" s="2">
        <v>135</v>
      </c>
      <c r="X527" s="2"/>
      <c r="Y527" s="2"/>
      <c r="Z527" s="2"/>
      <c r="AA527" s="2"/>
      <c r="AB527" s="2"/>
      <c r="AC527" s="2"/>
      <c r="AD527" s="2"/>
      <c r="AE527" s="2"/>
      <c r="AF527" s="2"/>
      <c r="AG527" s="2"/>
      <c r="AH527" s="2"/>
      <c r="AI527" s="2"/>
      <c r="AJ527" s="2"/>
      <c r="AK527" s="2"/>
      <c r="AL527" s="2"/>
      <c r="AM527" s="2"/>
      <c r="AN527" s="2"/>
    </row>
    <row r="528" spans="2:40">
      <c r="B528" s="26">
        <v>992</v>
      </c>
      <c r="C528" s="26" t="str">
        <f t="shared" si="60"/>
        <v>Y</v>
      </c>
      <c r="D528" s="26" t="b">
        <f t="shared" si="61"/>
        <v>0</v>
      </c>
      <c r="E528" s="26" t="str">
        <f t="shared" si="62"/>
        <v>N</v>
      </c>
      <c r="F528" s="2" t="s">
        <v>8559</v>
      </c>
      <c r="G528" s="2" t="str">
        <f t="shared" si="63"/>
        <v/>
      </c>
      <c r="H528" s="8" t="s">
        <v>368</v>
      </c>
      <c r="I528" s="8"/>
      <c r="J528" s="8"/>
      <c r="K528" s="31" t="s">
        <v>7701</v>
      </c>
      <c r="L528" s="31" t="s">
        <v>7702</v>
      </c>
      <c r="M528" s="31" t="s">
        <v>7703</v>
      </c>
      <c r="N528" s="2" t="s">
        <v>7900</v>
      </c>
      <c r="O528" s="2" t="s">
        <v>7705</v>
      </c>
      <c r="P528" s="155" t="s">
        <v>7788</v>
      </c>
      <c r="Q528" s="2" t="s">
        <v>7807</v>
      </c>
      <c r="R528" s="2">
        <v>96700713</v>
      </c>
      <c r="S528" s="159" t="s">
        <v>8560</v>
      </c>
      <c r="T528" s="159">
        <v>2119</v>
      </c>
      <c r="U528" s="159" t="s">
        <v>107</v>
      </c>
      <c r="V528" s="3" t="s">
        <v>7709</v>
      </c>
      <c r="W528" s="2">
        <v>200</v>
      </c>
      <c r="X528" s="2"/>
      <c r="Y528" s="2"/>
      <c r="Z528" s="2"/>
      <c r="AA528" s="2"/>
      <c r="AB528" s="2"/>
      <c r="AC528" s="2"/>
      <c r="AD528" s="2"/>
      <c r="AE528" s="2"/>
      <c r="AF528" s="2"/>
      <c r="AG528" s="2"/>
      <c r="AH528" s="2"/>
      <c r="AI528" s="2"/>
      <c r="AJ528" s="2"/>
      <c r="AK528" s="2"/>
      <c r="AL528" s="2"/>
      <c r="AM528" s="2"/>
      <c r="AN528" s="2"/>
    </row>
    <row r="529" spans="2:40">
      <c r="B529" s="26">
        <v>993</v>
      </c>
      <c r="C529" s="26" t="str">
        <f t="shared" si="60"/>
        <v>Y</v>
      </c>
      <c r="D529" s="26" t="b">
        <f t="shared" si="61"/>
        <v>0</v>
      </c>
      <c r="E529" s="26" t="str">
        <f t="shared" si="62"/>
        <v>N</v>
      </c>
      <c r="F529" s="2" t="s">
        <v>8561</v>
      </c>
      <c r="G529" s="2" t="str">
        <f t="shared" si="63"/>
        <v/>
      </c>
      <c r="H529" s="8" t="s">
        <v>368</v>
      </c>
      <c r="I529" s="8"/>
      <c r="J529" s="8"/>
      <c r="K529" s="31" t="s">
        <v>7701</v>
      </c>
      <c r="L529" s="31" t="s">
        <v>7702</v>
      </c>
      <c r="M529" s="31" t="s">
        <v>7703</v>
      </c>
      <c r="N529" s="2" t="s">
        <v>7903</v>
      </c>
      <c r="O529" s="2" t="s">
        <v>7705</v>
      </c>
      <c r="P529" s="155" t="s">
        <v>7788</v>
      </c>
      <c r="Q529" s="2" t="s">
        <v>7807</v>
      </c>
      <c r="R529" s="2">
        <v>96700713</v>
      </c>
      <c r="S529" s="159" t="s">
        <v>8560</v>
      </c>
      <c r="T529" s="159">
        <v>2119</v>
      </c>
      <c r="U529" s="159" t="s">
        <v>107</v>
      </c>
      <c r="V529" s="3" t="s">
        <v>7709</v>
      </c>
      <c r="W529" s="2">
        <v>200</v>
      </c>
      <c r="X529" s="2"/>
      <c r="Y529" s="2"/>
      <c r="Z529" s="2"/>
      <c r="AA529" s="2"/>
      <c r="AB529" s="2"/>
      <c r="AC529" s="2"/>
      <c r="AD529" s="2"/>
      <c r="AE529" s="2"/>
      <c r="AF529" s="2"/>
      <c r="AG529" s="2"/>
      <c r="AH529" s="2"/>
      <c r="AI529" s="2"/>
      <c r="AJ529" s="2"/>
      <c r="AK529" s="2"/>
      <c r="AL529" s="2"/>
      <c r="AM529" s="2"/>
      <c r="AN529" s="2"/>
    </row>
    <row r="530" spans="2:40">
      <c r="B530" s="26">
        <v>994</v>
      </c>
      <c r="C530" s="26" t="str">
        <f t="shared" si="60"/>
        <v>Y</v>
      </c>
      <c r="D530" s="26" t="b">
        <f t="shared" si="61"/>
        <v>0</v>
      </c>
      <c r="E530" s="26" t="str">
        <f t="shared" si="62"/>
        <v>N</v>
      </c>
      <c r="F530" s="2" t="s">
        <v>8562</v>
      </c>
      <c r="G530" s="2" t="str">
        <f t="shared" si="63"/>
        <v/>
      </c>
      <c r="H530" s="8" t="s">
        <v>368</v>
      </c>
      <c r="I530" s="8"/>
      <c r="J530" s="8"/>
      <c r="K530" s="31" t="s">
        <v>7701</v>
      </c>
      <c r="L530" s="31" t="s">
        <v>7702</v>
      </c>
      <c r="M530" s="31" t="s">
        <v>7703</v>
      </c>
      <c r="N530" s="2" t="s">
        <v>7731</v>
      </c>
      <c r="O530" s="2" t="s">
        <v>7705</v>
      </c>
      <c r="P530" s="155" t="s">
        <v>7788</v>
      </c>
      <c r="Q530" s="2" t="s">
        <v>7800</v>
      </c>
      <c r="R530" s="2">
        <v>96700714</v>
      </c>
      <c r="S530" s="159" t="s">
        <v>8563</v>
      </c>
      <c r="T530" s="159">
        <v>2050</v>
      </c>
      <c r="U530" s="159" t="s">
        <v>107</v>
      </c>
      <c r="V530" s="3" t="s">
        <v>7709</v>
      </c>
      <c r="W530" s="2">
        <v>200</v>
      </c>
      <c r="X530" s="2"/>
      <c r="Y530" s="2"/>
      <c r="Z530" s="2"/>
      <c r="AA530" s="2"/>
      <c r="AB530" s="2"/>
      <c r="AC530" s="2"/>
      <c r="AD530" s="2"/>
      <c r="AE530" s="2"/>
      <c r="AF530" s="2"/>
      <c r="AG530" s="2"/>
      <c r="AH530" s="2"/>
      <c r="AI530" s="2"/>
      <c r="AJ530" s="2"/>
      <c r="AK530" s="2"/>
      <c r="AL530" s="2"/>
      <c r="AM530" s="2"/>
      <c r="AN530" s="2"/>
    </row>
    <row r="531" spans="2:40">
      <c r="B531" s="26">
        <v>995</v>
      </c>
      <c r="C531" s="26" t="str">
        <f t="shared" si="60"/>
        <v>Y</v>
      </c>
      <c r="D531" s="26" t="b">
        <f t="shared" si="61"/>
        <v>0</v>
      </c>
      <c r="E531" s="26" t="str">
        <f t="shared" si="62"/>
        <v>N</v>
      </c>
      <c r="F531" s="2" t="s">
        <v>8564</v>
      </c>
      <c r="G531" s="2" t="str">
        <f t="shared" si="63"/>
        <v/>
      </c>
      <c r="H531" s="8" t="s">
        <v>368</v>
      </c>
      <c r="I531" s="8"/>
      <c r="J531" s="8"/>
      <c r="K531" s="31" t="s">
        <v>7701</v>
      </c>
      <c r="L531" s="31" t="s">
        <v>7702</v>
      </c>
      <c r="M531" s="31" t="s">
        <v>7703</v>
      </c>
      <c r="N531" s="2" t="s">
        <v>7735</v>
      </c>
      <c r="O531" s="2" t="s">
        <v>7705</v>
      </c>
      <c r="P531" s="155" t="s">
        <v>7788</v>
      </c>
      <c r="Q531" s="2" t="s">
        <v>7800</v>
      </c>
      <c r="R531" s="2">
        <v>96700714</v>
      </c>
      <c r="S531" s="159" t="s">
        <v>8563</v>
      </c>
      <c r="T531" s="159">
        <v>2050</v>
      </c>
      <c r="U531" s="159" t="s">
        <v>107</v>
      </c>
      <c r="V531" s="3" t="s">
        <v>7709</v>
      </c>
      <c r="W531" s="2">
        <v>200</v>
      </c>
      <c r="X531" s="2"/>
      <c r="Y531" s="2"/>
      <c r="Z531" s="2"/>
      <c r="AA531" s="2"/>
      <c r="AB531" s="2"/>
      <c r="AC531" s="2"/>
      <c r="AD531" s="2"/>
      <c r="AE531" s="2"/>
      <c r="AF531" s="2"/>
      <c r="AG531" s="2"/>
      <c r="AH531" s="2"/>
      <c r="AI531" s="2"/>
      <c r="AJ531" s="2"/>
      <c r="AK531" s="2"/>
      <c r="AL531" s="2"/>
      <c r="AM531" s="2"/>
      <c r="AN531" s="2"/>
    </row>
    <row r="532" spans="2:40">
      <c r="B532" s="26">
        <v>996</v>
      </c>
      <c r="C532" s="26" t="str">
        <f t="shared" si="60"/>
        <v>Y</v>
      </c>
      <c r="D532" s="26" t="b">
        <f t="shared" si="61"/>
        <v>0</v>
      </c>
      <c r="E532" s="26" t="str">
        <f t="shared" si="62"/>
        <v>N</v>
      </c>
      <c r="F532" s="2" t="s">
        <v>8565</v>
      </c>
      <c r="G532" s="2" t="str">
        <f t="shared" si="63"/>
        <v/>
      </c>
      <c r="H532" s="8" t="s">
        <v>368</v>
      </c>
      <c r="I532" s="8"/>
      <c r="J532" s="8"/>
      <c r="K532" s="31" t="s">
        <v>7701</v>
      </c>
      <c r="L532" s="31" t="s">
        <v>7702</v>
      </c>
      <c r="M532" s="31" t="s">
        <v>7703</v>
      </c>
      <c r="N532" s="2" t="s">
        <v>8187</v>
      </c>
      <c r="O532" s="2" t="s">
        <v>7705</v>
      </c>
      <c r="P532" s="155" t="s">
        <v>7788</v>
      </c>
      <c r="Q532" s="2" t="s">
        <v>8083</v>
      </c>
      <c r="R532" s="2">
        <v>96700715</v>
      </c>
      <c r="S532" s="159" t="s">
        <v>8566</v>
      </c>
      <c r="T532" s="159">
        <v>2255</v>
      </c>
      <c r="U532" s="159" t="s">
        <v>107</v>
      </c>
      <c r="V532" s="3" t="s">
        <v>7709</v>
      </c>
      <c r="W532" s="2">
        <v>240</v>
      </c>
      <c r="X532" s="2"/>
      <c r="Y532" s="2"/>
      <c r="Z532" s="2"/>
      <c r="AA532" s="2"/>
      <c r="AB532" s="2"/>
      <c r="AC532" s="2"/>
      <c r="AD532" s="2"/>
      <c r="AE532" s="2"/>
      <c r="AF532" s="2"/>
      <c r="AG532" s="2"/>
      <c r="AH532" s="2"/>
      <c r="AI532" s="2"/>
      <c r="AJ532" s="2"/>
      <c r="AK532" s="2"/>
      <c r="AL532" s="2"/>
      <c r="AM532" s="2"/>
      <c r="AN532" s="2"/>
    </row>
    <row r="533" spans="2:40">
      <c r="B533" s="26">
        <v>997</v>
      </c>
      <c r="C533" s="26" t="str">
        <f t="shared" si="60"/>
        <v>Y</v>
      </c>
      <c r="D533" s="26" t="b">
        <f t="shared" si="61"/>
        <v>0</v>
      </c>
      <c r="E533" s="26" t="str">
        <f t="shared" si="62"/>
        <v>N</v>
      </c>
      <c r="F533" s="2" t="s">
        <v>8567</v>
      </c>
      <c r="G533" s="2" t="str">
        <f t="shared" si="63"/>
        <v/>
      </c>
      <c r="H533" s="8" t="s">
        <v>368</v>
      </c>
      <c r="I533" s="8"/>
      <c r="J533" s="8"/>
      <c r="K533" s="31" t="s">
        <v>7701</v>
      </c>
      <c r="L533" s="31" t="s">
        <v>7702</v>
      </c>
      <c r="M533" s="31" t="s">
        <v>7703</v>
      </c>
      <c r="N533" s="2" t="s">
        <v>8191</v>
      </c>
      <c r="O533" s="2" t="s">
        <v>7705</v>
      </c>
      <c r="P533" s="155" t="s">
        <v>7788</v>
      </c>
      <c r="Q533" s="2" t="s">
        <v>8083</v>
      </c>
      <c r="R533" s="2">
        <v>96700715</v>
      </c>
      <c r="S533" s="159" t="s">
        <v>8566</v>
      </c>
      <c r="T533" s="159">
        <v>2255</v>
      </c>
      <c r="U533" s="159" t="s">
        <v>107</v>
      </c>
      <c r="V533" s="3" t="s">
        <v>7709</v>
      </c>
      <c r="W533" s="2">
        <v>240</v>
      </c>
      <c r="X533" s="2"/>
      <c r="Y533" s="2"/>
      <c r="Z533" s="2"/>
      <c r="AA533" s="2"/>
      <c r="AB533" s="2"/>
      <c r="AC533" s="2"/>
      <c r="AD533" s="2"/>
      <c r="AE533" s="2"/>
      <c r="AF533" s="2"/>
      <c r="AG533" s="2"/>
      <c r="AH533" s="2"/>
      <c r="AI533" s="2"/>
      <c r="AJ533" s="2"/>
      <c r="AK533" s="2"/>
      <c r="AL533" s="2"/>
      <c r="AM533" s="2"/>
      <c r="AN533" s="2"/>
    </row>
    <row r="534" spans="2:40">
      <c r="B534" s="26">
        <v>998</v>
      </c>
      <c r="C534" s="26" t="str">
        <f t="shared" si="60"/>
        <v>Y</v>
      </c>
      <c r="D534" s="26" t="b">
        <f t="shared" si="61"/>
        <v>0</v>
      </c>
      <c r="E534" s="26" t="str">
        <f t="shared" si="62"/>
        <v>N</v>
      </c>
      <c r="F534" s="2" t="s">
        <v>8568</v>
      </c>
      <c r="G534" s="2" t="str">
        <f t="shared" si="63"/>
        <v/>
      </c>
      <c r="H534" s="8" t="s">
        <v>368</v>
      </c>
      <c r="I534" s="8"/>
      <c r="J534" s="8"/>
      <c r="K534" s="31" t="s">
        <v>7701</v>
      </c>
      <c r="L534" s="31" t="s">
        <v>7702</v>
      </c>
      <c r="M534" s="31" t="s">
        <v>7703</v>
      </c>
      <c r="N534" s="2" t="s">
        <v>7756</v>
      </c>
      <c r="O534" s="2" t="s">
        <v>7705</v>
      </c>
      <c r="P534" s="155" t="s">
        <v>7788</v>
      </c>
      <c r="Q534" s="2" t="s">
        <v>7807</v>
      </c>
      <c r="R534" s="2">
        <v>96700716</v>
      </c>
      <c r="S534" s="159" t="s">
        <v>8569</v>
      </c>
      <c r="T534" s="159">
        <v>2186</v>
      </c>
      <c r="U534" s="159" t="s">
        <v>107</v>
      </c>
      <c r="V534" s="3" t="s">
        <v>7709</v>
      </c>
      <c r="W534" s="2">
        <v>240</v>
      </c>
      <c r="X534" s="2"/>
      <c r="Y534" s="2"/>
      <c r="Z534" s="2"/>
      <c r="AA534" s="2"/>
      <c r="AB534" s="2"/>
      <c r="AC534" s="2"/>
      <c r="AD534" s="2"/>
      <c r="AE534" s="2"/>
      <c r="AF534" s="2"/>
      <c r="AG534" s="2"/>
      <c r="AH534" s="2"/>
      <c r="AI534" s="2"/>
      <c r="AJ534" s="2"/>
      <c r="AK534" s="2"/>
      <c r="AL534" s="2"/>
      <c r="AM534" s="2"/>
      <c r="AN534" s="2"/>
    </row>
    <row r="535" spans="2:40">
      <c r="B535" s="26">
        <v>999</v>
      </c>
      <c r="C535" s="26" t="str">
        <f t="shared" si="60"/>
        <v>Y</v>
      </c>
      <c r="D535" s="26" t="b">
        <f t="shared" si="61"/>
        <v>0</v>
      </c>
      <c r="E535" s="26" t="str">
        <f t="shared" si="62"/>
        <v>N</v>
      </c>
      <c r="F535" s="2" t="s">
        <v>8570</v>
      </c>
      <c r="G535" s="2" t="str">
        <f t="shared" si="63"/>
        <v/>
      </c>
      <c r="H535" s="8" t="s">
        <v>368</v>
      </c>
      <c r="I535" s="8"/>
      <c r="J535" s="8"/>
      <c r="K535" s="31" t="s">
        <v>7701</v>
      </c>
      <c r="L535" s="31" t="s">
        <v>7702</v>
      </c>
      <c r="M535" s="31" t="s">
        <v>7703</v>
      </c>
      <c r="N535" s="2" t="s">
        <v>7760</v>
      </c>
      <c r="O535" s="2" t="s">
        <v>7705</v>
      </c>
      <c r="P535" s="155" t="s">
        <v>7788</v>
      </c>
      <c r="Q535" s="2" t="s">
        <v>7807</v>
      </c>
      <c r="R535" s="2">
        <v>96700716</v>
      </c>
      <c r="S535" s="159" t="s">
        <v>8569</v>
      </c>
      <c r="T535" s="159">
        <v>2186</v>
      </c>
      <c r="U535" s="159" t="s">
        <v>107</v>
      </c>
      <c r="V535" s="3" t="s">
        <v>7709</v>
      </c>
      <c r="W535" s="2">
        <v>240</v>
      </c>
      <c r="X535" s="2"/>
      <c r="Y535" s="2"/>
      <c r="Z535" s="2"/>
      <c r="AA535" s="2"/>
      <c r="AB535" s="2"/>
      <c r="AC535" s="2"/>
      <c r="AD535" s="2"/>
      <c r="AE535" s="2"/>
      <c r="AF535" s="2"/>
      <c r="AG535" s="2"/>
      <c r="AH535" s="2"/>
      <c r="AI535" s="2"/>
      <c r="AJ535" s="2"/>
      <c r="AK535" s="2"/>
      <c r="AL535" s="2"/>
      <c r="AM535" s="2"/>
      <c r="AN535" s="2"/>
    </row>
    <row r="536" spans="2:40">
      <c r="B536" s="26">
        <v>1000</v>
      </c>
      <c r="C536" s="26" t="str">
        <f t="shared" si="60"/>
        <v>Y</v>
      </c>
      <c r="D536" s="26" t="b">
        <f t="shared" si="61"/>
        <v>0</v>
      </c>
      <c r="E536" s="26" t="str">
        <f t="shared" si="62"/>
        <v>N</v>
      </c>
      <c r="F536" s="2" t="s">
        <v>8571</v>
      </c>
      <c r="G536" s="2" t="str">
        <f t="shared" si="63"/>
        <v/>
      </c>
      <c r="H536" s="8" t="s">
        <v>368</v>
      </c>
      <c r="I536" s="8"/>
      <c r="J536" s="8"/>
      <c r="K536" s="31" t="s">
        <v>7701</v>
      </c>
      <c r="L536" s="31" t="s">
        <v>7702</v>
      </c>
      <c r="M536" s="31" t="s">
        <v>7703</v>
      </c>
      <c r="N536" s="2" t="s">
        <v>7762</v>
      </c>
      <c r="O536" s="2" t="s">
        <v>7705</v>
      </c>
      <c r="P536" s="155" t="s">
        <v>7788</v>
      </c>
      <c r="Q536" s="2" t="s">
        <v>7807</v>
      </c>
      <c r="R536" s="2">
        <v>96700717</v>
      </c>
      <c r="S536" s="159" t="s">
        <v>8572</v>
      </c>
      <c r="T536" s="159">
        <v>2322</v>
      </c>
      <c r="U536" s="159" t="s">
        <v>107</v>
      </c>
      <c r="V536" s="3" t="s">
        <v>7709</v>
      </c>
      <c r="W536" s="2">
        <v>265</v>
      </c>
      <c r="X536" s="2"/>
      <c r="Y536" s="2"/>
      <c r="Z536" s="2"/>
      <c r="AA536" s="2"/>
      <c r="AB536" s="2"/>
      <c r="AC536" s="2"/>
      <c r="AD536" s="2"/>
      <c r="AE536" s="2"/>
      <c r="AF536" s="2"/>
      <c r="AG536" s="2"/>
      <c r="AH536" s="2"/>
      <c r="AI536" s="2"/>
      <c r="AJ536" s="2"/>
      <c r="AK536" s="2"/>
      <c r="AL536" s="2"/>
      <c r="AM536" s="2"/>
      <c r="AN536" s="2"/>
    </row>
    <row r="537" spans="2:40">
      <c r="B537" s="26">
        <v>1001</v>
      </c>
      <c r="C537" s="26" t="str">
        <f t="shared" si="60"/>
        <v>Y</v>
      </c>
      <c r="D537" s="26" t="b">
        <f t="shared" si="61"/>
        <v>0</v>
      </c>
      <c r="E537" s="26" t="str">
        <f t="shared" si="62"/>
        <v>N</v>
      </c>
      <c r="F537" s="2" t="s">
        <v>8573</v>
      </c>
      <c r="G537" s="2" t="str">
        <f t="shared" si="63"/>
        <v/>
      </c>
      <c r="H537" s="8" t="s">
        <v>368</v>
      </c>
      <c r="I537" s="8"/>
      <c r="J537" s="8"/>
      <c r="K537" s="31" t="s">
        <v>7701</v>
      </c>
      <c r="L537" s="31" t="s">
        <v>7702</v>
      </c>
      <c r="M537" s="31" t="s">
        <v>7703</v>
      </c>
      <c r="N537" s="2" t="s">
        <v>7765</v>
      </c>
      <c r="O537" s="2" t="s">
        <v>7705</v>
      </c>
      <c r="P537" s="155" t="s">
        <v>7788</v>
      </c>
      <c r="Q537" s="2" t="s">
        <v>7807</v>
      </c>
      <c r="R537" s="2">
        <v>96700717</v>
      </c>
      <c r="S537" s="159" t="s">
        <v>8572</v>
      </c>
      <c r="T537" s="159">
        <v>2322</v>
      </c>
      <c r="U537" s="159" t="s">
        <v>107</v>
      </c>
      <c r="V537" s="3" t="s">
        <v>7709</v>
      </c>
      <c r="W537" s="2">
        <v>265</v>
      </c>
      <c r="X537" s="2"/>
      <c r="Y537" s="2"/>
      <c r="Z537" s="2"/>
      <c r="AA537" s="2"/>
      <c r="AB537" s="2"/>
      <c r="AC537" s="2"/>
      <c r="AD537" s="2"/>
      <c r="AE537" s="2"/>
      <c r="AF537" s="2"/>
      <c r="AG537" s="2"/>
      <c r="AH537" s="2"/>
      <c r="AI537" s="2"/>
      <c r="AJ537" s="2"/>
      <c r="AK537" s="2"/>
      <c r="AL537" s="2"/>
      <c r="AM537" s="2"/>
      <c r="AN537" s="2"/>
    </row>
    <row r="538" spans="2:40">
      <c r="B538" s="26">
        <v>1002</v>
      </c>
      <c r="C538" s="26" t="str">
        <f t="shared" si="60"/>
        <v>Y</v>
      </c>
      <c r="D538" s="26" t="b">
        <f t="shared" si="61"/>
        <v>0</v>
      </c>
      <c r="E538" s="26" t="str">
        <f t="shared" si="62"/>
        <v>N</v>
      </c>
      <c r="F538" s="2" t="s">
        <v>8574</v>
      </c>
      <c r="G538" s="2" t="str">
        <f t="shared" si="63"/>
        <v/>
      </c>
      <c r="H538" s="8" t="s">
        <v>368</v>
      </c>
      <c r="I538" s="8"/>
      <c r="J538" s="8"/>
      <c r="K538" s="31" t="s">
        <v>7701</v>
      </c>
      <c r="L538" s="31" t="s">
        <v>7702</v>
      </c>
      <c r="M538" s="31" t="s">
        <v>7703</v>
      </c>
      <c r="N538" s="2" t="s">
        <v>8326</v>
      </c>
      <c r="O538" s="2" t="s">
        <v>7705</v>
      </c>
      <c r="P538" s="155" t="s">
        <v>7788</v>
      </c>
      <c r="Q538" s="2" t="s">
        <v>8083</v>
      </c>
      <c r="R538" s="2">
        <v>96700718</v>
      </c>
      <c r="S538" s="159" t="s">
        <v>8575</v>
      </c>
      <c r="T538" s="159">
        <v>2730</v>
      </c>
      <c r="U538" s="159" t="s">
        <v>107</v>
      </c>
      <c r="V538" s="3" t="s">
        <v>7709</v>
      </c>
      <c r="W538" s="2">
        <v>310</v>
      </c>
      <c r="X538" s="2"/>
      <c r="Y538" s="2"/>
      <c r="Z538" s="2"/>
      <c r="AA538" s="2"/>
      <c r="AB538" s="2"/>
      <c r="AC538" s="2"/>
      <c r="AD538" s="2"/>
      <c r="AE538" s="2"/>
      <c r="AF538" s="2"/>
      <c r="AG538" s="2"/>
      <c r="AH538" s="2"/>
      <c r="AI538" s="2"/>
      <c r="AJ538" s="2"/>
      <c r="AK538" s="2"/>
      <c r="AL538" s="2"/>
      <c r="AM538" s="2"/>
      <c r="AN538" s="2"/>
    </row>
    <row r="539" spans="2:40">
      <c r="B539" s="26">
        <v>1003</v>
      </c>
      <c r="C539" s="26" t="str">
        <f t="shared" si="60"/>
        <v>Y</v>
      </c>
      <c r="D539" s="26" t="b">
        <f t="shared" si="61"/>
        <v>0</v>
      </c>
      <c r="E539" s="26" t="str">
        <f t="shared" si="62"/>
        <v>N</v>
      </c>
      <c r="F539" s="2" t="s">
        <v>8576</v>
      </c>
      <c r="G539" s="2" t="str">
        <f t="shared" si="63"/>
        <v/>
      </c>
      <c r="H539" s="8" t="s">
        <v>368</v>
      </c>
      <c r="I539" s="8"/>
      <c r="J539" s="8"/>
      <c r="K539" s="31" t="s">
        <v>7701</v>
      </c>
      <c r="L539" s="31" t="s">
        <v>7702</v>
      </c>
      <c r="M539" s="31" t="s">
        <v>7703</v>
      </c>
      <c r="N539" s="2" t="s">
        <v>8329</v>
      </c>
      <c r="O539" s="2" t="s">
        <v>7705</v>
      </c>
      <c r="P539" s="155" t="s">
        <v>7788</v>
      </c>
      <c r="Q539" s="2" t="s">
        <v>8083</v>
      </c>
      <c r="R539" s="2">
        <v>96700718</v>
      </c>
      <c r="S539" s="159" t="s">
        <v>8575</v>
      </c>
      <c r="T539" s="159">
        <v>2730</v>
      </c>
      <c r="U539" s="159" t="s">
        <v>107</v>
      </c>
      <c r="V539" s="3" t="s">
        <v>7709</v>
      </c>
      <c r="W539" s="2">
        <v>310</v>
      </c>
      <c r="X539" s="2"/>
      <c r="Y539" s="2"/>
      <c r="Z539" s="2"/>
      <c r="AA539" s="2"/>
      <c r="AB539" s="2"/>
      <c r="AC539" s="2"/>
      <c r="AD539" s="2"/>
      <c r="AE539" s="2"/>
      <c r="AF539" s="2"/>
      <c r="AG539" s="2"/>
      <c r="AH539" s="2"/>
      <c r="AI539" s="2"/>
      <c r="AJ539" s="2"/>
      <c r="AK539" s="2"/>
      <c r="AL539" s="2"/>
      <c r="AM539" s="2"/>
      <c r="AN539" s="2"/>
    </row>
    <row r="540" spans="2:40">
      <c r="B540" s="26">
        <v>1004</v>
      </c>
      <c r="C540" s="26" t="str">
        <f t="shared" si="60"/>
        <v>Y</v>
      </c>
      <c r="D540" s="26" t="b">
        <f t="shared" si="61"/>
        <v>0</v>
      </c>
      <c r="E540" s="26" t="str">
        <f t="shared" si="62"/>
        <v>N</v>
      </c>
      <c r="F540" s="2" t="s">
        <v>8577</v>
      </c>
      <c r="G540" s="2" t="str">
        <f t="shared" si="63"/>
        <v/>
      </c>
      <c r="H540" s="8" t="s">
        <v>368</v>
      </c>
      <c r="I540" s="8"/>
      <c r="J540" s="8"/>
      <c r="K540" s="31" t="s">
        <v>7701</v>
      </c>
      <c r="L540" s="31" t="s">
        <v>7702</v>
      </c>
      <c r="M540" s="31" t="s">
        <v>7703</v>
      </c>
      <c r="N540" s="2" t="s">
        <v>8331</v>
      </c>
      <c r="O540" s="2" t="s">
        <v>7705</v>
      </c>
      <c r="P540" s="155" t="s">
        <v>7788</v>
      </c>
      <c r="Q540" s="2" t="s">
        <v>8383</v>
      </c>
      <c r="R540" s="2">
        <v>96700719</v>
      </c>
      <c r="S540" s="159" t="s">
        <v>8578</v>
      </c>
      <c r="T540" s="159">
        <v>4229</v>
      </c>
      <c r="U540" s="159" t="s">
        <v>107</v>
      </c>
      <c r="V540" s="3" t="s">
        <v>7709</v>
      </c>
      <c r="W540" s="2">
        <v>420</v>
      </c>
      <c r="X540" s="2"/>
      <c r="Y540" s="2"/>
      <c r="Z540" s="2"/>
      <c r="AA540" s="2"/>
      <c r="AB540" s="2"/>
      <c r="AC540" s="2"/>
      <c r="AD540" s="2"/>
      <c r="AE540" s="2"/>
      <c r="AF540" s="2"/>
      <c r="AG540" s="2"/>
      <c r="AH540" s="2"/>
      <c r="AI540" s="2"/>
      <c r="AJ540" s="2"/>
      <c r="AK540" s="2"/>
      <c r="AL540" s="2"/>
      <c r="AM540" s="2"/>
      <c r="AN540" s="2"/>
    </row>
    <row r="541" spans="2:40">
      <c r="B541" s="26">
        <v>1005</v>
      </c>
      <c r="C541" s="26" t="str">
        <f t="shared" si="60"/>
        <v>Y</v>
      </c>
      <c r="D541" s="26" t="b">
        <f t="shared" si="61"/>
        <v>0</v>
      </c>
      <c r="E541" s="26" t="str">
        <f t="shared" si="62"/>
        <v>N</v>
      </c>
      <c r="F541" s="2" t="s">
        <v>8579</v>
      </c>
      <c r="G541" s="2" t="str">
        <f t="shared" si="63"/>
        <v/>
      </c>
      <c r="H541" s="8" t="s">
        <v>368</v>
      </c>
      <c r="I541" s="8"/>
      <c r="J541" s="8"/>
      <c r="K541" s="31" t="s">
        <v>7701</v>
      </c>
      <c r="L541" s="31" t="s">
        <v>7702</v>
      </c>
      <c r="M541" s="31" t="s">
        <v>7703</v>
      </c>
      <c r="N541" s="2" t="s">
        <v>8335</v>
      </c>
      <c r="O541" s="2" t="s">
        <v>7705</v>
      </c>
      <c r="P541" s="155" t="s">
        <v>7788</v>
      </c>
      <c r="Q541" s="2" t="s">
        <v>8383</v>
      </c>
      <c r="R541" s="2">
        <v>96700719</v>
      </c>
      <c r="S541" s="159" t="s">
        <v>8580</v>
      </c>
      <c r="T541" s="159">
        <v>4229</v>
      </c>
      <c r="U541" s="159" t="s">
        <v>107</v>
      </c>
      <c r="V541" s="3" t="s">
        <v>7709</v>
      </c>
      <c r="W541" s="2">
        <v>420</v>
      </c>
      <c r="X541" s="2"/>
      <c r="Y541" s="2"/>
      <c r="Z541" s="2"/>
      <c r="AA541" s="2"/>
      <c r="AB541" s="2"/>
      <c r="AC541" s="2"/>
      <c r="AD541" s="2"/>
      <c r="AE541" s="2"/>
      <c r="AF541" s="2"/>
      <c r="AG541" s="2"/>
      <c r="AH541" s="2"/>
      <c r="AI541" s="2"/>
      <c r="AJ541" s="2"/>
      <c r="AK541" s="2"/>
      <c r="AL541" s="2"/>
      <c r="AM541" s="2"/>
      <c r="AN541" s="2"/>
    </row>
    <row r="542" spans="2:40">
      <c r="B542" s="26">
        <v>1006</v>
      </c>
      <c r="C542" s="26" t="str">
        <f t="shared" si="60"/>
        <v>Y</v>
      </c>
      <c r="D542" s="26" t="b">
        <f t="shared" si="61"/>
        <v>0</v>
      </c>
      <c r="E542" s="26" t="str">
        <f t="shared" si="62"/>
        <v>N</v>
      </c>
      <c r="F542" s="2" t="s">
        <v>8581</v>
      </c>
      <c r="G542" s="2" t="str">
        <f t="shared" si="63"/>
        <v/>
      </c>
      <c r="H542" s="8" t="s">
        <v>368</v>
      </c>
      <c r="I542" s="8"/>
      <c r="J542" s="8"/>
      <c r="K542" s="31" t="s">
        <v>7701</v>
      </c>
      <c r="L542" s="31" t="s">
        <v>7702</v>
      </c>
      <c r="M542" s="31" t="s">
        <v>7703</v>
      </c>
      <c r="N542" s="2" t="s">
        <v>8338</v>
      </c>
      <c r="O542" s="2" t="s">
        <v>7705</v>
      </c>
      <c r="P542" s="155" t="s">
        <v>7788</v>
      </c>
      <c r="Q542" s="2" t="s">
        <v>8383</v>
      </c>
      <c r="R542" s="2" t="s">
        <v>544</v>
      </c>
      <c r="S542" s="159" t="s">
        <v>8582</v>
      </c>
      <c r="T542" s="159">
        <v>4771</v>
      </c>
      <c r="U542" s="159" t="s">
        <v>107</v>
      </c>
      <c r="V542" s="3" t="s">
        <v>7709</v>
      </c>
      <c r="W542" s="2">
        <v>600</v>
      </c>
      <c r="X542" s="2"/>
      <c r="Y542" s="2"/>
      <c r="Z542" s="2"/>
      <c r="AA542" s="2"/>
      <c r="AB542" s="2"/>
      <c r="AC542" s="2"/>
      <c r="AD542" s="2"/>
      <c r="AE542" s="2"/>
      <c r="AF542" s="2"/>
      <c r="AG542" s="2"/>
      <c r="AH542" s="2"/>
      <c r="AI542" s="2"/>
      <c r="AJ542" s="2"/>
      <c r="AK542" s="2"/>
      <c r="AL542" s="2"/>
      <c r="AM542" s="2"/>
      <c r="AN542" s="2"/>
    </row>
    <row r="543" spans="2:40">
      <c r="B543" s="26">
        <v>1026</v>
      </c>
      <c r="C543" s="26" t="str">
        <f t="shared" si="60"/>
        <v>Y</v>
      </c>
      <c r="D543" s="26" t="b">
        <f t="shared" si="61"/>
        <v>1</v>
      </c>
      <c r="E543" s="26" t="str">
        <f t="shared" si="62"/>
        <v>Y</v>
      </c>
      <c r="F543" s="2" t="s">
        <v>8583</v>
      </c>
      <c r="G543" s="2" t="str">
        <f t="shared" si="63"/>
        <v>ConTab_BOM_KP_Baseplates_1026</v>
      </c>
      <c r="H543" s="8" t="s">
        <v>368</v>
      </c>
      <c r="I543" s="8"/>
      <c r="J543" s="8"/>
      <c r="K543" s="31" t="s">
        <v>7701</v>
      </c>
      <c r="L543" s="31" t="s">
        <v>7702</v>
      </c>
      <c r="M543" s="31" t="s">
        <v>7703</v>
      </c>
      <c r="N543" s="2" t="s">
        <v>7719</v>
      </c>
      <c r="O543" s="2" t="s">
        <v>7814</v>
      </c>
      <c r="P543" s="155" t="s">
        <v>7706</v>
      </c>
      <c r="Q543" s="2" t="s">
        <v>7726</v>
      </c>
      <c r="R543" s="2" t="s">
        <v>544</v>
      </c>
      <c r="S543" s="159" t="s">
        <v>8584</v>
      </c>
      <c r="T543" s="159">
        <v>1560</v>
      </c>
      <c r="U543" s="159" t="s">
        <v>107</v>
      </c>
      <c r="V543" s="3" t="s">
        <v>7709</v>
      </c>
      <c r="W543" s="2">
        <v>70</v>
      </c>
      <c r="X543" s="2"/>
      <c r="Y543" s="2"/>
      <c r="Z543" s="2"/>
      <c r="AA543" s="2"/>
      <c r="AB543" s="2"/>
      <c r="AC543" s="2"/>
      <c r="AD543" s="2"/>
      <c r="AE543" s="2"/>
      <c r="AF543" s="2"/>
      <c r="AG543" s="2"/>
      <c r="AH543" s="2"/>
      <c r="AI543" s="2"/>
      <c r="AJ543" s="2"/>
      <c r="AK543" s="2"/>
      <c r="AL543" s="2"/>
      <c r="AM543" s="2"/>
      <c r="AN543" s="2"/>
    </row>
    <row r="544" spans="2:40">
      <c r="B544" s="26">
        <v>1027</v>
      </c>
      <c r="C544" s="26" t="str">
        <f t="shared" si="60"/>
        <v>Y</v>
      </c>
      <c r="D544" s="26" t="b">
        <f t="shared" si="61"/>
        <v>1</v>
      </c>
      <c r="E544" s="26" t="str">
        <f t="shared" si="62"/>
        <v>Y</v>
      </c>
      <c r="F544" s="2" t="s">
        <v>8585</v>
      </c>
      <c r="G544" s="2" t="str">
        <f t="shared" si="63"/>
        <v>ConTab_BOM_KP_Baseplates_1027</v>
      </c>
      <c r="H544" s="8" t="s">
        <v>368</v>
      </c>
      <c r="I544" s="8"/>
      <c r="J544" s="8"/>
      <c r="K544" s="31" t="s">
        <v>7701</v>
      </c>
      <c r="L544" s="31" t="s">
        <v>7702</v>
      </c>
      <c r="M544" s="31" t="s">
        <v>7703</v>
      </c>
      <c r="N544" s="2" t="s">
        <v>7723</v>
      </c>
      <c r="O544" s="2" t="s">
        <v>7814</v>
      </c>
      <c r="P544" s="155" t="s">
        <v>7706</v>
      </c>
      <c r="Q544" s="2" t="s">
        <v>7726</v>
      </c>
      <c r="R544" s="2" t="s">
        <v>544</v>
      </c>
      <c r="S544" s="159" t="s">
        <v>8584</v>
      </c>
      <c r="T544" s="159">
        <v>1560</v>
      </c>
      <c r="U544" s="159" t="s">
        <v>107</v>
      </c>
      <c r="V544" s="3" t="s">
        <v>7709</v>
      </c>
      <c r="W544" s="2">
        <v>70</v>
      </c>
      <c r="X544" s="2"/>
      <c r="Y544" s="2"/>
      <c r="Z544" s="2"/>
      <c r="AA544" s="2"/>
      <c r="AB544" s="2"/>
      <c r="AC544" s="2"/>
      <c r="AD544" s="2"/>
      <c r="AE544" s="2"/>
      <c r="AF544" s="2"/>
      <c r="AG544" s="2"/>
      <c r="AH544" s="2"/>
      <c r="AI544" s="2"/>
      <c r="AJ544" s="2"/>
      <c r="AK544" s="2"/>
      <c r="AL544" s="2"/>
      <c r="AM544" s="2"/>
      <c r="AN544" s="2"/>
    </row>
    <row r="545" spans="2:40">
      <c r="B545" s="26">
        <v>1028</v>
      </c>
      <c r="C545" s="26" t="str">
        <f t="shared" ref="C545:C589" si="64">IF(K545 = "BaseplateSteel","Y","N")</f>
        <v>Y</v>
      </c>
      <c r="D545" s="26" t="b">
        <f t="shared" ref="D545:D589" si="65">OR(P545 = "Woods_Sureflex", P545 = "Falk_T10_Grid")</f>
        <v>1</v>
      </c>
      <c r="E545" s="26" t="str">
        <f t="shared" ref="E545:E589" si="66">IF(AND(C545="Y", D545=TRUE),"Y","N")</f>
        <v>Y</v>
      </c>
      <c r="F545" s="2" t="s">
        <v>8586</v>
      </c>
      <c r="G545" s="2" t="str">
        <f t="shared" ref="G545:G589" si="67">IF(E545="Y",F545,"")</f>
        <v>ConTab_BOM_KP_Baseplates_1028</v>
      </c>
      <c r="H545" s="8" t="s">
        <v>368</v>
      </c>
      <c r="I545" s="8"/>
      <c r="J545" s="8"/>
      <c r="K545" s="31" t="s">
        <v>7701</v>
      </c>
      <c r="L545" s="31" t="s">
        <v>7702</v>
      </c>
      <c r="M545" s="31" t="s">
        <v>7703</v>
      </c>
      <c r="N545" s="2" t="s">
        <v>7725</v>
      </c>
      <c r="O545" s="2" t="s">
        <v>7814</v>
      </c>
      <c r="P545" s="155" t="s">
        <v>7706</v>
      </c>
      <c r="Q545" s="2" t="s">
        <v>7732</v>
      </c>
      <c r="R545" s="2" t="s">
        <v>544</v>
      </c>
      <c r="S545" s="159" t="s">
        <v>8587</v>
      </c>
      <c r="T545" s="159">
        <v>1627</v>
      </c>
      <c r="U545" s="159" t="s">
        <v>107</v>
      </c>
      <c r="V545" s="3" t="s">
        <v>7709</v>
      </c>
      <c r="W545" s="2">
        <v>135</v>
      </c>
      <c r="X545" s="2"/>
      <c r="Y545" s="2"/>
      <c r="Z545" s="2"/>
      <c r="AA545" s="2"/>
      <c r="AB545" s="2"/>
      <c r="AC545" s="2"/>
      <c r="AD545" s="2"/>
      <c r="AE545" s="2"/>
      <c r="AF545" s="2"/>
      <c r="AG545" s="2"/>
      <c r="AH545" s="2"/>
      <c r="AI545" s="2"/>
      <c r="AJ545" s="2"/>
      <c r="AK545" s="2"/>
      <c r="AL545" s="2"/>
      <c r="AM545" s="2"/>
      <c r="AN545" s="2"/>
    </row>
    <row r="546" spans="2:40">
      <c r="B546" s="26">
        <v>1029</v>
      </c>
      <c r="C546" s="26" t="str">
        <f t="shared" si="64"/>
        <v>Y</v>
      </c>
      <c r="D546" s="26" t="b">
        <f t="shared" si="65"/>
        <v>1</v>
      </c>
      <c r="E546" s="26" t="str">
        <f t="shared" si="66"/>
        <v>Y</v>
      </c>
      <c r="F546" s="2" t="s">
        <v>8588</v>
      </c>
      <c r="G546" s="2" t="str">
        <f t="shared" si="67"/>
        <v>ConTab_BOM_KP_Baseplates_1029</v>
      </c>
      <c r="H546" s="8" t="s">
        <v>368</v>
      </c>
      <c r="I546" s="8"/>
      <c r="J546" s="8"/>
      <c r="K546" s="31" t="s">
        <v>7701</v>
      </c>
      <c r="L546" s="31" t="s">
        <v>7702</v>
      </c>
      <c r="M546" s="31" t="s">
        <v>7703</v>
      </c>
      <c r="N546" s="2" t="s">
        <v>7729</v>
      </c>
      <c r="O546" s="2" t="s">
        <v>7814</v>
      </c>
      <c r="P546" s="155" t="s">
        <v>7706</v>
      </c>
      <c r="Q546" s="2" t="s">
        <v>7732</v>
      </c>
      <c r="R546" s="2" t="s">
        <v>544</v>
      </c>
      <c r="S546" s="159" t="s">
        <v>8587</v>
      </c>
      <c r="T546" s="159">
        <v>1627</v>
      </c>
      <c r="U546" s="159" t="s">
        <v>107</v>
      </c>
      <c r="V546" s="3" t="s">
        <v>7709</v>
      </c>
      <c r="W546" s="2">
        <v>135</v>
      </c>
      <c r="X546" s="2"/>
      <c r="Y546" s="2"/>
      <c r="Z546" s="2"/>
      <c r="AA546" s="2"/>
      <c r="AB546" s="2"/>
      <c r="AC546" s="2"/>
      <c r="AD546" s="2"/>
      <c r="AE546" s="2"/>
      <c r="AF546" s="2"/>
      <c r="AG546" s="2"/>
      <c r="AH546" s="2"/>
      <c r="AI546" s="2"/>
      <c r="AJ546" s="2"/>
      <c r="AK546" s="2"/>
      <c r="AL546" s="2"/>
      <c r="AM546" s="2"/>
      <c r="AN546" s="2"/>
    </row>
    <row r="547" spans="2:40">
      <c r="B547" s="26">
        <v>1030</v>
      </c>
      <c r="C547" s="26" t="str">
        <f t="shared" si="64"/>
        <v>Y</v>
      </c>
      <c r="D547" s="26" t="b">
        <f t="shared" si="65"/>
        <v>1</v>
      </c>
      <c r="E547" s="26" t="str">
        <f t="shared" si="66"/>
        <v>Y</v>
      </c>
      <c r="F547" s="2" t="s">
        <v>8589</v>
      </c>
      <c r="G547" s="2" t="str">
        <f t="shared" si="67"/>
        <v>ConTab_BOM_KP_Baseplates_1030</v>
      </c>
      <c r="H547" s="8" t="s">
        <v>368</v>
      </c>
      <c r="I547" s="8"/>
      <c r="J547" s="8"/>
      <c r="K547" s="31" t="s">
        <v>7701</v>
      </c>
      <c r="L547" s="31" t="s">
        <v>7702</v>
      </c>
      <c r="M547" s="31" t="s">
        <v>7703</v>
      </c>
      <c r="N547" s="2" t="s">
        <v>7900</v>
      </c>
      <c r="O547" s="2" t="s">
        <v>7814</v>
      </c>
      <c r="P547" s="155" t="s">
        <v>7706</v>
      </c>
      <c r="Q547" s="2" t="s">
        <v>8183</v>
      </c>
      <c r="R547" s="2" t="s">
        <v>544</v>
      </c>
      <c r="S547" s="159" t="s">
        <v>8590</v>
      </c>
      <c r="T547" s="159">
        <v>1762</v>
      </c>
      <c r="U547" s="159" t="s">
        <v>107</v>
      </c>
      <c r="V547" s="3" t="s">
        <v>7709</v>
      </c>
      <c r="W547" s="2">
        <v>200</v>
      </c>
      <c r="X547" s="2"/>
      <c r="Y547" s="2"/>
      <c r="Z547" s="2"/>
      <c r="AA547" s="2"/>
      <c r="AB547" s="2"/>
      <c r="AC547" s="2"/>
      <c r="AD547" s="2"/>
      <c r="AE547" s="2"/>
      <c r="AF547" s="2"/>
      <c r="AG547" s="2"/>
      <c r="AH547" s="2"/>
      <c r="AI547" s="2"/>
      <c r="AJ547" s="2"/>
      <c r="AK547" s="2"/>
      <c r="AL547" s="2"/>
      <c r="AM547" s="2"/>
      <c r="AN547" s="2"/>
    </row>
    <row r="548" spans="2:40">
      <c r="B548" s="26">
        <v>1031</v>
      </c>
      <c r="C548" s="26" t="str">
        <f t="shared" si="64"/>
        <v>Y</v>
      </c>
      <c r="D548" s="26" t="b">
        <f t="shared" si="65"/>
        <v>1</v>
      </c>
      <c r="E548" s="26" t="str">
        <f t="shared" si="66"/>
        <v>Y</v>
      </c>
      <c r="F548" s="2" t="s">
        <v>8591</v>
      </c>
      <c r="G548" s="2" t="str">
        <f t="shared" si="67"/>
        <v>ConTab_BOM_KP_Baseplates_1031</v>
      </c>
      <c r="H548" s="8" t="s">
        <v>368</v>
      </c>
      <c r="I548" s="8"/>
      <c r="J548" s="8"/>
      <c r="K548" s="31" t="s">
        <v>7701</v>
      </c>
      <c r="L548" s="31" t="s">
        <v>7702</v>
      </c>
      <c r="M548" s="31" t="s">
        <v>7703</v>
      </c>
      <c r="N548" s="2" t="s">
        <v>7903</v>
      </c>
      <c r="O548" s="2" t="s">
        <v>7814</v>
      </c>
      <c r="P548" s="155" t="s">
        <v>7706</v>
      </c>
      <c r="Q548" s="2" t="s">
        <v>8183</v>
      </c>
      <c r="R548" s="2" t="s">
        <v>544</v>
      </c>
      <c r="S548" s="159" t="s">
        <v>8590</v>
      </c>
      <c r="T548" s="159">
        <v>1762</v>
      </c>
      <c r="U548" s="159" t="s">
        <v>107</v>
      </c>
      <c r="V548" s="3" t="s">
        <v>7709</v>
      </c>
      <c r="W548" s="2">
        <v>200</v>
      </c>
      <c r="X548" s="2"/>
      <c r="Y548" s="2"/>
      <c r="Z548" s="2"/>
      <c r="AA548" s="2"/>
      <c r="AB548" s="2"/>
      <c r="AC548" s="2"/>
      <c r="AD548" s="2"/>
      <c r="AE548" s="2"/>
      <c r="AF548" s="2"/>
      <c r="AG548" s="2"/>
      <c r="AH548" s="2"/>
      <c r="AI548" s="2"/>
      <c r="AJ548" s="2"/>
      <c r="AK548" s="2"/>
      <c r="AL548" s="2"/>
      <c r="AM548" s="2"/>
      <c r="AN548" s="2"/>
    </row>
    <row r="549" spans="2:40">
      <c r="B549" s="26">
        <v>1032</v>
      </c>
      <c r="C549" s="26" t="str">
        <f t="shared" si="64"/>
        <v>Y</v>
      </c>
      <c r="D549" s="26" t="b">
        <f t="shared" si="65"/>
        <v>1</v>
      </c>
      <c r="E549" s="26" t="str">
        <f t="shared" si="66"/>
        <v>Y</v>
      </c>
      <c r="F549" s="2" t="s">
        <v>8592</v>
      </c>
      <c r="G549" s="2" t="str">
        <f t="shared" si="67"/>
        <v>ConTab_BOM_KP_Baseplates_1032</v>
      </c>
      <c r="H549" s="8" t="s">
        <v>368</v>
      </c>
      <c r="I549" s="8"/>
      <c r="J549" s="8"/>
      <c r="K549" s="31" t="s">
        <v>7701</v>
      </c>
      <c r="L549" s="31" t="s">
        <v>7702</v>
      </c>
      <c r="M549" s="31" t="s">
        <v>7703</v>
      </c>
      <c r="N549" s="2" t="s">
        <v>7731</v>
      </c>
      <c r="O549" s="2" t="s">
        <v>7814</v>
      </c>
      <c r="P549" s="155" t="s">
        <v>7706</v>
      </c>
      <c r="Q549" s="2" t="s">
        <v>7732</v>
      </c>
      <c r="R549" s="2" t="s">
        <v>544</v>
      </c>
      <c r="S549" s="159" t="s">
        <v>8593</v>
      </c>
      <c r="T549" s="159">
        <v>1696</v>
      </c>
      <c r="U549" s="159" t="s">
        <v>107</v>
      </c>
      <c r="V549" s="3" t="s">
        <v>7709</v>
      </c>
      <c r="W549" s="2">
        <v>200</v>
      </c>
      <c r="X549" s="2"/>
      <c r="Y549" s="2"/>
      <c r="Z549" s="2"/>
      <c r="AA549" s="2"/>
      <c r="AB549" s="2"/>
      <c r="AC549" s="2"/>
      <c r="AD549" s="2"/>
      <c r="AE549" s="2"/>
      <c r="AF549" s="2"/>
      <c r="AG549" s="2"/>
      <c r="AH549" s="2"/>
      <c r="AI549" s="2"/>
      <c r="AJ549" s="2"/>
      <c r="AK549" s="2"/>
      <c r="AL549" s="2"/>
      <c r="AM549" s="2"/>
      <c r="AN549" s="2"/>
    </row>
    <row r="550" spans="2:40">
      <c r="B550" s="26">
        <v>1033</v>
      </c>
      <c r="C550" s="26" t="str">
        <f t="shared" si="64"/>
        <v>Y</v>
      </c>
      <c r="D550" s="26" t="b">
        <f t="shared" si="65"/>
        <v>1</v>
      </c>
      <c r="E550" s="26" t="str">
        <f t="shared" si="66"/>
        <v>Y</v>
      </c>
      <c r="F550" s="2" t="s">
        <v>8594</v>
      </c>
      <c r="G550" s="2" t="str">
        <f t="shared" si="67"/>
        <v>ConTab_BOM_KP_Baseplates_1033</v>
      </c>
      <c r="H550" s="8" t="s">
        <v>368</v>
      </c>
      <c r="I550" s="8"/>
      <c r="J550" s="8"/>
      <c r="K550" s="31" t="s">
        <v>7701</v>
      </c>
      <c r="L550" s="31" t="s">
        <v>7702</v>
      </c>
      <c r="M550" s="31" t="s">
        <v>7703</v>
      </c>
      <c r="N550" s="2" t="s">
        <v>7735</v>
      </c>
      <c r="O550" s="2" t="s">
        <v>7814</v>
      </c>
      <c r="P550" s="155" t="s">
        <v>7706</v>
      </c>
      <c r="Q550" s="2" t="s">
        <v>7732</v>
      </c>
      <c r="R550" s="2" t="s">
        <v>544</v>
      </c>
      <c r="S550" s="159" t="s">
        <v>8593</v>
      </c>
      <c r="T550" s="159">
        <v>1696</v>
      </c>
      <c r="U550" s="159" t="s">
        <v>107</v>
      </c>
      <c r="V550" s="3" t="s">
        <v>7709</v>
      </c>
      <c r="W550" s="2">
        <v>200</v>
      </c>
      <c r="X550" s="2"/>
      <c r="Y550" s="2"/>
      <c r="Z550" s="2"/>
      <c r="AA550" s="2"/>
      <c r="AB550" s="2"/>
      <c r="AC550" s="2"/>
      <c r="AD550" s="2"/>
      <c r="AE550" s="2"/>
      <c r="AF550" s="2"/>
      <c r="AG550" s="2"/>
      <c r="AH550" s="2"/>
      <c r="AI550" s="2"/>
      <c r="AJ550" s="2"/>
      <c r="AK550" s="2"/>
      <c r="AL550" s="2"/>
      <c r="AM550" s="2"/>
      <c r="AN550" s="2"/>
    </row>
    <row r="551" spans="2:40">
      <c r="B551" s="26">
        <v>1034</v>
      </c>
      <c r="C551" s="26" t="str">
        <f t="shared" si="64"/>
        <v>Y</v>
      </c>
      <c r="D551" s="26" t="b">
        <f t="shared" si="65"/>
        <v>1</v>
      </c>
      <c r="E551" s="26" t="str">
        <f t="shared" si="66"/>
        <v>Y</v>
      </c>
      <c r="F551" s="2" t="s">
        <v>8595</v>
      </c>
      <c r="G551" s="2" t="str">
        <f t="shared" si="67"/>
        <v>ConTab_BOM_KP_Baseplates_1034</v>
      </c>
      <c r="H551" s="8" t="s">
        <v>368</v>
      </c>
      <c r="I551" s="8"/>
      <c r="J551" s="8"/>
      <c r="K551" s="31" t="s">
        <v>7701</v>
      </c>
      <c r="L551" s="31" t="s">
        <v>7702</v>
      </c>
      <c r="M551" s="31" t="s">
        <v>7703</v>
      </c>
      <c r="N551" s="2" t="s">
        <v>8187</v>
      </c>
      <c r="O551" s="2" t="s">
        <v>7814</v>
      </c>
      <c r="P551" s="155" t="s">
        <v>7706</v>
      </c>
      <c r="Q551" s="2" t="s">
        <v>8188</v>
      </c>
      <c r="R551" s="2" t="s">
        <v>544</v>
      </c>
      <c r="S551" s="159" t="s">
        <v>8596</v>
      </c>
      <c r="T551" s="159">
        <v>1899</v>
      </c>
      <c r="U551" s="159" t="s">
        <v>107</v>
      </c>
      <c r="V551" s="3" t="s">
        <v>7709</v>
      </c>
      <c r="W551" s="2">
        <v>240</v>
      </c>
      <c r="X551" s="2"/>
      <c r="Y551" s="2"/>
      <c r="Z551" s="2"/>
      <c r="AA551" s="2"/>
      <c r="AB551" s="2"/>
      <c r="AC551" s="2"/>
      <c r="AD551" s="2"/>
      <c r="AE551" s="2"/>
      <c r="AF551" s="2"/>
      <c r="AG551" s="2"/>
      <c r="AH551" s="2"/>
      <c r="AI551" s="2"/>
      <c r="AJ551" s="2"/>
      <c r="AK551" s="2"/>
      <c r="AL551" s="2"/>
      <c r="AM551" s="2"/>
      <c r="AN551" s="2"/>
    </row>
    <row r="552" spans="2:40">
      <c r="B552" s="26">
        <v>1035</v>
      </c>
      <c r="C552" s="26" t="str">
        <f t="shared" si="64"/>
        <v>Y</v>
      </c>
      <c r="D552" s="26" t="b">
        <f t="shared" si="65"/>
        <v>1</v>
      </c>
      <c r="E552" s="26" t="str">
        <f t="shared" si="66"/>
        <v>Y</v>
      </c>
      <c r="F552" s="2" t="s">
        <v>8597</v>
      </c>
      <c r="G552" s="2" t="str">
        <f t="shared" si="67"/>
        <v>ConTab_BOM_KP_Baseplates_1035</v>
      </c>
      <c r="H552" s="8" t="s">
        <v>368</v>
      </c>
      <c r="I552" s="8"/>
      <c r="J552" s="8"/>
      <c r="K552" s="31" t="s">
        <v>7701</v>
      </c>
      <c r="L552" s="31" t="s">
        <v>7702</v>
      </c>
      <c r="M552" s="31" t="s">
        <v>7703</v>
      </c>
      <c r="N552" s="2" t="s">
        <v>8191</v>
      </c>
      <c r="O552" s="2" t="s">
        <v>7814</v>
      </c>
      <c r="P552" s="155" t="s">
        <v>7706</v>
      </c>
      <c r="Q552" s="2" t="s">
        <v>8188</v>
      </c>
      <c r="R552" s="2" t="s">
        <v>544</v>
      </c>
      <c r="S552" s="159" t="s">
        <v>8596</v>
      </c>
      <c r="T552" s="159">
        <v>1899</v>
      </c>
      <c r="U552" s="159" t="s">
        <v>107</v>
      </c>
      <c r="V552" s="3" t="s">
        <v>7709</v>
      </c>
      <c r="W552" s="2">
        <v>240</v>
      </c>
      <c r="X552" s="2"/>
      <c r="Y552" s="2"/>
      <c r="Z552" s="2"/>
      <c r="AA552" s="2"/>
      <c r="AB552" s="2"/>
      <c r="AC552" s="2"/>
      <c r="AD552" s="2"/>
      <c r="AE552" s="2"/>
      <c r="AF552" s="2"/>
      <c r="AG552" s="2"/>
      <c r="AH552" s="2"/>
      <c r="AI552" s="2"/>
      <c r="AJ552" s="2"/>
      <c r="AK552" s="2"/>
      <c r="AL552" s="2"/>
      <c r="AM552" s="2"/>
      <c r="AN552" s="2"/>
    </row>
    <row r="553" spans="2:40">
      <c r="B553" s="26">
        <v>1036</v>
      </c>
      <c r="C553" s="26" t="str">
        <f t="shared" si="64"/>
        <v>Y</v>
      </c>
      <c r="D553" s="26" t="b">
        <f t="shared" si="65"/>
        <v>1</v>
      </c>
      <c r="E553" s="26" t="str">
        <f t="shared" si="66"/>
        <v>Y</v>
      </c>
      <c r="F553" s="2" t="s">
        <v>8598</v>
      </c>
      <c r="G553" s="2" t="str">
        <f t="shared" si="67"/>
        <v>ConTab_BOM_KP_Baseplates_1036</v>
      </c>
      <c r="H553" s="8" t="s">
        <v>368</v>
      </c>
      <c r="I553" s="8"/>
      <c r="J553" s="8"/>
      <c r="K553" s="31" t="s">
        <v>7701</v>
      </c>
      <c r="L553" s="31" t="s">
        <v>7702</v>
      </c>
      <c r="M553" s="31" t="s">
        <v>7703</v>
      </c>
      <c r="N553" s="2" t="s">
        <v>7756</v>
      </c>
      <c r="O553" s="2" t="s">
        <v>7814</v>
      </c>
      <c r="P553" s="155" t="s">
        <v>7706</v>
      </c>
      <c r="Q553" s="2" t="s">
        <v>8183</v>
      </c>
      <c r="R553" s="2" t="s">
        <v>544</v>
      </c>
      <c r="S553" s="159" t="s">
        <v>8599</v>
      </c>
      <c r="T553" s="159">
        <v>1834</v>
      </c>
      <c r="U553" s="159" t="s">
        <v>107</v>
      </c>
      <c r="V553" s="3" t="s">
        <v>7709</v>
      </c>
      <c r="W553" s="2">
        <v>240</v>
      </c>
      <c r="X553" s="2"/>
      <c r="Y553" s="2"/>
      <c r="Z553" s="2"/>
      <c r="AA553" s="2"/>
      <c r="AB553" s="2"/>
      <c r="AC553" s="2"/>
      <c r="AD553" s="2"/>
      <c r="AE553" s="2"/>
      <c r="AF553" s="2"/>
      <c r="AG553" s="2"/>
      <c r="AH553" s="2"/>
      <c r="AI553" s="2"/>
      <c r="AJ553" s="2"/>
      <c r="AK553" s="2"/>
      <c r="AL553" s="2"/>
      <c r="AM553" s="2"/>
      <c r="AN553" s="2"/>
    </row>
    <row r="554" spans="2:40">
      <c r="B554" s="26">
        <v>1037</v>
      </c>
      <c r="C554" s="26" t="str">
        <f t="shared" si="64"/>
        <v>Y</v>
      </c>
      <c r="D554" s="26" t="b">
        <f t="shared" si="65"/>
        <v>1</v>
      </c>
      <c r="E554" s="26" t="str">
        <f t="shared" si="66"/>
        <v>Y</v>
      </c>
      <c r="F554" s="2" t="s">
        <v>8600</v>
      </c>
      <c r="G554" s="2" t="str">
        <f t="shared" si="67"/>
        <v>ConTab_BOM_KP_Baseplates_1037</v>
      </c>
      <c r="H554" s="8" t="s">
        <v>368</v>
      </c>
      <c r="I554" s="8"/>
      <c r="J554" s="8"/>
      <c r="K554" s="31" t="s">
        <v>7701</v>
      </c>
      <c r="L554" s="31" t="s">
        <v>7702</v>
      </c>
      <c r="M554" s="31" t="s">
        <v>7703</v>
      </c>
      <c r="N554" s="2" t="s">
        <v>7760</v>
      </c>
      <c r="O554" s="2" t="s">
        <v>7814</v>
      </c>
      <c r="P554" s="155" t="s">
        <v>7706</v>
      </c>
      <c r="Q554" s="2" t="s">
        <v>8183</v>
      </c>
      <c r="R554" s="2" t="s">
        <v>544</v>
      </c>
      <c r="S554" s="159" t="s">
        <v>8599</v>
      </c>
      <c r="T554" s="159">
        <v>1834</v>
      </c>
      <c r="U554" s="159" t="s">
        <v>107</v>
      </c>
      <c r="V554" s="3" t="s">
        <v>7709</v>
      </c>
      <c r="W554" s="2">
        <v>240</v>
      </c>
      <c r="X554" s="2"/>
      <c r="Y554" s="2"/>
      <c r="Z554" s="2"/>
      <c r="AA554" s="2"/>
      <c r="AB554" s="2"/>
      <c r="AC554" s="2"/>
      <c r="AD554" s="2"/>
      <c r="AE554" s="2"/>
      <c r="AF554" s="2"/>
      <c r="AG554" s="2"/>
      <c r="AH554" s="2"/>
      <c r="AI554" s="2"/>
      <c r="AJ554" s="2"/>
      <c r="AK554" s="2"/>
      <c r="AL554" s="2"/>
      <c r="AM554" s="2"/>
      <c r="AN554" s="2"/>
    </row>
    <row r="555" spans="2:40">
      <c r="B555" s="26">
        <v>1038</v>
      </c>
      <c r="C555" s="26" t="str">
        <f t="shared" si="64"/>
        <v>Y</v>
      </c>
      <c r="D555" s="26" t="b">
        <f t="shared" si="65"/>
        <v>1</v>
      </c>
      <c r="E555" s="26" t="str">
        <f t="shared" si="66"/>
        <v>Y</v>
      </c>
      <c r="F555" s="2" t="s">
        <v>8601</v>
      </c>
      <c r="G555" s="2" t="str">
        <f t="shared" si="67"/>
        <v>ConTab_BOM_KP_Baseplates_1038</v>
      </c>
      <c r="H555" s="8" t="s">
        <v>368</v>
      </c>
      <c r="I555" s="8"/>
      <c r="J555" s="8"/>
      <c r="K555" s="31" t="s">
        <v>7701</v>
      </c>
      <c r="L555" s="31" t="s">
        <v>7702</v>
      </c>
      <c r="M555" s="31" t="s">
        <v>7703</v>
      </c>
      <c r="N555" s="2" t="s">
        <v>7719</v>
      </c>
      <c r="O555" s="2" t="s">
        <v>7814</v>
      </c>
      <c r="P555" s="155" t="s">
        <v>7737</v>
      </c>
      <c r="Q555" s="2" t="s">
        <v>7749</v>
      </c>
      <c r="R555" s="2" t="s">
        <v>544</v>
      </c>
      <c r="S555" s="159" t="s">
        <v>8602</v>
      </c>
      <c r="T555" s="159">
        <v>1560</v>
      </c>
      <c r="U555" s="159" t="s">
        <v>107</v>
      </c>
      <c r="V555" s="3" t="s">
        <v>7709</v>
      </c>
      <c r="W555" s="2">
        <v>70</v>
      </c>
      <c r="X555" s="2"/>
      <c r="Y555" s="2"/>
      <c r="Z555" s="2"/>
      <c r="AA555" s="2"/>
      <c r="AB555" s="2"/>
      <c r="AC555" s="2"/>
      <c r="AD555" s="2"/>
      <c r="AE555" s="2"/>
      <c r="AF555" s="2"/>
      <c r="AG555" s="2"/>
      <c r="AH555" s="2"/>
      <c r="AI555" s="2"/>
      <c r="AJ555" s="2"/>
      <c r="AK555" s="2"/>
      <c r="AL555" s="2"/>
      <c r="AM555" s="2"/>
      <c r="AN555" s="2"/>
    </row>
    <row r="556" spans="2:40">
      <c r="B556" s="26">
        <v>1039</v>
      </c>
      <c r="C556" s="26" t="str">
        <f t="shared" si="64"/>
        <v>Y</v>
      </c>
      <c r="D556" s="26" t="b">
        <f t="shared" si="65"/>
        <v>1</v>
      </c>
      <c r="E556" s="26" t="str">
        <f t="shared" si="66"/>
        <v>Y</v>
      </c>
      <c r="F556" s="2" t="s">
        <v>8603</v>
      </c>
      <c r="G556" s="2" t="str">
        <f t="shared" si="67"/>
        <v>ConTab_BOM_KP_Baseplates_1039</v>
      </c>
      <c r="H556" s="8" t="s">
        <v>368</v>
      </c>
      <c r="I556" s="8"/>
      <c r="J556" s="8"/>
      <c r="K556" s="31" t="s">
        <v>7701</v>
      </c>
      <c r="L556" s="31" t="s">
        <v>7702</v>
      </c>
      <c r="M556" s="31" t="s">
        <v>7703</v>
      </c>
      <c r="N556" s="2" t="s">
        <v>7723</v>
      </c>
      <c r="O556" s="2" t="s">
        <v>7814</v>
      </c>
      <c r="P556" s="155" t="s">
        <v>7737</v>
      </c>
      <c r="Q556" s="2" t="s">
        <v>7749</v>
      </c>
      <c r="R556" s="2" t="s">
        <v>544</v>
      </c>
      <c r="S556" s="159" t="s">
        <v>8602</v>
      </c>
      <c r="T556" s="159">
        <v>1560</v>
      </c>
      <c r="U556" s="159" t="s">
        <v>107</v>
      </c>
      <c r="V556" s="3" t="s">
        <v>7709</v>
      </c>
      <c r="W556" s="2">
        <v>70</v>
      </c>
      <c r="X556" s="2"/>
      <c r="Y556" s="2"/>
      <c r="Z556" s="2"/>
      <c r="AA556" s="2"/>
      <c r="AB556" s="2"/>
      <c r="AC556" s="2"/>
      <c r="AD556" s="2"/>
      <c r="AE556" s="2"/>
      <c r="AF556" s="2"/>
      <c r="AG556" s="2"/>
      <c r="AH556" s="2"/>
      <c r="AI556" s="2"/>
      <c r="AJ556" s="2"/>
      <c r="AK556" s="2"/>
      <c r="AL556" s="2"/>
      <c r="AM556" s="2"/>
      <c r="AN556" s="2"/>
    </row>
    <row r="557" spans="2:40">
      <c r="B557" s="26">
        <v>1040</v>
      </c>
      <c r="C557" s="26" t="str">
        <f t="shared" si="64"/>
        <v>Y</v>
      </c>
      <c r="D557" s="26" t="b">
        <f t="shared" si="65"/>
        <v>1</v>
      </c>
      <c r="E557" s="26" t="str">
        <f t="shared" si="66"/>
        <v>Y</v>
      </c>
      <c r="F557" s="2" t="s">
        <v>8604</v>
      </c>
      <c r="G557" s="2" t="str">
        <f t="shared" si="67"/>
        <v>ConTab_BOM_KP_Baseplates_1040</v>
      </c>
      <c r="H557" s="8" t="s">
        <v>368</v>
      </c>
      <c r="I557" s="8"/>
      <c r="J557" s="8"/>
      <c r="K557" s="31" t="s">
        <v>7701</v>
      </c>
      <c r="L557" s="31" t="s">
        <v>7702</v>
      </c>
      <c r="M557" s="31" t="s">
        <v>7703</v>
      </c>
      <c r="N557" s="2" t="s">
        <v>7725</v>
      </c>
      <c r="O557" s="2" t="s">
        <v>7814</v>
      </c>
      <c r="P557" s="155" t="s">
        <v>7737</v>
      </c>
      <c r="Q557" s="2" t="s">
        <v>7749</v>
      </c>
      <c r="R557" s="2" t="s">
        <v>544</v>
      </c>
      <c r="S557" s="159" t="s">
        <v>8605</v>
      </c>
      <c r="T557" s="159">
        <v>1627</v>
      </c>
      <c r="U557" s="159" t="s">
        <v>107</v>
      </c>
      <c r="V557" s="3" t="s">
        <v>7709</v>
      </c>
      <c r="W557" s="2">
        <v>135</v>
      </c>
      <c r="X557" s="2"/>
      <c r="Y557" s="2"/>
      <c r="Z557" s="2"/>
      <c r="AA557" s="2"/>
      <c r="AB557" s="2"/>
      <c r="AC557" s="2"/>
      <c r="AD557" s="2"/>
      <c r="AE557" s="2"/>
      <c r="AF557" s="2"/>
      <c r="AG557" s="2"/>
      <c r="AH557" s="2"/>
      <c r="AI557" s="2"/>
      <c r="AJ557" s="2"/>
      <c r="AK557" s="2"/>
      <c r="AL557" s="2"/>
      <c r="AM557" s="2"/>
      <c r="AN557" s="2"/>
    </row>
    <row r="558" spans="2:40">
      <c r="B558" s="26">
        <v>1041</v>
      </c>
      <c r="C558" s="26" t="str">
        <f t="shared" si="64"/>
        <v>Y</v>
      </c>
      <c r="D558" s="26" t="b">
        <f t="shared" si="65"/>
        <v>1</v>
      </c>
      <c r="E558" s="26" t="str">
        <f t="shared" si="66"/>
        <v>Y</v>
      </c>
      <c r="F558" s="2" t="s">
        <v>8606</v>
      </c>
      <c r="G558" s="2" t="str">
        <f t="shared" si="67"/>
        <v>ConTab_BOM_KP_Baseplates_1041</v>
      </c>
      <c r="H558" s="8" t="s">
        <v>368</v>
      </c>
      <c r="I558" s="8"/>
      <c r="J558" s="8"/>
      <c r="K558" s="31" t="s">
        <v>7701</v>
      </c>
      <c r="L558" s="31" t="s">
        <v>7702</v>
      </c>
      <c r="M558" s="31" t="s">
        <v>7703</v>
      </c>
      <c r="N558" s="2" t="s">
        <v>7729</v>
      </c>
      <c r="O558" s="2" t="s">
        <v>7814</v>
      </c>
      <c r="P558" s="155" t="s">
        <v>7737</v>
      </c>
      <c r="Q558" s="2" t="s">
        <v>7749</v>
      </c>
      <c r="R558" s="2" t="s">
        <v>544</v>
      </c>
      <c r="S558" s="159" t="s">
        <v>8605</v>
      </c>
      <c r="T558" s="159">
        <v>1627</v>
      </c>
      <c r="U558" s="159" t="s">
        <v>107</v>
      </c>
      <c r="V558" s="3" t="s">
        <v>7709</v>
      </c>
      <c r="W558" s="2">
        <v>135</v>
      </c>
      <c r="X558" s="2"/>
      <c r="Y558" s="2"/>
      <c r="Z558" s="2"/>
      <c r="AA558" s="2"/>
      <c r="AB558" s="2"/>
      <c r="AC558" s="2"/>
      <c r="AD558" s="2"/>
      <c r="AE558" s="2"/>
      <c r="AF558" s="2"/>
      <c r="AG558" s="2"/>
      <c r="AH558" s="2"/>
      <c r="AI558" s="2"/>
      <c r="AJ558" s="2"/>
      <c r="AK558" s="2"/>
      <c r="AL558" s="2"/>
      <c r="AM558" s="2"/>
      <c r="AN558" s="2"/>
    </row>
    <row r="559" spans="2:40">
      <c r="B559" s="26">
        <v>1042</v>
      </c>
      <c r="C559" s="26" t="str">
        <f t="shared" si="64"/>
        <v>Y</v>
      </c>
      <c r="D559" s="26" t="b">
        <f t="shared" si="65"/>
        <v>1</v>
      </c>
      <c r="E559" s="26" t="str">
        <f t="shared" si="66"/>
        <v>Y</v>
      </c>
      <c r="F559" s="2" t="s">
        <v>8607</v>
      </c>
      <c r="G559" s="2" t="str">
        <f t="shared" si="67"/>
        <v>ConTab_BOM_KP_Baseplates_1042</v>
      </c>
      <c r="H559" s="8" t="s">
        <v>368</v>
      </c>
      <c r="I559" s="8"/>
      <c r="J559" s="8"/>
      <c r="K559" s="31" t="s">
        <v>7701</v>
      </c>
      <c r="L559" s="31" t="s">
        <v>7702</v>
      </c>
      <c r="M559" s="31" t="s">
        <v>7703</v>
      </c>
      <c r="N559" s="2" t="s">
        <v>7900</v>
      </c>
      <c r="O559" s="2" t="s">
        <v>7814</v>
      </c>
      <c r="P559" s="155" t="s">
        <v>7737</v>
      </c>
      <c r="Q559" s="2" t="s">
        <v>7757</v>
      </c>
      <c r="R559" s="2" t="s">
        <v>544</v>
      </c>
      <c r="S559" s="159" t="s">
        <v>8608</v>
      </c>
      <c r="T559" s="159">
        <v>1762</v>
      </c>
      <c r="U559" s="159" t="s">
        <v>107</v>
      </c>
      <c r="V559" s="3" t="s">
        <v>7709</v>
      </c>
      <c r="W559" s="2">
        <v>200</v>
      </c>
      <c r="X559" s="2"/>
      <c r="Y559" s="2"/>
      <c r="Z559" s="2"/>
      <c r="AA559" s="2"/>
      <c r="AB559" s="2"/>
      <c r="AC559" s="2"/>
      <c r="AD559" s="2"/>
      <c r="AE559" s="2"/>
      <c r="AF559" s="2"/>
      <c r="AG559" s="2"/>
      <c r="AH559" s="2"/>
      <c r="AI559" s="2"/>
      <c r="AJ559" s="2"/>
      <c r="AK559" s="2"/>
      <c r="AL559" s="2"/>
      <c r="AM559" s="2"/>
      <c r="AN559" s="2"/>
    </row>
    <row r="560" spans="2:40">
      <c r="B560" s="26">
        <v>1043</v>
      </c>
      <c r="C560" s="26" t="str">
        <f t="shared" si="64"/>
        <v>Y</v>
      </c>
      <c r="D560" s="26" t="b">
        <f t="shared" si="65"/>
        <v>1</v>
      </c>
      <c r="E560" s="26" t="str">
        <f t="shared" si="66"/>
        <v>Y</v>
      </c>
      <c r="F560" s="2" t="s">
        <v>8609</v>
      </c>
      <c r="G560" s="2" t="str">
        <f t="shared" si="67"/>
        <v>ConTab_BOM_KP_Baseplates_1043</v>
      </c>
      <c r="H560" s="8" t="s">
        <v>368</v>
      </c>
      <c r="I560" s="8"/>
      <c r="J560" s="8"/>
      <c r="K560" s="31" t="s">
        <v>7701</v>
      </c>
      <c r="L560" s="31" t="s">
        <v>7702</v>
      </c>
      <c r="M560" s="31" t="s">
        <v>7703</v>
      </c>
      <c r="N560" s="2" t="s">
        <v>7903</v>
      </c>
      <c r="O560" s="2" t="s">
        <v>7814</v>
      </c>
      <c r="P560" s="155" t="s">
        <v>7737</v>
      </c>
      <c r="Q560" s="2" t="s">
        <v>7757</v>
      </c>
      <c r="R560" s="2" t="s">
        <v>544</v>
      </c>
      <c r="S560" s="159" t="s">
        <v>8608</v>
      </c>
      <c r="T560" s="159">
        <v>1762</v>
      </c>
      <c r="U560" s="159" t="s">
        <v>107</v>
      </c>
      <c r="V560" s="3" t="s">
        <v>7709</v>
      </c>
      <c r="W560" s="2">
        <v>200</v>
      </c>
      <c r="X560" s="2"/>
      <c r="Y560" s="2"/>
      <c r="Z560" s="2"/>
      <c r="AA560" s="2"/>
      <c r="AB560" s="2"/>
      <c r="AC560" s="2"/>
      <c r="AD560" s="2"/>
      <c r="AE560" s="2"/>
      <c r="AF560" s="2"/>
      <c r="AG560" s="2"/>
      <c r="AH560" s="2"/>
      <c r="AI560" s="2"/>
      <c r="AJ560" s="2"/>
      <c r="AK560" s="2"/>
      <c r="AL560" s="2"/>
      <c r="AM560" s="2"/>
      <c r="AN560" s="2"/>
    </row>
    <row r="561" spans="2:40">
      <c r="B561" s="26">
        <v>1044</v>
      </c>
      <c r="C561" s="26" t="str">
        <f t="shared" si="64"/>
        <v>Y</v>
      </c>
      <c r="D561" s="26" t="b">
        <f t="shared" si="65"/>
        <v>1</v>
      </c>
      <c r="E561" s="26" t="str">
        <f t="shared" si="66"/>
        <v>Y</v>
      </c>
      <c r="F561" s="2" t="s">
        <v>8610</v>
      </c>
      <c r="G561" s="2" t="str">
        <f t="shared" si="67"/>
        <v>ConTab_BOM_KP_Baseplates_1044</v>
      </c>
      <c r="H561" s="8" t="s">
        <v>368</v>
      </c>
      <c r="I561" s="8"/>
      <c r="J561" s="8"/>
      <c r="K561" s="31" t="s">
        <v>7701</v>
      </c>
      <c r="L561" s="31" t="s">
        <v>7702</v>
      </c>
      <c r="M561" s="31" t="s">
        <v>7703</v>
      </c>
      <c r="N561" s="2" t="s">
        <v>7731</v>
      </c>
      <c r="O561" s="2" t="s">
        <v>7814</v>
      </c>
      <c r="P561" s="155" t="s">
        <v>7737</v>
      </c>
      <c r="Q561" s="2" t="s">
        <v>7749</v>
      </c>
      <c r="R561" s="2" t="s">
        <v>544</v>
      </c>
      <c r="S561" s="159" t="s">
        <v>8611</v>
      </c>
      <c r="T561" s="159">
        <v>1696</v>
      </c>
      <c r="U561" s="159" t="s">
        <v>107</v>
      </c>
      <c r="V561" s="3" t="s">
        <v>7709</v>
      </c>
      <c r="W561" s="2">
        <v>200</v>
      </c>
      <c r="X561" s="2"/>
      <c r="Y561" s="2"/>
      <c r="Z561" s="2"/>
      <c r="AA561" s="2"/>
      <c r="AB561" s="2"/>
      <c r="AC561" s="2"/>
      <c r="AD561" s="2"/>
      <c r="AE561" s="2"/>
      <c r="AF561" s="2"/>
      <c r="AG561" s="2"/>
      <c r="AH561" s="2"/>
      <c r="AI561" s="2"/>
      <c r="AJ561" s="2"/>
      <c r="AK561" s="2"/>
      <c r="AL561" s="2"/>
      <c r="AM561" s="2"/>
      <c r="AN561" s="2"/>
    </row>
    <row r="562" spans="2:40">
      <c r="B562" s="26">
        <v>1045</v>
      </c>
      <c r="C562" s="26" t="str">
        <f t="shared" si="64"/>
        <v>Y</v>
      </c>
      <c r="D562" s="26" t="b">
        <f t="shared" si="65"/>
        <v>1</v>
      </c>
      <c r="E562" s="26" t="str">
        <f t="shared" si="66"/>
        <v>Y</v>
      </c>
      <c r="F562" s="2" t="s">
        <v>8612</v>
      </c>
      <c r="G562" s="2" t="str">
        <f t="shared" si="67"/>
        <v>ConTab_BOM_KP_Baseplates_1045</v>
      </c>
      <c r="H562" s="8" t="s">
        <v>368</v>
      </c>
      <c r="I562" s="8"/>
      <c r="J562" s="8"/>
      <c r="K562" s="31" t="s">
        <v>7701</v>
      </c>
      <c r="L562" s="31" t="s">
        <v>7702</v>
      </c>
      <c r="M562" s="31" t="s">
        <v>7703</v>
      </c>
      <c r="N562" s="2" t="s">
        <v>7735</v>
      </c>
      <c r="O562" s="2" t="s">
        <v>7814</v>
      </c>
      <c r="P562" s="155" t="s">
        <v>7737</v>
      </c>
      <c r="Q562" s="2" t="s">
        <v>7749</v>
      </c>
      <c r="R562" s="2" t="s">
        <v>544</v>
      </c>
      <c r="S562" s="159" t="s">
        <v>8611</v>
      </c>
      <c r="T562" s="159">
        <v>1696</v>
      </c>
      <c r="U562" s="159" t="s">
        <v>107</v>
      </c>
      <c r="V562" s="3" t="s">
        <v>7709</v>
      </c>
      <c r="W562" s="2">
        <v>200</v>
      </c>
      <c r="X562" s="2"/>
      <c r="Y562" s="2"/>
      <c r="Z562" s="2"/>
      <c r="AA562" s="2"/>
      <c r="AB562" s="2"/>
      <c r="AC562" s="2"/>
      <c r="AD562" s="2"/>
      <c r="AE562" s="2"/>
      <c r="AF562" s="2"/>
      <c r="AG562" s="2"/>
      <c r="AH562" s="2"/>
      <c r="AI562" s="2"/>
      <c r="AJ562" s="2"/>
      <c r="AK562" s="2"/>
      <c r="AL562" s="2"/>
      <c r="AM562" s="2"/>
      <c r="AN562" s="2"/>
    </row>
    <row r="563" spans="2:40">
      <c r="B563" s="26">
        <v>1046</v>
      </c>
      <c r="C563" s="26" t="str">
        <f t="shared" si="64"/>
        <v>Y</v>
      </c>
      <c r="D563" s="26" t="b">
        <f t="shared" si="65"/>
        <v>1</v>
      </c>
      <c r="E563" s="26" t="str">
        <f t="shared" si="66"/>
        <v>Y</v>
      </c>
      <c r="F563" s="2" t="s">
        <v>8613</v>
      </c>
      <c r="G563" s="2" t="str">
        <f t="shared" si="67"/>
        <v>ConTab_BOM_KP_Baseplates_1046</v>
      </c>
      <c r="H563" s="8" t="s">
        <v>368</v>
      </c>
      <c r="I563" s="8"/>
      <c r="J563" s="8"/>
      <c r="K563" s="31" t="s">
        <v>7701</v>
      </c>
      <c r="L563" s="31" t="s">
        <v>7702</v>
      </c>
      <c r="M563" s="31" t="s">
        <v>7703</v>
      </c>
      <c r="N563" s="2" t="s">
        <v>8187</v>
      </c>
      <c r="O563" s="2" t="s">
        <v>7814</v>
      </c>
      <c r="P563" s="155" t="s">
        <v>7737</v>
      </c>
      <c r="Q563" s="2" t="s">
        <v>8046</v>
      </c>
      <c r="R563" s="2" t="s">
        <v>544</v>
      </c>
      <c r="S563" s="159" t="s">
        <v>8614</v>
      </c>
      <c r="T563" s="159">
        <v>1899</v>
      </c>
      <c r="U563" s="159" t="s">
        <v>107</v>
      </c>
      <c r="V563" s="3" t="s">
        <v>7709</v>
      </c>
      <c r="W563" s="2">
        <v>240</v>
      </c>
      <c r="X563" s="2"/>
      <c r="Y563" s="2"/>
      <c r="Z563" s="2"/>
      <c r="AA563" s="2"/>
      <c r="AB563" s="2"/>
      <c r="AC563" s="2"/>
      <c r="AD563" s="2"/>
      <c r="AE563" s="2"/>
      <c r="AF563" s="2"/>
      <c r="AG563" s="2"/>
      <c r="AH563" s="2"/>
      <c r="AI563" s="2"/>
      <c r="AJ563" s="2"/>
      <c r="AK563" s="2"/>
      <c r="AL563" s="2"/>
      <c r="AM563" s="2"/>
      <c r="AN563" s="2"/>
    </row>
    <row r="564" spans="2:40">
      <c r="B564" s="26">
        <v>1047</v>
      </c>
      <c r="C564" s="26" t="str">
        <f t="shared" si="64"/>
        <v>Y</v>
      </c>
      <c r="D564" s="26" t="b">
        <f t="shared" si="65"/>
        <v>1</v>
      </c>
      <c r="E564" s="26" t="str">
        <f t="shared" si="66"/>
        <v>Y</v>
      </c>
      <c r="F564" s="2" t="s">
        <v>8615</v>
      </c>
      <c r="G564" s="2" t="str">
        <f t="shared" si="67"/>
        <v>ConTab_BOM_KP_Baseplates_1047</v>
      </c>
      <c r="H564" s="8" t="s">
        <v>368</v>
      </c>
      <c r="I564" s="8"/>
      <c r="J564" s="8"/>
      <c r="K564" s="31" t="s">
        <v>7701</v>
      </c>
      <c r="L564" s="31" t="s">
        <v>7702</v>
      </c>
      <c r="M564" s="31" t="s">
        <v>7703</v>
      </c>
      <c r="N564" s="2" t="s">
        <v>8191</v>
      </c>
      <c r="O564" s="2" t="s">
        <v>7814</v>
      </c>
      <c r="P564" s="155" t="s">
        <v>7737</v>
      </c>
      <c r="Q564" s="2" t="s">
        <v>8046</v>
      </c>
      <c r="R564" s="2" t="s">
        <v>544</v>
      </c>
      <c r="S564" s="159" t="s">
        <v>8614</v>
      </c>
      <c r="T564" s="159">
        <v>1899</v>
      </c>
      <c r="U564" s="159" t="s">
        <v>107</v>
      </c>
      <c r="V564" s="3" t="s">
        <v>7709</v>
      </c>
      <c r="W564" s="2">
        <v>240</v>
      </c>
      <c r="X564" s="2"/>
      <c r="Y564" s="2"/>
      <c r="Z564" s="2"/>
      <c r="AA564" s="2"/>
      <c r="AB564" s="2"/>
      <c r="AC564" s="2"/>
      <c r="AD564" s="2"/>
      <c r="AE564" s="2"/>
      <c r="AF564" s="2"/>
      <c r="AG564" s="2"/>
      <c r="AH564" s="2"/>
      <c r="AI564" s="2"/>
      <c r="AJ564" s="2"/>
      <c r="AK564" s="2"/>
      <c r="AL564" s="2"/>
      <c r="AM564" s="2"/>
      <c r="AN564" s="2"/>
    </row>
    <row r="565" spans="2:40">
      <c r="B565" s="26">
        <v>1048</v>
      </c>
      <c r="C565" s="26" t="str">
        <f t="shared" si="64"/>
        <v>Y</v>
      </c>
      <c r="D565" s="26" t="b">
        <f t="shared" si="65"/>
        <v>1</v>
      </c>
      <c r="E565" s="26" t="str">
        <f t="shared" si="66"/>
        <v>Y</v>
      </c>
      <c r="F565" s="2" t="s">
        <v>8616</v>
      </c>
      <c r="G565" s="2" t="str">
        <f t="shared" si="67"/>
        <v>ConTab_BOM_KP_Baseplates_1048</v>
      </c>
      <c r="H565" s="8" t="s">
        <v>368</v>
      </c>
      <c r="I565" s="8"/>
      <c r="J565" s="8"/>
      <c r="K565" s="31" t="s">
        <v>7701</v>
      </c>
      <c r="L565" s="31" t="s">
        <v>7702</v>
      </c>
      <c r="M565" s="31" t="s">
        <v>7703</v>
      </c>
      <c r="N565" s="2" t="s">
        <v>7756</v>
      </c>
      <c r="O565" s="2" t="s">
        <v>7814</v>
      </c>
      <c r="P565" s="155" t="s">
        <v>7737</v>
      </c>
      <c r="Q565" s="2" t="s">
        <v>7757</v>
      </c>
      <c r="R565" s="2" t="s">
        <v>544</v>
      </c>
      <c r="S565" s="159" t="s">
        <v>8617</v>
      </c>
      <c r="T565" s="159">
        <v>1834</v>
      </c>
      <c r="U565" s="159" t="s">
        <v>107</v>
      </c>
      <c r="V565" s="3" t="s">
        <v>7709</v>
      </c>
      <c r="W565" s="2">
        <v>240</v>
      </c>
      <c r="X565" s="2"/>
      <c r="Y565" s="2"/>
      <c r="Z565" s="2"/>
      <c r="AA565" s="2"/>
      <c r="AB565" s="2"/>
      <c r="AC565" s="2"/>
      <c r="AD565" s="2"/>
      <c r="AE565" s="2"/>
      <c r="AF565" s="2"/>
      <c r="AG565" s="2"/>
      <c r="AH565" s="2"/>
      <c r="AI565" s="2"/>
      <c r="AJ565" s="2"/>
      <c r="AK565" s="2"/>
      <c r="AL565" s="2"/>
      <c r="AM565" s="2"/>
      <c r="AN565" s="2"/>
    </row>
    <row r="566" spans="2:40">
      <c r="B566" s="26">
        <v>1049</v>
      </c>
      <c r="C566" s="26" t="str">
        <f t="shared" si="64"/>
        <v>Y</v>
      </c>
      <c r="D566" s="26" t="b">
        <f t="shared" si="65"/>
        <v>1</v>
      </c>
      <c r="E566" s="26" t="str">
        <f t="shared" si="66"/>
        <v>Y</v>
      </c>
      <c r="F566" s="2" t="s">
        <v>8618</v>
      </c>
      <c r="G566" s="2" t="str">
        <f t="shared" si="67"/>
        <v>ConTab_BOM_KP_Baseplates_1049</v>
      </c>
      <c r="H566" s="8" t="s">
        <v>368</v>
      </c>
      <c r="I566" s="8"/>
      <c r="J566" s="8"/>
      <c r="K566" s="31" t="s">
        <v>7701</v>
      </c>
      <c r="L566" s="31" t="s">
        <v>7702</v>
      </c>
      <c r="M566" s="31" t="s">
        <v>7703</v>
      </c>
      <c r="N566" s="2" t="s">
        <v>7760</v>
      </c>
      <c r="O566" s="2" t="s">
        <v>7814</v>
      </c>
      <c r="P566" s="155" t="s">
        <v>7737</v>
      </c>
      <c r="Q566" s="2" t="s">
        <v>7757</v>
      </c>
      <c r="R566" s="2" t="s">
        <v>544</v>
      </c>
      <c r="S566" s="159" t="s">
        <v>8617</v>
      </c>
      <c r="T566" s="159">
        <v>1834</v>
      </c>
      <c r="U566" s="159" t="s">
        <v>107</v>
      </c>
      <c r="V566" s="3" t="s">
        <v>7709</v>
      </c>
      <c r="W566" s="2">
        <v>240</v>
      </c>
      <c r="X566" s="2"/>
      <c r="Y566" s="2"/>
      <c r="Z566" s="2"/>
      <c r="AA566" s="2"/>
      <c r="AB566" s="2"/>
      <c r="AC566" s="2"/>
      <c r="AD566" s="2"/>
      <c r="AE566" s="2"/>
      <c r="AF566" s="2"/>
      <c r="AG566" s="2"/>
      <c r="AH566" s="2"/>
      <c r="AI566" s="2"/>
      <c r="AJ566" s="2"/>
      <c r="AK566" s="2"/>
      <c r="AL566" s="2"/>
      <c r="AM566" s="2"/>
      <c r="AN566" s="2"/>
    </row>
    <row r="567" spans="2:40">
      <c r="B567" s="26">
        <v>1050</v>
      </c>
      <c r="C567" s="26" t="str">
        <f t="shared" si="64"/>
        <v>Y</v>
      </c>
      <c r="D567" s="26" t="b">
        <f t="shared" si="65"/>
        <v>1</v>
      </c>
      <c r="E567" s="26" t="str">
        <f t="shared" si="66"/>
        <v>Y</v>
      </c>
      <c r="F567" s="2" t="s">
        <v>8619</v>
      </c>
      <c r="G567" s="2" t="str">
        <f t="shared" si="67"/>
        <v>ConTab_BOM_KP_Baseplates_1050</v>
      </c>
      <c r="H567" s="8" t="s">
        <v>368</v>
      </c>
      <c r="I567" s="8"/>
      <c r="J567" s="8"/>
      <c r="K567" s="31" t="s">
        <v>7701</v>
      </c>
      <c r="L567" s="31" t="s">
        <v>7702</v>
      </c>
      <c r="M567" s="31" t="s">
        <v>7703</v>
      </c>
      <c r="N567" s="2" t="s">
        <v>7762</v>
      </c>
      <c r="O567" s="2" t="s">
        <v>7814</v>
      </c>
      <c r="P567" s="155" t="s">
        <v>7737</v>
      </c>
      <c r="Q567" s="2" t="s">
        <v>7757</v>
      </c>
      <c r="R567" s="2" t="s">
        <v>544</v>
      </c>
      <c r="S567" s="159" t="s">
        <v>8620</v>
      </c>
      <c r="T567" s="159">
        <v>1970</v>
      </c>
      <c r="U567" s="159" t="s">
        <v>107</v>
      </c>
      <c r="V567" s="3" t="s">
        <v>7709</v>
      </c>
      <c r="W567" s="2">
        <v>265</v>
      </c>
      <c r="X567" s="2"/>
      <c r="Y567" s="2"/>
      <c r="Z567" s="2"/>
      <c r="AA567" s="2"/>
      <c r="AB567" s="2"/>
      <c r="AC567" s="2"/>
      <c r="AD567" s="2"/>
      <c r="AE567" s="2"/>
      <c r="AF567" s="2"/>
      <c r="AG567" s="2"/>
      <c r="AH567" s="2"/>
      <c r="AI567" s="2"/>
      <c r="AJ567" s="2"/>
      <c r="AK567" s="2"/>
      <c r="AL567" s="2"/>
      <c r="AM567" s="2"/>
      <c r="AN567" s="2"/>
    </row>
    <row r="568" spans="2:40">
      <c r="B568" s="26">
        <v>1051</v>
      </c>
      <c r="C568" s="26" t="str">
        <f t="shared" si="64"/>
        <v>Y</v>
      </c>
      <c r="D568" s="26" t="b">
        <f t="shared" si="65"/>
        <v>1</v>
      </c>
      <c r="E568" s="26" t="str">
        <f t="shared" si="66"/>
        <v>Y</v>
      </c>
      <c r="F568" s="2" t="s">
        <v>8621</v>
      </c>
      <c r="G568" s="2" t="str">
        <f t="shared" si="67"/>
        <v>ConTab_BOM_KP_Baseplates_1051</v>
      </c>
      <c r="H568" s="8" t="s">
        <v>368</v>
      </c>
      <c r="I568" s="8"/>
      <c r="J568" s="8"/>
      <c r="K568" s="31" t="s">
        <v>7701</v>
      </c>
      <c r="L568" s="31" t="s">
        <v>7702</v>
      </c>
      <c r="M568" s="31" t="s">
        <v>7703</v>
      </c>
      <c r="N568" s="2" t="s">
        <v>7765</v>
      </c>
      <c r="O568" s="2" t="s">
        <v>7814</v>
      </c>
      <c r="P568" s="155" t="s">
        <v>7737</v>
      </c>
      <c r="Q568" s="2" t="s">
        <v>7757</v>
      </c>
      <c r="R568" s="2" t="s">
        <v>544</v>
      </c>
      <c r="S568" s="159" t="s">
        <v>8620</v>
      </c>
      <c r="T568" s="159">
        <v>1970</v>
      </c>
      <c r="U568" s="159" t="s">
        <v>107</v>
      </c>
      <c r="V568" s="3" t="s">
        <v>7709</v>
      </c>
      <c r="W568" s="2">
        <v>265</v>
      </c>
      <c r="X568" s="2"/>
      <c r="Y568" s="2"/>
      <c r="Z568" s="2"/>
      <c r="AA568" s="2"/>
      <c r="AB568" s="2"/>
      <c r="AC568" s="2"/>
      <c r="AD568" s="2"/>
      <c r="AE568" s="2"/>
      <c r="AF568" s="2"/>
      <c r="AG568" s="2"/>
      <c r="AH568" s="2"/>
      <c r="AI568" s="2"/>
      <c r="AJ568" s="2"/>
      <c r="AK568" s="2"/>
      <c r="AL568" s="2"/>
      <c r="AM568" s="2"/>
      <c r="AN568" s="2"/>
    </row>
    <row r="569" spans="2:40">
      <c r="B569" s="26">
        <v>1052</v>
      </c>
      <c r="C569" s="26" t="str">
        <f t="shared" si="64"/>
        <v>Y</v>
      </c>
      <c r="D569" s="26" t="b">
        <f t="shared" si="65"/>
        <v>1</v>
      </c>
      <c r="E569" s="26" t="str">
        <f t="shared" si="66"/>
        <v>Y</v>
      </c>
      <c r="F569" s="2" t="s">
        <v>8622</v>
      </c>
      <c r="G569" s="2" t="str">
        <f t="shared" si="67"/>
        <v>ConTab_BOM_KP_Baseplates_1052</v>
      </c>
      <c r="H569" s="8" t="s">
        <v>368</v>
      </c>
      <c r="I569" s="8"/>
      <c r="J569" s="8"/>
      <c r="K569" s="31" t="s">
        <v>7701</v>
      </c>
      <c r="L569" s="31" t="s">
        <v>7702</v>
      </c>
      <c r="M569" s="31" t="s">
        <v>7703</v>
      </c>
      <c r="N569" s="2" t="s">
        <v>8326</v>
      </c>
      <c r="O569" s="2" t="s">
        <v>7814</v>
      </c>
      <c r="P569" s="155" t="s">
        <v>7737</v>
      </c>
      <c r="Q569" s="2" t="s">
        <v>8046</v>
      </c>
      <c r="R569" s="2" t="s">
        <v>544</v>
      </c>
      <c r="S569" s="159" t="s">
        <v>8623</v>
      </c>
      <c r="T569" s="159">
        <v>2378</v>
      </c>
      <c r="U569" s="159" t="s">
        <v>107</v>
      </c>
      <c r="V569" s="3" t="s">
        <v>7709</v>
      </c>
      <c r="W569" s="2">
        <v>310</v>
      </c>
      <c r="X569" s="2"/>
      <c r="Y569" s="2"/>
      <c r="Z569" s="2"/>
      <c r="AA569" s="2"/>
      <c r="AB569" s="2"/>
      <c r="AC569" s="2"/>
      <c r="AD569" s="2"/>
      <c r="AE569" s="2"/>
      <c r="AF569" s="2"/>
      <c r="AG569" s="2"/>
      <c r="AH569" s="2"/>
      <c r="AI569" s="2"/>
      <c r="AJ569" s="2"/>
      <c r="AK569" s="2"/>
      <c r="AL569" s="2"/>
      <c r="AM569" s="2"/>
      <c r="AN569" s="2"/>
    </row>
    <row r="570" spans="2:40">
      <c r="B570" s="26">
        <v>1053</v>
      </c>
      <c r="C570" s="26" t="str">
        <f t="shared" si="64"/>
        <v>Y</v>
      </c>
      <c r="D570" s="26" t="b">
        <f t="shared" si="65"/>
        <v>1</v>
      </c>
      <c r="E570" s="26" t="str">
        <f t="shared" si="66"/>
        <v>Y</v>
      </c>
      <c r="F570" s="2" t="s">
        <v>8624</v>
      </c>
      <c r="G570" s="2" t="str">
        <f t="shared" si="67"/>
        <v>ConTab_BOM_KP_Baseplates_1053</v>
      </c>
      <c r="H570" s="8" t="s">
        <v>368</v>
      </c>
      <c r="I570" s="8"/>
      <c r="J570" s="8"/>
      <c r="K570" s="31" t="s">
        <v>7701</v>
      </c>
      <c r="L570" s="31" t="s">
        <v>7702</v>
      </c>
      <c r="M570" s="31" t="s">
        <v>7703</v>
      </c>
      <c r="N570" s="2" t="s">
        <v>8329</v>
      </c>
      <c r="O570" s="2" t="s">
        <v>7814</v>
      </c>
      <c r="P570" s="155" t="s">
        <v>7737</v>
      </c>
      <c r="Q570" s="2" t="s">
        <v>8046</v>
      </c>
      <c r="R570" s="2" t="s">
        <v>544</v>
      </c>
      <c r="S570" s="159" t="s">
        <v>8623</v>
      </c>
      <c r="T570" s="159">
        <v>2378</v>
      </c>
      <c r="U570" s="159" t="s">
        <v>107</v>
      </c>
      <c r="V570" s="3" t="s">
        <v>7709</v>
      </c>
      <c r="W570" s="2">
        <v>310</v>
      </c>
      <c r="X570" s="2"/>
      <c r="Y570" s="2"/>
      <c r="Z570" s="2"/>
      <c r="AA570" s="2"/>
      <c r="AB570" s="2"/>
      <c r="AC570" s="2"/>
      <c r="AD570" s="2"/>
      <c r="AE570" s="2"/>
      <c r="AF570" s="2"/>
      <c r="AG570" s="2"/>
      <c r="AH570" s="2"/>
      <c r="AI570" s="2"/>
      <c r="AJ570" s="2"/>
      <c r="AK570" s="2"/>
      <c r="AL570" s="2"/>
      <c r="AM570" s="2"/>
      <c r="AN570" s="2"/>
    </row>
    <row r="571" spans="2:40">
      <c r="B571" s="26">
        <v>1054</v>
      </c>
      <c r="C571" s="26" t="str">
        <f t="shared" si="64"/>
        <v>Y</v>
      </c>
      <c r="D571" s="26" t="b">
        <f t="shared" si="65"/>
        <v>1</v>
      </c>
      <c r="E571" s="26" t="str">
        <f t="shared" si="66"/>
        <v>Y</v>
      </c>
      <c r="F571" s="2" t="s">
        <v>8625</v>
      </c>
      <c r="G571" s="2" t="str">
        <f t="shared" si="67"/>
        <v>ConTab_BOM_KP_Baseplates_1054</v>
      </c>
      <c r="H571" s="8" t="s">
        <v>368</v>
      </c>
      <c r="I571" s="8"/>
      <c r="J571" s="8"/>
      <c r="K571" s="31" t="s">
        <v>7701</v>
      </c>
      <c r="L571" s="31" t="s">
        <v>7702</v>
      </c>
      <c r="M571" s="31" t="s">
        <v>7703</v>
      </c>
      <c r="N571" s="2" t="s">
        <v>8331</v>
      </c>
      <c r="O571" s="2" t="s">
        <v>7814</v>
      </c>
      <c r="P571" s="155" t="s">
        <v>7737</v>
      </c>
      <c r="Q571" s="2" t="s">
        <v>8332</v>
      </c>
      <c r="R571" s="2" t="s">
        <v>544</v>
      </c>
      <c r="S571" s="159" t="s">
        <v>8626</v>
      </c>
      <c r="T571" s="159">
        <v>3876</v>
      </c>
      <c r="U571" s="159" t="s">
        <v>107</v>
      </c>
      <c r="V571" s="3" t="s">
        <v>7709</v>
      </c>
      <c r="W571" s="2">
        <v>420</v>
      </c>
      <c r="X571" s="2"/>
      <c r="Y571" s="2"/>
      <c r="Z571" s="2"/>
      <c r="AA571" s="2"/>
      <c r="AB571" s="2"/>
      <c r="AC571" s="2"/>
      <c r="AD571" s="2"/>
      <c r="AE571" s="2"/>
      <c r="AF571" s="2"/>
      <c r="AG571" s="2"/>
      <c r="AH571" s="2"/>
      <c r="AI571" s="2"/>
      <c r="AJ571" s="2"/>
      <c r="AK571" s="2"/>
      <c r="AL571" s="2"/>
      <c r="AM571" s="2"/>
      <c r="AN571" s="2"/>
    </row>
    <row r="572" spans="2:40">
      <c r="B572" s="26">
        <v>1055</v>
      </c>
      <c r="C572" s="26" t="str">
        <f t="shared" si="64"/>
        <v>Y</v>
      </c>
      <c r="D572" s="26" t="b">
        <f t="shared" si="65"/>
        <v>1</v>
      </c>
      <c r="E572" s="26" t="str">
        <f t="shared" si="66"/>
        <v>Y</v>
      </c>
      <c r="F572" s="2" t="s">
        <v>8627</v>
      </c>
      <c r="G572" s="2" t="str">
        <f t="shared" si="67"/>
        <v>ConTab_BOM_KP_Baseplates_1055</v>
      </c>
      <c r="H572" s="8" t="s">
        <v>368</v>
      </c>
      <c r="I572" s="8"/>
      <c r="J572" s="8"/>
      <c r="K572" s="31" t="s">
        <v>7701</v>
      </c>
      <c r="L572" s="31" t="s">
        <v>7702</v>
      </c>
      <c r="M572" s="31" t="s">
        <v>7703</v>
      </c>
      <c r="N572" s="2" t="s">
        <v>8335</v>
      </c>
      <c r="O572" s="2" t="s">
        <v>7814</v>
      </c>
      <c r="P572" s="155" t="s">
        <v>7737</v>
      </c>
      <c r="Q572" s="2" t="s">
        <v>8332</v>
      </c>
      <c r="R572" s="2" t="s">
        <v>544</v>
      </c>
      <c r="S572" s="159" t="s">
        <v>8628</v>
      </c>
      <c r="T572" s="159">
        <v>3876</v>
      </c>
      <c r="U572" s="159" t="s">
        <v>107</v>
      </c>
      <c r="V572" s="3" t="s">
        <v>7709</v>
      </c>
      <c r="W572" s="2">
        <v>420</v>
      </c>
      <c r="X572" s="2"/>
      <c r="Y572" s="2"/>
      <c r="Z572" s="2"/>
      <c r="AA572" s="2"/>
      <c r="AB572" s="2"/>
      <c r="AC572" s="2"/>
      <c r="AD572" s="2"/>
      <c r="AE572" s="2"/>
      <c r="AF572" s="2"/>
      <c r="AG572" s="2"/>
      <c r="AH572" s="2"/>
      <c r="AI572" s="2"/>
      <c r="AJ572" s="2"/>
      <c r="AK572" s="2"/>
      <c r="AL572" s="2"/>
      <c r="AM572" s="2"/>
      <c r="AN572" s="2"/>
    </row>
    <row r="573" spans="2:40">
      <c r="B573" s="26">
        <v>1056</v>
      </c>
      <c r="C573" s="26" t="str">
        <f t="shared" si="64"/>
        <v>Y</v>
      </c>
      <c r="D573" s="26" t="b">
        <f t="shared" si="65"/>
        <v>1</v>
      </c>
      <c r="E573" s="26" t="str">
        <f t="shared" si="66"/>
        <v>Y</v>
      </c>
      <c r="F573" s="2" t="s">
        <v>8629</v>
      </c>
      <c r="G573" s="2" t="str">
        <f t="shared" si="67"/>
        <v>ConTab_BOM_KP_Baseplates_1056</v>
      </c>
      <c r="H573" s="8" t="s">
        <v>368</v>
      </c>
      <c r="I573" s="8"/>
      <c r="J573" s="8"/>
      <c r="K573" s="31" t="s">
        <v>7701</v>
      </c>
      <c r="L573" s="31" t="s">
        <v>7702</v>
      </c>
      <c r="M573" s="31" t="s">
        <v>7703</v>
      </c>
      <c r="N573" s="2" t="s">
        <v>8338</v>
      </c>
      <c r="O573" s="2" t="s">
        <v>7814</v>
      </c>
      <c r="P573" s="155" t="s">
        <v>7737</v>
      </c>
      <c r="Q573" s="2" t="s">
        <v>8332</v>
      </c>
      <c r="R573" s="2" t="s">
        <v>544</v>
      </c>
      <c r="S573" s="159" t="s">
        <v>8630</v>
      </c>
      <c r="T573" s="159">
        <v>4421</v>
      </c>
      <c r="U573" s="159" t="s">
        <v>107</v>
      </c>
      <c r="V573" s="3" t="s">
        <v>7709</v>
      </c>
      <c r="W573" s="2">
        <v>600</v>
      </c>
      <c r="X573" s="2"/>
      <c r="Y573" s="2"/>
      <c r="Z573" s="2"/>
      <c r="AA573" s="2"/>
      <c r="AB573" s="2"/>
      <c r="AC573" s="2"/>
      <c r="AD573" s="2"/>
      <c r="AE573" s="2"/>
      <c r="AF573" s="2"/>
      <c r="AG573" s="2"/>
      <c r="AH573" s="2"/>
      <c r="AI573" s="2"/>
      <c r="AJ573" s="2"/>
      <c r="AK573" s="2"/>
      <c r="AL573" s="2"/>
      <c r="AM573" s="2"/>
      <c r="AN573" s="2"/>
    </row>
    <row r="574" spans="2:40">
      <c r="B574" s="26">
        <v>1076</v>
      </c>
      <c r="C574" s="26" t="str">
        <f t="shared" si="64"/>
        <v>Y</v>
      </c>
      <c r="D574" s="26" t="b">
        <f t="shared" si="65"/>
        <v>0</v>
      </c>
      <c r="E574" s="26" t="str">
        <f t="shared" si="66"/>
        <v>N</v>
      </c>
      <c r="F574" s="2" t="s">
        <v>8631</v>
      </c>
      <c r="G574" s="2" t="str">
        <f t="shared" si="67"/>
        <v/>
      </c>
      <c r="H574" s="8" t="s">
        <v>368</v>
      </c>
      <c r="I574" s="8"/>
      <c r="J574" s="8"/>
      <c r="K574" s="31" t="s">
        <v>7701</v>
      </c>
      <c r="L574" s="31" t="s">
        <v>7702</v>
      </c>
      <c r="M574" s="31" t="s">
        <v>7703</v>
      </c>
      <c r="N574" s="2" t="s">
        <v>7719</v>
      </c>
      <c r="O574" s="2" t="s">
        <v>7814</v>
      </c>
      <c r="P574" s="155" t="s">
        <v>7767</v>
      </c>
      <c r="Q574" s="2" t="s">
        <v>7780</v>
      </c>
      <c r="R574" s="2" t="s">
        <v>544</v>
      </c>
      <c r="S574" s="159" t="s">
        <v>8632</v>
      </c>
      <c r="T574" s="159">
        <v>2107</v>
      </c>
      <c r="U574" s="159" t="s">
        <v>107</v>
      </c>
      <c r="V574" s="3" t="s">
        <v>7709</v>
      </c>
      <c r="W574" s="2">
        <v>70</v>
      </c>
      <c r="X574" s="2"/>
      <c r="Y574" s="2"/>
      <c r="Z574" s="2"/>
      <c r="AA574" s="2"/>
      <c r="AB574" s="2"/>
      <c r="AC574" s="2"/>
      <c r="AD574" s="2"/>
      <c r="AE574" s="2"/>
      <c r="AF574" s="2"/>
      <c r="AG574" s="2"/>
      <c r="AH574" s="2"/>
      <c r="AI574" s="2"/>
      <c r="AJ574" s="2"/>
      <c r="AK574" s="2"/>
      <c r="AL574" s="2"/>
      <c r="AM574" s="2"/>
      <c r="AN574" s="2"/>
    </row>
    <row r="575" spans="2:40">
      <c r="B575" s="26">
        <v>1077</v>
      </c>
      <c r="C575" s="26" t="str">
        <f t="shared" si="64"/>
        <v>Y</v>
      </c>
      <c r="D575" s="26" t="b">
        <f t="shared" si="65"/>
        <v>0</v>
      </c>
      <c r="E575" s="26" t="str">
        <f t="shared" si="66"/>
        <v>N</v>
      </c>
      <c r="F575" s="2" t="s">
        <v>8633</v>
      </c>
      <c r="G575" s="2" t="str">
        <f t="shared" si="67"/>
        <v/>
      </c>
      <c r="H575" s="8" t="s">
        <v>368</v>
      </c>
      <c r="I575" s="8"/>
      <c r="J575" s="8"/>
      <c r="K575" s="31" t="s">
        <v>7701</v>
      </c>
      <c r="L575" s="31" t="s">
        <v>7702</v>
      </c>
      <c r="M575" s="31" t="s">
        <v>7703</v>
      </c>
      <c r="N575" s="2" t="s">
        <v>7723</v>
      </c>
      <c r="O575" s="2" t="s">
        <v>7814</v>
      </c>
      <c r="P575" s="155" t="s">
        <v>7767</v>
      </c>
      <c r="Q575" s="2" t="s">
        <v>7780</v>
      </c>
      <c r="R575" s="2" t="s">
        <v>544</v>
      </c>
      <c r="S575" s="159" t="s">
        <v>8632</v>
      </c>
      <c r="T575" s="159">
        <v>2107</v>
      </c>
      <c r="U575" s="159" t="s">
        <v>107</v>
      </c>
      <c r="V575" s="3" t="s">
        <v>7709</v>
      </c>
      <c r="W575" s="2">
        <v>70</v>
      </c>
      <c r="X575" s="2"/>
      <c r="Y575" s="2"/>
      <c r="Z575" s="2"/>
      <c r="AA575" s="2"/>
      <c r="AB575" s="2"/>
      <c r="AC575" s="2"/>
      <c r="AD575" s="2"/>
      <c r="AE575" s="2"/>
      <c r="AF575" s="2"/>
      <c r="AG575" s="2"/>
      <c r="AH575" s="2"/>
      <c r="AI575" s="2"/>
      <c r="AJ575" s="2"/>
      <c r="AK575" s="2"/>
      <c r="AL575" s="2"/>
      <c r="AM575" s="2"/>
      <c r="AN575" s="2"/>
    </row>
    <row r="576" spans="2:40">
      <c r="B576" s="26">
        <v>1078</v>
      </c>
      <c r="C576" s="26" t="str">
        <f t="shared" si="64"/>
        <v>Y</v>
      </c>
      <c r="D576" s="26" t="b">
        <f t="shared" si="65"/>
        <v>0</v>
      </c>
      <c r="E576" s="26" t="str">
        <f t="shared" si="66"/>
        <v>N</v>
      </c>
      <c r="F576" s="2" t="s">
        <v>8634</v>
      </c>
      <c r="G576" s="2" t="str">
        <f t="shared" si="67"/>
        <v/>
      </c>
      <c r="H576" s="8" t="s">
        <v>368</v>
      </c>
      <c r="I576" s="8"/>
      <c r="J576" s="8"/>
      <c r="K576" s="31" t="s">
        <v>7701</v>
      </c>
      <c r="L576" s="31" t="s">
        <v>7702</v>
      </c>
      <c r="M576" s="31" t="s">
        <v>7703</v>
      </c>
      <c r="N576" s="2" t="s">
        <v>7725</v>
      </c>
      <c r="O576" s="2" t="s">
        <v>7814</v>
      </c>
      <c r="P576" s="155" t="s">
        <v>7767</v>
      </c>
      <c r="Q576" s="2" t="s">
        <v>7784</v>
      </c>
      <c r="R576" s="2" t="s">
        <v>544</v>
      </c>
      <c r="S576" s="159" t="s">
        <v>8635</v>
      </c>
      <c r="T576" s="159">
        <v>2172</v>
      </c>
      <c r="U576" s="159" t="s">
        <v>107</v>
      </c>
      <c r="V576" s="3" t="s">
        <v>7709</v>
      </c>
      <c r="W576" s="2">
        <v>135</v>
      </c>
      <c r="X576" s="2"/>
      <c r="Y576" s="2"/>
      <c r="Z576" s="2"/>
      <c r="AA576" s="2"/>
      <c r="AB576" s="2"/>
      <c r="AC576" s="2"/>
      <c r="AD576" s="2"/>
      <c r="AE576" s="2"/>
      <c r="AF576" s="2"/>
      <c r="AG576" s="2"/>
      <c r="AH576" s="2"/>
      <c r="AI576" s="2"/>
      <c r="AJ576" s="2"/>
      <c r="AK576" s="2"/>
      <c r="AL576" s="2"/>
      <c r="AM576" s="2"/>
      <c r="AN576" s="2"/>
    </row>
    <row r="577" spans="2:40">
      <c r="B577" s="26">
        <v>1079</v>
      </c>
      <c r="C577" s="26" t="str">
        <f t="shared" si="64"/>
        <v>Y</v>
      </c>
      <c r="D577" s="26" t="b">
        <f t="shared" si="65"/>
        <v>0</v>
      </c>
      <c r="E577" s="26" t="str">
        <f t="shared" si="66"/>
        <v>N</v>
      </c>
      <c r="F577" s="2" t="s">
        <v>8636</v>
      </c>
      <c r="G577" s="2" t="str">
        <f t="shared" si="67"/>
        <v/>
      </c>
      <c r="H577" s="8" t="s">
        <v>368</v>
      </c>
      <c r="I577" s="8"/>
      <c r="J577" s="8"/>
      <c r="K577" s="31" t="s">
        <v>7701</v>
      </c>
      <c r="L577" s="31" t="s">
        <v>7702</v>
      </c>
      <c r="M577" s="31" t="s">
        <v>7703</v>
      </c>
      <c r="N577" s="2" t="s">
        <v>7729</v>
      </c>
      <c r="O577" s="2" t="s">
        <v>7814</v>
      </c>
      <c r="P577" s="155" t="s">
        <v>7767</v>
      </c>
      <c r="Q577" s="2" t="s">
        <v>7784</v>
      </c>
      <c r="R577" s="2" t="s">
        <v>544</v>
      </c>
      <c r="S577" s="159" t="s">
        <v>8635</v>
      </c>
      <c r="T577" s="159">
        <v>2172</v>
      </c>
      <c r="U577" s="159" t="s">
        <v>107</v>
      </c>
      <c r="V577" s="3" t="s">
        <v>7709</v>
      </c>
      <c r="W577" s="2">
        <v>135</v>
      </c>
      <c r="X577" s="2"/>
      <c r="Y577" s="2"/>
      <c r="Z577" s="2"/>
      <c r="AA577" s="2"/>
      <c r="AB577" s="2"/>
      <c r="AC577" s="2"/>
      <c r="AD577" s="2"/>
      <c r="AE577" s="2"/>
      <c r="AF577" s="2"/>
      <c r="AG577" s="2"/>
      <c r="AH577" s="2"/>
      <c r="AI577" s="2"/>
      <c r="AJ577" s="2"/>
      <c r="AK577" s="2"/>
      <c r="AL577" s="2"/>
      <c r="AM577" s="2"/>
      <c r="AN577" s="2"/>
    </row>
    <row r="578" spans="2:40">
      <c r="B578" s="26">
        <v>1080</v>
      </c>
      <c r="C578" s="26" t="str">
        <f t="shared" si="64"/>
        <v>Y</v>
      </c>
      <c r="D578" s="26" t="b">
        <f t="shared" si="65"/>
        <v>0</v>
      </c>
      <c r="E578" s="26" t="str">
        <f t="shared" si="66"/>
        <v>N</v>
      </c>
      <c r="F578" s="2" t="s">
        <v>8637</v>
      </c>
      <c r="G578" s="2" t="str">
        <f t="shared" si="67"/>
        <v/>
      </c>
      <c r="H578" s="8" t="s">
        <v>368</v>
      </c>
      <c r="I578" s="8"/>
      <c r="J578" s="8"/>
      <c r="K578" s="31" t="s">
        <v>7701</v>
      </c>
      <c r="L578" s="31" t="s">
        <v>7702</v>
      </c>
      <c r="M578" s="31" t="s">
        <v>7703</v>
      </c>
      <c r="N578" s="2" t="s">
        <v>7900</v>
      </c>
      <c r="O578" s="2" t="s">
        <v>7814</v>
      </c>
      <c r="P578" s="155" t="s">
        <v>7767</v>
      </c>
      <c r="Q578" s="2" t="s">
        <v>8214</v>
      </c>
      <c r="R578" s="2" t="s">
        <v>544</v>
      </c>
      <c r="S578" s="159" t="s">
        <v>8638</v>
      </c>
      <c r="T578" s="159">
        <v>2309</v>
      </c>
      <c r="U578" s="159" t="s">
        <v>107</v>
      </c>
      <c r="V578" s="3" t="s">
        <v>7709</v>
      </c>
      <c r="W578" s="2">
        <v>200</v>
      </c>
      <c r="X578" s="2"/>
      <c r="Y578" s="2"/>
      <c r="Z578" s="2"/>
      <c r="AA578" s="2"/>
      <c r="AB578" s="2"/>
      <c r="AC578" s="2"/>
      <c r="AD578" s="2"/>
      <c r="AE578" s="2"/>
      <c r="AF578" s="2"/>
      <c r="AG578" s="2"/>
      <c r="AH578" s="2"/>
      <c r="AI578" s="2"/>
      <c r="AJ578" s="2"/>
      <c r="AK578" s="2"/>
      <c r="AL578" s="2"/>
      <c r="AM578" s="2"/>
      <c r="AN578" s="2"/>
    </row>
    <row r="579" spans="2:40">
      <c r="B579" s="26">
        <v>1081</v>
      </c>
      <c r="C579" s="26" t="str">
        <f t="shared" si="64"/>
        <v>Y</v>
      </c>
      <c r="D579" s="26" t="b">
        <f t="shared" si="65"/>
        <v>0</v>
      </c>
      <c r="E579" s="26" t="str">
        <f t="shared" si="66"/>
        <v>N</v>
      </c>
      <c r="F579" s="2" t="s">
        <v>8639</v>
      </c>
      <c r="G579" s="2" t="str">
        <f t="shared" si="67"/>
        <v/>
      </c>
      <c r="H579" s="8" t="s">
        <v>368</v>
      </c>
      <c r="I579" s="8"/>
      <c r="J579" s="8"/>
      <c r="K579" s="31" t="s">
        <v>7701</v>
      </c>
      <c r="L579" s="31" t="s">
        <v>7702</v>
      </c>
      <c r="M579" s="31" t="s">
        <v>7703</v>
      </c>
      <c r="N579" s="2" t="s">
        <v>7903</v>
      </c>
      <c r="O579" s="2" t="s">
        <v>7814</v>
      </c>
      <c r="P579" s="155" t="s">
        <v>7767</v>
      </c>
      <c r="Q579" s="2" t="s">
        <v>8214</v>
      </c>
      <c r="R579" s="2" t="s">
        <v>544</v>
      </c>
      <c r="S579" s="159" t="s">
        <v>8638</v>
      </c>
      <c r="T579" s="159">
        <v>2309</v>
      </c>
      <c r="U579" s="159" t="s">
        <v>107</v>
      </c>
      <c r="V579" s="3" t="s">
        <v>7709</v>
      </c>
      <c r="W579" s="2">
        <v>200</v>
      </c>
      <c r="X579" s="2"/>
      <c r="Y579" s="2"/>
      <c r="Z579" s="2"/>
      <c r="AA579" s="2"/>
      <c r="AB579" s="2"/>
      <c r="AC579" s="2"/>
      <c r="AD579" s="2"/>
      <c r="AE579" s="2"/>
      <c r="AF579" s="2"/>
      <c r="AG579" s="2"/>
      <c r="AH579" s="2"/>
      <c r="AI579" s="2"/>
      <c r="AJ579" s="2"/>
      <c r="AK579" s="2"/>
      <c r="AL579" s="2"/>
      <c r="AM579" s="2"/>
      <c r="AN579" s="2"/>
    </row>
    <row r="580" spans="2:40">
      <c r="B580" s="26">
        <v>1082</v>
      </c>
      <c r="C580" s="26" t="str">
        <f t="shared" si="64"/>
        <v>Y</v>
      </c>
      <c r="D580" s="26" t="b">
        <f t="shared" si="65"/>
        <v>0</v>
      </c>
      <c r="E580" s="26" t="str">
        <f t="shared" si="66"/>
        <v>N</v>
      </c>
      <c r="F580" s="2" t="s">
        <v>8640</v>
      </c>
      <c r="G580" s="2" t="str">
        <f t="shared" si="67"/>
        <v/>
      </c>
      <c r="H580" s="8" t="s">
        <v>368</v>
      </c>
      <c r="I580" s="8"/>
      <c r="J580" s="8"/>
      <c r="K580" s="31" t="s">
        <v>7701</v>
      </c>
      <c r="L580" s="31" t="s">
        <v>7702</v>
      </c>
      <c r="M580" s="31" t="s">
        <v>7703</v>
      </c>
      <c r="N580" s="2" t="s">
        <v>7731</v>
      </c>
      <c r="O580" s="2" t="s">
        <v>7814</v>
      </c>
      <c r="P580" s="155" t="s">
        <v>7767</v>
      </c>
      <c r="Q580" s="2" t="s">
        <v>7784</v>
      </c>
      <c r="R580" s="2" t="s">
        <v>544</v>
      </c>
      <c r="S580" s="159" t="s">
        <v>8641</v>
      </c>
      <c r="T580" s="159">
        <v>2244</v>
      </c>
      <c r="U580" s="159" t="s">
        <v>107</v>
      </c>
      <c r="V580" s="3" t="s">
        <v>7709</v>
      </c>
      <c r="W580" s="2">
        <v>200</v>
      </c>
      <c r="X580" s="2"/>
      <c r="Y580" s="2"/>
      <c r="Z580" s="2"/>
      <c r="AA580" s="2"/>
      <c r="AB580" s="2"/>
      <c r="AC580" s="2"/>
      <c r="AD580" s="2"/>
      <c r="AE580" s="2"/>
      <c r="AF580" s="2"/>
      <c r="AG580" s="2"/>
      <c r="AH580" s="2"/>
      <c r="AI580" s="2"/>
      <c r="AJ580" s="2"/>
      <c r="AK580" s="2"/>
      <c r="AL580" s="2"/>
      <c r="AM580" s="2"/>
      <c r="AN580" s="2"/>
    </row>
    <row r="581" spans="2:40">
      <c r="B581" s="26">
        <v>1083</v>
      </c>
      <c r="C581" s="26" t="str">
        <f t="shared" si="64"/>
        <v>Y</v>
      </c>
      <c r="D581" s="26" t="b">
        <f t="shared" si="65"/>
        <v>0</v>
      </c>
      <c r="E581" s="26" t="str">
        <f t="shared" si="66"/>
        <v>N</v>
      </c>
      <c r="F581" s="2" t="s">
        <v>8642</v>
      </c>
      <c r="G581" s="2" t="str">
        <f t="shared" si="67"/>
        <v/>
      </c>
      <c r="H581" s="8" t="s">
        <v>368</v>
      </c>
      <c r="I581" s="8"/>
      <c r="J581" s="8"/>
      <c r="K581" s="31" t="s">
        <v>7701</v>
      </c>
      <c r="L581" s="31" t="s">
        <v>7702</v>
      </c>
      <c r="M581" s="31" t="s">
        <v>7703</v>
      </c>
      <c r="N581" s="2" t="s">
        <v>7735</v>
      </c>
      <c r="O581" s="2" t="s">
        <v>7814</v>
      </c>
      <c r="P581" s="155" t="s">
        <v>7767</v>
      </c>
      <c r="Q581" s="2" t="s">
        <v>7784</v>
      </c>
      <c r="R581" s="2" t="s">
        <v>544</v>
      </c>
      <c r="S581" s="159" t="s">
        <v>8641</v>
      </c>
      <c r="T581" s="159">
        <v>2244</v>
      </c>
      <c r="U581" s="159" t="s">
        <v>107</v>
      </c>
      <c r="V581" s="3" t="s">
        <v>7709</v>
      </c>
      <c r="W581" s="2">
        <v>200</v>
      </c>
      <c r="X581" s="2"/>
      <c r="Y581" s="2"/>
      <c r="Z581" s="2"/>
      <c r="AA581" s="2"/>
      <c r="AB581" s="2"/>
      <c r="AC581" s="2"/>
      <c r="AD581" s="2"/>
      <c r="AE581" s="2"/>
      <c r="AF581" s="2"/>
      <c r="AG581" s="2"/>
      <c r="AH581" s="2"/>
      <c r="AI581" s="2"/>
      <c r="AJ581" s="2"/>
      <c r="AK581" s="2"/>
      <c r="AL581" s="2"/>
      <c r="AM581" s="2"/>
      <c r="AN581" s="2"/>
    </row>
    <row r="582" spans="2:40">
      <c r="B582" s="26">
        <v>1084</v>
      </c>
      <c r="C582" s="26" t="str">
        <f t="shared" si="64"/>
        <v>Y</v>
      </c>
      <c r="D582" s="26" t="b">
        <f t="shared" si="65"/>
        <v>0</v>
      </c>
      <c r="E582" s="26" t="str">
        <f t="shared" si="66"/>
        <v>N</v>
      </c>
      <c r="F582" s="2" t="s">
        <v>8643</v>
      </c>
      <c r="G582" s="2" t="str">
        <f t="shared" si="67"/>
        <v/>
      </c>
      <c r="H582" s="8" t="s">
        <v>368</v>
      </c>
      <c r="I582" s="8"/>
      <c r="J582" s="8"/>
      <c r="K582" s="31" t="s">
        <v>7701</v>
      </c>
      <c r="L582" s="31" t="s">
        <v>7702</v>
      </c>
      <c r="M582" s="31" t="s">
        <v>7703</v>
      </c>
      <c r="N582" s="2" t="s">
        <v>8187</v>
      </c>
      <c r="O582" s="2" t="s">
        <v>7814</v>
      </c>
      <c r="P582" s="155" t="s">
        <v>7767</v>
      </c>
      <c r="Q582" s="2" t="s">
        <v>8218</v>
      </c>
      <c r="R582" s="2" t="s">
        <v>544</v>
      </c>
      <c r="S582" s="159" t="s">
        <v>8644</v>
      </c>
      <c r="T582" s="159">
        <v>2445</v>
      </c>
      <c r="U582" s="159" t="s">
        <v>107</v>
      </c>
      <c r="V582" s="3" t="s">
        <v>7709</v>
      </c>
      <c r="W582" s="2">
        <v>240</v>
      </c>
      <c r="X582" s="2"/>
      <c r="Y582" s="2"/>
      <c r="Z582" s="2"/>
      <c r="AA582" s="2"/>
      <c r="AB582" s="2"/>
      <c r="AC582" s="2"/>
      <c r="AD582" s="2"/>
      <c r="AE582" s="2"/>
      <c r="AF582" s="2"/>
      <c r="AG582" s="2"/>
      <c r="AH582" s="2"/>
      <c r="AI582" s="2"/>
      <c r="AJ582" s="2"/>
      <c r="AK582" s="2"/>
      <c r="AL582" s="2"/>
      <c r="AM582" s="2"/>
      <c r="AN582" s="2"/>
    </row>
    <row r="583" spans="2:40">
      <c r="B583" s="26">
        <v>1085</v>
      </c>
      <c r="C583" s="26" t="str">
        <f t="shared" si="64"/>
        <v>Y</v>
      </c>
      <c r="D583" s="26" t="b">
        <f t="shared" si="65"/>
        <v>0</v>
      </c>
      <c r="E583" s="26" t="str">
        <f t="shared" si="66"/>
        <v>N</v>
      </c>
      <c r="F583" s="2" t="s">
        <v>8645</v>
      </c>
      <c r="G583" s="2" t="str">
        <f t="shared" si="67"/>
        <v/>
      </c>
      <c r="H583" s="8" t="s">
        <v>368</v>
      </c>
      <c r="I583" s="8"/>
      <c r="J583" s="8"/>
      <c r="K583" s="31" t="s">
        <v>7701</v>
      </c>
      <c r="L583" s="31" t="s">
        <v>7702</v>
      </c>
      <c r="M583" s="31" t="s">
        <v>7703</v>
      </c>
      <c r="N583" s="2" t="s">
        <v>8191</v>
      </c>
      <c r="O583" s="2" t="s">
        <v>7814</v>
      </c>
      <c r="P583" s="155" t="s">
        <v>7767</v>
      </c>
      <c r="Q583" s="2" t="s">
        <v>8218</v>
      </c>
      <c r="R583" s="2" t="s">
        <v>544</v>
      </c>
      <c r="S583" s="159" t="s">
        <v>8644</v>
      </c>
      <c r="T583" s="159">
        <v>2445</v>
      </c>
      <c r="U583" s="159" t="s">
        <v>107</v>
      </c>
      <c r="V583" s="3" t="s">
        <v>7709</v>
      </c>
      <c r="W583" s="2">
        <v>240</v>
      </c>
      <c r="X583" s="2"/>
      <c r="Y583" s="2"/>
      <c r="Z583" s="2"/>
      <c r="AA583" s="2"/>
      <c r="AB583" s="2"/>
      <c r="AC583" s="2"/>
      <c r="AD583" s="2"/>
      <c r="AE583" s="2"/>
      <c r="AF583" s="2"/>
      <c r="AG583" s="2"/>
      <c r="AH583" s="2"/>
      <c r="AI583" s="2"/>
      <c r="AJ583" s="2"/>
      <c r="AK583" s="2"/>
      <c r="AL583" s="2"/>
      <c r="AM583" s="2"/>
      <c r="AN583" s="2"/>
    </row>
    <row r="584" spans="2:40">
      <c r="B584" s="26">
        <v>1086</v>
      </c>
      <c r="C584" s="26" t="str">
        <f t="shared" si="64"/>
        <v>Y</v>
      </c>
      <c r="D584" s="26" t="b">
        <f t="shared" si="65"/>
        <v>0</v>
      </c>
      <c r="E584" s="26" t="str">
        <f t="shared" si="66"/>
        <v>N</v>
      </c>
      <c r="F584" s="2" t="s">
        <v>8646</v>
      </c>
      <c r="G584" s="2" t="str">
        <f t="shared" si="67"/>
        <v/>
      </c>
      <c r="H584" s="8" t="s">
        <v>368</v>
      </c>
      <c r="I584" s="8"/>
      <c r="J584" s="8"/>
      <c r="K584" s="31" t="s">
        <v>7701</v>
      </c>
      <c r="L584" s="31" t="s">
        <v>7702</v>
      </c>
      <c r="M584" s="31" t="s">
        <v>7703</v>
      </c>
      <c r="N584" s="2" t="s">
        <v>7756</v>
      </c>
      <c r="O584" s="2" t="s">
        <v>7814</v>
      </c>
      <c r="P584" s="155" t="s">
        <v>7767</v>
      </c>
      <c r="Q584" s="2" t="s">
        <v>8214</v>
      </c>
      <c r="R584" s="2" t="s">
        <v>544</v>
      </c>
      <c r="S584" s="159" t="s">
        <v>8647</v>
      </c>
      <c r="T584" s="159">
        <v>2378</v>
      </c>
      <c r="U584" s="159" t="s">
        <v>107</v>
      </c>
      <c r="V584" s="3" t="s">
        <v>7709</v>
      </c>
      <c r="W584" s="2">
        <v>240</v>
      </c>
      <c r="X584" s="2"/>
      <c r="Y584" s="2"/>
      <c r="Z584" s="2"/>
      <c r="AA584" s="2"/>
      <c r="AB584" s="2"/>
      <c r="AC584" s="2"/>
      <c r="AD584" s="2"/>
      <c r="AE584" s="2"/>
      <c r="AF584" s="2"/>
      <c r="AG584" s="2"/>
      <c r="AH584" s="2"/>
      <c r="AI584" s="2"/>
      <c r="AJ584" s="2"/>
      <c r="AK584" s="2"/>
      <c r="AL584" s="2"/>
      <c r="AM584" s="2"/>
      <c r="AN584" s="2"/>
    </row>
    <row r="585" spans="2:40">
      <c r="B585" s="26">
        <v>1087</v>
      </c>
      <c r="C585" s="26" t="str">
        <f t="shared" si="64"/>
        <v>Y</v>
      </c>
      <c r="D585" s="26" t="b">
        <f t="shared" si="65"/>
        <v>0</v>
      </c>
      <c r="E585" s="26" t="str">
        <f t="shared" si="66"/>
        <v>N</v>
      </c>
      <c r="F585" s="2" t="s">
        <v>8648</v>
      </c>
      <c r="G585" s="2" t="str">
        <f t="shared" si="67"/>
        <v/>
      </c>
      <c r="H585" s="8" t="s">
        <v>368</v>
      </c>
      <c r="I585" s="8"/>
      <c r="J585" s="8"/>
      <c r="K585" s="31" t="s">
        <v>7701</v>
      </c>
      <c r="L585" s="31" t="s">
        <v>7702</v>
      </c>
      <c r="M585" s="31" t="s">
        <v>7703</v>
      </c>
      <c r="N585" s="2" t="s">
        <v>7760</v>
      </c>
      <c r="O585" s="2" t="s">
        <v>7814</v>
      </c>
      <c r="P585" s="155" t="s">
        <v>7767</v>
      </c>
      <c r="Q585" s="2" t="s">
        <v>8214</v>
      </c>
      <c r="R585" s="2" t="s">
        <v>544</v>
      </c>
      <c r="S585" s="159" t="s">
        <v>8647</v>
      </c>
      <c r="T585" s="159">
        <v>2378</v>
      </c>
      <c r="U585" s="159" t="s">
        <v>107</v>
      </c>
      <c r="V585" s="3" t="s">
        <v>7709</v>
      </c>
      <c r="W585" s="2">
        <v>240</v>
      </c>
      <c r="X585" s="2"/>
      <c r="Y585" s="2"/>
      <c r="Z585" s="2"/>
      <c r="AA585" s="2"/>
      <c r="AB585" s="2"/>
      <c r="AC585" s="2"/>
      <c r="AD585" s="2"/>
      <c r="AE585" s="2"/>
      <c r="AF585" s="2"/>
      <c r="AG585" s="2"/>
      <c r="AH585" s="2"/>
      <c r="AI585" s="2"/>
      <c r="AJ585" s="2"/>
      <c r="AK585" s="2"/>
      <c r="AL585" s="2"/>
      <c r="AM585" s="2"/>
      <c r="AN585" s="2"/>
    </row>
    <row r="586" spans="2:40">
      <c r="B586" s="26">
        <v>1088</v>
      </c>
      <c r="C586" s="26" t="str">
        <f t="shared" si="64"/>
        <v>Y</v>
      </c>
      <c r="D586" s="26" t="b">
        <f t="shared" si="65"/>
        <v>0</v>
      </c>
      <c r="E586" s="26" t="str">
        <f t="shared" si="66"/>
        <v>N</v>
      </c>
      <c r="F586" s="2" t="s">
        <v>8649</v>
      </c>
      <c r="G586" s="2" t="str">
        <f t="shared" si="67"/>
        <v/>
      </c>
      <c r="H586" s="8" t="s">
        <v>368</v>
      </c>
      <c r="I586" s="8"/>
      <c r="J586" s="8"/>
      <c r="K586" s="31" t="s">
        <v>7701</v>
      </c>
      <c r="L586" s="31" t="s">
        <v>7702</v>
      </c>
      <c r="M586" s="31" t="s">
        <v>7703</v>
      </c>
      <c r="N586" s="2" t="s">
        <v>7719</v>
      </c>
      <c r="O586" s="2" t="s">
        <v>7814</v>
      </c>
      <c r="P586" s="155" t="s">
        <v>7788</v>
      </c>
      <c r="Q586" s="2" t="s">
        <v>7800</v>
      </c>
      <c r="R586" s="2" t="s">
        <v>544</v>
      </c>
      <c r="S586" s="159" t="s">
        <v>8650</v>
      </c>
      <c r="T586" s="159">
        <v>2107</v>
      </c>
      <c r="U586" s="159" t="s">
        <v>107</v>
      </c>
      <c r="V586" s="3" t="s">
        <v>7709</v>
      </c>
      <c r="W586" s="2">
        <v>70</v>
      </c>
      <c r="X586" s="2"/>
      <c r="Y586" s="2"/>
      <c r="Z586" s="2"/>
      <c r="AA586" s="2"/>
      <c r="AB586" s="2"/>
      <c r="AC586" s="2"/>
      <c r="AD586" s="2"/>
      <c r="AE586" s="2"/>
      <c r="AF586" s="2"/>
      <c r="AG586" s="2"/>
      <c r="AH586" s="2"/>
      <c r="AI586" s="2"/>
      <c r="AJ586" s="2"/>
      <c r="AK586" s="2"/>
      <c r="AL586" s="2"/>
      <c r="AM586" s="2"/>
      <c r="AN586" s="2"/>
    </row>
    <row r="587" spans="2:40">
      <c r="B587" s="26">
        <v>1089</v>
      </c>
      <c r="C587" s="26" t="str">
        <f t="shared" si="64"/>
        <v>Y</v>
      </c>
      <c r="D587" s="26" t="b">
        <f t="shared" si="65"/>
        <v>0</v>
      </c>
      <c r="E587" s="26" t="str">
        <f t="shared" si="66"/>
        <v>N</v>
      </c>
      <c r="F587" s="2" t="s">
        <v>8651</v>
      </c>
      <c r="G587" s="2" t="str">
        <f t="shared" si="67"/>
        <v/>
      </c>
      <c r="H587" s="8" t="s">
        <v>368</v>
      </c>
      <c r="I587" s="8"/>
      <c r="J587" s="8"/>
      <c r="K587" s="31" t="s">
        <v>7701</v>
      </c>
      <c r="L587" s="31" t="s">
        <v>7702</v>
      </c>
      <c r="M587" s="31" t="s">
        <v>7703</v>
      </c>
      <c r="N587" s="2" t="s">
        <v>7723</v>
      </c>
      <c r="O587" s="2" t="s">
        <v>7814</v>
      </c>
      <c r="P587" s="155" t="s">
        <v>7788</v>
      </c>
      <c r="Q587" s="2" t="s">
        <v>7800</v>
      </c>
      <c r="R587" s="2" t="s">
        <v>544</v>
      </c>
      <c r="S587" s="159" t="s">
        <v>8650</v>
      </c>
      <c r="T587" s="159">
        <v>2107</v>
      </c>
      <c r="U587" s="159" t="s">
        <v>107</v>
      </c>
      <c r="V587" s="3" t="s">
        <v>7709</v>
      </c>
      <c r="W587" s="2">
        <v>70</v>
      </c>
      <c r="X587" s="2"/>
      <c r="Y587" s="2"/>
      <c r="Z587" s="2"/>
      <c r="AA587" s="2"/>
      <c r="AB587" s="2"/>
      <c r="AC587" s="2"/>
      <c r="AD587" s="2"/>
      <c r="AE587" s="2"/>
      <c r="AF587" s="2"/>
      <c r="AG587" s="2"/>
      <c r="AH587" s="2"/>
      <c r="AI587" s="2"/>
      <c r="AJ587" s="2"/>
      <c r="AK587" s="2"/>
      <c r="AL587" s="2"/>
      <c r="AM587" s="2"/>
      <c r="AN587" s="2"/>
    </row>
    <row r="588" spans="2:40">
      <c r="B588" s="26">
        <v>1090</v>
      </c>
      <c r="C588" s="26" t="str">
        <f t="shared" si="64"/>
        <v>Y</v>
      </c>
      <c r="D588" s="26" t="b">
        <f t="shared" si="65"/>
        <v>0</v>
      </c>
      <c r="E588" s="26" t="str">
        <f t="shared" si="66"/>
        <v>N</v>
      </c>
      <c r="F588" s="2" t="s">
        <v>8652</v>
      </c>
      <c r="G588" s="2" t="str">
        <f t="shared" si="67"/>
        <v/>
      </c>
      <c r="H588" s="8" t="s">
        <v>368</v>
      </c>
      <c r="I588" s="8"/>
      <c r="J588" s="8"/>
      <c r="K588" s="31" t="s">
        <v>7701</v>
      </c>
      <c r="L588" s="31" t="s">
        <v>7702</v>
      </c>
      <c r="M588" s="31" t="s">
        <v>7703</v>
      </c>
      <c r="N588" s="2" t="s">
        <v>7725</v>
      </c>
      <c r="O588" s="2" t="s">
        <v>7814</v>
      </c>
      <c r="P588" s="155" t="s">
        <v>7788</v>
      </c>
      <c r="Q588" s="2" t="s">
        <v>7800</v>
      </c>
      <c r="R588" s="2" t="s">
        <v>544</v>
      </c>
      <c r="S588" s="159" t="s">
        <v>8653</v>
      </c>
      <c r="T588" s="159">
        <v>2172</v>
      </c>
      <c r="U588" s="159" t="s">
        <v>107</v>
      </c>
      <c r="V588" s="3" t="s">
        <v>7709</v>
      </c>
      <c r="W588" s="2">
        <v>135</v>
      </c>
      <c r="X588" s="2"/>
      <c r="Y588" s="2"/>
      <c r="Z588" s="2"/>
      <c r="AA588" s="2"/>
      <c r="AB588" s="2"/>
      <c r="AC588" s="2"/>
      <c r="AD588" s="2"/>
      <c r="AE588" s="2"/>
      <c r="AF588" s="2"/>
      <c r="AG588" s="2"/>
      <c r="AH588" s="2"/>
      <c r="AI588" s="2"/>
      <c r="AJ588" s="2"/>
      <c r="AK588" s="2"/>
      <c r="AL588" s="2"/>
      <c r="AM588" s="2"/>
      <c r="AN588" s="2"/>
    </row>
    <row r="589" spans="2:40">
      <c r="B589" s="26">
        <v>1091</v>
      </c>
      <c r="C589" s="26" t="str">
        <f t="shared" si="64"/>
        <v>Y</v>
      </c>
      <c r="D589" s="26" t="b">
        <f t="shared" si="65"/>
        <v>0</v>
      </c>
      <c r="E589" s="26" t="str">
        <f t="shared" si="66"/>
        <v>N</v>
      </c>
      <c r="F589" s="2" t="s">
        <v>8654</v>
      </c>
      <c r="G589" s="2" t="str">
        <f t="shared" si="67"/>
        <v/>
      </c>
      <c r="H589" s="8" t="s">
        <v>368</v>
      </c>
      <c r="I589" s="8"/>
      <c r="J589" s="8"/>
      <c r="K589" s="31" t="s">
        <v>7701</v>
      </c>
      <c r="L589" s="31" t="s">
        <v>7702</v>
      </c>
      <c r="M589" s="31" t="s">
        <v>7703</v>
      </c>
      <c r="N589" s="2" t="s">
        <v>7729</v>
      </c>
      <c r="O589" s="2" t="s">
        <v>7814</v>
      </c>
      <c r="P589" s="155" t="s">
        <v>7788</v>
      </c>
      <c r="Q589" s="2" t="s">
        <v>7800</v>
      </c>
      <c r="R589" s="2" t="s">
        <v>544</v>
      </c>
      <c r="S589" s="159" t="s">
        <v>8653</v>
      </c>
      <c r="T589" s="159">
        <v>2172</v>
      </c>
      <c r="U589" s="159" t="s">
        <v>107</v>
      </c>
      <c r="V589" s="3" t="s">
        <v>7709</v>
      </c>
      <c r="W589" s="2">
        <v>135</v>
      </c>
      <c r="X589" s="2"/>
      <c r="Y589" s="2"/>
      <c r="Z589" s="2"/>
      <c r="AA589" s="2"/>
      <c r="AB589" s="2"/>
      <c r="AC589" s="2"/>
      <c r="AD589" s="2"/>
      <c r="AE589" s="2"/>
      <c r="AF589" s="2"/>
      <c r="AG589" s="2"/>
      <c r="AH589" s="2"/>
      <c r="AI589" s="2"/>
      <c r="AJ589" s="2"/>
      <c r="AK589" s="2"/>
      <c r="AL589" s="2"/>
      <c r="AM589" s="2"/>
      <c r="AN589" s="2"/>
    </row>
    <row r="590" spans="2:40">
      <c r="B590" s="26">
        <v>1092</v>
      </c>
      <c r="C590" s="26" t="str">
        <f t="shared" ref="C590:C605" si="68">IF(K590 = "BaseplateSteel","Y","N")</f>
        <v>Y</v>
      </c>
      <c r="D590" s="26" t="b">
        <f t="shared" ref="D590:D605" si="69">OR(P590 = "Woods_Sureflex", P590 = "Falk_T10_Grid")</f>
        <v>0</v>
      </c>
      <c r="E590" s="26" t="str">
        <f t="shared" ref="E590:E605" si="70">IF(AND(C590="Y", D590=TRUE),"Y","N")</f>
        <v>N</v>
      </c>
      <c r="F590" s="2" t="s">
        <v>8655</v>
      </c>
      <c r="G590" s="2" t="str">
        <f t="shared" ref="G590:G605" si="71">IF(E590="Y",F590,"")</f>
        <v/>
      </c>
      <c r="H590" s="8" t="s">
        <v>368</v>
      </c>
      <c r="I590" s="8"/>
      <c r="J590" s="8"/>
      <c r="K590" s="31" t="s">
        <v>7701</v>
      </c>
      <c r="L590" s="31" t="s">
        <v>7702</v>
      </c>
      <c r="M590" s="31" t="s">
        <v>7703</v>
      </c>
      <c r="N590" s="2" t="s">
        <v>7900</v>
      </c>
      <c r="O590" s="2" t="s">
        <v>7814</v>
      </c>
      <c r="P590" s="155" t="s">
        <v>7788</v>
      </c>
      <c r="Q590" s="2" t="s">
        <v>7807</v>
      </c>
      <c r="R590" s="2" t="s">
        <v>544</v>
      </c>
      <c r="S590" s="159" t="s">
        <v>8656</v>
      </c>
      <c r="T590" s="159">
        <v>2309</v>
      </c>
      <c r="U590" s="159" t="s">
        <v>107</v>
      </c>
      <c r="V590" s="3" t="s">
        <v>7709</v>
      </c>
      <c r="W590" s="2">
        <v>200</v>
      </c>
      <c r="X590" s="2"/>
      <c r="Y590" s="2"/>
      <c r="Z590" s="2"/>
      <c r="AA590" s="2"/>
      <c r="AB590" s="2"/>
      <c r="AC590" s="2"/>
      <c r="AD590" s="2"/>
      <c r="AE590" s="2"/>
      <c r="AF590" s="2"/>
      <c r="AG590" s="2"/>
      <c r="AH590" s="2"/>
      <c r="AI590" s="2"/>
      <c r="AJ590" s="2"/>
      <c r="AK590" s="2"/>
      <c r="AL590" s="2"/>
      <c r="AM590" s="2"/>
      <c r="AN590" s="2"/>
    </row>
    <row r="591" spans="2:40">
      <c r="B591" s="26">
        <v>1093</v>
      </c>
      <c r="C591" s="26" t="str">
        <f t="shared" si="68"/>
        <v>Y</v>
      </c>
      <c r="D591" s="26" t="b">
        <f t="shared" si="69"/>
        <v>0</v>
      </c>
      <c r="E591" s="26" t="str">
        <f t="shared" si="70"/>
        <v>N</v>
      </c>
      <c r="F591" s="2" t="s">
        <v>8657</v>
      </c>
      <c r="G591" s="2" t="str">
        <f t="shared" si="71"/>
        <v/>
      </c>
      <c r="H591" s="8" t="s">
        <v>368</v>
      </c>
      <c r="I591" s="8"/>
      <c r="J591" s="8"/>
      <c r="K591" s="31" t="s">
        <v>7701</v>
      </c>
      <c r="L591" s="31" t="s">
        <v>7702</v>
      </c>
      <c r="M591" s="31" t="s">
        <v>7703</v>
      </c>
      <c r="N591" s="2" t="s">
        <v>7903</v>
      </c>
      <c r="O591" s="2" t="s">
        <v>7814</v>
      </c>
      <c r="P591" s="155" t="s">
        <v>7788</v>
      </c>
      <c r="Q591" s="2" t="s">
        <v>7807</v>
      </c>
      <c r="R591" s="2" t="s">
        <v>544</v>
      </c>
      <c r="S591" s="159" t="s">
        <v>8656</v>
      </c>
      <c r="T591" s="159">
        <v>2309</v>
      </c>
      <c r="U591" s="159" t="s">
        <v>107</v>
      </c>
      <c r="V591" s="3" t="s">
        <v>7709</v>
      </c>
      <c r="W591" s="2">
        <v>200</v>
      </c>
      <c r="X591" s="2"/>
      <c r="Y591" s="2"/>
      <c r="Z591" s="2"/>
      <c r="AA591" s="2"/>
      <c r="AB591" s="2"/>
      <c r="AC591" s="2"/>
      <c r="AD591" s="2"/>
      <c r="AE591" s="2"/>
      <c r="AF591" s="2"/>
      <c r="AG591" s="2"/>
      <c r="AH591" s="2"/>
      <c r="AI591" s="2"/>
      <c r="AJ591" s="2"/>
      <c r="AK591" s="2"/>
      <c r="AL591" s="2"/>
      <c r="AM591" s="2"/>
      <c r="AN591" s="2"/>
    </row>
    <row r="592" spans="2:40">
      <c r="B592" s="26">
        <v>1094</v>
      </c>
      <c r="C592" s="26" t="str">
        <f t="shared" si="68"/>
        <v>Y</v>
      </c>
      <c r="D592" s="26" t="b">
        <f t="shared" si="69"/>
        <v>0</v>
      </c>
      <c r="E592" s="26" t="str">
        <f t="shared" si="70"/>
        <v>N</v>
      </c>
      <c r="F592" s="2" t="s">
        <v>8658</v>
      </c>
      <c r="G592" s="2" t="str">
        <f t="shared" si="71"/>
        <v/>
      </c>
      <c r="H592" s="8" t="s">
        <v>368</v>
      </c>
      <c r="I592" s="8"/>
      <c r="J592" s="8"/>
      <c r="K592" s="31" t="s">
        <v>7701</v>
      </c>
      <c r="L592" s="31" t="s">
        <v>7702</v>
      </c>
      <c r="M592" s="31" t="s">
        <v>7703</v>
      </c>
      <c r="N592" s="2" t="s">
        <v>7731</v>
      </c>
      <c r="O592" s="2" t="s">
        <v>7814</v>
      </c>
      <c r="P592" s="155" t="s">
        <v>7788</v>
      </c>
      <c r="Q592" s="2" t="s">
        <v>7800</v>
      </c>
      <c r="R592" s="2" t="s">
        <v>544</v>
      </c>
      <c r="S592" s="159" t="s">
        <v>8659</v>
      </c>
      <c r="T592" s="159">
        <v>2244</v>
      </c>
      <c r="U592" s="159" t="s">
        <v>107</v>
      </c>
      <c r="V592" s="3" t="s">
        <v>7709</v>
      </c>
      <c r="W592" s="2">
        <v>200</v>
      </c>
      <c r="X592" s="2"/>
      <c r="Y592" s="2"/>
      <c r="Z592" s="2"/>
      <c r="AA592" s="2"/>
      <c r="AB592" s="2"/>
      <c r="AC592" s="2"/>
      <c r="AD592" s="2"/>
      <c r="AE592" s="2"/>
      <c r="AF592" s="2"/>
      <c r="AG592" s="2"/>
      <c r="AH592" s="2"/>
      <c r="AI592" s="2"/>
      <c r="AJ592" s="2"/>
      <c r="AK592" s="2"/>
      <c r="AL592" s="2"/>
      <c r="AM592" s="2"/>
      <c r="AN592" s="2"/>
    </row>
    <row r="593" spans="2:40">
      <c r="B593" s="26">
        <v>1095</v>
      </c>
      <c r="C593" s="26" t="str">
        <f t="shared" si="68"/>
        <v>Y</v>
      </c>
      <c r="D593" s="26" t="b">
        <f t="shared" si="69"/>
        <v>0</v>
      </c>
      <c r="E593" s="26" t="str">
        <f t="shared" si="70"/>
        <v>N</v>
      </c>
      <c r="F593" s="2" t="s">
        <v>8660</v>
      </c>
      <c r="G593" s="2" t="str">
        <f t="shared" si="71"/>
        <v/>
      </c>
      <c r="H593" s="8" t="s">
        <v>368</v>
      </c>
      <c r="I593" s="8"/>
      <c r="J593" s="8"/>
      <c r="K593" s="31" t="s">
        <v>7701</v>
      </c>
      <c r="L593" s="31" t="s">
        <v>7702</v>
      </c>
      <c r="M593" s="31" t="s">
        <v>7703</v>
      </c>
      <c r="N593" s="2" t="s">
        <v>7735</v>
      </c>
      <c r="O593" s="2" t="s">
        <v>7814</v>
      </c>
      <c r="P593" s="155" t="s">
        <v>7788</v>
      </c>
      <c r="Q593" s="2" t="s">
        <v>7800</v>
      </c>
      <c r="R593" s="2" t="s">
        <v>544</v>
      </c>
      <c r="S593" s="159" t="s">
        <v>8659</v>
      </c>
      <c r="T593" s="159">
        <v>2244</v>
      </c>
      <c r="U593" s="159" t="s">
        <v>107</v>
      </c>
      <c r="V593" s="3" t="s">
        <v>7709</v>
      </c>
      <c r="W593" s="2">
        <v>200</v>
      </c>
      <c r="X593" s="2"/>
      <c r="Y593" s="2"/>
      <c r="Z593" s="2"/>
      <c r="AA593" s="2"/>
      <c r="AB593" s="2"/>
      <c r="AC593" s="2"/>
      <c r="AD593" s="2"/>
      <c r="AE593" s="2"/>
      <c r="AF593" s="2"/>
      <c r="AG593" s="2"/>
      <c r="AH593" s="2"/>
      <c r="AI593" s="2"/>
      <c r="AJ593" s="2"/>
      <c r="AK593" s="2"/>
      <c r="AL593" s="2"/>
      <c r="AM593" s="2"/>
      <c r="AN593" s="2"/>
    </row>
    <row r="594" spans="2:40">
      <c r="B594" s="26">
        <v>1096</v>
      </c>
      <c r="C594" s="26" t="str">
        <f t="shared" si="68"/>
        <v>Y</v>
      </c>
      <c r="D594" s="26" t="b">
        <f t="shared" si="69"/>
        <v>0</v>
      </c>
      <c r="E594" s="26" t="str">
        <f t="shared" si="70"/>
        <v>N</v>
      </c>
      <c r="F594" s="2" t="s">
        <v>8661</v>
      </c>
      <c r="G594" s="2" t="str">
        <f t="shared" si="71"/>
        <v/>
      </c>
      <c r="H594" s="8" t="s">
        <v>368</v>
      </c>
      <c r="I594" s="8"/>
      <c r="J594" s="8"/>
      <c r="K594" s="31" t="s">
        <v>7701</v>
      </c>
      <c r="L594" s="31" t="s">
        <v>7702</v>
      </c>
      <c r="M594" s="31" t="s">
        <v>7703</v>
      </c>
      <c r="N594" s="2" t="s">
        <v>8187</v>
      </c>
      <c r="O594" s="2" t="s">
        <v>7814</v>
      </c>
      <c r="P594" s="155" t="s">
        <v>7788</v>
      </c>
      <c r="Q594" s="2" t="s">
        <v>8083</v>
      </c>
      <c r="R594" s="2" t="s">
        <v>544</v>
      </c>
      <c r="S594" s="159" t="s">
        <v>8662</v>
      </c>
      <c r="T594" s="159">
        <v>2445</v>
      </c>
      <c r="U594" s="159" t="s">
        <v>107</v>
      </c>
      <c r="V594" s="3" t="s">
        <v>7709</v>
      </c>
      <c r="W594" s="2">
        <v>240</v>
      </c>
      <c r="X594" s="2"/>
      <c r="Y594" s="2"/>
      <c r="Z594" s="2"/>
      <c r="AA594" s="2"/>
      <c r="AB594" s="2"/>
      <c r="AC594" s="2"/>
      <c r="AD594" s="2"/>
      <c r="AE594" s="2"/>
      <c r="AF594" s="2"/>
      <c r="AG594" s="2"/>
      <c r="AH594" s="2"/>
      <c r="AI594" s="2"/>
      <c r="AJ594" s="2"/>
      <c r="AK594" s="2"/>
      <c r="AL594" s="2"/>
      <c r="AM594" s="2"/>
      <c r="AN594" s="2"/>
    </row>
    <row r="595" spans="2:40">
      <c r="B595" s="26">
        <v>1097</v>
      </c>
      <c r="C595" s="26" t="str">
        <f t="shared" si="68"/>
        <v>Y</v>
      </c>
      <c r="D595" s="26" t="b">
        <f t="shared" si="69"/>
        <v>0</v>
      </c>
      <c r="E595" s="26" t="str">
        <f t="shared" si="70"/>
        <v>N</v>
      </c>
      <c r="F595" s="2" t="s">
        <v>8663</v>
      </c>
      <c r="G595" s="2" t="str">
        <f t="shared" si="71"/>
        <v/>
      </c>
      <c r="H595" s="8" t="s">
        <v>368</v>
      </c>
      <c r="I595" s="8"/>
      <c r="J595" s="8"/>
      <c r="K595" s="31" t="s">
        <v>7701</v>
      </c>
      <c r="L595" s="31" t="s">
        <v>7702</v>
      </c>
      <c r="M595" s="31" t="s">
        <v>7703</v>
      </c>
      <c r="N595" s="2" t="s">
        <v>8191</v>
      </c>
      <c r="O595" s="2" t="s">
        <v>7814</v>
      </c>
      <c r="P595" s="155" t="s">
        <v>7788</v>
      </c>
      <c r="Q595" s="2" t="s">
        <v>8083</v>
      </c>
      <c r="R595" s="2" t="s">
        <v>544</v>
      </c>
      <c r="S595" s="159" t="s">
        <v>8662</v>
      </c>
      <c r="T595" s="159">
        <v>2445</v>
      </c>
      <c r="U595" s="159" t="s">
        <v>107</v>
      </c>
      <c r="V595" s="3" t="s">
        <v>7709</v>
      </c>
      <c r="W595" s="2">
        <v>240</v>
      </c>
      <c r="X595" s="2"/>
      <c r="Y595" s="2"/>
      <c r="Z595" s="2"/>
      <c r="AA595" s="2"/>
      <c r="AB595" s="2"/>
      <c r="AC595" s="2"/>
      <c r="AD595" s="2"/>
      <c r="AE595" s="2"/>
      <c r="AF595" s="2"/>
      <c r="AG595" s="2"/>
      <c r="AH595" s="2"/>
      <c r="AI595" s="2"/>
      <c r="AJ595" s="2"/>
      <c r="AK595" s="2"/>
      <c r="AL595" s="2"/>
      <c r="AM595" s="2"/>
      <c r="AN595" s="2"/>
    </row>
    <row r="596" spans="2:40">
      <c r="B596" s="26">
        <v>1098</v>
      </c>
      <c r="C596" s="26" t="str">
        <f t="shared" si="68"/>
        <v>Y</v>
      </c>
      <c r="D596" s="26" t="b">
        <f t="shared" si="69"/>
        <v>0</v>
      </c>
      <c r="E596" s="26" t="str">
        <f t="shared" si="70"/>
        <v>N</v>
      </c>
      <c r="F596" s="2" t="s">
        <v>8664</v>
      </c>
      <c r="G596" s="2" t="str">
        <f t="shared" si="71"/>
        <v/>
      </c>
      <c r="H596" s="8" t="s">
        <v>368</v>
      </c>
      <c r="I596" s="8"/>
      <c r="J596" s="8"/>
      <c r="K596" s="31" t="s">
        <v>7701</v>
      </c>
      <c r="L596" s="31" t="s">
        <v>7702</v>
      </c>
      <c r="M596" s="31" t="s">
        <v>7703</v>
      </c>
      <c r="N596" s="2" t="s">
        <v>7756</v>
      </c>
      <c r="O596" s="2" t="s">
        <v>7814</v>
      </c>
      <c r="P596" s="155" t="s">
        <v>7788</v>
      </c>
      <c r="Q596" s="2" t="s">
        <v>7807</v>
      </c>
      <c r="R596" s="2" t="s">
        <v>544</v>
      </c>
      <c r="S596" s="159" t="s">
        <v>8665</v>
      </c>
      <c r="T596" s="159">
        <v>2378</v>
      </c>
      <c r="U596" s="159" t="s">
        <v>107</v>
      </c>
      <c r="V596" s="3" t="s">
        <v>7709</v>
      </c>
      <c r="W596" s="2">
        <v>240</v>
      </c>
      <c r="X596" s="2"/>
      <c r="Y596" s="2"/>
      <c r="Z596" s="2"/>
      <c r="AA596" s="2"/>
      <c r="AB596" s="2"/>
      <c r="AC596" s="2"/>
      <c r="AD596" s="2"/>
      <c r="AE596" s="2"/>
      <c r="AF596" s="2"/>
      <c r="AG596" s="2"/>
      <c r="AH596" s="2"/>
      <c r="AI596" s="2"/>
      <c r="AJ596" s="2"/>
      <c r="AK596" s="2"/>
      <c r="AL596" s="2"/>
      <c r="AM596" s="2"/>
      <c r="AN596" s="2"/>
    </row>
    <row r="597" spans="2:40">
      <c r="B597" s="26">
        <v>1099</v>
      </c>
      <c r="C597" s="26" t="str">
        <f t="shared" si="68"/>
        <v>Y</v>
      </c>
      <c r="D597" s="26" t="b">
        <f t="shared" si="69"/>
        <v>0</v>
      </c>
      <c r="E597" s="26" t="str">
        <f t="shared" si="70"/>
        <v>N</v>
      </c>
      <c r="F597" s="2" t="s">
        <v>8666</v>
      </c>
      <c r="G597" s="2" t="str">
        <f t="shared" si="71"/>
        <v/>
      </c>
      <c r="H597" s="8" t="s">
        <v>368</v>
      </c>
      <c r="I597" s="8"/>
      <c r="J597" s="8"/>
      <c r="K597" s="31" t="s">
        <v>7701</v>
      </c>
      <c r="L597" s="31" t="s">
        <v>7702</v>
      </c>
      <c r="M597" s="31" t="s">
        <v>7703</v>
      </c>
      <c r="N597" s="2" t="s">
        <v>7760</v>
      </c>
      <c r="O597" s="2" t="s">
        <v>7814</v>
      </c>
      <c r="P597" s="155" t="s">
        <v>7788</v>
      </c>
      <c r="Q597" s="2" t="s">
        <v>7807</v>
      </c>
      <c r="R597" s="2" t="s">
        <v>544</v>
      </c>
      <c r="S597" s="159" t="s">
        <v>8665</v>
      </c>
      <c r="T597" s="159">
        <v>2378</v>
      </c>
      <c r="U597" s="159" t="s">
        <v>107</v>
      </c>
      <c r="V597" s="3" t="s">
        <v>7709</v>
      </c>
      <c r="W597" s="2">
        <v>240</v>
      </c>
      <c r="X597" s="2"/>
      <c r="Y597" s="2"/>
      <c r="Z597" s="2"/>
      <c r="AA597" s="2"/>
      <c r="AB597" s="2"/>
      <c r="AC597" s="2"/>
      <c r="AD597" s="2"/>
      <c r="AE597" s="2"/>
      <c r="AF597" s="2"/>
      <c r="AG597" s="2"/>
      <c r="AH597" s="2"/>
      <c r="AI597" s="2"/>
      <c r="AJ597" s="2"/>
      <c r="AK597" s="2"/>
      <c r="AL597" s="2"/>
      <c r="AM597" s="2"/>
      <c r="AN597" s="2"/>
    </row>
    <row r="598" spans="2:40">
      <c r="B598" s="26">
        <v>1100</v>
      </c>
      <c r="C598" s="26" t="str">
        <f t="shared" si="68"/>
        <v>Y</v>
      </c>
      <c r="D598" s="26" t="b">
        <f t="shared" si="69"/>
        <v>0</v>
      </c>
      <c r="E598" s="26" t="str">
        <f t="shared" si="70"/>
        <v>N</v>
      </c>
      <c r="F598" s="2" t="s">
        <v>8667</v>
      </c>
      <c r="G598" s="2" t="str">
        <f t="shared" si="71"/>
        <v/>
      </c>
      <c r="H598" s="8" t="s">
        <v>368</v>
      </c>
      <c r="I598" s="8"/>
      <c r="J598" s="8"/>
      <c r="K598" s="31" t="s">
        <v>7701</v>
      </c>
      <c r="L598" s="31" t="s">
        <v>7702</v>
      </c>
      <c r="M598" s="31" t="s">
        <v>7703</v>
      </c>
      <c r="N598" s="2" t="s">
        <v>7762</v>
      </c>
      <c r="O598" s="2" t="s">
        <v>7814</v>
      </c>
      <c r="P598" s="155" t="s">
        <v>7788</v>
      </c>
      <c r="Q598" s="2" t="s">
        <v>7807</v>
      </c>
      <c r="R598" s="2" t="s">
        <v>544</v>
      </c>
      <c r="S598" s="159" t="s">
        <v>8668</v>
      </c>
      <c r="T598" s="159">
        <v>2515</v>
      </c>
      <c r="U598" s="159" t="s">
        <v>107</v>
      </c>
      <c r="V598" s="3" t="s">
        <v>7709</v>
      </c>
      <c r="W598" s="2">
        <v>265</v>
      </c>
      <c r="X598" s="2"/>
      <c r="Y598" s="2"/>
      <c r="Z598" s="2"/>
      <c r="AA598" s="2"/>
      <c r="AB598" s="2"/>
      <c r="AC598" s="2"/>
      <c r="AD598" s="2"/>
      <c r="AE598" s="2"/>
      <c r="AF598" s="2"/>
      <c r="AG598" s="2"/>
      <c r="AH598" s="2"/>
      <c r="AI598" s="2"/>
      <c r="AJ598" s="2"/>
      <c r="AK598" s="2"/>
      <c r="AL598" s="2"/>
      <c r="AM598" s="2"/>
      <c r="AN598" s="2"/>
    </row>
    <row r="599" spans="2:40">
      <c r="B599" s="26">
        <v>1101</v>
      </c>
      <c r="C599" s="26" t="str">
        <f t="shared" si="68"/>
        <v>Y</v>
      </c>
      <c r="D599" s="26" t="b">
        <f t="shared" si="69"/>
        <v>0</v>
      </c>
      <c r="E599" s="26" t="str">
        <f t="shared" si="70"/>
        <v>N</v>
      </c>
      <c r="F599" s="2" t="s">
        <v>8669</v>
      </c>
      <c r="G599" s="2" t="str">
        <f t="shared" si="71"/>
        <v/>
      </c>
      <c r="H599" s="8" t="s">
        <v>368</v>
      </c>
      <c r="I599" s="8"/>
      <c r="J599" s="8"/>
      <c r="K599" s="31" t="s">
        <v>7701</v>
      </c>
      <c r="L599" s="31" t="s">
        <v>7702</v>
      </c>
      <c r="M599" s="31" t="s">
        <v>7703</v>
      </c>
      <c r="N599" s="2" t="s">
        <v>7765</v>
      </c>
      <c r="O599" s="2" t="s">
        <v>7814</v>
      </c>
      <c r="P599" s="155" t="s">
        <v>7788</v>
      </c>
      <c r="Q599" s="2" t="s">
        <v>7807</v>
      </c>
      <c r="R599" s="2" t="s">
        <v>544</v>
      </c>
      <c r="S599" s="159" t="s">
        <v>8668</v>
      </c>
      <c r="T599" s="159">
        <v>2515</v>
      </c>
      <c r="U599" s="159" t="s">
        <v>107</v>
      </c>
      <c r="V599" s="3" t="s">
        <v>7709</v>
      </c>
      <c r="W599" s="2">
        <v>265</v>
      </c>
      <c r="X599" s="2"/>
      <c r="Y599" s="2"/>
      <c r="Z599" s="2"/>
      <c r="AA599" s="2"/>
      <c r="AB599" s="2"/>
      <c r="AC599" s="2"/>
      <c r="AD599" s="2"/>
      <c r="AE599" s="2"/>
      <c r="AF599" s="2"/>
      <c r="AG599" s="2"/>
      <c r="AH599" s="2"/>
      <c r="AI599" s="2"/>
      <c r="AJ599" s="2"/>
      <c r="AK599" s="2"/>
      <c r="AL599" s="2"/>
      <c r="AM599" s="2"/>
      <c r="AN599" s="2"/>
    </row>
    <row r="600" spans="2:40">
      <c r="B600" s="26">
        <v>1102</v>
      </c>
      <c r="C600" s="26" t="str">
        <f t="shared" si="68"/>
        <v>Y</v>
      </c>
      <c r="D600" s="26" t="b">
        <f t="shared" si="69"/>
        <v>0</v>
      </c>
      <c r="E600" s="26" t="str">
        <f t="shared" si="70"/>
        <v>N</v>
      </c>
      <c r="F600" s="2" t="s">
        <v>8670</v>
      </c>
      <c r="G600" s="2" t="str">
        <f t="shared" si="71"/>
        <v/>
      </c>
      <c r="H600" s="8" t="s">
        <v>368</v>
      </c>
      <c r="I600" s="8"/>
      <c r="J600" s="8"/>
      <c r="K600" s="31" t="s">
        <v>7701</v>
      </c>
      <c r="L600" s="31" t="s">
        <v>7702</v>
      </c>
      <c r="M600" s="31" t="s">
        <v>7703</v>
      </c>
      <c r="N600" s="2" t="s">
        <v>8326</v>
      </c>
      <c r="O600" s="2" t="s">
        <v>7814</v>
      </c>
      <c r="P600" s="155" t="s">
        <v>7788</v>
      </c>
      <c r="Q600" s="2" t="s">
        <v>8083</v>
      </c>
      <c r="R600" s="2" t="s">
        <v>544</v>
      </c>
      <c r="S600" s="159" t="s">
        <v>8671</v>
      </c>
      <c r="T600" s="159">
        <v>2923</v>
      </c>
      <c r="U600" s="159" t="s">
        <v>107</v>
      </c>
      <c r="V600" s="3" t="s">
        <v>7709</v>
      </c>
      <c r="W600" s="2">
        <v>310</v>
      </c>
      <c r="X600" s="2"/>
      <c r="Y600" s="2"/>
      <c r="Z600" s="2"/>
      <c r="AA600" s="2"/>
      <c r="AB600" s="2"/>
      <c r="AC600" s="2"/>
      <c r="AD600" s="2"/>
      <c r="AE600" s="2"/>
      <c r="AF600" s="2"/>
      <c r="AG600" s="2"/>
      <c r="AH600" s="2"/>
      <c r="AI600" s="2"/>
      <c r="AJ600" s="2"/>
      <c r="AK600" s="2"/>
      <c r="AL600" s="2"/>
      <c r="AM600" s="2"/>
      <c r="AN600" s="2"/>
    </row>
    <row r="601" spans="2:40">
      <c r="B601" s="26">
        <v>1103</v>
      </c>
      <c r="C601" s="26" t="str">
        <f t="shared" si="68"/>
        <v>Y</v>
      </c>
      <c r="D601" s="26" t="b">
        <f t="shared" si="69"/>
        <v>0</v>
      </c>
      <c r="E601" s="26" t="str">
        <f t="shared" si="70"/>
        <v>N</v>
      </c>
      <c r="F601" s="2" t="s">
        <v>8672</v>
      </c>
      <c r="G601" s="2" t="str">
        <f t="shared" si="71"/>
        <v/>
      </c>
      <c r="H601" s="8" t="s">
        <v>368</v>
      </c>
      <c r="I601" s="8"/>
      <c r="J601" s="8"/>
      <c r="K601" s="31" t="s">
        <v>7701</v>
      </c>
      <c r="L601" s="31" t="s">
        <v>7702</v>
      </c>
      <c r="M601" s="31" t="s">
        <v>7703</v>
      </c>
      <c r="N601" s="2" t="s">
        <v>8329</v>
      </c>
      <c r="O601" s="2" t="s">
        <v>7814</v>
      </c>
      <c r="P601" s="155" t="s">
        <v>7788</v>
      </c>
      <c r="Q601" s="2" t="s">
        <v>8083</v>
      </c>
      <c r="R601" s="2" t="s">
        <v>544</v>
      </c>
      <c r="S601" s="159" t="s">
        <v>8671</v>
      </c>
      <c r="T601" s="159">
        <v>2923</v>
      </c>
      <c r="U601" s="159" t="s">
        <v>107</v>
      </c>
      <c r="V601" s="3" t="s">
        <v>7709</v>
      </c>
      <c r="W601" s="2">
        <v>310</v>
      </c>
      <c r="X601" s="2"/>
      <c r="Y601" s="2"/>
      <c r="Z601" s="2"/>
      <c r="AA601" s="2"/>
      <c r="AB601" s="2"/>
      <c r="AC601" s="2"/>
      <c r="AD601" s="2"/>
      <c r="AE601" s="2"/>
      <c r="AF601" s="2"/>
      <c r="AG601" s="2"/>
      <c r="AH601" s="2"/>
      <c r="AI601" s="2"/>
      <c r="AJ601" s="2"/>
      <c r="AK601" s="2"/>
      <c r="AL601" s="2"/>
      <c r="AM601" s="2"/>
      <c r="AN601" s="2"/>
    </row>
    <row r="602" spans="2:40">
      <c r="B602" s="26">
        <v>1104</v>
      </c>
      <c r="C602" s="26" t="str">
        <f t="shared" si="68"/>
        <v>Y</v>
      </c>
      <c r="D602" s="26" t="b">
        <f t="shared" si="69"/>
        <v>0</v>
      </c>
      <c r="E602" s="26" t="str">
        <f t="shared" si="70"/>
        <v>N</v>
      </c>
      <c r="F602" s="2" t="s">
        <v>8673</v>
      </c>
      <c r="G602" s="2" t="str">
        <f t="shared" si="71"/>
        <v/>
      </c>
      <c r="H602" s="8" t="s">
        <v>368</v>
      </c>
      <c r="I602" s="8"/>
      <c r="J602" s="8"/>
      <c r="K602" s="31" t="s">
        <v>7701</v>
      </c>
      <c r="L602" s="31" t="s">
        <v>7702</v>
      </c>
      <c r="M602" s="31" t="s">
        <v>7703</v>
      </c>
      <c r="N602" s="2" t="s">
        <v>8331</v>
      </c>
      <c r="O602" s="2" t="s">
        <v>7814</v>
      </c>
      <c r="P602" s="155" t="s">
        <v>7788</v>
      </c>
      <c r="Q602" s="2" t="s">
        <v>8383</v>
      </c>
      <c r="R602" s="2" t="s">
        <v>544</v>
      </c>
      <c r="S602" s="159" t="s">
        <v>8674</v>
      </c>
      <c r="T602" s="159">
        <v>4421</v>
      </c>
      <c r="U602" s="159" t="s">
        <v>107</v>
      </c>
      <c r="V602" s="3" t="s">
        <v>7709</v>
      </c>
      <c r="W602" s="2">
        <v>420</v>
      </c>
      <c r="X602" s="2"/>
      <c r="Y602" s="2"/>
      <c r="Z602" s="2"/>
      <c r="AA602" s="2"/>
      <c r="AB602" s="2"/>
      <c r="AC602" s="2"/>
      <c r="AD602" s="2"/>
      <c r="AE602" s="2"/>
      <c r="AF602" s="2"/>
      <c r="AG602" s="2"/>
      <c r="AH602" s="2"/>
      <c r="AI602" s="2"/>
      <c r="AJ602" s="2"/>
      <c r="AK602" s="2"/>
      <c r="AL602" s="2"/>
      <c r="AM602" s="2"/>
      <c r="AN602" s="2"/>
    </row>
    <row r="603" spans="2:40">
      <c r="B603" s="26">
        <v>1105</v>
      </c>
      <c r="C603" s="26" t="str">
        <f t="shared" si="68"/>
        <v>Y</v>
      </c>
      <c r="D603" s="26" t="b">
        <f t="shared" si="69"/>
        <v>0</v>
      </c>
      <c r="E603" s="26" t="str">
        <f t="shared" si="70"/>
        <v>N</v>
      </c>
      <c r="F603" s="2" t="s">
        <v>8675</v>
      </c>
      <c r="G603" s="2" t="str">
        <f t="shared" si="71"/>
        <v/>
      </c>
      <c r="H603" s="8" t="s">
        <v>368</v>
      </c>
      <c r="I603" s="8"/>
      <c r="J603" s="8"/>
      <c r="K603" s="31" t="s">
        <v>7701</v>
      </c>
      <c r="L603" s="31" t="s">
        <v>7702</v>
      </c>
      <c r="M603" s="31" t="s">
        <v>7703</v>
      </c>
      <c r="N603" s="2" t="s">
        <v>8335</v>
      </c>
      <c r="O603" s="2" t="s">
        <v>7814</v>
      </c>
      <c r="P603" s="155" t="s">
        <v>7788</v>
      </c>
      <c r="Q603" s="2" t="s">
        <v>8383</v>
      </c>
      <c r="R603" s="2" t="s">
        <v>544</v>
      </c>
      <c r="S603" s="159" t="s">
        <v>8676</v>
      </c>
      <c r="T603" s="159">
        <v>4421</v>
      </c>
      <c r="U603" s="159" t="s">
        <v>107</v>
      </c>
      <c r="V603" s="3" t="s">
        <v>7709</v>
      </c>
      <c r="W603" s="2">
        <v>420</v>
      </c>
      <c r="X603" s="2"/>
      <c r="Y603" s="2"/>
      <c r="Z603" s="2"/>
      <c r="AA603" s="2"/>
      <c r="AB603" s="2"/>
      <c r="AC603" s="2"/>
      <c r="AD603" s="2"/>
      <c r="AE603" s="2"/>
      <c r="AF603" s="2"/>
      <c r="AG603" s="2"/>
      <c r="AH603" s="2"/>
      <c r="AI603" s="2"/>
      <c r="AJ603" s="2"/>
      <c r="AK603" s="2"/>
      <c r="AL603" s="2"/>
      <c r="AM603" s="2"/>
      <c r="AN603" s="2"/>
    </row>
    <row r="604" spans="2:40">
      <c r="B604" s="26">
        <v>1106</v>
      </c>
      <c r="C604" s="26" t="str">
        <f t="shared" si="68"/>
        <v>Y</v>
      </c>
      <c r="D604" s="26" t="b">
        <f t="shared" si="69"/>
        <v>0</v>
      </c>
      <c r="E604" s="26" t="str">
        <f t="shared" si="70"/>
        <v>N</v>
      </c>
      <c r="F604" s="2" t="s">
        <v>8677</v>
      </c>
      <c r="G604" s="2" t="str">
        <f t="shared" si="71"/>
        <v/>
      </c>
      <c r="H604" s="8" t="s">
        <v>368</v>
      </c>
      <c r="I604" s="8"/>
      <c r="J604" s="8"/>
      <c r="K604" s="31" t="s">
        <v>7701</v>
      </c>
      <c r="L604" s="31" t="s">
        <v>7702</v>
      </c>
      <c r="M604" s="31" t="s">
        <v>7703</v>
      </c>
      <c r="N604" s="2" t="s">
        <v>8338</v>
      </c>
      <c r="O604" s="2" t="s">
        <v>7814</v>
      </c>
      <c r="P604" s="155" t="s">
        <v>7788</v>
      </c>
      <c r="Q604" s="2" t="s">
        <v>8383</v>
      </c>
      <c r="R604" s="2" t="s">
        <v>544</v>
      </c>
      <c r="S604" s="159" t="s">
        <v>8678</v>
      </c>
      <c r="T604" s="159">
        <v>4966</v>
      </c>
      <c r="U604" s="159" t="s">
        <v>107</v>
      </c>
      <c r="V604" s="3" t="s">
        <v>7709</v>
      </c>
      <c r="W604" s="2">
        <v>600</v>
      </c>
      <c r="X604" s="2"/>
      <c r="Y604" s="2"/>
      <c r="Z604" s="2"/>
      <c r="AA604" s="2"/>
      <c r="AB604" s="2"/>
      <c r="AC604" s="2"/>
      <c r="AD604" s="2"/>
      <c r="AE604" s="2"/>
      <c r="AF604" s="2"/>
      <c r="AG604" s="2"/>
      <c r="AH604" s="2"/>
      <c r="AI604" s="2"/>
      <c r="AJ604" s="2"/>
      <c r="AK604" s="2"/>
      <c r="AL604" s="2"/>
      <c r="AM604" s="2"/>
      <c r="AN604" s="2"/>
    </row>
    <row r="605" spans="2:40">
      <c r="B605" s="26">
        <v>1155</v>
      </c>
      <c r="C605" s="26" t="str">
        <f t="shared" si="68"/>
        <v>Y</v>
      </c>
      <c r="D605" s="26" t="b">
        <f t="shared" si="69"/>
        <v>1</v>
      </c>
      <c r="E605" s="26" t="str">
        <f t="shared" si="70"/>
        <v>Y</v>
      </c>
      <c r="F605" s="2" t="s">
        <v>8679</v>
      </c>
      <c r="G605" s="2" t="str">
        <f t="shared" si="71"/>
        <v>ConTab_BOM_KP_Baseplates_1155</v>
      </c>
      <c r="H605" s="8" t="s">
        <v>368</v>
      </c>
      <c r="I605" s="8"/>
      <c r="J605" s="8"/>
      <c r="K605" s="31" t="s">
        <v>7701</v>
      </c>
      <c r="L605" s="31" t="s">
        <v>7702</v>
      </c>
      <c r="M605" s="31" t="s">
        <v>7703</v>
      </c>
      <c r="N605" s="2" t="s">
        <v>8335</v>
      </c>
      <c r="O605" s="2" t="s">
        <v>7705</v>
      </c>
      <c r="P605" s="155" t="s">
        <v>7737</v>
      </c>
      <c r="Q605" s="2" t="s">
        <v>8332</v>
      </c>
      <c r="R605" s="2" t="s">
        <v>544</v>
      </c>
      <c r="S605" s="159" t="s">
        <v>8680</v>
      </c>
      <c r="T605" s="159">
        <v>3685</v>
      </c>
      <c r="U605" s="159" t="s">
        <v>107</v>
      </c>
      <c r="V605" s="3" t="s">
        <v>7709</v>
      </c>
      <c r="W605" s="2">
        <v>420</v>
      </c>
      <c r="X605" s="2"/>
      <c r="Y605" s="2"/>
      <c r="Z605" s="2"/>
      <c r="AA605" s="2"/>
      <c r="AB605" s="2"/>
      <c r="AC605" s="2"/>
      <c r="AD605" s="2"/>
      <c r="AE605" s="2"/>
      <c r="AF605" s="2"/>
      <c r="AG605" s="2"/>
      <c r="AH605" s="2"/>
      <c r="AI605" s="2"/>
      <c r="AJ605" s="2"/>
      <c r="AK605" s="2"/>
      <c r="AL605" s="2"/>
      <c r="AM605" s="2"/>
      <c r="AN605" s="2"/>
    </row>
    <row r="606" spans="2:40">
      <c r="B606" s="26">
        <v>1156</v>
      </c>
      <c r="C606" s="26" t="str">
        <f t="shared" ref="C606:C640" si="72">IF(K606 = "BaseplateSteel","Y","N")</f>
        <v>Y</v>
      </c>
      <c r="D606" s="26" t="b">
        <f t="shared" ref="D606:D640" si="73">OR(P606 = "Woods_Sureflex", P606 = "Falk_T10_Grid")</f>
        <v>1</v>
      </c>
      <c r="E606" s="26" t="str">
        <f t="shared" ref="E606:E640" si="74">IF(AND(C606="Y", D606=TRUE),"Y","N")</f>
        <v>Y</v>
      </c>
      <c r="F606" s="2" t="s">
        <v>8681</v>
      </c>
      <c r="G606" s="2" t="str">
        <f t="shared" ref="G606:G640" si="75">IF(E606="Y",F606,"")</f>
        <v>ConTab_BOM_KP_Baseplates_1156</v>
      </c>
      <c r="H606" s="8" t="s">
        <v>368</v>
      </c>
      <c r="I606" s="8"/>
      <c r="J606" s="8"/>
      <c r="K606" s="31" t="s">
        <v>7701</v>
      </c>
      <c r="L606" s="31" t="s">
        <v>7702</v>
      </c>
      <c r="M606" s="31" t="s">
        <v>7703</v>
      </c>
      <c r="N606" s="2" t="s">
        <v>8338</v>
      </c>
      <c r="O606" s="2" t="s">
        <v>7705</v>
      </c>
      <c r="P606" s="155" t="s">
        <v>7737</v>
      </c>
      <c r="Q606" s="2" t="s">
        <v>8332</v>
      </c>
      <c r="R606" s="2" t="s">
        <v>544</v>
      </c>
      <c r="S606" s="159" t="s">
        <v>8682</v>
      </c>
      <c r="T606" s="159">
        <v>4229</v>
      </c>
      <c r="U606" s="159" t="s">
        <v>107</v>
      </c>
      <c r="V606" s="3" t="s">
        <v>7709</v>
      </c>
      <c r="W606" s="2">
        <v>600</v>
      </c>
      <c r="X606" s="2"/>
      <c r="Y606" s="2"/>
      <c r="Z606" s="2"/>
      <c r="AA606" s="2"/>
      <c r="AB606" s="2"/>
      <c r="AC606" s="2"/>
      <c r="AD606" s="2"/>
      <c r="AE606" s="2"/>
      <c r="AF606" s="2"/>
      <c r="AG606" s="2"/>
      <c r="AH606" s="2"/>
      <c r="AI606" s="2"/>
      <c r="AJ606" s="2"/>
      <c r="AK606" s="2"/>
      <c r="AL606" s="2"/>
      <c r="AM606" s="2"/>
      <c r="AN606" s="2"/>
    </row>
    <row r="607" spans="2:40">
      <c r="B607" s="26">
        <v>1176</v>
      </c>
      <c r="C607" s="26" t="str">
        <f t="shared" si="72"/>
        <v>N</v>
      </c>
      <c r="D607" s="26" t="b">
        <f t="shared" si="73"/>
        <v>0</v>
      </c>
      <c r="E607" s="26" t="str">
        <f t="shared" si="74"/>
        <v>N</v>
      </c>
      <c r="F607" s="2" t="s">
        <v>8683</v>
      </c>
      <c r="G607" s="2" t="str">
        <f t="shared" si="75"/>
        <v/>
      </c>
      <c r="H607" s="8" t="s">
        <v>368</v>
      </c>
      <c r="I607" s="8"/>
      <c r="J607" s="8"/>
      <c r="K607" s="8" t="s">
        <v>7887</v>
      </c>
      <c r="L607" s="8" t="s">
        <v>7887</v>
      </c>
      <c r="M607" s="31" t="s">
        <v>7888</v>
      </c>
      <c r="P607" s="155"/>
      <c r="R607" s="2" t="s">
        <v>544</v>
      </c>
      <c r="S607" s="25" t="s">
        <v>8684</v>
      </c>
      <c r="T607" s="159">
        <v>0</v>
      </c>
      <c r="U607" s="159" t="s">
        <v>14326</v>
      </c>
      <c r="V607" s="3" t="s">
        <v>552</v>
      </c>
      <c r="X607" s="2"/>
      <c r="Y607" s="2"/>
      <c r="Z607" s="2"/>
      <c r="AA607" s="2"/>
      <c r="AB607" s="2"/>
      <c r="AC607" s="2"/>
      <c r="AD607" s="2"/>
      <c r="AE607" s="2"/>
      <c r="AF607" s="2"/>
      <c r="AG607" s="2"/>
      <c r="AH607" s="2"/>
      <c r="AI607" s="2"/>
      <c r="AJ607" s="2"/>
      <c r="AK607" s="2"/>
      <c r="AL607" s="2"/>
      <c r="AM607" s="2"/>
      <c r="AN607" s="2"/>
    </row>
    <row r="608" spans="2:40">
      <c r="B608" s="26">
        <v>1177</v>
      </c>
      <c r="C608" s="26" t="str">
        <f t="shared" si="72"/>
        <v>Y</v>
      </c>
      <c r="D608" s="26" t="b">
        <f t="shared" si="73"/>
        <v>1</v>
      </c>
      <c r="E608" s="26" t="str">
        <f t="shared" si="74"/>
        <v>Y</v>
      </c>
      <c r="F608" s="2" t="s">
        <v>8685</v>
      </c>
      <c r="G608" s="2" t="str">
        <f t="shared" si="75"/>
        <v>ConTab_BOM_KP_Baseplates_1177</v>
      </c>
      <c r="H608" s="16" t="s">
        <v>373</v>
      </c>
      <c r="I608" s="16"/>
      <c r="J608" s="16"/>
      <c r="K608" s="31" t="s">
        <v>7701</v>
      </c>
      <c r="L608" s="31" t="s">
        <v>7702</v>
      </c>
      <c r="M608" s="31" t="s">
        <v>7703</v>
      </c>
      <c r="N608" s="2" t="s">
        <v>7725</v>
      </c>
      <c r="O608" s="2" t="s">
        <v>7705</v>
      </c>
      <c r="P608" s="155" t="s">
        <v>7706</v>
      </c>
      <c r="Q608" s="2" t="s">
        <v>7726</v>
      </c>
      <c r="R608" s="2">
        <v>96700721</v>
      </c>
      <c r="S608" s="159" t="s">
        <v>8686</v>
      </c>
      <c r="T608" s="159">
        <v>1440</v>
      </c>
      <c r="U608" s="159" t="s">
        <v>107</v>
      </c>
      <c r="V608" s="3" t="s">
        <v>7709</v>
      </c>
      <c r="W608" s="2">
        <v>135</v>
      </c>
      <c r="X608" s="2"/>
      <c r="Y608" s="2"/>
      <c r="Z608" s="2"/>
      <c r="AA608" s="2"/>
      <c r="AB608" s="2"/>
      <c r="AC608" s="2"/>
      <c r="AD608" s="2"/>
      <c r="AE608" s="2"/>
      <c r="AF608" s="2"/>
      <c r="AG608" s="2"/>
      <c r="AH608" s="2"/>
      <c r="AI608" s="2"/>
      <c r="AJ608" s="2"/>
      <c r="AK608" s="2"/>
      <c r="AL608" s="2"/>
      <c r="AM608" s="2"/>
      <c r="AN608" s="2"/>
    </row>
    <row r="609" spans="2:40">
      <c r="B609" s="26">
        <v>1178</v>
      </c>
      <c r="C609" s="26" t="str">
        <f t="shared" si="72"/>
        <v>Y</v>
      </c>
      <c r="D609" s="26" t="b">
        <f t="shared" si="73"/>
        <v>1</v>
      </c>
      <c r="E609" s="26" t="str">
        <f t="shared" si="74"/>
        <v>Y</v>
      </c>
      <c r="F609" s="2" t="s">
        <v>8687</v>
      </c>
      <c r="G609" s="2" t="str">
        <f t="shared" si="75"/>
        <v>ConTab_BOM_KP_Baseplates_1178</v>
      </c>
      <c r="H609" s="16" t="s">
        <v>373</v>
      </c>
      <c r="I609" s="16"/>
      <c r="J609" s="16"/>
      <c r="K609" s="31" t="s">
        <v>7701</v>
      </c>
      <c r="L609" s="31" t="s">
        <v>7702</v>
      </c>
      <c r="M609" s="31" t="s">
        <v>7703</v>
      </c>
      <c r="N609" s="2" t="s">
        <v>7729</v>
      </c>
      <c r="O609" s="2" t="s">
        <v>7705</v>
      </c>
      <c r="P609" s="155" t="s">
        <v>7706</v>
      </c>
      <c r="Q609" s="2" t="s">
        <v>7726</v>
      </c>
      <c r="R609" s="2">
        <v>96700721</v>
      </c>
      <c r="S609" s="159" t="s">
        <v>8686</v>
      </c>
      <c r="T609" s="159">
        <v>1440</v>
      </c>
      <c r="U609" s="159" t="s">
        <v>107</v>
      </c>
      <c r="V609" s="3" t="s">
        <v>7709</v>
      </c>
      <c r="W609" s="2">
        <v>135</v>
      </c>
      <c r="X609" s="2"/>
      <c r="Y609" s="2"/>
      <c r="Z609" s="2"/>
      <c r="AA609" s="2"/>
      <c r="AB609" s="2"/>
      <c r="AC609" s="2"/>
      <c r="AD609" s="2"/>
      <c r="AE609" s="2"/>
      <c r="AF609" s="2"/>
      <c r="AG609" s="2"/>
      <c r="AH609" s="2"/>
      <c r="AI609" s="2"/>
      <c r="AJ609" s="2"/>
      <c r="AK609" s="2"/>
      <c r="AL609" s="2"/>
      <c r="AM609" s="2"/>
      <c r="AN609" s="2"/>
    </row>
    <row r="610" spans="2:40">
      <c r="B610" s="26">
        <v>1179</v>
      </c>
      <c r="C610" s="26" t="str">
        <f t="shared" si="72"/>
        <v>Y</v>
      </c>
      <c r="D610" s="26" t="b">
        <f t="shared" si="73"/>
        <v>1</v>
      </c>
      <c r="E610" s="26" t="str">
        <f t="shared" si="74"/>
        <v>Y</v>
      </c>
      <c r="F610" s="2" t="s">
        <v>8688</v>
      </c>
      <c r="G610" s="2" t="str">
        <f t="shared" si="75"/>
        <v>ConTab_BOM_KP_Baseplates_1179</v>
      </c>
      <c r="H610" s="16" t="s">
        <v>373</v>
      </c>
      <c r="I610" s="16"/>
      <c r="J610" s="16"/>
      <c r="K610" s="31" t="s">
        <v>7701</v>
      </c>
      <c r="L610" s="31" t="s">
        <v>7702</v>
      </c>
      <c r="M610" s="31" t="s">
        <v>7703</v>
      </c>
      <c r="N610" s="2" t="s">
        <v>7900</v>
      </c>
      <c r="O610" s="2" t="s">
        <v>7705</v>
      </c>
      <c r="P610" s="155" t="s">
        <v>7706</v>
      </c>
      <c r="Q610" s="2" t="s">
        <v>8183</v>
      </c>
      <c r="R610" s="2">
        <v>96700722</v>
      </c>
      <c r="S610" s="159" t="s">
        <v>8689</v>
      </c>
      <c r="T610" s="159">
        <v>1574</v>
      </c>
      <c r="U610" s="159" t="s">
        <v>107</v>
      </c>
      <c r="V610" s="3" t="s">
        <v>7709</v>
      </c>
      <c r="W610" s="2">
        <v>200</v>
      </c>
      <c r="X610" s="2"/>
      <c r="Y610" s="2"/>
      <c r="Z610" s="2"/>
      <c r="AA610" s="2"/>
      <c r="AB610" s="2"/>
      <c r="AC610" s="2"/>
      <c r="AD610" s="2"/>
      <c r="AE610" s="2"/>
      <c r="AF610" s="2"/>
      <c r="AG610" s="2"/>
      <c r="AH610" s="2"/>
      <c r="AI610" s="2"/>
      <c r="AJ610" s="2"/>
      <c r="AK610" s="2"/>
      <c r="AL610" s="2"/>
      <c r="AM610" s="2"/>
      <c r="AN610" s="2"/>
    </row>
    <row r="611" spans="2:40">
      <c r="B611" s="26">
        <v>1180</v>
      </c>
      <c r="C611" s="26" t="str">
        <f t="shared" si="72"/>
        <v>Y</v>
      </c>
      <c r="D611" s="26" t="b">
        <f t="shared" si="73"/>
        <v>1</v>
      </c>
      <c r="E611" s="26" t="str">
        <f t="shared" si="74"/>
        <v>Y</v>
      </c>
      <c r="F611" s="2" t="s">
        <v>8690</v>
      </c>
      <c r="G611" s="2" t="str">
        <f t="shared" si="75"/>
        <v>ConTab_BOM_KP_Baseplates_1180</v>
      </c>
      <c r="H611" s="16" t="s">
        <v>373</v>
      </c>
      <c r="I611" s="16"/>
      <c r="J611" s="16"/>
      <c r="K611" s="31" t="s">
        <v>7701</v>
      </c>
      <c r="L611" s="31" t="s">
        <v>7702</v>
      </c>
      <c r="M611" s="31" t="s">
        <v>7703</v>
      </c>
      <c r="N611" s="2" t="s">
        <v>7903</v>
      </c>
      <c r="O611" s="2" t="s">
        <v>7705</v>
      </c>
      <c r="P611" s="155" t="s">
        <v>7706</v>
      </c>
      <c r="Q611" s="2" t="s">
        <v>8183</v>
      </c>
      <c r="R611" s="2">
        <v>96700722</v>
      </c>
      <c r="S611" s="159" t="s">
        <v>8689</v>
      </c>
      <c r="T611" s="159">
        <v>1574</v>
      </c>
      <c r="U611" s="159" t="s">
        <v>107</v>
      </c>
      <c r="V611" s="3" t="s">
        <v>7709</v>
      </c>
      <c r="W611" s="2">
        <v>200</v>
      </c>
      <c r="X611" s="2"/>
      <c r="Y611" s="2"/>
      <c r="Z611" s="2"/>
      <c r="AA611" s="2"/>
      <c r="AB611" s="2"/>
      <c r="AC611" s="2"/>
      <c r="AD611" s="2"/>
      <c r="AE611" s="2"/>
      <c r="AF611" s="2"/>
      <c r="AG611" s="2"/>
      <c r="AH611" s="2"/>
      <c r="AI611" s="2"/>
      <c r="AJ611" s="2"/>
      <c r="AK611" s="2"/>
      <c r="AL611" s="2"/>
      <c r="AM611" s="2"/>
      <c r="AN611" s="2"/>
    </row>
    <row r="612" spans="2:40">
      <c r="B612" s="26">
        <v>1181</v>
      </c>
      <c r="C612" s="26" t="str">
        <f t="shared" si="72"/>
        <v>Y</v>
      </c>
      <c r="D612" s="26" t="b">
        <f t="shared" si="73"/>
        <v>1</v>
      </c>
      <c r="E612" s="26" t="str">
        <f t="shared" si="74"/>
        <v>Y</v>
      </c>
      <c r="F612" s="2" t="s">
        <v>8691</v>
      </c>
      <c r="G612" s="2" t="str">
        <f t="shared" si="75"/>
        <v>ConTab_BOM_KP_Baseplates_1181</v>
      </c>
      <c r="H612" s="16" t="s">
        <v>373</v>
      </c>
      <c r="I612" s="16"/>
      <c r="J612" s="16"/>
      <c r="K612" s="31" t="s">
        <v>7701</v>
      </c>
      <c r="L612" s="31" t="s">
        <v>7702</v>
      </c>
      <c r="M612" s="31" t="s">
        <v>7703</v>
      </c>
      <c r="N612" s="2" t="s">
        <v>8187</v>
      </c>
      <c r="O612" s="2" t="s">
        <v>7705</v>
      </c>
      <c r="P612" s="155" t="s">
        <v>7706</v>
      </c>
      <c r="Q612" s="2" t="s">
        <v>8188</v>
      </c>
      <c r="R612" s="2">
        <v>96700723</v>
      </c>
      <c r="S612" s="159" t="s">
        <v>8692</v>
      </c>
      <c r="T612" s="159">
        <v>1712</v>
      </c>
      <c r="U612" s="159" t="s">
        <v>107</v>
      </c>
      <c r="V612" s="3" t="s">
        <v>7709</v>
      </c>
      <c r="W612" s="2">
        <v>240</v>
      </c>
      <c r="X612" s="2"/>
      <c r="Y612" s="2"/>
      <c r="Z612" s="2"/>
      <c r="AA612" s="2"/>
      <c r="AB612" s="2"/>
      <c r="AC612" s="2"/>
      <c r="AD612" s="2"/>
      <c r="AE612" s="2"/>
      <c r="AF612" s="2"/>
      <c r="AG612" s="2"/>
      <c r="AH612" s="2"/>
      <c r="AI612" s="2"/>
      <c r="AJ612" s="2"/>
      <c r="AK612" s="2"/>
      <c r="AL612" s="2"/>
      <c r="AM612" s="2"/>
      <c r="AN612" s="2"/>
    </row>
    <row r="613" spans="2:40">
      <c r="B613" s="26">
        <v>1182</v>
      </c>
      <c r="C613" s="26" t="str">
        <f t="shared" si="72"/>
        <v>Y</v>
      </c>
      <c r="D613" s="26" t="b">
        <f t="shared" si="73"/>
        <v>1</v>
      </c>
      <c r="E613" s="26" t="str">
        <f t="shared" si="74"/>
        <v>Y</v>
      </c>
      <c r="F613" s="2" t="s">
        <v>8693</v>
      </c>
      <c r="G613" s="2" t="str">
        <f t="shared" si="75"/>
        <v>ConTab_BOM_KP_Baseplates_1182</v>
      </c>
      <c r="H613" s="16" t="s">
        <v>373</v>
      </c>
      <c r="I613" s="16"/>
      <c r="J613" s="16"/>
      <c r="K613" s="31" t="s">
        <v>7701</v>
      </c>
      <c r="L613" s="31" t="s">
        <v>7702</v>
      </c>
      <c r="M613" s="31" t="s">
        <v>7703</v>
      </c>
      <c r="N613" s="2" t="s">
        <v>8191</v>
      </c>
      <c r="O613" s="2" t="s">
        <v>7705</v>
      </c>
      <c r="P613" s="155" t="s">
        <v>7706</v>
      </c>
      <c r="Q613" s="2" t="s">
        <v>8188</v>
      </c>
      <c r="R613" s="2">
        <v>96700723</v>
      </c>
      <c r="S613" s="159" t="s">
        <v>8692</v>
      </c>
      <c r="T613" s="159">
        <v>1712</v>
      </c>
      <c r="U613" s="159" t="s">
        <v>107</v>
      </c>
      <c r="V613" s="3" t="s">
        <v>7709</v>
      </c>
      <c r="W613" s="2">
        <v>240</v>
      </c>
      <c r="X613" s="2"/>
      <c r="Y613" s="2"/>
      <c r="Z613" s="2"/>
      <c r="AA613" s="2"/>
      <c r="AB613" s="2"/>
      <c r="AC613" s="2"/>
      <c r="AD613" s="2"/>
      <c r="AE613" s="2"/>
      <c r="AF613" s="2"/>
      <c r="AG613" s="2"/>
      <c r="AH613" s="2"/>
      <c r="AI613" s="2"/>
      <c r="AJ613" s="2"/>
      <c r="AK613" s="2"/>
      <c r="AL613" s="2"/>
      <c r="AM613" s="2"/>
      <c r="AN613" s="2"/>
    </row>
    <row r="614" spans="2:40">
      <c r="B614" s="26">
        <v>1183</v>
      </c>
      <c r="C614" s="26" t="str">
        <f t="shared" si="72"/>
        <v>Y</v>
      </c>
      <c r="D614" s="26" t="b">
        <f t="shared" si="73"/>
        <v>1</v>
      </c>
      <c r="E614" s="26" t="str">
        <f t="shared" si="74"/>
        <v>Y</v>
      </c>
      <c r="F614" s="2" t="s">
        <v>8694</v>
      </c>
      <c r="G614" s="2" t="str">
        <f t="shared" si="75"/>
        <v>ConTab_BOM_KP_Baseplates_1183</v>
      </c>
      <c r="H614" s="16" t="s">
        <v>373</v>
      </c>
      <c r="I614" s="16"/>
      <c r="J614" s="16"/>
      <c r="K614" s="31" t="s">
        <v>7701</v>
      </c>
      <c r="L614" s="31" t="s">
        <v>7702</v>
      </c>
      <c r="M614" s="31" t="s">
        <v>7703</v>
      </c>
      <c r="N614" s="2" t="s">
        <v>8695</v>
      </c>
      <c r="O614" s="2" t="s">
        <v>7705</v>
      </c>
      <c r="P614" s="155" t="s">
        <v>7706</v>
      </c>
      <c r="Q614" s="2" t="s">
        <v>8696</v>
      </c>
      <c r="R614" s="2">
        <v>96700724</v>
      </c>
      <c r="S614" s="159" t="s">
        <v>8697</v>
      </c>
      <c r="T614" s="159">
        <v>1847</v>
      </c>
      <c r="U614" s="159" t="s">
        <v>107</v>
      </c>
      <c r="V614" s="3" t="s">
        <v>7709</v>
      </c>
      <c r="W614" s="2">
        <v>265</v>
      </c>
      <c r="X614" s="2"/>
      <c r="Y614" s="2"/>
      <c r="Z614" s="2"/>
      <c r="AA614" s="2"/>
      <c r="AB614" s="2"/>
      <c r="AC614" s="2"/>
      <c r="AD614" s="2"/>
      <c r="AE614" s="2"/>
      <c r="AF614" s="2"/>
      <c r="AG614" s="2"/>
      <c r="AH614" s="2"/>
      <c r="AI614" s="2"/>
      <c r="AJ614" s="2"/>
      <c r="AK614" s="2"/>
      <c r="AL614" s="2"/>
      <c r="AM614" s="2"/>
      <c r="AN614" s="2"/>
    </row>
    <row r="615" spans="2:40">
      <c r="B615" s="26">
        <v>1184</v>
      </c>
      <c r="C615" s="26" t="str">
        <f t="shared" si="72"/>
        <v>Y</v>
      </c>
      <c r="D615" s="26" t="b">
        <f t="shared" si="73"/>
        <v>1</v>
      </c>
      <c r="E615" s="26" t="str">
        <f t="shared" si="74"/>
        <v>Y</v>
      </c>
      <c r="F615" s="2" t="s">
        <v>8698</v>
      </c>
      <c r="G615" s="2" t="str">
        <f t="shared" si="75"/>
        <v>ConTab_BOM_KP_Baseplates_1184</v>
      </c>
      <c r="H615" s="16" t="s">
        <v>373</v>
      </c>
      <c r="I615" s="16"/>
      <c r="J615" s="16"/>
      <c r="K615" s="31" t="s">
        <v>7701</v>
      </c>
      <c r="L615" s="31" t="s">
        <v>7702</v>
      </c>
      <c r="M615" s="31" t="s">
        <v>7703</v>
      </c>
      <c r="N615" s="2" t="s">
        <v>8699</v>
      </c>
      <c r="O615" s="2" t="s">
        <v>7705</v>
      </c>
      <c r="P615" s="155" t="s">
        <v>7706</v>
      </c>
      <c r="Q615" s="2" t="s">
        <v>8696</v>
      </c>
      <c r="R615" s="2">
        <v>96700724</v>
      </c>
      <c r="S615" s="159" t="s">
        <v>8697</v>
      </c>
      <c r="T615" s="159">
        <v>1847</v>
      </c>
      <c r="U615" s="159" t="s">
        <v>107</v>
      </c>
      <c r="V615" s="3" t="s">
        <v>7709</v>
      </c>
      <c r="W615" s="2">
        <v>265</v>
      </c>
      <c r="X615" s="2"/>
      <c r="Y615" s="2"/>
      <c r="Z615" s="2"/>
      <c r="AA615" s="2"/>
      <c r="AB615" s="2"/>
      <c r="AC615" s="2"/>
      <c r="AD615" s="2"/>
      <c r="AE615" s="2"/>
      <c r="AF615" s="2"/>
      <c r="AG615" s="2"/>
      <c r="AH615" s="2"/>
      <c r="AI615" s="2"/>
      <c r="AJ615" s="2"/>
      <c r="AK615" s="2"/>
      <c r="AL615" s="2"/>
      <c r="AM615" s="2"/>
      <c r="AN615" s="2"/>
    </row>
    <row r="616" spans="2:40">
      <c r="B616" s="26">
        <v>1185</v>
      </c>
      <c r="C616" s="26" t="str">
        <f t="shared" si="72"/>
        <v>Y</v>
      </c>
      <c r="D616" s="26" t="b">
        <f t="shared" si="73"/>
        <v>1</v>
      </c>
      <c r="E616" s="26" t="str">
        <f t="shared" si="74"/>
        <v>Y</v>
      </c>
      <c r="F616" s="2" t="s">
        <v>8700</v>
      </c>
      <c r="G616" s="2" t="str">
        <f t="shared" si="75"/>
        <v>ConTab_BOM_KP_Baseplates_1185</v>
      </c>
      <c r="H616" s="16" t="s">
        <v>373</v>
      </c>
      <c r="I616" s="16"/>
      <c r="J616" s="16"/>
      <c r="K616" s="31" t="s">
        <v>7701</v>
      </c>
      <c r="L616" s="31" t="s">
        <v>7702</v>
      </c>
      <c r="M616" s="31" t="s">
        <v>7703</v>
      </c>
      <c r="N616" s="2" t="s">
        <v>7725</v>
      </c>
      <c r="O616" s="2" t="s">
        <v>7705</v>
      </c>
      <c r="P616" s="155" t="s">
        <v>7737</v>
      </c>
      <c r="Q616" s="2" t="s">
        <v>8701</v>
      </c>
      <c r="R616" s="2">
        <v>96700725</v>
      </c>
      <c r="S616" s="159" t="s">
        <v>8702</v>
      </c>
      <c r="T616" s="159">
        <v>1440</v>
      </c>
      <c r="U616" s="159" t="s">
        <v>107</v>
      </c>
      <c r="V616" s="3" t="s">
        <v>7709</v>
      </c>
      <c r="W616" s="2">
        <v>135</v>
      </c>
      <c r="X616" s="2"/>
      <c r="Y616" s="2"/>
      <c r="Z616" s="2"/>
      <c r="AA616" s="2"/>
      <c r="AB616" s="2"/>
      <c r="AC616" s="2"/>
      <c r="AD616" s="2"/>
      <c r="AE616" s="2"/>
      <c r="AF616" s="2"/>
      <c r="AG616" s="2"/>
      <c r="AH616" s="2"/>
      <c r="AI616" s="2"/>
      <c r="AJ616" s="2"/>
      <c r="AK616" s="2"/>
      <c r="AL616" s="2"/>
      <c r="AM616" s="2"/>
      <c r="AN616" s="2"/>
    </row>
    <row r="617" spans="2:40">
      <c r="B617" s="26">
        <v>1186</v>
      </c>
      <c r="C617" s="26" t="str">
        <f t="shared" si="72"/>
        <v>Y</v>
      </c>
      <c r="D617" s="26" t="b">
        <f t="shared" si="73"/>
        <v>1</v>
      </c>
      <c r="E617" s="26" t="str">
        <f t="shared" si="74"/>
        <v>Y</v>
      </c>
      <c r="F617" s="2" t="s">
        <v>8703</v>
      </c>
      <c r="G617" s="2" t="str">
        <f t="shared" si="75"/>
        <v>ConTab_BOM_KP_Baseplates_1186</v>
      </c>
      <c r="H617" s="16" t="s">
        <v>373</v>
      </c>
      <c r="I617" s="16"/>
      <c r="J617" s="16"/>
      <c r="K617" s="31" t="s">
        <v>7701</v>
      </c>
      <c r="L617" s="31" t="s">
        <v>7702</v>
      </c>
      <c r="M617" s="31" t="s">
        <v>7703</v>
      </c>
      <c r="N617" s="2" t="s">
        <v>7729</v>
      </c>
      <c r="O617" s="2" t="s">
        <v>7705</v>
      </c>
      <c r="P617" s="155" t="s">
        <v>7737</v>
      </c>
      <c r="Q617" s="2" t="s">
        <v>8701</v>
      </c>
      <c r="R617" s="2">
        <v>96700725</v>
      </c>
      <c r="S617" s="159" t="s">
        <v>8702</v>
      </c>
      <c r="T617" s="159">
        <v>1440</v>
      </c>
      <c r="U617" s="159" t="s">
        <v>107</v>
      </c>
      <c r="V617" s="3" t="s">
        <v>7709</v>
      </c>
      <c r="W617" s="2">
        <v>135</v>
      </c>
      <c r="X617" s="2"/>
      <c r="Y617" s="2"/>
      <c r="Z617" s="2"/>
      <c r="AA617" s="2"/>
      <c r="AB617" s="2"/>
      <c r="AC617" s="2"/>
      <c r="AD617" s="2"/>
      <c r="AE617" s="2"/>
      <c r="AF617" s="2"/>
      <c r="AG617" s="2"/>
      <c r="AH617" s="2"/>
      <c r="AI617" s="2"/>
      <c r="AJ617" s="2"/>
      <c r="AK617" s="2"/>
      <c r="AL617" s="2"/>
      <c r="AM617" s="2"/>
      <c r="AN617" s="2"/>
    </row>
    <row r="618" spans="2:40">
      <c r="B618" s="26">
        <v>1187</v>
      </c>
      <c r="C618" s="26" t="str">
        <f t="shared" si="72"/>
        <v>Y</v>
      </c>
      <c r="D618" s="26" t="b">
        <f t="shared" si="73"/>
        <v>1</v>
      </c>
      <c r="E618" s="26" t="str">
        <f t="shared" si="74"/>
        <v>Y</v>
      </c>
      <c r="F618" s="2" t="s">
        <v>8704</v>
      </c>
      <c r="G618" s="2" t="str">
        <f t="shared" si="75"/>
        <v>ConTab_BOM_KP_Baseplates_1187</v>
      </c>
      <c r="H618" s="16" t="s">
        <v>373</v>
      </c>
      <c r="I618" s="16"/>
      <c r="J618" s="16"/>
      <c r="K618" s="31" t="s">
        <v>7701</v>
      </c>
      <c r="L618" s="31" t="s">
        <v>7702</v>
      </c>
      <c r="M618" s="31" t="s">
        <v>7703</v>
      </c>
      <c r="N618" s="2" t="s">
        <v>7900</v>
      </c>
      <c r="O618" s="2" t="s">
        <v>7705</v>
      </c>
      <c r="P618" s="155" t="s">
        <v>7737</v>
      </c>
      <c r="Q618" s="2" t="s">
        <v>8705</v>
      </c>
      <c r="R618" s="2">
        <v>96700726</v>
      </c>
      <c r="S618" s="159" t="s">
        <v>8706</v>
      </c>
      <c r="T618" s="159">
        <v>1574</v>
      </c>
      <c r="U618" s="159" t="s">
        <v>107</v>
      </c>
      <c r="V618" s="3" t="s">
        <v>7709</v>
      </c>
      <c r="W618" s="2">
        <v>200</v>
      </c>
      <c r="X618" s="2"/>
      <c r="Y618" s="2"/>
      <c r="Z618" s="2"/>
      <c r="AA618" s="2"/>
      <c r="AB618" s="2"/>
      <c r="AC618" s="2"/>
      <c r="AD618" s="2"/>
      <c r="AE618" s="2"/>
      <c r="AF618" s="2"/>
      <c r="AG618" s="2"/>
      <c r="AH618" s="2"/>
      <c r="AI618" s="2"/>
      <c r="AJ618" s="2"/>
      <c r="AK618" s="2"/>
      <c r="AL618" s="2"/>
      <c r="AM618" s="2"/>
      <c r="AN618" s="2"/>
    </row>
    <row r="619" spans="2:40">
      <c r="B619" s="26">
        <v>1188</v>
      </c>
      <c r="C619" s="26" t="str">
        <f t="shared" si="72"/>
        <v>Y</v>
      </c>
      <c r="D619" s="26" t="b">
        <f t="shared" si="73"/>
        <v>1</v>
      </c>
      <c r="E619" s="26" t="str">
        <f t="shared" si="74"/>
        <v>Y</v>
      </c>
      <c r="F619" s="2" t="s">
        <v>8707</v>
      </c>
      <c r="G619" s="2" t="str">
        <f t="shared" si="75"/>
        <v>ConTab_BOM_KP_Baseplates_1188</v>
      </c>
      <c r="H619" s="16" t="s">
        <v>373</v>
      </c>
      <c r="I619" s="16"/>
      <c r="J619" s="16"/>
      <c r="K619" s="31" t="s">
        <v>7701</v>
      </c>
      <c r="L619" s="31" t="s">
        <v>7702</v>
      </c>
      <c r="M619" s="31" t="s">
        <v>7703</v>
      </c>
      <c r="N619" s="2" t="s">
        <v>7903</v>
      </c>
      <c r="O619" s="2" t="s">
        <v>7705</v>
      </c>
      <c r="P619" s="155" t="s">
        <v>7737</v>
      </c>
      <c r="Q619" s="2" t="s">
        <v>8705</v>
      </c>
      <c r="R619" s="2">
        <v>96700726</v>
      </c>
      <c r="S619" s="159" t="s">
        <v>8706</v>
      </c>
      <c r="T619" s="159">
        <v>1574</v>
      </c>
      <c r="U619" s="159" t="s">
        <v>107</v>
      </c>
      <c r="V619" s="3" t="s">
        <v>7709</v>
      </c>
      <c r="W619" s="2">
        <v>200</v>
      </c>
      <c r="X619" s="2"/>
      <c r="Y619" s="2"/>
      <c r="Z619" s="2"/>
      <c r="AA619" s="2"/>
      <c r="AB619" s="2"/>
      <c r="AC619" s="2"/>
      <c r="AD619" s="2"/>
      <c r="AE619" s="2"/>
      <c r="AF619" s="2"/>
      <c r="AG619" s="2"/>
      <c r="AH619" s="2"/>
      <c r="AI619" s="2"/>
      <c r="AJ619" s="2"/>
      <c r="AK619" s="2"/>
      <c r="AL619" s="2"/>
      <c r="AM619" s="2"/>
      <c r="AN619" s="2"/>
    </row>
    <row r="620" spans="2:40">
      <c r="B620" s="26">
        <v>1189</v>
      </c>
      <c r="C620" s="26" t="str">
        <f t="shared" si="72"/>
        <v>Y</v>
      </c>
      <c r="D620" s="26" t="b">
        <f t="shared" si="73"/>
        <v>1</v>
      </c>
      <c r="E620" s="26" t="str">
        <f t="shared" si="74"/>
        <v>Y</v>
      </c>
      <c r="F620" s="2" t="s">
        <v>8708</v>
      </c>
      <c r="G620" s="2" t="str">
        <f t="shared" si="75"/>
        <v>ConTab_BOM_KP_Baseplates_1189</v>
      </c>
      <c r="H620" s="16" t="s">
        <v>373</v>
      </c>
      <c r="I620" s="16"/>
      <c r="J620" s="16"/>
      <c r="K620" s="31" t="s">
        <v>7701</v>
      </c>
      <c r="L620" s="31" t="s">
        <v>7702</v>
      </c>
      <c r="M620" s="31" t="s">
        <v>7703</v>
      </c>
      <c r="N620" s="2" t="s">
        <v>8187</v>
      </c>
      <c r="O620" s="2" t="s">
        <v>7705</v>
      </c>
      <c r="P620" s="155" t="s">
        <v>7737</v>
      </c>
      <c r="Q620" s="2" t="s">
        <v>8709</v>
      </c>
      <c r="R620" s="2">
        <v>96700727</v>
      </c>
      <c r="S620" s="159" t="s">
        <v>8710</v>
      </c>
      <c r="T620" s="159">
        <v>1712</v>
      </c>
      <c r="U620" s="159" t="s">
        <v>107</v>
      </c>
      <c r="V620" s="3" t="s">
        <v>7709</v>
      </c>
      <c r="W620" s="2">
        <v>240</v>
      </c>
      <c r="X620" s="2"/>
      <c r="Y620" s="2"/>
      <c r="Z620" s="2"/>
      <c r="AA620" s="2"/>
      <c r="AB620" s="2"/>
      <c r="AC620" s="2"/>
      <c r="AD620" s="2"/>
      <c r="AE620" s="2"/>
      <c r="AF620" s="2"/>
      <c r="AG620" s="2"/>
      <c r="AH620" s="2"/>
      <c r="AI620" s="2"/>
      <c r="AJ620" s="2"/>
      <c r="AK620" s="2"/>
      <c r="AL620" s="2"/>
      <c r="AM620" s="2"/>
      <c r="AN620" s="2"/>
    </row>
    <row r="621" spans="2:40">
      <c r="B621" s="26">
        <v>1190</v>
      </c>
      <c r="C621" s="26" t="str">
        <f t="shared" si="72"/>
        <v>Y</v>
      </c>
      <c r="D621" s="26" t="b">
        <f t="shared" si="73"/>
        <v>1</v>
      </c>
      <c r="E621" s="26" t="str">
        <f t="shared" si="74"/>
        <v>Y</v>
      </c>
      <c r="F621" s="2" t="s">
        <v>8711</v>
      </c>
      <c r="G621" s="2" t="str">
        <f t="shared" si="75"/>
        <v>ConTab_BOM_KP_Baseplates_1190</v>
      </c>
      <c r="H621" s="16" t="s">
        <v>373</v>
      </c>
      <c r="I621" s="16"/>
      <c r="J621" s="16"/>
      <c r="K621" s="31" t="s">
        <v>7701</v>
      </c>
      <c r="L621" s="31" t="s">
        <v>7702</v>
      </c>
      <c r="M621" s="31" t="s">
        <v>7703</v>
      </c>
      <c r="N621" s="2" t="s">
        <v>8191</v>
      </c>
      <c r="O621" s="2" t="s">
        <v>7705</v>
      </c>
      <c r="P621" s="155" t="s">
        <v>7737</v>
      </c>
      <c r="Q621" s="2" t="s">
        <v>8709</v>
      </c>
      <c r="R621" s="2">
        <v>96700727</v>
      </c>
      <c r="S621" s="159" t="s">
        <v>8710</v>
      </c>
      <c r="T621" s="159">
        <v>1712</v>
      </c>
      <c r="U621" s="159" t="s">
        <v>107</v>
      </c>
      <c r="V621" s="3" t="s">
        <v>7709</v>
      </c>
      <c r="W621" s="2">
        <v>240</v>
      </c>
      <c r="X621" s="2"/>
      <c r="Y621" s="2"/>
      <c r="Z621" s="2"/>
      <c r="AA621" s="2"/>
      <c r="AB621" s="2"/>
      <c r="AC621" s="2"/>
      <c r="AD621" s="2"/>
      <c r="AE621" s="2"/>
      <c r="AF621" s="2"/>
      <c r="AG621" s="2"/>
      <c r="AH621" s="2"/>
      <c r="AI621" s="2"/>
      <c r="AJ621" s="2"/>
      <c r="AK621" s="2"/>
      <c r="AL621" s="2"/>
      <c r="AM621" s="2"/>
      <c r="AN621" s="2"/>
    </row>
    <row r="622" spans="2:40">
      <c r="B622" s="26">
        <v>1191</v>
      </c>
      <c r="C622" s="26" t="str">
        <f t="shared" si="72"/>
        <v>Y</v>
      </c>
      <c r="D622" s="26" t="b">
        <f t="shared" si="73"/>
        <v>1</v>
      </c>
      <c r="E622" s="26" t="str">
        <f t="shared" si="74"/>
        <v>Y</v>
      </c>
      <c r="F622" s="2" t="s">
        <v>8712</v>
      </c>
      <c r="G622" s="2" t="str">
        <f t="shared" si="75"/>
        <v>ConTab_BOM_KP_Baseplates_1191</v>
      </c>
      <c r="H622" s="16" t="s">
        <v>373</v>
      </c>
      <c r="I622" s="16"/>
      <c r="J622" s="16"/>
      <c r="K622" s="31" t="s">
        <v>7701</v>
      </c>
      <c r="L622" s="31" t="s">
        <v>7702</v>
      </c>
      <c r="M622" s="31" t="s">
        <v>7703</v>
      </c>
      <c r="N622" s="2" t="s">
        <v>8695</v>
      </c>
      <c r="O622" s="2" t="s">
        <v>7705</v>
      </c>
      <c r="P622" s="155" t="s">
        <v>7737</v>
      </c>
      <c r="Q622" s="2" t="s">
        <v>8713</v>
      </c>
      <c r="R622" s="2">
        <v>96700728</v>
      </c>
      <c r="S622" s="159" t="s">
        <v>8714</v>
      </c>
      <c r="T622" s="159">
        <v>1847</v>
      </c>
      <c r="U622" s="159" t="s">
        <v>107</v>
      </c>
      <c r="V622" s="3" t="s">
        <v>7709</v>
      </c>
      <c r="W622" s="2">
        <v>265</v>
      </c>
      <c r="X622" s="2"/>
      <c r="Y622" s="2"/>
      <c r="Z622" s="2"/>
      <c r="AA622" s="2"/>
      <c r="AB622" s="2"/>
      <c r="AC622" s="2"/>
      <c r="AD622" s="2"/>
      <c r="AE622" s="2"/>
      <c r="AF622" s="2"/>
      <c r="AG622" s="2"/>
      <c r="AH622" s="2"/>
      <c r="AI622" s="2"/>
      <c r="AJ622" s="2"/>
      <c r="AK622" s="2"/>
      <c r="AL622" s="2"/>
      <c r="AM622" s="2"/>
      <c r="AN622" s="2"/>
    </row>
    <row r="623" spans="2:40">
      <c r="B623" s="26">
        <v>1192</v>
      </c>
      <c r="C623" s="26" t="str">
        <f t="shared" si="72"/>
        <v>Y</v>
      </c>
      <c r="D623" s="26" t="b">
        <f t="shared" si="73"/>
        <v>1</v>
      </c>
      <c r="E623" s="26" t="str">
        <f t="shared" si="74"/>
        <v>Y</v>
      </c>
      <c r="F623" s="2" t="s">
        <v>8715</v>
      </c>
      <c r="G623" s="2" t="str">
        <f t="shared" si="75"/>
        <v>ConTab_BOM_KP_Baseplates_1192</v>
      </c>
      <c r="H623" s="16" t="s">
        <v>373</v>
      </c>
      <c r="I623" s="16"/>
      <c r="J623" s="16"/>
      <c r="K623" s="31" t="s">
        <v>7701</v>
      </c>
      <c r="L623" s="31" t="s">
        <v>7702</v>
      </c>
      <c r="M623" s="31" t="s">
        <v>7703</v>
      </c>
      <c r="N623" s="2" t="s">
        <v>8699</v>
      </c>
      <c r="O623" s="2" t="s">
        <v>7705</v>
      </c>
      <c r="P623" s="155" t="s">
        <v>7737</v>
      </c>
      <c r="Q623" s="2" t="s">
        <v>8713</v>
      </c>
      <c r="R623" s="2">
        <v>96700728</v>
      </c>
      <c r="S623" s="159" t="s">
        <v>8714</v>
      </c>
      <c r="T623" s="159">
        <v>1847</v>
      </c>
      <c r="U623" s="159" t="s">
        <v>107</v>
      </c>
      <c r="V623" s="3" t="s">
        <v>7709</v>
      </c>
      <c r="W623" s="2">
        <v>265</v>
      </c>
      <c r="X623" s="2"/>
      <c r="Y623" s="2"/>
      <c r="Z623" s="2"/>
      <c r="AA623" s="2"/>
      <c r="AB623" s="2"/>
      <c r="AC623" s="2"/>
      <c r="AD623" s="2"/>
      <c r="AE623" s="2"/>
      <c r="AF623" s="2"/>
      <c r="AG623" s="2"/>
      <c r="AH623" s="2"/>
      <c r="AI623" s="2"/>
      <c r="AJ623" s="2"/>
      <c r="AK623" s="2"/>
      <c r="AL623" s="2"/>
      <c r="AM623" s="2"/>
      <c r="AN623" s="2"/>
    </row>
    <row r="624" spans="2:40">
      <c r="B624" s="26">
        <v>1193</v>
      </c>
      <c r="C624" s="26" t="str">
        <f t="shared" si="72"/>
        <v>Y</v>
      </c>
      <c r="D624" s="26" t="b">
        <f t="shared" si="73"/>
        <v>1</v>
      </c>
      <c r="E624" s="26" t="str">
        <f t="shared" si="74"/>
        <v>Y</v>
      </c>
      <c r="F624" s="2" t="s">
        <v>8716</v>
      </c>
      <c r="G624" s="2" t="str">
        <f t="shared" si="75"/>
        <v>ConTab_BOM_KP_Baseplates_1193</v>
      </c>
      <c r="H624" s="16" t="s">
        <v>373</v>
      </c>
      <c r="I624" s="16"/>
      <c r="J624" s="16"/>
      <c r="K624" s="31" t="s">
        <v>7701</v>
      </c>
      <c r="L624" s="31" t="s">
        <v>7702</v>
      </c>
      <c r="M624" s="31" t="s">
        <v>7703</v>
      </c>
      <c r="N624" s="2" t="s">
        <v>7762</v>
      </c>
      <c r="O624" s="2" t="s">
        <v>7705</v>
      </c>
      <c r="P624" s="155" t="s">
        <v>7737</v>
      </c>
      <c r="Q624" s="2" t="s">
        <v>8705</v>
      </c>
      <c r="R624" s="2">
        <v>96700729</v>
      </c>
      <c r="S624" s="159" t="s">
        <v>8717</v>
      </c>
      <c r="T624" s="159">
        <v>1776</v>
      </c>
      <c r="U624" s="159" t="s">
        <v>107</v>
      </c>
      <c r="V624" s="3" t="s">
        <v>7709</v>
      </c>
      <c r="W624" s="2">
        <v>265</v>
      </c>
      <c r="X624" s="2"/>
      <c r="Y624" s="2"/>
      <c r="Z624" s="2"/>
      <c r="AA624" s="2"/>
      <c r="AB624" s="2"/>
      <c r="AC624" s="2"/>
      <c r="AD624" s="2"/>
      <c r="AE624" s="2"/>
      <c r="AF624" s="2"/>
      <c r="AG624" s="2"/>
      <c r="AH624" s="2"/>
      <c r="AI624" s="2"/>
      <c r="AJ624" s="2"/>
      <c r="AK624" s="2"/>
      <c r="AL624" s="2"/>
      <c r="AM624" s="2"/>
      <c r="AN624" s="2"/>
    </row>
    <row r="625" spans="2:40">
      <c r="B625" s="26">
        <v>1194</v>
      </c>
      <c r="C625" s="26" t="str">
        <f t="shared" si="72"/>
        <v>Y</v>
      </c>
      <c r="D625" s="26" t="b">
        <f t="shared" si="73"/>
        <v>1</v>
      </c>
      <c r="E625" s="26" t="str">
        <f t="shared" si="74"/>
        <v>Y</v>
      </c>
      <c r="F625" s="2" t="s">
        <v>8718</v>
      </c>
      <c r="G625" s="2" t="str">
        <f t="shared" si="75"/>
        <v>ConTab_BOM_KP_Baseplates_1194</v>
      </c>
      <c r="H625" s="16" t="s">
        <v>373</v>
      </c>
      <c r="I625" s="16"/>
      <c r="J625" s="16"/>
      <c r="K625" s="31" t="s">
        <v>7701</v>
      </c>
      <c r="L625" s="31" t="s">
        <v>7702</v>
      </c>
      <c r="M625" s="31" t="s">
        <v>7703</v>
      </c>
      <c r="N625" s="2" t="s">
        <v>7765</v>
      </c>
      <c r="O625" s="2" t="s">
        <v>7705</v>
      </c>
      <c r="P625" s="155" t="s">
        <v>7737</v>
      </c>
      <c r="Q625" s="2" t="s">
        <v>8705</v>
      </c>
      <c r="R625" s="2">
        <v>96700729</v>
      </c>
      <c r="S625" s="159" t="s">
        <v>8717</v>
      </c>
      <c r="T625" s="159">
        <v>1776</v>
      </c>
      <c r="U625" s="159" t="s">
        <v>107</v>
      </c>
      <c r="V625" s="3" t="s">
        <v>7709</v>
      </c>
      <c r="W625" s="2">
        <v>265</v>
      </c>
      <c r="X625" s="2"/>
      <c r="Y625" s="2"/>
      <c r="Z625" s="2"/>
      <c r="AA625" s="2"/>
      <c r="AB625" s="2"/>
      <c r="AC625" s="2"/>
      <c r="AD625" s="2"/>
      <c r="AE625" s="2"/>
      <c r="AF625" s="2"/>
      <c r="AG625" s="2"/>
      <c r="AH625" s="2"/>
      <c r="AI625" s="2"/>
      <c r="AJ625" s="2"/>
      <c r="AK625" s="2"/>
      <c r="AL625" s="2"/>
      <c r="AM625" s="2"/>
      <c r="AN625" s="2"/>
    </row>
    <row r="626" spans="2:40">
      <c r="B626" s="26">
        <v>1205</v>
      </c>
      <c r="C626" s="26" t="str">
        <f t="shared" si="72"/>
        <v>Y</v>
      </c>
      <c r="D626" s="26" t="b">
        <f t="shared" si="73"/>
        <v>0</v>
      </c>
      <c r="E626" s="26" t="str">
        <f t="shared" si="74"/>
        <v>N</v>
      </c>
      <c r="F626" s="2" t="s">
        <v>8719</v>
      </c>
      <c r="G626" s="2" t="str">
        <f t="shared" si="75"/>
        <v/>
      </c>
      <c r="H626" s="16" t="s">
        <v>373</v>
      </c>
      <c r="I626" s="16"/>
      <c r="J626" s="16"/>
      <c r="K626" s="31" t="s">
        <v>7701</v>
      </c>
      <c r="L626" s="31" t="s">
        <v>7702</v>
      </c>
      <c r="M626" s="31" t="s">
        <v>7703</v>
      </c>
      <c r="N626" s="2" t="s">
        <v>7725</v>
      </c>
      <c r="O626" s="2" t="s">
        <v>7705</v>
      </c>
      <c r="P626" s="155" t="s">
        <v>7767</v>
      </c>
      <c r="Q626" s="2" t="s">
        <v>7780</v>
      </c>
      <c r="R626" s="2">
        <v>96700730</v>
      </c>
      <c r="S626" s="159" t="s">
        <v>8720</v>
      </c>
      <c r="T626" s="159">
        <v>1983</v>
      </c>
      <c r="U626" s="159" t="s">
        <v>107</v>
      </c>
      <c r="V626" s="3" t="s">
        <v>7709</v>
      </c>
      <c r="W626" s="2">
        <v>135</v>
      </c>
      <c r="X626" s="2"/>
      <c r="Y626" s="2"/>
      <c r="Z626" s="2"/>
      <c r="AA626" s="2"/>
      <c r="AB626" s="2"/>
      <c r="AC626" s="2"/>
      <c r="AD626" s="2"/>
      <c r="AE626" s="2"/>
      <c r="AF626" s="2"/>
      <c r="AG626" s="2"/>
      <c r="AH626" s="2"/>
      <c r="AI626" s="2"/>
      <c r="AJ626" s="2"/>
      <c r="AK626" s="2"/>
      <c r="AL626" s="2"/>
      <c r="AM626" s="2"/>
      <c r="AN626" s="2"/>
    </row>
    <row r="627" spans="2:40">
      <c r="B627" s="26">
        <v>1206</v>
      </c>
      <c r="C627" s="26" t="str">
        <f t="shared" si="72"/>
        <v>Y</v>
      </c>
      <c r="D627" s="26" t="b">
        <f t="shared" si="73"/>
        <v>0</v>
      </c>
      <c r="E627" s="26" t="str">
        <f t="shared" si="74"/>
        <v>N</v>
      </c>
      <c r="F627" s="2" t="s">
        <v>8721</v>
      </c>
      <c r="G627" s="2" t="str">
        <f t="shared" si="75"/>
        <v/>
      </c>
      <c r="H627" s="16" t="s">
        <v>373</v>
      </c>
      <c r="I627" s="16"/>
      <c r="J627" s="16"/>
      <c r="K627" s="31" t="s">
        <v>7701</v>
      </c>
      <c r="L627" s="31" t="s">
        <v>7702</v>
      </c>
      <c r="M627" s="31" t="s">
        <v>7703</v>
      </c>
      <c r="N627" s="2" t="s">
        <v>7729</v>
      </c>
      <c r="O627" s="2" t="s">
        <v>7705</v>
      </c>
      <c r="P627" s="155" t="s">
        <v>7767</v>
      </c>
      <c r="Q627" s="2" t="s">
        <v>7780</v>
      </c>
      <c r="R627" s="2">
        <v>96700730</v>
      </c>
      <c r="S627" s="159" t="s">
        <v>8720</v>
      </c>
      <c r="T627" s="159">
        <v>1983</v>
      </c>
      <c r="U627" s="159" t="s">
        <v>107</v>
      </c>
      <c r="V627" s="3" t="s">
        <v>7709</v>
      </c>
      <c r="W627" s="2">
        <v>135</v>
      </c>
      <c r="X627" s="2"/>
      <c r="Y627" s="2"/>
      <c r="Z627" s="2"/>
      <c r="AA627" s="2"/>
      <c r="AB627" s="2"/>
      <c r="AC627" s="2"/>
      <c r="AD627" s="2"/>
      <c r="AE627" s="2"/>
      <c r="AF627" s="2"/>
      <c r="AG627" s="2"/>
      <c r="AH627" s="2"/>
      <c r="AI627" s="2"/>
      <c r="AJ627" s="2"/>
      <c r="AK627" s="2"/>
      <c r="AL627" s="2"/>
      <c r="AM627" s="2"/>
      <c r="AN627" s="2"/>
    </row>
    <row r="628" spans="2:40">
      <c r="B628" s="26">
        <v>1207</v>
      </c>
      <c r="C628" s="26" t="str">
        <f t="shared" si="72"/>
        <v>Y</v>
      </c>
      <c r="D628" s="26" t="b">
        <f t="shared" si="73"/>
        <v>0</v>
      </c>
      <c r="E628" s="26" t="str">
        <f t="shared" si="74"/>
        <v>N</v>
      </c>
      <c r="F628" s="2" t="s">
        <v>8722</v>
      </c>
      <c r="G628" s="2" t="str">
        <f t="shared" si="75"/>
        <v/>
      </c>
      <c r="H628" s="16" t="s">
        <v>373</v>
      </c>
      <c r="I628" s="16"/>
      <c r="J628" s="16"/>
      <c r="K628" s="31" t="s">
        <v>7701</v>
      </c>
      <c r="L628" s="31" t="s">
        <v>7702</v>
      </c>
      <c r="M628" s="31" t="s">
        <v>7703</v>
      </c>
      <c r="N628" s="2" t="s">
        <v>7900</v>
      </c>
      <c r="O628" s="2" t="s">
        <v>7705</v>
      </c>
      <c r="P628" s="155" t="s">
        <v>7767</v>
      </c>
      <c r="Q628" s="2" t="s">
        <v>8214</v>
      </c>
      <c r="R628" s="2">
        <v>96700731</v>
      </c>
      <c r="S628" s="159" t="s">
        <v>8723</v>
      </c>
      <c r="T628" s="159">
        <v>2119</v>
      </c>
      <c r="U628" s="159" t="s">
        <v>107</v>
      </c>
      <c r="V628" s="3" t="s">
        <v>7709</v>
      </c>
      <c r="W628" s="2">
        <v>200</v>
      </c>
      <c r="X628" s="2"/>
      <c r="Y628" s="2"/>
      <c r="Z628" s="2"/>
      <c r="AA628" s="2"/>
      <c r="AB628" s="2"/>
      <c r="AC628" s="2"/>
      <c r="AD628" s="2"/>
      <c r="AE628" s="2"/>
      <c r="AF628" s="2"/>
      <c r="AG628" s="2"/>
      <c r="AH628" s="2"/>
      <c r="AI628" s="2"/>
      <c r="AJ628" s="2"/>
      <c r="AK628" s="2"/>
      <c r="AL628" s="2"/>
      <c r="AM628" s="2"/>
      <c r="AN628" s="2"/>
    </row>
    <row r="629" spans="2:40">
      <c r="B629" s="26">
        <v>1208</v>
      </c>
      <c r="C629" s="26" t="str">
        <f t="shared" si="72"/>
        <v>Y</v>
      </c>
      <c r="D629" s="26" t="b">
        <f t="shared" si="73"/>
        <v>0</v>
      </c>
      <c r="E629" s="26" t="str">
        <f t="shared" si="74"/>
        <v>N</v>
      </c>
      <c r="F629" s="2" t="s">
        <v>8724</v>
      </c>
      <c r="G629" s="2" t="str">
        <f t="shared" si="75"/>
        <v/>
      </c>
      <c r="H629" s="16" t="s">
        <v>373</v>
      </c>
      <c r="I629" s="16"/>
      <c r="J629" s="16"/>
      <c r="K629" s="31" t="s">
        <v>7701</v>
      </c>
      <c r="L629" s="31" t="s">
        <v>7702</v>
      </c>
      <c r="M629" s="31" t="s">
        <v>7703</v>
      </c>
      <c r="N629" s="2" t="s">
        <v>7903</v>
      </c>
      <c r="O629" s="2" t="s">
        <v>7705</v>
      </c>
      <c r="P629" s="155" t="s">
        <v>7767</v>
      </c>
      <c r="Q629" s="2" t="s">
        <v>8214</v>
      </c>
      <c r="R629" s="2">
        <v>96700731</v>
      </c>
      <c r="S629" s="159" t="s">
        <v>8723</v>
      </c>
      <c r="T629" s="159">
        <v>2119</v>
      </c>
      <c r="U629" s="159" t="s">
        <v>107</v>
      </c>
      <c r="V629" s="3" t="s">
        <v>7709</v>
      </c>
      <c r="W629" s="2">
        <v>200</v>
      </c>
      <c r="X629" s="2"/>
      <c r="Y629" s="2"/>
      <c r="Z629" s="2"/>
      <c r="AA629" s="2"/>
      <c r="AB629" s="2"/>
      <c r="AC629" s="2"/>
      <c r="AD629" s="2"/>
      <c r="AE629" s="2"/>
      <c r="AF629" s="2"/>
      <c r="AG629" s="2"/>
      <c r="AH629" s="2"/>
      <c r="AI629" s="2"/>
      <c r="AJ629" s="2"/>
      <c r="AK629" s="2"/>
      <c r="AL629" s="2"/>
      <c r="AM629" s="2"/>
      <c r="AN629" s="2"/>
    </row>
    <row r="630" spans="2:40">
      <c r="B630" s="26">
        <v>1209</v>
      </c>
      <c r="C630" s="26" t="str">
        <f t="shared" si="72"/>
        <v>Y</v>
      </c>
      <c r="D630" s="26" t="b">
        <f t="shared" si="73"/>
        <v>0</v>
      </c>
      <c r="E630" s="26" t="str">
        <f t="shared" si="74"/>
        <v>N</v>
      </c>
      <c r="F630" s="2" t="s">
        <v>8725</v>
      </c>
      <c r="G630" s="2" t="str">
        <f t="shared" si="75"/>
        <v/>
      </c>
      <c r="H630" s="16" t="s">
        <v>373</v>
      </c>
      <c r="I630" s="16"/>
      <c r="J630" s="16"/>
      <c r="K630" s="31" t="s">
        <v>7701</v>
      </c>
      <c r="L630" s="31" t="s">
        <v>7702</v>
      </c>
      <c r="M630" s="31" t="s">
        <v>7703</v>
      </c>
      <c r="N630" s="2" t="s">
        <v>8187</v>
      </c>
      <c r="O630" s="2" t="s">
        <v>7705</v>
      </c>
      <c r="P630" s="155" t="s">
        <v>7767</v>
      </c>
      <c r="Q630" s="2" t="s">
        <v>8218</v>
      </c>
      <c r="R630" s="2">
        <v>96700732</v>
      </c>
      <c r="S630" s="159" t="s">
        <v>8726</v>
      </c>
      <c r="T630" s="159">
        <v>2255</v>
      </c>
      <c r="U630" s="159" t="s">
        <v>107</v>
      </c>
      <c r="V630" s="3" t="s">
        <v>7709</v>
      </c>
      <c r="W630" s="2">
        <v>240</v>
      </c>
      <c r="X630" s="2"/>
      <c r="Y630" s="2"/>
      <c r="Z630" s="2"/>
      <c r="AA630" s="2"/>
      <c r="AB630" s="2"/>
      <c r="AC630" s="2"/>
      <c r="AD630" s="2"/>
      <c r="AE630" s="2"/>
      <c r="AF630" s="2"/>
      <c r="AG630" s="2"/>
      <c r="AH630" s="2"/>
      <c r="AI630" s="2"/>
      <c r="AJ630" s="2"/>
      <c r="AK630" s="2"/>
      <c r="AL630" s="2"/>
      <c r="AM630" s="2"/>
      <c r="AN630" s="2"/>
    </row>
    <row r="631" spans="2:40">
      <c r="B631" s="26">
        <v>1210</v>
      </c>
      <c r="C631" s="26" t="str">
        <f t="shared" si="72"/>
        <v>Y</v>
      </c>
      <c r="D631" s="26" t="b">
        <f t="shared" si="73"/>
        <v>0</v>
      </c>
      <c r="E631" s="26" t="str">
        <f t="shared" si="74"/>
        <v>N</v>
      </c>
      <c r="F631" s="2" t="s">
        <v>8727</v>
      </c>
      <c r="G631" s="2" t="str">
        <f t="shared" si="75"/>
        <v/>
      </c>
      <c r="H631" s="16" t="s">
        <v>373</v>
      </c>
      <c r="I631" s="16"/>
      <c r="J631" s="16"/>
      <c r="K631" s="31" t="s">
        <v>7701</v>
      </c>
      <c r="L631" s="31" t="s">
        <v>7702</v>
      </c>
      <c r="M631" s="31" t="s">
        <v>7703</v>
      </c>
      <c r="N631" s="2" t="s">
        <v>8191</v>
      </c>
      <c r="O631" s="2" t="s">
        <v>7705</v>
      </c>
      <c r="P631" s="155" t="s">
        <v>7767</v>
      </c>
      <c r="Q631" s="2" t="s">
        <v>8218</v>
      </c>
      <c r="R631" s="2">
        <v>96700732</v>
      </c>
      <c r="S631" s="159" t="s">
        <v>8726</v>
      </c>
      <c r="T631" s="159">
        <v>2255</v>
      </c>
      <c r="U631" s="159" t="s">
        <v>107</v>
      </c>
      <c r="V631" s="3" t="s">
        <v>7709</v>
      </c>
      <c r="W631" s="2">
        <v>240</v>
      </c>
      <c r="X631" s="2"/>
      <c r="Y631" s="2"/>
      <c r="Z631" s="2"/>
      <c r="AA631" s="2"/>
      <c r="AB631" s="2"/>
      <c r="AC631" s="2"/>
      <c r="AD631" s="2"/>
      <c r="AE631" s="2"/>
      <c r="AF631" s="2"/>
      <c r="AG631" s="2"/>
      <c r="AH631" s="2"/>
      <c r="AI631" s="2"/>
      <c r="AJ631" s="2"/>
      <c r="AK631" s="2"/>
      <c r="AL631" s="2"/>
      <c r="AM631" s="2"/>
      <c r="AN631" s="2"/>
    </row>
    <row r="632" spans="2:40">
      <c r="B632" s="26">
        <v>1211</v>
      </c>
      <c r="C632" s="26" t="str">
        <f t="shared" si="72"/>
        <v>Y</v>
      </c>
      <c r="D632" s="26" t="b">
        <f t="shared" si="73"/>
        <v>0</v>
      </c>
      <c r="E632" s="26" t="str">
        <f t="shared" si="74"/>
        <v>N</v>
      </c>
      <c r="F632" s="2" t="s">
        <v>8728</v>
      </c>
      <c r="G632" s="2" t="str">
        <f t="shared" si="75"/>
        <v/>
      </c>
      <c r="H632" s="16" t="s">
        <v>373</v>
      </c>
      <c r="I632" s="16"/>
      <c r="J632" s="16"/>
      <c r="K632" s="31" t="s">
        <v>7701</v>
      </c>
      <c r="L632" s="31" t="s">
        <v>7702</v>
      </c>
      <c r="M632" s="31" t="s">
        <v>7703</v>
      </c>
      <c r="N632" s="2" t="s">
        <v>8695</v>
      </c>
      <c r="O632" s="2" t="s">
        <v>7705</v>
      </c>
      <c r="P632" s="155" t="s">
        <v>7767</v>
      </c>
      <c r="Q632" s="2" t="s">
        <v>8729</v>
      </c>
      <c r="R632" s="2">
        <v>96700733</v>
      </c>
      <c r="S632" s="159" t="s">
        <v>8730</v>
      </c>
      <c r="T632" s="159">
        <v>2390</v>
      </c>
      <c r="U632" s="159" t="s">
        <v>107</v>
      </c>
      <c r="V632" s="3" t="s">
        <v>7709</v>
      </c>
      <c r="W632" s="2">
        <v>265</v>
      </c>
      <c r="X632" s="2"/>
      <c r="Y632" s="2"/>
      <c r="Z632" s="2"/>
      <c r="AA632" s="2"/>
      <c r="AB632" s="2"/>
      <c r="AC632" s="2"/>
      <c r="AD632" s="2"/>
      <c r="AE632" s="2"/>
      <c r="AF632" s="2"/>
      <c r="AG632" s="2"/>
      <c r="AH632" s="2"/>
      <c r="AI632" s="2"/>
      <c r="AJ632" s="2"/>
      <c r="AK632" s="2"/>
      <c r="AL632" s="2"/>
      <c r="AM632" s="2"/>
      <c r="AN632" s="2"/>
    </row>
    <row r="633" spans="2:40">
      <c r="B633" s="26">
        <v>1212</v>
      </c>
      <c r="C633" s="26" t="str">
        <f t="shared" si="72"/>
        <v>Y</v>
      </c>
      <c r="D633" s="26" t="b">
        <f t="shared" si="73"/>
        <v>0</v>
      </c>
      <c r="E633" s="26" t="str">
        <f t="shared" si="74"/>
        <v>N</v>
      </c>
      <c r="F633" s="2" t="s">
        <v>8731</v>
      </c>
      <c r="G633" s="2" t="str">
        <f t="shared" si="75"/>
        <v/>
      </c>
      <c r="H633" s="16" t="s">
        <v>373</v>
      </c>
      <c r="I633" s="16"/>
      <c r="J633" s="16"/>
      <c r="K633" s="31" t="s">
        <v>7701</v>
      </c>
      <c r="L633" s="31" t="s">
        <v>7702</v>
      </c>
      <c r="M633" s="31" t="s">
        <v>7703</v>
      </c>
      <c r="N633" s="2" t="s">
        <v>8699</v>
      </c>
      <c r="O633" s="2" t="s">
        <v>7705</v>
      </c>
      <c r="P633" s="155" t="s">
        <v>7767</v>
      </c>
      <c r="Q633" s="2" t="s">
        <v>8729</v>
      </c>
      <c r="R633" s="2">
        <v>96700733</v>
      </c>
      <c r="S633" s="159" t="s">
        <v>8730</v>
      </c>
      <c r="T633" s="159">
        <v>2390</v>
      </c>
      <c r="U633" s="159" t="s">
        <v>107</v>
      </c>
      <c r="V633" s="3" t="s">
        <v>7709</v>
      </c>
      <c r="W633" s="2">
        <v>265</v>
      </c>
      <c r="X633" s="2"/>
      <c r="Y633" s="2"/>
      <c r="Z633" s="2"/>
      <c r="AA633" s="2"/>
      <c r="AB633" s="2"/>
      <c r="AC633" s="2"/>
      <c r="AD633" s="2"/>
      <c r="AE633" s="2"/>
      <c r="AF633" s="2"/>
      <c r="AG633" s="2"/>
      <c r="AH633" s="2"/>
      <c r="AI633" s="2"/>
      <c r="AJ633" s="2"/>
      <c r="AK633" s="2"/>
      <c r="AL633" s="2"/>
      <c r="AM633" s="2"/>
      <c r="AN633" s="2"/>
    </row>
    <row r="634" spans="2:40">
      <c r="B634" s="26">
        <v>1213</v>
      </c>
      <c r="C634" s="26" t="str">
        <f t="shared" si="72"/>
        <v>Y</v>
      </c>
      <c r="D634" s="26" t="b">
        <f t="shared" si="73"/>
        <v>0</v>
      </c>
      <c r="E634" s="26" t="str">
        <f t="shared" si="74"/>
        <v>N</v>
      </c>
      <c r="F634" s="2" t="s">
        <v>8732</v>
      </c>
      <c r="G634" s="2" t="str">
        <f t="shared" si="75"/>
        <v/>
      </c>
      <c r="H634" s="16" t="s">
        <v>373</v>
      </c>
      <c r="I634" s="16"/>
      <c r="J634" s="16"/>
      <c r="K634" s="31" t="s">
        <v>7701</v>
      </c>
      <c r="L634" s="31" t="s">
        <v>7702</v>
      </c>
      <c r="M634" s="31" t="s">
        <v>7703</v>
      </c>
      <c r="N634" s="2" t="s">
        <v>7725</v>
      </c>
      <c r="O634" s="2" t="s">
        <v>7705</v>
      </c>
      <c r="P634" s="155" t="s">
        <v>7788</v>
      </c>
      <c r="Q634" s="2" t="s">
        <v>8733</v>
      </c>
      <c r="R634" s="2">
        <v>96700734</v>
      </c>
      <c r="S634" s="159" t="s">
        <v>8734</v>
      </c>
      <c r="T634" s="159">
        <v>1983</v>
      </c>
      <c r="U634" s="159" t="s">
        <v>107</v>
      </c>
      <c r="V634" s="3" t="s">
        <v>7709</v>
      </c>
      <c r="W634" s="2">
        <v>135</v>
      </c>
      <c r="X634" s="2"/>
      <c r="Y634" s="2"/>
      <c r="Z634" s="2"/>
      <c r="AA634" s="2"/>
      <c r="AB634" s="2"/>
      <c r="AC634" s="2"/>
      <c r="AD634" s="2"/>
      <c r="AE634" s="2"/>
      <c r="AF634" s="2"/>
      <c r="AG634" s="2"/>
      <c r="AH634" s="2"/>
      <c r="AI634" s="2"/>
      <c r="AJ634" s="2"/>
      <c r="AK634" s="2"/>
      <c r="AL634" s="2"/>
      <c r="AM634" s="2"/>
      <c r="AN634" s="2"/>
    </row>
    <row r="635" spans="2:40">
      <c r="B635" s="26">
        <v>1214</v>
      </c>
      <c r="C635" s="26" t="str">
        <f t="shared" si="72"/>
        <v>Y</v>
      </c>
      <c r="D635" s="26" t="b">
        <f t="shared" si="73"/>
        <v>0</v>
      </c>
      <c r="E635" s="26" t="str">
        <f t="shared" si="74"/>
        <v>N</v>
      </c>
      <c r="F635" s="2" t="s">
        <v>8735</v>
      </c>
      <c r="G635" s="2" t="str">
        <f t="shared" si="75"/>
        <v/>
      </c>
      <c r="H635" s="16" t="s">
        <v>373</v>
      </c>
      <c r="I635" s="16"/>
      <c r="J635" s="16"/>
      <c r="K635" s="31" t="s">
        <v>7701</v>
      </c>
      <c r="L635" s="31" t="s">
        <v>7702</v>
      </c>
      <c r="M635" s="31" t="s">
        <v>7703</v>
      </c>
      <c r="N635" s="2" t="s">
        <v>7729</v>
      </c>
      <c r="O635" s="2" t="s">
        <v>7705</v>
      </c>
      <c r="P635" s="155" t="s">
        <v>7788</v>
      </c>
      <c r="Q635" s="2" t="s">
        <v>8733</v>
      </c>
      <c r="R635" s="2">
        <v>96700734</v>
      </c>
      <c r="S635" s="159" t="s">
        <v>8734</v>
      </c>
      <c r="T635" s="159">
        <v>1983</v>
      </c>
      <c r="U635" s="159" t="s">
        <v>107</v>
      </c>
      <c r="V635" s="3" t="s">
        <v>7709</v>
      </c>
      <c r="W635" s="2">
        <v>135</v>
      </c>
      <c r="X635" s="2"/>
      <c r="Y635" s="2"/>
      <c r="Z635" s="2"/>
      <c r="AA635" s="2"/>
      <c r="AB635" s="2"/>
      <c r="AC635" s="2"/>
      <c r="AD635" s="2"/>
      <c r="AE635" s="2"/>
      <c r="AF635" s="2"/>
      <c r="AG635" s="2"/>
      <c r="AH635" s="2"/>
      <c r="AI635" s="2"/>
      <c r="AJ635" s="2"/>
      <c r="AK635" s="2"/>
      <c r="AL635" s="2"/>
      <c r="AM635" s="2"/>
      <c r="AN635" s="2"/>
    </row>
    <row r="636" spans="2:40">
      <c r="B636" s="26">
        <v>1215</v>
      </c>
      <c r="C636" s="26" t="str">
        <f t="shared" si="72"/>
        <v>Y</v>
      </c>
      <c r="D636" s="26" t="b">
        <f t="shared" si="73"/>
        <v>0</v>
      </c>
      <c r="E636" s="26" t="str">
        <f t="shared" si="74"/>
        <v>N</v>
      </c>
      <c r="F636" s="2" t="s">
        <v>8736</v>
      </c>
      <c r="G636" s="2" t="str">
        <f t="shared" si="75"/>
        <v/>
      </c>
      <c r="H636" s="16" t="s">
        <v>373</v>
      </c>
      <c r="I636" s="16"/>
      <c r="J636" s="16"/>
      <c r="K636" s="31" t="s">
        <v>7701</v>
      </c>
      <c r="L636" s="31" t="s">
        <v>7702</v>
      </c>
      <c r="M636" s="31" t="s">
        <v>7703</v>
      </c>
      <c r="N636" s="2" t="s">
        <v>7900</v>
      </c>
      <c r="O636" s="2" t="s">
        <v>7705</v>
      </c>
      <c r="P636" s="155" t="s">
        <v>7788</v>
      </c>
      <c r="Q636" s="2" t="s">
        <v>8737</v>
      </c>
      <c r="R636" s="2">
        <v>96700735</v>
      </c>
      <c r="S636" s="159" t="s">
        <v>8738</v>
      </c>
      <c r="T636" s="159">
        <v>2119</v>
      </c>
      <c r="U636" s="159" t="s">
        <v>107</v>
      </c>
      <c r="V636" s="3" t="s">
        <v>7709</v>
      </c>
      <c r="W636" s="2">
        <v>200</v>
      </c>
      <c r="X636" s="2"/>
      <c r="Y636" s="2"/>
      <c r="Z636" s="2"/>
      <c r="AA636" s="2"/>
      <c r="AB636" s="2"/>
      <c r="AC636" s="2"/>
      <c r="AD636" s="2"/>
      <c r="AE636" s="2"/>
      <c r="AF636" s="2"/>
      <c r="AG636" s="2"/>
      <c r="AH636" s="2"/>
      <c r="AI636" s="2"/>
      <c r="AJ636" s="2"/>
      <c r="AK636" s="2"/>
      <c r="AL636" s="2"/>
      <c r="AM636" s="2"/>
      <c r="AN636" s="2"/>
    </row>
    <row r="637" spans="2:40">
      <c r="B637" s="26">
        <v>1216</v>
      </c>
      <c r="C637" s="26" t="str">
        <f t="shared" si="72"/>
        <v>Y</v>
      </c>
      <c r="D637" s="26" t="b">
        <f t="shared" si="73"/>
        <v>0</v>
      </c>
      <c r="E637" s="26" t="str">
        <f t="shared" si="74"/>
        <v>N</v>
      </c>
      <c r="F637" s="2" t="s">
        <v>8739</v>
      </c>
      <c r="G637" s="2" t="str">
        <f t="shared" si="75"/>
        <v/>
      </c>
      <c r="H637" s="16" t="s">
        <v>373</v>
      </c>
      <c r="I637" s="16"/>
      <c r="J637" s="16"/>
      <c r="K637" s="31" t="s">
        <v>7701</v>
      </c>
      <c r="L637" s="31" t="s">
        <v>7702</v>
      </c>
      <c r="M637" s="31" t="s">
        <v>7703</v>
      </c>
      <c r="N637" s="2" t="s">
        <v>7903</v>
      </c>
      <c r="O637" s="2" t="s">
        <v>7705</v>
      </c>
      <c r="P637" s="155" t="s">
        <v>7788</v>
      </c>
      <c r="Q637" s="2" t="s">
        <v>8737</v>
      </c>
      <c r="R637" s="2">
        <v>96700735</v>
      </c>
      <c r="S637" s="159" t="s">
        <v>8738</v>
      </c>
      <c r="T637" s="159">
        <v>2119</v>
      </c>
      <c r="U637" s="159" t="s">
        <v>107</v>
      </c>
      <c r="V637" s="3" t="s">
        <v>7709</v>
      </c>
      <c r="W637" s="2">
        <v>200</v>
      </c>
      <c r="X637" s="2"/>
      <c r="Y637" s="2"/>
      <c r="Z637" s="2"/>
      <c r="AA637" s="2"/>
      <c r="AB637" s="2"/>
      <c r="AC637" s="2"/>
      <c r="AD637" s="2"/>
      <c r="AE637" s="2"/>
      <c r="AF637" s="2"/>
      <c r="AG637" s="2"/>
      <c r="AH637" s="2"/>
      <c r="AI637" s="2"/>
      <c r="AJ637" s="2"/>
      <c r="AK637" s="2"/>
      <c r="AL637" s="2"/>
      <c r="AM637" s="2"/>
      <c r="AN637" s="2"/>
    </row>
    <row r="638" spans="2:40">
      <c r="B638" s="26">
        <v>1217</v>
      </c>
      <c r="C638" s="26" t="str">
        <f t="shared" si="72"/>
        <v>Y</v>
      </c>
      <c r="D638" s="26" t="b">
        <f t="shared" si="73"/>
        <v>0</v>
      </c>
      <c r="E638" s="26" t="str">
        <f t="shared" si="74"/>
        <v>N</v>
      </c>
      <c r="F638" s="2" t="s">
        <v>8740</v>
      </c>
      <c r="G638" s="2" t="str">
        <f t="shared" si="75"/>
        <v/>
      </c>
      <c r="H638" s="16" t="s">
        <v>373</v>
      </c>
      <c r="I638" s="16"/>
      <c r="J638" s="16"/>
      <c r="K638" s="31" t="s">
        <v>7701</v>
      </c>
      <c r="L638" s="31" t="s">
        <v>7702</v>
      </c>
      <c r="M638" s="31" t="s">
        <v>7703</v>
      </c>
      <c r="N638" s="2" t="s">
        <v>8187</v>
      </c>
      <c r="O638" s="2" t="s">
        <v>7705</v>
      </c>
      <c r="P638" s="155" t="s">
        <v>7788</v>
      </c>
      <c r="Q638" s="2" t="s">
        <v>8741</v>
      </c>
      <c r="R638" s="2">
        <v>96700736</v>
      </c>
      <c r="S638" s="159" t="s">
        <v>8742</v>
      </c>
      <c r="T638" s="159">
        <v>2255</v>
      </c>
      <c r="U638" s="159" t="s">
        <v>107</v>
      </c>
      <c r="V638" s="3" t="s">
        <v>7709</v>
      </c>
      <c r="W638" s="2">
        <v>240</v>
      </c>
      <c r="X638" s="2"/>
      <c r="Y638" s="2"/>
      <c r="Z638" s="2"/>
      <c r="AA638" s="2"/>
      <c r="AB638" s="2"/>
      <c r="AC638" s="2"/>
      <c r="AD638" s="2"/>
      <c r="AE638" s="2"/>
      <c r="AF638" s="2"/>
      <c r="AG638" s="2"/>
      <c r="AH638" s="2"/>
      <c r="AI638" s="2"/>
      <c r="AJ638" s="2"/>
      <c r="AK638" s="2"/>
      <c r="AL638" s="2"/>
      <c r="AM638" s="2"/>
      <c r="AN638" s="2"/>
    </row>
    <row r="639" spans="2:40">
      <c r="B639" s="26">
        <v>1218</v>
      </c>
      <c r="C639" s="26" t="str">
        <f t="shared" si="72"/>
        <v>Y</v>
      </c>
      <c r="D639" s="26" t="b">
        <f t="shared" si="73"/>
        <v>0</v>
      </c>
      <c r="E639" s="26" t="str">
        <f t="shared" si="74"/>
        <v>N</v>
      </c>
      <c r="F639" s="2" t="s">
        <v>8743</v>
      </c>
      <c r="G639" s="2" t="str">
        <f t="shared" si="75"/>
        <v/>
      </c>
      <c r="H639" s="16" t="s">
        <v>373</v>
      </c>
      <c r="I639" s="16"/>
      <c r="J639" s="16"/>
      <c r="K639" s="31" t="s">
        <v>7701</v>
      </c>
      <c r="L639" s="31" t="s">
        <v>7702</v>
      </c>
      <c r="M639" s="31" t="s">
        <v>7703</v>
      </c>
      <c r="N639" s="2" t="s">
        <v>8191</v>
      </c>
      <c r="O639" s="2" t="s">
        <v>7705</v>
      </c>
      <c r="P639" s="155" t="s">
        <v>7788</v>
      </c>
      <c r="Q639" s="2" t="s">
        <v>8741</v>
      </c>
      <c r="R639" s="2">
        <v>96700736</v>
      </c>
      <c r="S639" s="159" t="s">
        <v>8742</v>
      </c>
      <c r="T639" s="159">
        <v>2255</v>
      </c>
      <c r="U639" s="159" t="s">
        <v>107</v>
      </c>
      <c r="V639" s="3" t="s">
        <v>7709</v>
      </c>
      <c r="W639" s="2">
        <v>240</v>
      </c>
      <c r="X639" s="2"/>
      <c r="Y639" s="2"/>
      <c r="Z639" s="2"/>
      <c r="AA639" s="2"/>
      <c r="AB639" s="2"/>
      <c r="AC639" s="2"/>
      <c r="AD639" s="2"/>
      <c r="AE639" s="2"/>
      <c r="AF639" s="2"/>
      <c r="AG639" s="2"/>
      <c r="AH639" s="2"/>
      <c r="AI639" s="2"/>
      <c r="AJ639" s="2"/>
      <c r="AK639" s="2"/>
      <c r="AL639" s="2"/>
      <c r="AM639" s="2"/>
      <c r="AN639" s="2"/>
    </row>
    <row r="640" spans="2:40">
      <c r="B640" s="26">
        <v>1219</v>
      </c>
      <c r="C640" s="26" t="str">
        <f t="shared" si="72"/>
        <v>Y</v>
      </c>
      <c r="D640" s="26" t="b">
        <f t="shared" si="73"/>
        <v>0</v>
      </c>
      <c r="E640" s="26" t="str">
        <f t="shared" si="74"/>
        <v>N</v>
      </c>
      <c r="F640" s="2" t="s">
        <v>8744</v>
      </c>
      <c r="G640" s="2" t="str">
        <f t="shared" si="75"/>
        <v/>
      </c>
      <c r="H640" s="16" t="s">
        <v>373</v>
      </c>
      <c r="I640" s="16"/>
      <c r="J640" s="16"/>
      <c r="K640" s="31" t="s">
        <v>7701</v>
      </c>
      <c r="L640" s="31" t="s">
        <v>7702</v>
      </c>
      <c r="M640" s="31" t="s">
        <v>7703</v>
      </c>
      <c r="N640" s="2" t="s">
        <v>8695</v>
      </c>
      <c r="O640" s="2" t="s">
        <v>7705</v>
      </c>
      <c r="P640" s="155" t="s">
        <v>7788</v>
      </c>
      <c r="Q640" s="2" t="s">
        <v>8745</v>
      </c>
      <c r="R640" s="2">
        <v>96700737</v>
      </c>
      <c r="S640" s="159" t="s">
        <v>8746</v>
      </c>
      <c r="T640" s="159">
        <v>2390</v>
      </c>
      <c r="U640" s="159" t="s">
        <v>107</v>
      </c>
      <c r="V640" s="3" t="s">
        <v>7709</v>
      </c>
      <c r="W640" s="2">
        <v>265</v>
      </c>
      <c r="X640" s="2"/>
      <c r="Y640" s="2"/>
      <c r="Z640" s="2"/>
      <c r="AA640" s="2"/>
      <c r="AB640" s="2"/>
      <c r="AC640" s="2"/>
      <c r="AD640" s="2"/>
      <c r="AE640" s="2"/>
      <c r="AF640" s="2"/>
      <c r="AG640" s="2"/>
      <c r="AH640" s="2"/>
      <c r="AI640" s="2"/>
      <c r="AJ640" s="2"/>
      <c r="AK640" s="2"/>
      <c r="AL640" s="2"/>
      <c r="AM640" s="2"/>
      <c r="AN640" s="2"/>
    </row>
    <row r="641" spans="2:40">
      <c r="B641" s="26">
        <v>1220</v>
      </c>
      <c r="C641" s="26" t="str">
        <f t="shared" ref="C641:C679" si="76">IF(K641 = "BaseplateSteel","Y","N")</f>
        <v>Y</v>
      </c>
      <c r="D641" s="26" t="b">
        <f t="shared" ref="D641:D679" si="77">OR(P641 = "Woods_Sureflex", P641 = "Falk_T10_Grid")</f>
        <v>0</v>
      </c>
      <c r="E641" s="26" t="str">
        <f t="shared" ref="E641:E679" si="78">IF(AND(C641="Y", D641=TRUE),"Y","N")</f>
        <v>N</v>
      </c>
      <c r="F641" s="2" t="s">
        <v>8747</v>
      </c>
      <c r="G641" s="2" t="str">
        <f t="shared" ref="G641:G679" si="79">IF(E641="Y",F641,"")</f>
        <v/>
      </c>
      <c r="H641" s="16" t="s">
        <v>373</v>
      </c>
      <c r="I641" s="16"/>
      <c r="J641" s="16"/>
      <c r="K641" s="31" t="s">
        <v>7701</v>
      </c>
      <c r="L641" s="31" t="s">
        <v>7702</v>
      </c>
      <c r="M641" s="31" t="s">
        <v>7703</v>
      </c>
      <c r="N641" s="2" t="s">
        <v>8699</v>
      </c>
      <c r="O641" s="2" t="s">
        <v>7705</v>
      </c>
      <c r="P641" s="155" t="s">
        <v>7788</v>
      </c>
      <c r="Q641" s="2" t="s">
        <v>8745</v>
      </c>
      <c r="R641" s="2">
        <v>96700737</v>
      </c>
      <c r="S641" s="159" t="s">
        <v>8746</v>
      </c>
      <c r="T641" s="159">
        <v>2390</v>
      </c>
      <c r="U641" s="159" t="s">
        <v>107</v>
      </c>
      <c r="V641" s="3" t="s">
        <v>7709</v>
      </c>
      <c r="W641" s="2">
        <v>265</v>
      </c>
      <c r="X641" s="2"/>
      <c r="Y641" s="2"/>
      <c r="Z641" s="2"/>
      <c r="AA641" s="2"/>
      <c r="AB641" s="2"/>
      <c r="AC641" s="2"/>
      <c r="AD641" s="2"/>
      <c r="AE641" s="2"/>
      <c r="AF641" s="2"/>
      <c r="AG641" s="2"/>
      <c r="AH641" s="2"/>
      <c r="AI641" s="2"/>
      <c r="AJ641" s="2"/>
      <c r="AK641" s="2"/>
      <c r="AL641" s="2"/>
      <c r="AM641" s="2"/>
      <c r="AN641" s="2"/>
    </row>
    <row r="642" spans="2:40">
      <c r="B642" s="26">
        <v>1221</v>
      </c>
      <c r="C642" s="26" t="str">
        <f t="shared" si="76"/>
        <v>Y</v>
      </c>
      <c r="D642" s="26" t="b">
        <f t="shared" si="77"/>
        <v>0</v>
      </c>
      <c r="E642" s="26" t="str">
        <f t="shared" si="78"/>
        <v>N</v>
      </c>
      <c r="F642" s="2" t="s">
        <v>8748</v>
      </c>
      <c r="G642" s="2" t="str">
        <f t="shared" si="79"/>
        <v/>
      </c>
      <c r="H642" s="16" t="s">
        <v>373</v>
      </c>
      <c r="I642" s="16"/>
      <c r="J642" s="16"/>
      <c r="K642" s="31" t="s">
        <v>7701</v>
      </c>
      <c r="L642" s="31" t="s">
        <v>7702</v>
      </c>
      <c r="M642" s="31" t="s">
        <v>7703</v>
      </c>
      <c r="N642" s="2" t="s">
        <v>7762</v>
      </c>
      <c r="O642" s="2" t="s">
        <v>7705</v>
      </c>
      <c r="P642" s="155" t="s">
        <v>7788</v>
      </c>
      <c r="Q642" s="2" t="s">
        <v>8737</v>
      </c>
      <c r="R642" s="2">
        <v>96700738</v>
      </c>
      <c r="S642" s="159" t="s">
        <v>8749</v>
      </c>
      <c r="T642" s="159">
        <v>2322</v>
      </c>
      <c r="U642" s="159" t="s">
        <v>107</v>
      </c>
      <c r="V642" s="3" t="s">
        <v>7709</v>
      </c>
      <c r="W642" s="2">
        <v>265</v>
      </c>
      <c r="X642" s="2"/>
      <c r="Y642" s="2"/>
      <c r="Z642" s="2"/>
      <c r="AA642" s="2"/>
      <c r="AB642" s="2"/>
      <c r="AC642" s="2"/>
      <c r="AD642" s="2"/>
      <c r="AE642" s="2"/>
      <c r="AF642" s="2"/>
      <c r="AG642" s="2"/>
      <c r="AH642" s="2"/>
      <c r="AI642" s="2"/>
      <c r="AJ642" s="2"/>
      <c r="AK642" s="2"/>
      <c r="AL642" s="2"/>
      <c r="AM642" s="2"/>
      <c r="AN642" s="2"/>
    </row>
    <row r="643" spans="2:40">
      <c r="B643" s="26">
        <v>1222</v>
      </c>
      <c r="C643" s="26" t="str">
        <f t="shared" si="76"/>
        <v>Y</v>
      </c>
      <c r="D643" s="26" t="b">
        <f t="shared" si="77"/>
        <v>0</v>
      </c>
      <c r="E643" s="26" t="str">
        <f t="shared" si="78"/>
        <v>N</v>
      </c>
      <c r="F643" s="2" t="s">
        <v>8750</v>
      </c>
      <c r="G643" s="2" t="str">
        <f t="shared" si="79"/>
        <v/>
      </c>
      <c r="H643" s="16" t="s">
        <v>373</v>
      </c>
      <c r="I643" s="16"/>
      <c r="J643" s="16"/>
      <c r="K643" s="31" t="s">
        <v>7701</v>
      </c>
      <c r="L643" s="31" t="s">
        <v>7702</v>
      </c>
      <c r="M643" s="31" t="s">
        <v>7703</v>
      </c>
      <c r="N643" s="2" t="s">
        <v>7765</v>
      </c>
      <c r="O643" s="2" t="s">
        <v>7705</v>
      </c>
      <c r="P643" s="155" t="s">
        <v>7788</v>
      </c>
      <c r="Q643" s="2" t="s">
        <v>8737</v>
      </c>
      <c r="R643" s="2">
        <v>96700738</v>
      </c>
      <c r="S643" s="159" t="s">
        <v>8749</v>
      </c>
      <c r="T643" s="159">
        <v>2322</v>
      </c>
      <c r="U643" s="159" t="s">
        <v>107</v>
      </c>
      <c r="V643" s="3" t="s">
        <v>7709</v>
      </c>
      <c r="W643" s="2">
        <v>265</v>
      </c>
      <c r="X643" s="2"/>
      <c r="Y643" s="2"/>
      <c r="Z643" s="2"/>
      <c r="AA643" s="2"/>
      <c r="AB643" s="2"/>
      <c r="AC643" s="2"/>
      <c r="AD643" s="2"/>
      <c r="AE643" s="2"/>
      <c r="AF643" s="2"/>
      <c r="AG643" s="2"/>
      <c r="AH643" s="2"/>
      <c r="AI643" s="2"/>
      <c r="AJ643" s="2"/>
      <c r="AK643" s="2"/>
      <c r="AL643" s="2"/>
      <c r="AM643" s="2"/>
      <c r="AN643" s="2"/>
    </row>
    <row r="644" spans="2:40">
      <c r="B644" s="26">
        <v>1233</v>
      </c>
      <c r="C644" s="26" t="str">
        <f t="shared" si="76"/>
        <v>Y</v>
      </c>
      <c r="D644" s="26" t="b">
        <f t="shared" si="77"/>
        <v>1</v>
      </c>
      <c r="E644" s="26" t="str">
        <f t="shared" si="78"/>
        <v>Y</v>
      </c>
      <c r="F644" s="2" t="s">
        <v>8751</v>
      </c>
      <c r="G644" s="2" t="str">
        <f t="shared" si="79"/>
        <v>ConTab_BOM_KP_Baseplates_1233</v>
      </c>
      <c r="H644" s="16" t="s">
        <v>373</v>
      </c>
      <c r="I644" s="16"/>
      <c r="J644" s="16"/>
      <c r="K644" s="31" t="s">
        <v>7701</v>
      </c>
      <c r="L644" s="31" t="s">
        <v>7702</v>
      </c>
      <c r="M644" s="31" t="s">
        <v>7703</v>
      </c>
      <c r="N644" s="2" t="s">
        <v>7725</v>
      </c>
      <c r="O644" s="2" t="s">
        <v>7814</v>
      </c>
      <c r="P644" s="155" t="s">
        <v>7706</v>
      </c>
      <c r="Q644" s="2" t="s">
        <v>7726</v>
      </c>
      <c r="R644" s="2">
        <v>96700721</v>
      </c>
      <c r="S644" s="159" t="s">
        <v>8752</v>
      </c>
      <c r="T644" s="159">
        <v>1627</v>
      </c>
      <c r="U644" s="159" t="s">
        <v>107</v>
      </c>
      <c r="V644" s="3" t="s">
        <v>7709</v>
      </c>
      <c r="W644" s="2">
        <v>135</v>
      </c>
      <c r="X644" s="2"/>
      <c r="Y644" s="2"/>
      <c r="Z644" s="2"/>
      <c r="AA644" s="2"/>
      <c r="AB644" s="2"/>
      <c r="AC644" s="2"/>
      <c r="AD644" s="2"/>
      <c r="AE644" s="2"/>
      <c r="AF644" s="2"/>
      <c r="AG644" s="2"/>
      <c r="AH644" s="2"/>
      <c r="AI644" s="2"/>
      <c r="AJ644" s="2"/>
      <c r="AK644" s="2"/>
      <c r="AL644" s="2"/>
      <c r="AM644" s="2"/>
      <c r="AN644" s="2"/>
    </row>
    <row r="645" spans="2:40">
      <c r="B645" s="26">
        <v>1234</v>
      </c>
      <c r="C645" s="26" t="str">
        <f t="shared" si="76"/>
        <v>Y</v>
      </c>
      <c r="D645" s="26" t="b">
        <f t="shared" si="77"/>
        <v>1</v>
      </c>
      <c r="E645" s="26" t="str">
        <f t="shared" si="78"/>
        <v>Y</v>
      </c>
      <c r="F645" s="2" t="s">
        <v>8753</v>
      </c>
      <c r="G645" s="2" t="str">
        <f t="shared" si="79"/>
        <v>ConTab_BOM_KP_Baseplates_1234</v>
      </c>
      <c r="H645" s="16" t="s">
        <v>373</v>
      </c>
      <c r="I645" s="16"/>
      <c r="J645" s="16"/>
      <c r="K645" s="31" t="s">
        <v>7701</v>
      </c>
      <c r="L645" s="31" t="s">
        <v>7702</v>
      </c>
      <c r="M645" s="31" t="s">
        <v>7703</v>
      </c>
      <c r="N645" s="2" t="s">
        <v>7729</v>
      </c>
      <c r="O645" s="2" t="s">
        <v>7814</v>
      </c>
      <c r="P645" s="155" t="s">
        <v>7706</v>
      </c>
      <c r="Q645" s="2" t="s">
        <v>7726</v>
      </c>
      <c r="R645" s="2">
        <v>96700721</v>
      </c>
      <c r="S645" s="159" t="s">
        <v>8752</v>
      </c>
      <c r="T645" s="159">
        <v>1627</v>
      </c>
      <c r="U645" s="159" t="s">
        <v>107</v>
      </c>
      <c r="V645" s="3" t="s">
        <v>7709</v>
      </c>
      <c r="W645" s="2">
        <v>135</v>
      </c>
      <c r="X645" s="2"/>
      <c r="Y645" s="2"/>
      <c r="Z645" s="2"/>
      <c r="AA645" s="2"/>
      <c r="AB645" s="2"/>
      <c r="AC645" s="2"/>
      <c r="AD645" s="2"/>
      <c r="AE645" s="2"/>
      <c r="AF645" s="2"/>
      <c r="AG645" s="2"/>
      <c r="AH645" s="2"/>
      <c r="AI645" s="2"/>
      <c r="AJ645" s="2"/>
      <c r="AK645" s="2"/>
      <c r="AL645" s="2"/>
      <c r="AM645" s="2"/>
      <c r="AN645" s="2"/>
    </row>
    <row r="646" spans="2:40">
      <c r="B646" s="26">
        <v>1235</v>
      </c>
      <c r="C646" s="26" t="str">
        <f t="shared" si="76"/>
        <v>Y</v>
      </c>
      <c r="D646" s="26" t="b">
        <f t="shared" si="77"/>
        <v>1</v>
      </c>
      <c r="E646" s="26" t="str">
        <f t="shared" si="78"/>
        <v>Y</v>
      </c>
      <c r="F646" s="2" t="s">
        <v>8754</v>
      </c>
      <c r="G646" s="2" t="str">
        <f t="shared" si="79"/>
        <v>ConTab_BOM_KP_Baseplates_1235</v>
      </c>
      <c r="H646" s="16" t="s">
        <v>373</v>
      </c>
      <c r="I646" s="16"/>
      <c r="J646" s="16"/>
      <c r="K646" s="31" t="s">
        <v>7701</v>
      </c>
      <c r="L646" s="31" t="s">
        <v>7702</v>
      </c>
      <c r="M646" s="31" t="s">
        <v>7703</v>
      </c>
      <c r="N646" s="2" t="s">
        <v>7900</v>
      </c>
      <c r="O646" s="2" t="s">
        <v>7814</v>
      </c>
      <c r="P646" s="155" t="s">
        <v>7706</v>
      </c>
      <c r="Q646" s="2" t="s">
        <v>8183</v>
      </c>
      <c r="R646" s="2">
        <v>96700722</v>
      </c>
      <c r="S646" s="159" t="s">
        <v>8755</v>
      </c>
      <c r="T646" s="159">
        <v>1762</v>
      </c>
      <c r="U646" s="159" t="s">
        <v>107</v>
      </c>
      <c r="V646" s="3" t="s">
        <v>7709</v>
      </c>
      <c r="W646" s="2">
        <v>200</v>
      </c>
      <c r="X646" s="2"/>
      <c r="Y646" s="2"/>
      <c r="Z646" s="2"/>
      <c r="AA646" s="2"/>
      <c r="AB646" s="2"/>
      <c r="AC646" s="2"/>
      <c r="AD646" s="2"/>
      <c r="AE646" s="2"/>
      <c r="AF646" s="2"/>
      <c r="AG646" s="2"/>
      <c r="AH646" s="2"/>
      <c r="AI646" s="2"/>
      <c r="AJ646" s="2"/>
      <c r="AK646" s="2"/>
      <c r="AL646" s="2"/>
      <c r="AM646" s="2"/>
      <c r="AN646" s="2"/>
    </row>
    <row r="647" spans="2:40">
      <c r="B647" s="26">
        <v>1236</v>
      </c>
      <c r="C647" s="26" t="str">
        <f t="shared" si="76"/>
        <v>Y</v>
      </c>
      <c r="D647" s="26" t="b">
        <f t="shared" si="77"/>
        <v>1</v>
      </c>
      <c r="E647" s="26" t="str">
        <f t="shared" si="78"/>
        <v>Y</v>
      </c>
      <c r="F647" s="2" t="s">
        <v>8756</v>
      </c>
      <c r="G647" s="2" t="str">
        <f t="shared" si="79"/>
        <v>ConTab_BOM_KP_Baseplates_1236</v>
      </c>
      <c r="H647" s="16" t="s">
        <v>373</v>
      </c>
      <c r="I647" s="16"/>
      <c r="J647" s="16"/>
      <c r="K647" s="31" t="s">
        <v>7701</v>
      </c>
      <c r="L647" s="31" t="s">
        <v>7702</v>
      </c>
      <c r="M647" s="31" t="s">
        <v>7703</v>
      </c>
      <c r="N647" s="2" t="s">
        <v>7903</v>
      </c>
      <c r="O647" s="2" t="s">
        <v>7814</v>
      </c>
      <c r="P647" s="155" t="s">
        <v>7706</v>
      </c>
      <c r="Q647" s="2" t="s">
        <v>8183</v>
      </c>
      <c r="R647" s="2">
        <v>96700722</v>
      </c>
      <c r="S647" s="159" t="s">
        <v>8755</v>
      </c>
      <c r="T647" s="159">
        <v>1762</v>
      </c>
      <c r="U647" s="159" t="s">
        <v>107</v>
      </c>
      <c r="V647" s="3" t="s">
        <v>7709</v>
      </c>
      <c r="W647" s="2">
        <v>200</v>
      </c>
      <c r="X647" s="2"/>
      <c r="Y647" s="2"/>
      <c r="Z647" s="2"/>
      <c r="AA647" s="2"/>
      <c r="AB647" s="2"/>
      <c r="AC647" s="2"/>
      <c r="AD647" s="2"/>
      <c r="AE647" s="2"/>
      <c r="AF647" s="2"/>
      <c r="AG647" s="2"/>
      <c r="AH647" s="2"/>
      <c r="AI647" s="2"/>
      <c r="AJ647" s="2"/>
      <c r="AK647" s="2"/>
      <c r="AL647" s="2"/>
      <c r="AM647" s="2"/>
      <c r="AN647" s="2"/>
    </row>
    <row r="648" spans="2:40">
      <c r="B648" s="26">
        <v>1237</v>
      </c>
      <c r="C648" s="26" t="str">
        <f t="shared" si="76"/>
        <v>Y</v>
      </c>
      <c r="D648" s="26" t="b">
        <f t="shared" si="77"/>
        <v>1</v>
      </c>
      <c r="E648" s="26" t="str">
        <f t="shared" si="78"/>
        <v>Y</v>
      </c>
      <c r="F648" s="2" t="s">
        <v>8757</v>
      </c>
      <c r="G648" s="2" t="str">
        <f t="shared" si="79"/>
        <v>ConTab_BOM_KP_Baseplates_1237</v>
      </c>
      <c r="H648" s="16" t="s">
        <v>373</v>
      </c>
      <c r="I648" s="16"/>
      <c r="J648" s="16"/>
      <c r="K648" s="31" t="s">
        <v>7701</v>
      </c>
      <c r="L648" s="31" t="s">
        <v>7702</v>
      </c>
      <c r="M648" s="31" t="s">
        <v>7703</v>
      </c>
      <c r="N648" s="2" t="s">
        <v>8187</v>
      </c>
      <c r="O648" s="2" t="s">
        <v>7814</v>
      </c>
      <c r="P648" s="155" t="s">
        <v>7706</v>
      </c>
      <c r="Q648" s="2" t="s">
        <v>8188</v>
      </c>
      <c r="R648" s="2">
        <v>96700723</v>
      </c>
      <c r="S648" s="159" t="s">
        <v>8758</v>
      </c>
      <c r="T648" s="159">
        <v>1899</v>
      </c>
      <c r="U648" s="159" t="s">
        <v>107</v>
      </c>
      <c r="V648" s="3" t="s">
        <v>7709</v>
      </c>
      <c r="W648" s="2">
        <v>240</v>
      </c>
      <c r="X648" s="2"/>
      <c r="Y648" s="2"/>
      <c r="Z648" s="2"/>
      <c r="AA648" s="2"/>
      <c r="AB648" s="2"/>
      <c r="AC648" s="2"/>
      <c r="AD648" s="2"/>
      <c r="AE648" s="2"/>
      <c r="AF648" s="2"/>
      <c r="AG648" s="2"/>
      <c r="AH648" s="2"/>
      <c r="AI648" s="2"/>
      <c r="AJ648" s="2"/>
      <c r="AK648" s="2"/>
      <c r="AL648" s="2"/>
      <c r="AM648" s="2"/>
      <c r="AN648" s="2"/>
    </row>
    <row r="649" spans="2:40">
      <c r="B649" s="26">
        <v>1238</v>
      </c>
      <c r="C649" s="26" t="str">
        <f t="shared" si="76"/>
        <v>Y</v>
      </c>
      <c r="D649" s="26" t="b">
        <f t="shared" si="77"/>
        <v>1</v>
      </c>
      <c r="E649" s="26" t="str">
        <f t="shared" si="78"/>
        <v>Y</v>
      </c>
      <c r="F649" s="2" t="s">
        <v>8759</v>
      </c>
      <c r="G649" s="2" t="str">
        <f t="shared" si="79"/>
        <v>ConTab_BOM_KP_Baseplates_1238</v>
      </c>
      <c r="H649" s="16" t="s">
        <v>373</v>
      </c>
      <c r="I649" s="16"/>
      <c r="J649" s="16"/>
      <c r="K649" s="31" t="s">
        <v>7701</v>
      </c>
      <c r="L649" s="31" t="s">
        <v>7702</v>
      </c>
      <c r="M649" s="31" t="s">
        <v>7703</v>
      </c>
      <c r="N649" s="2" t="s">
        <v>8191</v>
      </c>
      <c r="O649" s="2" t="s">
        <v>7814</v>
      </c>
      <c r="P649" s="155" t="s">
        <v>7706</v>
      </c>
      <c r="Q649" s="2" t="s">
        <v>8188</v>
      </c>
      <c r="R649" s="2">
        <v>96700723</v>
      </c>
      <c r="S649" s="159" t="s">
        <v>8758</v>
      </c>
      <c r="T649" s="159">
        <v>1899</v>
      </c>
      <c r="U649" s="159" t="s">
        <v>107</v>
      </c>
      <c r="V649" s="3" t="s">
        <v>7709</v>
      </c>
      <c r="W649" s="2">
        <v>240</v>
      </c>
      <c r="X649" s="2"/>
      <c r="Y649" s="2"/>
      <c r="Z649" s="2"/>
      <c r="AA649" s="2"/>
      <c r="AB649" s="2"/>
      <c r="AC649" s="2"/>
      <c r="AD649" s="2"/>
      <c r="AE649" s="2"/>
      <c r="AF649" s="2"/>
      <c r="AG649" s="2"/>
      <c r="AH649" s="2"/>
      <c r="AI649" s="2"/>
      <c r="AJ649" s="2"/>
      <c r="AK649" s="2"/>
      <c r="AL649" s="2"/>
      <c r="AM649" s="2"/>
      <c r="AN649" s="2"/>
    </row>
    <row r="650" spans="2:40">
      <c r="B650" s="26">
        <v>1239</v>
      </c>
      <c r="C650" s="26" t="str">
        <f t="shared" si="76"/>
        <v>Y</v>
      </c>
      <c r="D650" s="26" t="b">
        <f t="shared" si="77"/>
        <v>1</v>
      </c>
      <c r="E650" s="26" t="str">
        <f t="shared" si="78"/>
        <v>Y</v>
      </c>
      <c r="F650" s="2" t="s">
        <v>8760</v>
      </c>
      <c r="G650" s="2" t="str">
        <f t="shared" si="79"/>
        <v>ConTab_BOM_KP_Baseplates_1239</v>
      </c>
      <c r="H650" s="16" t="s">
        <v>373</v>
      </c>
      <c r="I650" s="16"/>
      <c r="J650" s="16"/>
      <c r="K650" s="31" t="s">
        <v>7701</v>
      </c>
      <c r="L650" s="31" t="s">
        <v>7702</v>
      </c>
      <c r="M650" s="31" t="s">
        <v>7703</v>
      </c>
      <c r="N650" s="2" t="s">
        <v>8695</v>
      </c>
      <c r="O650" s="2" t="s">
        <v>7814</v>
      </c>
      <c r="P650" s="155" t="s">
        <v>7706</v>
      </c>
      <c r="Q650" s="2" t="s">
        <v>8696</v>
      </c>
      <c r="R650" s="2">
        <v>96700724</v>
      </c>
      <c r="S650" s="159" t="s">
        <v>8761</v>
      </c>
      <c r="T650" s="159">
        <v>2035</v>
      </c>
      <c r="U650" s="159" t="s">
        <v>107</v>
      </c>
      <c r="V650" s="3" t="s">
        <v>7709</v>
      </c>
      <c r="W650" s="2">
        <v>265</v>
      </c>
      <c r="X650" s="2"/>
      <c r="Y650" s="2"/>
      <c r="Z650" s="2"/>
      <c r="AA650" s="2"/>
      <c r="AB650" s="2"/>
      <c r="AC650" s="2"/>
      <c r="AD650" s="2"/>
      <c r="AE650" s="2"/>
      <c r="AF650" s="2"/>
      <c r="AG650" s="2"/>
      <c r="AH650" s="2"/>
      <c r="AI650" s="2"/>
      <c r="AJ650" s="2"/>
      <c r="AK650" s="2"/>
      <c r="AL650" s="2"/>
      <c r="AM650" s="2"/>
      <c r="AN650" s="2"/>
    </row>
    <row r="651" spans="2:40">
      <c r="B651" s="26">
        <v>1240</v>
      </c>
      <c r="C651" s="26" t="str">
        <f t="shared" si="76"/>
        <v>Y</v>
      </c>
      <c r="D651" s="26" t="b">
        <f t="shared" si="77"/>
        <v>1</v>
      </c>
      <c r="E651" s="26" t="str">
        <f t="shared" si="78"/>
        <v>Y</v>
      </c>
      <c r="F651" s="2" t="s">
        <v>8762</v>
      </c>
      <c r="G651" s="2" t="str">
        <f t="shared" si="79"/>
        <v>ConTab_BOM_KP_Baseplates_1240</v>
      </c>
      <c r="H651" s="16" t="s">
        <v>373</v>
      </c>
      <c r="I651" s="16"/>
      <c r="J651" s="16"/>
      <c r="K651" s="31" t="s">
        <v>7701</v>
      </c>
      <c r="L651" s="31" t="s">
        <v>7702</v>
      </c>
      <c r="M651" s="31" t="s">
        <v>7703</v>
      </c>
      <c r="N651" s="2" t="s">
        <v>8699</v>
      </c>
      <c r="O651" s="2" t="s">
        <v>7814</v>
      </c>
      <c r="P651" s="155" t="s">
        <v>7706</v>
      </c>
      <c r="Q651" s="2" t="s">
        <v>8696</v>
      </c>
      <c r="R651" s="2">
        <v>96700724</v>
      </c>
      <c r="S651" s="159" t="s">
        <v>8761</v>
      </c>
      <c r="T651" s="159">
        <v>2035</v>
      </c>
      <c r="U651" s="159" t="s">
        <v>107</v>
      </c>
      <c r="V651" s="3" t="s">
        <v>7709</v>
      </c>
      <c r="W651" s="2">
        <v>265</v>
      </c>
      <c r="X651" s="2"/>
      <c r="Y651" s="2"/>
      <c r="Z651" s="2"/>
      <c r="AA651" s="2"/>
      <c r="AB651" s="2"/>
      <c r="AC651" s="2"/>
      <c r="AD651" s="2"/>
      <c r="AE651" s="2"/>
      <c r="AF651" s="2"/>
      <c r="AG651" s="2"/>
      <c r="AH651" s="2"/>
      <c r="AI651" s="2"/>
      <c r="AJ651" s="2"/>
      <c r="AK651" s="2"/>
      <c r="AL651" s="2"/>
      <c r="AM651" s="2"/>
      <c r="AN651" s="2"/>
    </row>
    <row r="652" spans="2:40">
      <c r="B652" s="26">
        <v>1241</v>
      </c>
      <c r="C652" s="26" t="str">
        <f t="shared" si="76"/>
        <v>Y</v>
      </c>
      <c r="D652" s="26" t="b">
        <f t="shared" si="77"/>
        <v>1</v>
      </c>
      <c r="E652" s="26" t="str">
        <f t="shared" si="78"/>
        <v>Y</v>
      </c>
      <c r="F652" s="2" t="s">
        <v>8763</v>
      </c>
      <c r="G652" s="2" t="str">
        <f t="shared" si="79"/>
        <v>ConTab_BOM_KP_Baseplates_1241</v>
      </c>
      <c r="H652" s="16" t="s">
        <v>373</v>
      </c>
      <c r="I652" s="16"/>
      <c r="J652" s="16"/>
      <c r="K652" s="31" t="s">
        <v>7701</v>
      </c>
      <c r="L652" s="31" t="s">
        <v>7702</v>
      </c>
      <c r="M652" s="31" t="s">
        <v>7703</v>
      </c>
      <c r="N652" s="2" t="s">
        <v>7725</v>
      </c>
      <c r="O652" s="2" t="s">
        <v>7814</v>
      </c>
      <c r="P652" s="155" t="s">
        <v>7737</v>
      </c>
      <c r="Q652" s="2" t="s">
        <v>8701</v>
      </c>
      <c r="R652" s="2">
        <v>96700725</v>
      </c>
      <c r="S652" s="159" t="s">
        <v>8764</v>
      </c>
      <c r="T652" s="159">
        <v>1627</v>
      </c>
      <c r="U652" s="159" t="s">
        <v>107</v>
      </c>
      <c r="V652" s="3" t="s">
        <v>7709</v>
      </c>
      <c r="W652" s="2">
        <v>135</v>
      </c>
      <c r="X652" s="2"/>
      <c r="Y652" s="2"/>
      <c r="Z652" s="2"/>
      <c r="AA652" s="2"/>
      <c r="AB652" s="2"/>
      <c r="AC652" s="2"/>
      <c r="AD652" s="2"/>
      <c r="AE652" s="2"/>
      <c r="AF652" s="2"/>
      <c r="AG652" s="2"/>
      <c r="AH652" s="2"/>
      <c r="AI652" s="2"/>
      <c r="AJ652" s="2"/>
      <c r="AK652" s="2"/>
      <c r="AL652" s="2"/>
      <c r="AM652" s="2"/>
      <c r="AN652" s="2"/>
    </row>
    <row r="653" spans="2:40">
      <c r="B653" s="26">
        <v>1242</v>
      </c>
      <c r="C653" s="26" t="str">
        <f t="shared" si="76"/>
        <v>Y</v>
      </c>
      <c r="D653" s="26" t="b">
        <f t="shared" si="77"/>
        <v>1</v>
      </c>
      <c r="E653" s="26" t="str">
        <f t="shared" si="78"/>
        <v>Y</v>
      </c>
      <c r="F653" s="2" t="s">
        <v>8765</v>
      </c>
      <c r="G653" s="2" t="str">
        <f t="shared" si="79"/>
        <v>ConTab_BOM_KP_Baseplates_1242</v>
      </c>
      <c r="H653" s="16" t="s">
        <v>373</v>
      </c>
      <c r="I653" s="16"/>
      <c r="J653" s="16"/>
      <c r="K653" s="31" t="s">
        <v>7701</v>
      </c>
      <c r="L653" s="31" t="s">
        <v>7702</v>
      </c>
      <c r="M653" s="31" t="s">
        <v>7703</v>
      </c>
      <c r="N653" s="2" t="s">
        <v>7729</v>
      </c>
      <c r="O653" s="2" t="s">
        <v>7814</v>
      </c>
      <c r="P653" s="155" t="s">
        <v>7737</v>
      </c>
      <c r="Q653" s="2" t="s">
        <v>8701</v>
      </c>
      <c r="R653" s="2">
        <v>96700725</v>
      </c>
      <c r="S653" s="159" t="s">
        <v>8764</v>
      </c>
      <c r="T653" s="159">
        <v>1627</v>
      </c>
      <c r="U653" s="159" t="s">
        <v>107</v>
      </c>
      <c r="V653" s="3" t="s">
        <v>7709</v>
      </c>
      <c r="W653" s="2">
        <v>135</v>
      </c>
      <c r="X653" s="2"/>
      <c r="Y653" s="2"/>
      <c r="Z653" s="2"/>
      <c r="AA653" s="2"/>
      <c r="AB653" s="2"/>
      <c r="AC653" s="2"/>
      <c r="AD653" s="2"/>
      <c r="AE653" s="2"/>
      <c r="AF653" s="2"/>
      <c r="AG653" s="2"/>
      <c r="AH653" s="2"/>
      <c r="AI653" s="2"/>
      <c r="AJ653" s="2"/>
      <c r="AK653" s="2"/>
      <c r="AL653" s="2"/>
      <c r="AM653" s="2"/>
      <c r="AN653" s="2"/>
    </row>
    <row r="654" spans="2:40">
      <c r="B654" s="26">
        <v>1243</v>
      </c>
      <c r="C654" s="26" t="str">
        <f t="shared" si="76"/>
        <v>Y</v>
      </c>
      <c r="D654" s="26" t="b">
        <f t="shared" si="77"/>
        <v>1</v>
      </c>
      <c r="E654" s="26" t="str">
        <f t="shared" si="78"/>
        <v>Y</v>
      </c>
      <c r="F654" s="2" t="s">
        <v>8766</v>
      </c>
      <c r="G654" s="2" t="str">
        <f t="shared" si="79"/>
        <v>ConTab_BOM_KP_Baseplates_1243</v>
      </c>
      <c r="H654" s="16" t="s">
        <v>373</v>
      </c>
      <c r="I654" s="16"/>
      <c r="J654" s="16"/>
      <c r="K654" s="31" t="s">
        <v>7701</v>
      </c>
      <c r="L654" s="31" t="s">
        <v>7702</v>
      </c>
      <c r="M654" s="31" t="s">
        <v>7703</v>
      </c>
      <c r="N654" s="2" t="s">
        <v>7900</v>
      </c>
      <c r="O654" s="2" t="s">
        <v>7814</v>
      </c>
      <c r="P654" s="155" t="s">
        <v>7737</v>
      </c>
      <c r="Q654" s="2" t="s">
        <v>8705</v>
      </c>
      <c r="R654" s="2">
        <v>96700726</v>
      </c>
      <c r="S654" s="159" t="s">
        <v>8767</v>
      </c>
      <c r="T654" s="159">
        <v>1762</v>
      </c>
      <c r="U654" s="159" t="s">
        <v>107</v>
      </c>
      <c r="V654" s="3" t="s">
        <v>7709</v>
      </c>
      <c r="W654" s="2">
        <v>200</v>
      </c>
      <c r="X654" s="2"/>
      <c r="Y654" s="2"/>
      <c r="Z654" s="2"/>
      <c r="AA654" s="2"/>
      <c r="AB654" s="2"/>
      <c r="AC654" s="2"/>
      <c r="AD654" s="2"/>
      <c r="AE654" s="2"/>
      <c r="AF654" s="2"/>
      <c r="AG654" s="2"/>
      <c r="AH654" s="2"/>
      <c r="AI654" s="2"/>
      <c r="AJ654" s="2"/>
      <c r="AK654" s="2"/>
      <c r="AL654" s="2"/>
      <c r="AM654" s="2"/>
      <c r="AN654" s="2"/>
    </row>
    <row r="655" spans="2:40">
      <c r="B655" s="26">
        <v>1244</v>
      </c>
      <c r="C655" s="26" t="str">
        <f t="shared" si="76"/>
        <v>Y</v>
      </c>
      <c r="D655" s="26" t="b">
        <f t="shared" si="77"/>
        <v>1</v>
      </c>
      <c r="E655" s="26" t="str">
        <f t="shared" si="78"/>
        <v>Y</v>
      </c>
      <c r="F655" s="2" t="s">
        <v>8768</v>
      </c>
      <c r="G655" s="2" t="str">
        <f t="shared" si="79"/>
        <v>ConTab_BOM_KP_Baseplates_1244</v>
      </c>
      <c r="H655" s="16" t="s">
        <v>373</v>
      </c>
      <c r="I655" s="16"/>
      <c r="J655" s="16"/>
      <c r="K655" s="31" t="s">
        <v>7701</v>
      </c>
      <c r="L655" s="31" t="s">
        <v>7702</v>
      </c>
      <c r="M655" s="31" t="s">
        <v>7703</v>
      </c>
      <c r="N655" s="2" t="s">
        <v>7903</v>
      </c>
      <c r="O655" s="2" t="s">
        <v>7814</v>
      </c>
      <c r="P655" s="155" t="s">
        <v>7737</v>
      </c>
      <c r="Q655" s="2" t="s">
        <v>8705</v>
      </c>
      <c r="R655" s="2">
        <v>96700726</v>
      </c>
      <c r="S655" s="159" t="s">
        <v>8767</v>
      </c>
      <c r="T655" s="159">
        <v>1762</v>
      </c>
      <c r="U655" s="159" t="s">
        <v>107</v>
      </c>
      <c r="V655" s="3" t="s">
        <v>7709</v>
      </c>
      <c r="W655" s="2">
        <v>200</v>
      </c>
      <c r="X655" s="2"/>
      <c r="Y655" s="2"/>
      <c r="Z655" s="2"/>
      <c r="AA655" s="2"/>
      <c r="AB655" s="2"/>
      <c r="AC655" s="2"/>
      <c r="AD655" s="2"/>
      <c r="AE655" s="2"/>
      <c r="AF655" s="2"/>
      <c r="AG655" s="2"/>
      <c r="AH655" s="2"/>
      <c r="AI655" s="2"/>
      <c r="AJ655" s="2"/>
      <c r="AK655" s="2"/>
      <c r="AL655" s="2"/>
      <c r="AM655" s="2"/>
      <c r="AN655" s="2"/>
    </row>
    <row r="656" spans="2:40">
      <c r="B656" s="26">
        <v>1245</v>
      </c>
      <c r="C656" s="26" t="str">
        <f t="shared" si="76"/>
        <v>Y</v>
      </c>
      <c r="D656" s="26" t="b">
        <f t="shared" si="77"/>
        <v>1</v>
      </c>
      <c r="E656" s="26" t="str">
        <f t="shared" si="78"/>
        <v>Y</v>
      </c>
      <c r="F656" s="2" t="s">
        <v>8769</v>
      </c>
      <c r="G656" s="2" t="str">
        <f t="shared" si="79"/>
        <v>ConTab_BOM_KP_Baseplates_1245</v>
      </c>
      <c r="H656" s="16" t="s">
        <v>373</v>
      </c>
      <c r="I656" s="16"/>
      <c r="J656" s="16"/>
      <c r="K656" s="31" t="s">
        <v>7701</v>
      </c>
      <c r="L656" s="31" t="s">
        <v>7702</v>
      </c>
      <c r="M656" s="31" t="s">
        <v>7703</v>
      </c>
      <c r="N656" s="2" t="s">
        <v>8187</v>
      </c>
      <c r="O656" s="2" t="s">
        <v>7814</v>
      </c>
      <c r="P656" s="155" t="s">
        <v>7737</v>
      </c>
      <c r="Q656" s="2" t="s">
        <v>8709</v>
      </c>
      <c r="R656" s="2">
        <v>96700727</v>
      </c>
      <c r="S656" s="159" t="s">
        <v>8770</v>
      </c>
      <c r="T656" s="159">
        <v>1899</v>
      </c>
      <c r="U656" s="159" t="s">
        <v>107</v>
      </c>
      <c r="V656" s="3" t="s">
        <v>7709</v>
      </c>
      <c r="W656" s="2">
        <v>240</v>
      </c>
      <c r="X656" s="2"/>
      <c r="Y656" s="2"/>
      <c r="Z656" s="2"/>
      <c r="AA656" s="2"/>
      <c r="AB656" s="2"/>
      <c r="AC656" s="2"/>
      <c r="AD656" s="2"/>
      <c r="AE656" s="2"/>
      <c r="AF656" s="2"/>
      <c r="AG656" s="2"/>
      <c r="AH656" s="2"/>
      <c r="AI656" s="2"/>
      <c r="AJ656" s="2"/>
      <c r="AK656" s="2"/>
      <c r="AL656" s="2"/>
      <c r="AM656" s="2"/>
      <c r="AN656" s="2"/>
    </row>
    <row r="657" spans="2:40">
      <c r="B657" s="26">
        <v>1246</v>
      </c>
      <c r="C657" s="26" t="str">
        <f t="shared" si="76"/>
        <v>Y</v>
      </c>
      <c r="D657" s="26" t="b">
        <f t="shared" si="77"/>
        <v>1</v>
      </c>
      <c r="E657" s="26" t="str">
        <f t="shared" si="78"/>
        <v>Y</v>
      </c>
      <c r="F657" s="2" t="s">
        <v>8771</v>
      </c>
      <c r="G657" s="2" t="str">
        <f t="shared" si="79"/>
        <v>ConTab_BOM_KP_Baseplates_1246</v>
      </c>
      <c r="H657" s="16" t="s">
        <v>373</v>
      </c>
      <c r="I657" s="16"/>
      <c r="J657" s="16"/>
      <c r="K657" s="31" t="s">
        <v>7701</v>
      </c>
      <c r="L657" s="31" t="s">
        <v>7702</v>
      </c>
      <c r="M657" s="31" t="s">
        <v>7703</v>
      </c>
      <c r="N657" s="2" t="s">
        <v>8191</v>
      </c>
      <c r="O657" s="2" t="s">
        <v>7814</v>
      </c>
      <c r="P657" s="155" t="s">
        <v>7737</v>
      </c>
      <c r="Q657" s="2" t="s">
        <v>8709</v>
      </c>
      <c r="R657" s="2">
        <v>96700727</v>
      </c>
      <c r="S657" s="159" t="s">
        <v>8770</v>
      </c>
      <c r="T657" s="159">
        <v>1899</v>
      </c>
      <c r="U657" s="159" t="s">
        <v>107</v>
      </c>
      <c r="V657" s="3" t="s">
        <v>7709</v>
      </c>
      <c r="W657" s="2">
        <v>240</v>
      </c>
      <c r="X657" s="2"/>
      <c r="Y657" s="2"/>
      <c r="Z657" s="2"/>
      <c r="AA657" s="2"/>
      <c r="AB657" s="2"/>
      <c r="AC657" s="2"/>
      <c r="AD657" s="2"/>
      <c r="AE657" s="2"/>
      <c r="AF657" s="2"/>
      <c r="AG657" s="2"/>
      <c r="AH657" s="2"/>
      <c r="AI657" s="2"/>
      <c r="AJ657" s="2"/>
      <c r="AK657" s="2"/>
      <c r="AL657" s="2"/>
      <c r="AM657" s="2"/>
      <c r="AN657" s="2"/>
    </row>
    <row r="658" spans="2:40">
      <c r="B658" s="26">
        <v>1247</v>
      </c>
      <c r="C658" s="26" t="str">
        <f t="shared" si="76"/>
        <v>Y</v>
      </c>
      <c r="D658" s="26" t="b">
        <f t="shared" si="77"/>
        <v>1</v>
      </c>
      <c r="E658" s="26" t="str">
        <f t="shared" si="78"/>
        <v>Y</v>
      </c>
      <c r="F658" s="2" t="s">
        <v>8772</v>
      </c>
      <c r="G658" s="2" t="str">
        <f t="shared" si="79"/>
        <v>ConTab_BOM_KP_Baseplates_1247</v>
      </c>
      <c r="H658" s="16" t="s">
        <v>373</v>
      </c>
      <c r="I658" s="16"/>
      <c r="J658" s="16"/>
      <c r="K658" s="31" t="s">
        <v>7701</v>
      </c>
      <c r="L658" s="31" t="s">
        <v>7702</v>
      </c>
      <c r="M658" s="31" t="s">
        <v>7703</v>
      </c>
      <c r="N658" s="2" t="s">
        <v>8695</v>
      </c>
      <c r="O658" s="2" t="s">
        <v>7814</v>
      </c>
      <c r="P658" s="155" t="s">
        <v>7737</v>
      </c>
      <c r="Q658" s="2" t="s">
        <v>8713</v>
      </c>
      <c r="R658" s="2">
        <v>96700728</v>
      </c>
      <c r="S658" s="159" t="s">
        <v>8773</v>
      </c>
      <c r="T658" s="159">
        <v>2035</v>
      </c>
      <c r="U658" s="159" t="s">
        <v>107</v>
      </c>
      <c r="V658" s="3" t="s">
        <v>7709</v>
      </c>
      <c r="W658" s="2">
        <v>265</v>
      </c>
      <c r="X658" s="2"/>
      <c r="Y658" s="2"/>
      <c r="Z658" s="2"/>
      <c r="AA658" s="2"/>
      <c r="AB658" s="2"/>
      <c r="AC658" s="2"/>
      <c r="AD658" s="2"/>
      <c r="AE658" s="2"/>
      <c r="AF658" s="2"/>
      <c r="AG658" s="2"/>
      <c r="AH658" s="2"/>
      <c r="AI658" s="2"/>
      <c r="AJ658" s="2"/>
      <c r="AK658" s="2"/>
      <c r="AL658" s="2"/>
      <c r="AM658" s="2"/>
      <c r="AN658" s="2"/>
    </row>
    <row r="659" spans="2:40">
      <c r="B659" s="26">
        <v>1248</v>
      </c>
      <c r="C659" s="26" t="str">
        <f t="shared" si="76"/>
        <v>Y</v>
      </c>
      <c r="D659" s="26" t="b">
        <f t="shared" si="77"/>
        <v>1</v>
      </c>
      <c r="E659" s="26" t="str">
        <f t="shared" si="78"/>
        <v>Y</v>
      </c>
      <c r="F659" s="2" t="s">
        <v>8774</v>
      </c>
      <c r="G659" s="2" t="str">
        <f t="shared" si="79"/>
        <v>ConTab_BOM_KP_Baseplates_1248</v>
      </c>
      <c r="H659" s="16" t="s">
        <v>373</v>
      </c>
      <c r="I659" s="16"/>
      <c r="J659" s="16"/>
      <c r="K659" s="31" t="s">
        <v>7701</v>
      </c>
      <c r="L659" s="31" t="s">
        <v>7702</v>
      </c>
      <c r="M659" s="31" t="s">
        <v>7703</v>
      </c>
      <c r="N659" s="2" t="s">
        <v>8699</v>
      </c>
      <c r="O659" s="2" t="s">
        <v>7814</v>
      </c>
      <c r="P659" s="155" t="s">
        <v>7737</v>
      </c>
      <c r="Q659" s="2" t="s">
        <v>8713</v>
      </c>
      <c r="R659" s="2">
        <v>96700728</v>
      </c>
      <c r="S659" s="159" t="s">
        <v>8773</v>
      </c>
      <c r="T659" s="159">
        <v>2035</v>
      </c>
      <c r="U659" s="159" t="s">
        <v>107</v>
      </c>
      <c r="V659" s="3" t="s">
        <v>7709</v>
      </c>
      <c r="W659" s="2">
        <v>265</v>
      </c>
      <c r="X659" s="2"/>
      <c r="Y659" s="2"/>
      <c r="Z659" s="2"/>
      <c r="AA659" s="2"/>
      <c r="AB659" s="2"/>
      <c r="AC659" s="2"/>
      <c r="AD659" s="2"/>
      <c r="AE659" s="2"/>
      <c r="AF659" s="2"/>
      <c r="AG659" s="2"/>
      <c r="AH659" s="2"/>
      <c r="AI659" s="2"/>
      <c r="AJ659" s="2"/>
      <c r="AK659" s="2"/>
      <c r="AL659" s="2"/>
      <c r="AM659" s="2"/>
      <c r="AN659" s="2"/>
    </row>
    <row r="660" spans="2:40">
      <c r="B660" s="26">
        <v>1249</v>
      </c>
      <c r="C660" s="26" t="str">
        <f t="shared" si="76"/>
        <v>Y</v>
      </c>
      <c r="D660" s="26" t="b">
        <f t="shared" si="77"/>
        <v>1</v>
      </c>
      <c r="E660" s="26" t="str">
        <f t="shared" si="78"/>
        <v>Y</v>
      </c>
      <c r="F660" s="2" t="s">
        <v>8775</v>
      </c>
      <c r="G660" s="2" t="str">
        <f t="shared" si="79"/>
        <v>ConTab_BOM_KP_Baseplates_1249</v>
      </c>
      <c r="H660" s="16" t="s">
        <v>373</v>
      </c>
      <c r="I660" s="16"/>
      <c r="J660" s="16"/>
      <c r="K660" s="31" t="s">
        <v>7701</v>
      </c>
      <c r="L660" s="31" t="s">
        <v>7702</v>
      </c>
      <c r="M660" s="31" t="s">
        <v>7703</v>
      </c>
      <c r="N660" s="2" t="s">
        <v>7762</v>
      </c>
      <c r="O660" s="2" t="s">
        <v>7814</v>
      </c>
      <c r="P660" s="155" t="s">
        <v>7737</v>
      </c>
      <c r="Q660" s="2" t="s">
        <v>8705</v>
      </c>
      <c r="R660" s="2">
        <v>96700729</v>
      </c>
      <c r="S660" s="159" t="s">
        <v>8776</v>
      </c>
      <c r="T660" s="159">
        <v>1970</v>
      </c>
      <c r="U660" s="159" t="s">
        <v>107</v>
      </c>
      <c r="V660" s="3" t="s">
        <v>7709</v>
      </c>
      <c r="W660" s="2">
        <v>265</v>
      </c>
      <c r="X660" s="2"/>
      <c r="Y660" s="2"/>
      <c r="Z660" s="2"/>
      <c r="AA660" s="2"/>
      <c r="AB660" s="2"/>
      <c r="AC660" s="2"/>
      <c r="AD660" s="2"/>
      <c r="AE660" s="2"/>
      <c r="AF660" s="2"/>
      <c r="AG660" s="2"/>
      <c r="AH660" s="2"/>
      <c r="AI660" s="2"/>
      <c r="AJ660" s="2"/>
      <c r="AK660" s="2"/>
      <c r="AL660" s="2"/>
      <c r="AM660" s="2"/>
      <c r="AN660" s="2"/>
    </row>
    <row r="661" spans="2:40">
      <c r="B661" s="26">
        <v>1250</v>
      </c>
      <c r="C661" s="26" t="str">
        <f t="shared" si="76"/>
        <v>Y</v>
      </c>
      <c r="D661" s="26" t="b">
        <f t="shared" si="77"/>
        <v>1</v>
      </c>
      <c r="E661" s="26" t="str">
        <f t="shared" si="78"/>
        <v>Y</v>
      </c>
      <c r="F661" s="2" t="s">
        <v>8777</v>
      </c>
      <c r="G661" s="2" t="str">
        <f t="shared" si="79"/>
        <v>ConTab_BOM_KP_Baseplates_1250</v>
      </c>
      <c r="H661" s="16" t="s">
        <v>373</v>
      </c>
      <c r="I661" s="16"/>
      <c r="J661" s="16"/>
      <c r="K661" s="31" t="s">
        <v>7701</v>
      </c>
      <c r="L661" s="31" t="s">
        <v>7702</v>
      </c>
      <c r="M661" s="31" t="s">
        <v>7703</v>
      </c>
      <c r="N661" s="2" t="s">
        <v>7765</v>
      </c>
      <c r="O661" s="2" t="s">
        <v>7814</v>
      </c>
      <c r="P661" s="155" t="s">
        <v>7737</v>
      </c>
      <c r="Q661" s="2" t="s">
        <v>8705</v>
      </c>
      <c r="R661" s="2">
        <v>96700729</v>
      </c>
      <c r="S661" s="159" t="s">
        <v>8776</v>
      </c>
      <c r="T661" s="159">
        <v>1970</v>
      </c>
      <c r="U661" s="159" t="s">
        <v>107</v>
      </c>
      <c r="V661" s="3" t="s">
        <v>7709</v>
      </c>
      <c r="W661" s="2">
        <v>265</v>
      </c>
      <c r="X661" s="2"/>
      <c r="Y661" s="2"/>
      <c r="Z661" s="2"/>
      <c r="AA661" s="2"/>
      <c r="AB661" s="2"/>
      <c r="AC661" s="2"/>
      <c r="AD661" s="2"/>
      <c r="AE661" s="2"/>
      <c r="AF661" s="2"/>
      <c r="AG661" s="2"/>
      <c r="AH661" s="2"/>
      <c r="AI661" s="2"/>
      <c r="AJ661" s="2"/>
      <c r="AK661" s="2"/>
      <c r="AL661" s="2"/>
      <c r="AM661" s="2"/>
      <c r="AN661" s="2"/>
    </row>
    <row r="662" spans="2:40">
      <c r="B662" s="26">
        <v>1261</v>
      </c>
      <c r="C662" s="26" t="str">
        <f t="shared" si="76"/>
        <v>Y</v>
      </c>
      <c r="D662" s="26" t="b">
        <f t="shared" si="77"/>
        <v>0</v>
      </c>
      <c r="E662" s="26" t="str">
        <f t="shared" si="78"/>
        <v>N</v>
      </c>
      <c r="F662" s="2" t="s">
        <v>8778</v>
      </c>
      <c r="G662" s="2" t="str">
        <f t="shared" si="79"/>
        <v/>
      </c>
      <c r="H662" s="16" t="s">
        <v>373</v>
      </c>
      <c r="I662" s="16"/>
      <c r="J662" s="16"/>
      <c r="K662" s="31" t="s">
        <v>7701</v>
      </c>
      <c r="L662" s="31" t="s">
        <v>7702</v>
      </c>
      <c r="M662" s="31" t="s">
        <v>7703</v>
      </c>
      <c r="N662" s="2" t="s">
        <v>7725</v>
      </c>
      <c r="O662" s="2" t="s">
        <v>7814</v>
      </c>
      <c r="P662" s="155" t="s">
        <v>7767</v>
      </c>
      <c r="Q662" s="2" t="s">
        <v>7780</v>
      </c>
      <c r="R662" s="2">
        <v>96700730</v>
      </c>
      <c r="S662" s="159" t="s">
        <v>8779</v>
      </c>
      <c r="T662" s="159">
        <v>2172</v>
      </c>
      <c r="U662" s="159" t="s">
        <v>107</v>
      </c>
      <c r="V662" s="3" t="s">
        <v>7709</v>
      </c>
      <c r="W662" s="2">
        <v>135</v>
      </c>
      <c r="X662" s="2"/>
      <c r="Y662" s="2"/>
      <c r="Z662" s="2"/>
      <c r="AA662" s="2"/>
      <c r="AB662" s="2"/>
      <c r="AC662" s="2"/>
      <c r="AD662" s="2"/>
      <c r="AE662" s="2"/>
      <c r="AF662" s="2"/>
      <c r="AG662" s="2"/>
      <c r="AH662" s="2"/>
      <c r="AI662" s="2"/>
      <c r="AJ662" s="2"/>
      <c r="AK662" s="2"/>
      <c r="AL662" s="2"/>
      <c r="AM662" s="2"/>
      <c r="AN662" s="2"/>
    </row>
    <row r="663" spans="2:40">
      <c r="B663" s="26">
        <v>1262</v>
      </c>
      <c r="C663" s="26" t="str">
        <f t="shared" si="76"/>
        <v>Y</v>
      </c>
      <c r="D663" s="26" t="b">
        <f t="shared" si="77"/>
        <v>0</v>
      </c>
      <c r="E663" s="26" t="str">
        <f t="shared" si="78"/>
        <v>N</v>
      </c>
      <c r="F663" s="2" t="s">
        <v>8780</v>
      </c>
      <c r="G663" s="2" t="str">
        <f t="shared" si="79"/>
        <v/>
      </c>
      <c r="H663" s="16" t="s">
        <v>373</v>
      </c>
      <c r="I663" s="16"/>
      <c r="J663" s="16"/>
      <c r="K663" s="31" t="s">
        <v>7701</v>
      </c>
      <c r="L663" s="31" t="s">
        <v>7702</v>
      </c>
      <c r="M663" s="31" t="s">
        <v>7703</v>
      </c>
      <c r="N663" s="2" t="s">
        <v>7729</v>
      </c>
      <c r="O663" s="2" t="s">
        <v>7814</v>
      </c>
      <c r="P663" s="155" t="s">
        <v>7767</v>
      </c>
      <c r="Q663" s="2" t="s">
        <v>7780</v>
      </c>
      <c r="R663" s="2">
        <v>96700730</v>
      </c>
      <c r="S663" s="159" t="s">
        <v>8779</v>
      </c>
      <c r="T663" s="159">
        <v>2172</v>
      </c>
      <c r="U663" s="159" t="s">
        <v>107</v>
      </c>
      <c r="V663" s="3" t="s">
        <v>7709</v>
      </c>
      <c r="W663" s="2">
        <v>135</v>
      </c>
      <c r="X663" s="2"/>
      <c r="Y663" s="2"/>
      <c r="Z663" s="2"/>
      <c r="AA663" s="2"/>
      <c r="AB663" s="2"/>
      <c r="AC663" s="2"/>
      <c r="AD663" s="2"/>
      <c r="AE663" s="2"/>
      <c r="AF663" s="2"/>
      <c r="AG663" s="2"/>
      <c r="AH663" s="2"/>
      <c r="AI663" s="2"/>
      <c r="AJ663" s="2"/>
      <c r="AK663" s="2"/>
      <c r="AL663" s="2"/>
      <c r="AM663" s="2"/>
      <c r="AN663" s="2"/>
    </row>
    <row r="664" spans="2:40">
      <c r="B664" s="26">
        <v>1263</v>
      </c>
      <c r="C664" s="26" t="str">
        <f t="shared" si="76"/>
        <v>Y</v>
      </c>
      <c r="D664" s="26" t="b">
        <f t="shared" si="77"/>
        <v>0</v>
      </c>
      <c r="E664" s="26" t="str">
        <f t="shared" si="78"/>
        <v>N</v>
      </c>
      <c r="F664" s="2" t="s">
        <v>8781</v>
      </c>
      <c r="G664" s="2" t="str">
        <f t="shared" si="79"/>
        <v/>
      </c>
      <c r="H664" s="16" t="s">
        <v>373</v>
      </c>
      <c r="I664" s="16"/>
      <c r="J664" s="16"/>
      <c r="K664" s="31" t="s">
        <v>7701</v>
      </c>
      <c r="L664" s="31" t="s">
        <v>7702</v>
      </c>
      <c r="M664" s="31" t="s">
        <v>7703</v>
      </c>
      <c r="N664" s="2" t="s">
        <v>7900</v>
      </c>
      <c r="O664" s="2" t="s">
        <v>7814</v>
      </c>
      <c r="P664" s="155" t="s">
        <v>7767</v>
      </c>
      <c r="Q664" s="2" t="s">
        <v>8214</v>
      </c>
      <c r="R664" s="2">
        <v>96700731</v>
      </c>
      <c r="S664" s="159" t="s">
        <v>8782</v>
      </c>
      <c r="T664" s="159">
        <v>2309</v>
      </c>
      <c r="U664" s="159" t="s">
        <v>107</v>
      </c>
      <c r="V664" s="3" t="s">
        <v>7709</v>
      </c>
      <c r="W664" s="2">
        <v>200</v>
      </c>
      <c r="X664" s="2"/>
      <c r="Y664" s="2"/>
      <c r="Z664" s="2"/>
      <c r="AA664" s="2"/>
      <c r="AB664" s="2"/>
      <c r="AC664" s="2"/>
      <c r="AD664" s="2"/>
      <c r="AE664" s="2"/>
      <c r="AF664" s="2"/>
      <c r="AG664" s="2"/>
      <c r="AH664" s="2"/>
      <c r="AI664" s="2"/>
      <c r="AJ664" s="2"/>
      <c r="AK664" s="2"/>
      <c r="AL664" s="2"/>
      <c r="AM664" s="2"/>
      <c r="AN664" s="2"/>
    </row>
    <row r="665" spans="2:40">
      <c r="B665" s="26">
        <v>1264</v>
      </c>
      <c r="C665" s="26" t="str">
        <f t="shared" si="76"/>
        <v>Y</v>
      </c>
      <c r="D665" s="26" t="b">
        <f t="shared" si="77"/>
        <v>0</v>
      </c>
      <c r="E665" s="26" t="str">
        <f t="shared" si="78"/>
        <v>N</v>
      </c>
      <c r="F665" s="2" t="s">
        <v>8783</v>
      </c>
      <c r="G665" s="2" t="str">
        <f t="shared" si="79"/>
        <v/>
      </c>
      <c r="H665" s="16" t="s">
        <v>373</v>
      </c>
      <c r="I665" s="16"/>
      <c r="J665" s="16"/>
      <c r="K665" s="31" t="s">
        <v>7701</v>
      </c>
      <c r="L665" s="31" t="s">
        <v>7702</v>
      </c>
      <c r="M665" s="31" t="s">
        <v>7703</v>
      </c>
      <c r="N665" s="2" t="s">
        <v>7903</v>
      </c>
      <c r="O665" s="2" t="s">
        <v>7814</v>
      </c>
      <c r="P665" s="155" t="s">
        <v>7767</v>
      </c>
      <c r="Q665" s="2" t="s">
        <v>8214</v>
      </c>
      <c r="R665" s="2">
        <v>96700731</v>
      </c>
      <c r="S665" s="159" t="s">
        <v>8782</v>
      </c>
      <c r="T665" s="159">
        <v>2309</v>
      </c>
      <c r="U665" s="159" t="s">
        <v>107</v>
      </c>
      <c r="V665" s="3" t="s">
        <v>7709</v>
      </c>
      <c r="W665" s="2">
        <v>200</v>
      </c>
      <c r="X665" s="2"/>
      <c r="Y665" s="2"/>
      <c r="Z665" s="2"/>
      <c r="AA665" s="2"/>
      <c r="AB665" s="2"/>
      <c r="AC665" s="2"/>
      <c r="AD665" s="2"/>
      <c r="AE665" s="2"/>
      <c r="AF665" s="2"/>
      <c r="AG665" s="2"/>
      <c r="AH665" s="2"/>
      <c r="AI665" s="2"/>
      <c r="AJ665" s="2"/>
      <c r="AK665" s="2"/>
      <c r="AL665" s="2"/>
      <c r="AM665" s="2"/>
      <c r="AN665" s="2"/>
    </row>
    <row r="666" spans="2:40">
      <c r="B666" s="26">
        <v>1265</v>
      </c>
      <c r="C666" s="26" t="str">
        <f t="shared" si="76"/>
        <v>Y</v>
      </c>
      <c r="D666" s="26" t="b">
        <f t="shared" si="77"/>
        <v>0</v>
      </c>
      <c r="E666" s="26" t="str">
        <f t="shared" si="78"/>
        <v>N</v>
      </c>
      <c r="F666" s="2" t="s">
        <v>8784</v>
      </c>
      <c r="G666" s="2" t="str">
        <f t="shared" si="79"/>
        <v/>
      </c>
      <c r="H666" s="16" t="s">
        <v>373</v>
      </c>
      <c r="I666" s="16"/>
      <c r="J666" s="16"/>
      <c r="K666" s="31" t="s">
        <v>7701</v>
      </c>
      <c r="L666" s="31" t="s">
        <v>7702</v>
      </c>
      <c r="M666" s="31" t="s">
        <v>7703</v>
      </c>
      <c r="N666" s="2" t="s">
        <v>8187</v>
      </c>
      <c r="O666" s="2" t="s">
        <v>7814</v>
      </c>
      <c r="P666" s="155" t="s">
        <v>7767</v>
      </c>
      <c r="Q666" s="2" t="s">
        <v>8218</v>
      </c>
      <c r="R666" s="2">
        <v>96700732</v>
      </c>
      <c r="S666" s="159" t="s">
        <v>8785</v>
      </c>
      <c r="T666" s="159">
        <v>2445</v>
      </c>
      <c r="U666" s="159" t="s">
        <v>107</v>
      </c>
      <c r="V666" s="3" t="s">
        <v>7709</v>
      </c>
      <c r="W666" s="2">
        <v>240</v>
      </c>
      <c r="X666" s="2"/>
      <c r="Y666" s="2"/>
      <c r="Z666" s="2"/>
      <c r="AA666" s="2"/>
      <c r="AB666" s="2"/>
      <c r="AC666" s="2"/>
      <c r="AD666" s="2"/>
      <c r="AE666" s="2"/>
      <c r="AF666" s="2"/>
      <c r="AG666" s="2"/>
      <c r="AH666" s="2"/>
      <c r="AI666" s="2"/>
      <c r="AJ666" s="2"/>
      <c r="AK666" s="2"/>
      <c r="AL666" s="2"/>
      <c r="AM666" s="2"/>
      <c r="AN666" s="2"/>
    </row>
    <row r="667" spans="2:40">
      <c r="B667" s="26">
        <v>1266</v>
      </c>
      <c r="C667" s="26" t="str">
        <f t="shared" si="76"/>
        <v>Y</v>
      </c>
      <c r="D667" s="26" t="b">
        <f t="shared" si="77"/>
        <v>0</v>
      </c>
      <c r="E667" s="26" t="str">
        <f t="shared" si="78"/>
        <v>N</v>
      </c>
      <c r="F667" s="2" t="s">
        <v>8786</v>
      </c>
      <c r="G667" s="2" t="str">
        <f t="shared" si="79"/>
        <v/>
      </c>
      <c r="H667" s="16" t="s">
        <v>373</v>
      </c>
      <c r="I667" s="16"/>
      <c r="J667" s="16"/>
      <c r="K667" s="31" t="s">
        <v>7701</v>
      </c>
      <c r="L667" s="31" t="s">
        <v>7702</v>
      </c>
      <c r="M667" s="31" t="s">
        <v>7703</v>
      </c>
      <c r="N667" s="2" t="s">
        <v>8191</v>
      </c>
      <c r="O667" s="2" t="s">
        <v>7814</v>
      </c>
      <c r="P667" s="155" t="s">
        <v>7767</v>
      </c>
      <c r="Q667" s="2" t="s">
        <v>8218</v>
      </c>
      <c r="R667" s="2">
        <v>96700732</v>
      </c>
      <c r="S667" s="159" t="s">
        <v>8785</v>
      </c>
      <c r="T667" s="159">
        <v>2445</v>
      </c>
      <c r="U667" s="159" t="s">
        <v>107</v>
      </c>
      <c r="V667" s="3" t="s">
        <v>7709</v>
      </c>
      <c r="W667" s="2">
        <v>240</v>
      </c>
      <c r="X667" s="2"/>
      <c r="Y667" s="2"/>
      <c r="Z667" s="2"/>
      <c r="AA667" s="2"/>
      <c r="AB667" s="2"/>
      <c r="AC667" s="2"/>
      <c r="AD667" s="2"/>
      <c r="AE667" s="2"/>
      <c r="AF667" s="2"/>
      <c r="AG667" s="2"/>
      <c r="AH667" s="2"/>
      <c r="AI667" s="2"/>
      <c r="AJ667" s="2"/>
      <c r="AK667" s="2"/>
      <c r="AL667" s="2"/>
      <c r="AM667" s="2"/>
      <c r="AN667" s="2"/>
    </row>
    <row r="668" spans="2:40">
      <c r="B668" s="26">
        <v>1267</v>
      </c>
      <c r="C668" s="26" t="str">
        <f t="shared" si="76"/>
        <v>Y</v>
      </c>
      <c r="D668" s="26" t="b">
        <f t="shared" si="77"/>
        <v>0</v>
      </c>
      <c r="E668" s="26" t="str">
        <f t="shared" si="78"/>
        <v>N</v>
      </c>
      <c r="F668" s="2" t="s">
        <v>8787</v>
      </c>
      <c r="G668" s="2" t="str">
        <f t="shared" si="79"/>
        <v/>
      </c>
      <c r="H668" s="16" t="s">
        <v>373</v>
      </c>
      <c r="I668" s="16"/>
      <c r="J668" s="16"/>
      <c r="K668" s="31" t="s">
        <v>7701</v>
      </c>
      <c r="L668" s="31" t="s">
        <v>7702</v>
      </c>
      <c r="M668" s="31" t="s">
        <v>7703</v>
      </c>
      <c r="N668" s="2" t="s">
        <v>8695</v>
      </c>
      <c r="O668" s="2" t="s">
        <v>7814</v>
      </c>
      <c r="P668" s="155" t="s">
        <v>7767</v>
      </c>
      <c r="Q668" s="2" t="s">
        <v>8729</v>
      </c>
      <c r="R668" s="2">
        <v>96700733</v>
      </c>
      <c r="S668" s="159" t="s">
        <v>8788</v>
      </c>
      <c r="T668" s="159">
        <v>2580</v>
      </c>
      <c r="U668" s="159" t="s">
        <v>107</v>
      </c>
      <c r="V668" s="3" t="s">
        <v>7709</v>
      </c>
      <c r="W668" s="2">
        <v>265</v>
      </c>
      <c r="X668" s="2"/>
      <c r="Y668" s="2"/>
      <c r="Z668" s="2"/>
      <c r="AA668" s="2"/>
      <c r="AB668" s="2"/>
      <c r="AC668" s="2"/>
      <c r="AD668" s="2"/>
      <c r="AE668" s="2"/>
      <c r="AF668" s="2"/>
      <c r="AG668" s="2"/>
      <c r="AH668" s="2"/>
      <c r="AI668" s="2"/>
      <c r="AJ668" s="2"/>
      <c r="AK668" s="2"/>
      <c r="AL668" s="2"/>
      <c r="AM668" s="2"/>
      <c r="AN668" s="2"/>
    </row>
    <row r="669" spans="2:40">
      <c r="B669" s="26">
        <v>1268</v>
      </c>
      <c r="C669" s="26" t="str">
        <f t="shared" si="76"/>
        <v>Y</v>
      </c>
      <c r="D669" s="26" t="b">
        <f t="shared" si="77"/>
        <v>0</v>
      </c>
      <c r="E669" s="26" t="str">
        <f t="shared" si="78"/>
        <v>N</v>
      </c>
      <c r="F669" s="2" t="s">
        <v>8789</v>
      </c>
      <c r="G669" s="2" t="str">
        <f t="shared" si="79"/>
        <v/>
      </c>
      <c r="H669" s="16" t="s">
        <v>373</v>
      </c>
      <c r="I669" s="16"/>
      <c r="J669" s="16"/>
      <c r="K669" s="31" t="s">
        <v>7701</v>
      </c>
      <c r="L669" s="31" t="s">
        <v>7702</v>
      </c>
      <c r="M669" s="31" t="s">
        <v>7703</v>
      </c>
      <c r="N669" s="2" t="s">
        <v>8699</v>
      </c>
      <c r="O669" s="2" t="s">
        <v>7814</v>
      </c>
      <c r="P669" s="155" t="s">
        <v>7767</v>
      </c>
      <c r="Q669" s="2" t="s">
        <v>8729</v>
      </c>
      <c r="R669" s="2">
        <v>96700733</v>
      </c>
      <c r="S669" s="159" t="s">
        <v>8788</v>
      </c>
      <c r="T669" s="159">
        <v>2580</v>
      </c>
      <c r="U669" s="159" t="s">
        <v>107</v>
      </c>
      <c r="V669" s="3" t="s">
        <v>7709</v>
      </c>
      <c r="W669" s="2">
        <v>265</v>
      </c>
      <c r="X669" s="2"/>
      <c r="Y669" s="2"/>
      <c r="Z669" s="2"/>
      <c r="AA669" s="2"/>
      <c r="AB669" s="2"/>
      <c r="AC669" s="2"/>
      <c r="AD669" s="2"/>
      <c r="AE669" s="2"/>
      <c r="AF669" s="2"/>
      <c r="AG669" s="2"/>
      <c r="AH669" s="2"/>
      <c r="AI669" s="2"/>
      <c r="AJ669" s="2"/>
      <c r="AK669" s="2"/>
      <c r="AL669" s="2"/>
      <c r="AM669" s="2"/>
      <c r="AN669" s="2"/>
    </row>
    <row r="670" spans="2:40">
      <c r="B670" s="26">
        <v>1269</v>
      </c>
      <c r="C670" s="26" t="str">
        <f t="shared" si="76"/>
        <v>Y</v>
      </c>
      <c r="D670" s="26" t="b">
        <f t="shared" si="77"/>
        <v>0</v>
      </c>
      <c r="E670" s="26" t="str">
        <f t="shared" si="78"/>
        <v>N</v>
      </c>
      <c r="F670" s="2" t="s">
        <v>8790</v>
      </c>
      <c r="G670" s="2" t="str">
        <f t="shared" si="79"/>
        <v/>
      </c>
      <c r="H670" s="16" t="s">
        <v>373</v>
      </c>
      <c r="I670" s="16"/>
      <c r="J670" s="16"/>
      <c r="K670" s="31" t="s">
        <v>7701</v>
      </c>
      <c r="L670" s="31" t="s">
        <v>7702</v>
      </c>
      <c r="M670" s="31" t="s">
        <v>7703</v>
      </c>
      <c r="N670" s="2" t="s">
        <v>7725</v>
      </c>
      <c r="O670" s="2" t="s">
        <v>7814</v>
      </c>
      <c r="P670" s="155" t="s">
        <v>7788</v>
      </c>
      <c r="Q670" s="2" t="s">
        <v>8733</v>
      </c>
      <c r="R670" s="2">
        <v>96700734</v>
      </c>
      <c r="S670" s="159" t="s">
        <v>8791</v>
      </c>
      <c r="T670" s="159">
        <v>2172</v>
      </c>
      <c r="U670" s="159" t="s">
        <v>107</v>
      </c>
      <c r="V670" s="3" t="s">
        <v>7709</v>
      </c>
      <c r="W670" s="2">
        <v>135</v>
      </c>
      <c r="X670" s="2"/>
      <c r="Y670" s="2"/>
      <c r="Z670" s="2"/>
      <c r="AA670" s="2"/>
      <c r="AB670" s="2"/>
      <c r="AC670" s="2"/>
      <c r="AD670" s="2"/>
      <c r="AE670" s="2"/>
      <c r="AF670" s="2"/>
      <c r="AG670" s="2"/>
      <c r="AH670" s="2"/>
      <c r="AI670" s="2"/>
      <c r="AJ670" s="2"/>
      <c r="AK670" s="2"/>
      <c r="AL670" s="2"/>
      <c r="AM670" s="2"/>
      <c r="AN670" s="2"/>
    </row>
    <row r="671" spans="2:40">
      <c r="B671" s="26">
        <v>1270</v>
      </c>
      <c r="C671" s="26" t="str">
        <f t="shared" si="76"/>
        <v>Y</v>
      </c>
      <c r="D671" s="26" t="b">
        <f t="shared" si="77"/>
        <v>0</v>
      </c>
      <c r="E671" s="26" t="str">
        <f t="shared" si="78"/>
        <v>N</v>
      </c>
      <c r="F671" s="2" t="s">
        <v>8792</v>
      </c>
      <c r="G671" s="2" t="str">
        <f t="shared" si="79"/>
        <v/>
      </c>
      <c r="H671" s="16" t="s">
        <v>373</v>
      </c>
      <c r="I671" s="16"/>
      <c r="J671" s="16"/>
      <c r="K671" s="31" t="s">
        <v>7701</v>
      </c>
      <c r="L671" s="31" t="s">
        <v>7702</v>
      </c>
      <c r="M671" s="31" t="s">
        <v>7703</v>
      </c>
      <c r="N671" s="2" t="s">
        <v>7729</v>
      </c>
      <c r="O671" s="2" t="s">
        <v>7814</v>
      </c>
      <c r="P671" s="155" t="s">
        <v>7788</v>
      </c>
      <c r="Q671" s="2" t="s">
        <v>8733</v>
      </c>
      <c r="R671" s="2">
        <v>96700734</v>
      </c>
      <c r="S671" s="159" t="s">
        <v>8791</v>
      </c>
      <c r="T671" s="159">
        <v>2172</v>
      </c>
      <c r="U671" s="159" t="s">
        <v>107</v>
      </c>
      <c r="V671" s="3" t="s">
        <v>7709</v>
      </c>
      <c r="W671" s="2">
        <v>135</v>
      </c>
      <c r="X671" s="2"/>
      <c r="Y671" s="2"/>
      <c r="Z671" s="2"/>
      <c r="AA671" s="2"/>
      <c r="AB671" s="2"/>
      <c r="AC671" s="2"/>
      <c r="AD671" s="2"/>
      <c r="AE671" s="2"/>
      <c r="AF671" s="2"/>
      <c r="AG671" s="2"/>
      <c r="AH671" s="2"/>
      <c r="AI671" s="2"/>
      <c r="AJ671" s="2"/>
      <c r="AK671" s="2"/>
      <c r="AL671" s="2"/>
      <c r="AM671" s="2"/>
      <c r="AN671" s="2"/>
    </row>
    <row r="672" spans="2:40">
      <c r="B672" s="26">
        <v>1271</v>
      </c>
      <c r="C672" s="26" t="str">
        <f t="shared" si="76"/>
        <v>Y</v>
      </c>
      <c r="D672" s="26" t="b">
        <f t="shared" si="77"/>
        <v>0</v>
      </c>
      <c r="E672" s="26" t="str">
        <f t="shared" si="78"/>
        <v>N</v>
      </c>
      <c r="F672" s="2" t="s">
        <v>8793</v>
      </c>
      <c r="G672" s="2" t="str">
        <f t="shared" si="79"/>
        <v/>
      </c>
      <c r="H672" s="16" t="s">
        <v>373</v>
      </c>
      <c r="I672" s="16"/>
      <c r="J672" s="16"/>
      <c r="K672" s="31" t="s">
        <v>7701</v>
      </c>
      <c r="L672" s="31" t="s">
        <v>7702</v>
      </c>
      <c r="M672" s="31" t="s">
        <v>7703</v>
      </c>
      <c r="N672" s="2" t="s">
        <v>7900</v>
      </c>
      <c r="O672" s="2" t="s">
        <v>7814</v>
      </c>
      <c r="P672" s="155" t="s">
        <v>7788</v>
      </c>
      <c r="Q672" s="2" t="s">
        <v>8737</v>
      </c>
      <c r="R672" s="2">
        <v>96700735</v>
      </c>
      <c r="S672" s="159" t="s">
        <v>8794</v>
      </c>
      <c r="T672" s="159">
        <v>2309</v>
      </c>
      <c r="U672" s="159" t="s">
        <v>107</v>
      </c>
      <c r="V672" s="3" t="s">
        <v>7709</v>
      </c>
      <c r="W672" s="2">
        <v>200</v>
      </c>
      <c r="X672" s="2"/>
      <c r="Y672" s="2"/>
      <c r="Z672" s="2"/>
      <c r="AA672" s="2"/>
      <c r="AB672" s="2"/>
      <c r="AC672" s="2"/>
      <c r="AD672" s="2"/>
      <c r="AE672" s="2"/>
      <c r="AF672" s="2"/>
      <c r="AG672" s="2"/>
      <c r="AH672" s="2"/>
      <c r="AI672" s="2"/>
      <c r="AJ672" s="2"/>
      <c r="AK672" s="2"/>
      <c r="AL672" s="2"/>
      <c r="AM672" s="2"/>
      <c r="AN672" s="2"/>
    </row>
    <row r="673" spans="2:40">
      <c r="B673" s="26">
        <v>1272</v>
      </c>
      <c r="C673" s="26" t="str">
        <f t="shared" si="76"/>
        <v>Y</v>
      </c>
      <c r="D673" s="26" t="b">
        <f t="shared" si="77"/>
        <v>0</v>
      </c>
      <c r="E673" s="26" t="str">
        <f t="shared" si="78"/>
        <v>N</v>
      </c>
      <c r="F673" s="2" t="s">
        <v>8795</v>
      </c>
      <c r="G673" s="2" t="str">
        <f t="shared" si="79"/>
        <v/>
      </c>
      <c r="H673" s="16" t="s">
        <v>373</v>
      </c>
      <c r="I673" s="16"/>
      <c r="J673" s="16"/>
      <c r="K673" s="31" t="s">
        <v>7701</v>
      </c>
      <c r="L673" s="31" t="s">
        <v>7702</v>
      </c>
      <c r="M673" s="31" t="s">
        <v>7703</v>
      </c>
      <c r="N673" s="2" t="s">
        <v>7903</v>
      </c>
      <c r="O673" s="2" t="s">
        <v>7814</v>
      </c>
      <c r="P673" s="155" t="s">
        <v>7788</v>
      </c>
      <c r="Q673" s="2" t="s">
        <v>8737</v>
      </c>
      <c r="R673" s="2">
        <v>96700735</v>
      </c>
      <c r="S673" s="159" t="s">
        <v>8794</v>
      </c>
      <c r="T673" s="159">
        <v>2309</v>
      </c>
      <c r="U673" s="159" t="s">
        <v>107</v>
      </c>
      <c r="V673" s="3" t="s">
        <v>7709</v>
      </c>
      <c r="W673" s="2">
        <v>200</v>
      </c>
      <c r="X673" s="2"/>
      <c r="Y673" s="2"/>
      <c r="Z673" s="2"/>
      <c r="AA673" s="2"/>
      <c r="AB673" s="2"/>
      <c r="AC673" s="2"/>
      <c r="AD673" s="2"/>
      <c r="AE673" s="2"/>
      <c r="AF673" s="2"/>
      <c r="AG673" s="2"/>
      <c r="AH673" s="2"/>
      <c r="AI673" s="2"/>
      <c r="AJ673" s="2"/>
      <c r="AK673" s="2"/>
      <c r="AL673" s="2"/>
      <c r="AM673" s="2"/>
      <c r="AN673" s="2"/>
    </row>
    <row r="674" spans="2:40">
      <c r="B674" s="26">
        <v>1273</v>
      </c>
      <c r="C674" s="26" t="str">
        <f t="shared" si="76"/>
        <v>Y</v>
      </c>
      <c r="D674" s="26" t="b">
        <f t="shared" si="77"/>
        <v>0</v>
      </c>
      <c r="E674" s="26" t="str">
        <f t="shared" si="78"/>
        <v>N</v>
      </c>
      <c r="F674" s="2" t="s">
        <v>8796</v>
      </c>
      <c r="G674" s="2" t="str">
        <f t="shared" si="79"/>
        <v/>
      </c>
      <c r="H674" s="16" t="s">
        <v>373</v>
      </c>
      <c r="I674" s="16"/>
      <c r="J674" s="16"/>
      <c r="K674" s="31" t="s">
        <v>7701</v>
      </c>
      <c r="L674" s="31" t="s">
        <v>7702</v>
      </c>
      <c r="M674" s="31" t="s">
        <v>7703</v>
      </c>
      <c r="N674" s="2" t="s">
        <v>8187</v>
      </c>
      <c r="O674" s="2" t="s">
        <v>7814</v>
      </c>
      <c r="P674" s="155" t="s">
        <v>7788</v>
      </c>
      <c r="Q674" s="2" t="s">
        <v>8741</v>
      </c>
      <c r="R674" s="2">
        <v>96700736</v>
      </c>
      <c r="S674" s="159" t="s">
        <v>8797</v>
      </c>
      <c r="T674" s="159">
        <v>2445</v>
      </c>
      <c r="U674" s="159" t="s">
        <v>107</v>
      </c>
      <c r="V674" s="3" t="s">
        <v>7709</v>
      </c>
      <c r="W674" s="2">
        <v>240</v>
      </c>
      <c r="X674" s="2"/>
      <c r="Y674" s="2"/>
      <c r="Z674" s="2"/>
      <c r="AA674" s="2"/>
      <c r="AB674" s="2"/>
      <c r="AC674" s="2"/>
      <c r="AD674" s="2"/>
      <c r="AE674" s="2"/>
      <c r="AF674" s="2"/>
      <c r="AG674" s="2"/>
      <c r="AH674" s="2"/>
      <c r="AI674" s="2"/>
      <c r="AJ674" s="2"/>
      <c r="AK674" s="2"/>
      <c r="AL674" s="2"/>
      <c r="AM674" s="2"/>
      <c r="AN674" s="2"/>
    </row>
    <row r="675" spans="2:40">
      <c r="B675" s="26">
        <v>1274</v>
      </c>
      <c r="C675" s="26" t="str">
        <f t="shared" si="76"/>
        <v>Y</v>
      </c>
      <c r="D675" s="26" t="b">
        <f t="shared" si="77"/>
        <v>0</v>
      </c>
      <c r="E675" s="26" t="str">
        <f t="shared" si="78"/>
        <v>N</v>
      </c>
      <c r="F675" s="2" t="s">
        <v>8798</v>
      </c>
      <c r="G675" s="2" t="str">
        <f t="shared" si="79"/>
        <v/>
      </c>
      <c r="H675" s="16" t="s">
        <v>373</v>
      </c>
      <c r="I675" s="16"/>
      <c r="J675" s="16"/>
      <c r="K675" s="31" t="s">
        <v>7701</v>
      </c>
      <c r="L675" s="31" t="s">
        <v>7702</v>
      </c>
      <c r="M675" s="31" t="s">
        <v>7703</v>
      </c>
      <c r="N675" s="2" t="s">
        <v>8191</v>
      </c>
      <c r="O675" s="2" t="s">
        <v>7814</v>
      </c>
      <c r="P675" s="155" t="s">
        <v>7788</v>
      </c>
      <c r="Q675" s="2" t="s">
        <v>8741</v>
      </c>
      <c r="R675" s="2">
        <v>96700736</v>
      </c>
      <c r="S675" s="159" t="s">
        <v>8797</v>
      </c>
      <c r="T675" s="159">
        <v>2445</v>
      </c>
      <c r="U675" s="159" t="s">
        <v>107</v>
      </c>
      <c r="V675" s="3" t="s">
        <v>7709</v>
      </c>
      <c r="W675" s="2">
        <v>240</v>
      </c>
      <c r="X675" s="2"/>
      <c r="Y675" s="2"/>
      <c r="Z675" s="2"/>
      <c r="AA675" s="2"/>
      <c r="AB675" s="2"/>
      <c r="AC675" s="2"/>
      <c r="AD675" s="2"/>
      <c r="AE675" s="2"/>
      <c r="AF675" s="2"/>
      <c r="AG675" s="2"/>
      <c r="AH675" s="2"/>
      <c r="AI675" s="2"/>
      <c r="AJ675" s="2"/>
      <c r="AK675" s="2"/>
      <c r="AL675" s="2"/>
      <c r="AM675" s="2"/>
      <c r="AN675" s="2"/>
    </row>
    <row r="676" spans="2:40">
      <c r="B676" s="26">
        <v>1275</v>
      </c>
      <c r="C676" s="26" t="str">
        <f t="shared" si="76"/>
        <v>Y</v>
      </c>
      <c r="D676" s="26" t="b">
        <f t="shared" si="77"/>
        <v>0</v>
      </c>
      <c r="E676" s="26" t="str">
        <f t="shared" si="78"/>
        <v>N</v>
      </c>
      <c r="F676" s="2" t="s">
        <v>8799</v>
      </c>
      <c r="G676" s="2" t="str">
        <f t="shared" si="79"/>
        <v/>
      </c>
      <c r="H676" s="16" t="s">
        <v>373</v>
      </c>
      <c r="I676" s="16"/>
      <c r="J676" s="16"/>
      <c r="K676" s="31" t="s">
        <v>7701</v>
      </c>
      <c r="L676" s="31" t="s">
        <v>7702</v>
      </c>
      <c r="M676" s="31" t="s">
        <v>7703</v>
      </c>
      <c r="N676" s="2" t="s">
        <v>8695</v>
      </c>
      <c r="O676" s="2" t="s">
        <v>7814</v>
      </c>
      <c r="P676" s="155" t="s">
        <v>7788</v>
      </c>
      <c r="Q676" s="2" t="s">
        <v>8745</v>
      </c>
      <c r="R676" s="2">
        <v>96700737</v>
      </c>
      <c r="S676" s="159" t="s">
        <v>8800</v>
      </c>
      <c r="T676" s="159">
        <v>2580</v>
      </c>
      <c r="U676" s="159" t="s">
        <v>107</v>
      </c>
      <c r="V676" s="3" t="s">
        <v>7709</v>
      </c>
      <c r="W676" s="2">
        <v>265</v>
      </c>
      <c r="X676" s="2"/>
      <c r="Y676" s="2"/>
      <c r="Z676" s="2"/>
      <c r="AA676" s="2"/>
      <c r="AB676" s="2"/>
      <c r="AC676" s="2"/>
      <c r="AD676" s="2"/>
      <c r="AE676" s="2"/>
      <c r="AF676" s="2"/>
      <c r="AG676" s="2"/>
      <c r="AH676" s="2"/>
      <c r="AI676" s="2"/>
      <c r="AJ676" s="2"/>
      <c r="AK676" s="2"/>
      <c r="AL676" s="2"/>
      <c r="AM676" s="2"/>
      <c r="AN676" s="2"/>
    </row>
    <row r="677" spans="2:40">
      <c r="B677" s="26">
        <v>1276</v>
      </c>
      <c r="C677" s="26" t="str">
        <f t="shared" si="76"/>
        <v>Y</v>
      </c>
      <c r="D677" s="26" t="b">
        <f t="shared" si="77"/>
        <v>0</v>
      </c>
      <c r="E677" s="26" t="str">
        <f t="shared" si="78"/>
        <v>N</v>
      </c>
      <c r="F677" s="2" t="s">
        <v>8801</v>
      </c>
      <c r="G677" s="2" t="str">
        <f t="shared" si="79"/>
        <v/>
      </c>
      <c r="H677" s="16" t="s">
        <v>373</v>
      </c>
      <c r="I677" s="16"/>
      <c r="J677" s="16"/>
      <c r="K677" s="31" t="s">
        <v>7701</v>
      </c>
      <c r="L677" s="31" t="s">
        <v>7702</v>
      </c>
      <c r="M677" s="31" t="s">
        <v>7703</v>
      </c>
      <c r="N677" s="2" t="s">
        <v>8699</v>
      </c>
      <c r="O677" s="2" t="s">
        <v>7814</v>
      </c>
      <c r="P677" s="155" t="s">
        <v>7788</v>
      </c>
      <c r="Q677" s="2" t="s">
        <v>8745</v>
      </c>
      <c r="R677" s="2">
        <v>96700737</v>
      </c>
      <c r="S677" s="159" t="s">
        <v>8800</v>
      </c>
      <c r="T677" s="159">
        <v>2580</v>
      </c>
      <c r="U677" s="159" t="s">
        <v>107</v>
      </c>
      <c r="V677" s="3" t="s">
        <v>7709</v>
      </c>
      <c r="W677" s="2">
        <v>265</v>
      </c>
      <c r="X677" s="2"/>
      <c r="Y677" s="2"/>
      <c r="Z677" s="2"/>
      <c r="AA677" s="2"/>
      <c r="AB677" s="2"/>
      <c r="AC677" s="2"/>
      <c r="AD677" s="2"/>
      <c r="AE677" s="2"/>
      <c r="AF677" s="2"/>
      <c r="AG677" s="2"/>
      <c r="AH677" s="2"/>
      <c r="AI677" s="2"/>
      <c r="AJ677" s="2"/>
      <c r="AK677" s="2"/>
      <c r="AL677" s="2"/>
      <c r="AM677" s="2"/>
      <c r="AN677" s="2"/>
    </row>
    <row r="678" spans="2:40">
      <c r="B678" s="26">
        <v>1277</v>
      </c>
      <c r="C678" s="26" t="str">
        <f t="shared" si="76"/>
        <v>Y</v>
      </c>
      <c r="D678" s="26" t="b">
        <f t="shared" si="77"/>
        <v>0</v>
      </c>
      <c r="E678" s="26" t="str">
        <f t="shared" si="78"/>
        <v>N</v>
      </c>
      <c r="F678" s="2" t="s">
        <v>8802</v>
      </c>
      <c r="G678" s="2" t="str">
        <f t="shared" si="79"/>
        <v/>
      </c>
      <c r="H678" s="16" t="s">
        <v>373</v>
      </c>
      <c r="I678" s="16"/>
      <c r="J678" s="16"/>
      <c r="K678" s="31" t="s">
        <v>7701</v>
      </c>
      <c r="L678" s="31" t="s">
        <v>7702</v>
      </c>
      <c r="M678" s="31" t="s">
        <v>7703</v>
      </c>
      <c r="N678" s="2" t="s">
        <v>7762</v>
      </c>
      <c r="O678" s="2" t="s">
        <v>7814</v>
      </c>
      <c r="P678" s="155" t="s">
        <v>7788</v>
      </c>
      <c r="Q678" s="2" t="s">
        <v>8737</v>
      </c>
      <c r="R678" s="2">
        <v>96700738</v>
      </c>
      <c r="S678" s="159" t="s">
        <v>8803</v>
      </c>
      <c r="T678" s="159">
        <v>2515</v>
      </c>
      <c r="U678" s="159" t="s">
        <v>107</v>
      </c>
      <c r="V678" s="3" t="s">
        <v>7709</v>
      </c>
      <c r="W678" s="2">
        <v>265</v>
      </c>
      <c r="X678" s="2"/>
      <c r="Y678" s="2"/>
      <c r="Z678" s="2"/>
      <c r="AA678" s="2"/>
      <c r="AB678" s="2"/>
      <c r="AC678" s="2"/>
      <c r="AD678" s="2"/>
      <c r="AE678" s="2"/>
      <c r="AF678" s="2"/>
      <c r="AG678" s="2"/>
      <c r="AH678" s="2"/>
      <c r="AI678" s="2"/>
      <c r="AJ678" s="2"/>
      <c r="AK678" s="2"/>
      <c r="AL678" s="2"/>
      <c r="AM678" s="2"/>
      <c r="AN678" s="2"/>
    </row>
    <row r="679" spans="2:40">
      <c r="B679" s="26">
        <v>1278</v>
      </c>
      <c r="C679" s="26" t="str">
        <f t="shared" si="76"/>
        <v>Y</v>
      </c>
      <c r="D679" s="26" t="b">
        <f t="shared" si="77"/>
        <v>0</v>
      </c>
      <c r="E679" s="26" t="str">
        <f t="shared" si="78"/>
        <v>N</v>
      </c>
      <c r="F679" s="2" t="s">
        <v>8804</v>
      </c>
      <c r="G679" s="2" t="str">
        <f t="shared" si="79"/>
        <v/>
      </c>
      <c r="H679" s="16" t="s">
        <v>373</v>
      </c>
      <c r="I679" s="16"/>
      <c r="J679" s="16"/>
      <c r="K679" s="31" t="s">
        <v>7701</v>
      </c>
      <c r="L679" s="31" t="s">
        <v>7702</v>
      </c>
      <c r="M679" s="31" t="s">
        <v>7703</v>
      </c>
      <c r="N679" s="2" t="s">
        <v>7765</v>
      </c>
      <c r="O679" s="2" t="s">
        <v>7814</v>
      </c>
      <c r="P679" s="155" t="s">
        <v>7788</v>
      </c>
      <c r="Q679" s="2" t="s">
        <v>8737</v>
      </c>
      <c r="R679" s="2">
        <v>96700738</v>
      </c>
      <c r="S679" s="159" t="s">
        <v>8803</v>
      </c>
      <c r="T679" s="159">
        <v>2515</v>
      </c>
      <c r="U679" s="159" t="s">
        <v>107</v>
      </c>
      <c r="V679" s="3" t="s">
        <v>7709</v>
      </c>
      <c r="W679" s="2">
        <v>265</v>
      </c>
      <c r="X679" s="2"/>
      <c r="Y679" s="2"/>
      <c r="Z679" s="2"/>
      <c r="AA679" s="2"/>
      <c r="AB679" s="2"/>
      <c r="AC679" s="2"/>
      <c r="AD679" s="2"/>
      <c r="AE679" s="2"/>
      <c r="AF679" s="2"/>
      <c r="AG679" s="2"/>
      <c r="AH679" s="2"/>
      <c r="AI679" s="2"/>
      <c r="AJ679" s="2"/>
      <c r="AK679" s="2"/>
      <c r="AL679" s="2"/>
      <c r="AM679" s="2"/>
      <c r="AN679" s="2"/>
    </row>
    <row r="680" spans="2:40">
      <c r="B680" s="26">
        <v>1317</v>
      </c>
      <c r="C680" s="26" t="str">
        <f t="shared" ref="C680:C702" si="80">IF(K680 = "BaseplateSteel","Y","N")</f>
        <v>N</v>
      </c>
      <c r="D680" s="26" t="b">
        <f t="shared" ref="D680:D702" si="81">OR(P680 = "Woods_Sureflex", P680 = "Falk_T10_Grid")</f>
        <v>0</v>
      </c>
      <c r="E680" s="26" t="str">
        <f t="shared" ref="E680:E702" si="82">IF(AND(C680="Y", D680=TRUE),"Y","N")</f>
        <v>N</v>
      </c>
      <c r="F680" s="2" t="s">
        <v>8805</v>
      </c>
      <c r="G680" s="2" t="str">
        <f t="shared" ref="G680:G702" si="83">IF(E680="Y",F680,"")</f>
        <v/>
      </c>
      <c r="H680" s="16" t="s">
        <v>373</v>
      </c>
      <c r="I680" s="16"/>
      <c r="J680" s="16"/>
      <c r="K680" s="8" t="s">
        <v>7887</v>
      </c>
      <c r="L680" s="8" t="s">
        <v>7887</v>
      </c>
      <c r="M680" s="31" t="s">
        <v>7888</v>
      </c>
      <c r="P680" s="155"/>
      <c r="R680" s="2" t="s">
        <v>544</v>
      </c>
      <c r="S680" s="25" t="s">
        <v>8806</v>
      </c>
      <c r="T680" s="159">
        <v>0</v>
      </c>
      <c r="U680" s="159" t="s">
        <v>14326</v>
      </c>
      <c r="V680" s="3" t="s">
        <v>552</v>
      </c>
      <c r="X680" s="2"/>
      <c r="Y680" s="2"/>
      <c r="Z680" s="2"/>
      <c r="AA680" s="2"/>
      <c r="AB680" s="2"/>
      <c r="AC680" s="2"/>
      <c r="AD680" s="2"/>
      <c r="AE680" s="2"/>
      <c r="AF680" s="2"/>
      <c r="AG680" s="2"/>
      <c r="AH680" s="2"/>
      <c r="AI680" s="2"/>
      <c r="AJ680" s="2"/>
      <c r="AK680" s="2"/>
      <c r="AL680" s="2"/>
      <c r="AM680" s="2"/>
      <c r="AN680" s="2"/>
    </row>
    <row r="681" spans="2:40">
      <c r="B681" s="26">
        <v>1318</v>
      </c>
      <c r="C681" s="26" t="str">
        <f t="shared" si="80"/>
        <v>Y</v>
      </c>
      <c r="D681" s="26" t="b">
        <f t="shared" si="81"/>
        <v>1</v>
      </c>
      <c r="E681" s="26" t="str">
        <f t="shared" si="82"/>
        <v>Y</v>
      </c>
      <c r="F681" s="2" t="s">
        <v>8807</v>
      </c>
      <c r="G681" s="2" t="str">
        <f t="shared" si="83"/>
        <v>ConTab_BOM_KP_Baseplates_1318</v>
      </c>
      <c r="H681" s="16" t="s">
        <v>378</v>
      </c>
      <c r="I681" s="16"/>
      <c r="J681" s="16"/>
      <c r="K681" s="31" t="s">
        <v>7701</v>
      </c>
      <c r="L681" s="31" t="s">
        <v>7702</v>
      </c>
      <c r="M681" s="31" t="s">
        <v>7703</v>
      </c>
      <c r="N681" s="2" t="s">
        <v>7719</v>
      </c>
      <c r="O681" s="2" t="s">
        <v>7705</v>
      </c>
      <c r="P681" s="155" t="s">
        <v>7706</v>
      </c>
      <c r="Q681" s="2" t="s">
        <v>7720</v>
      </c>
      <c r="R681" s="2">
        <v>96700739</v>
      </c>
      <c r="S681" s="159" t="s">
        <v>8808</v>
      </c>
      <c r="T681" s="159">
        <v>1368</v>
      </c>
      <c r="U681" s="159" t="s">
        <v>107</v>
      </c>
      <c r="V681" s="3" t="s">
        <v>7709</v>
      </c>
      <c r="W681" s="2">
        <v>70</v>
      </c>
      <c r="X681" s="2"/>
      <c r="Y681" s="2"/>
      <c r="Z681" s="2"/>
      <c r="AA681" s="2"/>
      <c r="AB681" s="2"/>
      <c r="AC681" s="2"/>
      <c r="AD681" s="2"/>
      <c r="AE681" s="2"/>
      <c r="AF681" s="2"/>
      <c r="AG681" s="2"/>
      <c r="AH681" s="2"/>
      <c r="AI681" s="2"/>
      <c r="AJ681" s="2"/>
      <c r="AK681" s="2"/>
      <c r="AL681" s="2"/>
      <c r="AM681" s="2"/>
      <c r="AN681" s="2"/>
    </row>
    <row r="682" spans="2:40">
      <c r="B682" s="26">
        <v>1319</v>
      </c>
      <c r="C682" s="26" t="str">
        <f t="shared" si="80"/>
        <v>Y</v>
      </c>
      <c r="D682" s="26" t="b">
        <f t="shared" si="81"/>
        <v>1</v>
      </c>
      <c r="E682" s="26" t="str">
        <f t="shared" si="82"/>
        <v>Y</v>
      </c>
      <c r="F682" s="2" t="s">
        <v>8809</v>
      </c>
      <c r="G682" s="2" t="str">
        <f t="shared" si="83"/>
        <v>ConTab_BOM_KP_Baseplates_1319</v>
      </c>
      <c r="H682" s="16" t="s">
        <v>378</v>
      </c>
      <c r="I682" s="16"/>
      <c r="J682" s="16"/>
      <c r="K682" s="31" t="s">
        <v>7701</v>
      </c>
      <c r="L682" s="31" t="s">
        <v>7702</v>
      </c>
      <c r="M682" s="31" t="s">
        <v>7703</v>
      </c>
      <c r="N682" s="2" t="s">
        <v>7723</v>
      </c>
      <c r="O682" s="2" t="s">
        <v>7705</v>
      </c>
      <c r="P682" s="155" t="s">
        <v>7706</v>
      </c>
      <c r="Q682" s="2" t="s">
        <v>7720</v>
      </c>
      <c r="R682" s="2">
        <v>96700739</v>
      </c>
      <c r="S682" s="159" t="s">
        <v>8808</v>
      </c>
      <c r="T682" s="159">
        <v>1368</v>
      </c>
      <c r="U682" s="159" t="s">
        <v>107</v>
      </c>
      <c r="V682" s="3" t="s">
        <v>7709</v>
      </c>
      <c r="W682" s="2">
        <v>70</v>
      </c>
      <c r="X682" s="2"/>
      <c r="Y682" s="2"/>
      <c r="Z682" s="2"/>
      <c r="AA682" s="2"/>
      <c r="AB682" s="2"/>
      <c r="AC682" s="2"/>
      <c r="AD682" s="2"/>
      <c r="AE682" s="2"/>
      <c r="AF682" s="2"/>
      <c r="AG682" s="2"/>
      <c r="AH682" s="2"/>
      <c r="AI682" s="2"/>
      <c r="AJ682" s="2"/>
      <c r="AK682" s="2"/>
      <c r="AL682" s="2"/>
      <c r="AM682" s="2"/>
      <c r="AN682" s="2"/>
    </row>
    <row r="683" spans="2:40">
      <c r="B683" s="26">
        <v>1320</v>
      </c>
      <c r="C683" s="26" t="str">
        <f t="shared" si="80"/>
        <v>Y</v>
      </c>
      <c r="D683" s="26" t="b">
        <f t="shared" si="81"/>
        <v>1</v>
      </c>
      <c r="E683" s="26" t="str">
        <f t="shared" si="82"/>
        <v>Y</v>
      </c>
      <c r="F683" s="2" t="s">
        <v>8810</v>
      </c>
      <c r="G683" s="2" t="str">
        <f t="shared" si="83"/>
        <v>ConTab_BOM_KP_Baseplates_1320</v>
      </c>
      <c r="H683" s="16" t="s">
        <v>378</v>
      </c>
      <c r="I683" s="16"/>
      <c r="J683" s="16"/>
      <c r="K683" s="31" t="s">
        <v>7701</v>
      </c>
      <c r="L683" s="31" t="s">
        <v>7702</v>
      </c>
      <c r="M683" s="31" t="s">
        <v>7703</v>
      </c>
      <c r="N683" s="2" t="s">
        <v>7725</v>
      </c>
      <c r="O683" s="2" t="s">
        <v>7705</v>
      </c>
      <c r="P683" s="155" t="s">
        <v>7706</v>
      </c>
      <c r="Q683" s="2" t="s">
        <v>7732</v>
      </c>
      <c r="R683" s="2">
        <v>96700740</v>
      </c>
      <c r="S683" s="159" t="s">
        <v>8811</v>
      </c>
      <c r="T683" s="159">
        <v>1440</v>
      </c>
      <c r="U683" s="159" t="s">
        <v>107</v>
      </c>
      <c r="V683" s="3" t="s">
        <v>7709</v>
      </c>
      <c r="W683" s="2">
        <v>135</v>
      </c>
      <c r="X683" s="2"/>
      <c r="Y683" s="2"/>
      <c r="Z683" s="2"/>
      <c r="AA683" s="2"/>
      <c r="AB683" s="2"/>
      <c r="AC683" s="2"/>
      <c r="AD683" s="2"/>
      <c r="AE683" s="2"/>
      <c r="AF683" s="2"/>
      <c r="AG683" s="2"/>
      <c r="AH683" s="2"/>
      <c r="AI683" s="2"/>
      <c r="AJ683" s="2"/>
      <c r="AK683" s="2"/>
      <c r="AL683" s="2"/>
      <c r="AM683" s="2"/>
      <c r="AN683" s="2"/>
    </row>
    <row r="684" spans="2:40">
      <c r="B684" s="26">
        <v>1321</v>
      </c>
      <c r="C684" s="26" t="str">
        <f t="shared" si="80"/>
        <v>Y</v>
      </c>
      <c r="D684" s="26" t="b">
        <f t="shared" si="81"/>
        <v>1</v>
      </c>
      <c r="E684" s="26" t="str">
        <f t="shared" si="82"/>
        <v>Y</v>
      </c>
      <c r="F684" s="2" t="s">
        <v>8812</v>
      </c>
      <c r="G684" s="2" t="str">
        <f t="shared" si="83"/>
        <v>ConTab_BOM_KP_Baseplates_1321</v>
      </c>
      <c r="H684" s="16" t="s">
        <v>378</v>
      </c>
      <c r="I684" s="16"/>
      <c r="J684" s="16"/>
      <c r="K684" s="31" t="s">
        <v>7701</v>
      </c>
      <c r="L684" s="31" t="s">
        <v>7702</v>
      </c>
      <c r="M684" s="31" t="s">
        <v>7703</v>
      </c>
      <c r="N684" s="2" t="s">
        <v>7729</v>
      </c>
      <c r="O684" s="2" t="s">
        <v>7705</v>
      </c>
      <c r="P684" s="155" t="s">
        <v>7706</v>
      </c>
      <c r="Q684" s="2" t="s">
        <v>7732</v>
      </c>
      <c r="R684" s="2">
        <v>96700740</v>
      </c>
      <c r="S684" s="159" t="s">
        <v>8811</v>
      </c>
      <c r="T684" s="159">
        <v>1440</v>
      </c>
      <c r="U684" s="159" t="s">
        <v>107</v>
      </c>
      <c r="V684" s="3" t="s">
        <v>7709</v>
      </c>
      <c r="W684" s="2">
        <v>135</v>
      </c>
      <c r="X684" s="2"/>
      <c r="Y684" s="2"/>
      <c r="Z684" s="2"/>
      <c r="AA684" s="2"/>
      <c r="AB684" s="2"/>
      <c r="AC684" s="2"/>
      <c r="AD684" s="2"/>
      <c r="AE684" s="2"/>
      <c r="AF684" s="2"/>
      <c r="AG684" s="2"/>
      <c r="AH684" s="2"/>
      <c r="AI684" s="2"/>
      <c r="AJ684" s="2"/>
      <c r="AK684" s="2"/>
      <c r="AL684" s="2"/>
      <c r="AM684" s="2"/>
      <c r="AN684" s="2"/>
    </row>
    <row r="685" spans="2:40">
      <c r="B685" s="26">
        <v>1322</v>
      </c>
      <c r="C685" s="26" t="str">
        <f t="shared" si="80"/>
        <v>Y</v>
      </c>
      <c r="D685" s="26" t="b">
        <f t="shared" si="81"/>
        <v>1</v>
      </c>
      <c r="E685" s="26" t="str">
        <f t="shared" si="82"/>
        <v>Y</v>
      </c>
      <c r="F685" s="2" t="s">
        <v>8813</v>
      </c>
      <c r="G685" s="2" t="str">
        <f t="shared" si="83"/>
        <v>ConTab_BOM_KP_Baseplates_1322</v>
      </c>
      <c r="H685" s="16" t="s">
        <v>378</v>
      </c>
      <c r="I685" s="16"/>
      <c r="J685" s="16"/>
      <c r="K685" s="31" t="s">
        <v>7701</v>
      </c>
      <c r="L685" s="31" t="s">
        <v>7702</v>
      </c>
      <c r="M685" s="31" t="s">
        <v>7703</v>
      </c>
      <c r="N685" s="2" t="s">
        <v>7900</v>
      </c>
      <c r="O685" s="2" t="s">
        <v>7705</v>
      </c>
      <c r="P685" s="155" t="s">
        <v>7706</v>
      </c>
      <c r="Q685" s="2" t="s">
        <v>8183</v>
      </c>
      <c r="R685" s="2">
        <v>96700741</v>
      </c>
      <c r="S685" s="159" t="s">
        <v>8814</v>
      </c>
      <c r="T685" s="159">
        <v>1574</v>
      </c>
      <c r="U685" s="159" t="s">
        <v>107</v>
      </c>
      <c r="V685" s="3" t="s">
        <v>7709</v>
      </c>
      <c r="W685" s="2">
        <v>200</v>
      </c>
      <c r="X685" s="2"/>
      <c r="Y685" s="2"/>
      <c r="Z685" s="2"/>
      <c r="AA685" s="2"/>
      <c r="AB685" s="2"/>
      <c r="AC685" s="2"/>
      <c r="AD685" s="2"/>
      <c r="AE685" s="2"/>
      <c r="AF685" s="2"/>
      <c r="AG685" s="2"/>
      <c r="AH685" s="2"/>
      <c r="AI685" s="2"/>
      <c r="AJ685" s="2"/>
      <c r="AK685" s="2"/>
      <c r="AL685" s="2"/>
      <c r="AM685" s="2"/>
      <c r="AN685" s="2"/>
    </row>
    <row r="686" spans="2:40">
      <c r="B686" s="26">
        <v>1323</v>
      </c>
      <c r="C686" s="26" t="str">
        <f t="shared" si="80"/>
        <v>Y</v>
      </c>
      <c r="D686" s="26" t="b">
        <f t="shared" si="81"/>
        <v>1</v>
      </c>
      <c r="E686" s="26" t="str">
        <f t="shared" si="82"/>
        <v>Y</v>
      </c>
      <c r="F686" s="2" t="s">
        <v>8815</v>
      </c>
      <c r="G686" s="2" t="str">
        <f t="shared" si="83"/>
        <v>ConTab_BOM_KP_Baseplates_1323</v>
      </c>
      <c r="H686" s="16" t="s">
        <v>378</v>
      </c>
      <c r="I686" s="16"/>
      <c r="J686" s="16"/>
      <c r="K686" s="31" t="s">
        <v>7701</v>
      </c>
      <c r="L686" s="31" t="s">
        <v>7702</v>
      </c>
      <c r="M686" s="31" t="s">
        <v>7703</v>
      </c>
      <c r="N686" s="2" t="s">
        <v>7903</v>
      </c>
      <c r="O686" s="2" t="s">
        <v>7705</v>
      </c>
      <c r="P686" s="155" t="s">
        <v>7706</v>
      </c>
      <c r="Q686" s="2" t="s">
        <v>8183</v>
      </c>
      <c r="R686" s="2">
        <v>96700741</v>
      </c>
      <c r="S686" s="159" t="s">
        <v>8814</v>
      </c>
      <c r="T686" s="159">
        <v>1574</v>
      </c>
      <c r="U686" s="159" t="s">
        <v>107</v>
      </c>
      <c r="V686" s="3" t="s">
        <v>7709</v>
      </c>
      <c r="W686" s="2">
        <v>200</v>
      </c>
      <c r="X686" s="2"/>
      <c r="Y686" s="2"/>
      <c r="Z686" s="2"/>
      <c r="AA686" s="2"/>
      <c r="AB686" s="2"/>
      <c r="AC686" s="2"/>
      <c r="AD686" s="2"/>
      <c r="AE686" s="2"/>
      <c r="AF686" s="2"/>
      <c r="AG686" s="2"/>
      <c r="AH686" s="2"/>
      <c r="AI686" s="2"/>
      <c r="AJ686" s="2"/>
      <c r="AK686" s="2"/>
      <c r="AL686" s="2"/>
      <c r="AM686" s="2"/>
      <c r="AN686" s="2"/>
    </row>
    <row r="687" spans="2:40">
      <c r="B687" s="26">
        <v>1324</v>
      </c>
      <c r="C687" s="26" t="str">
        <f t="shared" si="80"/>
        <v>Y</v>
      </c>
      <c r="D687" s="26" t="b">
        <f t="shared" si="81"/>
        <v>1</v>
      </c>
      <c r="E687" s="26" t="str">
        <f t="shared" si="82"/>
        <v>Y</v>
      </c>
      <c r="F687" s="2" t="s">
        <v>8816</v>
      </c>
      <c r="G687" s="2" t="str">
        <f t="shared" si="83"/>
        <v>ConTab_BOM_KP_Baseplates_1324</v>
      </c>
      <c r="H687" s="16" t="s">
        <v>378</v>
      </c>
      <c r="I687" s="16"/>
      <c r="J687" s="16"/>
      <c r="K687" s="31" t="s">
        <v>7701</v>
      </c>
      <c r="L687" s="31" t="s">
        <v>7702</v>
      </c>
      <c r="M687" s="31" t="s">
        <v>7703</v>
      </c>
      <c r="N687" s="2" t="s">
        <v>8187</v>
      </c>
      <c r="O687" s="2" t="s">
        <v>7705</v>
      </c>
      <c r="P687" s="155" t="s">
        <v>7706</v>
      </c>
      <c r="Q687" s="2" t="s">
        <v>8188</v>
      </c>
      <c r="R687" s="2">
        <v>96700742</v>
      </c>
      <c r="S687" s="159" t="s">
        <v>8817</v>
      </c>
      <c r="T687" s="159">
        <v>1712</v>
      </c>
      <c r="U687" s="159" t="s">
        <v>107</v>
      </c>
      <c r="V687" s="3" t="s">
        <v>7709</v>
      </c>
      <c r="W687" s="2">
        <v>240</v>
      </c>
      <c r="X687" s="2"/>
      <c r="Y687" s="2"/>
      <c r="Z687" s="2"/>
      <c r="AA687" s="2"/>
      <c r="AB687" s="2"/>
      <c r="AC687" s="2"/>
      <c r="AD687" s="2"/>
      <c r="AE687" s="2"/>
      <c r="AF687" s="2"/>
      <c r="AG687" s="2"/>
      <c r="AH687" s="2"/>
      <c r="AI687" s="2"/>
      <c r="AJ687" s="2"/>
      <c r="AK687" s="2"/>
      <c r="AL687" s="2"/>
      <c r="AM687" s="2"/>
      <c r="AN687" s="2"/>
    </row>
    <row r="688" spans="2:40">
      <c r="B688" s="26">
        <v>1325</v>
      </c>
      <c r="C688" s="26" t="str">
        <f t="shared" si="80"/>
        <v>Y</v>
      </c>
      <c r="D688" s="26" t="b">
        <f t="shared" si="81"/>
        <v>1</v>
      </c>
      <c r="E688" s="26" t="str">
        <f t="shared" si="82"/>
        <v>Y</v>
      </c>
      <c r="F688" s="2" t="s">
        <v>8818</v>
      </c>
      <c r="G688" s="2" t="str">
        <f t="shared" si="83"/>
        <v>ConTab_BOM_KP_Baseplates_1325</v>
      </c>
      <c r="H688" s="16" t="s">
        <v>378</v>
      </c>
      <c r="I688" s="16"/>
      <c r="J688" s="16"/>
      <c r="K688" s="31" t="s">
        <v>7701</v>
      </c>
      <c r="L688" s="31" t="s">
        <v>7702</v>
      </c>
      <c r="M688" s="31" t="s">
        <v>7703</v>
      </c>
      <c r="N688" s="2" t="s">
        <v>8191</v>
      </c>
      <c r="O688" s="2" t="s">
        <v>7705</v>
      </c>
      <c r="P688" s="155" t="s">
        <v>7706</v>
      </c>
      <c r="Q688" s="2" t="s">
        <v>8188</v>
      </c>
      <c r="R688" s="2">
        <v>96700742</v>
      </c>
      <c r="S688" s="159" t="s">
        <v>8817</v>
      </c>
      <c r="T688" s="159">
        <v>1712</v>
      </c>
      <c r="U688" s="159" t="s">
        <v>107</v>
      </c>
      <c r="V688" s="3" t="s">
        <v>7709</v>
      </c>
      <c r="W688" s="2">
        <v>240</v>
      </c>
      <c r="X688" s="2"/>
      <c r="Y688" s="2"/>
      <c r="Z688" s="2"/>
      <c r="AA688" s="2"/>
      <c r="AB688" s="2"/>
      <c r="AC688" s="2"/>
      <c r="AD688" s="2"/>
      <c r="AE688" s="2"/>
      <c r="AF688" s="2"/>
      <c r="AG688" s="2"/>
      <c r="AH688" s="2"/>
      <c r="AI688" s="2"/>
      <c r="AJ688" s="2"/>
      <c r="AK688" s="2"/>
      <c r="AL688" s="2"/>
      <c r="AM688" s="2"/>
      <c r="AN688" s="2"/>
    </row>
    <row r="689" spans="2:40">
      <c r="B689" s="26">
        <v>1326</v>
      </c>
      <c r="C689" s="26" t="str">
        <f t="shared" si="80"/>
        <v>Y</v>
      </c>
      <c r="D689" s="26" t="b">
        <f t="shared" si="81"/>
        <v>1</v>
      </c>
      <c r="E689" s="26" t="str">
        <f t="shared" si="82"/>
        <v>Y</v>
      </c>
      <c r="F689" s="2" t="s">
        <v>8819</v>
      </c>
      <c r="G689" s="2" t="str">
        <f t="shared" si="83"/>
        <v>ConTab_BOM_KP_Baseplates_1326</v>
      </c>
      <c r="H689" s="16" t="s">
        <v>378</v>
      </c>
      <c r="I689" s="16"/>
      <c r="J689" s="16"/>
      <c r="K689" s="31" t="s">
        <v>7701</v>
      </c>
      <c r="L689" s="31" t="s">
        <v>7702</v>
      </c>
      <c r="M689" s="31" t="s">
        <v>7703</v>
      </c>
      <c r="N689" s="2" t="s">
        <v>8695</v>
      </c>
      <c r="O689" s="2" t="s">
        <v>7705</v>
      </c>
      <c r="P689" s="155" t="s">
        <v>7706</v>
      </c>
      <c r="Q689" s="2" t="s">
        <v>8696</v>
      </c>
      <c r="R689" s="2">
        <v>96700743</v>
      </c>
      <c r="S689" s="159" t="s">
        <v>8820</v>
      </c>
      <c r="T689" s="159">
        <v>1847</v>
      </c>
      <c r="U689" s="159" t="s">
        <v>107</v>
      </c>
      <c r="V689" s="3" t="s">
        <v>7709</v>
      </c>
      <c r="W689" s="2">
        <v>265</v>
      </c>
      <c r="X689" s="2"/>
      <c r="Y689" s="2"/>
      <c r="Z689" s="2"/>
      <c r="AA689" s="2"/>
      <c r="AB689" s="2"/>
      <c r="AC689" s="2"/>
      <c r="AD689" s="2"/>
      <c r="AE689" s="2"/>
      <c r="AF689" s="2"/>
      <c r="AG689" s="2"/>
      <c r="AH689" s="2"/>
      <c r="AI689" s="2"/>
      <c r="AJ689" s="2"/>
      <c r="AK689" s="2"/>
      <c r="AL689" s="2"/>
      <c r="AM689" s="2"/>
      <c r="AN689" s="2"/>
    </row>
    <row r="690" spans="2:40">
      <c r="B690" s="26">
        <v>1327</v>
      </c>
      <c r="C690" s="26" t="str">
        <f t="shared" si="80"/>
        <v>Y</v>
      </c>
      <c r="D690" s="26" t="b">
        <f t="shared" si="81"/>
        <v>1</v>
      </c>
      <c r="E690" s="26" t="str">
        <f t="shared" si="82"/>
        <v>Y</v>
      </c>
      <c r="F690" s="2" t="s">
        <v>8821</v>
      </c>
      <c r="G690" s="2" t="str">
        <f t="shared" si="83"/>
        <v>ConTab_BOM_KP_Baseplates_1327</v>
      </c>
      <c r="H690" s="16" t="s">
        <v>378</v>
      </c>
      <c r="I690" s="16"/>
      <c r="J690" s="16"/>
      <c r="K690" s="31" t="s">
        <v>7701</v>
      </c>
      <c r="L690" s="31" t="s">
        <v>7702</v>
      </c>
      <c r="M690" s="31" t="s">
        <v>7703</v>
      </c>
      <c r="N690" s="2" t="s">
        <v>8699</v>
      </c>
      <c r="O690" s="2" t="s">
        <v>7705</v>
      </c>
      <c r="P690" s="155" t="s">
        <v>7706</v>
      </c>
      <c r="Q690" s="2" t="s">
        <v>8696</v>
      </c>
      <c r="R690" s="2">
        <v>96700743</v>
      </c>
      <c r="S690" s="159" t="s">
        <v>8820</v>
      </c>
      <c r="T690" s="159">
        <v>1847</v>
      </c>
      <c r="U690" s="159" t="s">
        <v>107</v>
      </c>
      <c r="V690" s="3" t="s">
        <v>7709</v>
      </c>
      <c r="W690" s="2">
        <v>265</v>
      </c>
      <c r="X690" s="2"/>
      <c r="Y690" s="2"/>
      <c r="Z690" s="2"/>
      <c r="AA690" s="2"/>
      <c r="AB690" s="2"/>
      <c r="AC690" s="2"/>
      <c r="AD690" s="2"/>
      <c r="AE690" s="2"/>
      <c r="AF690" s="2"/>
      <c r="AG690" s="2"/>
      <c r="AH690" s="2"/>
      <c r="AI690" s="2"/>
      <c r="AJ690" s="2"/>
      <c r="AK690" s="2"/>
      <c r="AL690" s="2"/>
      <c r="AM690" s="2"/>
      <c r="AN690" s="2"/>
    </row>
    <row r="691" spans="2:40">
      <c r="B691" s="26">
        <v>1328</v>
      </c>
      <c r="C691" s="26" t="str">
        <f t="shared" si="80"/>
        <v>Y</v>
      </c>
      <c r="D691" s="26" t="b">
        <f t="shared" si="81"/>
        <v>1</v>
      </c>
      <c r="E691" s="26" t="str">
        <f t="shared" si="82"/>
        <v>Y</v>
      </c>
      <c r="F691" s="2" t="s">
        <v>8822</v>
      </c>
      <c r="G691" s="2" t="str">
        <f t="shared" si="83"/>
        <v>ConTab_BOM_KP_Baseplates_1328</v>
      </c>
      <c r="H691" s="16" t="s">
        <v>378</v>
      </c>
      <c r="I691" s="16"/>
      <c r="J691" s="16"/>
      <c r="K691" s="31" t="s">
        <v>7701</v>
      </c>
      <c r="L691" s="31" t="s">
        <v>7702</v>
      </c>
      <c r="M691" s="31" t="s">
        <v>7703</v>
      </c>
      <c r="N691" s="2" t="s">
        <v>7719</v>
      </c>
      <c r="O691" s="2" t="s">
        <v>7705</v>
      </c>
      <c r="P691" s="155" t="s">
        <v>7737</v>
      </c>
      <c r="Q691" s="2" t="s">
        <v>8701</v>
      </c>
      <c r="R691" s="2">
        <v>96700744</v>
      </c>
      <c r="S691" s="159" t="s">
        <v>8823</v>
      </c>
      <c r="T691" s="159">
        <v>1368</v>
      </c>
      <c r="U691" s="159" t="s">
        <v>107</v>
      </c>
      <c r="V691" s="3" t="s">
        <v>7709</v>
      </c>
      <c r="W691" s="2">
        <v>70</v>
      </c>
      <c r="X691" s="2"/>
      <c r="Y691" s="2"/>
      <c r="Z691" s="2"/>
      <c r="AA691" s="2"/>
      <c r="AB691" s="2"/>
      <c r="AC691" s="2"/>
      <c r="AD691" s="2"/>
      <c r="AE691" s="2"/>
      <c r="AF691" s="2"/>
      <c r="AG691" s="2"/>
      <c r="AH691" s="2"/>
      <c r="AI691" s="2"/>
      <c r="AJ691" s="2"/>
      <c r="AK691" s="2"/>
      <c r="AL691" s="2"/>
      <c r="AM691" s="2"/>
      <c r="AN691" s="2"/>
    </row>
    <row r="692" spans="2:40">
      <c r="B692" s="26">
        <v>1329</v>
      </c>
      <c r="C692" s="26" t="str">
        <f t="shared" si="80"/>
        <v>Y</v>
      </c>
      <c r="D692" s="26" t="b">
        <f t="shared" si="81"/>
        <v>1</v>
      </c>
      <c r="E692" s="26" t="str">
        <f t="shared" si="82"/>
        <v>Y</v>
      </c>
      <c r="F692" s="2" t="s">
        <v>8824</v>
      </c>
      <c r="G692" s="2" t="str">
        <f t="shared" si="83"/>
        <v>ConTab_BOM_KP_Baseplates_1329</v>
      </c>
      <c r="H692" s="16" t="s">
        <v>378</v>
      </c>
      <c r="I692" s="16"/>
      <c r="J692" s="16"/>
      <c r="K692" s="31" t="s">
        <v>7701</v>
      </c>
      <c r="L692" s="31" t="s">
        <v>7702</v>
      </c>
      <c r="M692" s="31" t="s">
        <v>7703</v>
      </c>
      <c r="N692" s="2" t="s">
        <v>7723</v>
      </c>
      <c r="O692" s="2" t="s">
        <v>7705</v>
      </c>
      <c r="P692" s="155" t="s">
        <v>7737</v>
      </c>
      <c r="Q692" s="2" t="s">
        <v>8701</v>
      </c>
      <c r="R692" s="2">
        <v>96700744</v>
      </c>
      <c r="S692" s="159" t="s">
        <v>8823</v>
      </c>
      <c r="T692" s="159">
        <v>1368</v>
      </c>
      <c r="U692" s="159" t="s">
        <v>107</v>
      </c>
      <c r="V692" s="3" t="s">
        <v>7709</v>
      </c>
      <c r="W692" s="2">
        <v>70</v>
      </c>
      <c r="X692" s="2"/>
      <c r="Y692" s="2"/>
      <c r="Z692" s="2"/>
      <c r="AA692" s="2"/>
      <c r="AB692" s="2"/>
      <c r="AC692" s="2"/>
      <c r="AD692" s="2"/>
      <c r="AE692" s="2"/>
      <c r="AF692" s="2"/>
      <c r="AG692" s="2"/>
      <c r="AH692" s="2"/>
      <c r="AI692" s="2"/>
      <c r="AJ692" s="2"/>
      <c r="AK692" s="2"/>
      <c r="AL692" s="2"/>
      <c r="AM692" s="2"/>
      <c r="AN692" s="2"/>
    </row>
    <row r="693" spans="2:40">
      <c r="B693" s="26">
        <v>1330</v>
      </c>
      <c r="C693" s="26" t="str">
        <f t="shared" si="80"/>
        <v>Y</v>
      </c>
      <c r="D693" s="26" t="b">
        <f t="shared" si="81"/>
        <v>1</v>
      </c>
      <c r="E693" s="26" t="str">
        <f t="shared" si="82"/>
        <v>Y</v>
      </c>
      <c r="F693" s="2" t="s">
        <v>8825</v>
      </c>
      <c r="G693" s="2" t="str">
        <f t="shared" si="83"/>
        <v>ConTab_BOM_KP_Baseplates_1330</v>
      </c>
      <c r="H693" s="16" t="s">
        <v>378</v>
      </c>
      <c r="I693" s="16"/>
      <c r="J693" s="16"/>
      <c r="K693" s="31" t="s">
        <v>7701</v>
      </c>
      <c r="L693" s="31" t="s">
        <v>7702</v>
      </c>
      <c r="M693" s="31" t="s">
        <v>7703</v>
      </c>
      <c r="N693" s="2" t="s">
        <v>7725</v>
      </c>
      <c r="O693" s="2" t="s">
        <v>7705</v>
      </c>
      <c r="P693" s="155" t="s">
        <v>7737</v>
      </c>
      <c r="Q693" s="2" t="s">
        <v>8701</v>
      </c>
      <c r="R693" s="2">
        <v>96700745</v>
      </c>
      <c r="S693" s="159" t="s">
        <v>8826</v>
      </c>
      <c r="T693" s="159">
        <v>1440</v>
      </c>
      <c r="U693" s="159" t="s">
        <v>107</v>
      </c>
      <c r="V693" s="3" t="s">
        <v>7709</v>
      </c>
      <c r="W693" s="2">
        <v>135</v>
      </c>
      <c r="X693" s="2"/>
      <c r="Y693" s="2"/>
      <c r="Z693" s="2"/>
      <c r="AA693" s="2"/>
      <c r="AB693" s="2"/>
      <c r="AC693" s="2"/>
      <c r="AD693" s="2"/>
      <c r="AE693" s="2"/>
      <c r="AF693" s="2"/>
      <c r="AG693" s="2"/>
      <c r="AH693" s="2"/>
      <c r="AI693" s="2"/>
      <c r="AJ693" s="2"/>
      <c r="AK693" s="2"/>
      <c r="AL693" s="2"/>
      <c r="AM693" s="2"/>
      <c r="AN693" s="2"/>
    </row>
    <row r="694" spans="2:40">
      <c r="B694" s="26">
        <v>1331</v>
      </c>
      <c r="C694" s="26" t="str">
        <f t="shared" si="80"/>
        <v>Y</v>
      </c>
      <c r="D694" s="26" t="b">
        <f t="shared" si="81"/>
        <v>1</v>
      </c>
      <c r="E694" s="26" t="str">
        <f t="shared" si="82"/>
        <v>Y</v>
      </c>
      <c r="F694" s="2" t="s">
        <v>8827</v>
      </c>
      <c r="G694" s="2" t="str">
        <f t="shared" si="83"/>
        <v>ConTab_BOM_KP_Baseplates_1331</v>
      </c>
      <c r="H694" s="16" t="s">
        <v>378</v>
      </c>
      <c r="I694" s="16"/>
      <c r="J694" s="16"/>
      <c r="K694" s="31" t="s">
        <v>7701</v>
      </c>
      <c r="L694" s="31" t="s">
        <v>7702</v>
      </c>
      <c r="M694" s="31" t="s">
        <v>7703</v>
      </c>
      <c r="N694" s="2" t="s">
        <v>7729</v>
      </c>
      <c r="O694" s="2" t="s">
        <v>7705</v>
      </c>
      <c r="P694" s="155" t="s">
        <v>7737</v>
      </c>
      <c r="Q694" s="2" t="s">
        <v>8701</v>
      </c>
      <c r="R694" s="2">
        <v>96700745</v>
      </c>
      <c r="S694" s="159" t="s">
        <v>8826</v>
      </c>
      <c r="T694" s="159">
        <v>1440</v>
      </c>
      <c r="U694" s="159" t="s">
        <v>107</v>
      </c>
      <c r="V694" s="3" t="s">
        <v>7709</v>
      </c>
      <c r="W694" s="2">
        <v>135</v>
      </c>
      <c r="X694" s="2"/>
      <c r="Y694" s="2"/>
      <c r="Z694" s="2"/>
      <c r="AA694" s="2"/>
      <c r="AB694" s="2"/>
      <c r="AC694" s="2"/>
      <c r="AD694" s="2"/>
      <c r="AE694" s="2"/>
      <c r="AF694" s="2"/>
      <c r="AG694" s="2"/>
      <c r="AH694" s="2"/>
      <c r="AI694" s="2"/>
      <c r="AJ694" s="2"/>
      <c r="AK694" s="2"/>
      <c r="AL694" s="2"/>
      <c r="AM694" s="2"/>
      <c r="AN694" s="2"/>
    </row>
    <row r="695" spans="2:40">
      <c r="B695" s="26">
        <v>1332</v>
      </c>
      <c r="C695" s="26" t="str">
        <f t="shared" si="80"/>
        <v>Y</v>
      </c>
      <c r="D695" s="26" t="b">
        <f t="shared" si="81"/>
        <v>1</v>
      </c>
      <c r="E695" s="26" t="str">
        <f t="shared" si="82"/>
        <v>Y</v>
      </c>
      <c r="F695" s="2" t="s">
        <v>8828</v>
      </c>
      <c r="G695" s="2" t="str">
        <f t="shared" si="83"/>
        <v>ConTab_BOM_KP_Baseplates_1332</v>
      </c>
      <c r="H695" s="16" t="s">
        <v>378</v>
      </c>
      <c r="I695" s="16"/>
      <c r="J695" s="16"/>
      <c r="K695" s="31" t="s">
        <v>7701</v>
      </c>
      <c r="L695" s="31" t="s">
        <v>7702</v>
      </c>
      <c r="M695" s="31" t="s">
        <v>7703</v>
      </c>
      <c r="N695" s="2" t="s">
        <v>7900</v>
      </c>
      <c r="O695" s="2" t="s">
        <v>7705</v>
      </c>
      <c r="P695" s="155" t="s">
        <v>7737</v>
      </c>
      <c r="Q695" s="2" t="s">
        <v>8705</v>
      </c>
      <c r="R695" s="2">
        <v>96700746</v>
      </c>
      <c r="S695" s="159" t="s">
        <v>8829</v>
      </c>
      <c r="T695" s="159">
        <v>1574</v>
      </c>
      <c r="U695" s="159" t="s">
        <v>107</v>
      </c>
      <c r="V695" s="3" t="s">
        <v>7709</v>
      </c>
      <c r="W695" s="2">
        <v>200</v>
      </c>
      <c r="X695" s="2"/>
      <c r="Y695" s="2"/>
      <c r="Z695" s="2"/>
      <c r="AA695" s="2"/>
      <c r="AB695" s="2"/>
      <c r="AC695" s="2"/>
      <c r="AD695" s="2"/>
      <c r="AE695" s="2"/>
      <c r="AF695" s="2"/>
      <c r="AG695" s="2"/>
      <c r="AH695" s="2"/>
      <c r="AI695" s="2"/>
      <c r="AJ695" s="2"/>
      <c r="AK695" s="2"/>
      <c r="AL695" s="2"/>
      <c r="AM695" s="2"/>
      <c r="AN695" s="2"/>
    </row>
    <row r="696" spans="2:40">
      <c r="B696" s="26">
        <v>1333</v>
      </c>
      <c r="C696" s="26" t="str">
        <f t="shared" si="80"/>
        <v>Y</v>
      </c>
      <c r="D696" s="26" t="b">
        <f t="shared" si="81"/>
        <v>1</v>
      </c>
      <c r="E696" s="26" t="str">
        <f t="shared" si="82"/>
        <v>Y</v>
      </c>
      <c r="F696" s="2" t="s">
        <v>8830</v>
      </c>
      <c r="G696" s="2" t="str">
        <f t="shared" si="83"/>
        <v>ConTab_BOM_KP_Baseplates_1333</v>
      </c>
      <c r="H696" s="16" t="s">
        <v>378</v>
      </c>
      <c r="I696" s="16"/>
      <c r="J696" s="16"/>
      <c r="K696" s="31" t="s">
        <v>7701</v>
      </c>
      <c r="L696" s="31" t="s">
        <v>7702</v>
      </c>
      <c r="M696" s="31" t="s">
        <v>7703</v>
      </c>
      <c r="N696" s="2" t="s">
        <v>7903</v>
      </c>
      <c r="O696" s="2" t="s">
        <v>7705</v>
      </c>
      <c r="P696" s="155" t="s">
        <v>7737</v>
      </c>
      <c r="Q696" s="2" t="s">
        <v>8705</v>
      </c>
      <c r="R696" s="2">
        <v>96700746</v>
      </c>
      <c r="S696" s="159" t="s">
        <v>8829</v>
      </c>
      <c r="T696" s="159">
        <v>1574</v>
      </c>
      <c r="U696" s="159" t="s">
        <v>107</v>
      </c>
      <c r="V696" s="3" t="s">
        <v>7709</v>
      </c>
      <c r="W696" s="2">
        <v>200</v>
      </c>
      <c r="X696" s="2"/>
      <c r="Y696" s="2"/>
      <c r="Z696" s="2"/>
      <c r="AA696" s="2"/>
      <c r="AB696" s="2"/>
      <c r="AC696" s="2"/>
      <c r="AD696" s="2"/>
      <c r="AE696" s="2"/>
      <c r="AF696" s="2"/>
      <c r="AG696" s="2"/>
      <c r="AH696" s="2"/>
      <c r="AI696" s="2"/>
      <c r="AJ696" s="2"/>
      <c r="AK696" s="2"/>
      <c r="AL696" s="2"/>
      <c r="AM696" s="2"/>
      <c r="AN696" s="2"/>
    </row>
    <row r="697" spans="2:40">
      <c r="B697" s="26">
        <v>1334</v>
      </c>
      <c r="C697" s="26" t="str">
        <f t="shared" si="80"/>
        <v>Y</v>
      </c>
      <c r="D697" s="26" t="b">
        <f t="shared" si="81"/>
        <v>1</v>
      </c>
      <c r="E697" s="26" t="str">
        <f t="shared" si="82"/>
        <v>Y</v>
      </c>
      <c r="F697" s="2" t="s">
        <v>8831</v>
      </c>
      <c r="G697" s="2" t="str">
        <f t="shared" si="83"/>
        <v>ConTab_BOM_KP_Baseplates_1334</v>
      </c>
      <c r="H697" s="16" t="s">
        <v>378</v>
      </c>
      <c r="I697" s="16"/>
      <c r="J697" s="16"/>
      <c r="K697" s="31" t="s">
        <v>7701</v>
      </c>
      <c r="L697" s="31" t="s">
        <v>7702</v>
      </c>
      <c r="M697" s="31" t="s">
        <v>7703</v>
      </c>
      <c r="N697" s="2" t="s">
        <v>8187</v>
      </c>
      <c r="O697" s="2" t="s">
        <v>7705</v>
      </c>
      <c r="P697" s="155" t="s">
        <v>7737</v>
      </c>
      <c r="Q697" s="2" t="s">
        <v>8709</v>
      </c>
      <c r="R697" s="2">
        <v>96700747</v>
      </c>
      <c r="S697" s="159" t="s">
        <v>8832</v>
      </c>
      <c r="T697" s="159">
        <v>1712</v>
      </c>
      <c r="U697" s="159" t="s">
        <v>107</v>
      </c>
      <c r="V697" s="3" t="s">
        <v>7709</v>
      </c>
      <c r="W697" s="2">
        <v>240</v>
      </c>
      <c r="X697" s="2"/>
      <c r="Y697" s="2"/>
      <c r="Z697" s="2"/>
      <c r="AA697" s="2"/>
      <c r="AB697" s="2"/>
      <c r="AC697" s="2"/>
      <c r="AD697" s="2"/>
      <c r="AE697" s="2"/>
      <c r="AF697" s="2"/>
      <c r="AG697" s="2"/>
      <c r="AH697" s="2"/>
      <c r="AI697" s="2"/>
      <c r="AJ697" s="2"/>
      <c r="AK697" s="2"/>
      <c r="AL697" s="2"/>
      <c r="AM697" s="2"/>
      <c r="AN697" s="2"/>
    </row>
    <row r="698" spans="2:40">
      <c r="B698" s="26">
        <v>1335</v>
      </c>
      <c r="C698" s="26" t="str">
        <f t="shared" si="80"/>
        <v>Y</v>
      </c>
      <c r="D698" s="26" t="b">
        <f t="shared" si="81"/>
        <v>1</v>
      </c>
      <c r="E698" s="26" t="str">
        <f t="shared" si="82"/>
        <v>Y</v>
      </c>
      <c r="F698" s="2" t="s">
        <v>8833</v>
      </c>
      <c r="G698" s="2" t="str">
        <f t="shared" si="83"/>
        <v>ConTab_BOM_KP_Baseplates_1335</v>
      </c>
      <c r="H698" s="16" t="s">
        <v>378</v>
      </c>
      <c r="I698" s="16"/>
      <c r="J698" s="16"/>
      <c r="K698" s="31" t="s">
        <v>7701</v>
      </c>
      <c r="L698" s="31" t="s">
        <v>7702</v>
      </c>
      <c r="M698" s="31" t="s">
        <v>7703</v>
      </c>
      <c r="N698" s="2" t="s">
        <v>8191</v>
      </c>
      <c r="O698" s="2" t="s">
        <v>7705</v>
      </c>
      <c r="P698" s="155" t="s">
        <v>7737</v>
      </c>
      <c r="Q698" s="2" t="s">
        <v>8709</v>
      </c>
      <c r="R698" s="2">
        <v>96700747</v>
      </c>
      <c r="S698" s="159" t="s">
        <v>8832</v>
      </c>
      <c r="T698" s="159">
        <v>1712</v>
      </c>
      <c r="U698" s="159" t="s">
        <v>107</v>
      </c>
      <c r="V698" s="3" t="s">
        <v>7709</v>
      </c>
      <c r="W698" s="2">
        <v>240</v>
      </c>
      <c r="X698" s="2"/>
      <c r="Y698" s="2"/>
      <c r="Z698" s="2"/>
      <c r="AA698" s="2"/>
      <c r="AB698" s="2"/>
      <c r="AC698" s="2"/>
      <c r="AD698" s="2"/>
      <c r="AE698" s="2"/>
      <c r="AF698" s="2"/>
      <c r="AG698" s="2"/>
      <c r="AH698" s="2"/>
      <c r="AI698" s="2"/>
      <c r="AJ698" s="2"/>
      <c r="AK698" s="2"/>
      <c r="AL698" s="2"/>
      <c r="AM698" s="2"/>
      <c r="AN698" s="2"/>
    </row>
    <row r="699" spans="2:40">
      <c r="B699" s="26">
        <v>1336</v>
      </c>
      <c r="C699" s="26" t="str">
        <f t="shared" si="80"/>
        <v>Y</v>
      </c>
      <c r="D699" s="26" t="b">
        <f t="shared" si="81"/>
        <v>1</v>
      </c>
      <c r="E699" s="26" t="str">
        <f t="shared" si="82"/>
        <v>Y</v>
      </c>
      <c r="F699" s="2" t="s">
        <v>8834</v>
      </c>
      <c r="G699" s="2" t="str">
        <f t="shared" si="83"/>
        <v>ConTab_BOM_KP_Baseplates_1336</v>
      </c>
      <c r="H699" s="16" t="s">
        <v>378</v>
      </c>
      <c r="I699" s="16"/>
      <c r="J699" s="16"/>
      <c r="K699" s="31" t="s">
        <v>7701</v>
      </c>
      <c r="L699" s="31" t="s">
        <v>7702</v>
      </c>
      <c r="M699" s="31" t="s">
        <v>7703</v>
      </c>
      <c r="N699" s="2" t="s">
        <v>8695</v>
      </c>
      <c r="O699" s="2" t="s">
        <v>7705</v>
      </c>
      <c r="P699" s="155" t="s">
        <v>7737</v>
      </c>
      <c r="Q699" s="2" t="s">
        <v>8713</v>
      </c>
      <c r="R699" s="2">
        <v>96700748</v>
      </c>
      <c r="S699" s="159" t="s">
        <v>8835</v>
      </c>
      <c r="T699" s="159">
        <v>1847</v>
      </c>
      <c r="U699" s="159" t="s">
        <v>107</v>
      </c>
      <c r="V699" s="3" t="s">
        <v>7709</v>
      </c>
      <c r="W699" s="2">
        <v>265</v>
      </c>
      <c r="X699" s="2"/>
      <c r="Y699" s="2"/>
      <c r="Z699" s="2"/>
      <c r="AA699" s="2"/>
      <c r="AB699" s="2"/>
      <c r="AC699" s="2"/>
      <c r="AD699" s="2"/>
      <c r="AE699" s="2"/>
      <c r="AF699" s="2"/>
      <c r="AG699" s="2"/>
      <c r="AH699" s="2"/>
      <c r="AI699" s="2"/>
      <c r="AJ699" s="2"/>
      <c r="AK699" s="2"/>
      <c r="AL699" s="2"/>
      <c r="AM699" s="2"/>
      <c r="AN699" s="2"/>
    </row>
    <row r="700" spans="2:40">
      <c r="B700" s="26">
        <v>1337</v>
      </c>
      <c r="C700" s="26" t="str">
        <f t="shared" si="80"/>
        <v>Y</v>
      </c>
      <c r="D700" s="26" t="b">
        <f t="shared" si="81"/>
        <v>1</v>
      </c>
      <c r="E700" s="26" t="str">
        <f t="shared" si="82"/>
        <v>Y</v>
      </c>
      <c r="F700" s="2" t="s">
        <v>8836</v>
      </c>
      <c r="G700" s="2" t="str">
        <f t="shared" si="83"/>
        <v>ConTab_BOM_KP_Baseplates_1337</v>
      </c>
      <c r="H700" s="16" t="s">
        <v>378</v>
      </c>
      <c r="I700" s="16"/>
      <c r="J700" s="16"/>
      <c r="K700" s="31" t="s">
        <v>7701</v>
      </c>
      <c r="L700" s="31" t="s">
        <v>7702</v>
      </c>
      <c r="M700" s="31" t="s">
        <v>7703</v>
      </c>
      <c r="N700" s="2" t="s">
        <v>8699</v>
      </c>
      <c r="O700" s="2" t="s">
        <v>7705</v>
      </c>
      <c r="P700" s="155" t="s">
        <v>7737</v>
      </c>
      <c r="Q700" s="2" t="s">
        <v>8713</v>
      </c>
      <c r="R700" s="2">
        <v>96700748</v>
      </c>
      <c r="S700" s="159" t="s">
        <v>8835</v>
      </c>
      <c r="T700" s="159">
        <v>1847</v>
      </c>
      <c r="U700" s="159" t="s">
        <v>107</v>
      </c>
      <c r="V700" s="3" t="s">
        <v>7709</v>
      </c>
      <c r="W700" s="2">
        <v>265</v>
      </c>
      <c r="X700" s="2"/>
      <c r="Y700" s="2"/>
      <c r="Z700" s="2"/>
      <c r="AA700" s="2"/>
      <c r="AB700" s="2"/>
      <c r="AC700" s="2"/>
      <c r="AD700" s="2"/>
      <c r="AE700" s="2"/>
      <c r="AF700" s="2"/>
      <c r="AG700" s="2"/>
      <c r="AH700" s="2"/>
      <c r="AI700" s="2"/>
      <c r="AJ700" s="2"/>
      <c r="AK700" s="2"/>
      <c r="AL700" s="2"/>
      <c r="AM700" s="2"/>
      <c r="AN700" s="2"/>
    </row>
    <row r="701" spans="2:40">
      <c r="B701" s="26">
        <v>1338</v>
      </c>
      <c r="C701" s="26" t="str">
        <f t="shared" si="80"/>
        <v>Y</v>
      </c>
      <c r="D701" s="26" t="b">
        <f t="shared" si="81"/>
        <v>1</v>
      </c>
      <c r="E701" s="26" t="str">
        <f t="shared" si="82"/>
        <v>Y</v>
      </c>
      <c r="F701" s="2" t="s">
        <v>8837</v>
      </c>
      <c r="G701" s="2" t="str">
        <f t="shared" si="83"/>
        <v>ConTab_BOM_KP_Baseplates_1338</v>
      </c>
      <c r="H701" s="16" t="s">
        <v>378</v>
      </c>
      <c r="I701" s="16"/>
      <c r="J701" s="16"/>
      <c r="K701" s="31" t="s">
        <v>7701</v>
      </c>
      <c r="L701" s="31" t="s">
        <v>7702</v>
      </c>
      <c r="M701" s="31" t="s">
        <v>7703</v>
      </c>
      <c r="N701" s="2" t="s">
        <v>7762</v>
      </c>
      <c r="O701" s="2" t="s">
        <v>7705</v>
      </c>
      <c r="P701" s="155" t="s">
        <v>7737</v>
      </c>
      <c r="Q701" s="2" t="s">
        <v>8705</v>
      </c>
      <c r="R701" s="2">
        <v>96700749</v>
      </c>
      <c r="S701" s="159" t="s">
        <v>8838</v>
      </c>
      <c r="T701" s="159">
        <v>1776</v>
      </c>
      <c r="U701" s="159" t="s">
        <v>107</v>
      </c>
      <c r="V701" s="3" t="s">
        <v>7709</v>
      </c>
      <c r="W701" s="2">
        <v>265</v>
      </c>
      <c r="X701" s="2"/>
      <c r="Y701" s="2"/>
      <c r="Z701" s="2"/>
      <c r="AA701" s="2"/>
      <c r="AB701" s="2"/>
      <c r="AC701" s="2"/>
      <c r="AD701" s="2"/>
      <c r="AE701" s="2"/>
      <c r="AF701" s="2"/>
      <c r="AG701" s="2"/>
      <c r="AH701" s="2"/>
      <c r="AI701" s="2"/>
      <c r="AJ701" s="2"/>
      <c r="AK701" s="2"/>
      <c r="AL701" s="2"/>
      <c r="AM701" s="2"/>
      <c r="AN701" s="2"/>
    </row>
    <row r="702" spans="2:40">
      <c r="B702" s="26">
        <v>1339</v>
      </c>
      <c r="C702" s="26" t="str">
        <f t="shared" si="80"/>
        <v>Y</v>
      </c>
      <c r="D702" s="26" t="b">
        <f t="shared" si="81"/>
        <v>1</v>
      </c>
      <c r="E702" s="26" t="str">
        <f t="shared" si="82"/>
        <v>Y</v>
      </c>
      <c r="F702" s="2" t="s">
        <v>8839</v>
      </c>
      <c r="G702" s="2" t="str">
        <f t="shared" si="83"/>
        <v>ConTab_BOM_KP_Baseplates_1339</v>
      </c>
      <c r="H702" s="16" t="s">
        <v>378</v>
      </c>
      <c r="I702" s="16"/>
      <c r="J702" s="16"/>
      <c r="K702" s="31" t="s">
        <v>7701</v>
      </c>
      <c r="L702" s="31" t="s">
        <v>7702</v>
      </c>
      <c r="M702" s="31" t="s">
        <v>7703</v>
      </c>
      <c r="N702" s="2" t="s">
        <v>7765</v>
      </c>
      <c r="O702" s="2" t="s">
        <v>7705</v>
      </c>
      <c r="P702" s="155" t="s">
        <v>7737</v>
      </c>
      <c r="Q702" s="2" t="s">
        <v>8705</v>
      </c>
      <c r="R702" s="2">
        <v>96700749</v>
      </c>
      <c r="S702" s="159" t="s">
        <v>8838</v>
      </c>
      <c r="T702" s="159">
        <v>1776</v>
      </c>
      <c r="U702" s="159" t="s">
        <v>107</v>
      </c>
      <c r="V702" s="3" t="s">
        <v>7709</v>
      </c>
      <c r="W702" s="2">
        <v>265</v>
      </c>
      <c r="X702" s="2"/>
      <c r="Y702" s="2"/>
      <c r="Z702" s="2"/>
      <c r="AA702" s="2"/>
      <c r="AB702" s="2"/>
      <c r="AC702" s="2"/>
      <c r="AD702" s="2"/>
      <c r="AE702" s="2"/>
      <c r="AF702" s="2"/>
      <c r="AG702" s="2"/>
      <c r="AH702" s="2"/>
      <c r="AI702" s="2"/>
      <c r="AJ702" s="2"/>
      <c r="AK702" s="2"/>
      <c r="AL702" s="2"/>
      <c r="AM702" s="2"/>
      <c r="AN702" s="2"/>
    </row>
    <row r="703" spans="2:40">
      <c r="B703" s="26">
        <v>1352</v>
      </c>
      <c r="C703" s="26" t="str">
        <f t="shared" ref="C703:C746" si="84">IF(K703 = "BaseplateSteel","Y","N")</f>
        <v>Y</v>
      </c>
      <c r="D703" s="26" t="b">
        <f t="shared" ref="D703:D746" si="85">OR(P703 = "Woods_Sureflex", P703 = "Falk_T10_Grid")</f>
        <v>0</v>
      </c>
      <c r="E703" s="26" t="str">
        <f t="shared" ref="E703:E746" si="86">IF(AND(C703="Y", D703=TRUE),"Y","N")</f>
        <v>N</v>
      </c>
      <c r="F703" s="2" t="s">
        <v>8840</v>
      </c>
      <c r="G703" s="2" t="str">
        <f t="shared" ref="G703:G746" si="87">IF(E703="Y",F703,"")</f>
        <v/>
      </c>
      <c r="H703" s="16" t="s">
        <v>378</v>
      </c>
      <c r="I703" s="16"/>
      <c r="J703" s="16"/>
      <c r="K703" s="31" t="s">
        <v>7701</v>
      </c>
      <c r="L703" s="31" t="s">
        <v>7702</v>
      </c>
      <c r="M703" s="31" t="s">
        <v>7703</v>
      </c>
      <c r="N703" s="2" t="s">
        <v>7719</v>
      </c>
      <c r="O703" s="2" t="s">
        <v>7705</v>
      </c>
      <c r="P703" s="155" t="s">
        <v>7767</v>
      </c>
      <c r="Q703" s="2" t="s">
        <v>7776</v>
      </c>
      <c r="R703" s="2">
        <v>96700750</v>
      </c>
      <c r="S703" s="159" t="s">
        <v>8841</v>
      </c>
      <c r="T703" s="159">
        <v>1912</v>
      </c>
      <c r="U703" s="159" t="s">
        <v>107</v>
      </c>
      <c r="V703" s="3" t="s">
        <v>7709</v>
      </c>
      <c r="W703" s="2">
        <v>70</v>
      </c>
      <c r="X703" s="2"/>
      <c r="Y703" s="2"/>
      <c r="Z703" s="2"/>
      <c r="AA703" s="2"/>
      <c r="AB703" s="2"/>
      <c r="AC703" s="2"/>
      <c r="AD703" s="2"/>
      <c r="AE703" s="2"/>
      <c r="AF703" s="2"/>
      <c r="AG703" s="2"/>
      <c r="AH703" s="2"/>
      <c r="AI703" s="2"/>
      <c r="AJ703" s="2"/>
      <c r="AK703" s="2"/>
      <c r="AL703" s="2"/>
      <c r="AM703" s="2"/>
      <c r="AN703" s="2"/>
    </row>
    <row r="704" spans="2:40">
      <c r="B704" s="26">
        <v>1353</v>
      </c>
      <c r="C704" s="26" t="str">
        <f t="shared" si="84"/>
        <v>Y</v>
      </c>
      <c r="D704" s="26" t="b">
        <f t="shared" si="85"/>
        <v>0</v>
      </c>
      <c r="E704" s="26" t="str">
        <f t="shared" si="86"/>
        <v>N</v>
      </c>
      <c r="F704" s="2" t="s">
        <v>8842</v>
      </c>
      <c r="G704" s="2" t="str">
        <f t="shared" si="87"/>
        <v/>
      </c>
      <c r="H704" s="16" t="s">
        <v>378</v>
      </c>
      <c r="I704" s="16"/>
      <c r="J704" s="16"/>
      <c r="K704" s="31" t="s">
        <v>7701</v>
      </c>
      <c r="L704" s="31" t="s">
        <v>7702</v>
      </c>
      <c r="M704" s="31" t="s">
        <v>7703</v>
      </c>
      <c r="N704" s="2" t="s">
        <v>7723</v>
      </c>
      <c r="O704" s="2" t="s">
        <v>7705</v>
      </c>
      <c r="P704" s="155" t="s">
        <v>7767</v>
      </c>
      <c r="Q704" s="2" t="s">
        <v>7776</v>
      </c>
      <c r="R704" s="2">
        <v>96700750</v>
      </c>
      <c r="S704" s="159" t="s">
        <v>8841</v>
      </c>
      <c r="T704" s="159">
        <v>1912</v>
      </c>
      <c r="U704" s="159" t="s">
        <v>107</v>
      </c>
      <c r="V704" s="3" t="s">
        <v>7709</v>
      </c>
      <c r="W704" s="2">
        <v>70</v>
      </c>
      <c r="X704" s="2"/>
      <c r="Y704" s="2"/>
      <c r="Z704" s="2"/>
      <c r="AA704" s="2"/>
      <c r="AB704" s="2"/>
      <c r="AC704" s="2"/>
      <c r="AD704" s="2"/>
      <c r="AE704" s="2"/>
      <c r="AF704" s="2"/>
      <c r="AG704" s="2"/>
      <c r="AH704" s="2"/>
      <c r="AI704" s="2"/>
      <c r="AJ704" s="2"/>
      <c r="AK704" s="2"/>
      <c r="AL704" s="2"/>
      <c r="AM704" s="2"/>
      <c r="AN704" s="2"/>
    </row>
    <row r="705" spans="2:40">
      <c r="B705" s="26">
        <v>1354</v>
      </c>
      <c r="C705" s="26" t="str">
        <f t="shared" si="84"/>
        <v>Y</v>
      </c>
      <c r="D705" s="26" t="b">
        <f t="shared" si="85"/>
        <v>0</v>
      </c>
      <c r="E705" s="26" t="str">
        <f t="shared" si="86"/>
        <v>N</v>
      </c>
      <c r="F705" s="2" t="s">
        <v>8843</v>
      </c>
      <c r="G705" s="2" t="str">
        <f t="shared" si="87"/>
        <v/>
      </c>
      <c r="H705" s="16" t="s">
        <v>378</v>
      </c>
      <c r="I705" s="16"/>
      <c r="J705" s="16"/>
      <c r="K705" s="31" t="s">
        <v>7701</v>
      </c>
      <c r="L705" s="31" t="s">
        <v>7702</v>
      </c>
      <c r="M705" s="31" t="s">
        <v>7703</v>
      </c>
      <c r="N705" s="2" t="s">
        <v>7725</v>
      </c>
      <c r="O705" s="2" t="s">
        <v>7705</v>
      </c>
      <c r="P705" s="155" t="s">
        <v>7767</v>
      </c>
      <c r="Q705" s="2" t="s">
        <v>7784</v>
      </c>
      <c r="R705" s="2">
        <v>96700751</v>
      </c>
      <c r="S705" s="159" t="s">
        <v>8844</v>
      </c>
      <c r="T705" s="159">
        <v>1983</v>
      </c>
      <c r="U705" s="159" t="s">
        <v>107</v>
      </c>
      <c r="V705" s="3" t="s">
        <v>7709</v>
      </c>
      <c r="W705" s="2">
        <v>135</v>
      </c>
      <c r="X705" s="2"/>
      <c r="Y705" s="2"/>
      <c r="Z705" s="2"/>
      <c r="AA705" s="2"/>
      <c r="AB705" s="2"/>
      <c r="AC705" s="2"/>
      <c r="AD705" s="2"/>
      <c r="AE705" s="2"/>
      <c r="AF705" s="2"/>
      <c r="AG705" s="2"/>
      <c r="AH705" s="2"/>
      <c r="AI705" s="2"/>
      <c r="AJ705" s="2"/>
      <c r="AK705" s="2"/>
      <c r="AL705" s="2"/>
      <c r="AM705" s="2"/>
      <c r="AN705" s="2"/>
    </row>
    <row r="706" spans="2:40">
      <c r="B706" s="26">
        <v>1355</v>
      </c>
      <c r="C706" s="26" t="str">
        <f t="shared" si="84"/>
        <v>Y</v>
      </c>
      <c r="D706" s="26" t="b">
        <f t="shared" si="85"/>
        <v>0</v>
      </c>
      <c r="E706" s="26" t="str">
        <f t="shared" si="86"/>
        <v>N</v>
      </c>
      <c r="F706" s="2" t="s">
        <v>8845</v>
      </c>
      <c r="G706" s="2" t="str">
        <f t="shared" si="87"/>
        <v/>
      </c>
      <c r="H706" s="16" t="s">
        <v>378</v>
      </c>
      <c r="I706" s="16"/>
      <c r="J706" s="16"/>
      <c r="K706" s="31" t="s">
        <v>7701</v>
      </c>
      <c r="L706" s="31" t="s">
        <v>7702</v>
      </c>
      <c r="M706" s="31" t="s">
        <v>7703</v>
      </c>
      <c r="N706" s="2" t="s">
        <v>7729</v>
      </c>
      <c r="O706" s="2" t="s">
        <v>7705</v>
      </c>
      <c r="P706" s="155" t="s">
        <v>7767</v>
      </c>
      <c r="Q706" s="2" t="s">
        <v>7784</v>
      </c>
      <c r="R706" s="2">
        <v>96700751</v>
      </c>
      <c r="S706" s="159" t="s">
        <v>8844</v>
      </c>
      <c r="T706" s="159">
        <v>1983</v>
      </c>
      <c r="U706" s="159" t="s">
        <v>107</v>
      </c>
      <c r="V706" s="3" t="s">
        <v>7709</v>
      </c>
      <c r="W706" s="2">
        <v>135</v>
      </c>
      <c r="X706" s="2"/>
      <c r="Y706" s="2"/>
      <c r="Z706" s="2"/>
      <c r="AA706" s="2"/>
      <c r="AB706" s="2"/>
      <c r="AC706" s="2"/>
      <c r="AD706" s="2"/>
      <c r="AE706" s="2"/>
      <c r="AF706" s="2"/>
      <c r="AG706" s="2"/>
      <c r="AH706" s="2"/>
      <c r="AI706" s="2"/>
      <c r="AJ706" s="2"/>
      <c r="AK706" s="2"/>
      <c r="AL706" s="2"/>
      <c r="AM706" s="2"/>
      <c r="AN706" s="2"/>
    </row>
    <row r="707" spans="2:40">
      <c r="B707" s="26">
        <v>1356</v>
      </c>
      <c r="C707" s="26" t="str">
        <f t="shared" si="84"/>
        <v>Y</v>
      </c>
      <c r="D707" s="26" t="b">
        <f t="shared" si="85"/>
        <v>0</v>
      </c>
      <c r="E707" s="26" t="str">
        <f t="shared" si="86"/>
        <v>N</v>
      </c>
      <c r="F707" s="2" t="s">
        <v>8846</v>
      </c>
      <c r="G707" s="2" t="str">
        <f t="shared" si="87"/>
        <v/>
      </c>
      <c r="H707" s="16" t="s">
        <v>378</v>
      </c>
      <c r="I707" s="16"/>
      <c r="J707" s="16"/>
      <c r="K707" s="31" t="s">
        <v>7701</v>
      </c>
      <c r="L707" s="31" t="s">
        <v>7702</v>
      </c>
      <c r="M707" s="31" t="s">
        <v>7703</v>
      </c>
      <c r="N707" s="2" t="s">
        <v>7900</v>
      </c>
      <c r="O707" s="2" t="s">
        <v>7705</v>
      </c>
      <c r="P707" s="155" t="s">
        <v>7767</v>
      </c>
      <c r="Q707" s="2" t="s">
        <v>8214</v>
      </c>
      <c r="R707" s="2">
        <v>96700752</v>
      </c>
      <c r="S707" s="159" t="s">
        <v>8847</v>
      </c>
      <c r="T707" s="159">
        <v>2119</v>
      </c>
      <c r="U707" s="159" t="s">
        <v>107</v>
      </c>
      <c r="V707" s="3" t="s">
        <v>7709</v>
      </c>
      <c r="W707" s="2">
        <v>200</v>
      </c>
      <c r="X707" s="2"/>
      <c r="Y707" s="2"/>
      <c r="Z707" s="2"/>
      <c r="AA707" s="2"/>
      <c r="AB707" s="2"/>
      <c r="AC707" s="2"/>
      <c r="AD707" s="2"/>
      <c r="AE707" s="2"/>
      <c r="AF707" s="2"/>
      <c r="AG707" s="2"/>
      <c r="AH707" s="2"/>
      <c r="AI707" s="2"/>
      <c r="AJ707" s="2"/>
      <c r="AK707" s="2"/>
      <c r="AL707" s="2"/>
      <c r="AM707" s="2"/>
      <c r="AN707" s="2"/>
    </row>
    <row r="708" spans="2:40">
      <c r="B708" s="26">
        <v>1357</v>
      </c>
      <c r="C708" s="26" t="str">
        <f t="shared" si="84"/>
        <v>Y</v>
      </c>
      <c r="D708" s="26" t="b">
        <f t="shared" si="85"/>
        <v>0</v>
      </c>
      <c r="E708" s="26" t="str">
        <f t="shared" si="86"/>
        <v>N</v>
      </c>
      <c r="F708" s="2" t="s">
        <v>8848</v>
      </c>
      <c r="G708" s="2" t="str">
        <f t="shared" si="87"/>
        <v/>
      </c>
      <c r="H708" s="16" t="s">
        <v>378</v>
      </c>
      <c r="I708" s="16"/>
      <c r="J708" s="16"/>
      <c r="K708" s="31" t="s">
        <v>7701</v>
      </c>
      <c r="L708" s="31" t="s">
        <v>7702</v>
      </c>
      <c r="M708" s="31" t="s">
        <v>7703</v>
      </c>
      <c r="N708" s="2" t="s">
        <v>7903</v>
      </c>
      <c r="O708" s="2" t="s">
        <v>7705</v>
      </c>
      <c r="P708" s="155" t="s">
        <v>7767</v>
      </c>
      <c r="Q708" s="2" t="s">
        <v>8214</v>
      </c>
      <c r="R708" s="2">
        <v>96700752</v>
      </c>
      <c r="S708" s="159" t="s">
        <v>8847</v>
      </c>
      <c r="T708" s="159">
        <v>2119</v>
      </c>
      <c r="U708" s="159" t="s">
        <v>107</v>
      </c>
      <c r="V708" s="3" t="s">
        <v>7709</v>
      </c>
      <c r="W708" s="2">
        <v>200</v>
      </c>
      <c r="X708" s="2"/>
      <c r="Y708" s="2"/>
      <c r="Z708" s="2"/>
      <c r="AA708" s="2"/>
      <c r="AB708" s="2"/>
      <c r="AC708" s="2"/>
      <c r="AD708" s="2"/>
      <c r="AE708" s="2"/>
      <c r="AF708" s="2"/>
      <c r="AG708" s="2"/>
      <c r="AH708" s="2"/>
      <c r="AI708" s="2"/>
      <c r="AJ708" s="2"/>
      <c r="AK708" s="2"/>
      <c r="AL708" s="2"/>
      <c r="AM708" s="2"/>
      <c r="AN708" s="2"/>
    </row>
    <row r="709" spans="2:40">
      <c r="B709" s="26">
        <v>1358</v>
      </c>
      <c r="C709" s="26" t="str">
        <f t="shared" si="84"/>
        <v>Y</v>
      </c>
      <c r="D709" s="26" t="b">
        <f t="shared" si="85"/>
        <v>0</v>
      </c>
      <c r="E709" s="26" t="str">
        <f t="shared" si="86"/>
        <v>N</v>
      </c>
      <c r="F709" s="2" t="s">
        <v>8849</v>
      </c>
      <c r="G709" s="2" t="str">
        <f t="shared" si="87"/>
        <v/>
      </c>
      <c r="H709" s="16" t="s">
        <v>378</v>
      </c>
      <c r="I709" s="16"/>
      <c r="J709" s="16"/>
      <c r="K709" s="31" t="s">
        <v>7701</v>
      </c>
      <c r="L709" s="31" t="s">
        <v>7702</v>
      </c>
      <c r="M709" s="31" t="s">
        <v>7703</v>
      </c>
      <c r="N709" s="2" t="s">
        <v>8187</v>
      </c>
      <c r="O709" s="2" t="s">
        <v>7705</v>
      </c>
      <c r="P709" s="155" t="s">
        <v>7767</v>
      </c>
      <c r="Q709" s="2" t="s">
        <v>8218</v>
      </c>
      <c r="R709" s="2">
        <v>96700753</v>
      </c>
      <c r="S709" s="159" t="s">
        <v>8850</v>
      </c>
      <c r="T709" s="159">
        <v>2255</v>
      </c>
      <c r="U709" s="159" t="s">
        <v>107</v>
      </c>
      <c r="V709" s="3" t="s">
        <v>7709</v>
      </c>
      <c r="W709" s="2">
        <v>240</v>
      </c>
      <c r="X709" s="2"/>
      <c r="Y709" s="2"/>
      <c r="Z709" s="2"/>
      <c r="AA709" s="2"/>
      <c r="AB709" s="2"/>
      <c r="AC709" s="2"/>
      <c r="AD709" s="2"/>
      <c r="AE709" s="2"/>
      <c r="AF709" s="2"/>
      <c r="AG709" s="2"/>
      <c r="AH709" s="2"/>
      <c r="AI709" s="2"/>
      <c r="AJ709" s="2"/>
      <c r="AK709" s="2"/>
      <c r="AL709" s="2"/>
      <c r="AM709" s="2"/>
      <c r="AN709" s="2"/>
    </row>
    <row r="710" spans="2:40">
      <c r="B710" s="26">
        <v>1359</v>
      </c>
      <c r="C710" s="26" t="str">
        <f t="shared" si="84"/>
        <v>Y</v>
      </c>
      <c r="D710" s="26" t="b">
        <f t="shared" si="85"/>
        <v>0</v>
      </c>
      <c r="E710" s="26" t="str">
        <f t="shared" si="86"/>
        <v>N</v>
      </c>
      <c r="F710" s="2" t="s">
        <v>8851</v>
      </c>
      <c r="G710" s="2" t="str">
        <f t="shared" si="87"/>
        <v/>
      </c>
      <c r="H710" s="16" t="s">
        <v>378</v>
      </c>
      <c r="I710" s="16"/>
      <c r="J710" s="16"/>
      <c r="K710" s="31" t="s">
        <v>7701</v>
      </c>
      <c r="L710" s="31" t="s">
        <v>7702</v>
      </c>
      <c r="M710" s="31" t="s">
        <v>7703</v>
      </c>
      <c r="N710" s="2" t="s">
        <v>8191</v>
      </c>
      <c r="O710" s="2" t="s">
        <v>7705</v>
      </c>
      <c r="P710" s="155" t="s">
        <v>7767</v>
      </c>
      <c r="Q710" s="2" t="s">
        <v>8218</v>
      </c>
      <c r="R710" s="2">
        <v>96700753</v>
      </c>
      <c r="S710" s="159" t="s">
        <v>8850</v>
      </c>
      <c r="T710" s="159">
        <v>2255</v>
      </c>
      <c r="U710" s="159" t="s">
        <v>107</v>
      </c>
      <c r="V710" s="3" t="s">
        <v>7709</v>
      </c>
      <c r="W710" s="2">
        <v>240</v>
      </c>
      <c r="X710" s="2"/>
      <c r="Y710" s="2"/>
      <c r="Z710" s="2"/>
      <c r="AA710" s="2"/>
      <c r="AB710" s="2"/>
      <c r="AC710" s="2"/>
      <c r="AD710" s="2"/>
      <c r="AE710" s="2"/>
      <c r="AF710" s="2"/>
      <c r="AG710" s="2"/>
      <c r="AH710" s="2"/>
      <c r="AI710" s="2"/>
      <c r="AJ710" s="2"/>
      <c r="AK710" s="2"/>
      <c r="AL710" s="2"/>
      <c r="AM710" s="2"/>
      <c r="AN710" s="2"/>
    </row>
    <row r="711" spans="2:40">
      <c r="B711" s="26">
        <v>1360</v>
      </c>
      <c r="C711" s="26" t="str">
        <f t="shared" si="84"/>
        <v>Y</v>
      </c>
      <c r="D711" s="26" t="b">
        <f t="shared" si="85"/>
        <v>0</v>
      </c>
      <c r="E711" s="26" t="str">
        <f t="shared" si="86"/>
        <v>N</v>
      </c>
      <c r="F711" s="2" t="s">
        <v>8852</v>
      </c>
      <c r="G711" s="2" t="str">
        <f t="shared" si="87"/>
        <v/>
      </c>
      <c r="H711" s="16" t="s">
        <v>378</v>
      </c>
      <c r="I711" s="16"/>
      <c r="J711" s="16"/>
      <c r="K711" s="31" t="s">
        <v>7701</v>
      </c>
      <c r="L711" s="31" t="s">
        <v>7702</v>
      </c>
      <c r="M711" s="31" t="s">
        <v>7703</v>
      </c>
      <c r="N711" s="2" t="s">
        <v>8695</v>
      </c>
      <c r="O711" s="2" t="s">
        <v>7705</v>
      </c>
      <c r="P711" s="155" t="s">
        <v>7767</v>
      </c>
      <c r="Q711" s="2" t="s">
        <v>8729</v>
      </c>
      <c r="R711" s="2">
        <v>96700754</v>
      </c>
      <c r="S711" s="159" t="s">
        <v>8853</v>
      </c>
      <c r="T711" s="159">
        <v>2390</v>
      </c>
      <c r="U711" s="159" t="s">
        <v>107</v>
      </c>
      <c r="V711" s="3" t="s">
        <v>7709</v>
      </c>
      <c r="W711" s="2">
        <v>265</v>
      </c>
      <c r="X711" s="2"/>
      <c r="Y711" s="2"/>
      <c r="Z711" s="2"/>
      <c r="AA711" s="2"/>
      <c r="AB711" s="2"/>
      <c r="AC711" s="2"/>
      <c r="AD711" s="2"/>
      <c r="AE711" s="2"/>
      <c r="AF711" s="2"/>
      <c r="AG711" s="2"/>
      <c r="AH711" s="2"/>
      <c r="AI711" s="2"/>
      <c r="AJ711" s="2"/>
      <c r="AK711" s="2"/>
      <c r="AL711" s="2"/>
      <c r="AM711" s="2"/>
      <c r="AN711" s="2"/>
    </row>
    <row r="712" spans="2:40">
      <c r="B712" s="26">
        <v>1361</v>
      </c>
      <c r="C712" s="26" t="str">
        <f t="shared" si="84"/>
        <v>Y</v>
      </c>
      <c r="D712" s="26" t="b">
        <f t="shared" si="85"/>
        <v>0</v>
      </c>
      <c r="E712" s="26" t="str">
        <f t="shared" si="86"/>
        <v>N</v>
      </c>
      <c r="F712" s="2" t="s">
        <v>8854</v>
      </c>
      <c r="G712" s="2" t="str">
        <f t="shared" si="87"/>
        <v/>
      </c>
      <c r="H712" s="16" t="s">
        <v>378</v>
      </c>
      <c r="I712" s="16"/>
      <c r="J712" s="16"/>
      <c r="K712" s="31" t="s">
        <v>7701</v>
      </c>
      <c r="L712" s="31" t="s">
        <v>7702</v>
      </c>
      <c r="M712" s="31" t="s">
        <v>7703</v>
      </c>
      <c r="N712" s="2" t="s">
        <v>8699</v>
      </c>
      <c r="O712" s="2" t="s">
        <v>7705</v>
      </c>
      <c r="P712" s="155" t="s">
        <v>7767</v>
      </c>
      <c r="Q712" s="2" t="s">
        <v>8729</v>
      </c>
      <c r="R712" s="2">
        <v>96700754</v>
      </c>
      <c r="S712" s="159" t="s">
        <v>8853</v>
      </c>
      <c r="T712" s="159">
        <v>2390</v>
      </c>
      <c r="U712" s="159" t="s">
        <v>107</v>
      </c>
      <c r="V712" s="3" t="s">
        <v>7709</v>
      </c>
      <c r="W712" s="2">
        <v>265</v>
      </c>
      <c r="X712" s="2"/>
      <c r="Y712" s="2"/>
      <c r="Z712" s="2"/>
      <c r="AA712" s="2"/>
      <c r="AB712" s="2"/>
      <c r="AC712" s="2"/>
      <c r="AD712" s="2"/>
      <c r="AE712" s="2"/>
      <c r="AF712" s="2"/>
      <c r="AG712" s="2"/>
      <c r="AH712" s="2"/>
      <c r="AI712" s="2"/>
      <c r="AJ712" s="2"/>
      <c r="AK712" s="2"/>
      <c r="AL712" s="2"/>
      <c r="AM712" s="2"/>
      <c r="AN712" s="2"/>
    </row>
    <row r="713" spans="2:40">
      <c r="B713" s="26">
        <v>1362</v>
      </c>
      <c r="C713" s="26" t="str">
        <f t="shared" si="84"/>
        <v>Y</v>
      </c>
      <c r="D713" s="26" t="b">
        <f t="shared" si="85"/>
        <v>0</v>
      </c>
      <c r="E713" s="26" t="str">
        <f t="shared" si="86"/>
        <v>N</v>
      </c>
      <c r="F713" s="2" t="s">
        <v>8855</v>
      </c>
      <c r="G713" s="2" t="str">
        <f t="shared" si="87"/>
        <v/>
      </c>
      <c r="H713" s="16" t="s">
        <v>378</v>
      </c>
      <c r="I713" s="16"/>
      <c r="J713" s="16"/>
      <c r="K713" s="31" t="s">
        <v>7701</v>
      </c>
      <c r="L713" s="31" t="s">
        <v>7702</v>
      </c>
      <c r="M713" s="31" t="s">
        <v>7703</v>
      </c>
      <c r="N713" s="2" t="s">
        <v>7719</v>
      </c>
      <c r="O713" s="2" t="s">
        <v>7705</v>
      </c>
      <c r="P713" s="155" t="s">
        <v>7788</v>
      </c>
      <c r="Q713" s="2" t="s">
        <v>8733</v>
      </c>
      <c r="R713" s="2">
        <v>96700755</v>
      </c>
      <c r="S713" s="159" t="s">
        <v>8856</v>
      </c>
      <c r="T713" s="159">
        <v>1912</v>
      </c>
      <c r="U713" s="159" t="s">
        <v>107</v>
      </c>
      <c r="V713" s="3" t="s">
        <v>7709</v>
      </c>
      <c r="W713" s="2">
        <v>70</v>
      </c>
      <c r="X713" s="2"/>
      <c r="Y713" s="2"/>
      <c r="Z713" s="2"/>
      <c r="AA713" s="2"/>
      <c r="AB713" s="2"/>
      <c r="AC713" s="2"/>
      <c r="AD713" s="2"/>
      <c r="AE713" s="2"/>
      <c r="AF713" s="2"/>
      <c r="AG713" s="2"/>
      <c r="AH713" s="2"/>
      <c r="AI713" s="2"/>
      <c r="AJ713" s="2"/>
      <c r="AK713" s="2"/>
      <c r="AL713" s="2"/>
      <c r="AM713" s="2"/>
      <c r="AN713" s="2"/>
    </row>
    <row r="714" spans="2:40">
      <c r="B714" s="26">
        <v>1363</v>
      </c>
      <c r="C714" s="26" t="str">
        <f t="shared" si="84"/>
        <v>Y</v>
      </c>
      <c r="D714" s="26" t="b">
        <f t="shared" si="85"/>
        <v>0</v>
      </c>
      <c r="E714" s="26" t="str">
        <f t="shared" si="86"/>
        <v>N</v>
      </c>
      <c r="F714" s="2" t="s">
        <v>8857</v>
      </c>
      <c r="G714" s="2" t="str">
        <f t="shared" si="87"/>
        <v/>
      </c>
      <c r="H714" s="16" t="s">
        <v>378</v>
      </c>
      <c r="I714" s="16"/>
      <c r="J714" s="16"/>
      <c r="K714" s="31" t="s">
        <v>7701</v>
      </c>
      <c r="L714" s="31" t="s">
        <v>7702</v>
      </c>
      <c r="M714" s="31" t="s">
        <v>7703</v>
      </c>
      <c r="N714" s="2" t="s">
        <v>7723</v>
      </c>
      <c r="O714" s="2" t="s">
        <v>7705</v>
      </c>
      <c r="P714" s="155" t="s">
        <v>7788</v>
      </c>
      <c r="Q714" s="2" t="s">
        <v>8733</v>
      </c>
      <c r="R714" s="2">
        <v>96700755</v>
      </c>
      <c r="S714" s="159" t="s">
        <v>8856</v>
      </c>
      <c r="T714" s="159">
        <v>1912</v>
      </c>
      <c r="U714" s="159" t="s">
        <v>107</v>
      </c>
      <c r="V714" s="3" t="s">
        <v>7709</v>
      </c>
      <c r="W714" s="2">
        <v>70</v>
      </c>
      <c r="X714" s="2"/>
      <c r="Y714" s="2"/>
      <c r="Z714" s="2"/>
      <c r="AA714" s="2"/>
      <c r="AB714" s="2"/>
      <c r="AC714" s="2"/>
      <c r="AD714" s="2"/>
      <c r="AE714" s="2"/>
      <c r="AF714" s="2"/>
      <c r="AG714" s="2"/>
      <c r="AH714" s="2"/>
      <c r="AI714" s="2"/>
      <c r="AJ714" s="2"/>
      <c r="AK714" s="2"/>
      <c r="AL714" s="2"/>
      <c r="AM714" s="2"/>
      <c r="AN714" s="2"/>
    </row>
    <row r="715" spans="2:40">
      <c r="B715" s="26">
        <v>1364</v>
      </c>
      <c r="C715" s="26" t="str">
        <f t="shared" si="84"/>
        <v>Y</v>
      </c>
      <c r="D715" s="26" t="b">
        <f t="shared" si="85"/>
        <v>0</v>
      </c>
      <c r="E715" s="26" t="str">
        <f t="shared" si="86"/>
        <v>N</v>
      </c>
      <c r="F715" s="2" t="s">
        <v>8858</v>
      </c>
      <c r="G715" s="2" t="str">
        <f t="shared" si="87"/>
        <v/>
      </c>
      <c r="H715" s="16" t="s">
        <v>378</v>
      </c>
      <c r="I715" s="16"/>
      <c r="J715" s="16"/>
      <c r="K715" s="31" t="s">
        <v>7701</v>
      </c>
      <c r="L715" s="31" t="s">
        <v>7702</v>
      </c>
      <c r="M715" s="31" t="s">
        <v>7703</v>
      </c>
      <c r="N715" s="2" t="s">
        <v>7725</v>
      </c>
      <c r="O715" s="2" t="s">
        <v>7705</v>
      </c>
      <c r="P715" s="155" t="s">
        <v>7788</v>
      </c>
      <c r="Q715" s="2" t="s">
        <v>8733</v>
      </c>
      <c r="R715" s="2">
        <v>96700756</v>
      </c>
      <c r="S715" s="159" t="s">
        <v>8859</v>
      </c>
      <c r="T715" s="159">
        <v>1983</v>
      </c>
      <c r="U715" s="159" t="s">
        <v>107</v>
      </c>
      <c r="V715" s="3" t="s">
        <v>7709</v>
      </c>
      <c r="W715" s="2">
        <v>135</v>
      </c>
      <c r="X715" s="2"/>
      <c r="Y715" s="2"/>
      <c r="Z715" s="2"/>
      <c r="AA715" s="2"/>
      <c r="AB715" s="2"/>
      <c r="AC715" s="2"/>
      <c r="AD715" s="2"/>
      <c r="AE715" s="2"/>
      <c r="AF715" s="2"/>
      <c r="AG715" s="2"/>
      <c r="AH715" s="2"/>
      <c r="AI715" s="2"/>
      <c r="AJ715" s="2"/>
      <c r="AK715" s="2"/>
      <c r="AL715" s="2"/>
      <c r="AM715" s="2"/>
      <c r="AN715" s="2"/>
    </row>
    <row r="716" spans="2:40">
      <c r="B716" s="26">
        <v>1365</v>
      </c>
      <c r="C716" s="26" t="str">
        <f t="shared" si="84"/>
        <v>Y</v>
      </c>
      <c r="D716" s="26" t="b">
        <f t="shared" si="85"/>
        <v>0</v>
      </c>
      <c r="E716" s="26" t="str">
        <f t="shared" si="86"/>
        <v>N</v>
      </c>
      <c r="F716" s="2" t="s">
        <v>8860</v>
      </c>
      <c r="G716" s="2" t="str">
        <f t="shared" si="87"/>
        <v/>
      </c>
      <c r="H716" s="16" t="s">
        <v>378</v>
      </c>
      <c r="I716" s="16"/>
      <c r="J716" s="16"/>
      <c r="K716" s="31" t="s">
        <v>7701</v>
      </c>
      <c r="L716" s="31" t="s">
        <v>7702</v>
      </c>
      <c r="M716" s="31" t="s">
        <v>7703</v>
      </c>
      <c r="N716" s="2" t="s">
        <v>7729</v>
      </c>
      <c r="O716" s="2" t="s">
        <v>7705</v>
      </c>
      <c r="P716" s="155" t="s">
        <v>7788</v>
      </c>
      <c r="Q716" s="2" t="s">
        <v>8733</v>
      </c>
      <c r="R716" s="2">
        <v>96700756</v>
      </c>
      <c r="S716" s="159" t="s">
        <v>8859</v>
      </c>
      <c r="T716" s="159">
        <v>1983</v>
      </c>
      <c r="U716" s="159" t="s">
        <v>107</v>
      </c>
      <c r="V716" s="3" t="s">
        <v>7709</v>
      </c>
      <c r="W716" s="2">
        <v>135</v>
      </c>
      <c r="X716" s="2"/>
      <c r="Y716" s="2"/>
      <c r="Z716" s="2"/>
      <c r="AA716" s="2"/>
      <c r="AB716" s="2"/>
      <c r="AC716" s="2"/>
      <c r="AD716" s="2"/>
      <c r="AE716" s="2"/>
      <c r="AF716" s="2"/>
      <c r="AG716" s="2"/>
      <c r="AH716" s="2"/>
      <c r="AI716" s="2"/>
      <c r="AJ716" s="2"/>
      <c r="AK716" s="2"/>
      <c r="AL716" s="2"/>
      <c r="AM716" s="2"/>
      <c r="AN716" s="2"/>
    </row>
    <row r="717" spans="2:40">
      <c r="B717" s="26">
        <v>1366</v>
      </c>
      <c r="C717" s="26" t="str">
        <f t="shared" si="84"/>
        <v>Y</v>
      </c>
      <c r="D717" s="26" t="b">
        <f t="shared" si="85"/>
        <v>0</v>
      </c>
      <c r="E717" s="26" t="str">
        <f t="shared" si="86"/>
        <v>N</v>
      </c>
      <c r="F717" s="2" t="s">
        <v>8861</v>
      </c>
      <c r="G717" s="2" t="str">
        <f t="shared" si="87"/>
        <v/>
      </c>
      <c r="H717" s="16" t="s">
        <v>378</v>
      </c>
      <c r="I717" s="16"/>
      <c r="J717" s="16"/>
      <c r="K717" s="31" t="s">
        <v>7701</v>
      </c>
      <c r="L717" s="31" t="s">
        <v>7702</v>
      </c>
      <c r="M717" s="31" t="s">
        <v>7703</v>
      </c>
      <c r="N717" s="2" t="s">
        <v>7900</v>
      </c>
      <c r="O717" s="2" t="s">
        <v>7705</v>
      </c>
      <c r="P717" s="155" t="s">
        <v>7788</v>
      </c>
      <c r="Q717" s="2" t="s">
        <v>8737</v>
      </c>
      <c r="R717" s="2">
        <v>96700757</v>
      </c>
      <c r="S717" s="159" t="s">
        <v>8862</v>
      </c>
      <c r="T717" s="159">
        <v>2119</v>
      </c>
      <c r="U717" s="159" t="s">
        <v>107</v>
      </c>
      <c r="V717" s="3" t="s">
        <v>7709</v>
      </c>
      <c r="W717" s="2">
        <v>200</v>
      </c>
      <c r="X717" s="2"/>
      <c r="Y717" s="2"/>
      <c r="Z717" s="2"/>
      <c r="AA717" s="2"/>
      <c r="AB717" s="2"/>
      <c r="AC717" s="2"/>
      <c r="AD717" s="2"/>
      <c r="AE717" s="2"/>
      <c r="AF717" s="2"/>
      <c r="AG717" s="2"/>
      <c r="AH717" s="2"/>
      <c r="AI717" s="2"/>
      <c r="AJ717" s="2"/>
      <c r="AK717" s="2"/>
      <c r="AL717" s="2"/>
      <c r="AM717" s="2"/>
      <c r="AN717" s="2"/>
    </row>
    <row r="718" spans="2:40">
      <c r="B718" s="26">
        <v>1367</v>
      </c>
      <c r="C718" s="26" t="str">
        <f t="shared" si="84"/>
        <v>Y</v>
      </c>
      <c r="D718" s="26" t="b">
        <f t="shared" si="85"/>
        <v>0</v>
      </c>
      <c r="E718" s="26" t="str">
        <f t="shared" si="86"/>
        <v>N</v>
      </c>
      <c r="F718" s="2" t="s">
        <v>8863</v>
      </c>
      <c r="G718" s="2" t="str">
        <f t="shared" si="87"/>
        <v/>
      </c>
      <c r="H718" s="16" t="s">
        <v>378</v>
      </c>
      <c r="I718" s="16"/>
      <c r="J718" s="16"/>
      <c r="K718" s="31" t="s">
        <v>7701</v>
      </c>
      <c r="L718" s="31" t="s">
        <v>7702</v>
      </c>
      <c r="M718" s="31" t="s">
        <v>7703</v>
      </c>
      <c r="N718" s="2" t="s">
        <v>7903</v>
      </c>
      <c r="O718" s="2" t="s">
        <v>7705</v>
      </c>
      <c r="P718" s="155" t="s">
        <v>7788</v>
      </c>
      <c r="Q718" s="2" t="s">
        <v>8737</v>
      </c>
      <c r="R718" s="2">
        <v>96700757</v>
      </c>
      <c r="S718" s="159" t="s">
        <v>8862</v>
      </c>
      <c r="T718" s="159">
        <v>2119</v>
      </c>
      <c r="U718" s="159" t="s">
        <v>107</v>
      </c>
      <c r="V718" s="3" t="s">
        <v>7709</v>
      </c>
      <c r="W718" s="2">
        <v>200</v>
      </c>
      <c r="X718" s="2"/>
      <c r="Y718" s="2"/>
      <c r="Z718" s="2"/>
      <c r="AA718" s="2"/>
      <c r="AB718" s="2"/>
      <c r="AC718" s="2"/>
      <c r="AD718" s="2"/>
      <c r="AE718" s="2"/>
      <c r="AF718" s="2"/>
      <c r="AG718" s="2"/>
      <c r="AH718" s="2"/>
      <c r="AI718" s="2"/>
      <c r="AJ718" s="2"/>
      <c r="AK718" s="2"/>
      <c r="AL718" s="2"/>
      <c r="AM718" s="2"/>
      <c r="AN718" s="2"/>
    </row>
    <row r="719" spans="2:40">
      <c r="B719" s="26">
        <v>1368</v>
      </c>
      <c r="C719" s="26" t="str">
        <f t="shared" si="84"/>
        <v>Y</v>
      </c>
      <c r="D719" s="26" t="b">
        <f t="shared" si="85"/>
        <v>0</v>
      </c>
      <c r="E719" s="26" t="str">
        <f t="shared" si="86"/>
        <v>N</v>
      </c>
      <c r="F719" s="2" t="s">
        <v>8864</v>
      </c>
      <c r="G719" s="2" t="str">
        <f t="shared" si="87"/>
        <v/>
      </c>
      <c r="H719" s="16" t="s">
        <v>378</v>
      </c>
      <c r="I719" s="16"/>
      <c r="J719" s="16"/>
      <c r="K719" s="31" t="s">
        <v>7701</v>
      </c>
      <c r="L719" s="31" t="s">
        <v>7702</v>
      </c>
      <c r="M719" s="31" t="s">
        <v>7703</v>
      </c>
      <c r="N719" s="2" t="s">
        <v>8187</v>
      </c>
      <c r="O719" s="2" t="s">
        <v>7705</v>
      </c>
      <c r="P719" s="155" t="s">
        <v>7788</v>
      </c>
      <c r="Q719" s="2" t="s">
        <v>8741</v>
      </c>
      <c r="R719" s="2">
        <v>96700758</v>
      </c>
      <c r="S719" s="159" t="s">
        <v>8865</v>
      </c>
      <c r="T719" s="159">
        <v>2255</v>
      </c>
      <c r="U719" s="159" t="s">
        <v>107</v>
      </c>
      <c r="V719" s="3" t="s">
        <v>7709</v>
      </c>
      <c r="W719" s="2">
        <v>240</v>
      </c>
      <c r="X719" s="2"/>
      <c r="Y719" s="2"/>
      <c r="Z719" s="2"/>
      <c r="AA719" s="2"/>
      <c r="AB719" s="2"/>
      <c r="AC719" s="2"/>
      <c r="AD719" s="2"/>
      <c r="AE719" s="2"/>
      <c r="AF719" s="2"/>
      <c r="AG719" s="2"/>
      <c r="AH719" s="2"/>
      <c r="AI719" s="2"/>
      <c r="AJ719" s="2"/>
      <c r="AK719" s="2"/>
      <c r="AL719" s="2"/>
      <c r="AM719" s="2"/>
      <c r="AN719" s="2"/>
    </row>
    <row r="720" spans="2:40">
      <c r="B720" s="26">
        <v>1369</v>
      </c>
      <c r="C720" s="26" t="str">
        <f t="shared" si="84"/>
        <v>Y</v>
      </c>
      <c r="D720" s="26" t="b">
        <f t="shared" si="85"/>
        <v>0</v>
      </c>
      <c r="E720" s="26" t="str">
        <f t="shared" si="86"/>
        <v>N</v>
      </c>
      <c r="F720" s="2" t="s">
        <v>8866</v>
      </c>
      <c r="G720" s="2" t="str">
        <f t="shared" si="87"/>
        <v/>
      </c>
      <c r="H720" s="16" t="s">
        <v>378</v>
      </c>
      <c r="I720" s="16"/>
      <c r="J720" s="16"/>
      <c r="K720" s="31" t="s">
        <v>7701</v>
      </c>
      <c r="L720" s="31" t="s">
        <v>7702</v>
      </c>
      <c r="M720" s="31" t="s">
        <v>7703</v>
      </c>
      <c r="N720" s="2" t="s">
        <v>8191</v>
      </c>
      <c r="O720" s="2" t="s">
        <v>7705</v>
      </c>
      <c r="P720" s="155" t="s">
        <v>7788</v>
      </c>
      <c r="Q720" s="2" t="s">
        <v>8741</v>
      </c>
      <c r="R720" s="2">
        <v>96700758</v>
      </c>
      <c r="S720" s="159" t="s">
        <v>8865</v>
      </c>
      <c r="T720" s="159">
        <v>2255</v>
      </c>
      <c r="U720" s="159" t="s">
        <v>107</v>
      </c>
      <c r="V720" s="3" t="s">
        <v>7709</v>
      </c>
      <c r="W720" s="2">
        <v>240</v>
      </c>
      <c r="X720" s="2"/>
      <c r="Y720" s="2"/>
      <c r="Z720" s="2"/>
      <c r="AA720" s="2"/>
      <c r="AB720" s="2"/>
      <c r="AC720" s="2"/>
      <c r="AD720" s="2"/>
      <c r="AE720" s="2"/>
      <c r="AF720" s="2"/>
      <c r="AG720" s="2"/>
      <c r="AH720" s="2"/>
      <c r="AI720" s="2"/>
      <c r="AJ720" s="2"/>
      <c r="AK720" s="2"/>
      <c r="AL720" s="2"/>
      <c r="AM720" s="2"/>
      <c r="AN720" s="2"/>
    </row>
    <row r="721" spans="2:40">
      <c r="B721" s="26">
        <v>1370</v>
      </c>
      <c r="C721" s="26" t="str">
        <f t="shared" si="84"/>
        <v>Y</v>
      </c>
      <c r="D721" s="26" t="b">
        <f t="shared" si="85"/>
        <v>0</v>
      </c>
      <c r="E721" s="26" t="str">
        <f t="shared" si="86"/>
        <v>N</v>
      </c>
      <c r="F721" s="2" t="s">
        <v>8867</v>
      </c>
      <c r="G721" s="2" t="str">
        <f t="shared" si="87"/>
        <v/>
      </c>
      <c r="H721" s="16" t="s">
        <v>378</v>
      </c>
      <c r="I721" s="16"/>
      <c r="J721" s="16"/>
      <c r="K721" s="31" t="s">
        <v>7701</v>
      </c>
      <c r="L721" s="31" t="s">
        <v>7702</v>
      </c>
      <c r="M721" s="31" t="s">
        <v>7703</v>
      </c>
      <c r="N721" s="2" t="s">
        <v>8695</v>
      </c>
      <c r="O721" s="2" t="s">
        <v>7705</v>
      </c>
      <c r="P721" s="155" t="s">
        <v>7788</v>
      </c>
      <c r="Q721" s="2" t="s">
        <v>8745</v>
      </c>
      <c r="R721" s="2">
        <v>96700759</v>
      </c>
      <c r="S721" s="159" t="s">
        <v>8868</v>
      </c>
      <c r="T721" s="159">
        <v>2390</v>
      </c>
      <c r="U721" s="159" t="s">
        <v>107</v>
      </c>
      <c r="V721" s="3" t="s">
        <v>7709</v>
      </c>
      <c r="W721" s="2">
        <v>265</v>
      </c>
      <c r="X721" s="2"/>
      <c r="Y721" s="2"/>
      <c r="Z721" s="2"/>
      <c r="AA721" s="2"/>
      <c r="AB721" s="2"/>
      <c r="AC721" s="2"/>
      <c r="AD721" s="2"/>
      <c r="AE721" s="2"/>
      <c r="AF721" s="2"/>
      <c r="AG721" s="2"/>
      <c r="AH721" s="2"/>
      <c r="AI721" s="2"/>
      <c r="AJ721" s="2"/>
      <c r="AK721" s="2"/>
      <c r="AL721" s="2"/>
      <c r="AM721" s="2"/>
      <c r="AN721" s="2"/>
    </row>
    <row r="722" spans="2:40">
      <c r="B722" s="26">
        <v>1371</v>
      </c>
      <c r="C722" s="26" t="str">
        <f t="shared" si="84"/>
        <v>Y</v>
      </c>
      <c r="D722" s="26" t="b">
        <f t="shared" si="85"/>
        <v>0</v>
      </c>
      <c r="E722" s="26" t="str">
        <f t="shared" si="86"/>
        <v>N</v>
      </c>
      <c r="F722" s="2" t="s">
        <v>8869</v>
      </c>
      <c r="G722" s="2" t="str">
        <f t="shared" si="87"/>
        <v/>
      </c>
      <c r="H722" s="16" t="s">
        <v>378</v>
      </c>
      <c r="I722" s="16"/>
      <c r="J722" s="16"/>
      <c r="K722" s="31" t="s">
        <v>7701</v>
      </c>
      <c r="L722" s="31" t="s">
        <v>7702</v>
      </c>
      <c r="M722" s="31" t="s">
        <v>7703</v>
      </c>
      <c r="N722" s="2" t="s">
        <v>8699</v>
      </c>
      <c r="O722" s="2" t="s">
        <v>7705</v>
      </c>
      <c r="P722" s="155" t="s">
        <v>7788</v>
      </c>
      <c r="Q722" s="2" t="s">
        <v>8745</v>
      </c>
      <c r="R722" s="2">
        <v>96700759</v>
      </c>
      <c r="S722" s="159" t="s">
        <v>8868</v>
      </c>
      <c r="T722" s="159">
        <v>2390</v>
      </c>
      <c r="U722" s="159" t="s">
        <v>107</v>
      </c>
      <c r="V722" s="3" t="s">
        <v>7709</v>
      </c>
      <c r="W722" s="2">
        <v>265</v>
      </c>
      <c r="X722" s="2"/>
      <c r="Y722" s="2"/>
      <c r="Z722" s="2"/>
      <c r="AA722" s="2"/>
      <c r="AB722" s="2"/>
      <c r="AC722" s="2"/>
      <c r="AD722" s="2"/>
      <c r="AE722" s="2"/>
      <c r="AF722" s="2"/>
      <c r="AG722" s="2"/>
      <c r="AH722" s="2"/>
      <c r="AI722" s="2"/>
      <c r="AJ722" s="2"/>
      <c r="AK722" s="2"/>
      <c r="AL722" s="2"/>
      <c r="AM722" s="2"/>
      <c r="AN722" s="2"/>
    </row>
    <row r="723" spans="2:40">
      <c r="B723" s="26">
        <v>1372</v>
      </c>
      <c r="C723" s="26" t="str">
        <f t="shared" si="84"/>
        <v>Y</v>
      </c>
      <c r="D723" s="26" t="b">
        <f t="shared" si="85"/>
        <v>0</v>
      </c>
      <c r="E723" s="26" t="str">
        <f t="shared" si="86"/>
        <v>N</v>
      </c>
      <c r="F723" s="2" t="s">
        <v>8870</v>
      </c>
      <c r="G723" s="2" t="str">
        <f t="shared" si="87"/>
        <v/>
      </c>
      <c r="H723" s="16" t="s">
        <v>378</v>
      </c>
      <c r="I723" s="16"/>
      <c r="J723" s="16"/>
      <c r="K723" s="31" t="s">
        <v>7701</v>
      </c>
      <c r="L723" s="31" t="s">
        <v>7702</v>
      </c>
      <c r="M723" s="31" t="s">
        <v>7703</v>
      </c>
      <c r="N723" s="2" t="s">
        <v>7762</v>
      </c>
      <c r="O723" s="2" t="s">
        <v>7705</v>
      </c>
      <c r="P723" s="155" t="s">
        <v>7788</v>
      </c>
      <c r="Q723" s="2" t="s">
        <v>8737</v>
      </c>
      <c r="R723" s="2">
        <v>96700760</v>
      </c>
      <c r="S723" s="159" t="s">
        <v>8871</v>
      </c>
      <c r="T723" s="159">
        <v>2322</v>
      </c>
      <c r="U723" s="159" t="s">
        <v>107</v>
      </c>
      <c r="V723" s="3" t="s">
        <v>7709</v>
      </c>
      <c r="W723" s="2">
        <v>265</v>
      </c>
      <c r="X723" s="2"/>
      <c r="Y723" s="2"/>
      <c r="Z723" s="2"/>
      <c r="AA723" s="2"/>
      <c r="AB723" s="2"/>
      <c r="AC723" s="2"/>
      <c r="AD723" s="2"/>
      <c r="AE723" s="2"/>
      <c r="AF723" s="2"/>
      <c r="AG723" s="2"/>
      <c r="AH723" s="2"/>
      <c r="AI723" s="2"/>
      <c r="AJ723" s="2"/>
      <c r="AK723" s="2"/>
      <c r="AL723" s="2"/>
      <c r="AM723" s="2"/>
      <c r="AN723" s="2"/>
    </row>
    <row r="724" spans="2:40">
      <c r="B724" s="26">
        <v>1373</v>
      </c>
      <c r="C724" s="26" t="str">
        <f t="shared" si="84"/>
        <v>Y</v>
      </c>
      <c r="D724" s="26" t="b">
        <f t="shared" si="85"/>
        <v>0</v>
      </c>
      <c r="E724" s="26" t="str">
        <f t="shared" si="86"/>
        <v>N</v>
      </c>
      <c r="F724" s="2" t="s">
        <v>8872</v>
      </c>
      <c r="G724" s="2" t="str">
        <f t="shared" si="87"/>
        <v/>
      </c>
      <c r="H724" s="16" t="s">
        <v>378</v>
      </c>
      <c r="I724" s="16"/>
      <c r="J724" s="16"/>
      <c r="K724" s="31" t="s">
        <v>7701</v>
      </c>
      <c r="L724" s="31" t="s">
        <v>7702</v>
      </c>
      <c r="M724" s="31" t="s">
        <v>7703</v>
      </c>
      <c r="N724" s="2" t="s">
        <v>7765</v>
      </c>
      <c r="O724" s="2" t="s">
        <v>7705</v>
      </c>
      <c r="P724" s="155" t="s">
        <v>7788</v>
      </c>
      <c r="Q724" s="2" t="s">
        <v>8737</v>
      </c>
      <c r="R724" s="2">
        <v>96700760</v>
      </c>
      <c r="S724" s="159" t="s">
        <v>8871</v>
      </c>
      <c r="T724" s="159">
        <v>2322</v>
      </c>
      <c r="U724" s="159" t="s">
        <v>107</v>
      </c>
      <c r="V724" s="3" t="s">
        <v>7709</v>
      </c>
      <c r="W724" s="2">
        <v>265</v>
      </c>
      <c r="X724" s="2"/>
      <c r="Y724" s="2"/>
      <c r="Z724" s="2"/>
      <c r="AA724" s="2"/>
      <c r="AB724" s="2"/>
      <c r="AC724" s="2"/>
      <c r="AD724" s="2"/>
      <c r="AE724" s="2"/>
      <c r="AF724" s="2"/>
      <c r="AG724" s="2"/>
      <c r="AH724" s="2"/>
      <c r="AI724" s="2"/>
      <c r="AJ724" s="2"/>
      <c r="AK724" s="2"/>
      <c r="AL724" s="2"/>
      <c r="AM724" s="2"/>
      <c r="AN724" s="2"/>
    </row>
    <row r="725" spans="2:40">
      <c r="B725" s="26">
        <v>1386</v>
      </c>
      <c r="C725" s="26" t="str">
        <f t="shared" si="84"/>
        <v>Y</v>
      </c>
      <c r="D725" s="26" t="b">
        <f t="shared" si="85"/>
        <v>1</v>
      </c>
      <c r="E725" s="26" t="str">
        <f t="shared" si="86"/>
        <v>Y</v>
      </c>
      <c r="F725" s="2" t="s">
        <v>8873</v>
      </c>
      <c r="G725" s="2" t="str">
        <f t="shared" si="87"/>
        <v>ConTab_BOM_KP_Baseplates_1386</v>
      </c>
      <c r="H725" s="16" t="s">
        <v>378</v>
      </c>
      <c r="I725" s="16"/>
      <c r="J725" s="16"/>
      <c r="K725" s="31" t="s">
        <v>7701</v>
      </c>
      <c r="L725" s="31" t="s">
        <v>7702</v>
      </c>
      <c r="M725" s="31" t="s">
        <v>7703</v>
      </c>
      <c r="N725" s="2" t="s">
        <v>7719</v>
      </c>
      <c r="O725" s="2" t="s">
        <v>7814</v>
      </c>
      <c r="P725" s="155" t="s">
        <v>7706</v>
      </c>
      <c r="Q725" s="2" t="s">
        <v>7720</v>
      </c>
      <c r="R725" s="2" t="s">
        <v>544</v>
      </c>
      <c r="S725" s="159" t="s">
        <v>8874</v>
      </c>
      <c r="T725" s="159">
        <v>1560</v>
      </c>
      <c r="U725" s="159" t="s">
        <v>107</v>
      </c>
      <c r="V725" s="3" t="s">
        <v>7709</v>
      </c>
      <c r="W725" s="2">
        <v>70</v>
      </c>
      <c r="X725" s="2"/>
      <c r="Y725" s="2"/>
      <c r="Z725" s="2"/>
      <c r="AA725" s="2"/>
      <c r="AB725" s="2"/>
      <c r="AC725" s="2"/>
      <c r="AD725" s="2"/>
      <c r="AE725" s="2"/>
      <c r="AF725" s="2"/>
      <c r="AG725" s="2"/>
      <c r="AH725" s="2"/>
      <c r="AI725" s="2"/>
      <c r="AJ725" s="2"/>
      <c r="AK725" s="2"/>
      <c r="AL725" s="2"/>
      <c r="AM725" s="2"/>
      <c r="AN725" s="2"/>
    </row>
    <row r="726" spans="2:40">
      <c r="B726" s="26">
        <v>1387</v>
      </c>
      <c r="C726" s="26" t="str">
        <f t="shared" si="84"/>
        <v>Y</v>
      </c>
      <c r="D726" s="26" t="b">
        <f t="shared" si="85"/>
        <v>1</v>
      </c>
      <c r="E726" s="26" t="str">
        <f t="shared" si="86"/>
        <v>Y</v>
      </c>
      <c r="F726" s="2" t="s">
        <v>8875</v>
      </c>
      <c r="G726" s="2" t="str">
        <f t="shared" si="87"/>
        <v>ConTab_BOM_KP_Baseplates_1387</v>
      </c>
      <c r="H726" s="16" t="s">
        <v>378</v>
      </c>
      <c r="I726" s="16"/>
      <c r="J726" s="16"/>
      <c r="K726" s="31" t="s">
        <v>7701</v>
      </c>
      <c r="L726" s="31" t="s">
        <v>7702</v>
      </c>
      <c r="M726" s="31" t="s">
        <v>7703</v>
      </c>
      <c r="N726" s="2" t="s">
        <v>7723</v>
      </c>
      <c r="O726" s="2" t="s">
        <v>7814</v>
      </c>
      <c r="P726" s="155" t="s">
        <v>7706</v>
      </c>
      <c r="Q726" s="2" t="s">
        <v>7720</v>
      </c>
      <c r="R726" s="2" t="s">
        <v>544</v>
      </c>
      <c r="S726" s="159" t="s">
        <v>8874</v>
      </c>
      <c r="T726" s="159">
        <v>1560</v>
      </c>
      <c r="U726" s="159" t="s">
        <v>107</v>
      </c>
      <c r="V726" s="3" t="s">
        <v>7709</v>
      </c>
      <c r="W726" s="2">
        <v>70</v>
      </c>
      <c r="X726" s="2"/>
      <c r="Y726" s="2"/>
      <c r="Z726" s="2"/>
      <c r="AA726" s="2"/>
      <c r="AB726" s="2"/>
      <c r="AC726" s="2"/>
      <c r="AD726" s="2"/>
      <c r="AE726" s="2"/>
      <c r="AF726" s="2"/>
      <c r="AG726" s="2"/>
      <c r="AH726" s="2"/>
      <c r="AI726" s="2"/>
      <c r="AJ726" s="2"/>
      <c r="AK726" s="2"/>
      <c r="AL726" s="2"/>
      <c r="AM726" s="2"/>
      <c r="AN726" s="2"/>
    </row>
    <row r="727" spans="2:40">
      <c r="B727" s="26">
        <v>1388</v>
      </c>
      <c r="C727" s="26" t="str">
        <f t="shared" si="84"/>
        <v>Y</v>
      </c>
      <c r="D727" s="26" t="b">
        <f t="shared" si="85"/>
        <v>1</v>
      </c>
      <c r="E727" s="26" t="str">
        <f t="shared" si="86"/>
        <v>Y</v>
      </c>
      <c r="F727" s="2" t="s">
        <v>8876</v>
      </c>
      <c r="G727" s="2" t="str">
        <f t="shared" si="87"/>
        <v>ConTab_BOM_KP_Baseplates_1388</v>
      </c>
      <c r="H727" s="16" t="s">
        <v>378</v>
      </c>
      <c r="I727" s="16"/>
      <c r="J727" s="16"/>
      <c r="K727" s="31" t="s">
        <v>7701</v>
      </c>
      <c r="L727" s="31" t="s">
        <v>7702</v>
      </c>
      <c r="M727" s="31" t="s">
        <v>7703</v>
      </c>
      <c r="N727" s="2" t="s">
        <v>7725</v>
      </c>
      <c r="O727" s="2" t="s">
        <v>7814</v>
      </c>
      <c r="P727" s="155" t="s">
        <v>7706</v>
      </c>
      <c r="Q727" s="2" t="s">
        <v>7732</v>
      </c>
      <c r="R727" s="2" t="s">
        <v>544</v>
      </c>
      <c r="S727" s="159" t="s">
        <v>8877</v>
      </c>
      <c r="T727" s="159">
        <v>1627</v>
      </c>
      <c r="U727" s="159" t="s">
        <v>107</v>
      </c>
      <c r="V727" s="3" t="s">
        <v>7709</v>
      </c>
      <c r="W727" s="2">
        <v>135</v>
      </c>
      <c r="X727" s="2"/>
      <c r="Y727" s="2"/>
      <c r="Z727" s="2"/>
      <c r="AA727" s="2"/>
      <c r="AB727" s="2"/>
      <c r="AC727" s="2"/>
      <c r="AD727" s="2"/>
      <c r="AE727" s="2"/>
      <c r="AF727" s="2"/>
      <c r="AG727" s="2"/>
      <c r="AH727" s="2"/>
      <c r="AI727" s="2"/>
      <c r="AJ727" s="2"/>
      <c r="AK727" s="2"/>
      <c r="AL727" s="2"/>
      <c r="AM727" s="2"/>
      <c r="AN727" s="2"/>
    </row>
    <row r="728" spans="2:40">
      <c r="B728" s="26">
        <v>1389</v>
      </c>
      <c r="C728" s="26" t="str">
        <f t="shared" si="84"/>
        <v>Y</v>
      </c>
      <c r="D728" s="26" t="b">
        <f t="shared" si="85"/>
        <v>1</v>
      </c>
      <c r="E728" s="26" t="str">
        <f t="shared" si="86"/>
        <v>Y</v>
      </c>
      <c r="F728" s="2" t="s">
        <v>8878</v>
      </c>
      <c r="G728" s="2" t="str">
        <f t="shared" si="87"/>
        <v>ConTab_BOM_KP_Baseplates_1389</v>
      </c>
      <c r="H728" s="16" t="s">
        <v>378</v>
      </c>
      <c r="I728" s="16"/>
      <c r="J728" s="16"/>
      <c r="K728" s="31" t="s">
        <v>7701</v>
      </c>
      <c r="L728" s="31" t="s">
        <v>7702</v>
      </c>
      <c r="M728" s="31" t="s">
        <v>7703</v>
      </c>
      <c r="N728" s="2" t="s">
        <v>7729</v>
      </c>
      <c r="O728" s="2" t="s">
        <v>7814</v>
      </c>
      <c r="P728" s="155" t="s">
        <v>7706</v>
      </c>
      <c r="Q728" s="2" t="s">
        <v>7732</v>
      </c>
      <c r="R728" s="2" t="s">
        <v>544</v>
      </c>
      <c r="S728" s="159" t="s">
        <v>8877</v>
      </c>
      <c r="T728" s="159">
        <v>1627</v>
      </c>
      <c r="U728" s="159" t="s">
        <v>107</v>
      </c>
      <c r="V728" s="3" t="s">
        <v>7709</v>
      </c>
      <c r="W728" s="2">
        <v>135</v>
      </c>
      <c r="X728" s="2"/>
      <c r="Y728" s="2"/>
      <c r="Z728" s="2"/>
      <c r="AA728" s="2"/>
      <c r="AB728" s="2"/>
      <c r="AC728" s="2"/>
      <c r="AD728" s="2"/>
      <c r="AE728" s="2"/>
      <c r="AF728" s="2"/>
      <c r="AG728" s="2"/>
      <c r="AH728" s="2"/>
      <c r="AI728" s="2"/>
      <c r="AJ728" s="2"/>
      <c r="AK728" s="2"/>
      <c r="AL728" s="2"/>
      <c r="AM728" s="2"/>
      <c r="AN728" s="2"/>
    </row>
    <row r="729" spans="2:40">
      <c r="B729" s="26">
        <v>1390</v>
      </c>
      <c r="C729" s="26" t="str">
        <f t="shared" si="84"/>
        <v>Y</v>
      </c>
      <c r="D729" s="26" t="b">
        <f t="shared" si="85"/>
        <v>1</v>
      </c>
      <c r="E729" s="26" t="str">
        <f t="shared" si="86"/>
        <v>Y</v>
      </c>
      <c r="F729" s="2" t="s">
        <v>8879</v>
      </c>
      <c r="G729" s="2" t="str">
        <f t="shared" si="87"/>
        <v>ConTab_BOM_KP_Baseplates_1390</v>
      </c>
      <c r="H729" s="16" t="s">
        <v>378</v>
      </c>
      <c r="I729" s="16"/>
      <c r="J729" s="16"/>
      <c r="K729" s="31" t="s">
        <v>7701</v>
      </c>
      <c r="L729" s="31" t="s">
        <v>7702</v>
      </c>
      <c r="M729" s="31" t="s">
        <v>7703</v>
      </c>
      <c r="N729" s="2" t="s">
        <v>7900</v>
      </c>
      <c r="O729" s="2" t="s">
        <v>7814</v>
      </c>
      <c r="P729" s="155" t="s">
        <v>7706</v>
      </c>
      <c r="Q729" s="2" t="s">
        <v>8183</v>
      </c>
      <c r="R729" s="2" t="s">
        <v>544</v>
      </c>
      <c r="S729" s="159" t="s">
        <v>8880</v>
      </c>
      <c r="T729" s="159">
        <v>1762</v>
      </c>
      <c r="U729" s="159" t="s">
        <v>107</v>
      </c>
      <c r="V729" s="3" t="s">
        <v>7709</v>
      </c>
      <c r="W729" s="2">
        <v>200</v>
      </c>
      <c r="X729" s="2"/>
      <c r="Y729" s="2"/>
      <c r="Z729" s="2"/>
      <c r="AA729" s="2"/>
      <c r="AB729" s="2"/>
      <c r="AC729" s="2"/>
      <c r="AD729" s="2"/>
      <c r="AE729" s="2"/>
      <c r="AF729" s="2"/>
      <c r="AG729" s="2"/>
      <c r="AH729" s="2"/>
      <c r="AI729" s="2"/>
      <c r="AJ729" s="2"/>
      <c r="AK729" s="2"/>
      <c r="AL729" s="2"/>
      <c r="AM729" s="2"/>
      <c r="AN729" s="2"/>
    </row>
    <row r="730" spans="2:40">
      <c r="B730" s="26">
        <v>1391</v>
      </c>
      <c r="C730" s="26" t="str">
        <f t="shared" si="84"/>
        <v>Y</v>
      </c>
      <c r="D730" s="26" t="b">
        <f t="shared" si="85"/>
        <v>1</v>
      </c>
      <c r="E730" s="26" t="str">
        <f t="shared" si="86"/>
        <v>Y</v>
      </c>
      <c r="F730" s="2" t="s">
        <v>8881</v>
      </c>
      <c r="G730" s="2" t="str">
        <f t="shared" si="87"/>
        <v>ConTab_BOM_KP_Baseplates_1391</v>
      </c>
      <c r="H730" s="16" t="s">
        <v>378</v>
      </c>
      <c r="I730" s="16"/>
      <c r="J730" s="16"/>
      <c r="K730" s="31" t="s">
        <v>7701</v>
      </c>
      <c r="L730" s="31" t="s">
        <v>7702</v>
      </c>
      <c r="M730" s="31" t="s">
        <v>7703</v>
      </c>
      <c r="N730" s="2" t="s">
        <v>7903</v>
      </c>
      <c r="O730" s="2" t="s">
        <v>7814</v>
      </c>
      <c r="P730" s="155" t="s">
        <v>7706</v>
      </c>
      <c r="Q730" s="2" t="s">
        <v>8183</v>
      </c>
      <c r="R730" s="2" t="s">
        <v>544</v>
      </c>
      <c r="S730" s="159" t="s">
        <v>8880</v>
      </c>
      <c r="T730" s="159">
        <v>1762</v>
      </c>
      <c r="U730" s="159" t="s">
        <v>107</v>
      </c>
      <c r="V730" s="3" t="s">
        <v>7709</v>
      </c>
      <c r="W730" s="2">
        <v>200</v>
      </c>
      <c r="X730" s="2"/>
      <c r="Y730" s="2"/>
      <c r="Z730" s="2"/>
      <c r="AA730" s="2"/>
      <c r="AB730" s="2"/>
      <c r="AC730" s="2"/>
      <c r="AD730" s="2"/>
      <c r="AE730" s="2"/>
      <c r="AF730" s="2"/>
      <c r="AG730" s="2"/>
      <c r="AH730" s="2"/>
      <c r="AI730" s="2"/>
      <c r="AJ730" s="2"/>
      <c r="AK730" s="2"/>
      <c r="AL730" s="2"/>
      <c r="AM730" s="2"/>
      <c r="AN730" s="2"/>
    </row>
    <row r="731" spans="2:40">
      <c r="B731" s="26">
        <v>1392</v>
      </c>
      <c r="C731" s="26" t="str">
        <f t="shared" si="84"/>
        <v>Y</v>
      </c>
      <c r="D731" s="26" t="b">
        <f t="shared" si="85"/>
        <v>1</v>
      </c>
      <c r="E731" s="26" t="str">
        <f t="shared" si="86"/>
        <v>Y</v>
      </c>
      <c r="F731" s="2" t="s">
        <v>8882</v>
      </c>
      <c r="G731" s="2" t="str">
        <f t="shared" si="87"/>
        <v>ConTab_BOM_KP_Baseplates_1392</v>
      </c>
      <c r="H731" s="16" t="s">
        <v>378</v>
      </c>
      <c r="I731" s="16"/>
      <c r="J731" s="16"/>
      <c r="K731" s="31" t="s">
        <v>7701</v>
      </c>
      <c r="L731" s="31" t="s">
        <v>7702</v>
      </c>
      <c r="M731" s="31" t="s">
        <v>7703</v>
      </c>
      <c r="N731" s="2" t="s">
        <v>8187</v>
      </c>
      <c r="O731" s="2" t="s">
        <v>7814</v>
      </c>
      <c r="P731" s="155" t="s">
        <v>7706</v>
      </c>
      <c r="Q731" s="2" t="s">
        <v>8188</v>
      </c>
      <c r="R731" s="2" t="s">
        <v>544</v>
      </c>
      <c r="S731" s="159" t="s">
        <v>8883</v>
      </c>
      <c r="T731" s="159">
        <v>1899</v>
      </c>
      <c r="U731" s="159" t="s">
        <v>107</v>
      </c>
      <c r="V731" s="3" t="s">
        <v>7709</v>
      </c>
      <c r="W731" s="2">
        <v>240</v>
      </c>
      <c r="X731" s="2"/>
      <c r="Y731" s="2"/>
      <c r="Z731" s="2"/>
      <c r="AA731" s="2"/>
      <c r="AB731" s="2"/>
      <c r="AC731" s="2"/>
      <c r="AD731" s="2"/>
      <c r="AE731" s="2"/>
      <c r="AF731" s="2"/>
      <c r="AG731" s="2"/>
      <c r="AH731" s="2"/>
      <c r="AI731" s="2"/>
      <c r="AJ731" s="2"/>
      <c r="AK731" s="2"/>
      <c r="AL731" s="2"/>
      <c r="AM731" s="2"/>
      <c r="AN731" s="2"/>
    </row>
    <row r="732" spans="2:40">
      <c r="B732" s="26">
        <v>1393</v>
      </c>
      <c r="C732" s="26" t="str">
        <f t="shared" si="84"/>
        <v>Y</v>
      </c>
      <c r="D732" s="26" t="b">
        <f t="shared" si="85"/>
        <v>1</v>
      </c>
      <c r="E732" s="26" t="str">
        <f t="shared" si="86"/>
        <v>Y</v>
      </c>
      <c r="F732" s="2" t="s">
        <v>8884</v>
      </c>
      <c r="G732" s="2" t="str">
        <f t="shared" si="87"/>
        <v>ConTab_BOM_KP_Baseplates_1393</v>
      </c>
      <c r="H732" s="16" t="s">
        <v>378</v>
      </c>
      <c r="I732" s="16"/>
      <c r="J732" s="16"/>
      <c r="K732" s="31" t="s">
        <v>7701</v>
      </c>
      <c r="L732" s="31" t="s">
        <v>7702</v>
      </c>
      <c r="M732" s="31" t="s">
        <v>7703</v>
      </c>
      <c r="N732" s="2" t="s">
        <v>8191</v>
      </c>
      <c r="O732" s="2" t="s">
        <v>7814</v>
      </c>
      <c r="P732" s="155" t="s">
        <v>7706</v>
      </c>
      <c r="Q732" s="2" t="s">
        <v>8188</v>
      </c>
      <c r="R732" s="2" t="s">
        <v>544</v>
      </c>
      <c r="S732" s="159" t="s">
        <v>8883</v>
      </c>
      <c r="T732" s="159">
        <v>1899</v>
      </c>
      <c r="U732" s="159" t="s">
        <v>107</v>
      </c>
      <c r="V732" s="3" t="s">
        <v>7709</v>
      </c>
      <c r="W732" s="2">
        <v>240</v>
      </c>
      <c r="X732" s="2"/>
      <c r="Y732" s="2"/>
      <c r="Z732" s="2"/>
      <c r="AA732" s="2"/>
      <c r="AB732" s="2"/>
      <c r="AC732" s="2"/>
      <c r="AD732" s="2"/>
      <c r="AE732" s="2"/>
      <c r="AF732" s="2"/>
      <c r="AG732" s="2"/>
      <c r="AH732" s="2"/>
      <c r="AI732" s="2"/>
      <c r="AJ732" s="2"/>
      <c r="AK732" s="2"/>
      <c r="AL732" s="2"/>
      <c r="AM732" s="2"/>
      <c r="AN732" s="2"/>
    </row>
    <row r="733" spans="2:40">
      <c r="B733" s="26">
        <v>1394</v>
      </c>
      <c r="C733" s="26" t="str">
        <f t="shared" si="84"/>
        <v>Y</v>
      </c>
      <c r="D733" s="26" t="b">
        <f t="shared" si="85"/>
        <v>1</v>
      </c>
      <c r="E733" s="26" t="str">
        <f t="shared" si="86"/>
        <v>Y</v>
      </c>
      <c r="F733" s="2" t="s">
        <v>8885</v>
      </c>
      <c r="G733" s="2" t="str">
        <f t="shared" si="87"/>
        <v>ConTab_BOM_KP_Baseplates_1394</v>
      </c>
      <c r="H733" s="16" t="s">
        <v>378</v>
      </c>
      <c r="I733" s="16"/>
      <c r="J733" s="16"/>
      <c r="K733" s="31" t="s">
        <v>7701</v>
      </c>
      <c r="L733" s="31" t="s">
        <v>7702</v>
      </c>
      <c r="M733" s="31" t="s">
        <v>7703</v>
      </c>
      <c r="N733" s="2" t="s">
        <v>8695</v>
      </c>
      <c r="O733" s="2" t="s">
        <v>7814</v>
      </c>
      <c r="P733" s="155" t="s">
        <v>7706</v>
      </c>
      <c r="Q733" s="2" t="s">
        <v>8696</v>
      </c>
      <c r="R733" s="2" t="s">
        <v>544</v>
      </c>
      <c r="S733" s="159" t="s">
        <v>8886</v>
      </c>
      <c r="T733" s="159">
        <v>2035</v>
      </c>
      <c r="U733" s="159" t="s">
        <v>107</v>
      </c>
      <c r="V733" s="3" t="s">
        <v>7709</v>
      </c>
      <c r="W733" s="2">
        <v>265</v>
      </c>
      <c r="X733" s="2"/>
      <c r="Y733" s="2"/>
      <c r="Z733" s="2"/>
      <c r="AA733" s="2"/>
      <c r="AB733" s="2"/>
      <c r="AC733" s="2"/>
      <c r="AD733" s="2"/>
      <c r="AE733" s="2"/>
      <c r="AF733" s="2"/>
      <c r="AG733" s="2"/>
      <c r="AH733" s="2"/>
      <c r="AI733" s="2"/>
      <c r="AJ733" s="2"/>
      <c r="AK733" s="2"/>
      <c r="AL733" s="2"/>
      <c r="AM733" s="2"/>
      <c r="AN733" s="2"/>
    </row>
    <row r="734" spans="2:40">
      <c r="B734" s="26">
        <v>1395</v>
      </c>
      <c r="C734" s="26" t="str">
        <f t="shared" si="84"/>
        <v>Y</v>
      </c>
      <c r="D734" s="26" t="b">
        <f t="shared" si="85"/>
        <v>1</v>
      </c>
      <c r="E734" s="26" t="str">
        <f t="shared" si="86"/>
        <v>Y</v>
      </c>
      <c r="F734" s="2" t="s">
        <v>8887</v>
      </c>
      <c r="G734" s="2" t="str">
        <f t="shared" si="87"/>
        <v>ConTab_BOM_KP_Baseplates_1395</v>
      </c>
      <c r="H734" s="16" t="s">
        <v>378</v>
      </c>
      <c r="I734" s="16"/>
      <c r="J734" s="16"/>
      <c r="K734" s="31" t="s">
        <v>7701</v>
      </c>
      <c r="L734" s="31" t="s">
        <v>7702</v>
      </c>
      <c r="M734" s="31" t="s">
        <v>7703</v>
      </c>
      <c r="N734" s="2" t="s">
        <v>8699</v>
      </c>
      <c r="O734" s="2" t="s">
        <v>7814</v>
      </c>
      <c r="P734" s="155" t="s">
        <v>7706</v>
      </c>
      <c r="Q734" s="2" t="s">
        <v>8696</v>
      </c>
      <c r="R734" s="2" t="s">
        <v>544</v>
      </c>
      <c r="S734" s="159" t="s">
        <v>8886</v>
      </c>
      <c r="T734" s="159">
        <v>2035</v>
      </c>
      <c r="U734" s="159" t="s">
        <v>107</v>
      </c>
      <c r="V734" s="3" t="s">
        <v>7709</v>
      </c>
      <c r="W734" s="2">
        <v>265</v>
      </c>
      <c r="X734" s="2"/>
      <c r="Y734" s="2"/>
      <c r="Z734" s="2"/>
      <c r="AA734" s="2"/>
      <c r="AB734" s="2"/>
      <c r="AC734" s="2"/>
      <c r="AD734" s="2"/>
      <c r="AE734" s="2"/>
      <c r="AF734" s="2"/>
      <c r="AG734" s="2"/>
      <c r="AH734" s="2"/>
      <c r="AI734" s="2"/>
      <c r="AJ734" s="2"/>
      <c r="AK734" s="2"/>
      <c r="AL734" s="2"/>
      <c r="AM734" s="2"/>
      <c r="AN734" s="2"/>
    </row>
    <row r="735" spans="2:40">
      <c r="B735" s="26">
        <v>1396</v>
      </c>
      <c r="C735" s="26" t="str">
        <f t="shared" si="84"/>
        <v>Y</v>
      </c>
      <c r="D735" s="26" t="b">
        <f t="shared" si="85"/>
        <v>1</v>
      </c>
      <c r="E735" s="26" t="str">
        <f t="shared" si="86"/>
        <v>Y</v>
      </c>
      <c r="F735" s="2" t="s">
        <v>8888</v>
      </c>
      <c r="G735" s="2" t="str">
        <f t="shared" si="87"/>
        <v>ConTab_BOM_KP_Baseplates_1396</v>
      </c>
      <c r="H735" s="16" t="s">
        <v>378</v>
      </c>
      <c r="I735" s="16"/>
      <c r="J735" s="16"/>
      <c r="K735" s="31" t="s">
        <v>7701</v>
      </c>
      <c r="L735" s="31" t="s">
        <v>7702</v>
      </c>
      <c r="M735" s="31" t="s">
        <v>7703</v>
      </c>
      <c r="N735" s="2" t="s">
        <v>7719</v>
      </c>
      <c r="O735" s="2" t="s">
        <v>7814</v>
      </c>
      <c r="P735" s="155" t="s">
        <v>7737</v>
      </c>
      <c r="Q735" s="2" t="s">
        <v>8701</v>
      </c>
      <c r="R735" s="2" t="s">
        <v>544</v>
      </c>
      <c r="S735" s="159" t="s">
        <v>8889</v>
      </c>
      <c r="T735" s="159">
        <v>1560</v>
      </c>
      <c r="U735" s="159" t="s">
        <v>107</v>
      </c>
      <c r="V735" s="3" t="s">
        <v>7709</v>
      </c>
      <c r="W735" s="2">
        <v>70</v>
      </c>
      <c r="X735" s="2"/>
      <c r="Y735" s="2"/>
      <c r="Z735" s="2"/>
      <c r="AA735" s="2"/>
      <c r="AB735" s="2"/>
      <c r="AC735" s="2"/>
      <c r="AD735" s="2"/>
      <c r="AE735" s="2"/>
      <c r="AF735" s="2"/>
      <c r="AG735" s="2"/>
      <c r="AH735" s="2"/>
      <c r="AI735" s="2"/>
      <c r="AJ735" s="2"/>
      <c r="AK735" s="2"/>
      <c r="AL735" s="2"/>
      <c r="AM735" s="2"/>
      <c r="AN735" s="2"/>
    </row>
    <row r="736" spans="2:40">
      <c r="B736" s="26">
        <v>1397</v>
      </c>
      <c r="C736" s="26" t="str">
        <f t="shared" si="84"/>
        <v>Y</v>
      </c>
      <c r="D736" s="26" t="b">
        <f t="shared" si="85"/>
        <v>1</v>
      </c>
      <c r="E736" s="26" t="str">
        <f t="shared" si="86"/>
        <v>Y</v>
      </c>
      <c r="F736" s="2" t="s">
        <v>8890</v>
      </c>
      <c r="G736" s="2" t="str">
        <f t="shared" si="87"/>
        <v>ConTab_BOM_KP_Baseplates_1397</v>
      </c>
      <c r="H736" s="16" t="s">
        <v>378</v>
      </c>
      <c r="I736" s="16"/>
      <c r="J736" s="16"/>
      <c r="K736" s="31" t="s">
        <v>7701</v>
      </c>
      <c r="L736" s="31" t="s">
        <v>7702</v>
      </c>
      <c r="M736" s="31" t="s">
        <v>7703</v>
      </c>
      <c r="N736" s="2" t="s">
        <v>7723</v>
      </c>
      <c r="O736" s="2" t="s">
        <v>7814</v>
      </c>
      <c r="P736" s="155" t="s">
        <v>7737</v>
      </c>
      <c r="Q736" s="2" t="s">
        <v>8701</v>
      </c>
      <c r="R736" s="2" t="s">
        <v>544</v>
      </c>
      <c r="S736" s="159" t="s">
        <v>8889</v>
      </c>
      <c r="T736" s="159">
        <v>1560</v>
      </c>
      <c r="U736" s="159" t="s">
        <v>107</v>
      </c>
      <c r="V736" s="3" t="s">
        <v>7709</v>
      </c>
      <c r="W736" s="2">
        <v>70</v>
      </c>
      <c r="X736" s="2"/>
      <c r="Y736" s="2"/>
      <c r="Z736" s="2"/>
      <c r="AA736" s="2"/>
      <c r="AB736" s="2"/>
      <c r="AC736" s="2"/>
      <c r="AD736" s="2"/>
      <c r="AE736" s="2"/>
      <c r="AF736" s="2"/>
      <c r="AG736" s="2"/>
      <c r="AH736" s="2"/>
      <c r="AI736" s="2"/>
      <c r="AJ736" s="2"/>
      <c r="AK736" s="2"/>
      <c r="AL736" s="2"/>
      <c r="AM736" s="2"/>
      <c r="AN736" s="2"/>
    </row>
    <row r="737" spans="2:40">
      <c r="B737" s="26">
        <v>1398</v>
      </c>
      <c r="C737" s="26" t="str">
        <f t="shared" si="84"/>
        <v>Y</v>
      </c>
      <c r="D737" s="26" t="b">
        <f t="shared" si="85"/>
        <v>1</v>
      </c>
      <c r="E737" s="26" t="str">
        <f t="shared" si="86"/>
        <v>Y</v>
      </c>
      <c r="F737" s="2" t="s">
        <v>8891</v>
      </c>
      <c r="G737" s="2" t="str">
        <f t="shared" si="87"/>
        <v>ConTab_BOM_KP_Baseplates_1398</v>
      </c>
      <c r="H737" s="16" t="s">
        <v>378</v>
      </c>
      <c r="I737" s="16"/>
      <c r="J737" s="16"/>
      <c r="K737" s="31" t="s">
        <v>7701</v>
      </c>
      <c r="L737" s="31" t="s">
        <v>7702</v>
      </c>
      <c r="M737" s="31" t="s">
        <v>7703</v>
      </c>
      <c r="N737" s="2" t="s">
        <v>7725</v>
      </c>
      <c r="O737" s="2" t="s">
        <v>7814</v>
      </c>
      <c r="P737" s="155" t="s">
        <v>7737</v>
      </c>
      <c r="Q737" s="2" t="s">
        <v>8701</v>
      </c>
      <c r="R737" s="2" t="s">
        <v>544</v>
      </c>
      <c r="S737" s="159" t="s">
        <v>8892</v>
      </c>
      <c r="T737" s="159">
        <v>1627</v>
      </c>
      <c r="U737" s="159" t="s">
        <v>107</v>
      </c>
      <c r="V737" s="3" t="s">
        <v>7709</v>
      </c>
      <c r="W737" s="2">
        <v>135</v>
      </c>
      <c r="X737" s="2"/>
      <c r="Y737" s="2"/>
      <c r="Z737" s="2"/>
      <c r="AA737" s="2"/>
      <c r="AB737" s="2"/>
      <c r="AC737" s="2"/>
      <c r="AD737" s="2"/>
      <c r="AE737" s="2"/>
      <c r="AF737" s="2"/>
      <c r="AG737" s="2"/>
      <c r="AH737" s="2"/>
      <c r="AI737" s="2"/>
      <c r="AJ737" s="2"/>
      <c r="AK737" s="2"/>
      <c r="AL737" s="2"/>
      <c r="AM737" s="2"/>
      <c r="AN737" s="2"/>
    </row>
    <row r="738" spans="2:40">
      <c r="B738" s="26">
        <v>1399</v>
      </c>
      <c r="C738" s="26" t="str">
        <f t="shared" si="84"/>
        <v>Y</v>
      </c>
      <c r="D738" s="26" t="b">
        <f t="shared" si="85"/>
        <v>1</v>
      </c>
      <c r="E738" s="26" t="str">
        <f t="shared" si="86"/>
        <v>Y</v>
      </c>
      <c r="F738" s="2" t="s">
        <v>8893</v>
      </c>
      <c r="G738" s="2" t="str">
        <f t="shared" si="87"/>
        <v>ConTab_BOM_KP_Baseplates_1399</v>
      </c>
      <c r="H738" s="16" t="s">
        <v>378</v>
      </c>
      <c r="I738" s="16"/>
      <c r="J738" s="16"/>
      <c r="K738" s="31" t="s">
        <v>7701</v>
      </c>
      <c r="L738" s="31" t="s">
        <v>7702</v>
      </c>
      <c r="M738" s="31" t="s">
        <v>7703</v>
      </c>
      <c r="N738" s="2" t="s">
        <v>7729</v>
      </c>
      <c r="O738" s="2" t="s">
        <v>7814</v>
      </c>
      <c r="P738" s="155" t="s">
        <v>7737</v>
      </c>
      <c r="Q738" s="2" t="s">
        <v>8701</v>
      </c>
      <c r="R738" s="2" t="s">
        <v>544</v>
      </c>
      <c r="S738" s="159" t="s">
        <v>8892</v>
      </c>
      <c r="T738" s="159">
        <v>1627</v>
      </c>
      <c r="U738" s="159" t="s">
        <v>107</v>
      </c>
      <c r="V738" s="3" t="s">
        <v>7709</v>
      </c>
      <c r="W738" s="2">
        <v>135</v>
      </c>
      <c r="X738" s="2"/>
      <c r="Y738" s="2"/>
      <c r="Z738" s="2"/>
      <c r="AA738" s="2"/>
      <c r="AB738" s="2"/>
      <c r="AC738" s="2"/>
      <c r="AD738" s="2"/>
      <c r="AE738" s="2"/>
      <c r="AF738" s="2"/>
      <c r="AG738" s="2"/>
      <c r="AH738" s="2"/>
      <c r="AI738" s="2"/>
      <c r="AJ738" s="2"/>
      <c r="AK738" s="2"/>
      <c r="AL738" s="2"/>
      <c r="AM738" s="2"/>
      <c r="AN738" s="2"/>
    </row>
    <row r="739" spans="2:40">
      <c r="B739" s="26">
        <v>1400</v>
      </c>
      <c r="C739" s="26" t="str">
        <f t="shared" si="84"/>
        <v>Y</v>
      </c>
      <c r="D739" s="26" t="b">
        <f t="shared" si="85"/>
        <v>1</v>
      </c>
      <c r="E739" s="26" t="str">
        <f t="shared" si="86"/>
        <v>Y</v>
      </c>
      <c r="F739" s="2" t="s">
        <v>8894</v>
      </c>
      <c r="G739" s="2" t="str">
        <f t="shared" si="87"/>
        <v>ConTab_BOM_KP_Baseplates_1400</v>
      </c>
      <c r="H739" s="16" t="s">
        <v>378</v>
      </c>
      <c r="I739" s="16"/>
      <c r="J739" s="16"/>
      <c r="K739" s="31" t="s">
        <v>7701</v>
      </c>
      <c r="L739" s="31" t="s">
        <v>7702</v>
      </c>
      <c r="M739" s="31" t="s">
        <v>7703</v>
      </c>
      <c r="N739" s="2" t="s">
        <v>7900</v>
      </c>
      <c r="O739" s="2" t="s">
        <v>7814</v>
      </c>
      <c r="P739" s="155" t="s">
        <v>7737</v>
      </c>
      <c r="Q739" s="2" t="s">
        <v>8705</v>
      </c>
      <c r="R739" s="2" t="s">
        <v>544</v>
      </c>
      <c r="S739" s="159" t="s">
        <v>8895</v>
      </c>
      <c r="T739" s="159">
        <v>1762</v>
      </c>
      <c r="U739" s="159" t="s">
        <v>107</v>
      </c>
      <c r="V739" s="3" t="s">
        <v>7709</v>
      </c>
      <c r="W739" s="2">
        <v>200</v>
      </c>
      <c r="X739" s="2"/>
      <c r="Y739" s="2"/>
      <c r="Z739" s="2"/>
      <c r="AA739" s="2"/>
      <c r="AB739" s="2"/>
      <c r="AC739" s="2"/>
      <c r="AD739" s="2"/>
      <c r="AE739" s="2"/>
      <c r="AF739" s="2"/>
      <c r="AG739" s="2"/>
      <c r="AH739" s="2"/>
      <c r="AI739" s="2"/>
      <c r="AJ739" s="2"/>
      <c r="AK739" s="2"/>
      <c r="AL739" s="2"/>
      <c r="AM739" s="2"/>
      <c r="AN739" s="2"/>
    </row>
    <row r="740" spans="2:40">
      <c r="B740" s="26">
        <v>1401</v>
      </c>
      <c r="C740" s="26" t="str">
        <f t="shared" si="84"/>
        <v>Y</v>
      </c>
      <c r="D740" s="26" t="b">
        <f t="shared" si="85"/>
        <v>1</v>
      </c>
      <c r="E740" s="26" t="str">
        <f t="shared" si="86"/>
        <v>Y</v>
      </c>
      <c r="F740" s="2" t="s">
        <v>8896</v>
      </c>
      <c r="G740" s="2" t="str">
        <f t="shared" si="87"/>
        <v>ConTab_BOM_KP_Baseplates_1401</v>
      </c>
      <c r="H740" s="16" t="s">
        <v>378</v>
      </c>
      <c r="I740" s="16"/>
      <c r="J740" s="16"/>
      <c r="K740" s="31" t="s">
        <v>7701</v>
      </c>
      <c r="L740" s="31" t="s">
        <v>7702</v>
      </c>
      <c r="M740" s="31" t="s">
        <v>7703</v>
      </c>
      <c r="N740" s="2" t="s">
        <v>7903</v>
      </c>
      <c r="O740" s="2" t="s">
        <v>7814</v>
      </c>
      <c r="P740" s="155" t="s">
        <v>7737</v>
      </c>
      <c r="Q740" s="2" t="s">
        <v>8705</v>
      </c>
      <c r="R740" s="2" t="s">
        <v>544</v>
      </c>
      <c r="S740" s="159" t="s">
        <v>8895</v>
      </c>
      <c r="T740" s="159">
        <v>1762</v>
      </c>
      <c r="U740" s="159" t="s">
        <v>107</v>
      </c>
      <c r="V740" s="3" t="s">
        <v>7709</v>
      </c>
      <c r="W740" s="2">
        <v>200</v>
      </c>
      <c r="X740" s="2"/>
      <c r="Y740" s="2"/>
      <c r="Z740" s="2"/>
      <c r="AA740" s="2"/>
      <c r="AB740" s="2"/>
      <c r="AC740" s="2"/>
      <c r="AD740" s="2"/>
      <c r="AE740" s="2"/>
      <c r="AF740" s="2"/>
      <c r="AG740" s="2"/>
      <c r="AH740" s="2"/>
      <c r="AI740" s="2"/>
      <c r="AJ740" s="2"/>
      <c r="AK740" s="2"/>
      <c r="AL740" s="2"/>
      <c r="AM740" s="2"/>
      <c r="AN740" s="2"/>
    </row>
    <row r="741" spans="2:40">
      <c r="B741" s="26">
        <v>1402</v>
      </c>
      <c r="C741" s="26" t="str">
        <f t="shared" si="84"/>
        <v>Y</v>
      </c>
      <c r="D741" s="26" t="b">
        <f t="shared" si="85"/>
        <v>1</v>
      </c>
      <c r="E741" s="26" t="str">
        <f t="shared" si="86"/>
        <v>Y</v>
      </c>
      <c r="F741" s="2" t="s">
        <v>8897</v>
      </c>
      <c r="G741" s="2" t="str">
        <f t="shared" si="87"/>
        <v>ConTab_BOM_KP_Baseplates_1402</v>
      </c>
      <c r="H741" s="16" t="s">
        <v>378</v>
      </c>
      <c r="I741" s="16"/>
      <c r="J741" s="16"/>
      <c r="K741" s="31" t="s">
        <v>7701</v>
      </c>
      <c r="L741" s="31" t="s">
        <v>7702</v>
      </c>
      <c r="M741" s="31" t="s">
        <v>7703</v>
      </c>
      <c r="N741" s="2" t="s">
        <v>8187</v>
      </c>
      <c r="O741" s="2" t="s">
        <v>7814</v>
      </c>
      <c r="P741" s="155" t="s">
        <v>7737</v>
      </c>
      <c r="Q741" s="2" t="s">
        <v>8709</v>
      </c>
      <c r="R741" s="2" t="s">
        <v>544</v>
      </c>
      <c r="S741" s="159" t="s">
        <v>8898</v>
      </c>
      <c r="T741" s="159">
        <v>1899</v>
      </c>
      <c r="U741" s="159" t="s">
        <v>107</v>
      </c>
      <c r="V741" s="3" t="s">
        <v>7709</v>
      </c>
      <c r="W741" s="2">
        <v>240</v>
      </c>
      <c r="X741" s="2"/>
      <c r="Y741" s="2"/>
      <c r="Z741" s="2"/>
      <c r="AA741" s="2"/>
      <c r="AB741" s="2"/>
      <c r="AC741" s="2"/>
      <c r="AD741" s="2"/>
      <c r="AE741" s="2"/>
      <c r="AF741" s="2"/>
      <c r="AG741" s="2"/>
      <c r="AH741" s="2"/>
      <c r="AI741" s="2"/>
      <c r="AJ741" s="2"/>
      <c r="AK741" s="2"/>
      <c r="AL741" s="2"/>
      <c r="AM741" s="2"/>
      <c r="AN741" s="2"/>
    </row>
    <row r="742" spans="2:40">
      <c r="B742" s="26">
        <v>1403</v>
      </c>
      <c r="C742" s="26" t="str">
        <f t="shared" si="84"/>
        <v>Y</v>
      </c>
      <c r="D742" s="26" t="b">
        <f t="shared" si="85"/>
        <v>1</v>
      </c>
      <c r="E742" s="26" t="str">
        <f t="shared" si="86"/>
        <v>Y</v>
      </c>
      <c r="F742" s="2" t="s">
        <v>8899</v>
      </c>
      <c r="G742" s="2" t="str">
        <f t="shared" si="87"/>
        <v>ConTab_BOM_KP_Baseplates_1403</v>
      </c>
      <c r="H742" s="16" t="s">
        <v>378</v>
      </c>
      <c r="I742" s="16"/>
      <c r="J742" s="16"/>
      <c r="K742" s="31" t="s">
        <v>7701</v>
      </c>
      <c r="L742" s="31" t="s">
        <v>7702</v>
      </c>
      <c r="M742" s="31" t="s">
        <v>7703</v>
      </c>
      <c r="N742" s="2" t="s">
        <v>8191</v>
      </c>
      <c r="O742" s="2" t="s">
        <v>7814</v>
      </c>
      <c r="P742" s="155" t="s">
        <v>7737</v>
      </c>
      <c r="Q742" s="2" t="s">
        <v>8709</v>
      </c>
      <c r="R742" s="2" t="s">
        <v>544</v>
      </c>
      <c r="S742" s="159" t="s">
        <v>8898</v>
      </c>
      <c r="T742" s="159">
        <v>1899</v>
      </c>
      <c r="U742" s="159" t="s">
        <v>107</v>
      </c>
      <c r="V742" s="3" t="s">
        <v>7709</v>
      </c>
      <c r="W742" s="2">
        <v>240</v>
      </c>
      <c r="X742" s="2"/>
      <c r="Y742" s="2"/>
      <c r="Z742" s="2"/>
      <c r="AA742" s="2"/>
      <c r="AB742" s="2"/>
      <c r="AC742" s="2"/>
      <c r="AD742" s="2"/>
      <c r="AE742" s="2"/>
      <c r="AF742" s="2"/>
      <c r="AG742" s="2"/>
      <c r="AH742" s="2"/>
      <c r="AI742" s="2"/>
      <c r="AJ742" s="2"/>
      <c r="AK742" s="2"/>
      <c r="AL742" s="2"/>
      <c r="AM742" s="2"/>
      <c r="AN742" s="2"/>
    </row>
    <row r="743" spans="2:40">
      <c r="B743" s="26">
        <v>1404</v>
      </c>
      <c r="C743" s="26" t="str">
        <f t="shared" si="84"/>
        <v>Y</v>
      </c>
      <c r="D743" s="26" t="b">
        <f t="shared" si="85"/>
        <v>1</v>
      </c>
      <c r="E743" s="26" t="str">
        <f t="shared" si="86"/>
        <v>Y</v>
      </c>
      <c r="F743" s="2" t="s">
        <v>8900</v>
      </c>
      <c r="G743" s="2" t="str">
        <f t="shared" si="87"/>
        <v>ConTab_BOM_KP_Baseplates_1404</v>
      </c>
      <c r="H743" s="16" t="s">
        <v>378</v>
      </c>
      <c r="I743" s="16"/>
      <c r="J743" s="16"/>
      <c r="K743" s="31" t="s">
        <v>7701</v>
      </c>
      <c r="L743" s="31" t="s">
        <v>7702</v>
      </c>
      <c r="M743" s="31" t="s">
        <v>7703</v>
      </c>
      <c r="N743" s="2" t="s">
        <v>8695</v>
      </c>
      <c r="O743" s="2" t="s">
        <v>7814</v>
      </c>
      <c r="P743" s="155" t="s">
        <v>7737</v>
      </c>
      <c r="Q743" s="2" t="s">
        <v>8713</v>
      </c>
      <c r="R743" s="2" t="s">
        <v>544</v>
      </c>
      <c r="S743" s="159" t="s">
        <v>8901</v>
      </c>
      <c r="T743" s="159">
        <v>2035</v>
      </c>
      <c r="U743" s="159" t="s">
        <v>107</v>
      </c>
      <c r="V743" s="3" t="s">
        <v>7709</v>
      </c>
      <c r="W743" s="2">
        <v>265</v>
      </c>
      <c r="X743" s="2"/>
      <c r="Y743" s="2"/>
      <c r="Z743" s="2"/>
      <c r="AA743" s="2"/>
      <c r="AB743" s="2"/>
      <c r="AC743" s="2"/>
      <c r="AD743" s="2"/>
      <c r="AE743" s="2"/>
      <c r="AF743" s="2"/>
      <c r="AG743" s="2"/>
      <c r="AH743" s="2"/>
      <c r="AI743" s="2"/>
      <c r="AJ743" s="2"/>
      <c r="AK743" s="2"/>
      <c r="AL743" s="2"/>
      <c r="AM743" s="2"/>
      <c r="AN743" s="2"/>
    </row>
    <row r="744" spans="2:40">
      <c r="B744" s="26">
        <v>1405</v>
      </c>
      <c r="C744" s="26" t="str">
        <f t="shared" si="84"/>
        <v>Y</v>
      </c>
      <c r="D744" s="26" t="b">
        <f t="shared" si="85"/>
        <v>1</v>
      </c>
      <c r="E744" s="26" t="str">
        <f t="shared" si="86"/>
        <v>Y</v>
      </c>
      <c r="F744" s="2" t="s">
        <v>8902</v>
      </c>
      <c r="G744" s="2" t="str">
        <f t="shared" si="87"/>
        <v>ConTab_BOM_KP_Baseplates_1405</v>
      </c>
      <c r="H744" s="16" t="s">
        <v>378</v>
      </c>
      <c r="I744" s="16"/>
      <c r="J744" s="16"/>
      <c r="K744" s="31" t="s">
        <v>7701</v>
      </c>
      <c r="L744" s="31" t="s">
        <v>7702</v>
      </c>
      <c r="M744" s="31" t="s">
        <v>7703</v>
      </c>
      <c r="N744" s="2" t="s">
        <v>8699</v>
      </c>
      <c r="O744" s="2" t="s">
        <v>7814</v>
      </c>
      <c r="P744" s="155" t="s">
        <v>7737</v>
      </c>
      <c r="Q744" s="2" t="s">
        <v>8713</v>
      </c>
      <c r="R744" s="2" t="s">
        <v>544</v>
      </c>
      <c r="S744" s="159" t="s">
        <v>8901</v>
      </c>
      <c r="T744" s="159">
        <v>2035</v>
      </c>
      <c r="U744" s="159" t="s">
        <v>107</v>
      </c>
      <c r="V744" s="3" t="s">
        <v>7709</v>
      </c>
      <c r="W744" s="2">
        <v>265</v>
      </c>
      <c r="X744" s="2"/>
      <c r="Y744" s="2"/>
      <c r="Z744" s="2"/>
      <c r="AA744" s="2"/>
      <c r="AB744" s="2"/>
      <c r="AC744" s="2"/>
      <c r="AD744" s="2"/>
      <c r="AE744" s="2"/>
      <c r="AF744" s="2"/>
      <c r="AG744" s="2"/>
      <c r="AH744" s="2"/>
      <c r="AI744" s="2"/>
      <c r="AJ744" s="2"/>
      <c r="AK744" s="2"/>
      <c r="AL744" s="2"/>
      <c r="AM744" s="2"/>
      <c r="AN744" s="2"/>
    </row>
    <row r="745" spans="2:40">
      <c r="B745" s="26">
        <v>1406</v>
      </c>
      <c r="C745" s="26" t="str">
        <f t="shared" si="84"/>
        <v>Y</v>
      </c>
      <c r="D745" s="26" t="b">
        <f t="shared" si="85"/>
        <v>1</v>
      </c>
      <c r="E745" s="26" t="str">
        <f t="shared" si="86"/>
        <v>Y</v>
      </c>
      <c r="F745" s="2" t="s">
        <v>8903</v>
      </c>
      <c r="G745" s="2" t="str">
        <f t="shared" si="87"/>
        <v>ConTab_BOM_KP_Baseplates_1406</v>
      </c>
      <c r="H745" s="16" t="s">
        <v>378</v>
      </c>
      <c r="I745" s="16"/>
      <c r="J745" s="16"/>
      <c r="K745" s="31" t="s">
        <v>7701</v>
      </c>
      <c r="L745" s="31" t="s">
        <v>7702</v>
      </c>
      <c r="M745" s="31" t="s">
        <v>7703</v>
      </c>
      <c r="N745" s="2" t="s">
        <v>7762</v>
      </c>
      <c r="O745" s="2" t="s">
        <v>7814</v>
      </c>
      <c r="P745" s="155" t="s">
        <v>7737</v>
      </c>
      <c r="Q745" s="2" t="s">
        <v>8705</v>
      </c>
      <c r="R745" s="2" t="s">
        <v>544</v>
      </c>
      <c r="S745" s="159" t="s">
        <v>8904</v>
      </c>
      <c r="T745" s="159">
        <v>1970</v>
      </c>
      <c r="U745" s="159" t="s">
        <v>107</v>
      </c>
      <c r="V745" s="3" t="s">
        <v>7709</v>
      </c>
      <c r="W745" s="2">
        <v>265</v>
      </c>
      <c r="X745" s="2"/>
      <c r="Y745" s="2"/>
      <c r="Z745" s="2"/>
      <c r="AA745" s="2"/>
      <c r="AB745" s="2"/>
      <c r="AC745" s="2"/>
      <c r="AD745" s="2"/>
      <c r="AE745" s="2"/>
      <c r="AF745" s="2"/>
      <c r="AG745" s="2"/>
      <c r="AH745" s="2"/>
      <c r="AI745" s="2"/>
      <c r="AJ745" s="2"/>
      <c r="AK745" s="2"/>
      <c r="AL745" s="2"/>
      <c r="AM745" s="2"/>
      <c r="AN745" s="2"/>
    </row>
    <row r="746" spans="2:40">
      <c r="B746" s="26">
        <v>1407</v>
      </c>
      <c r="C746" s="26" t="str">
        <f t="shared" si="84"/>
        <v>Y</v>
      </c>
      <c r="D746" s="26" t="b">
        <f t="shared" si="85"/>
        <v>1</v>
      </c>
      <c r="E746" s="26" t="str">
        <f t="shared" si="86"/>
        <v>Y</v>
      </c>
      <c r="F746" s="2" t="s">
        <v>8905</v>
      </c>
      <c r="G746" s="2" t="str">
        <f t="shared" si="87"/>
        <v>ConTab_BOM_KP_Baseplates_1407</v>
      </c>
      <c r="H746" s="16" t="s">
        <v>378</v>
      </c>
      <c r="I746" s="16"/>
      <c r="J746" s="16"/>
      <c r="K746" s="31" t="s">
        <v>7701</v>
      </c>
      <c r="L746" s="31" t="s">
        <v>7702</v>
      </c>
      <c r="M746" s="31" t="s">
        <v>7703</v>
      </c>
      <c r="N746" s="2" t="s">
        <v>7765</v>
      </c>
      <c r="O746" s="2" t="s">
        <v>7814</v>
      </c>
      <c r="P746" s="155" t="s">
        <v>7737</v>
      </c>
      <c r="Q746" s="2" t="s">
        <v>8705</v>
      </c>
      <c r="R746" s="2" t="s">
        <v>544</v>
      </c>
      <c r="S746" s="159" t="s">
        <v>8904</v>
      </c>
      <c r="T746" s="159">
        <v>1970</v>
      </c>
      <c r="U746" s="159" t="s">
        <v>107</v>
      </c>
      <c r="V746" s="3" t="s">
        <v>7709</v>
      </c>
      <c r="W746" s="2">
        <v>265</v>
      </c>
      <c r="X746" s="2"/>
      <c r="Y746" s="2"/>
      <c r="Z746" s="2"/>
      <c r="AA746" s="2"/>
      <c r="AB746" s="2"/>
      <c r="AC746" s="2"/>
      <c r="AD746" s="2"/>
      <c r="AE746" s="2"/>
      <c r="AF746" s="2"/>
      <c r="AG746" s="2"/>
      <c r="AH746" s="2"/>
      <c r="AI746" s="2"/>
      <c r="AJ746" s="2"/>
      <c r="AK746" s="2"/>
      <c r="AL746" s="2"/>
      <c r="AM746" s="2"/>
      <c r="AN746" s="2"/>
    </row>
    <row r="747" spans="2:40">
      <c r="B747" s="26">
        <v>1420</v>
      </c>
      <c r="C747" s="26" t="str">
        <f t="shared" ref="C747:C790" si="88">IF(K747 = "BaseplateSteel","Y","N")</f>
        <v>Y</v>
      </c>
      <c r="D747" s="26" t="b">
        <f t="shared" ref="D747:D790" si="89">OR(P747 = "Woods_Sureflex", P747 = "Falk_T10_Grid")</f>
        <v>0</v>
      </c>
      <c r="E747" s="26" t="str">
        <f t="shared" ref="E747:E790" si="90">IF(AND(C747="Y", D747=TRUE),"Y","N")</f>
        <v>N</v>
      </c>
      <c r="F747" s="2" t="s">
        <v>8906</v>
      </c>
      <c r="G747" s="2" t="str">
        <f t="shared" ref="G747:G790" si="91">IF(E747="Y",F747,"")</f>
        <v/>
      </c>
      <c r="H747" s="16" t="s">
        <v>378</v>
      </c>
      <c r="I747" s="16"/>
      <c r="J747" s="16"/>
      <c r="K747" s="31" t="s">
        <v>7701</v>
      </c>
      <c r="L747" s="31" t="s">
        <v>7702</v>
      </c>
      <c r="M747" s="31" t="s">
        <v>7703</v>
      </c>
      <c r="N747" s="2" t="s">
        <v>7719</v>
      </c>
      <c r="O747" s="2" t="s">
        <v>7814</v>
      </c>
      <c r="P747" s="155" t="s">
        <v>7767</v>
      </c>
      <c r="Q747" s="2" t="s">
        <v>7776</v>
      </c>
      <c r="R747" s="2" t="s">
        <v>544</v>
      </c>
      <c r="S747" s="159" t="s">
        <v>8907</v>
      </c>
      <c r="T747" s="159">
        <v>2107</v>
      </c>
      <c r="U747" s="159" t="s">
        <v>107</v>
      </c>
      <c r="V747" s="3" t="s">
        <v>7709</v>
      </c>
      <c r="W747" s="2">
        <v>70</v>
      </c>
      <c r="X747" s="2"/>
      <c r="Y747" s="2"/>
      <c r="Z747" s="2"/>
      <c r="AA747" s="2"/>
      <c r="AB747" s="2"/>
      <c r="AC747" s="2"/>
      <c r="AD747" s="2"/>
      <c r="AE747" s="2"/>
      <c r="AF747" s="2"/>
      <c r="AG747" s="2"/>
      <c r="AH747" s="2"/>
      <c r="AI747" s="2"/>
      <c r="AJ747" s="2"/>
      <c r="AK747" s="2"/>
      <c r="AL747" s="2"/>
      <c r="AM747" s="2"/>
      <c r="AN747" s="2"/>
    </row>
    <row r="748" spans="2:40">
      <c r="B748" s="26">
        <v>1421</v>
      </c>
      <c r="C748" s="26" t="str">
        <f t="shared" si="88"/>
        <v>Y</v>
      </c>
      <c r="D748" s="26" t="b">
        <f t="shared" si="89"/>
        <v>0</v>
      </c>
      <c r="E748" s="26" t="str">
        <f t="shared" si="90"/>
        <v>N</v>
      </c>
      <c r="F748" s="2" t="s">
        <v>8908</v>
      </c>
      <c r="G748" s="2" t="str">
        <f t="shared" si="91"/>
        <v/>
      </c>
      <c r="H748" s="16" t="s">
        <v>378</v>
      </c>
      <c r="I748" s="16"/>
      <c r="J748" s="16"/>
      <c r="K748" s="31" t="s">
        <v>7701</v>
      </c>
      <c r="L748" s="31" t="s">
        <v>7702</v>
      </c>
      <c r="M748" s="31" t="s">
        <v>7703</v>
      </c>
      <c r="N748" s="2" t="s">
        <v>7723</v>
      </c>
      <c r="O748" s="2" t="s">
        <v>7814</v>
      </c>
      <c r="P748" s="155" t="s">
        <v>7767</v>
      </c>
      <c r="Q748" s="2" t="s">
        <v>7776</v>
      </c>
      <c r="R748" s="2" t="s">
        <v>544</v>
      </c>
      <c r="S748" s="159" t="s">
        <v>8907</v>
      </c>
      <c r="T748" s="159">
        <v>2107</v>
      </c>
      <c r="U748" s="159" t="s">
        <v>107</v>
      </c>
      <c r="V748" s="3" t="s">
        <v>7709</v>
      </c>
      <c r="W748" s="2">
        <v>70</v>
      </c>
      <c r="X748" s="2"/>
      <c r="Y748" s="2"/>
      <c r="Z748" s="2"/>
      <c r="AA748" s="2"/>
      <c r="AB748" s="2"/>
      <c r="AC748" s="2"/>
      <c r="AD748" s="2"/>
      <c r="AE748" s="2"/>
      <c r="AF748" s="2"/>
      <c r="AG748" s="2"/>
      <c r="AH748" s="2"/>
      <c r="AI748" s="2"/>
      <c r="AJ748" s="2"/>
      <c r="AK748" s="2"/>
      <c r="AL748" s="2"/>
      <c r="AM748" s="2"/>
      <c r="AN748" s="2"/>
    </row>
    <row r="749" spans="2:40">
      <c r="B749" s="26">
        <v>1422</v>
      </c>
      <c r="C749" s="26" t="str">
        <f t="shared" si="88"/>
        <v>Y</v>
      </c>
      <c r="D749" s="26" t="b">
        <f t="shared" si="89"/>
        <v>0</v>
      </c>
      <c r="E749" s="26" t="str">
        <f t="shared" si="90"/>
        <v>N</v>
      </c>
      <c r="F749" s="2" t="s">
        <v>8909</v>
      </c>
      <c r="G749" s="2" t="str">
        <f t="shared" si="91"/>
        <v/>
      </c>
      <c r="H749" s="16" t="s">
        <v>378</v>
      </c>
      <c r="I749" s="16"/>
      <c r="J749" s="16"/>
      <c r="K749" s="31" t="s">
        <v>7701</v>
      </c>
      <c r="L749" s="31" t="s">
        <v>7702</v>
      </c>
      <c r="M749" s="31" t="s">
        <v>7703</v>
      </c>
      <c r="N749" s="2" t="s">
        <v>7725</v>
      </c>
      <c r="O749" s="2" t="s">
        <v>7814</v>
      </c>
      <c r="P749" s="155" t="s">
        <v>7767</v>
      </c>
      <c r="Q749" s="2" t="s">
        <v>7784</v>
      </c>
      <c r="R749" s="2" t="s">
        <v>544</v>
      </c>
      <c r="S749" s="159" t="s">
        <v>8910</v>
      </c>
      <c r="T749" s="159">
        <v>2172</v>
      </c>
      <c r="U749" s="159" t="s">
        <v>107</v>
      </c>
      <c r="V749" s="3" t="s">
        <v>7709</v>
      </c>
      <c r="W749" s="2">
        <v>135</v>
      </c>
      <c r="X749" s="2"/>
      <c r="Y749" s="2"/>
      <c r="Z749" s="2"/>
      <c r="AA749" s="2"/>
      <c r="AB749" s="2"/>
      <c r="AC749" s="2"/>
      <c r="AD749" s="2"/>
      <c r="AE749" s="2"/>
      <c r="AF749" s="2"/>
      <c r="AG749" s="2"/>
      <c r="AH749" s="2"/>
      <c r="AI749" s="2"/>
      <c r="AJ749" s="2"/>
      <c r="AK749" s="2"/>
      <c r="AL749" s="2"/>
      <c r="AM749" s="2"/>
      <c r="AN749" s="2"/>
    </row>
    <row r="750" spans="2:40">
      <c r="B750" s="26">
        <v>1423</v>
      </c>
      <c r="C750" s="26" t="str">
        <f t="shared" si="88"/>
        <v>Y</v>
      </c>
      <c r="D750" s="26" t="b">
        <f t="shared" si="89"/>
        <v>0</v>
      </c>
      <c r="E750" s="26" t="str">
        <f t="shared" si="90"/>
        <v>N</v>
      </c>
      <c r="F750" s="2" t="s">
        <v>8911</v>
      </c>
      <c r="G750" s="2" t="str">
        <f t="shared" si="91"/>
        <v/>
      </c>
      <c r="H750" s="16" t="s">
        <v>378</v>
      </c>
      <c r="I750" s="16"/>
      <c r="J750" s="16"/>
      <c r="K750" s="31" t="s">
        <v>7701</v>
      </c>
      <c r="L750" s="31" t="s">
        <v>7702</v>
      </c>
      <c r="M750" s="31" t="s">
        <v>7703</v>
      </c>
      <c r="N750" s="2" t="s">
        <v>7729</v>
      </c>
      <c r="O750" s="2" t="s">
        <v>7814</v>
      </c>
      <c r="P750" s="155" t="s">
        <v>7767</v>
      </c>
      <c r="Q750" s="2" t="s">
        <v>7784</v>
      </c>
      <c r="R750" s="2" t="s">
        <v>544</v>
      </c>
      <c r="S750" s="159" t="s">
        <v>8910</v>
      </c>
      <c r="T750" s="159">
        <v>2172</v>
      </c>
      <c r="U750" s="159" t="s">
        <v>107</v>
      </c>
      <c r="V750" s="3" t="s">
        <v>7709</v>
      </c>
      <c r="W750" s="2">
        <v>135</v>
      </c>
      <c r="X750" s="2"/>
      <c r="Y750" s="2"/>
      <c r="Z750" s="2"/>
      <c r="AA750" s="2"/>
      <c r="AB750" s="2"/>
      <c r="AC750" s="2"/>
      <c r="AD750" s="2"/>
      <c r="AE750" s="2"/>
      <c r="AF750" s="2"/>
      <c r="AG750" s="2"/>
      <c r="AH750" s="2"/>
      <c r="AI750" s="2"/>
      <c r="AJ750" s="2"/>
      <c r="AK750" s="2"/>
      <c r="AL750" s="2"/>
      <c r="AM750" s="2"/>
      <c r="AN750" s="2"/>
    </row>
    <row r="751" spans="2:40">
      <c r="B751" s="26">
        <v>1424</v>
      </c>
      <c r="C751" s="26" t="str">
        <f t="shared" si="88"/>
        <v>Y</v>
      </c>
      <c r="D751" s="26" t="b">
        <f t="shared" si="89"/>
        <v>0</v>
      </c>
      <c r="E751" s="26" t="str">
        <f t="shared" si="90"/>
        <v>N</v>
      </c>
      <c r="F751" s="2" t="s">
        <v>8912</v>
      </c>
      <c r="G751" s="2" t="str">
        <f t="shared" si="91"/>
        <v/>
      </c>
      <c r="H751" s="16" t="s">
        <v>378</v>
      </c>
      <c r="I751" s="16"/>
      <c r="J751" s="16"/>
      <c r="K751" s="31" t="s">
        <v>7701</v>
      </c>
      <c r="L751" s="31" t="s">
        <v>7702</v>
      </c>
      <c r="M751" s="31" t="s">
        <v>7703</v>
      </c>
      <c r="N751" s="2" t="s">
        <v>7900</v>
      </c>
      <c r="O751" s="2" t="s">
        <v>7814</v>
      </c>
      <c r="P751" s="155" t="s">
        <v>7767</v>
      </c>
      <c r="Q751" s="2" t="s">
        <v>8214</v>
      </c>
      <c r="R751" s="2" t="s">
        <v>544</v>
      </c>
      <c r="S751" s="159" t="s">
        <v>8913</v>
      </c>
      <c r="T751" s="159">
        <v>2309</v>
      </c>
      <c r="U751" s="159" t="s">
        <v>107</v>
      </c>
      <c r="V751" s="3" t="s">
        <v>7709</v>
      </c>
      <c r="W751" s="2">
        <v>200</v>
      </c>
      <c r="X751" s="2"/>
      <c r="Y751" s="2"/>
      <c r="Z751" s="2"/>
      <c r="AA751" s="2"/>
      <c r="AB751" s="2"/>
      <c r="AC751" s="2"/>
      <c r="AD751" s="2"/>
      <c r="AE751" s="2"/>
      <c r="AF751" s="2"/>
      <c r="AG751" s="2"/>
      <c r="AH751" s="2"/>
      <c r="AI751" s="2"/>
      <c r="AJ751" s="2"/>
      <c r="AK751" s="2"/>
      <c r="AL751" s="2"/>
      <c r="AM751" s="2"/>
      <c r="AN751" s="2"/>
    </row>
    <row r="752" spans="2:40">
      <c r="B752" s="26">
        <v>1425</v>
      </c>
      <c r="C752" s="26" t="str">
        <f t="shared" si="88"/>
        <v>Y</v>
      </c>
      <c r="D752" s="26" t="b">
        <f t="shared" si="89"/>
        <v>0</v>
      </c>
      <c r="E752" s="26" t="str">
        <f t="shared" si="90"/>
        <v>N</v>
      </c>
      <c r="F752" s="2" t="s">
        <v>8914</v>
      </c>
      <c r="G752" s="2" t="str">
        <f t="shared" si="91"/>
        <v/>
      </c>
      <c r="H752" s="16" t="s">
        <v>378</v>
      </c>
      <c r="I752" s="16"/>
      <c r="J752" s="16"/>
      <c r="K752" s="31" t="s">
        <v>7701</v>
      </c>
      <c r="L752" s="31" t="s">
        <v>7702</v>
      </c>
      <c r="M752" s="31" t="s">
        <v>7703</v>
      </c>
      <c r="N752" s="2" t="s">
        <v>7903</v>
      </c>
      <c r="O752" s="2" t="s">
        <v>7814</v>
      </c>
      <c r="P752" s="155" t="s">
        <v>7767</v>
      </c>
      <c r="Q752" s="2" t="s">
        <v>8214</v>
      </c>
      <c r="R752" s="2" t="s">
        <v>544</v>
      </c>
      <c r="S752" s="159" t="s">
        <v>8913</v>
      </c>
      <c r="T752" s="159">
        <v>2309</v>
      </c>
      <c r="U752" s="159" t="s">
        <v>107</v>
      </c>
      <c r="V752" s="3" t="s">
        <v>7709</v>
      </c>
      <c r="W752" s="2">
        <v>200</v>
      </c>
      <c r="X752" s="2"/>
      <c r="Y752" s="2"/>
      <c r="Z752" s="2"/>
      <c r="AA752" s="2"/>
      <c r="AB752" s="2"/>
      <c r="AC752" s="2"/>
      <c r="AD752" s="2"/>
      <c r="AE752" s="2"/>
      <c r="AF752" s="2"/>
      <c r="AG752" s="2"/>
      <c r="AH752" s="2"/>
      <c r="AI752" s="2"/>
      <c r="AJ752" s="2"/>
      <c r="AK752" s="2"/>
      <c r="AL752" s="2"/>
      <c r="AM752" s="2"/>
      <c r="AN752" s="2"/>
    </row>
    <row r="753" spans="2:40">
      <c r="B753" s="26">
        <v>1426</v>
      </c>
      <c r="C753" s="26" t="str">
        <f t="shared" si="88"/>
        <v>Y</v>
      </c>
      <c r="D753" s="26" t="b">
        <f t="shared" si="89"/>
        <v>0</v>
      </c>
      <c r="E753" s="26" t="str">
        <f t="shared" si="90"/>
        <v>N</v>
      </c>
      <c r="F753" s="2" t="s">
        <v>8915</v>
      </c>
      <c r="G753" s="2" t="str">
        <f t="shared" si="91"/>
        <v/>
      </c>
      <c r="H753" s="16" t="s">
        <v>378</v>
      </c>
      <c r="I753" s="16"/>
      <c r="J753" s="16"/>
      <c r="K753" s="31" t="s">
        <v>7701</v>
      </c>
      <c r="L753" s="31" t="s">
        <v>7702</v>
      </c>
      <c r="M753" s="31" t="s">
        <v>7703</v>
      </c>
      <c r="N753" s="2" t="s">
        <v>8187</v>
      </c>
      <c r="O753" s="2" t="s">
        <v>7814</v>
      </c>
      <c r="P753" s="155" t="s">
        <v>7767</v>
      </c>
      <c r="Q753" s="2" t="s">
        <v>8218</v>
      </c>
      <c r="R753" s="2" t="s">
        <v>544</v>
      </c>
      <c r="S753" s="159" t="s">
        <v>8916</v>
      </c>
      <c r="T753" s="159">
        <v>2445</v>
      </c>
      <c r="U753" s="159" t="s">
        <v>107</v>
      </c>
      <c r="V753" s="3" t="s">
        <v>7709</v>
      </c>
      <c r="W753" s="2">
        <v>240</v>
      </c>
      <c r="X753" s="2"/>
      <c r="Y753" s="2"/>
      <c r="Z753" s="2"/>
      <c r="AA753" s="2"/>
      <c r="AB753" s="2"/>
      <c r="AC753" s="2"/>
      <c r="AD753" s="2"/>
      <c r="AE753" s="2"/>
      <c r="AF753" s="2"/>
      <c r="AG753" s="2"/>
      <c r="AH753" s="2"/>
      <c r="AI753" s="2"/>
      <c r="AJ753" s="2"/>
      <c r="AK753" s="2"/>
      <c r="AL753" s="2"/>
      <c r="AM753" s="2"/>
      <c r="AN753" s="2"/>
    </row>
    <row r="754" spans="2:40">
      <c r="B754" s="26">
        <v>1427</v>
      </c>
      <c r="C754" s="26" t="str">
        <f t="shared" si="88"/>
        <v>Y</v>
      </c>
      <c r="D754" s="26" t="b">
        <f t="shared" si="89"/>
        <v>0</v>
      </c>
      <c r="E754" s="26" t="str">
        <f t="shared" si="90"/>
        <v>N</v>
      </c>
      <c r="F754" s="2" t="s">
        <v>8917</v>
      </c>
      <c r="G754" s="2" t="str">
        <f t="shared" si="91"/>
        <v/>
      </c>
      <c r="H754" s="16" t="s">
        <v>378</v>
      </c>
      <c r="I754" s="16"/>
      <c r="J754" s="16"/>
      <c r="K754" s="31" t="s">
        <v>7701</v>
      </c>
      <c r="L754" s="31" t="s">
        <v>7702</v>
      </c>
      <c r="M754" s="31" t="s">
        <v>7703</v>
      </c>
      <c r="N754" s="2" t="s">
        <v>8191</v>
      </c>
      <c r="O754" s="2" t="s">
        <v>7814</v>
      </c>
      <c r="P754" s="155" t="s">
        <v>7767</v>
      </c>
      <c r="Q754" s="2" t="s">
        <v>8218</v>
      </c>
      <c r="R754" s="2" t="s">
        <v>544</v>
      </c>
      <c r="S754" s="159" t="s">
        <v>8916</v>
      </c>
      <c r="T754" s="159">
        <v>2445</v>
      </c>
      <c r="U754" s="159" t="s">
        <v>107</v>
      </c>
      <c r="V754" s="3" t="s">
        <v>7709</v>
      </c>
      <c r="W754" s="2">
        <v>240</v>
      </c>
      <c r="X754" s="2"/>
      <c r="Y754" s="2"/>
      <c r="Z754" s="2"/>
      <c r="AA754" s="2"/>
      <c r="AB754" s="2"/>
      <c r="AC754" s="2"/>
      <c r="AD754" s="2"/>
      <c r="AE754" s="2"/>
      <c r="AF754" s="2"/>
      <c r="AG754" s="2"/>
      <c r="AH754" s="2"/>
      <c r="AI754" s="2"/>
      <c r="AJ754" s="2"/>
      <c r="AK754" s="2"/>
      <c r="AL754" s="2"/>
      <c r="AM754" s="2"/>
      <c r="AN754" s="2"/>
    </row>
    <row r="755" spans="2:40">
      <c r="B755" s="26">
        <v>1428</v>
      </c>
      <c r="C755" s="26" t="str">
        <f t="shared" si="88"/>
        <v>Y</v>
      </c>
      <c r="D755" s="26" t="b">
        <f t="shared" si="89"/>
        <v>0</v>
      </c>
      <c r="E755" s="26" t="str">
        <f t="shared" si="90"/>
        <v>N</v>
      </c>
      <c r="F755" s="2" t="s">
        <v>8918</v>
      </c>
      <c r="G755" s="2" t="str">
        <f t="shared" si="91"/>
        <v/>
      </c>
      <c r="H755" s="16" t="s">
        <v>378</v>
      </c>
      <c r="I755" s="16"/>
      <c r="J755" s="16"/>
      <c r="K755" s="31" t="s">
        <v>7701</v>
      </c>
      <c r="L755" s="31" t="s">
        <v>7702</v>
      </c>
      <c r="M755" s="31" t="s">
        <v>7703</v>
      </c>
      <c r="N755" s="2" t="s">
        <v>8695</v>
      </c>
      <c r="O755" s="2" t="s">
        <v>7814</v>
      </c>
      <c r="P755" s="155" t="s">
        <v>7767</v>
      </c>
      <c r="Q755" s="2" t="s">
        <v>8729</v>
      </c>
      <c r="R755" s="2" t="s">
        <v>544</v>
      </c>
      <c r="S755" s="159" t="s">
        <v>8919</v>
      </c>
      <c r="T755" s="159">
        <v>2580</v>
      </c>
      <c r="U755" s="159" t="s">
        <v>107</v>
      </c>
      <c r="V755" s="3" t="s">
        <v>7709</v>
      </c>
      <c r="W755" s="2">
        <v>265</v>
      </c>
      <c r="X755" s="2"/>
      <c r="Y755" s="2"/>
      <c r="Z755" s="2"/>
      <c r="AA755" s="2"/>
      <c r="AB755" s="2"/>
      <c r="AC755" s="2"/>
      <c r="AD755" s="2"/>
      <c r="AE755" s="2"/>
      <c r="AF755" s="2"/>
      <c r="AG755" s="2"/>
      <c r="AH755" s="2"/>
      <c r="AI755" s="2"/>
      <c r="AJ755" s="2"/>
      <c r="AK755" s="2"/>
      <c r="AL755" s="2"/>
      <c r="AM755" s="2"/>
      <c r="AN755" s="2"/>
    </row>
    <row r="756" spans="2:40">
      <c r="B756" s="26">
        <v>1429</v>
      </c>
      <c r="C756" s="26" t="str">
        <f t="shared" si="88"/>
        <v>Y</v>
      </c>
      <c r="D756" s="26" t="b">
        <f t="shared" si="89"/>
        <v>0</v>
      </c>
      <c r="E756" s="26" t="str">
        <f t="shared" si="90"/>
        <v>N</v>
      </c>
      <c r="F756" s="2" t="s">
        <v>8920</v>
      </c>
      <c r="G756" s="2" t="str">
        <f t="shared" si="91"/>
        <v/>
      </c>
      <c r="H756" s="16" t="s">
        <v>378</v>
      </c>
      <c r="I756" s="16"/>
      <c r="J756" s="16"/>
      <c r="K756" s="31" t="s">
        <v>7701</v>
      </c>
      <c r="L756" s="31" t="s">
        <v>7702</v>
      </c>
      <c r="M756" s="31" t="s">
        <v>7703</v>
      </c>
      <c r="N756" s="2" t="s">
        <v>8699</v>
      </c>
      <c r="O756" s="2" t="s">
        <v>7814</v>
      </c>
      <c r="P756" s="155" t="s">
        <v>7767</v>
      </c>
      <c r="Q756" s="2" t="s">
        <v>8729</v>
      </c>
      <c r="R756" s="2" t="s">
        <v>544</v>
      </c>
      <c r="S756" s="159" t="s">
        <v>8919</v>
      </c>
      <c r="T756" s="159">
        <v>2580</v>
      </c>
      <c r="U756" s="159" t="s">
        <v>107</v>
      </c>
      <c r="V756" s="3" t="s">
        <v>7709</v>
      </c>
      <c r="W756" s="2">
        <v>265</v>
      </c>
      <c r="X756" s="2"/>
      <c r="Y756" s="2"/>
      <c r="Z756" s="2"/>
      <c r="AA756" s="2"/>
      <c r="AB756" s="2"/>
      <c r="AC756" s="2"/>
      <c r="AD756" s="2"/>
      <c r="AE756" s="2"/>
      <c r="AF756" s="2"/>
      <c r="AG756" s="2"/>
      <c r="AH756" s="2"/>
      <c r="AI756" s="2"/>
      <c r="AJ756" s="2"/>
      <c r="AK756" s="2"/>
      <c r="AL756" s="2"/>
      <c r="AM756" s="2"/>
      <c r="AN756" s="2"/>
    </row>
    <row r="757" spans="2:40">
      <c r="B757" s="26">
        <v>1430</v>
      </c>
      <c r="C757" s="26" t="str">
        <f t="shared" si="88"/>
        <v>Y</v>
      </c>
      <c r="D757" s="26" t="b">
        <f t="shared" si="89"/>
        <v>0</v>
      </c>
      <c r="E757" s="26" t="str">
        <f t="shared" si="90"/>
        <v>N</v>
      </c>
      <c r="F757" s="2" t="s">
        <v>8921</v>
      </c>
      <c r="G757" s="2" t="str">
        <f t="shared" si="91"/>
        <v/>
      </c>
      <c r="H757" s="16" t="s">
        <v>378</v>
      </c>
      <c r="I757" s="16"/>
      <c r="J757" s="16"/>
      <c r="K757" s="31" t="s">
        <v>7701</v>
      </c>
      <c r="L757" s="31" t="s">
        <v>7702</v>
      </c>
      <c r="M757" s="31" t="s">
        <v>7703</v>
      </c>
      <c r="N757" s="2" t="s">
        <v>7719</v>
      </c>
      <c r="O757" s="2" t="s">
        <v>7814</v>
      </c>
      <c r="P757" s="155" t="s">
        <v>7788</v>
      </c>
      <c r="Q757" s="2" t="s">
        <v>8733</v>
      </c>
      <c r="R757" s="2" t="s">
        <v>544</v>
      </c>
      <c r="S757" s="159" t="s">
        <v>8922</v>
      </c>
      <c r="T757" s="159">
        <v>2107</v>
      </c>
      <c r="U757" s="159" t="s">
        <v>107</v>
      </c>
      <c r="V757" s="3" t="s">
        <v>7709</v>
      </c>
      <c r="W757" s="2">
        <v>70</v>
      </c>
      <c r="X757" s="2"/>
      <c r="Y757" s="2"/>
      <c r="Z757" s="2"/>
      <c r="AA757" s="2"/>
      <c r="AB757" s="2"/>
      <c r="AC757" s="2"/>
      <c r="AD757" s="2"/>
      <c r="AE757" s="2"/>
      <c r="AF757" s="2"/>
      <c r="AG757" s="2"/>
      <c r="AH757" s="2"/>
      <c r="AI757" s="2"/>
      <c r="AJ757" s="2"/>
      <c r="AK757" s="2"/>
      <c r="AL757" s="2"/>
      <c r="AM757" s="2"/>
      <c r="AN757" s="2"/>
    </row>
    <row r="758" spans="2:40">
      <c r="B758" s="26">
        <v>1431</v>
      </c>
      <c r="C758" s="26" t="str">
        <f t="shared" si="88"/>
        <v>Y</v>
      </c>
      <c r="D758" s="26" t="b">
        <f t="shared" si="89"/>
        <v>0</v>
      </c>
      <c r="E758" s="26" t="str">
        <f t="shared" si="90"/>
        <v>N</v>
      </c>
      <c r="F758" s="2" t="s">
        <v>8923</v>
      </c>
      <c r="G758" s="2" t="str">
        <f t="shared" si="91"/>
        <v/>
      </c>
      <c r="H758" s="16" t="s">
        <v>378</v>
      </c>
      <c r="I758" s="16"/>
      <c r="J758" s="16"/>
      <c r="K758" s="31" t="s">
        <v>7701</v>
      </c>
      <c r="L758" s="31" t="s">
        <v>7702</v>
      </c>
      <c r="M758" s="31" t="s">
        <v>7703</v>
      </c>
      <c r="N758" s="2" t="s">
        <v>7723</v>
      </c>
      <c r="O758" s="2" t="s">
        <v>7814</v>
      </c>
      <c r="P758" s="155" t="s">
        <v>7788</v>
      </c>
      <c r="Q758" s="2" t="s">
        <v>8733</v>
      </c>
      <c r="R758" s="2" t="s">
        <v>544</v>
      </c>
      <c r="S758" s="159" t="s">
        <v>8922</v>
      </c>
      <c r="T758" s="159">
        <v>2107</v>
      </c>
      <c r="U758" s="159" t="s">
        <v>107</v>
      </c>
      <c r="V758" s="3" t="s">
        <v>7709</v>
      </c>
      <c r="W758" s="2">
        <v>70</v>
      </c>
      <c r="X758" s="2"/>
      <c r="Y758" s="2"/>
      <c r="Z758" s="2"/>
      <c r="AA758" s="2"/>
      <c r="AB758" s="2"/>
      <c r="AC758" s="2"/>
      <c r="AD758" s="2"/>
      <c r="AE758" s="2"/>
      <c r="AF758" s="2"/>
      <c r="AG758" s="2"/>
      <c r="AH758" s="2"/>
      <c r="AI758" s="2"/>
      <c r="AJ758" s="2"/>
      <c r="AK758" s="2"/>
      <c r="AL758" s="2"/>
      <c r="AM758" s="2"/>
      <c r="AN758" s="2"/>
    </row>
    <row r="759" spans="2:40">
      <c r="B759" s="26">
        <v>1432</v>
      </c>
      <c r="C759" s="26" t="str">
        <f t="shared" si="88"/>
        <v>Y</v>
      </c>
      <c r="D759" s="26" t="b">
        <f t="shared" si="89"/>
        <v>0</v>
      </c>
      <c r="E759" s="26" t="str">
        <f t="shared" si="90"/>
        <v>N</v>
      </c>
      <c r="F759" s="2" t="s">
        <v>8924</v>
      </c>
      <c r="G759" s="2" t="str">
        <f t="shared" si="91"/>
        <v/>
      </c>
      <c r="H759" s="16" t="s">
        <v>378</v>
      </c>
      <c r="I759" s="16"/>
      <c r="J759" s="16"/>
      <c r="K759" s="31" t="s">
        <v>7701</v>
      </c>
      <c r="L759" s="31" t="s">
        <v>7702</v>
      </c>
      <c r="M759" s="31" t="s">
        <v>7703</v>
      </c>
      <c r="N759" s="2" t="s">
        <v>7725</v>
      </c>
      <c r="O759" s="2" t="s">
        <v>7814</v>
      </c>
      <c r="P759" s="155" t="s">
        <v>7788</v>
      </c>
      <c r="Q759" s="2" t="s">
        <v>8733</v>
      </c>
      <c r="R759" s="2" t="s">
        <v>544</v>
      </c>
      <c r="S759" s="159" t="s">
        <v>8925</v>
      </c>
      <c r="T759" s="159">
        <v>2172</v>
      </c>
      <c r="U759" s="159" t="s">
        <v>107</v>
      </c>
      <c r="V759" s="3" t="s">
        <v>7709</v>
      </c>
      <c r="W759" s="2">
        <v>135</v>
      </c>
      <c r="X759" s="2"/>
      <c r="Y759" s="2"/>
      <c r="Z759" s="2"/>
      <c r="AA759" s="2"/>
      <c r="AB759" s="2"/>
      <c r="AC759" s="2"/>
      <c r="AD759" s="2"/>
      <c r="AE759" s="2"/>
      <c r="AF759" s="2"/>
      <c r="AG759" s="2"/>
      <c r="AH759" s="2"/>
      <c r="AI759" s="2"/>
      <c r="AJ759" s="2"/>
      <c r="AK759" s="2"/>
      <c r="AL759" s="2"/>
      <c r="AM759" s="2"/>
      <c r="AN759" s="2"/>
    </row>
    <row r="760" spans="2:40">
      <c r="B760" s="26">
        <v>1433</v>
      </c>
      <c r="C760" s="26" t="str">
        <f t="shared" si="88"/>
        <v>Y</v>
      </c>
      <c r="D760" s="26" t="b">
        <f t="shared" si="89"/>
        <v>0</v>
      </c>
      <c r="E760" s="26" t="str">
        <f t="shared" si="90"/>
        <v>N</v>
      </c>
      <c r="F760" s="2" t="s">
        <v>8926</v>
      </c>
      <c r="G760" s="2" t="str">
        <f t="shared" si="91"/>
        <v/>
      </c>
      <c r="H760" s="16" t="s">
        <v>378</v>
      </c>
      <c r="I760" s="16"/>
      <c r="J760" s="16"/>
      <c r="K760" s="31" t="s">
        <v>7701</v>
      </c>
      <c r="L760" s="31" t="s">
        <v>7702</v>
      </c>
      <c r="M760" s="31" t="s">
        <v>7703</v>
      </c>
      <c r="N760" s="2" t="s">
        <v>7729</v>
      </c>
      <c r="O760" s="2" t="s">
        <v>7814</v>
      </c>
      <c r="P760" s="155" t="s">
        <v>7788</v>
      </c>
      <c r="Q760" s="2" t="s">
        <v>8733</v>
      </c>
      <c r="R760" s="2" t="s">
        <v>544</v>
      </c>
      <c r="S760" s="159" t="s">
        <v>8925</v>
      </c>
      <c r="T760" s="159">
        <v>2172</v>
      </c>
      <c r="U760" s="159" t="s">
        <v>107</v>
      </c>
      <c r="V760" s="3" t="s">
        <v>7709</v>
      </c>
      <c r="W760" s="2">
        <v>135</v>
      </c>
      <c r="X760" s="2"/>
      <c r="Y760" s="2"/>
      <c r="Z760" s="2"/>
      <c r="AA760" s="2"/>
      <c r="AB760" s="2"/>
      <c r="AC760" s="2"/>
      <c r="AD760" s="2"/>
      <c r="AE760" s="2"/>
      <c r="AF760" s="2"/>
      <c r="AG760" s="2"/>
      <c r="AH760" s="2"/>
      <c r="AI760" s="2"/>
      <c r="AJ760" s="2"/>
      <c r="AK760" s="2"/>
      <c r="AL760" s="2"/>
      <c r="AM760" s="2"/>
      <c r="AN760" s="2"/>
    </row>
    <row r="761" spans="2:40">
      <c r="B761" s="26">
        <v>1434</v>
      </c>
      <c r="C761" s="26" t="str">
        <f t="shared" si="88"/>
        <v>Y</v>
      </c>
      <c r="D761" s="26" t="b">
        <f t="shared" si="89"/>
        <v>0</v>
      </c>
      <c r="E761" s="26" t="str">
        <f t="shared" si="90"/>
        <v>N</v>
      </c>
      <c r="F761" s="2" t="s">
        <v>8927</v>
      </c>
      <c r="G761" s="2" t="str">
        <f t="shared" si="91"/>
        <v/>
      </c>
      <c r="H761" s="16" t="s">
        <v>378</v>
      </c>
      <c r="I761" s="16"/>
      <c r="J761" s="16"/>
      <c r="K761" s="31" t="s">
        <v>7701</v>
      </c>
      <c r="L761" s="31" t="s">
        <v>7702</v>
      </c>
      <c r="M761" s="31" t="s">
        <v>7703</v>
      </c>
      <c r="N761" s="2" t="s">
        <v>7900</v>
      </c>
      <c r="O761" s="2" t="s">
        <v>7814</v>
      </c>
      <c r="P761" s="155" t="s">
        <v>7788</v>
      </c>
      <c r="Q761" s="2" t="s">
        <v>8737</v>
      </c>
      <c r="R761" s="2" t="s">
        <v>544</v>
      </c>
      <c r="S761" s="159" t="s">
        <v>8928</v>
      </c>
      <c r="T761" s="159">
        <v>2309</v>
      </c>
      <c r="U761" s="159" t="s">
        <v>107</v>
      </c>
      <c r="V761" s="3" t="s">
        <v>7709</v>
      </c>
      <c r="W761" s="2">
        <v>200</v>
      </c>
      <c r="X761" s="2"/>
      <c r="Y761" s="2"/>
      <c r="Z761" s="2"/>
      <c r="AA761" s="2"/>
      <c r="AB761" s="2"/>
      <c r="AC761" s="2"/>
      <c r="AD761" s="2"/>
      <c r="AE761" s="2"/>
      <c r="AF761" s="2"/>
      <c r="AG761" s="2"/>
      <c r="AH761" s="2"/>
      <c r="AI761" s="2"/>
      <c r="AJ761" s="2"/>
      <c r="AK761" s="2"/>
      <c r="AL761" s="2"/>
      <c r="AM761" s="2"/>
      <c r="AN761" s="2"/>
    </row>
    <row r="762" spans="2:40">
      <c r="B762" s="26">
        <v>1435</v>
      </c>
      <c r="C762" s="26" t="str">
        <f t="shared" si="88"/>
        <v>Y</v>
      </c>
      <c r="D762" s="26" t="b">
        <f t="shared" si="89"/>
        <v>0</v>
      </c>
      <c r="E762" s="26" t="str">
        <f t="shared" si="90"/>
        <v>N</v>
      </c>
      <c r="F762" s="2" t="s">
        <v>8929</v>
      </c>
      <c r="G762" s="2" t="str">
        <f t="shared" si="91"/>
        <v/>
      </c>
      <c r="H762" s="16" t="s">
        <v>378</v>
      </c>
      <c r="I762" s="16"/>
      <c r="J762" s="16"/>
      <c r="K762" s="31" t="s">
        <v>7701</v>
      </c>
      <c r="L762" s="31" t="s">
        <v>7702</v>
      </c>
      <c r="M762" s="31" t="s">
        <v>7703</v>
      </c>
      <c r="N762" s="2" t="s">
        <v>7903</v>
      </c>
      <c r="O762" s="2" t="s">
        <v>7814</v>
      </c>
      <c r="P762" s="155" t="s">
        <v>7788</v>
      </c>
      <c r="Q762" s="2" t="s">
        <v>8737</v>
      </c>
      <c r="R762" s="2" t="s">
        <v>544</v>
      </c>
      <c r="S762" s="159" t="s">
        <v>8928</v>
      </c>
      <c r="T762" s="159">
        <v>2309</v>
      </c>
      <c r="U762" s="159" t="s">
        <v>107</v>
      </c>
      <c r="V762" s="3" t="s">
        <v>7709</v>
      </c>
      <c r="W762" s="2">
        <v>200</v>
      </c>
      <c r="X762" s="2"/>
      <c r="Y762" s="2"/>
      <c r="Z762" s="2"/>
      <c r="AA762" s="2"/>
      <c r="AB762" s="2"/>
      <c r="AC762" s="2"/>
      <c r="AD762" s="2"/>
      <c r="AE762" s="2"/>
      <c r="AF762" s="2"/>
      <c r="AG762" s="2"/>
      <c r="AH762" s="2"/>
      <c r="AI762" s="2"/>
      <c r="AJ762" s="2"/>
      <c r="AK762" s="2"/>
      <c r="AL762" s="2"/>
      <c r="AM762" s="2"/>
      <c r="AN762" s="2"/>
    </row>
    <row r="763" spans="2:40">
      <c r="B763" s="26">
        <v>1436</v>
      </c>
      <c r="C763" s="26" t="str">
        <f t="shared" si="88"/>
        <v>Y</v>
      </c>
      <c r="D763" s="26" t="b">
        <f t="shared" si="89"/>
        <v>0</v>
      </c>
      <c r="E763" s="26" t="str">
        <f t="shared" si="90"/>
        <v>N</v>
      </c>
      <c r="F763" s="2" t="s">
        <v>8930</v>
      </c>
      <c r="G763" s="2" t="str">
        <f t="shared" si="91"/>
        <v/>
      </c>
      <c r="H763" s="16" t="s">
        <v>378</v>
      </c>
      <c r="I763" s="16"/>
      <c r="J763" s="16"/>
      <c r="K763" s="31" t="s">
        <v>7701</v>
      </c>
      <c r="L763" s="31" t="s">
        <v>7702</v>
      </c>
      <c r="M763" s="31" t="s">
        <v>7703</v>
      </c>
      <c r="N763" s="2" t="s">
        <v>8187</v>
      </c>
      <c r="O763" s="2" t="s">
        <v>7814</v>
      </c>
      <c r="P763" s="155" t="s">
        <v>7788</v>
      </c>
      <c r="Q763" s="2" t="s">
        <v>8741</v>
      </c>
      <c r="R763" s="2" t="s">
        <v>544</v>
      </c>
      <c r="S763" s="159" t="s">
        <v>8931</v>
      </c>
      <c r="T763" s="159">
        <v>2445</v>
      </c>
      <c r="U763" s="159" t="s">
        <v>107</v>
      </c>
      <c r="V763" s="3" t="s">
        <v>7709</v>
      </c>
      <c r="W763" s="2">
        <v>240</v>
      </c>
      <c r="X763" s="2"/>
      <c r="Y763" s="2"/>
      <c r="Z763" s="2"/>
      <c r="AA763" s="2"/>
      <c r="AB763" s="2"/>
      <c r="AC763" s="2"/>
      <c r="AD763" s="2"/>
      <c r="AE763" s="2"/>
      <c r="AF763" s="2"/>
      <c r="AG763" s="2"/>
      <c r="AH763" s="2"/>
      <c r="AI763" s="2"/>
      <c r="AJ763" s="2"/>
      <c r="AK763" s="2"/>
      <c r="AL763" s="2"/>
      <c r="AM763" s="2"/>
      <c r="AN763" s="2"/>
    </row>
    <row r="764" spans="2:40">
      <c r="B764" s="26">
        <v>1437</v>
      </c>
      <c r="C764" s="26" t="str">
        <f t="shared" si="88"/>
        <v>Y</v>
      </c>
      <c r="D764" s="26" t="b">
        <f t="shared" si="89"/>
        <v>0</v>
      </c>
      <c r="E764" s="26" t="str">
        <f t="shared" si="90"/>
        <v>N</v>
      </c>
      <c r="F764" s="2" t="s">
        <v>8932</v>
      </c>
      <c r="G764" s="2" t="str">
        <f t="shared" si="91"/>
        <v/>
      </c>
      <c r="H764" s="16" t="s">
        <v>378</v>
      </c>
      <c r="I764" s="16"/>
      <c r="J764" s="16"/>
      <c r="K764" s="31" t="s">
        <v>7701</v>
      </c>
      <c r="L764" s="31" t="s">
        <v>7702</v>
      </c>
      <c r="M764" s="31" t="s">
        <v>7703</v>
      </c>
      <c r="N764" s="2" t="s">
        <v>8191</v>
      </c>
      <c r="O764" s="2" t="s">
        <v>7814</v>
      </c>
      <c r="P764" s="155" t="s">
        <v>7788</v>
      </c>
      <c r="Q764" s="2" t="s">
        <v>8741</v>
      </c>
      <c r="R764" s="2" t="s">
        <v>544</v>
      </c>
      <c r="S764" s="159" t="s">
        <v>8931</v>
      </c>
      <c r="T764" s="159">
        <v>2445</v>
      </c>
      <c r="U764" s="159" t="s">
        <v>107</v>
      </c>
      <c r="V764" s="3" t="s">
        <v>7709</v>
      </c>
      <c r="W764" s="2">
        <v>240</v>
      </c>
      <c r="X764" s="2"/>
      <c r="Y764" s="2"/>
      <c r="Z764" s="2"/>
      <c r="AA764" s="2"/>
      <c r="AB764" s="2"/>
      <c r="AC764" s="2"/>
      <c r="AD764" s="2"/>
      <c r="AE764" s="2"/>
      <c r="AF764" s="2"/>
      <c r="AG764" s="2"/>
      <c r="AH764" s="2"/>
      <c r="AI764" s="2"/>
      <c r="AJ764" s="2"/>
      <c r="AK764" s="2"/>
      <c r="AL764" s="2"/>
      <c r="AM764" s="2"/>
      <c r="AN764" s="2"/>
    </row>
    <row r="765" spans="2:40">
      <c r="B765" s="26">
        <v>1438</v>
      </c>
      <c r="C765" s="26" t="str">
        <f t="shared" si="88"/>
        <v>Y</v>
      </c>
      <c r="D765" s="26" t="b">
        <f t="shared" si="89"/>
        <v>0</v>
      </c>
      <c r="E765" s="26" t="str">
        <f t="shared" si="90"/>
        <v>N</v>
      </c>
      <c r="F765" s="2" t="s">
        <v>8933</v>
      </c>
      <c r="G765" s="2" t="str">
        <f t="shared" si="91"/>
        <v/>
      </c>
      <c r="H765" s="16" t="s">
        <v>378</v>
      </c>
      <c r="I765" s="16"/>
      <c r="J765" s="16"/>
      <c r="K765" s="31" t="s">
        <v>7701</v>
      </c>
      <c r="L765" s="31" t="s">
        <v>7702</v>
      </c>
      <c r="M765" s="31" t="s">
        <v>7703</v>
      </c>
      <c r="N765" s="2" t="s">
        <v>8695</v>
      </c>
      <c r="O765" s="2" t="s">
        <v>7814</v>
      </c>
      <c r="P765" s="155" t="s">
        <v>7788</v>
      </c>
      <c r="Q765" s="2" t="s">
        <v>8745</v>
      </c>
      <c r="R765" s="2" t="s">
        <v>544</v>
      </c>
      <c r="S765" s="159" t="s">
        <v>8934</v>
      </c>
      <c r="T765" s="159">
        <v>2580</v>
      </c>
      <c r="U765" s="159" t="s">
        <v>107</v>
      </c>
      <c r="V765" s="3" t="s">
        <v>7709</v>
      </c>
      <c r="W765" s="2">
        <v>265</v>
      </c>
      <c r="X765" s="2"/>
      <c r="Y765" s="2"/>
      <c r="Z765" s="2"/>
      <c r="AA765" s="2"/>
      <c r="AB765" s="2"/>
      <c r="AC765" s="2"/>
      <c r="AD765" s="2"/>
      <c r="AE765" s="2"/>
      <c r="AF765" s="2"/>
      <c r="AG765" s="2"/>
      <c r="AH765" s="2"/>
      <c r="AI765" s="2"/>
      <c r="AJ765" s="2"/>
      <c r="AK765" s="2"/>
      <c r="AL765" s="2"/>
      <c r="AM765" s="2"/>
      <c r="AN765" s="2"/>
    </row>
    <row r="766" spans="2:40">
      <c r="B766" s="26">
        <v>1439</v>
      </c>
      <c r="C766" s="26" t="str">
        <f t="shared" si="88"/>
        <v>Y</v>
      </c>
      <c r="D766" s="26" t="b">
        <f t="shared" si="89"/>
        <v>0</v>
      </c>
      <c r="E766" s="26" t="str">
        <f t="shared" si="90"/>
        <v>N</v>
      </c>
      <c r="F766" s="2" t="s">
        <v>8935</v>
      </c>
      <c r="G766" s="2" t="str">
        <f t="shared" si="91"/>
        <v/>
      </c>
      <c r="H766" s="16" t="s">
        <v>378</v>
      </c>
      <c r="I766" s="16"/>
      <c r="J766" s="16"/>
      <c r="K766" s="31" t="s">
        <v>7701</v>
      </c>
      <c r="L766" s="31" t="s">
        <v>7702</v>
      </c>
      <c r="M766" s="31" t="s">
        <v>7703</v>
      </c>
      <c r="N766" s="2" t="s">
        <v>8699</v>
      </c>
      <c r="O766" s="2" t="s">
        <v>7814</v>
      </c>
      <c r="P766" s="155" t="s">
        <v>7788</v>
      </c>
      <c r="Q766" s="2" t="s">
        <v>8745</v>
      </c>
      <c r="R766" s="2" t="s">
        <v>544</v>
      </c>
      <c r="S766" s="159" t="s">
        <v>8934</v>
      </c>
      <c r="T766" s="159">
        <v>2580</v>
      </c>
      <c r="U766" s="159" t="s">
        <v>107</v>
      </c>
      <c r="V766" s="3" t="s">
        <v>7709</v>
      </c>
      <c r="W766" s="2">
        <v>265</v>
      </c>
      <c r="X766" s="2"/>
      <c r="Y766" s="2"/>
      <c r="Z766" s="2"/>
      <c r="AA766" s="2"/>
      <c r="AB766" s="2"/>
      <c r="AC766" s="2"/>
      <c r="AD766" s="2"/>
      <c r="AE766" s="2"/>
      <c r="AF766" s="2"/>
      <c r="AG766" s="2"/>
      <c r="AH766" s="2"/>
      <c r="AI766" s="2"/>
      <c r="AJ766" s="2"/>
      <c r="AK766" s="2"/>
      <c r="AL766" s="2"/>
      <c r="AM766" s="2"/>
      <c r="AN766" s="2"/>
    </row>
    <row r="767" spans="2:40">
      <c r="B767" s="26">
        <v>1440</v>
      </c>
      <c r="C767" s="26" t="str">
        <f t="shared" si="88"/>
        <v>Y</v>
      </c>
      <c r="D767" s="26" t="b">
        <f t="shared" si="89"/>
        <v>0</v>
      </c>
      <c r="E767" s="26" t="str">
        <f t="shared" si="90"/>
        <v>N</v>
      </c>
      <c r="F767" s="2" t="s">
        <v>8936</v>
      </c>
      <c r="G767" s="2" t="str">
        <f t="shared" si="91"/>
        <v/>
      </c>
      <c r="H767" s="16" t="s">
        <v>378</v>
      </c>
      <c r="I767" s="16"/>
      <c r="J767" s="16"/>
      <c r="K767" s="31" t="s">
        <v>7701</v>
      </c>
      <c r="L767" s="31" t="s">
        <v>7702</v>
      </c>
      <c r="M767" s="31" t="s">
        <v>7703</v>
      </c>
      <c r="N767" s="2" t="s">
        <v>7762</v>
      </c>
      <c r="O767" s="2" t="s">
        <v>7814</v>
      </c>
      <c r="P767" s="155" t="s">
        <v>7788</v>
      </c>
      <c r="Q767" s="2" t="s">
        <v>8737</v>
      </c>
      <c r="R767" s="2" t="s">
        <v>544</v>
      </c>
      <c r="S767" s="159" t="s">
        <v>8937</v>
      </c>
      <c r="T767" s="159">
        <v>2515</v>
      </c>
      <c r="U767" s="159" t="s">
        <v>107</v>
      </c>
      <c r="V767" s="3" t="s">
        <v>7709</v>
      </c>
      <c r="W767" s="2">
        <v>265</v>
      </c>
      <c r="X767" s="2"/>
      <c r="Y767" s="2"/>
      <c r="Z767" s="2"/>
      <c r="AA767" s="2"/>
      <c r="AB767" s="2"/>
      <c r="AC767" s="2"/>
      <c r="AD767" s="2"/>
      <c r="AE767" s="2"/>
      <c r="AF767" s="2"/>
      <c r="AG767" s="2"/>
      <c r="AH767" s="2"/>
      <c r="AI767" s="2"/>
      <c r="AJ767" s="2"/>
      <c r="AK767" s="2"/>
      <c r="AL767" s="2"/>
      <c r="AM767" s="2"/>
      <c r="AN767" s="2"/>
    </row>
    <row r="768" spans="2:40">
      <c r="B768" s="26">
        <v>1441</v>
      </c>
      <c r="C768" s="26" t="str">
        <f t="shared" si="88"/>
        <v>Y</v>
      </c>
      <c r="D768" s="26" t="b">
        <f t="shared" si="89"/>
        <v>0</v>
      </c>
      <c r="E768" s="26" t="str">
        <f t="shared" si="90"/>
        <v>N</v>
      </c>
      <c r="F768" s="2" t="s">
        <v>8938</v>
      </c>
      <c r="G768" s="2" t="str">
        <f t="shared" si="91"/>
        <v/>
      </c>
      <c r="H768" s="16" t="s">
        <v>378</v>
      </c>
      <c r="I768" s="16"/>
      <c r="J768" s="16"/>
      <c r="K768" s="31" t="s">
        <v>7701</v>
      </c>
      <c r="L768" s="31" t="s">
        <v>7702</v>
      </c>
      <c r="M768" s="31" t="s">
        <v>7703</v>
      </c>
      <c r="N768" s="2" t="s">
        <v>7765</v>
      </c>
      <c r="O768" s="2" t="s">
        <v>7814</v>
      </c>
      <c r="P768" s="155" t="s">
        <v>7788</v>
      </c>
      <c r="Q768" s="2" t="s">
        <v>8737</v>
      </c>
      <c r="R768" s="2" t="s">
        <v>544</v>
      </c>
      <c r="S768" s="159" t="s">
        <v>8937</v>
      </c>
      <c r="T768" s="159">
        <v>2515</v>
      </c>
      <c r="U768" s="159" t="s">
        <v>107</v>
      </c>
      <c r="V768" s="3" t="s">
        <v>7709</v>
      </c>
      <c r="W768" s="2">
        <v>265</v>
      </c>
      <c r="X768" s="2"/>
      <c r="Y768" s="2"/>
      <c r="Z768" s="2"/>
      <c r="AA768" s="2"/>
      <c r="AB768" s="2"/>
      <c r="AC768" s="2"/>
      <c r="AD768" s="2"/>
      <c r="AE768" s="2"/>
      <c r="AF768" s="2"/>
      <c r="AG768" s="2"/>
      <c r="AH768" s="2"/>
      <c r="AI768" s="2"/>
      <c r="AJ768" s="2"/>
      <c r="AK768" s="2"/>
      <c r="AL768" s="2"/>
      <c r="AM768" s="2"/>
      <c r="AN768" s="2"/>
    </row>
    <row r="769" spans="2:40">
      <c r="B769" s="26">
        <v>1454</v>
      </c>
      <c r="C769" s="26" t="str">
        <f t="shared" si="88"/>
        <v>N</v>
      </c>
      <c r="D769" s="26" t="b">
        <f t="shared" si="89"/>
        <v>0</v>
      </c>
      <c r="E769" s="26" t="str">
        <f t="shared" si="90"/>
        <v>N</v>
      </c>
      <c r="F769" s="2" t="s">
        <v>8939</v>
      </c>
      <c r="G769" s="2" t="str">
        <f t="shared" si="91"/>
        <v/>
      </c>
      <c r="H769" s="16" t="s">
        <v>378</v>
      </c>
      <c r="I769" s="16"/>
      <c r="J769" s="16"/>
      <c r="K769" s="8" t="s">
        <v>7887</v>
      </c>
      <c r="L769" s="8" t="s">
        <v>7887</v>
      </c>
      <c r="M769" s="31" t="s">
        <v>7888</v>
      </c>
      <c r="P769" s="155"/>
      <c r="R769" s="2" t="s">
        <v>544</v>
      </c>
      <c r="S769" s="25" t="s">
        <v>8940</v>
      </c>
      <c r="T769" s="159">
        <v>0</v>
      </c>
      <c r="U769" s="159" t="s">
        <v>14326</v>
      </c>
      <c r="V769" s="3" t="s">
        <v>552</v>
      </c>
      <c r="X769" s="2"/>
      <c r="Y769" s="2"/>
      <c r="Z769" s="2"/>
      <c r="AA769" s="2"/>
      <c r="AB769" s="2"/>
      <c r="AC769" s="2"/>
      <c r="AD769" s="2"/>
      <c r="AE769" s="2"/>
      <c r="AF769" s="2"/>
      <c r="AG769" s="2"/>
      <c r="AH769" s="2"/>
      <c r="AI769" s="2"/>
      <c r="AJ769" s="2"/>
      <c r="AK769" s="2"/>
      <c r="AL769" s="2"/>
      <c r="AM769" s="2"/>
      <c r="AN769" s="2"/>
    </row>
    <row r="770" spans="2:40">
      <c r="B770" s="26">
        <v>1455</v>
      </c>
      <c r="C770" s="26" t="str">
        <f t="shared" si="88"/>
        <v>Y</v>
      </c>
      <c r="D770" s="26" t="b">
        <f t="shared" si="89"/>
        <v>1</v>
      </c>
      <c r="E770" s="26" t="str">
        <f t="shared" si="90"/>
        <v>Y</v>
      </c>
      <c r="F770" s="2" t="s">
        <v>8941</v>
      </c>
      <c r="G770" s="2" t="str">
        <f t="shared" si="91"/>
        <v>ConTab_BOM_KP_Baseplates_1455</v>
      </c>
      <c r="H770" s="16" t="s">
        <v>383</v>
      </c>
      <c r="I770" s="16"/>
      <c r="J770" s="16"/>
      <c r="K770" s="31" t="s">
        <v>7701</v>
      </c>
      <c r="L770" s="31" t="s">
        <v>7702</v>
      </c>
      <c r="M770" s="31" t="s">
        <v>7703</v>
      </c>
      <c r="N770" s="2" t="s">
        <v>7725</v>
      </c>
      <c r="O770" s="2" t="s">
        <v>7705</v>
      </c>
      <c r="P770" s="155" t="s">
        <v>7706</v>
      </c>
      <c r="Q770" s="2" t="s">
        <v>7726</v>
      </c>
      <c r="R770" s="2">
        <v>96700761</v>
      </c>
      <c r="S770" s="159" t="s">
        <v>8942</v>
      </c>
      <c r="T770" s="159">
        <v>1440</v>
      </c>
      <c r="U770" s="159" t="s">
        <v>107</v>
      </c>
      <c r="V770" s="3" t="s">
        <v>7709</v>
      </c>
      <c r="W770" s="2">
        <v>135</v>
      </c>
      <c r="X770" s="2"/>
      <c r="Y770" s="2"/>
      <c r="Z770" s="2"/>
      <c r="AA770" s="2"/>
      <c r="AB770" s="2"/>
      <c r="AC770" s="2"/>
      <c r="AD770" s="2"/>
      <c r="AE770" s="2"/>
      <c r="AF770" s="2"/>
      <c r="AG770" s="2"/>
      <c r="AH770" s="2"/>
      <c r="AI770" s="2"/>
      <c r="AJ770" s="2"/>
      <c r="AK770" s="2"/>
      <c r="AL770" s="2"/>
      <c r="AM770" s="2"/>
      <c r="AN770" s="2"/>
    </row>
    <row r="771" spans="2:40">
      <c r="B771" s="26">
        <v>1456</v>
      </c>
      <c r="C771" s="26" t="str">
        <f t="shared" si="88"/>
        <v>Y</v>
      </c>
      <c r="D771" s="26" t="b">
        <f t="shared" si="89"/>
        <v>1</v>
      </c>
      <c r="E771" s="26" t="str">
        <f t="shared" si="90"/>
        <v>Y</v>
      </c>
      <c r="F771" s="2" t="s">
        <v>8943</v>
      </c>
      <c r="G771" s="2" t="str">
        <f t="shared" si="91"/>
        <v>ConTab_BOM_KP_Baseplates_1456</v>
      </c>
      <c r="H771" s="16" t="s">
        <v>383</v>
      </c>
      <c r="I771" s="16"/>
      <c r="J771" s="16"/>
      <c r="K771" s="31" t="s">
        <v>7701</v>
      </c>
      <c r="L771" s="31" t="s">
        <v>7702</v>
      </c>
      <c r="M771" s="31" t="s">
        <v>7703</v>
      </c>
      <c r="N771" s="2" t="s">
        <v>7729</v>
      </c>
      <c r="O771" s="2" t="s">
        <v>7705</v>
      </c>
      <c r="P771" s="155" t="s">
        <v>7706</v>
      </c>
      <c r="Q771" s="2" t="s">
        <v>7726</v>
      </c>
      <c r="R771" s="2">
        <v>96700761</v>
      </c>
      <c r="S771" s="159" t="s">
        <v>8942</v>
      </c>
      <c r="T771" s="159">
        <v>1440</v>
      </c>
      <c r="U771" s="159" t="s">
        <v>107</v>
      </c>
      <c r="V771" s="3" t="s">
        <v>7709</v>
      </c>
      <c r="W771" s="2">
        <v>135</v>
      </c>
      <c r="X771" s="2"/>
      <c r="Y771" s="2"/>
      <c r="Z771" s="2"/>
      <c r="AA771" s="2"/>
      <c r="AB771" s="2"/>
      <c r="AC771" s="2"/>
      <c r="AD771" s="2"/>
      <c r="AE771" s="2"/>
      <c r="AF771" s="2"/>
      <c r="AG771" s="2"/>
      <c r="AH771" s="2"/>
      <c r="AI771" s="2"/>
      <c r="AJ771" s="2"/>
      <c r="AK771" s="2"/>
      <c r="AL771" s="2"/>
      <c r="AM771" s="2"/>
      <c r="AN771" s="2"/>
    </row>
    <row r="772" spans="2:40">
      <c r="B772" s="26">
        <v>1457</v>
      </c>
      <c r="C772" s="26" t="str">
        <f t="shared" si="88"/>
        <v>Y</v>
      </c>
      <c r="D772" s="26" t="b">
        <f t="shared" si="89"/>
        <v>1</v>
      </c>
      <c r="E772" s="26" t="str">
        <f t="shared" si="90"/>
        <v>Y</v>
      </c>
      <c r="F772" s="2" t="s">
        <v>8944</v>
      </c>
      <c r="G772" s="2" t="str">
        <f t="shared" si="91"/>
        <v>ConTab_BOM_KP_Baseplates_1457</v>
      </c>
      <c r="H772" s="16" t="s">
        <v>383</v>
      </c>
      <c r="I772" s="16"/>
      <c r="J772" s="16"/>
      <c r="K772" s="31" t="s">
        <v>7701</v>
      </c>
      <c r="L772" s="31" t="s">
        <v>7702</v>
      </c>
      <c r="M772" s="31" t="s">
        <v>7703</v>
      </c>
      <c r="N772" s="2" t="s">
        <v>7900</v>
      </c>
      <c r="O772" s="2" t="s">
        <v>7705</v>
      </c>
      <c r="P772" s="155" t="s">
        <v>7706</v>
      </c>
      <c r="Q772" s="2" t="s">
        <v>8183</v>
      </c>
      <c r="R772" s="2">
        <v>96700762</v>
      </c>
      <c r="S772" s="159" t="s">
        <v>8945</v>
      </c>
      <c r="T772" s="159">
        <v>1574</v>
      </c>
      <c r="U772" s="159" t="s">
        <v>107</v>
      </c>
      <c r="V772" s="3" t="s">
        <v>7709</v>
      </c>
      <c r="W772" s="2">
        <v>200</v>
      </c>
      <c r="X772" s="2"/>
      <c r="Y772" s="2"/>
      <c r="Z772" s="2"/>
      <c r="AA772" s="2"/>
      <c r="AB772" s="2"/>
      <c r="AC772" s="2"/>
      <c r="AD772" s="2"/>
      <c r="AE772" s="2"/>
      <c r="AF772" s="2"/>
      <c r="AG772" s="2"/>
      <c r="AH772" s="2"/>
      <c r="AI772" s="2"/>
      <c r="AJ772" s="2"/>
      <c r="AK772" s="2"/>
      <c r="AL772" s="2"/>
      <c r="AM772" s="2"/>
      <c r="AN772" s="2"/>
    </row>
    <row r="773" spans="2:40">
      <c r="B773" s="26">
        <v>1458</v>
      </c>
      <c r="C773" s="26" t="str">
        <f t="shared" si="88"/>
        <v>Y</v>
      </c>
      <c r="D773" s="26" t="b">
        <f t="shared" si="89"/>
        <v>1</v>
      </c>
      <c r="E773" s="26" t="str">
        <f t="shared" si="90"/>
        <v>Y</v>
      </c>
      <c r="F773" s="2" t="s">
        <v>8946</v>
      </c>
      <c r="G773" s="2" t="str">
        <f t="shared" si="91"/>
        <v>ConTab_BOM_KP_Baseplates_1458</v>
      </c>
      <c r="H773" s="16" t="s">
        <v>383</v>
      </c>
      <c r="I773" s="16"/>
      <c r="J773" s="16"/>
      <c r="K773" s="31" t="s">
        <v>7701</v>
      </c>
      <c r="L773" s="31" t="s">
        <v>7702</v>
      </c>
      <c r="M773" s="31" t="s">
        <v>7703</v>
      </c>
      <c r="N773" s="2" t="s">
        <v>7903</v>
      </c>
      <c r="O773" s="2" t="s">
        <v>7705</v>
      </c>
      <c r="P773" s="155" t="s">
        <v>7706</v>
      </c>
      <c r="Q773" s="2" t="s">
        <v>8183</v>
      </c>
      <c r="R773" s="2">
        <v>96700762</v>
      </c>
      <c r="S773" s="159" t="s">
        <v>8945</v>
      </c>
      <c r="T773" s="159">
        <v>1574</v>
      </c>
      <c r="U773" s="159" t="s">
        <v>107</v>
      </c>
      <c r="V773" s="3" t="s">
        <v>7709</v>
      </c>
      <c r="W773" s="2">
        <v>200</v>
      </c>
      <c r="X773" s="2"/>
      <c r="Y773" s="2"/>
      <c r="Z773" s="2"/>
      <c r="AA773" s="2"/>
      <c r="AB773" s="2"/>
      <c r="AC773" s="2"/>
      <c r="AD773" s="2"/>
      <c r="AE773" s="2"/>
      <c r="AF773" s="2"/>
      <c r="AG773" s="2"/>
      <c r="AH773" s="2"/>
      <c r="AI773" s="2"/>
      <c r="AJ773" s="2"/>
      <c r="AK773" s="2"/>
      <c r="AL773" s="2"/>
      <c r="AM773" s="2"/>
      <c r="AN773" s="2"/>
    </row>
    <row r="774" spans="2:40">
      <c r="B774" s="26">
        <v>1459</v>
      </c>
      <c r="C774" s="26" t="str">
        <f t="shared" si="88"/>
        <v>Y</v>
      </c>
      <c r="D774" s="26" t="b">
        <f t="shared" si="89"/>
        <v>1</v>
      </c>
      <c r="E774" s="26" t="str">
        <f t="shared" si="90"/>
        <v>Y</v>
      </c>
      <c r="F774" s="2" t="s">
        <v>8947</v>
      </c>
      <c r="G774" s="2" t="str">
        <f t="shared" si="91"/>
        <v>ConTab_BOM_KP_Baseplates_1459</v>
      </c>
      <c r="H774" s="16" t="s">
        <v>383</v>
      </c>
      <c r="I774" s="16"/>
      <c r="J774" s="16"/>
      <c r="K774" s="31" t="s">
        <v>7701</v>
      </c>
      <c r="L774" s="31" t="s">
        <v>7702</v>
      </c>
      <c r="M774" s="31" t="s">
        <v>7703</v>
      </c>
      <c r="N774" s="2" t="s">
        <v>8187</v>
      </c>
      <c r="O774" s="2" t="s">
        <v>7705</v>
      </c>
      <c r="P774" s="155" t="s">
        <v>7706</v>
      </c>
      <c r="Q774" s="2" t="s">
        <v>8188</v>
      </c>
      <c r="R774" s="2">
        <v>97657996</v>
      </c>
      <c r="S774" s="159" t="s">
        <v>8948</v>
      </c>
      <c r="T774" s="159">
        <v>1712</v>
      </c>
      <c r="U774" s="159" t="s">
        <v>107</v>
      </c>
      <c r="V774" s="3" t="s">
        <v>7709</v>
      </c>
      <c r="W774" s="2">
        <v>240</v>
      </c>
      <c r="X774" s="2"/>
      <c r="Y774" s="2"/>
      <c r="Z774" s="2"/>
      <c r="AA774" s="2"/>
      <c r="AB774" s="2"/>
      <c r="AC774" s="2"/>
      <c r="AD774" s="2"/>
      <c r="AE774" s="2"/>
      <c r="AF774" s="2"/>
      <c r="AG774" s="2"/>
      <c r="AH774" s="2"/>
      <c r="AI774" s="2"/>
      <c r="AJ774" s="2"/>
      <c r="AK774" s="2"/>
      <c r="AL774" s="2"/>
      <c r="AM774" s="2"/>
      <c r="AN774" s="2"/>
    </row>
    <row r="775" spans="2:40">
      <c r="B775" s="26">
        <v>1460</v>
      </c>
      <c r="C775" s="26" t="str">
        <f t="shared" si="88"/>
        <v>Y</v>
      </c>
      <c r="D775" s="26" t="b">
        <f t="shared" si="89"/>
        <v>1</v>
      </c>
      <c r="E775" s="26" t="str">
        <f t="shared" si="90"/>
        <v>Y</v>
      </c>
      <c r="F775" s="2" t="s">
        <v>8949</v>
      </c>
      <c r="G775" s="2" t="str">
        <f t="shared" si="91"/>
        <v>ConTab_BOM_KP_Baseplates_1460</v>
      </c>
      <c r="H775" s="16" t="s">
        <v>383</v>
      </c>
      <c r="I775" s="16"/>
      <c r="J775" s="16"/>
      <c r="K775" s="31" t="s">
        <v>7701</v>
      </c>
      <c r="L775" s="31" t="s">
        <v>7702</v>
      </c>
      <c r="M775" s="31" t="s">
        <v>7703</v>
      </c>
      <c r="N775" s="2" t="s">
        <v>8191</v>
      </c>
      <c r="O775" s="2" t="s">
        <v>7705</v>
      </c>
      <c r="P775" s="155" t="s">
        <v>7706</v>
      </c>
      <c r="Q775" s="2" t="s">
        <v>8188</v>
      </c>
      <c r="R775" s="2">
        <v>97657996</v>
      </c>
      <c r="S775" s="159" t="s">
        <v>8948</v>
      </c>
      <c r="T775" s="159">
        <v>1712</v>
      </c>
      <c r="U775" s="159" t="s">
        <v>107</v>
      </c>
      <c r="V775" s="3" t="s">
        <v>7709</v>
      </c>
      <c r="W775" s="2">
        <v>240</v>
      </c>
      <c r="X775" s="2"/>
      <c r="Y775" s="2"/>
      <c r="Z775" s="2"/>
      <c r="AA775" s="2"/>
      <c r="AB775" s="2"/>
      <c r="AC775" s="2"/>
      <c r="AD775" s="2"/>
      <c r="AE775" s="2"/>
      <c r="AF775" s="2"/>
      <c r="AG775" s="2"/>
      <c r="AH775" s="2"/>
      <c r="AI775" s="2"/>
      <c r="AJ775" s="2"/>
      <c r="AK775" s="2"/>
      <c r="AL775" s="2"/>
      <c r="AM775" s="2"/>
      <c r="AN775" s="2"/>
    </row>
    <row r="776" spans="2:40">
      <c r="B776" s="26">
        <v>1461</v>
      </c>
      <c r="C776" s="26" t="str">
        <f t="shared" si="88"/>
        <v>Y</v>
      </c>
      <c r="D776" s="26" t="b">
        <f t="shared" si="89"/>
        <v>1</v>
      </c>
      <c r="E776" s="26" t="str">
        <f t="shared" si="90"/>
        <v>Y</v>
      </c>
      <c r="F776" s="2" t="s">
        <v>8950</v>
      </c>
      <c r="G776" s="2" t="str">
        <f t="shared" si="91"/>
        <v>ConTab_BOM_KP_Baseplates_1461</v>
      </c>
      <c r="H776" s="16" t="s">
        <v>383</v>
      </c>
      <c r="I776" s="16"/>
      <c r="J776" s="16"/>
      <c r="K776" s="31" t="s">
        <v>7701</v>
      </c>
      <c r="L776" s="31" t="s">
        <v>7702</v>
      </c>
      <c r="M776" s="31" t="s">
        <v>7703</v>
      </c>
      <c r="N776" s="2" t="s">
        <v>8695</v>
      </c>
      <c r="O776" s="2" t="s">
        <v>7705</v>
      </c>
      <c r="P776" s="155" t="s">
        <v>7706</v>
      </c>
      <c r="Q776" s="2" t="s">
        <v>8696</v>
      </c>
      <c r="R776" s="2" t="s">
        <v>544</v>
      </c>
      <c r="S776" s="159" t="s">
        <v>8951</v>
      </c>
      <c r="T776" s="159">
        <v>1847</v>
      </c>
      <c r="U776" s="159" t="s">
        <v>107</v>
      </c>
      <c r="V776" s="3" t="s">
        <v>7709</v>
      </c>
      <c r="W776" s="2">
        <v>265</v>
      </c>
      <c r="X776" s="2"/>
      <c r="Y776" s="2"/>
      <c r="Z776" s="2"/>
      <c r="AA776" s="2"/>
      <c r="AB776" s="2"/>
      <c r="AC776" s="2"/>
      <c r="AD776" s="2"/>
      <c r="AE776" s="2"/>
      <c r="AF776" s="2"/>
      <c r="AG776" s="2"/>
      <c r="AH776" s="2"/>
      <c r="AI776" s="2"/>
      <c r="AJ776" s="2"/>
      <c r="AK776" s="2"/>
      <c r="AL776" s="2"/>
      <c r="AM776" s="2"/>
      <c r="AN776" s="2"/>
    </row>
    <row r="777" spans="2:40">
      <c r="B777" s="26">
        <v>1462</v>
      </c>
      <c r="C777" s="26" t="str">
        <f t="shared" si="88"/>
        <v>Y</v>
      </c>
      <c r="D777" s="26" t="b">
        <f t="shared" si="89"/>
        <v>1</v>
      </c>
      <c r="E777" s="26" t="str">
        <f t="shared" si="90"/>
        <v>Y</v>
      </c>
      <c r="F777" s="2" t="s">
        <v>8952</v>
      </c>
      <c r="G777" s="2" t="str">
        <f t="shared" si="91"/>
        <v>ConTab_BOM_KP_Baseplates_1462</v>
      </c>
      <c r="H777" s="16" t="s">
        <v>383</v>
      </c>
      <c r="I777" s="16"/>
      <c r="J777" s="16"/>
      <c r="K777" s="31" t="s">
        <v>7701</v>
      </c>
      <c r="L777" s="31" t="s">
        <v>7702</v>
      </c>
      <c r="M777" s="31" t="s">
        <v>7703</v>
      </c>
      <c r="N777" s="2" t="s">
        <v>8699</v>
      </c>
      <c r="O777" s="2" t="s">
        <v>7705</v>
      </c>
      <c r="P777" s="155" t="s">
        <v>7706</v>
      </c>
      <c r="Q777" s="2" t="s">
        <v>8696</v>
      </c>
      <c r="R777" s="2" t="s">
        <v>544</v>
      </c>
      <c r="S777" s="159" t="s">
        <v>8951</v>
      </c>
      <c r="T777" s="159">
        <v>1847</v>
      </c>
      <c r="U777" s="159" t="s">
        <v>107</v>
      </c>
      <c r="V777" s="3" t="s">
        <v>7709</v>
      </c>
      <c r="W777" s="2">
        <v>265</v>
      </c>
      <c r="X777" s="2"/>
      <c r="Y777" s="2"/>
      <c r="Z777" s="2"/>
      <c r="AA777" s="2"/>
      <c r="AB777" s="2"/>
      <c r="AC777" s="2"/>
      <c r="AD777" s="2"/>
      <c r="AE777" s="2"/>
      <c r="AF777" s="2"/>
      <c r="AG777" s="2"/>
      <c r="AH777" s="2"/>
      <c r="AI777" s="2"/>
      <c r="AJ777" s="2"/>
      <c r="AK777" s="2"/>
      <c r="AL777" s="2"/>
      <c r="AM777" s="2"/>
      <c r="AN777" s="2"/>
    </row>
    <row r="778" spans="2:40">
      <c r="B778" s="26">
        <v>1463</v>
      </c>
      <c r="C778" s="26" t="str">
        <f t="shared" si="88"/>
        <v>Y</v>
      </c>
      <c r="D778" s="26" t="b">
        <f t="shared" si="89"/>
        <v>1</v>
      </c>
      <c r="E778" s="26" t="str">
        <f t="shared" si="90"/>
        <v>Y</v>
      </c>
      <c r="F778" s="2" t="s">
        <v>8953</v>
      </c>
      <c r="G778" s="2" t="str">
        <f t="shared" si="91"/>
        <v>ConTab_BOM_KP_Baseplates_1463</v>
      </c>
      <c r="H778" s="16" t="s">
        <v>383</v>
      </c>
      <c r="I778" s="16"/>
      <c r="J778" s="16"/>
      <c r="K778" s="31" t="s">
        <v>7701</v>
      </c>
      <c r="L778" s="31" t="s">
        <v>7702</v>
      </c>
      <c r="M778" s="31" t="s">
        <v>7703</v>
      </c>
      <c r="N778" s="2" t="s">
        <v>8954</v>
      </c>
      <c r="O778" s="2" t="s">
        <v>7705</v>
      </c>
      <c r="P778" s="155" t="s">
        <v>7706</v>
      </c>
      <c r="Q778" s="2" t="s">
        <v>8955</v>
      </c>
      <c r="R778" s="2">
        <v>96700772</v>
      </c>
      <c r="S778" s="159" t="s">
        <v>8956</v>
      </c>
      <c r="T778" s="159">
        <v>2322</v>
      </c>
      <c r="U778" s="159" t="s">
        <v>107</v>
      </c>
      <c r="V778" s="3" t="s">
        <v>7709</v>
      </c>
      <c r="W778" s="2">
        <v>310</v>
      </c>
      <c r="X778" s="2"/>
      <c r="Y778" s="2"/>
      <c r="Z778" s="2"/>
      <c r="AA778" s="2"/>
      <c r="AB778" s="2"/>
      <c r="AC778" s="2"/>
      <c r="AD778" s="2"/>
      <c r="AE778" s="2"/>
      <c r="AF778" s="2"/>
      <c r="AG778" s="2"/>
      <c r="AH778" s="2"/>
      <c r="AI778" s="2"/>
      <c r="AJ778" s="2"/>
      <c r="AK778" s="2"/>
      <c r="AL778" s="2"/>
      <c r="AM778" s="2"/>
      <c r="AN778" s="2"/>
    </row>
    <row r="779" spans="2:40">
      <c r="B779" s="26">
        <v>1464</v>
      </c>
      <c r="C779" s="26" t="str">
        <f t="shared" si="88"/>
        <v>Y</v>
      </c>
      <c r="D779" s="26" t="b">
        <f t="shared" si="89"/>
        <v>1</v>
      </c>
      <c r="E779" s="26" t="str">
        <f t="shared" si="90"/>
        <v>Y</v>
      </c>
      <c r="F779" s="2" t="s">
        <v>8957</v>
      </c>
      <c r="G779" s="2" t="str">
        <f t="shared" si="91"/>
        <v>ConTab_BOM_KP_Baseplates_1464</v>
      </c>
      <c r="H779" s="16" t="s">
        <v>383</v>
      </c>
      <c r="I779" s="16"/>
      <c r="J779" s="16"/>
      <c r="K779" s="31" t="s">
        <v>7701</v>
      </c>
      <c r="L779" s="31" t="s">
        <v>7702</v>
      </c>
      <c r="M779" s="31" t="s">
        <v>7703</v>
      </c>
      <c r="N779" s="2" t="s">
        <v>8958</v>
      </c>
      <c r="O779" s="2" t="s">
        <v>7705</v>
      </c>
      <c r="P779" s="155" t="s">
        <v>7706</v>
      </c>
      <c r="Q779" s="2" t="s">
        <v>8955</v>
      </c>
      <c r="R779" s="2">
        <v>96700772</v>
      </c>
      <c r="S779" s="159" t="s">
        <v>8956</v>
      </c>
      <c r="T779" s="159">
        <v>2322</v>
      </c>
      <c r="U779" s="159" t="s">
        <v>107</v>
      </c>
      <c r="V779" s="3" t="s">
        <v>7709</v>
      </c>
      <c r="W779" s="2">
        <v>310</v>
      </c>
      <c r="X779" s="2"/>
      <c r="Y779" s="2"/>
      <c r="Z779" s="2"/>
      <c r="AA779" s="2"/>
      <c r="AB779" s="2"/>
      <c r="AC779" s="2"/>
      <c r="AD779" s="2"/>
      <c r="AE779" s="2"/>
      <c r="AF779" s="2"/>
      <c r="AG779" s="2"/>
      <c r="AH779" s="2"/>
      <c r="AI779" s="2"/>
      <c r="AJ779" s="2"/>
      <c r="AK779" s="2"/>
      <c r="AL779" s="2"/>
      <c r="AM779" s="2"/>
      <c r="AN779" s="2"/>
    </row>
    <row r="780" spans="2:40">
      <c r="B780" s="26">
        <v>1465</v>
      </c>
      <c r="C780" s="26" t="str">
        <f t="shared" si="88"/>
        <v>Y</v>
      </c>
      <c r="D780" s="26" t="b">
        <f t="shared" si="89"/>
        <v>1</v>
      </c>
      <c r="E780" s="26" t="str">
        <f t="shared" si="90"/>
        <v>Y</v>
      </c>
      <c r="F780" s="2" t="s">
        <v>8959</v>
      </c>
      <c r="G780" s="2" t="str">
        <f t="shared" si="91"/>
        <v>ConTab_BOM_KP_Baseplates_1465</v>
      </c>
      <c r="H780" s="16" t="s">
        <v>383</v>
      </c>
      <c r="I780" s="16"/>
      <c r="J780" s="16"/>
      <c r="K780" s="31" t="s">
        <v>7701</v>
      </c>
      <c r="L780" s="31" t="s">
        <v>7702</v>
      </c>
      <c r="M780" s="31" t="s">
        <v>7703</v>
      </c>
      <c r="N780" s="2" t="s">
        <v>7725</v>
      </c>
      <c r="O780" s="2" t="s">
        <v>7705</v>
      </c>
      <c r="P780" s="155" t="s">
        <v>7737</v>
      </c>
      <c r="Q780" s="2" t="s">
        <v>7749</v>
      </c>
      <c r="R780" s="2">
        <v>96700766</v>
      </c>
      <c r="S780" s="159" t="s">
        <v>8960</v>
      </c>
      <c r="T780" s="159">
        <v>1440</v>
      </c>
      <c r="U780" s="159" t="s">
        <v>107</v>
      </c>
      <c r="V780" s="3" t="s">
        <v>7709</v>
      </c>
      <c r="W780" s="2">
        <v>135</v>
      </c>
      <c r="X780" s="2"/>
      <c r="Y780" s="2"/>
      <c r="Z780" s="2"/>
      <c r="AA780" s="2"/>
      <c r="AB780" s="2"/>
      <c r="AC780" s="2"/>
      <c r="AD780" s="2"/>
      <c r="AE780" s="2"/>
      <c r="AF780" s="2"/>
      <c r="AG780" s="2"/>
      <c r="AH780" s="2"/>
      <c r="AI780" s="2"/>
      <c r="AJ780" s="2"/>
      <c r="AK780" s="2"/>
      <c r="AL780" s="2"/>
      <c r="AM780" s="2"/>
      <c r="AN780" s="2"/>
    </row>
    <row r="781" spans="2:40">
      <c r="B781" s="26">
        <v>1466</v>
      </c>
      <c r="C781" s="26" t="str">
        <f t="shared" si="88"/>
        <v>Y</v>
      </c>
      <c r="D781" s="26" t="b">
        <f t="shared" si="89"/>
        <v>1</v>
      </c>
      <c r="E781" s="26" t="str">
        <f t="shared" si="90"/>
        <v>Y</v>
      </c>
      <c r="F781" s="2" t="s">
        <v>8961</v>
      </c>
      <c r="G781" s="2" t="str">
        <f t="shared" si="91"/>
        <v>ConTab_BOM_KP_Baseplates_1466</v>
      </c>
      <c r="H781" s="16" t="s">
        <v>383</v>
      </c>
      <c r="I781" s="16"/>
      <c r="J781" s="16"/>
      <c r="K781" s="31" t="s">
        <v>7701</v>
      </c>
      <c r="L781" s="31" t="s">
        <v>7702</v>
      </c>
      <c r="M781" s="31" t="s">
        <v>7703</v>
      </c>
      <c r="N781" s="2" t="s">
        <v>7729</v>
      </c>
      <c r="O781" s="2" t="s">
        <v>7705</v>
      </c>
      <c r="P781" s="155" t="s">
        <v>7737</v>
      </c>
      <c r="Q781" s="2" t="s">
        <v>7749</v>
      </c>
      <c r="R781" s="2">
        <v>96700766</v>
      </c>
      <c r="S781" s="159" t="s">
        <v>8960</v>
      </c>
      <c r="T781" s="159">
        <v>1440</v>
      </c>
      <c r="U781" s="159" t="s">
        <v>107</v>
      </c>
      <c r="V781" s="3" t="s">
        <v>7709</v>
      </c>
      <c r="W781" s="2">
        <v>135</v>
      </c>
      <c r="X781" s="2"/>
      <c r="Y781" s="2"/>
      <c r="Z781" s="2"/>
      <c r="AA781" s="2"/>
      <c r="AB781" s="2"/>
      <c r="AC781" s="2"/>
      <c r="AD781" s="2"/>
      <c r="AE781" s="2"/>
      <c r="AF781" s="2"/>
      <c r="AG781" s="2"/>
      <c r="AH781" s="2"/>
      <c r="AI781" s="2"/>
      <c r="AJ781" s="2"/>
      <c r="AK781" s="2"/>
      <c r="AL781" s="2"/>
      <c r="AM781" s="2"/>
      <c r="AN781" s="2"/>
    </row>
    <row r="782" spans="2:40">
      <c r="B782" s="26">
        <v>1467</v>
      </c>
      <c r="C782" s="26" t="str">
        <f t="shared" si="88"/>
        <v>Y</v>
      </c>
      <c r="D782" s="26" t="b">
        <f t="shared" si="89"/>
        <v>1</v>
      </c>
      <c r="E782" s="26" t="str">
        <f t="shared" si="90"/>
        <v>Y</v>
      </c>
      <c r="F782" s="2" t="s">
        <v>8962</v>
      </c>
      <c r="G782" s="2" t="str">
        <f t="shared" si="91"/>
        <v>ConTab_BOM_KP_Baseplates_1467</v>
      </c>
      <c r="H782" s="16" t="s">
        <v>383</v>
      </c>
      <c r="I782" s="16"/>
      <c r="J782" s="16"/>
      <c r="K782" s="31" t="s">
        <v>7701</v>
      </c>
      <c r="L782" s="31" t="s">
        <v>7702</v>
      </c>
      <c r="M782" s="31" t="s">
        <v>7703</v>
      </c>
      <c r="N782" s="2" t="s">
        <v>7900</v>
      </c>
      <c r="O782" s="2" t="s">
        <v>7705</v>
      </c>
      <c r="P782" s="155" t="s">
        <v>7737</v>
      </c>
      <c r="Q782" s="2" t="s">
        <v>7757</v>
      </c>
      <c r="R782" s="2">
        <v>96700767</v>
      </c>
      <c r="S782" s="159" t="s">
        <v>8963</v>
      </c>
      <c r="T782" s="159">
        <v>1574</v>
      </c>
      <c r="U782" s="159" t="s">
        <v>107</v>
      </c>
      <c r="V782" s="3" t="s">
        <v>7709</v>
      </c>
      <c r="W782" s="2">
        <v>200</v>
      </c>
      <c r="X782" s="2"/>
      <c r="Y782" s="2"/>
      <c r="Z782" s="2"/>
      <c r="AA782" s="2"/>
      <c r="AB782" s="2"/>
      <c r="AC782" s="2"/>
      <c r="AD782" s="2"/>
      <c r="AE782" s="2"/>
      <c r="AF782" s="2"/>
      <c r="AG782" s="2"/>
      <c r="AH782" s="2"/>
      <c r="AI782" s="2"/>
      <c r="AJ782" s="2"/>
      <c r="AK782" s="2"/>
      <c r="AL782" s="2"/>
      <c r="AM782" s="2"/>
      <c r="AN782" s="2"/>
    </row>
    <row r="783" spans="2:40">
      <c r="B783" s="26">
        <v>1468</v>
      </c>
      <c r="C783" s="26" t="str">
        <f t="shared" si="88"/>
        <v>Y</v>
      </c>
      <c r="D783" s="26" t="b">
        <f t="shared" si="89"/>
        <v>1</v>
      </c>
      <c r="E783" s="26" t="str">
        <f t="shared" si="90"/>
        <v>Y</v>
      </c>
      <c r="F783" s="2" t="s">
        <v>8964</v>
      </c>
      <c r="G783" s="2" t="str">
        <f t="shared" si="91"/>
        <v>ConTab_BOM_KP_Baseplates_1468</v>
      </c>
      <c r="H783" s="16" t="s">
        <v>383</v>
      </c>
      <c r="I783" s="16"/>
      <c r="J783" s="16"/>
      <c r="K783" s="31" t="s">
        <v>7701</v>
      </c>
      <c r="L783" s="31" t="s">
        <v>7702</v>
      </c>
      <c r="M783" s="31" t="s">
        <v>7703</v>
      </c>
      <c r="N783" s="2" t="s">
        <v>7903</v>
      </c>
      <c r="O783" s="2" t="s">
        <v>7705</v>
      </c>
      <c r="P783" s="155" t="s">
        <v>7737</v>
      </c>
      <c r="Q783" s="2" t="s">
        <v>7757</v>
      </c>
      <c r="R783" s="2">
        <v>96700767</v>
      </c>
      <c r="S783" s="159" t="s">
        <v>8963</v>
      </c>
      <c r="T783" s="159">
        <v>1574</v>
      </c>
      <c r="U783" s="159" t="s">
        <v>107</v>
      </c>
      <c r="V783" s="3" t="s">
        <v>7709</v>
      </c>
      <c r="W783" s="2">
        <v>200</v>
      </c>
      <c r="X783" s="2"/>
      <c r="Y783" s="2"/>
      <c r="Z783" s="2"/>
      <c r="AA783" s="2"/>
      <c r="AB783" s="2"/>
      <c r="AC783" s="2"/>
      <c r="AD783" s="2"/>
      <c r="AE783" s="2"/>
      <c r="AF783" s="2"/>
      <c r="AG783" s="2"/>
      <c r="AH783" s="2"/>
      <c r="AI783" s="2"/>
      <c r="AJ783" s="2"/>
      <c r="AK783" s="2"/>
      <c r="AL783" s="2"/>
      <c r="AM783" s="2"/>
      <c r="AN783" s="2"/>
    </row>
    <row r="784" spans="2:40">
      <c r="B784" s="26">
        <v>1469</v>
      </c>
      <c r="C784" s="26" t="str">
        <f t="shared" si="88"/>
        <v>Y</v>
      </c>
      <c r="D784" s="26" t="b">
        <f t="shared" si="89"/>
        <v>1</v>
      </c>
      <c r="E784" s="26" t="str">
        <f t="shared" si="90"/>
        <v>Y</v>
      </c>
      <c r="F784" s="2" t="s">
        <v>8965</v>
      </c>
      <c r="G784" s="2" t="str">
        <f t="shared" si="91"/>
        <v>ConTab_BOM_KP_Baseplates_1469</v>
      </c>
      <c r="H784" s="16" t="s">
        <v>383</v>
      </c>
      <c r="I784" s="16"/>
      <c r="J784" s="16"/>
      <c r="K784" s="31" t="s">
        <v>7701</v>
      </c>
      <c r="L784" s="31" t="s">
        <v>7702</v>
      </c>
      <c r="M784" s="31" t="s">
        <v>7703</v>
      </c>
      <c r="N784" s="2" t="s">
        <v>8187</v>
      </c>
      <c r="O784" s="2" t="s">
        <v>7705</v>
      </c>
      <c r="P784" s="155" t="s">
        <v>7737</v>
      </c>
      <c r="Q784" s="2" t="s">
        <v>8046</v>
      </c>
      <c r="R784" s="2">
        <v>98256073</v>
      </c>
      <c r="S784" s="159" t="s">
        <v>8966</v>
      </c>
      <c r="T784" s="159">
        <v>1712</v>
      </c>
      <c r="U784" s="159" t="s">
        <v>107</v>
      </c>
      <c r="V784" s="3" t="s">
        <v>7709</v>
      </c>
      <c r="W784" s="2">
        <v>240</v>
      </c>
      <c r="X784" s="2"/>
      <c r="Y784" s="2"/>
      <c r="Z784" s="2"/>
      <c r="AA784" s="2"/>
      <c r="AB784" s="2"/>
      <c r="AC784" s="2"/>
      <c r="AD784" s="2"/>
      <c r="AE784" s="2"/>
      <c r="AF784" s="2"/>
      <c r="AG784" s="2"/>
      <c r="AH784" s="2"/>
      <c r="AI784" s="2"/>
      <c r="AJ784" s="2"/>
      <c r="AK784" s="2"/>
      <c r="AL784" s="2"/>
      <c r="AM784" s="2"/>
      <c r="AN784" s="2"/>
    </row>
    <row r="785" spans="2:40">
      <c r="B785" s="26">
        <v>1470</v>
      </c>
      <c r="C785" s="26" t="str">
        <f t="shared" si="88"/>
        <v>Y</v>
      </c>
      <c r="D785" s="26" t="b">
        <f t="shared" si="89"/>
        <v>1</v>
      </c>
      <c r="E785" s="26" t="str">
        <f t="shared" si="90"/>
        <v>Y</v>
      </c>
      <c r="F785" s="2" t="s">
        <v>8967</v>
      </c>
      <c r="G785" s="2" t="str">
        <f t="shared" si="91"/>
        <v>ConTab_BOM_KP_Baseplates_1470</v>
      </c>
      <c r="H785" s="16" t="s">
        <v>383</v>
      </c>
      <c r="I785" s="16"/>
      <c r="J785" s="16"/>
      <c r="K785" s="31" t="s">
        <v>7701</v>
      </c>
      <c r="L785" s="31" t="s">
        <v>7702</v>
      </c>
      <c r="M785" s="31" t="s">
        <v>7703</v>
      </c>
      <c r="N785" s="2" t="s">
        <v>8191</v>
      </c>
      <c r="O785" s="2" t="s">
        <v>7705</v>
      </c>
      <c r="P785" s="155" t="s">
        <v>7737</v>
      </c>
      <c r="Q785" s="2" t="s">
        <v>8046</v>
      </c>
      <c r="R785" s="2">
        <v>98256073</v>
      </c>
      <c r="S785" s="159" t="s">
        <v>8966</v>
      </c>
      <c r="T785" s="159">
        <v>1712</v>
      </c>
      <c r="U785" s="159" t="s">
        <v>107</v>
      </c>
      <c r="V785" s="3" t="s">
        <v>7709</v>
      </c>
      <c r="W785" s="2">
        <v>240</v>
      </c>
      <c r="X785" s="2"/>
      <c r="Y785" s="2"/>
      <c r="Z785" s="2"/>
      <c r="AA785" s="2"/>
      <c r="AB785" s="2"/>
      <c r="AC785" s="2"/>
      <c r="AD785" s="2"/>
      <c r="AE785" s="2"/>
      <c r="AF785" s="2"/>
      <c r="AG785" s="2"/>
      <c r="AH785" s="2"/>
      <c r="AI785" s="2"/>
      <c r="AJ785" s="2"/>
      <c r="AK785" s="2"/>
      <c r="AL785" s="2"/>
      <c r="AM785" s="2"/>
      <c r="AN785" s="2"/>
    </row>
    <row r="786" spans="2:40">
      <c r="B786" s="26">
        <v>1471</v>
      </c>
      <c r="C786" s="26" t="str">
        <f t="shared" si="88"/>
        <v>Y</v>
      </c>
      <c r="D786" s="26" t="b">
        <f t="shared" si="89"/>
        <v>1</v>
      </c>
      <c r="E786" s="26" t="str">
        <f t="shared" si="90"/>
        <v>Y</v>
      </c>
      <c r="F786" s="2" t="s">
        <v>8968</v>
      </c>
      <c r="G786" s="2" t="str">
        <f t="shared" si="91"/>
        <v>ConTab_BOM_KP_Baseplates_1471</v>
      </c>
      <c r="H786" s="16" t="s">
        <v>383</v>
      </c>
      <c r="I786" s="16"/>
      <c r="J786" s="16"/>
      <c r="K786" s="31" t="s">
        <v>7701</v>
      </c>
      <c r="L786" s="31" t="s">
        <v>7702</v>
      </c>
      <c r="M786" s="31" t="s">
        <v>7703</v>
      </c>
      <c r="N786" s="2" t="s">
        <v>8695</v>
      </c>
      <c r="O786" s="2" t="s">
        <v>7705</v>
      </c>
      <c r="P786" s="155" t="s">
        <v>7737</v>
      </c>
      <c r="Q786" s="2" t="s">
        <v>8332</v>
      </c>
      <c r="R786" s="2">
        <v>96700770</v>
      </c>
      <c r="S786" s="159" t="s">
        <v>8969</v>
      </c>
      <c r="T786" s="159">
        <v>1847</v>
      </c>
      <c r="U786" s="159" t="s">
        <v>107</v>
      </c>
      <c r="V786" s="3" t="s">
        <v>7709</v>
      </c>
      <c r="W786" s="2">
        <v>265</v>
      </c>
      <c r="X786" s="2"/>
      <c r="Y786" s="2"/>
      <c r="Z786" s="2"/>
      <c r="AA786" s="2"/>
      <c r="AB786" s="2"/>
      <c r="AC786" s="2"/>
      <c r="AD786" s="2"/>
      <c r="AE786" s="2"/>
      <c r="AF786" s="2"/>
      <c r="AG786" s="2"/>
      <c r="AH786" s="2"/>
      <c r="AI786" s="2"/>
      <c r="AJ786" s="2"/>
      <c r="AK786" s="2"/>
      <c r="AL786" s="2"/>
      <c r="AM786" s="2"/>
      <c r="AN786" s="2"/>
    </row>
    <row r="787" spans="2:40">
      <c r="B787" s="26">
        <v>1472</v>
      </c>
      <c r="C787" s="26" t="str">
        <f t="shared" si="88"/>
        <v>Y</v>
      </c>
      <c r="D787" s="26" t="b">
        <f t="shared" si="89"/>
        <v>1</v>
      </c>
      <c r="E787" s="26" t="str">
        <f t="shared" si="90"/>
        <v>Y</v>
      </c>
      <c r="F787" s="2" t="s">
        <v>8970</v>
      </c>
      <c r="G787" s="2" t="str">
        <f t="shared" si="91"/>
        <v>ConTab_BOM_KP_Baseplates_1472</v>
      </c>
      <c r="H787" s="16" t="s">
        <v>383</v>
      </c>
      <c r="I787" s="16"/>
      <c r="J787" s="16"/>
      <c r="K787" s="31" t="s">
        <v>7701</v>
      </c>
      <c r="L787" s="31" t="s">
        <v>7702</v>
      </c>
      <c r="M787" s="31" t="s">
        <v>7703</v>
      </c>
      <c r="N787" s="2" t="s">
        <v>8699</v>
      </c>
      <c r="O787" s="2" t="s">
        <v>7705</v>
      </c>
      <c r="P787" s="155" t="s">
        <v>7737</v>
      </c>
      <c r="Q787" s="2" t="s">
        <v>8332</v>
      </c>
      <c r="R787" s="2">
        <v>96700770</v>
      </c>
      <c r="S787" s="159" t="s">
        <v>8969</v>
      </c>
      <c r="T787" s="159">
        <v>1847</v>
      </c>
      <c r="U787" s="159" t="s">
        <v>107</v>
      </c>
      <c r="V787" s="3" t="s">
        <v>7709</v>
      </c>
      <c r="W787" s="2">
        <v>265</v>
      </c>
      <c r="X787" s="2"/>
      <c r="Y787" s="2"/>
      <c r="Z787" s="2"/>
      <c r="AA787" s="2"/>
      <c r="AB787" s="2"/>
      <c r="AC787" s="2"/>
      <c r="AD787" s="2"/>
      <c r="AE787" s="2"/>
      <c r="AF787" s="2"/>
      <c r="AG787" s="2"/>
      <c r="AH787" s="2"/>
      <c r="AI787" s="2"/>
      <c r="AJ787" s="2"/>
      <c r="AK787" s="2"/>
      <c r="AL787" s="2"/>
      <c r="AM787" s="2"/>
      <c r="AN787" s="2"/>
    </row>
    <row r="788" spans="2:40">
      <c r="B788" s="26">
        <v>1473</v>
      </c>
      <c r="C788" s="26" t="str">
        <f t="shared" si="88"/>
        <v>Y</v>
      </c>
      <c r="D788" s="26" t="b">
        <f t="shared" si="89"/>
        <v>1</v>
      </c>
      <c r="E788" s="26" t="str">
        <f t="shared" si="90"/>
        <v>Y</v>
      </c>
      <c r="F788" s="2" t="s">
        <v>8971</v>
      </c>
      <c r="G788" s="2" t="str">
        <f t="shared" si="91"/>
        <v>ConTab_BOM_KP_Baseplates_1473</v>
      </c>
      <c r="H788" s="16" t="s">
        <v>383</v>
      </c>
      <c r="I788" s="16"/>
      <c r="J788" s="16"/>
      <c r="K788" s="31" t="s">
        <v>7701</v>
      </c>
      <c r="L788" s="31" t="s">
        <v>7702</v>
      </c>
      <c r="M788" s="31" t="s">
        <v>7703</v>
      </c>
      <c r="N788" s="2" t="s">
        <v>7762</v>
      </c>
      <c r="O788" s="2" t="s">
        <v>7705</v>
      </c>
      <c r="P788" s="155" t="s">
        <v>7737</v>
      </c>
      <c r="Q788" s="2" t="s">
        <v>7757</v>
      </c>
      <c r="R788" s="2">
        <v>96700771</v>
      </c>
      <c r="S788" s="159" t="s">
        <v>8972</v>
      </c>
      <c r="T788" s="159">
        <v>1776</v>
      </c>
      <c r="U788" s="159" t="s">
        <v>107</v>
      </c>
      <c r="V788" s="3" t="s">
        <v>7709</v>
      </c>
      <c r="W788" s="2">
        <v>265</v>
      </c>
      <c r="X788" s="2"/>
      <c r="Y788" s="2"/>
      <c r="Z788" s="2"/>
      <c r="AA788" s="2"/>
      <c r="AB788" s="2"/>
      <c r="AC788" s="2"/>
      <c r="AD788" s="2"/>
      <c r="AE788" s="2"/>
      <c r="AF788" s="2"/>
      <c r="AG788" s="2"/>
      <c r="AH788" s="2"/>
      <c r="AI788" s="2"/>
      <c r="AJ788" s="2"/>
      <c r="AK788" s="2"/>
      <c r="AL788" s="2"/>
      <c r="AM788" s="2"/>
      <c r="AN788" s="2"/>
    </row>
    <row r="789" spans="2:40">
      <c r="B789" s="26">
        <v>1474</v>
      </c>
      <c r="C789" s="26" t="str">
        <f t="shared" si="88"/>
        <v>Y</v>
      </c>
      <c r="D789" s="26" t="b">
        <f t="shared" si="89"/>
        <v>1</v>
      </c>
      <c r="E789" s="26" t="str">
        <f t="shared" si="90"/>
        <v>Y</v>
      </c>
      <c r="F789" s="2" t="s">
        <v>8973</v>
      </c>
      <c r="G789" s="2" t="str">
        <f t="shared" si="91"/>
        <v>ConTab_BOM_KP_Baseplates_1474</v>
      </c>
      <c r="H789" s="16" t="s">
        <v>383</v>
      </c>
      <c r="I789" s="16"/>
      <c r="J789" s="16"/>
      <c r="K789" s="31" t="s">
        <v>7701</v>
      </c>
      <c r="L789" s="31" t="s">
        <v>7702</v>
      </c>
      <c r="M789" s="31" t="s">
        <v>7703</v>
      </c>
      <c r="N789" s="2" t="s">
        <v>7765</v>
      </c>
      <c r="O789" s="2" t="s">
        <v>7705</v>
      </c>
      <c r="P789" s="155" t="s">
        <v>7737</v>
      </c>
      <c r="Q789" s="2" t="s">
        <v>7757</v>
      </c>
      <c r="R789" s="2">
        <v>96700771</v>
      </c>
      <c r="S789" s="159" t="s">
        <v>8972</v>
      </c>
      <c r="T789" s="159">
        <v>1776</v>
      </c>
      <c r="U789" s="159" t="s">
        <v>107</v>
      </c>
      <c r="V789" s="3" t="s">
        <v>7709</v>
      </c>
      <c r="W789" s="2">
        <v>265</v>
      </c>
      <c r="X789" s="2"/>
      <c r="Y789" s="2"/>
      <c r="Z789" s="2"/>
      <c r="AA789" s="2"/>
      <c r="AB789" s="2"/>
      <c r="AC789" s="2"/>
      <c r="AD789" s="2"/>
      <c r="AE789" s="2"/>
      <c r="AF789" s="2"/>
      <c r="AG789" s="2"/>
      <c r="AH789" s="2"/>
      <c r="AI789" s="2"/>
      <c r="AJ789" s="2"/>
      <c r="AK789" s="2"/>
      <c r="AL789" s="2"/>
      <c r="AM789" s="2"/>
      <c r="AN789" s="2"/>
    </row>
    <row r="790" spans="2:40">
      <c r="B790" s="26">
        <v>1475</v>
      </c>
      <c r="C790" s="26" t="str">
        <f t="shared" si="88"/>
        <v>Y</v>
      </c>
      <c r="D790" s="26" t="b">
        <f t="shared" si="89"/>
        <v>1</v>
      </c>
      <c r="E790" s="26" t="str">
        <f t="shared" si="90"/>
        <v>Y</v>
      </c>
      <c r="F790" s="2" t="s">
        <v>8974</v>
      </c>
      <c r="G790" s="2" t="str">
        <f t="shared" si="91"/>
        <v>ConTab_BOM_KP_Baseplates_1475</v>
      </c>
      <c r="H790" s="16" t="s">
        <v>383</v>
      </c>
      <c r="I790" s="16"/>
      <c r="J790" s="16"/>
      <c r="K790" s="31" t="s">
        <v>7701</v>
      </c>
      <c r="L790" s="31" t="s">
        <v>7702</v>
      </c>
      <c r="M790" s="31" t="s">
        <v>7703</v>
      </c>
      <c r="N790" s="2" t="s">
        <v>8954</v>
      </c>
      <c r="O790" s="2" t="s">
        <v>7705</v>
      </c>
      <c r="P790" s="155" t="s">
        <v>7737</v>
      </c>
      <c r="Q790" s="2" t="s">
        <v>8975</v>
      </c>
      <c r="R790" s="2">
        <v>96700772</v>
      </c>
      <c r="S790" s="159" t="s">
        <v>8976</v>
      </c>
      <c r="T790" s="159">
        <v>2322</v>
      </c>
      <c r="U790" s="159" t="s">
        <v>107</v>
      </c>
      <c r="V790" s="3" t="s">
        <v>7709</v>
      </c>
      <c r="W790" s="2">
        <v>310</v>
      </c>
      <c r="X790" s="2"/>
      <c r="Y790" s="2"/>
      <c r="Z790" s="2"/>
      <c r="AA790" s="2"/>
      <c r="AB790" s="2"/>
      <c r="AC790" s="2"/>
      <c r="AD790" s="2"/>
      <c r="AE790" s="2"/>
      <c r="AF790" s="2"/>
      <c r="AG790" s="2"/>
      <c r="AH790" s="2"/>
      <c r="AI790" s="2"/>
      <c r="AJ790" s="2"/>
      <c r="AK790" s="2"/>
      <c r="AL790" s="2"/>
      <c r="AM790" s="2"/>
      <c r="AN790" s="2"/>
    </row>
    <row r="791" spans="2:40">
      <c r="B791" s="26">
        <v>1476</v>
      </c>
      <c r="C791" s="26" t="str">
        <f t="shared" ref="C791:C825" si="92">IF(K791 = "BaseplateSteel","Y","N")</f>
        <v>Y</v>
      </c>
      <c r="D791" s="26" t="b">
        <f t="shared" ref="D791:D825" si="93">OR(P791 = "Woods_Sureflex", P791 = "Falk_T10_Grid")</f>
        <v>1</v>
      </c>
      <c r="E791" s="26" t="str">
        <f t="shared" ref="E791:E825" si="94">IF(AND(C791="Y", D791=TRUE),"Y","N")</f>
        <v>Y</v>
      </c>
      <c r="F791" s="2" t="s">
        <v>8977</v>
      </c>
      <c r="G791" s="2" t="str">
        <f t="shared" ref="G791:G825" si="95">IF(E791="Y",F791,"")</f>
        <v>ConTab_BOM_KP_Baseplates_1476</v>
      </c>
      <c r="H791" s="16" t="s">
        <v>383</v>
      </c>
      <c r="I791" s="16"/>
      <c r="J791" s="16"/>
      <c r="K791" s="31" t="s">
        <v>7701</v>
      </c>
      <c r="L791" s="31" t="s">
        <v>7702</v>
      </c>
      <c r="M791" s="31" t="s">
        <v>7703</v>
      </c>
      <c r="N791" s="2" t="s">
        <v>8958</v>
      </c>
      <c r="O791" s="2" t="s">
        <v>7705</v>
      </c>
      <c r="P791" s="155" t="s">
        <v>7737</v>
      </c>
      <c r="Q791" s="2" t="s">
        <v>8975</v>
      </c>
      <c r="R791" s="2">
        <v>96700772</v>
      </c>
      <c r="S791" s="159" t="s">
        <v>8976</v>
      </c>
      <c r="T791" s="159">
        <v>2322</v>
      </c>
      <c r="U791" s="159" t="s">
        <v>107</v>
      </c>
      <c r="V791" s="3" t="s">
        <v>7709</v>
      </c>
      <c r="W791" s="2">
        <v>310</v>
      </c>
      <c r="X791" s="2"/>
      <c r="Y791" s="2"/>
      <c r="Z791" s="2"/>
      <c r="AA791" s="2"/>
      <c r="AB791" s="2"/>
      <c r="AC791" s="2"/>
      <c r="AD791" s="2"/>
      <c r="AE791" s="2"/>
      <c r="AF791" s="2"/>
      <c r="AG791" s="2"/>
      <c r="AH791" s="2"/>
      <c r="AI791" s="2"/>
      <c r="AJ791" s="2"/>
      <c r="AK791" s="2"/>
      <c r="AL791" s="2"/>
      <c r="AM791" s="2"/>
      <c r="AN791" s="2"/>
    </row>
    <row r="792" spans="2:40">
      <c r="B792" s="26">
        <v>1477</v>
      </c>
      <c r="C792" s="26" t="str">
        <f t="shared" si="92"/>
        <v>Y</v>
      </c>
      <c r="D792" s="26" t="b">
        <f t="shared" si="93"/>
        <v>1</v>
      </c>
      <c r="E792" s="26" t="str">
        <f t="shared" si="94"/>
        <v>Y</v>
      </c>
      <c r="F792" s="2" t="s">
        <v>8978</v>
      </c>
      <c r="G792" s="2" t="str">
        <f t="shared" si="95"/>
        <v>ConTab_BOM_KP_Baseplates_1477</v>
      </c>
      <c r="H792" s="16" t="s">
        <v>383</v>
      </c>
      <c r="I792" s="16"/>
      <c r="J792" s="16"/>
      <c r="K792" s="31" t="s">
        <v>7701</v>
      </c>
      <c r="L792" s="31" t="s">
        <v>7702</v>
      </c>
      <c r="M792" s="31" t="s">
        <v>7703</v>
      </c>
      <c r="N792" s="2" t="s">
        <v>8326</v>
      </c>
      <c r="O792" s="2" t="s">
        <v>7705</v>
      </c>
      <c r="P792" s="155" t="s">
        <v>7737</v>
      </c>
      <c r="Q792" s="2" t="s">
        <v>8046</v>
      </c>
      <c r="R792" s="2">
        <v>96700773</v>
      </c>
      <c r="S792" s="159" t="s">
        <v>8979</v>
      </c>
      <c r="T792" s="159">
        <v>2186</v>
      </c>
      <c r="U792" s="159" t="s">
        <v>107</v>
      </c>
      <c r="V792" s="3" t="s">
        <v>7709</v>
      </c>
      <c r="W792" s="2">
        <v>310</v>
      </c>
      <c r="X792" s="2"/>
      <c r="Y792" s="2"/>
      <c r="Z792" s="2"/>
      <c r="AA792" s="2"/>
      <c r="AB792" s="2"/>
      <c r="AC792" s="2"/>
      <c r="AD792" s="2"/>
      <c r="AE792" s="2"/>
      <c r="AF792" s="2"/>
      <c r="AG792" s="2"/>
      <c r="AH792" s="2"/>
      <c r="AI792" s="2"/>
      <c r="AJ792" s="2"/>
      <c r="AK792" s="2"/>
      <c r="AL792" s="2"/>
      <c r="AM792" s="2"/>
      <c r="AN792" s="2"/>
    </row>
    <row r="793" spans="2:40">
      <c r="B793" s="26">
        <v>1478</v>
      </c>
      <c r="C793" s="26" t="str">
        <f t="shared" si="92"/>
        <v>Y</v>
      </c>
      <c r="D793" s="26" t="b">
        <f t="shared" si="93"/>
        <v>1</v>
      </c>
      <c r="E793" s="26" t="str">
        <f t="shared" si="94"/>
        <v>Y</v>
      </c>
      <c r="F793" s="2" t="s">
        <v>8980</v>
      </c>
      <c r="G793" s="2" t="str">
        <f t="shared" si="95"/>
        <v>ConTab_BOM_KP_Baseplates_1478</v>
      </c>
      <c r="H793" s="16" t="s">
        <v>383</v>
      </c>
      <c r="I793" s="16"/>
      <c r="J793" s="16"/>
      <c r="K793" s="31" t="s">
        <v>7701</v>
      </c>
      <c r="L793" s="31" t="s">
        <v>7702</v>
      </c>
      <c r="M793" s="31" t="s">
        <v>7703</v>
      </c>
      <c r="N793" s="2" t="s">
        <v>8329</v>
      </c>
      <c r="O793" s="2" t="s">
        <v>7705</v>
      </c>
      <c r="P793" s="155" t="s">
        <v>7737</v>
      </c>
      <c r="Q793" s="2" t="s">
        <v>8046</v>
      </c>
      <c r="R793" s="2">
        <v>96700773</v>
      </c>
      <c r="S793" s="159" t="s">
        <v>8979</v>
      </c>
      <c r="T793" s="159">
        <v>2186</v>
      </c>
      <c r="U793" s="159" t="s">
        <v>107</v>
      </c>
      <c r="V793" s="3" t="s">
        <v>7709</v>
      </c>
      <c r="W793" s="2">
        <v>310</v>
      </c>
      <c r="X793" s="2"/>
      <c r="Y793" s="2"/>
      <c r="Z793" s="2"/>
      <c r="AA793" s="2"/>
      <c r="AB793" s="2"/>
      <c r="AC793" s="2"/>
      <c r="AD793" s="2"/>
      <c r="AE793" s="2"/>
      <c r="AF793" s="2"/>
      <c r="AG793" s="2"/>
      <c r="AH793" s="2"/>
      <c r="AI793" s="2"/>
      <c r="AJ793" s="2"/>
      <c r="AK793" s="2"/>
      <c r="AL793" s="2"/>
      <c r="AM793" s="2"/>
      <c r="AN793" s="2"/>
    </row>
    <row r="794" spans="2:40">
      <c r="B794" s="26">
        <v>1479</v>
      </c>
      <c r="C794" s="26" t="str">
        <f t="shared" si="92"/>
        <v>Y</v>
      </c>
      <c r="D794" s="26" t="b">
        <f t="shared" si="93"/>
        <v>1</v>
      </c>
      <c r="E794" s="26" t="str">
        <f t="shared" si="94"/>
        <v>Y</v>
      </c>
      <c r="F794" s="2" t="s">
        <v>8981</v>
      </c>
      <c r="G794" s="2" t="str">
        <f t="shared" si="95"/>
        <v>ConTab_BOM_KP_Baseplates_1479</v>
      </c>
      <c r="H794" s="16" t="s">
        <v>383</v>
      </c>
      <c r="I794" s="16"/>
      <c r="J794" s="16"/>
      <c r="K794" s="31" t="s">
        <v>7701</v>
      </c>
      <c r="L794" s="31" t="s">
        <v>7702</v>
      </c>
      <c r="M794" s="31" t="s">
        <v>7703</v>
      </c>
      <c r="N794" s="2" t="s">
        <v>8982</v>
      </c>
      <c r="O794" s="2" t="s">
        <v>7705</v>
      </c>
      <c r="P794" s="155" t="s">
        <v>7737</v>
      </c>
      <c r="Q794" s="2" t="s">
        <v>8983</v>
      </c>
      <c r="R794" s="26">
        <v>98245926</v>
      </c>
      <c r="S794" s="159" t="s">
        <v>8984</v>
      </c>
      <c r="T794" s="159">
        <v>3685</v>
      </c>
      <c r="U794" s="159" t="s">
        <v>107</v>
      </c>
      <c r="V794" s="3" t="s">
        <v>7709</v>
      </c>
      <c r="W794" s="2">
        <v>420</v>
      </c>
      <c r="X794" s="2"/>
      <c r="Y794" s="2"/>
      <c r="Z794" s="2"/>
      <c r="AA794" s="2"/>
      <c r="AB794" s="2"/>
      <c r="AC794" s="2"/>
      <c r="AD794" s="2"/>
      <c r="AE794" s="2"/>
      <c r="AF794" s="2"/>
      <c r="AG794" s="2"/>
      <c r="AH794" s="2"/>
      <c r="AI794" s="2"/>
      <c r="AJ794" s="2"/>
      <c r="AK794" s="2"/>
      <c r="AL794" s="2"/>
      <c r="AM794" s="2"/>
      <c r="AN794" s="2"/>
    </row>
    <row r="795" spans="2:40">
      <c r="B795" s="26">
        <v>1480</v>
      </c>
      <c r="C795" s="26" t="str">
        <f t="shared" si="92"/>
        <v>Y</v>
      </c>
      <c r="D795" s="26" t="b">
        <f t="shared" si="93"/>
        <v>1</v>
      </c>
      <c r="E795" s="26" t="str">
        <f t="shared" si="94"/>
        <v>Y</v>
      </c>
      <c r="F795" s="2" t="s">
        <v>8985</v>
      </c>
      <c r="G795" s="2" t="str">
        <f t="shared" si="95"/>
        <v>ConTab_BOM_KP_Baseplates_1480</v>
      </c>
      <c r="H795" s="16" t="s">
        <v>383</v>
      </c>
      <c r="I795" s="16"/>
      <c r="J795" s="16"/>
      <c r="K795" s="31" t="s">
        <v>7701</v>
      </c>
      <c r="L795" s="31" t="s">
        <v>7702</v>
      </c>
      <c r="M795" s="31" t="s">
        <v>7703</v>
      </c>
      <c r="N795" s="2" t="s">
        <v>8986</v>
      </c>
      <c r="O795" s="2" t="s">
        <v>7705</v>
      </c>
      <c r="P795" s="155" t="s">
        <v>7737</v>
      </c>
      <c r="Q795" s="2" t="s">
        <v>8983</v>
      </c>
      <c r="R795" s="26">
        <v>98245926</v>
      </c>
      <c r="S795" s="159" t="s">
        <v>8987</v>
      </c>
      <c r="T795" s="159">
        <v>3685</v>
      </c>
      <c r="U795" s="159" t="s">
        <v>107</v>
      </c>
      <c r="V795" s="3" t="s">
        <v>7709</v>
      </c>
      <c r="W795" s="2">
        <v>420</v>
      </c>
      <c r="X795" s="2"/>
      <c r="Y795" s="2"/>
      <c r="Z795" s="2"/>
      <c r="AA795" s="2"/>
      <c r="AB795" s="2"/>
      <c r="AC795" s="2"/>
      <c r="AD795" s="2"/>
      <c r="AE795" s="2"/>
      <c r="AF795" s="2"/>
      <c r="AG795" s="2"/>
      <c r="AH795" s="2"/>
      <c r="AI795" s="2"/>
      <c r="AJ795" s="2"/>
      <c r="AK795" s="2"/>
      <c r="AL795" s="2"/>
      <c r="AM795" s="2"/>
      <c r="AN795" s="2"/>
    </row>
    <row r="796" spans="2:40">
      <c r="B796" s="26">
        <v>1481</v>
      </c>
      <c r="C796" s="26" t="str">
        <f t="shared" si="92"/>
        <v>Y</v>
      </c>
      <c r="D796" s="26" t="b">
        <f t="shared" si="93"/>
        <v>1</v>
      </c>
      <c r="E796" s="26" t="str">
        <f t="shared" si="94"/>
        <v>Y</v>
      </c>
      <c r="F796" s="2" t="s">
        <v>8988</v>
      </c>
      <c r="G796" s="2" t="str">
        <f t="shared" si="95"/>
        <v>ConTab_BOM_KP_Baseplates_1481</v>
      </c>
      <c r="H796" s="16" t="s">
        <v>383</v>
      </c>
      <c r="I796" s="16"/>
      <c r="J796" s="16"/>
      <c r="K796" s="31" t="s">
        <v>7701</v>
      </c>
      <c r="L796" s="31" t="s">
        <v>7702</v>
      </c>
      <c r="M796" s="31" t="s">
        <v>7703</v>
      </c>
      <c r="N796" s="2" t="s">
        <v>8331</v>
      </c>
      <c r="O796" s="2" t="s">
        <v>7705</v>
      </c>
      <c r="P796" s="155" t="s">
        <v>7737</v>
      </c>
      <c r="Q796" s="2" t="s">
        <v>8332</v>
      </c>
      <c r="R796" s="2">
        <v>96700774</v>
      </c>
      <c r="S796" s="159" t="s">
        <v>8989</v>
      </c>
      <c r="T796" s="159">
        <v>3685</v>
      </c>
      <c r="U796" s="159" t="s">
        <v>107</v>
      </c>
      <c r="V796" s="3" t="s">
        <v>7709</v>
      </c>
      <c r="W796" s="2">
        <v>420</v>
      </c>
      <c r="X796" s="2"/>
      <c r="Y796" s="2"/>
      <c r="Z796" s="2"/>
      <c r="AA796" s="2"/>
      <c r="AB796" s="2"/>
      <c r="AC796" s="2"/>
      <c r="AD796" s="2"/>
      <c r="AE796" s="2"/>
      <c r="AF796" s="2"/>
      <c r="AG796" s="2"/>
      <c r="AH796" s="2"/>
      <c r="AI796" s="2"/>
      <c r="AJ796" s="2"/>
      <c r="AK796" s="2"/>
      <c r="AL796" s="2"/>
      <c r="AM796" s="2"/>
      <c r="AN796" s="2"/>
    </row>
    <row r="797" spans="2:40">
      <c r="B797" s="26">
        <v>1482</v>
      </c>
      <c r="C797" s="26" t="str">
        <f t="shared" si="92"/>
        <v>Y</v>
      </c>
      <c r="D797" s="26" t="b">
        <f t="shared" si="93"/>
        <v>1</v>
      </c>
      <c r="E797" s="26" t="str">
        <f t="shared" si="94"/>
        <v>Y</v>
      </c>
      <c r="F797" s="2" t="s">
        <v>8990</v>
      </c>
      <c r="G797" s="2" t="str">
        <f t="shared" si="95"/>
        <v>ConTab_BOM_KP_Baseplates_1482</v>
      </c>
      <c r="H797" s="16" t="s">
        <v>383</v>
      </c>
      <c r="I797" s="16"/>
      <c r="J797" s="16"/>
      <c r="K797" s="31" t="s">
        <v>7701</v>
      </c>
      <c r="L797" s="31" t="s">
        <v>7702</v>
      </c>
      <c r="M797" s="31" t="s">
        <v>7703</v>
      </c>
      <c r="N797" s="2" t="s">
        <v>8335</v>
      </c>
      <c r="O797" s="2" t="s">
        <v>7705</v>
      </c>
      <c r="P797" s="155" t="s">
        <v>7737</v>
      </c>
      <c r="Q797" s="2" t="s">
        <v>8332</v>
      </c>
      <c r="R797" s="2">
        <v>96700774</v>
      </c>
      <c r="S797" s="159" t="s">
        <v>8991</v>
      </c>
      <c r="T797" s="159">
        <v>3685</v>
      </c>
      <c r="U797" s="159" t="s">
        <v>107</v>
      </c>
      <c r="V797" s="3" t="s">
        <v>7709</v>
      </c>
      <c r="W797" s="2">
        <v>420</v>
      </c>
      <c r="X797" s="2"/>
      <c r="Y797" s="2"/>
      <c r="Z797" s="2"/>
      <c r="AA797" s="2"/>
      <c r="AB797" s="2"/>
      <c r="AC797" s="2"/>
      <c r="AD797" s="2"/>
      <c r="AE797" s="2"/>
      <c r="AF797" s="2"/>
      <c r="AG797" s="2"/>
      <c r="AH797" s="2"/>
      <c r="AI797" s="2"/>
      <c r="AJ797" s="2"/>
      <c r="AK797" s="2"/>
      <c r="AL797" s="2"/>
      <c r="AM797" s="2"/>
      <c r="AN797" s="2"/>
    </row>
    <row r="798" spans="2:40">
      <c r="B798" s="26">
        <v>1501</v>
      </c>
      <c r="C798" s="26" t="str">
        <f t="shared" si="92"/>
        <v>Y</v>
      </c>
      <c r="D798" s="26" t="b">
        <f t="shared" si="93"/>
        <v>0</v>
      </c>
      <c r="E798" s="26" t="str">
        <f t="shared" si="94"/>
        <v>N</v>
      </c>
      <c r="F798" s="2" t="s">
        <v>8992</v>
      </c>
      <c r="G798" s="2" t="str">
        <f t="shared" si="95"/>
        <v/>
      </c>
      <c r="H798" s="16" t="s">
        <v>383</v>
      </c>
      <c r="I798" s="16"/>
      <c r="J798" s="16"/>
      <c r="K798" s="31" t="s">
        <v>7701</v>
      </c>
      <c r="L798" s="31" t="s">
        <v>7702</v>
      </c>
      <c r="M798" s="31" t="s">
        <v>7703</v>
      </c>
      <c r="N798" s="2" t="s">
        <v>7725</v>
      </c>
      <c r="O798" s="2" t="s">
        <v>7705</v>
      </c>
      <c r="P798" s="155" t="s">
        <v>7767</v>
      </c>
      <c r="Q798" s="2" t="s">
        <v>7780</v>
      </c>
      <c r="R798" s="2">
        <v>96700775</v>
      </c>
      <c r="S798" s="159" t="s">
        <v>8993</v>
      </c>
      <c r="T798" s="159">
        <v>1983</v>
      </c>
      <c r="U798" s="159" t="s">
        <v>107</v>
      </c>
      <c r="V798" s="3" t="s">
        <v>7709</v>
      </c>
      <c r="W798" s="2">
        <v>135</v>
      </c>
      <c r="X798" s="2"/>
      <c r="Y798" s="2"/>
      <c r="Z798" s="2"/>
      <c r="AA798" s="2"/>
      <c r="AB798" s="2"/>
      <c r="AC798" s="2"/>
      <c r="AD798" s="2"/>
      <c r="AE798" s="2"/>
      <c r="AF798" s="2"/>
      <c r="AG798" s="2"/>
      <c r="AH798" s="2"/>
      <c r="AI798" s="2"/>
      <c r="AJ798" s="2"/>
      <c r="AK798" s="2"/>
      <c r="AL798" s="2"/>
      <c r="AM798" s="2"/>
      <c r="AN798" s="2"/>
    </row>
    <row r="799" spans="2:40">
      <c r="B799" s="26">
        <v>1502</v>
      </c>
      <c r="C799" s="26" t="str">
        <f t="shared" si="92"/>
        <v>Y</v>
      </c>
      <c r="D799" s="26" t="b">
        <f t="shared" si="93"/>
        <v>0</v>
      </c>
      <c r="E799" s="26" t="str">
        <f t="shared" si="94"/>
        <v>N</v>
      </c>
      <c r="F799" s="2" t="s">
        <v>8994</v>
      </c>
      <c r="G799" s="2" t="str">
        <f t="shared" si="95"/>
        <v/>
      </c>
      <c r="H799" s="16" t="s">
        <v>383</v>
      </c>
      <c r="I799" s="16"/>
      <c r="J799" s="16"/>
      <c r="K799" s="31" t="s">
        <v>7701</v>
      </c>
      <c r="L799" s="31" t="s">
        <v>7702</v>
      </c>
      <c r="M799" s="31" t="s">
        <v>7703</v>
      </c>
      <c r="N799" s="2" t="s">
        <v>7729</v>
      </c>
      <c r="O799" s="2" t="s">
        <v>7705</v>
      </c>
      <c r="P799" s="155" t="s">
        <v>7767</v>
      </c>
      <c r="Q799" s="2" t="s">
        <v>7780</v>
      </c>
      <c r="R799" s="2">
        <v>96700775</v>
      </c>
      <c r="S799" s="159" t="s">
        <v>8993</v>
      </c>
      <c r="T799" s="159">
        <v>1983</v>
      </c>
      <c r="U799" s="159" t="s">
        <v>107</v>
      </c>
      <c r="V799" s="3" t="s">
        <v>7709</v>
      </c>
      <c r="W799" s="2">
        <v>135</v>
      </c>
      <c r="X799" s="2"/>
      <c r="Y799" s="2"/>
      <c r="Z799" s="2"/>
      <c r="AA799" s="2"/>
      <c r="AB799" s="2"/>
      <c r="AC799" s="2"/>
      <c r="AD799" s="2"/>
      <c r="AE799" s="2"/>
      <c r="AF799" s="2"/>
      <c r="AG799" s="2"/>
      <c r="AH799" s="2"/>
      <c r="AI799" s="2"/>
      <c r="AJ799" s="2"/>
      <c r="AK799" s="2"/>
      <c r="AL799" s="2"/>
      <c r="AM799" s="2"/>
      <c r="AN799" s="2"/>
    </row>
    <row r="800" spans="2:40">
      <c r="B800" s="26">
        <v>1503</v>
      </c>
      <c r="C800" s="26" t="str">
        <f t="shared" si="92"/>
        <v>Y</v>
      </c>
      <c r="D800" s="26" t="b">
        <f t="shared" si="93"/>
        <v>0</v>
      </c>
      <c r="E800" s="26" t="str">
        <f t="shared" si="94"/>
        <v>N</v>
      </c>
      <c r="F800" s="2" t="s">
        <v>8995</v>
      </c>
      <c r="G800" s="2" t="str">
        <f t="shared" si="95"/>
        <v/>
      </c>
      <c r="H800" s="16" t="s">
        <v>383</v>
      </c>
      <c r="I800" s="16"/>
      <c r="J800" s="16"/>
      <c r="K800" s="31" t="s">
        <v>7701</v>
      </c>
      <c r="L800" s="31" t="s">
        <v>7702</v>
      </c>
      <c r="M800" s="31" t="s">
        <v>7703</v>
      </c>
      <c r="N800" s="2" t="s">
        <v>7900</v>
      </c>
      <c r="O800" s="2" t="s">
        <v>7705</v>
      </c>
      <c r="P800" s="155" t="s">
        <v>7767</v>
      </c>
      <c r="Q800" s="2" t="s">
        <v>8214</v>
      </c>
      <c r="R800" s="2">
        <v>96700776</v>
      </c>
      <c r="S800" s="159" t="s">
        <v>8996</v>
      </c>
      <c r="T800" s="159">
        <v>2119</v>
      </c>
      <c r="U800" s="159" t="s">
        <v>107</v>
      </c>
      <c r="V800" s="3" t="s">
        <v>7709</v>
      </c>
      <c r="W800" s="2">
        <v>200</v>
      </c>
      <c r="X800" s="2"/>
      <c r="Y800" s="2"/>
      <c r="Z800" s="2"/>
      <c r="AA800" s="2"/>
      <c r="AB800" s="2"/>
      <c r="AC800" s="2"/>
      <c r="AD800" s="2"/>
      <c r="AE800" s="2"/>
      <c r="AF800" s="2"/>
      <c r="AG800" s="2"/>
      <c r="AH800" s="2"/>
      <c r="AI800" s="2"/>
      <c r="AJ800" s="2"/>
      <c r="AK800" s="2"/>
      <c r="AL800" s="2"/>
      <c r="AM800" s="2"/>
      <c r="AN800" s="2"/>
    </row>
    <row r="801" spans="2:40">
      <c r="B801" s="26">
        <v>1504</v>
      </c>
      <c r="C801" s="26" t="str">
        <f t="shared" si="92"/>
        <v>Y</v>
      </c>
      <c r="D801" s="26" t="b">
        <f t="shared" si="93"/>
        <v>0</v>
      </c>
      <c r="E801" s="26" t="str">
        <f t="shared" si="94"/>
        <v>N</v>
      </c>
      <c r="F801" s="2" t="s">
        <v>8997</v>
      </c>
      <c r="G801" s="2" t="str">
        <f t="shared" si="95"/>
        <v/>
      </c>
      <c r="H801" s="16" t="s">
        <v>383</v>
      </c>
      <c r="I801" s="16"/>
      <c r="J801" s="16"/>
      <c r="K801" s="31" t="s">
        <v>7701</v>
      </c>
      <c r="L801" s="31" t="s">
        <v>7702</v>
      </c>
      <c r="M801" s="31" t="s">
        <v>7703</v>
      </c>
      <c r="N801" s="2" t="s">
        <v>7903</v>
      </c>
      <c r="O801" s="2" t="s">
        <v>7705</v>
      </c>
      <c r="P801" s="155" t="s">
        <v>7767</v>
      </c>
      <c r="Q801" s="2" t="s">
        <v>8214</v>
      </c>
      <c r="R801" s="2">
        <v>96700776</v>
      </c>
      <c r="S801" s="159" t="s">
        <v>8996</v>
      </c>
      <c r="T801" s="159">
        <v>2119</v>
      </c>
      <c r="U801" s="159" t="s">
        <v>107</v>
      </c>
      <c r="V801" s="3" t="s">
        <v>7709</v>
      </c>
      <c r="W801" s="2">
        <v>200</v>
      </c>
      <c r="X801" s="2"/>
      <c r="Y801" s="2"/>
      <c r="Z801" s="2"/>
      <c r="AA801" s="2"/>
      <c r="AB801" s="2"/>
      <c r="AC801" s="2"/>
      <c r="AD801" s="2"/>
      <c r="AE801" s="2"/>
      <c r="AF801" s="2"/>
      <c r="AG801" s="2"/>
      <c r="AH801" s="2"/>
      <c r="AI801" s="2"/>
      <c r="AJ801" s="2"/>
      <c r="AK801" s="2"/>
      <c r="AL801" s="2"/>
      <c r="AM801" s="2"/>
      <c r="AN801" s="2"/>
    </row>
    <row r="802" spans="2:40">
      <c r="B802" s="26">
        <v>1505</v>
      </c>
      <c r="C802" s="26" t="str">
        <f t="shared" si="92"/>
        <v>Y</v>
      </c>
      <c r="D802" s="26" t="b">
        <f t="shared" si="93"/>
        <v>0</v>
      </c>
      <c r="E802" s="26" t="str">
        <f t="shared" si="94"/>
        <v>N</v>
      </c>
      <c r="F802" s="2" t="s">
        <v>8998</v>
      </c>
      <c r="G802" s="2" t="str">
        <f t="shared" si="95"/>
        <v/>
      </c>
      <c r="H802" s="16" t="s">
        <v>383</v>
      </c>
      <c r="I802" s="16"/>
      <c r="J802" s="16"/>
      <c r="K802" s="31" t="s">
        <v>7701</v>
      </c>
      <c r="L802" s="31" t="s">
        <v>7702</v>
      </c>
      <c r="M802" s="31" t="s">
        <v>7703</v>
      </c>
      <c r="N802" s="2" t="s">
        <v>8187</v>
      </c>
      <c r="O802" s="2" t="s">
        <v>7705</v>
      </c>
      <c r="P802" s="155" t="s">
        <v>7767</v>
      </c>
      <c r="Q802" s="2" t="s">
        <v>8218</v>
      </c>
      <c r="R802" s="2" t="s">
        <v>544</v>
      </c>
      <c r="S802" s="159" t="s">
        <v>8999</v>
      </c>
      <c r="T802" s="159">
        <v>2255</v>
      </c>
      <c r="U802" s="159" t="s">
        <v>107</v>
      </c>
      <c r="V802" s="3" t="s">
        <v>7709</v>
      </c>
      <c r="W802" s="2">
        <v>240</v>
      </c>
      <c r="X802" s="2"/>
      <c r="Y802" s="2"/>
      <c r="Z802" s="2"/>
      <c r="AA802" s="2"/>
      <c r="AB802" s="2"/>
      <c r="AC802" s="2"/>
      <c r="AD802" s="2"/>
      <c r="AE802" s="2"/>
      <c r="AF802" s="2"/>
      <c r="AG802" s="2"/>
      <c r="AH802" s="2"/>
      <c r="AI802" s="2"/>
      <c r="AJ802" s="2"/>
      <c r="AK802" s="2"/>
      <c r="AL802" s="2"/>
      <c r="AM802" s="2"/>
      <c r="AN802" s="2"/>
    </row>
    <row r="803" spans="2:40">
      <c r="B803" s="26">
        <v>1506</v>
      </c>
      <c r="C803" s="26" t="str">
        <f t="shared" si="92"/>
        <v>Y</v>
      </c>
      <c r="D803" s="26" t="b">
        <f t="shared" si="93"/>
        <v>0</v>
      </c>
      <c r="E803" s="26" t="str">
        <f t="shared" si="94"/>
        <v>N</v>
      </c>
      <c r="F803" s="2" t="s">
        <v>9000</v>
      </c>
      <c r="G803" s="2" t="str">
        <f t="shared" si="95"/>
        <v/>
      </c>
      <c r="H803" s="16" t="s">
        <v>383</v>
      </c>
      <c r="I803" s="16"/>
      <c r="J803" s="16"/>
      <c r="K803" s="31" t="s">
        <v>7701</v>
      </c>
      <c r="L803" s="31" t="s">
        <v>7702</v>
      </c>
      <c r="M803" s="31" t="s">
        <v>7703</v>
      </c>
      <c r="N803" s="2" t="s">
        <v>8191</v>
      </c>
      <c r="O803" s="2" t="s">
        <v>7705</v>
      </c>
      <c r="P803" s="155" t="s">
        <v>7767</v>
      </c>
      <c r="Q803" s="2" t="s">
        <v>8218</v>
      </c>
      <c r="R803" s="2" t="s">
        <v>544</v>
      </c>
      <c r="S803" s="159" t="s">
        <v>8999</v>
      </c>
      <c r="T803" s="159">
        <v>2255</v>
      </c>
      <c r="U803" s="159" t="s">
        <v>107</v>
      </c>
      <c r="V803" s="3" t="s">
        <v>7709</v>
      </c>
      <c r="W803" s="2">
        <v>240</v>
      </c>
      <c r="X803" s="2"/>
      <c r="Y803" s="2"/>
      <c r="Z803" s="2"/>
      <c r="AA803" s="2"/>
      <c r="AB803" s="2"/>
      <c r="AC803" s="2"/>
      <c r="AD803" s="2"/>
      <c r="AE803" s="2"/>
      <c r="AF803" s="2"/>
      <c r="AG803" s="2"/>
      <c r="AH803" s="2"/>
      <c r="AI803" s="2"/>
      <c r="AJ803" s="2"/>
      <c r="AK803" s="2"/>
      <c r="AL803" s="2"/>
      <c r="AM803" s="2"/>
      <c r="AN803" s="2"/>
    </row>
    <row r="804" spans="2:40">
      <c r="B804" s="26">
        <v>1507</v>
      </c>
      <c r="C804" s="26" t="str">
        <f t="shared" si="92"/>
        <v>Y</v>
      </c>
      <c r="D804" s="26" t="b">
        <f t="shared" si="93"/>
        <v>0</v>
      </c>
      <c r="E804" s="26" t="str">
        <f t="shared" si="94"/>
        <v>N</v>
      </c>
      <c r="F804" s="2" t="s">
        <v>9001</v>
      </c>
      <c r="G804" s="2" t="str">
        <f t="shared" si="95"/>
        <v/>
      </c>
      <c r="H804" s="16" t="s">
        <v>383</v>
      </c>
      <c r="I804" s="16"/>
      <c r="J804" s="16"/>
      <c r="K804" s="31" t="s">
        <v>7701</v>
      </c>
      <c r="L804" s="31" t="s">
        <v>7702</v>
      </c>
      <c r="M804" s="31" t="s">
        <v>7703</v>
      </c>
      <c r="N804" s="2" t="s">
        <v>8695</v>
      </c>
      <c r="O804" s="2" t="s">
        <v>7705</v>
      </c>
      <c r="P804" s="155" t="s">
        <v>7767</v>
      </c>
      <c r="Q804" s="2" t="s">
        <v>8729</v>
      </c>
      <c r="R804" s="2" t="s">
        <v>544</v>
      </c>
      <c r="S804" s="159" t="s">
        <v>9002</v>
      </c>
      <c r="T804" s="159">
        <v>2390</v>
      </c>
      <c r="U804" s="159" t="s">
        <v>107</v>
      </c>
      <c r="V804" s="3" t="s">
        <v>7709</v>
      </c>
      <c r="W804" s="2">
        <v>265</v>
      </c>
      <c r="X804" s="2"/>
      <c r="Y804" s="2"/>
      <c r="Z804" s="2"/>
      <c r="AA804" s="2"/>
      <c r="AB804" s="2"/>
      <c r="AC804" s="2"/>
      <c r="AD804" s="2"/>
      <c r="AE804" s="2"/>
      <c r="AF804" s="2"/>
      <c r="AG804" s="2"/>
      <c r="AH804" s="2"/>
      <c r="AI804" s="2"/>
      <c r="AJ804" s="2"/>
      <c r="AK804" s="2"/>
      <c r="AL804" s="2"/>
      <c r="AM804" s="2"/>
      <c r="AN804" s="2"/>
    </row>
    <row r="805" spans="2:40">
      <c r="B805" s="26">
        <v>1508</v>
      </c>
      <c r="C805" s="26" t="str">
        <f t="shared" si="92"/>
        <v>Y</v>
      </c>
      <c r="D805" s="26" t="b">
        <f t="shared" si="93"/>
        <v>0</v>
      </c>
      <c r="E805" s="26" t="str">
        <f t="shared" si="94"/>
        <v>N</v>
      </c>
      <c r="F805" s="2" t="s">
        <v>9003</v>
      </c>
      <c r="G805" s="2" t="str">
        <f t="shared" si="95"/>
        <v/>
      </c>
      <c r="H805" s="16" t="s">
        <v>383</v>
      </c>
      <c r="I805" s="16"/>
      <c r="J805" s="16"/>
      <c r="K805" s="31" t="s">
        <v>7701</v>
      </c>
      <c r="L805" s="31" t="s">
        <v>7702</v>
      </c>
      <c r="M805" s="31" t="s">
        <v>7703</v>
      </c>
      <c r="N805" s="2" t="s">
        <v>8699</v>
      </c>
      <c r="O805" s="2" t="s">
        <v>7705</v>
      </c>
      <c r="P805" s="155" t="s">
        <v>7767</v>
      </c>
      <c r="Q805" s="2" t="s">
        <v>8729</v>
      </c>
      <c r="R805" s="2" t="s">
        <v>544</v>
      </c>
      <c r="S805" s="159" t="s">
        <v>9002</v>
      </c>
      <c r="T805" s="159">
        <v>2390</v>
      </c>
      <c r="U805" s="159" t="s">
        <v>107</v>
      </c>
      <c r="V805" s="3" t="s">
        <v>7709</v>
      </c>
      <c r="W805" s="2">
        <v>265</v>
      </c>
      <c r="X805" s="2"/>
      <c r="Y805" s="2"/>
      <c r="Z805" s="2"/>
      <c r="AA805" s="2"/>
      <c r="AB805" s="2"/>
      <c r="AC805" s="2"/>
      <c r="AD805" s="2"/>
      <c r="AE805" s="2"/>
      <c r="AF805" s="2"/>
      <c r="AG805" s="2"/>
      <c r="AH805" s="2"/>
      <c r="AI805" s="2"/>
      <c r="AJ805" s="2"/>
      <c r="AK805" s="2"/>
      <c r="AL805" s="2"/>
      <c r="AM805" s="2"/>
      <c r="AN805" s="2"/>
    </row>
    <row r="806" spans="2:40">
      <c r="B806" s="26">
        <v>1509</v>
      </c>
      <c r="C806" s="26" t="str">
        <f t="shared" si="92"/>
        <v>Y</v>
      </c>
      <c r="D806" s="26" t="b">
        <f t="shared" si="93"/>
        <v>0</v>
      </c>
      <c r="E806" s="26" t="str">
        <f t="shared" si="94"/>
        <v>N</v>
      </c>
      <c r="F806" s="2" t="s">
        <v>9004</v>
      </c>
      <c r="G806" s="2" t="str">
        <f t="shared" si="95"/>
        <v/>
      </c>
      <c r="H806" s="16" t="s">
        <v>383</v>
      </c>
      <c r="I806" s="16"/>
      <c r="J806" s="16"/>
      <c r="K806" s="31" t="s">
        <v>7701</v>
      </c>
      <c r="L806" s="31" t="s">
        <v>7702</v>
      </c>
      <c r="M806" s="31" t="s">
        <v>7703</v>
      </c>
      <c r="N806" s="2" t="s">
        <v>8954</v>
      </c>
      <c r="O806" s="2" t="s">
        <v>7705</v>
      </c>
      <c r="P806" s="155" t="s">
        <v>7767</v>
      </c>
      <c r="Q806" s="2" t="s">
        <v>9005</v>
      </c>
      <c r="R806" s="2" t="s">
        <v>544</v>
      </c>
      <c r="S806" s="159" t="s">
        <v>9006</v>
      </c>
      <c r="T806" s="159">
        <v>2867</v>
      </c>
      <c r="U806" s="159" t="s">
        <v>107</v>
      </c>
      <c r="V806" s="3" t="s">
        <v>7709</v>
      </c>
      <c r="W806" s="2">
        <v>310</v>
      </c>
      <c r="X806" s="2"/>
      <c r="Y806" s="2"/>
      <c r="Z806" s="2"/>
      <c r="AA806" s="2"/>
      <c r="AB806" s="2"/>
      <c r="AC806" s="2"/>
      <c r="AD806" s="2"/>
      <c r="AE806" s="2"/>
      <c r="AF806" s="2"/>
      <c r="AG806" s="2"/>
      <c r="AH806" s="2"/>
      <c r="AI806" s="2"/>
      <c r="AJ806" s="2"/>
      <c r="AK806" s="2"/>
      <c r="AL806" s="2"/>
      <c r="AM806" s="2"/>
      <c r="AN806" s="2"/>
    </row>
    <row r="807" spans="2:40">
      <c r="B807" s="26">
        <v>1510</v>
      </c>
      <c r="C807" s="26" t="str">
        <f t="shared" si="92"/>
        <v>Y</v>
      </c>
      <c r="D807" s="26" t="b">
        <f t="shared" si="93"/>
        <v>0</v>
      </c>
      <c r="E807" s="26" t="str">
        <f t="shared" si="94"/>
        <v>N</v>
      </c>
      <c r="F807" s="2" t="s">
        <v>9007</v>
      </c>
      <c r="G807" s="2" t="str">
        <f t="shared" si="95"/>
        <v/>
      </c>
      <c r="H807" s="16" t="s">
        <v>383</v>
      </c>
      <c r="I807" s="16"/>
      <c r="J807" s="16"/>
      <c r="K807" s="31" t="s">
        <v>7701</v>
      </c>
      <c r="L807" s="31" t="s">
        <v>7702</v>
      </c>
      <c r="M807" s="31" t="s">
        <v>7703</v>
      </c>
      <c r="N807" s="2" t="s">
        <v>8958</v>
      </c>
      <c r="O807" s="2" t="s">
        <v>7705</v>
      </c>
      <c r="P807" s="155" t="s">
        <v>7767</v>
      </c>
      <c r="Q807" s="2" t="s">
        <v>9005</v>
      </c>
      <c r="R807" s="2" t="s">
        <v>544</v>
      </c>
      <c r="S807" s="159" t="s">
        <v>9006</v>
      </c>
      <c r="T807" s="159">
        <v>2867</v>
      </c>
      <c r="U807" s="159" t="s">
        <v>107</v>
      </c>
      <c r="V807" s="3" t="s">
        <v>7709</v>
      </c>
      <c r="W807" s="2">
        <v>310</v>
      </c>
      <c r="X807" s="2"/>
      <c r="Y807" s="2"/>
      <c r="Z807" s="2"/>
      <c r="AA807" s="2"/>
      <c r="AB807" s="2"/>
      <c r="AC807" s="2"/>
      <c r="AD807" s="2"/>
      <c r="AE807" s="2"/>
      <c r="AF807" s="2"/>
      <c r="AG807" s="2"/>
      <c r="AH807" s="2"/>
      <c r="AI807" s="2"/>
      <c r="AJ807" s="2"/>
      <c r="AK807" s="2"/>
      <c r="AL807" s="2"/>
      <c r="AM807" s="2"/>
      <c r="AN807" s="2"/>
    </row>
    <row r="808" spans="2:40">
      <c r="B808" s="26">
        <v>1511</v>
      </c>
      <c r="C808" s="26" t="str">
        <f t="shared" si="92"/>
        <v>Y</v>
      </c>
      <c r="D808" s="26" t="b">
        <f t="shared" si="93"/>
        <v>0</v>
      </c>
      <c r="E808" s="26" t="str">
        <f t="shared" si="94"/>
        <v>N</v>
      </c>
      <c r="F808" s="2" t="s">
        <v>9008</v>
      </c>
      <c r="G808" s="2" t="str">
        <f t="shared" si="95"/>
        <v/>
      </c>
      <c r="H808" s="16" t="s">
        <v>383</v>
      </c>
      <c r="I808" s="16"/>
      <c r="J808" s="16"/>
      <c r="K808" s="31" t="s">
        <v>7701</v>
      </c>
      <c r="L808" s="31" t="s">
        <v>7702</v>
      </c>
      <c r="M808" s="31" t="s">
        <v>7703</v>
      </c>
      <c r="N808" s="2" t="s">
        <v>7725</v>
      </c>
      <c r="O808" s="2" t="s">
        <v>7705</v>
      </c>
      <c r="P808" s="155" t="s">
        <v>7788</v>
      </c>
      <c r="Q808" s="2" t="s">
        <v>7800</v>
      </c>
      <c r="R808" s="2">
        <v>96700779</v>
      </c>
      <c r="S808" s="159" t="s">
        <v>9009</v>
      </c>
      <c r="T808" s="159">
        <v>1983</v>
      </c>
      <c r="U808" s="159" t="s">
        <v>107</v>
      </c>
      <c r="V808" s="3" t="s">
        <v>7709</v>
      </c>
      <c r="W808" s="2">
        <v>135</v>
      </c>
      <c r="X808" s="2"/>
      <c r="Y808" s="2"/>
      <c r="Z808" s="2"/>
      <c r="AA808" s="2"/>
      <c r="AB808" s="2"/>
      <c r="AC808" s="2"/>
      <c r="AD808" s="2"/>
      <c r="AE808" s="2"/>
      <c r="AF808" s="2"/>
      <c r="AG808" s="2"/>
      <c r="AH808" s="2"/>
      <c r="AI808" s="2"/>
      <c r="AJ808" s="2"/>
      <c r="AK808" s="2"/>
      <c r="AL808" s="2"/>
      <c r="AM808" s="2"/>
      <c r="AN808" s="2"/>
    </row>
    <row r="809" spans="2:40">
      <c r="B809" s="26">
        <v>1512</v>
      </c>
      <c r="C809" s="26" t="str">
        <f t="shared" si="92"/>
        <v>Y</v>
      </c>
      <c r="D809" s="26" t="b">
        <f t="shared" si="93"/>
        <v>0</v>
      </c>
      <c r="E809" s="26" t="str">
        <f t="shared" si="94"/>
        <v>N</v>
      </c>
      <c r="F809" s="2" t="s">
        <v>9010</v>
      </c>
      <c r="G809" s="2" t="str">
        <f t="shared" si="95"/>
        <v/>
      </c>
      <c r="H809" s="16" t="s">
        <v>383</v>
      </c>
      <c r="I809" s="16"/>
      <c r="J809" s="16"/>
      <c r="K809" s="31" t="s">
        <v>7701</v>
      </c>
      <c r="L809" s="31" t="s">
        <v>7702</v>
      </c>
      <c r="M809" s="31" t="s">
        <v>7703</v>
      </c>
      <c r="N809" s="2" t="s">
        <v>7729</v>
      </c>
      <c r="O809" s="2" t="s">
        <v>7705</v>
      </c>
      <c r="P809" s="155" t="s">
        <v>7788</v>
      </c>
      <c r="Q809" s="2" t="s">
        <v>7800</v>
      </c>
      <c r="R809" s="2">
        <v>96700779</v>
      </c>
      <c r="S809" s="159" t="s">
        <v>9009</v>
      </c>
      <c r="T809" s="159">
        <v>1983</v>
      </c>
      <c r="U809" s="159" t="s">
        <v>107</v>
      </c>
      <c r="V809" s="3" t="s">
        <v>7709</v>
      </c>
      <c r="W809" s="2">
        <v>135</v>
      </c>
      <c r="X809" s="2"/>
      <c r="Y809" s="2"/>
      <c r="Z809" s="2"/>
      <c r="AA809" s="2"/>
      <c r="AB809" s="2"/>
      <c r="AC809" s="2"/>
      <c r="AD809" s="2"/>
      <c r="AE809" s="2"/>
      <c r="AF809" s="2"/>
      <c r="AG809" s="2"/>
      <c r="AH809" s="2"/>
      <c r="AI809" s="2"/>
      <c r="AJ809" s="2"/>
      <c r="AK809" s="2"/>
      <c r="AL809" s="2"/>
      <c r="AM809" s="2"/>
      <c r="AN809" s="2"/>
    </row>
    <row r="810" spans="2:40">
      <c r="B810" s="26">
        <v>1513</v>
      </c>
      <c r="C810" s="26" t="str">
        <f t="shared" si="92"/>
        <v>Y</v>
      </c>
      <c r="D810" s="26" t="b">
        <f t="shared" si="93"/>
        <v>0</v>
      </c>
      <c r="E810" s="26" t="str">
        <f t="shared" si="94"/>
        <v>N</v>
      </c>
      <c r="F810" s="2" t="s">
        <v>9011</v>
      </c>
      <c r="G810" s="2" t="str">
        <f t="shared" si="95"/>
        <v/>
      </c>
      <c r="H810" s="16" t="s">
        <v>383</v>
      </c>
      <c r="I810" s="16"/>
      <c r="J810" s="16"/>
      <c r="K810" s="31" t="s">
        <v>7701</v>
      </c>
      <c r="L810" s="31" t="s">
        <v>7702</v>
      </c>
      <c r="M810" s="31" t="s">
        <v>7703</v>
      </c>
      <c r="N810" s="2" t="s">
        <v>7900</v>
      </c>
      <c r="O810" s="2" t="s">
        <v>7705</v>
      </c>
      <c r="P810" s="155" t="s">
        <v>7788</v>
      </c>
      <c r="Q810" s="2" t="s">
        <v>7807</v>
      </c>
      <c r="R810" s="2">
        <v>96700780</v>
      </c>
      <c r="S810" s="159" t="s">
        <v>9012</v>
      </c>
      <c r="T810" s="159">
        <v>2119</v>
      </c>
      <c r="U810" s="159" t="s">
        <v>107</v>
      </c>
      <c r="V810" s="3" t="s">
        <v>7709</v>
      </c>
      <c r="W810" s="2">
        <v>200</v>
      </c>
      <c r="X810" s="2"/>
      <c r="Y810" s="2"/>
      <c r="Z810" s="2"/>
      <c r="AA810" s="2"/>
      <c r="AB810" s="2"/>
      <c r="AC810" s="2"/>
      <c r="AD810" s="2"/>
      <c r="AE810" s="2"/>
      <c r="AF810" s="2"/>
      <c r="AG810" s="2"/>
      <c r="AH810" s="2"/>
      <c r="AI810" s="2"/>
      <c r="AJ810" s="2"/>
      <c r="AK810" s="2"/>
      <c r="AL810" s="2"/>
      <c r="AM810" s="2"/>
      <c r="AN810" s="2"/>
    </row>
    <row r="811" spans="2:40">
      <c r="B811" s="26">
        <v>1514</v>
      </c>
      <c r="C811" s="26" t="str">
        <f t="shared" si="92"/>
        <v>Y</v>
      </c>
      <c r="D811" s="26" t="b">
        <f t="shared" si="93"/>
        <v>0</v>
      </c>
      <c r="E811" s="26" t="str">
        <f t="shared" si="94"/>
        <v>N</v>
      </c>
      <c r="F811" s="2" t="s">
        <v>9013</v>
      </c>
      <c r="G811" s="2" t="str">
        <f t="shared" si="95"/>
        <v/>
      </c>
      <c r="H811" s="16" t="s">
        <v>383</v>
      </c>
      <c r="I811" s="16"/>
      <c r="J811" s="16"/>
      <c r="K811" s="31" t="s">
        <v>7701</v>
      </c>
      <c r="L811" s="31" t="s">
        <v>7702</v>
      </c>
      <c r="M811" s="31" t="s">
        <v>7703</v>
      </c>
      <c r="N811" s="2" t="s">
        <v>7903</v>
      </c>
      <c r="O811" s="2" t="s">
        <v>7705</v>
      </c>
      <c r="P811" s="155" t="s">
        <v>7788</v>
      </c>
      <c r="Q811" s="2" t="s">
        <v>7807</v>
      </c>
      <c r="R811" s="2">
        <v>96700780</v>
      </c>
      <c r="S811" s="159" t="s">
        <v>9012</v>
      </c>
      <c r="T811" s="159">
        <v>2119</v>
      </c>
      <c r="U811" s="159" t="s">
        <v>107</v>
      </c>
      <c r="V811" s="3" t="s">
        <v>7709</v>
      </c>
      <c r="W811" s="2">
        <v>200</v>
      </c>
      <c r="X811" s="2"/>
      <c r="Y811" s="2"/>
      <c r="Z811" s="2"/>
      <c r="AA811" s="2"/>
      <c r="AB811" s="2"/>
      <c r="AC811" s="2"/>
      <c r="AD811" s="2"/>
      <c r="AE811" s="2"/>
      <c r="AF811" s="2"/>
      <c r="AG811" s="2"/>
      <c r="AH811" s="2"/>
      <c r="AI811" s="2"/>
      <c r="AJ811" s="2"/>
      <c r="AK811" s="2"/>
      <c r="AL811" s="2"/>
      <c r="AM811" s="2"/>
      <c r="AN811" s="2"/>
    </row>
    <row r="812" spans="2:40">
      <c r="B812" s="26">
        <v>1515</v>
      </c>
      <c r="C812" s="26" t="str">
        <f t="shared" si="92"/>
        <v>Y</v>
      </c>
      <c r="D812" s="26" t="b">
        <f t="shared" si="93"/>
        <v>0</v>
      </c>
      <c r="E812" s="26" t="str">
        <f t="shared" si="94"/>
        <v>N</v>
      </c>
      <c r="F812" s="2" t="s">
        <v>9014</v>
      </c>
      <c r="G812" s="2" t="str">
        <f t="shared" si="95"/>
        <v/>
      </c>
      <c r="H812" s="16" t="s">
        <v>383</v>
      </c>
      <c r="I812" s="16"/>
      <c r="J812" s="16"/>
      <c r="K812" s="31" t="s">
        <v>7701</v>
      </c>
      <c r="L812" s="31" t="s">
        <v>7702</v>
      </c>
      <c r="M812" s="31" t="s">
        <v>7703</v>
      </c>
      <c r="N812" s="2" t="s">
        <v>8187</v>
      </c>
      <c r="O812" s="2" t="s">
        <v>7705</v>
      </c>
      <c r="P812" s="155" t="s">
        <v>7788</v>
      </c>
      <c r="Q812" s="2" t="s">
        <v>8083</v>
      </c>
      <c r="R812" s="2" t="s">
        <v>544</v>
      </c>
      <c r="S812" s="159" t="s">
        <v>9015</v>
      </c>
      <c r="T812" s="159">
        <v>2255</v>
      </c>
      <c r="U812" s="159" t="s">
        <v>107</v>
      </c>
      <c r="V812" s="3" t="s">
        <v>7709</v>
      </c>
      <c r="W812" s="2">
        <v>240</v>
      </c>
      <c r="X812" s="2"/>
      <c r="Y812" s="2"/>
      <c r="Z812" s="2"/>
      <c r="AA812" s="2"/>
      <c r="AB812" s="2"/>
      <c r="AC812" s="2"/>
      <c r="AD812" s="2"/>
      <c r="AE812" s="2"/>
      <c r="AF812" s="2"/>
      <c r="AG812" s="2"/>
      <c r="AH812" s="2"/>
      <c r="AI812" s="2"/>
      <c r="AJ812" s="2"/>
      <c r="AK812" s="2"/>
      <c r="AL812" s="2"/>
      <c r="AM812" s="2"/>
      <c r="AN812" s="2"/>
    </row>
    <row r="813" spans="2:40">
      <c r="B813" s="26">
        <v>1516</v>
      </c>
      <c r="C813" s="26" t="str">
        <f t="shared" si="92"/>
        <v>Y</v>
      </c>
      <c r="D813" s="26" t="b">
        <f t="shared" si="93"/>
        <v>0</v>
      </c>
      <c r="E813" s="26" t="str">
        <f t="shared" si="94"/>
        <v>N</v>
      </c>
      <c r="F813" s="2" t="s">
        <v>9016</v>
      </c>
      <c r="G813" s="2" t="str">
        <f t="shared" si="95"/>
        <v/>
      </c>
      <c r="H813" s="16" t="s">
        <v>383</v>
      </c>
      <c r="I813" s="16"/>
      <c r="J813" s="16"/>
      <c r="K813" s="31" t="s">
        <v>7701</v>
      </c>
      <c r="L813" s="31" t="s">
        <v>7702</v>
      </c>
      <c r="M813" s="31" t="s">
        <v>7703</v>
      </c>
      <c r="N813" s="2" t="s">
        <v>8191</v>
      </c>
      <c r="O813" s="2" t="s">
        <v>7705</v>
      </c>
      <c r="P813" s="155" t="s">
        <v>7788</v>
      </c>
      <c r="Q813" s="2" t="s">
        <v>8083</v>
      </c>
      <c r="R813" s="2" t="s">
        <v>544</v>
      </c>
      <c r="S813" s="159" t="s">
        <v>9015</v>
      </c>
      <c r="T813" s="159">
        <v>2255</v>
      </c>
      <c r="U813" s="159" t="s">
        <v>107</v>
      </c>
      <c r="V813" s="3" t="s">
        <v>7709</v>
      </c>
      <c r="W813" s="2">
        <v>240</v>
      </c>
      <c r="X813" s="2"/>
      <c r="Y813" s="2"/>
      <c r="Z813" s="2"/>
      <c r="AA813" s="2"/>
      <c r="AB813" s="2"/>
      <c r="AC813" s="2"/>
      <c r="AD813" s="2"/>
      <c r="AE813" s="2"/>
      <c r="AF813" s="2"/>
      <c r="AG813" s="2"/>
      <c r="AH813" s="2"/>
      <c r="AI813" s="2"/>
      <c r="AJ813" s="2"/>
      <c r="AK813" s="2"/>
      <c r="AL813" s="2"/>
      <c r="AM813" s="2"/>
      <c r="AN813" s="2"/>
    </row>
    <row r="814" spans="2:40">
      <c r="B814" s="26">
        <v>1517</v>
      </c>
      <c r="C814" s="26" t="str">
        <f t="shared" si="92"/>
        <v>Y</v>
      </c>
      <c r="D814" s="26" t="b">
        <f t="shared" si="93"/>
        <v>0</v>
      </c>
      <c r="E814" s="26" t="str">
        <f t="shared" si="94"/>
        <v>N</v>
      </c>
      <c r="F814" s="2" t="s">
        <v>9017</v>
      </c>
      <c r="G814" s="2" t="str">
        <f t="shared" si="95"/>
        <v/>
      </c>
      <c r="H814" s="16" t="s">
        <v>383</v>
      </c>
      <c r="I814" s="16"/>
      <c r="J814" s="16"/>
      <c r="K814" s="31" t="s">
        <v>7701</v>
      </c>
      <c r="L814" s="31" t="s">
        <v>7702</v>
      </c>
      <c r="M814" s="31" t="s">
        <v>7703</v>
      </c>
      <c r="N814" s="2" t="s">
        <v>8695</v>
      </c>
      <c r="O814" s="2" t="s">
        <v>7705</v>
      </c>
      <c r="P814" s="155" t="s">
        <v>7788</v>
      </c>
      <c r="Q814" s="2" t="s">
        <v>8383</v>
      </c>
      <c r="R814" s="2">
        <v>96700783</v>
      </c>
      <c r="S814" s="159" t="s">
        <v>9018</v>
      </c>
      <c r="T814" s="159">
        <v>2390</v>
      </c>
      <c r="U814" s="159" t="s">
        <v>107</v>
      </c>
      <c r="V814" s="3" t="s">
        <v>7709</v>
      </c>
      <c r="W814" s="2">
        <v>265</v>
      </c>
      <c r="X814" s="2"/>
      <c r="Y814" s="2"/>
      <c r="Z814" s="2"/>
      <c r="AA814" s="2"/>
      <c r="AB814" s="2"/>
      <c r="AC814" s="2"/>
      <c r="AD814" s="2"/>
      <c r="AE814" s="2"/>
      <c r="AF814" s="2"/>
      <c r="AG814" s="2"/>
      <c r="AH814" s="2"/>
      <c r="AI814" s="2"/>
      <c r="AJ814" s="2"/>
      <c r="AK814" s="2"/>
      <c r="AL814" s="2"/>
      <c r="AM814" s="2"/>
      <c r="AN814" s="2"/>
    </row>
    <row r="815" spans="2:40">
      <c r="B815" s="26">
        <v>1518</v>
      </c>
      <c r="C815" s="26" t="str">
        <f t="shared" si="92"/>
        <v>Y</v>
      </c>
      <c r="D815" s="26" t="b">
        <f t="shared" si="93"/>
        <v>0</v>
      </c>
      <c r="E815" s="26" t="str">
        <f t="shared" si="94"/>
        <v>N</v>
      </c>
      <c r="F815" s="2" t="s">
        <v>9019</v>
      </c>
      <c r="G815" s="2" t="str">
        <f t="shared" si="95"/>
        <v/>
      </c>
      <c r="H815" s="16" t="s">
        <v>383</v>
      </c>
      <c r="I815" s="16"/>
      <c r="J815" s="16"/>
      <c r="K815" s="31" t="s">
        <v>7701</v>
      </c>
      <c r="L815" s="31" t="s">
        <v>7702</v>
      </c>
      <c r="M815" s="31" t="s">
        <v>7703</v>
      </c>
      <c r="N815" s="2" t="s">
        <v>8699</v>
      </c>
      <c r="O815" s="2" t="s">
        <v>7705</v>
      </c>
      <c r="P815" s="155" t="s">
        <v>7788</v>
      </c>
      <c r="Q815" s="2" t="s">
        <v>8383</v>
      </c>
      <c r="R815" s="2">
        <v>96700783</v>
      </c>
      <c r="S815" s="159" t="s">
        <v>9018</v>
      </c>
      <c r="T815" s="159">
        <v>2390</v>
      </c>
      <c r="U815" s="159" t="s">
        <v>107</v>
      </c>
      <c r="V815" s="3" t="s">
        <v>7709</v>
      </c>
      <c r="W815" s="2">
        <v>265</v>
      </c>
      <c r="X815" s="2"/>
      <c r="Y815" s="2"/>
      <c r="Z815" s="2"/>
      <c r="AA815" s="2"/>
      <c r="AB815" s="2"/>
      <c r="AC815" s="2"/>
      <c r="AD815" s="2"/>
      <c r="AE815" s="2"/>
      <c r="AF815" s="2"/>
      <c r="AG815" s="2"/>
      <c r="AH815" s="2"/>
      <c r="AI815" s="2"/>
      <c r="AJ815" s="2"/>
      <c r="AK815" s="2"/>
      <c r="AL815" s="2"/>
      <c r="AM815" s="2"/>
      <c r="AN815" s="2"/>
    </row>
    <row r="816" spans="2:40">
      <c r="B816" s="26">
        <v>1519</v>
      </c>
      <c r="C816" s="26" t="str">
        <f t="shared" si="92"/>
        <v>Y</v>
      </c>
      <c r="D816" s="26" t="b">
        <f t="shared" si="93"/>
        <v>0</v>
      </c>
      <c r="E816" s="26" t="str">
        <f t="shared" si="94"/>
        <v>N</v>
      </c>
      <c r="F816" s="2" t="s">
        <v>9020</v>
      </c>
      <c r="G816" s="2" t="str">
        <f t="shared" si="95"/>
        <v/>
      </c>
      <c r="H816" s="16" t="s">
        <v>383</v>
      </c>
      <c r="I816" s="16"/>
      <c r="J816" s="16"/>
      <c r="K816" s="31" t="s">
        <v>7701</v>
      </c>
      <c r="L816" s="31" t="s">
        <v>7702</v>
      </c>
      <c r="M816" s="31" t="s">
        <v>7703</v>
      </c>
      <c r="N816" s="2" t="s">
        <v>7762</v>
      </c>
      <c r="O816" s="2" t="s">
        <v>7705</v>
      </c>
      <c r="P816" s="155" t="s">
        <v>7788</v>
      </c>
      <c r="Q816" s="2" t="s">
        <v>7807</v>
      </c>
      <c r="R816" s="2">
        <v>96700784</v>
      </c>
      <c r="S816" s="159" t="s">
        <v>9021</v>
      </c>
      <c r="T816" s="159">
        <v>2322</v>
      </c>
      <c r="U816" s="159" t="s">
        <v>107</v>
      </c>
      <c r="V816" s="3" t="s">
        <v>7709</v>
      </c>
      <c r="W816" s="2">
        <v>265</v>
      </c>
      <c r="X816" s="2"/>
      <c r="Y816" s="2"/>
      <c r="Z816" s="2"/>
      <c r="AA816" s="2"/>
      <c r="AB816" s="2"/>
      <c r="AC816" s="2"/>
      <c r="AD816" s="2"/>
      <c r="AE816" s="2"/>
      <c r="AF816" s="2"/>
      <c r="AG816" s="2"/>
      <c r="AH816" s="2"/>
      <c r="AI816" s="2"/>
      <c r="AJ816" s="2"/>
      <c r="AK816" s="2"/>
      <c r="AL816" s="2"/>
      <c r="AM816" s="2"/>
      <c r="AN816" s="2"/>
    </row>
    <row r="817" spans="2:40">
      <c r="B817" s="26">
        <v>1520</v>
      </c>
      <c r="C817" s="26" t="str">
        <f t="shared" si="92"/>
        <v>Y</v>
      </c>
      <c r="D817" s="26" t="b">
        <f t="shared" si="93"/>
        <v>0</v>
      </c>
      <c r="E817" s="26" t="str">
        <f t="shared" si="94"/>
        <v>N</v>
      </c>
      <c r="F817" s="2" t="s">
        <v>9022</v>
      </c>
      <c r="G817" s="2" t="str">
        <f t="shared" si="95"/>
        <v/>
      </c>
      <c r="H817" s="16" t="s">
        <v>383</v>
      </c>
      <c r="I817" s="16"/>
      <c r="J817" s="16"/>
      <c r="K817" s="31" t="s">
        <v>7701</v>
      </c>
      <c r="L817" s="31" t="s">
        <v>7702</v>
      </c>
      <c r="M817" s="31" t="s">
        <v>7703</v>
      </c>
      <c r="N817" s="2" t="s">
        <v>7765</v>
      </c>
      <c r="O817" s="2" t="s">
        <v>7705</v>
      </c>
      <c r="P817" s="155" t="s">
        <v>7788</v>
      </c>
      <c r="Q817" s="2" t="s">
        <v>7807</v>
      </c>
      <c r="R817" s="2">
        <v>96700784</v>
      </c>
      <c r="S817" s="159" t="s">
        <v>9021</v>
      </c>
      <c r="T817" s="159">
        <v>2322</v>
      </c>
      <c r="U817" s="159" t="s">
        <v>107</v>
      </c>
      <c r="V817" s="3" t="s">
        <v>7709</v>
      </c>
      <c r="W817" s="2">
        <v>265</v>
      </c>
      <c r="X817" s="2"/>
      <c r="Y817" s="2"/>
      <c r="Z817" s="2"/>
      <c r="AA817" s="2"/>
      <c r="AB817" s="2"/>
      <c r="AC817" s="2"/>
      <c r="AD817" s="2"/>
      <c r="AE817" s="2"/>
      <c r="AF817" s="2"/>
      <c r="AG817" s="2"/>
      <c r="AH817" s="2"/>
      <c r="AI817" s="2"/>
      <c r="AJ817" s="2"/>
      <c r="AK817" s="2"/>
      <c r="AL817" s="2"/>
      <c r="AM817" s="2"/>
      <c r="AN817" s="2"/>
    </row>
    <row r="818" spans="2:40">
      <c r="B818" s="26">
        <v>1521</v>
      </c>
      <c r="C818" s="26" t="str">
        <f t="shared" si="92"/>
        <v>Y</v>
      </c>
      <c r="D818" s="26" t="b">
        <f t="shared" si="93"/>
        <v>0</v>
      </c>
      <c r="E818" s="26" t="str">
        <f t="shared" si="94"/>
        <v>N</v>
      </c>
      <c r="F818" s="2" t="s">
        <v>9023</v>
      </c>
      <c r="G818" s="2" t="str">
        <f t="shared" si="95"/>
        <v/>
      </c>
      <c r="H818" s="16" t="s">
        <v>383</v>
      </c>
      <c r="I818" s="16"/>
      <c r="J818" s="16"/>
      <c r="K818" s="31" t="s">
        <v>7701</v>
      </c>
      <c r="L818" s="31" t="s">
        <v>7702</v>
      </c>
      <c r="M818" s="31" t="s">
        <v>7703</v>
      </c>
      <c r="N818" s="2" t="s">
        <v>8954</v>
      </c>
      <c r="O818" s="2" t="s">
        <v>7705</v>
      </c>
      <c r="P818" s="155" t="s">
        <v>7788</v>
      </c>
      <c r="Q818" s="2" t="s">
        <v>9024</v>
      </c>
      <c r="R818" s="2">
        <v>96700785</v>
      </c>
      <c r="S818" s="159" t="s">
        <v>9025</v>
      </c>
      <c r="T818" s="159">
        <v>2867</v>
      </c>
      <c r="U818" s="159" t="s">
        <v>107</v>
      </c>
      <c r="V818" s="3" t="s">
        <v>7709</v>
      </c>
      <c r="W818" s="2">
        <v>310</v>
      </c>
      <c r="X818" s="2"/>
      <c r="Y818" s="2"/>
      <c r="Z818" s="2"/>
      <c r="AA818" s="2"/>
      <c r="AB818" s="2"/>
      <c r="AC818" s="2"/>
      <c r="AD818" s="2"/>
      <c r="AE818" s="2"/>
      <c r="AF818" s="2"/>
      <c r="AG818" s="2"/>
      <c r="AH818" s="2"/>
      <c r="AI818" s="2"/>
      <c r="AJ818" s="2"/>
      <c r="AK818" s="2"/>
      <c r="AL818" s="2"/>
      <c r="AM818" s="2"/>
      <c r="AN818" s="2"/>
    </row>
    <row r="819" spans="2:40">
      <c r="B819" s="26">
        <v>1522</v>
      </c>
      <c r="C819" s="26" t="str">
        <f t="shared" si="92"/>
        <v>Y</v>
      </c>
      <c r="D819" s="26" t="b">
        <f t="shared" si="93"/>
        <v>0</v>
      </c>
      <c r="E819" s="26" t="str">
        <f t="shared" si="94"/>
        <v>N</v>
      </c>
      <c r="F819" s="2" t="s">
        <v>9026</v>
      </c>
      <c r="G819" s="2" t="str">
        <f t="shared" si="95"/>
        <v/>
      </c>
      <c r="H819" s="16" t="s">
        <v>383</v>
      </c>
      <c r="I819" s="16"/>
      <c r="J819" s="16"/>
      <c r="K819" s="31" t="s">
        <v>7701</v>
      </c>
      <c r="L819" s="31" t="s">
        <v>7702</v>
      </c>
      <c r="M819" s="31" t="s">
        <v>7703</v>
      </c>
      <c r="N819" s="2" t="s">
        <v>8958</v>
      </c>
      <c r="O819" s="2" t="s">
        <v>7705</v>
      </c>
      <c r="P819" s="155" t="s">
        <v>7788</v>
      </c>
      <c r="Q819" s="2" t="s">
        <v>9024</v>
      </c>
      <c r="R819" s="2">
        <v>96700785</v>
      </c>
      <c r="S819" s="159" t="s">
        <v>9025</v>
      </c>
      <c r="T819" s="159">
        <v>2867</v>
      </c>
      <c r="U819" s="159" t="s">
        <v>107</v>
      </c>
      <c r="V819" s="3" t="s">
        <v>7709</v>
      </c>
      <c r="W819" s="2">
        <v>310</v>
      </c>
      <c r="X819" s="2"/>
      <c r="Y819" s="2"/>
      <c r="Z819" s="2"/>
      <c r="AA819" s="2"/>
      <c r="AB819" s="2"/>
      <c r="AC819" s="2"/>
      <c r="AD819" s="2"/>
      <c r="AE819" s="2"/>
      <c r="AF819" s="2"/>
      <c r="AG819" s="2"/>
      <c r="AH819" s="2"/>
      <c r="AI819" s="2"/>
      <c r="AJ819" s="2"/>
      <c r="AK819" s="2"/>
      <c r="AL819" s="2"/>
      <c r="AM819" s="2"/>
      <c r="AN819" s="2"/>
    </row>
    <row r="820" spans="2:40">
      <c r="B820" s="26">
        <v>1523</v>
      </c>
      <c r="C820" s="26" t="str">
        <f t="shared" si="92"/>
        <v>Y</v>
      </c>
      <c r="D820" s="26" t="b">
        <f t="shared" si="93"/>
        <v>0</v>
      </c>
      <c r="E820" s="26" t="str">
        <f t="shared" si="94"/>
        <v>N</v>
      </c>
      <c r="F820" s="2" t="s">
        <v>9027</v>
      </c>
      <c r="G820" s="2" t="str">
        <f t="shared" si="95"/>
        <v/>
      </c>
      <c r="H820" s="16" t="s">
        <v>383</v>
      </c>
      <c r="I820" s="16"/>
      <c r="J820" s="16"/>
      <c r="K820" s="31" t="s">
        <v>7701</v>
      </c>
      <c r="L820" s="31" t="s">
        <v>7702</v>
      </c>
      <c r="M820" s="31" t="s">
        <v>7703</v>
      </c>
      <c r="N820" s="2" t="s">
        <v>8326</v>
      </c>
      <c r="O820" s="2" t="s">
        <v>7705</v>
      </c>
      <c r="P820" s="155" t="s">
        <v>7788</v>
      </c>
      <c r="Q820" s="2" t="s">
        <v>8083</v>
      </c>
      <c r="R820" s="2">
        <v>96700786</v>
      </c>
      <c r="S820" s="159" t="s">
        <v>9028</v>
      </c>
      <c r="T820" s="159">
        <v>2730</v>
      </c>
      <c r="U820" s="159" t="s">
        <v>107</v>
      </c>
      <c r="V820" s="3" t="s">
        <v>7709</v>
      </c>
      <c r="W820" s="2">
        <v>310</v>
      </c>
      <c r="X820" s="2"/>
      <c r="Y820" s="2"/>
      <c r="Z820" s="2"/>
      <c r="AA820" s="2"/>
      <c r="AB820" s="2"/>
      <c r="AC820" s="2"/>
      <c r="AD820" s="2"/>
      <c r="AE820" s="2"/>
      <c r="AF820" s="2"/>
      <c r="AG820" s="2"/>
      <c r="AH820" s="2"/>
      <c r="AI820" s="2"/>
      <c r="AJ820" s="2"/>
      <c r="AK820" s="2"/>
      <c r="AL820" s="2"/>
      <c r="AM820" s="2"/>
      <c r="AN820" s="2"/>
    </row>
    <row r="821" spans="2:40">
      <c r="B821" s="26">
        <v>1524</v>
      </c>
      <c r="C821" s="26" t="str">
        <f t="shared" si="92"/>
        <v>Y</v>
      </c>
      <c r="D821" s="26" t="b">
        <f t="shared" si="93"/>
        <v>0</v>
      </c>
      <c r="E821" s="26" t="str">
        <f t="shared" si="94"/>
        <v>N</v>
      </c>
      <c r="F821" s="2" t="s">
        <v>9029</v>
      </c>
      <c r="G821" s="2" t="str">
        <f t="shared" si="95"/>
        <v/>
      </c>
      <c r="H821" s="16" t="s">
        <v>383</v>
      </c>
      <c r="I821" s="16"/>
      <c r="J821" s="16"/>
      <c r="K821" s="31" t="s">
        <v>7701</v>
      </c>
      <c r="L821" s="31" t="s">
        <v>7702</v>
      </c>
      <c r="M821" s="31" t="s">
        <v>7703</v>
      </c>
      <c r="N821" s="2" t="s">
        <v>8329</v>
      </c>
      <c r="O821" s="2" t="s">
        <v>7705</v>
      </c>
      <c r="P821" s="155" t="s">
        <v>7788</v>
      </c>
      <c r="Q821" s="2" t="s">
        <v>8083</v>
      </c>
      <c r="R821" s="2">
        <v>96700786</v>
      </c>
      <c r="S821" s="159" t="s">
        <v>9028</v>
      </c>
      <c r="T821" s="159">
        <v>2730</v>
      </c>
      <c r="U821" s="159" t="s">
        <v>107</v>
      </c>
      <c r="V821" s="3" t="s">
        <v>7709</v>
      </c>
      <c r="W821" s="2">
        <v>310</v>
      </c>
      <c r="X821" s="2"/>
      <c r="Y821" s="2"/>
      <c r="Z821" s="2"/>
      <c r="AA821" s="2"/>
      <c r="AB821" s="2"/>
      <c r="AC821" s="2"/>
      <c r="AD821" s="2"/>
      <c r="AE821" s="2"/>
      <c r="AF821" s="2"/>
      <c r="AG821" s="2"/>
      <c r="AH821" s="2"/>
      <c r="AI821" s="2"/>
      <c r="AJ821" s="2"/>
      <c r="AK821" s="2"/>
      <c r="AL821" s="2"/>
      <c r="AM821" s="2"/>
      <c r="AN821" s="2"/>
    </row>
    <row r="822" spans="2:40">
      <c r="B822" s="26">
        <v>1525</v>
      </c>
      <c r="C822" s="26" t="str">
        <f t="shared" si="92"/>
        <v>Y</v>
      </c>
      <c r="D822" s="26" t="b">
        <f t="shared" si="93"/>
        <v>0</v>
      </c>
      <c r="E822" s="26" t="str">
        <f t="shared" si="94"/>
        <v>N</v>
      </c>
      <c r="F822" s="2" t="s">
        <v>9030</v>
      </c>
      <c r="G822" s="2" t="str">
        <f t="shared" si="95"/>
        <v/>
      </c>
      <c r="H822" s="16" t="s">
        <v>383</v>
      </c>
      <c r="I822" s="16"/>
      <c r="J822" s="16"/>
      <c r="K822" s="31" t="s">
        <v>7701</v>
      </c>
      <c r="L822" s="31" t="s">
        <v>7702</v>
      </c>
      <c r="M822" s="31" t="s">
        <v>7703</v>
      </c>
      <c r="N822" s="2" t="s">
        <v>8982</v>
      </c>
      <c r="O822" s="2" t="s">
        <v>7705</v>
      </c>
      <c r="P822" s="155" t="s">
        <v>7788</v>
      </c>
      <c r="Q822" s="2" t="s">
        <v>9031</v>
      </c>
      <c r="R822" s="2" t="s">
        <v>544</v>
      </c>
      <c r="S822" s="159" t="s">
        <v>9032</v>
      </c>
      <c r="T822" s="159">
        <v>4229</v>
      </c>
      <c r="U822" s="159" t="s">
        <v>107</v>
      </c>
      <c r="V822" s="3" t="s">
        <v>7709</v>
      </c>
      <c r="W822" s="2">
        <v>420</v>
      </c>
      <c r="X822" s="2"/>
      <c r="Y822" s="2"/>
      <c r="Z822" s="2"/>
      <c r="AA822" s="2"/>
      <c r="AB822" s="2"/>
      <c r="AC822" s="2"/>
      <c r="AD822" s="2"/>
      <c r="AE822" s="2"/>
      <c r="AF822" s="2"/>
      <c r="AG822" s="2"/>
      <c r="AH822" s="2"/>
      <c r="AI822" s="2"/>
      <c r="AJ822" s="2"/>
      <c r="AK822" s="2"/>
      <c r="AL822" s="2"/>
      <c r="AM822" s="2"/>
      <c r="AN822" s="2"/>
    </row>
    <row r="823" spans="2:40">
      <c r="B823" s="26">
        <v>1526</v>
      </c>
      <c r="C823" s="26" t="str">
        <f t="shared" si="92"/>
        <v>Y</v>
      </c>
      <c r="D823" s="26" t="b">
        <f t="shared" si="93"/>
        <v>0</v>
      </c>
      <c r="E823" s="26" t="str">
        <f t="shared" si="94"/>
        <v>N</v>
      </c>
      <c r="F823" s="2" t="s">
        <v>9033</v>
      </c>
      <c r="G823" s="2" t="str">
        <f t="shared" si="95"/>
        <v/>
      </c>
      <c r="H823" s="16" t="s">
        <v>383</v>
      </c>
      <c r="I823" s="16"/>
      <c r="J823" s="16"/>
      <c r="K823" s="31" t="s">
        <v>7701</v>
      </c>
      <c r="L823" s="31" t="s">
        <v>7702</v>
      </c>
      <c r="M823" s="31" t="s">
        <v>7703</v>
      </c>
      <c r="N823" s="2" t="s">
        <v>8986</v>
      </c>
      <c r="O823" s="2" t="s">
        <v>7705</v>
      </c>
      <c r="P823" s="155" t="s">
        <v>7788</v>
      </c>
      <c r="Q823" s="2" t="s">
        <v>9031</v>
      </c>
      <c r="R823" s="2" t="s">
        <v>544</v>
      </c>
      <c r="S823" s="159" t="s">
        <v>9034</v>
      </c>
      <c r="T823" s="159">
        <v>4229</v>
      </c>
      <c r="U823" s="159" t="s">
        <v>107</v>
      </c>
      <c r="V823" s="3" t="s">
        <v>7709</v>
      </c>
      <c r="W823" s="2">
        <v>420</v>
      </c>
      <c r="X823" s="2"/>
      <c r="Y823" s="2"/>
      <c r="Z823" s="2"/>
      <c r="AA823" s="2"/>
      <c r="AB823" s="2"/>
      <c r="AC823" s="2"/>
      <c r="AD823" s="2"/>
      <c r="AE823" s="2"/>
      <c r="AF823" s="2"/>
      <c r="AG823" s="2"/>
      <c r="AH823" s="2"/>
      <c r="AI823" s="2"/>
      <c r="AJ823" s="2"/>
      <c r="AK823" s="2"/>
      <c r="AL823" s="2"/>
      <c r="AM823" s="2"/>
      <c r="AN823" s="2"/>
    </row>
    <row r="824" spans="2:40">
      <c r="B824" s="26">
        <v>1527</v>
      </c>
      <c r="C824" s="26" t="str">
        <f t="shared" si="92"/>
        <v>Y</v>
      </c>
      <c r="D824" s="26" t="b">
        <f t="shared" si="93"/>
        <v>0</v>
      </c>
      <c r="E824" s="26" t="str">
        <f t="shared" si="94"/>
        <v>N</v>
      </c>
      <c r="F824" s="2" t="s">
        <v>9035</v>
      </c>
      <c r="G824" s="2" t="str">
        <f t="shared" si="95"/>
        <v/>
      </c>
      <c r="H824" s="16" t="s">
        <v>383</v>
      </c>
      <c r="I824" s="16"/>
      <c r="J824" s="16"/>
      <c r="K824" s="31" t="s">
        <v>7701</v>
      </c>
      <c r="L824" s="31" t="s">
        <v>7702</v>
      </c>
      <c r="M824" s="31" t="s">
        <v>7703</v>
      </c>
      <c r="N824" s="2" t="s">
        <v>8331</v>
      </c>
      <c r="O824" s="2" t="s">
        <v>7705</v>
      </c>
      <c r="P824" s="155" t="s">
        <v>7788</v>
      </c>
      <c r="Q824" s="2" t="s">
        <v>8383</v>
      </c>
      <c r="R824" s="2">
        <v>96700787</v>
      </c>
      <c r="S824" s="159" t="s">
        <v>9036</v>
      </c>
      <c r="T824" s="159">
        <v>4229</v>
      </c>
      <c r="U824" s="159" t="s">
        <v>107</v>
      </c>
      <c r="V824" s="3" t="s">
        <v>7709</v>
      </c>
      <c r="W824" s="2">
        <v>420</v>
      </c>
      <c r="X824" s="2"/>
      <c r="Y824" s="2"/>
      <c r="Z824" s="2"/>
      <c r="AA824" s="2"/>
      <c r="AB824" s="2"/>
      <c r="AC824" s="2"/>
      <c r="AD824" s="2"/>
      <c r="AE824" s="2"/>
      <c r="AF824" s="2"/>
      <c r="AG824" s="2"/>
      <c r="AH824" s="2"/>
      <c r="AI824" s="2"/>
      <c r="AJ824" s="2"/>
      <c r="AK824" s="2"/>
      <c r="AL824" s="2"/>
      <c r="AM824" s="2"/>
      <c r="AN824" s="2"/>
    </row>
    <row r="825" spans="2:40">
      <c r="B825" s="26">
        <v>1528</v>
      </c>
      <c r="C825" s="26" t="str">
        <f t="shared" si="92"/>
        <v>Y</v>
      </c>
      <c r="D825" s="26" t="b">
        <f t="shared" si="93"/>
        <v>0</v>
      </c>
      <c r="E825" s="26" t="str">
        <f t="shared" si="94"/>
        <v>N</v>
      </c>
      <c r="F825" s="2" t="s">
        <v>9037</v>
      </c>
      <c r="G825" s="2" t="str">
        <f t="shared" si="95"/>
        <v/>
      </c>
      <c r="H825" s="16" t="s">
        <v>383</v>
      </c>
      <c r="I825" s="16"/>
      <c r="J825" s="16"/>
      <c r="K825" s="31" t="s">
        <v>7701</v>
      </c>
      <c r="L825" s="31" t="s">
        <v>7702</v>
      </c>
      <c r="M825" s="31" t="s">
        <v>7703</v>
      </c>
      <c r="N825" s="2" t="s">
        <v>8335</v>
      </c>
      <c r="O825" s="2" t="s">
        <v>7705</v>
      </c>
      <c r="P825" s="155" t="s">
        <v>7788</v>
      </c>
      <c r="Q825" s="2" t="s">
        <v>8383</v>
      </c>
      <c r="R825" s="2">
        <v>96700787</v>
      </c>
      <c r="S825" s="159" t="s">
        <v>9038</v>
      </c>
      <c r="T825" s="159">
        <v>4229</v>
      </c>
      <c r="U825" s="159" t="s">
        <v>107</v>
      </c>
      <c r="V825" s="3" t="s">
        <v>7709</v>
      </c>
      <c r="W825" s="2">
        <v>420</v>
      </c>
      <c r="X825" s="2"/>
      <c r="Y825" s="2"/>
      <c r="Z825" s="2"/>
      <c r="AA825" s="2"/>
      <c r="AB825" s="2"/>
      <c r="AC825" s="2"/>
      <c r="AD825" s="2"/>
      <c r="AE825" s="2"/>
      <c r="AF825" s="2"/>
      <c r="AG825" s="2"/>
      <c r="AH825" s="2"/>
      <c r="AI825" s="2"/>
      <c r="AJ825" s="2"/>
      <c r="AK825" s="2"/>
      <c r="AL825" s="2"/>
      <c r="AM825" s="2"/>
      <c r="AN825" s="2"/>
    </row>
    <row r="826" spans="2:40">
      <c r="B826" s="26">
        <v>1547</v>
      </c>
      <c r="C826" s="26" t="str">
        <f t="shared" ref="C826:C864" si="96">IF(K826 = "BaseplateSteel","Y","N")</f>
        <v>Y</v>
      </c>
      <c r="D826" s="26" t="b">
        <f t="shared" ref="D826:D864" si="97">OR(P826 = "Woods_Sureflex", P826 = "Falk_T10_Grid")</f>
        <v>1</v>
      </c>
      <c r="E826" s="26" t="str">
        <f t="shared" ref="E826:E864" si="98">IF(AND(C826="Y", D826=TRUE),"Y","N")</f>
        <v>Y</v>
      </c>
      <c r="F826" s="2" t="s">
        <v>9039</v>
      </c>
      <c r="G826" s="2" t="str">
        <f t="shared" ref="G826:G864" si="99">IF(E826="Y",F826,"")</f>
        <v>ConTab_BOM_KP_Baseplates_1547</v>
      </c>
      <c r="H826" s="16" t="s">
        <v>383</v>
      </c>
      <c r="I826" s="16"/>
      <c r="J826" s="16"/>
      <c r="K826" s="31" t="s">
        <v>7701</v>
      </c>
      <c r="L826" s="31" t="s">
        <v>7702</v>
      </c>
      <c r="M826" s="31" t="s">
        <v>7703</v>
      </c>
      <c r="N826" s="2" t="s">
        <v>7725</v>
      </c>
      <c r="O826" s="2" t="s">
        <v>7814</v>
      </c>
      <c r="P826" s="155" t="s">
        <v>7706</v>
      </c>
      <c r="Q826" s="2" t="s">
        <v>7726</v>
      </c>
      <c r="R826" s="2" t="s">
        <v>544</v>
      </c>
      <c r="S826" s="159" t="s">
        <v>9040</v>
      </c>
      <c r="T826" s="159">
        <v>1627</v>
      </c>
      <c r="U826" s="159" t="s">
        <v>107</v>
      </c>
      <c r="V826" s="3" t="s">
        <v>7709</v>
      </c>
      <c r="W826" s="2">
        <v>135</v>
      </c>
      <c r="X826" s="2"/>
      <c r="Y826" s="2"/>
      <c r="Z826" s="2"/>
      <c r="AA826" s="2"/>
      <c r="AB826" s="2"/>
      <c r="AC826" s="2"/>
      <c r="AD826" s="2"/>
      <c r="AE826" s="2"/>
      <c r="AF826" s="2"/>
      <c r="AG826" s="2"/>
      <c r="AH826" s="2"/>
      <c r="AI826" s="2"/>
      <c r="AJ826" s="2"/>
      <c r="AK826" s="2"/>
      <c r="AL826" s="2"/>
      <c r="AM826" s="2"/>
      <c r="AN826" s="2"/>
    </row>
    <row r="827" spans="2:40">
      <c r="B827" s="26">
        <v>1548</v>
      </c>
      <c r="C827" s="26" t="str">
        <f t="shared" si="96"/>
        <v>Y</v>
      </c>
      <c r="D827" s="26" t="b">
        <f t="shared" si="97"/>
        <v>1</v>
      </c>
      <c r="E827" s="26" t="str">
        <f t="shared" si="98"/>
        <v>Y</v>
      </c>
      <c r="F827" s="2" t="s">
        <v>9041</v>
      </c>
      <c r="G827" s="2" t="str">
        <f t="shared" si="99"/>
        <v>ConTab_BOM_KP_Baseplates_1548</v>
      </c>
      <c r="H827" s="16" t="s">
        <v>383</v>
      </c>
      <c r="I827" s="16"/>
      <c r="J827" s="16"/>
      <c r="K827" s="31" t="s">
        <v>7701</v>
      </c>
      <c r="L827" s="31" t="s">
        <v>7702</v>
      </c>
      <c r="M827" s="31" t="s">
        <v>7703</v>
      </c>
      <c r="N827" s="2" t="s">
        <v>7729</v>
      </c>
      <c r="O827" s="2" t="s">
        <v>7814</v>
      </c>
      <c r="P827" s="155" t="s">
        <v>7706</v>
      </c>
      <c r="Q827" s="2" t="s">
        <v>7726</v>
      </c>
      <c r="R827" s="2" t="s">
        <v>544</v>
      </c>
      <c r="S827" s="159" t="s">
        <v>9040</v>
      </c>
      <c r="T827" s="159">
        <v>1627</v>
      </c>
      <c r="U827" s="159" t="s">
        <v>107</v>
      </c>
      <c r="V827" s="3" t="s">
        <v>7709</v>
      </c>
      <c r="W827" s="2">
        <v>135</v>
      </c>
      <c r="X827" s="2"/>
      <c r="Y827" s="2"/>
      <c r="Z827" s="2"/>
      <c r="AA827" s="2"/>
      <c r="AB827" s="2"/>
      <c r="AC827" s="2"/>
      <c r="AD827" s="2"/>
      <c r="AE827" s="2"/>
      <c r="AF827" s="2"/>
      <c r="AG827" s="2"/>
      <c r="AH827" s="2"/>
      <c r="AI827" s="2"/>
      <c r="AJ827" s="2"/>
      <c r="AK827" s="2"/>
      <c r="AL827" s="2"/>
      <c r="AM827" s="2"/>
      <c r="AN827" s="2"/>
    </row>
    <row r="828" spans="2:40">
      <c r="B828" s="26">
        <v>1549</v>
      </c>
      <c r="C828" s="26" t="str">
        <f t="shared" si="96"/>
        <v>Y</v>
      </c>
      <c r="D828" s="26" t="b">
        <f t="shared" si="97"/>
        <v>1</v>
      </c>
      <c r="E828" s="26" t="str">
        <f t="shared" si="98"/>
        <v>Y</v>
      </c>
      <c r="F828" s="2" t="s">
        <v>9042</v>
      </c>
      <c r="G828" s="2" t="str">
        <f t="shared" si="99"/>
        <v>ConTab_BOM_KP_Baseplates_1549</v>
      </c>
      <c r="H828" s="16" t="s">
        <v>383</v>
      </c>
      <c r="I828" s="16"/>
      <c r="J828" s="16"/>
      <c r="K828" s="31" t="s">
        <v>7701</v>
      </c>
      <c r="L828" s="31" t="s">
        <v>7702</v>
      </c>
      <c r="M828" s="31" t="s">
        <v>7703</v>
      </c>
      <c r="N828" s="2" t="s">
        <v>7900</v>
      </c>
      <c r="O828" s="2" t="s">
        <v>7814</v>
      </c>
      <c r="P828" s="155" t="s">
        <v>7706</v>
      </c>
      <c r="Q828" s="2" t="s">
        <v>8183</v>
      </c>
      <c r="R828" s="2" t="s">
        <v>544</v>
      </c>
      <c r="S828" s="159" t="s">
        <v>9043</v>
      </c>
      <c r="T828" s="159">
        <v>1762</v>
      </c>
      <c r="U828" s="159" t="s">
        <v>107</v>
      </c>
      <c r="V828" s="3" t="s">
        <v>7709</v>
      </c>
      <c r="W828" s="2">
        <v>200</v>
      </c>
      <c r="X828" s="2"/>
      <c r="Y828" s="2"/>
      <c r="Z828" s="2"/>
      <c r="AA828" s="2"/>
      <c r="AB828" s="2"/>
      <c r="AC828" s="2"/>
      <c r="AD828" s="2"/>
      <c r="AE828" s="2"/>
      <c r="AF828" s="2"/>
      <c r="AG828" s="2"/>
      <c r="AH828" s="2"/>
      <c r="AI828" s="2"/>
      <c r="AJ828" s="2"/>
      <c r="AK828" s="2"/>
      <c r="AL828" s="2"/>
      <c r="AM828" s="2"/>
      <c r="AN828" s="2"/>
    </row>
    <row r="829" spans="2:40">
      <c r="B829" s="26">
        <v>1550</v>
      </c>
      <c r="C829" s="26" t="str">
        <f t="shared" si="96"/>
        <v>Y</v>
      </c>
      <c r="D829" s="26" t="b">
        <f t="shared" si="97"/>
        <v>1</v>
      </c>
      <c r="E829" s="26" t="str">
        <f t="shared" si="98"/>
        <v>Y</v>
      </c>
      <c r="F829" s="2" t="s">
        <v>9044</v>
      </c>
      <c r="G829" s="2" t="str">
        <f t="shared" si="99"/>
        <v>ConTab_BOM_KP_Baseplates_1550</v>
      </c>
      <c r="H829" s="16" t="s">
        <v>383</v>
      </c>
      <c r="I829" s="16"/>
      <c r="J829" s="16"/>
      <c r="K829" s="31" t="s">
        <v>7701</v>
      </c>
      <c r="L829" s="31" t="s">
        <v>7702</v>
      </c>
      <c r="M829" s="31" t="s">
        <v>7703</v>
      </c>
      <c r="N829" s="2" t="s">
        <v>7903</v>
      </c>
      <c r="O829" s="2" t="s">
        <v>7814</v>
      </c>
      <c r="P829" s="155" t="s">
        <v>7706</v>
      </c>
      <c r="Q829" s="2" t="s">
        <v>8183</v>
      </c>
      <c r="R829" s="2" t="s">
        <v>544</v>
      </c>
      <c r="S829" s="159" t="s">
        <v>9043</v>
      </c>
      <c r="T829" s="159">
        <v>1762</v>
      </c>
      <c r="U829" s="159" t="s">
        <v>107</v>
      </c>
      <c r="V829" s="3" t="s">
        <v>7709</v>
      </c>
      <c r="W829" s="2">
        <v>200</v>
      </c>
      <c r="X829" s="2"/>
      <c r="Y829" s="2"/>
      <c r="Z829" s="2"/>
      <c r="AA829" s="2"/>
      <c r="AB829" s="2"/>
      <c r="AC829" s="2"/>
      <c r="AD829" s="2"/>
      <c r="AE829" s="2"/>
      <c r="AF829" s="2"/>
      <c r="AG829" s="2"/>
      <c r="AH829" s="2"/>
      <c r="AI829" s="2"/>
      <c r="AJ829" s="2"/>
      <c r="AK829" s="2"/>
      <c r="AL829" s="2"/>
      <c r="AM829" s="2"/>
      <c r="AN829" s="2"/>
    </row>
    <row r="830" spans="2:40">
      <c r="B830" s="26">
        <v>1551</v>
      </c>
      <c r="C830" s="26" t="str">
        <f t="shared" si="96"/>
        <v>Y</v>
      </c>
      <c r="D830" s="26" t="b">
        <f t="shared" si="97"/>
        <v>1</v>
      </c>
      <c r="E830" s="26" t="str">
        <f t="shared" si="98"/>
        <v>Y</v>
      </c>
      <c r="F830" s="2" t="s">
        <v>9045</v>
      </c>
      <c r="G830" s="2" t="str">
        <f t="shared" si="99"/>
        <v>ConTab_BOM_KP_Baseplates_1551</v>
      </c>
      <c r="H830" s="16" t="s">
        <v>383</v>
      </c>
      <c r="I830" s="16"/>
      <c r="J830" s="16"/>
      <c r="K830" s="31" t="s">
        <v>7701</v>
      </c>
      <c r="L830" s="31" t="s">
        <v>7702</v>
      </c>
      <c r="M830" s="31" t="s">
        <v>7703</v>
      </c>
      <c r="N830" s="2" t="s">
        <v>8187</v>
      </c>
      <c r="O830" s="2" t="s">
        <v>7814</v>
      </c>
      <c r="P830" s="155" t="s">
        <v>7706</v>
      </c>
      <c r="Q830" s="2" t="s">
        <v>8188</v>
      </c>
      <c r="R830" s="2" t="s">
        <v>544</v>
      </c>
      <c r="S830" s="159" t="s">
        <v>9046</v>
      </c>
      <c r="T830" s="159">
        <v>1899</v>
      </c>
      <c r="U830" s="159" t="s">
        <v>107</v>
      </c>
      <c r="V830" s="3" t="s">
        <v>7709</v>
      </c>
      <c r="W830" s="2">
        <v>240</v>
      </c>
      <c r="X830" s="2"/>
      <c r="Y830" s="2"/>
      <c r="Z830" s="2"/>
      <c r="AA830" s="2"/>
      <c r="AB830" s="2"/>
      <c r="AC830" s="2"/>
      <c r="AD830" s="2"/>
      <c r="AE830" s="2"/>
      <c r="AF830" s="2"/>
      <c r="AG830" s="2"/>
      <c r="AH830" s="2"/>
      <c r="AI830" s="2"/>
      <c r="AJ830" s="2"/>
      <c r="AK830" s="2"/>
      <c r="AL830" s="2"/>
      <c r="AM830" s="2"/>
      <c r="AN830" s="2"/>
    </row>
    <row r="831" spans="2:40">
      <c r="B831" s="26">
        <v>1552</v>
      </c>
      <c r="C831" s="26" t="str">
        <f t="shared" si="96"/>
        <v>Y</v>
      </c>
      <c r="D831" s="26" t="b">
        <f t="shared" si="97"/>
        <v>1</v>
      </c>
      <c r="E831" s="26" t="str">
        <f t="shared" si="98"/>
        <v>Y</v>
      </c>
      <c r="F831" s="2" t="s">
        <v>9047</v>
      </c>
      <c r="G831" s="2" t="str">
        <f t="shared" si="99"/>
        <v>ConTab_BOM_KP_Baseplates_1552</v>
      </c>
      <c r="H831" s="16" t="s">
        <v>383</v>
      </c>
      <c r="I831" s="16"/>
      <c r="J831" s="16"/>
      <c r="K831" s="31" t="s">
        <v>7701</v>
      </c>
      <c r="L831" s="31" t="s">
        <v>7702</v>
      </c>
      <c r="M831" s="31" t="s">
        <v>7703</v>
      </c>
      <c r="N831" s="2" t="s">
        <v>8191</v>
      </c>
      <c r="O831" s="2" t="s">
        <v>7814</v>
      </c>
      <c r="P831" s="155" t="s">
        <v>7706</v>
      </c>
      <c r="Q831" s="2" t="s">
        <v>8188</v>
      </c>
      <c r="R831" s="2" t="s">
        <v>544</v>
      </c>
      <c r="S831" s="159" t="s">
        <v>9046</v>
      </c>
      <c r="T831" s="159">
        <v>1899</v>
      </c>
      <c r="U831" s="159" t="s">
        <v>107</v>
      </c>
      <c r="V831" s="3" t="s">
        <v>7709</v>
      </c>
      <c r="W831" s="2">
        <v>240</v>
      </c>
      <c r="X831" s="2"/>
      <c r="Y831" s="2"/>
      <c r="Z831" s="2"/>
      <c r="AA831" s="2"/>
      <c r="AB831" s="2"/>
      <c r="AC831" s="2"/>
      <c r="AD831" s="2"/>
      <c r="AE831" s="2"/>
      <c r="AF831" s="2"/>
      <c r="AG831" s="2"/>
      <c r="AH831" s="2"/>
      <c r="AI831" s="2"/>
      <c r="AJ831" s="2"/>
      <c r="AK831" s="2"/>
      <c r="AL831" s="2"/>
      <c r="AM831" s="2"/>
      <c r="AN831" s="2"/>
    </row>
    <row r="832" spans="2:40">
      <c r="B832" s="26">
        <v>1553</v>
      </c>
      <c r="C832" s="26" t="str">
        <f t="shared" si="96"/>
        <v>Y</v>
      </c>
      <c r="D832" s="26" t="b">
        <f t="shared" si="97"/>
        <v>1</v>
      </c>
      <c r="E832" s="26" t="str">
        <f t="shared" si="98"/>
        <v>Y</v>
      </c>
      <c r="F832" s="2" t="s">
        <v>9048</v>
      </c>
      <c r="G832" s="2" t="str">
        <f t="shared" si="99"/>
        <v>ConTab_BOM_KP_Baseplates_1553</v>
      </c>
      <c r="H832" s="16" t="s">
        <v>383</v>
      </c>
      <c r="I832" s="16"/>
      <c r="J832" s="16"/>
      <c r="K832" s="31" t="s">
        <v>7701</v>
      </c>
      <c r="L832" s="31" t="s">
        <v>7702</v>
      </c>
      <c r="M832" s="31" t="s">
        <v>7703</v>
      </c>
      <c r="N832" s="2" t="s">
        <v>8695</v>
      </c>
      <c r="O832" s="2" t="s">
        <v>7814</v>
      </c>
      <c r="P832" s="155" t="s">
        <v>7706</v>
      </c>
      <c r="Q832" s="2" t="s">
        <v>8696</v>
      </c>
      <c r="R832" s="2" t="s">
        <v>544</v>
      </c>
      <c r="S832" s="159" t="s">
        <v>9049</v>
      </c>
      <c r="T832" s="159">
        <v>2035</v>
      </c>
      <c r="U832" s="159" t="s">
        <v>107</v>
      </c>
      <c r="V832" s="3" t="s">
        <v>7709</v>
      </c>
      <c r="W832" s="2">
        <v>265</v>
      </c>
      <c r="X832" s="2"/>
      <c r="Y832" s="2"/>
      <c r="Z832" s="2"/>
      <c r="AA832" s="2"/>
      <c r="AB832" s="2"/>
      <c r="AC832" s="2"/>
      <c r="AD832" s="2"/>
      <c r="AE832" s="2"/>
      <c r="AF832" s="2"/>
      <c r="AG832" s="2"/>
      <c r="AH832" s="2"/>
      <c r="AI832" s="2"/>
      <c r="AJ832" s="2"/>
      <c r="AK832" s="2"/>
      <c r="AL832" s="2"/>
      <c r="AM832" s="2"/>
      <c r="AN832" s="2"/>
    </row>
    <row r="833" spans="2:40">
      <c r="B833" s="26">
        <v>1554</v>
      </c>
      <c r="C833" s="26" t="str">
        <f t="shared" si="96"/>
        <v>Y</v>
      </c>
      <c r="D833" s="26" t="b">
        <f t="shared" si="97"/>
        <v>1</v>
      </c>
      <c r="E833" s="26" t="str">
        <f t="shared" si="98"/>
        <v>Y</v>
      </c>
      <c r="F833" s="2" t="s">
        <v>9050</v>
      </c>
      <c r="G833" s="2" t="str">
        <f t="shared" si="99"/>
        <v>ConTab_BOM_KP_Baseplates_1554</v>
      </c>
      <c r="H833" s="16" t="s">
        <v>383</v>
      </c>
      <c r="I833" s="16"/>
      <c r="J833" s="16"/>
      <c r="K833" s="31" t="s">
        <v>7701</v>
      </c>
      <c r="L833" s="31" t="s">
        <v>7702</v>
      </c>
      <c r="M833" s="31" t="s">
        <v>7703</v>
      </c>
      <c r="N833" s="2" t="s">
        <v>8699</v>
      </c>
      <c r="O833" s="2" t="s">
        <v>7814</v>
      </c>
      <c r="P833" s="155" t="s">
        <v>7706</v>
      </c>
      <c r="Q833" s="2" t="s">
        <v>8696</v>
      </c>
      <c r="R833" s="2" t="s">
        <v>544</v>
      </c>
      <c r="S833" s="159" t="s">
        <v>9049</v>
      </c>
      <c r="T833" s="159">
        <v>2035</v>
      </c>
      <c r="U833" s="159" t="s">
        <v>107</v>
      </c>
      <c r="V833" s="3" t="s">
        <v>7709</v>
      </c>
      <c r="W833" s="2">
        <v>265</v>
      </c>
      <c r="X833" s="2"/>
      <c r="Y833" s="2"/>
      <c r="Z833" s="2"/>
      <c r="AA833" s="2"/>
      <c r="AB833" s="2"/>
      <c r="AC833" s="2"/>
      <c r="AD833" s="2"/>
      <c r="AE833" s="2"/>
      <c r="AF833" s="2"/>
      <c r="AG833" s="2"/>
      <c r="AH833" s="2"/>
      <c r="AI833" s="2"/>
      <c r="AJ833" s="2"/>
      <c r="AK833" s="2"/>
      <c r="AL833" s="2"/>
      <c r="AM833" s="2"/>
      <c r="AN833" s="2"/>
    </row>
    <row r="834" spans="2:40">
      <c r="B834" s="26">
        <v>1555</v>
      </c>
      <c r="C834" s="26" t="str">
        <f t="shared" si="96"/>
        <v>Y</v>
      </c>
      <c r="D834" s="26" t="b">
        <f t="shared" si="97"/>
        <v>1</v>
      </c>
      <c r="E834" s="26" t="str">
        <f t="shared" si="98"/>
        <v>Y</v>
      </c>
      <c r="F834" s="2" t="s">
        <v>9051</v>
      </c>
      <c r="G834" s="2" t="str">
        <f t="shared" si="99"/>
        <v>ConTab_BOM_KP_Baseplates_1555</v>
      </c>
      <c r="H834" s="16" t="s">
        <v>383</v>
      </c>
      <c r="I834" s="16"/>
      <c r="J834" s="16"/>
      <c r="K834" s="31" t="s">
        <v>7701</v>
      </c>
      <c r="L834" s="31" t="s">
        <v>7702</v>
      </c>
      <c r="M834" s="31" t="s">
        <v>7703</v>
      </c>
      <c r="N834" s="2" t="s">
        <v>8954</v>
      </c>
      <c r="O834" s="2" t="s">
        <v>7814</v>
      </c>
      <c r="P834" s="155" t="s">
        <v>7706</v>
      </c>
      <c r="Q834" s="2" t="s">
        <v>8955</v>
      </c>
      <c r="R834" s="2" t="s">
        <v>544</v>
      </c>
      <c r="S834" s="159" t="s">
        <v>9052</v>
      </c>
      <c r="T834" s="159">
        <v>2515</v>
      </c>
      <c r="U834" s="159" t="s">
        <v>107</v>
      </c>
      <c r="V834" s="3" t="s">
        <v>7709</v>
      </c>
      <c r="W834" s="2">
        <v>310</v>
      </c>
      <c r="X834" s="2"/>
      <c r="Y834" s="2"/>
      <c r="Z834" s="2"/>
      <c r="AA834" s="2"/>
      <c r="AB834" s="2"/>
      <c r="AC834" s="2"/>
      <c r="AD834" s="2"/>
      <c r="AE834" s="2"/>
      <c r="AF834" s="2"/>
      <c r="AG834" s="2"/>
      <c r="AH834" s="2"/>
      <c r="AI834" s="2"/>
      <c r="AJ834" s="2"/>
      <c r="AK834" s="2"/>
      <c r="AL834" s="2"/>
      <c r="AM834" s="2"/>
      <c r="AN834" s="2"/>
    </row>
    <row r="835" spans="2:40">
      <c r="B835" s="26">
        <v>1556</v>
      </c>
      <c r="C835" s="26" t="str">
        <f t="shared" si="96"/>
        <v>Y</v>
      </c>
      <c r="D835" s="26" t="b">
        <f t="shared" si="97"/>
        <v>1</v>
      </c>
      <c r="E835" s="26" t="str">
        <f t="shared" si="98"/>
        <v>Y</v>
      </c>
      <c r="F835" s="2" t="s">
        <v>9053</v>
      </c>
      <c r="G835" s="2" t="str">
        <f t="shared" si="99"/>
        <v>ConTab_BOM_KP_Baseplates_1556</v>
      </c>
      <c r="H835" s="16" t="s">
        <v>383</v>
      </c>
      <c r="I835" s="16"/>
      <c r="J835" s="16"/>
      <c r="K835" s="31" t="s">
        <v>7701</v>
      </c>
      <c r="L835" s="31" t="s">
        <v>7702</v>
      </c>
      <c r="M835" s="31" t="s">
        <v>7703</v>
      </c>
      <c r="N835" s="2" t="s">
        <v>8958</v>
      </c>
      <c r="O835" s="2" t="s">
        <v>7814</v>
      </c>
      <c r="P835" s="155" t="s">
        <v>7706</v>
      </c>
      <c r="Q835" s="2" t="s">
        <v>8955</v>
      </c>
      <c r="R835" s="2" t="s">
        <v>544</v>
      </c>
      <c r="S835" s="159" t="s">
        <v>9052</v>
      </c>
      <c r="T835" s="159">
        <v>2515</v>
      </c>
      <c r="U835" s="159" t="s">
        <v>107</v>
      </c>
      <c r="V835" s="3" t="s">
        <v>7709</v>
      </c>
      <c r="W835" s="2">
        <v>310</v>
      </c>
      <c r="X835" s="2"/>
      <c r="Y835" s="2"/>
      <c r="Z835" s="2"/>
      <c r="AA835" s="2"/>
      <c r="AB835" s="2"/>
      <c r="AC835" s="2"/>
      <c r="AD835" s="2"/>
      <c r="AE835" s="2"/>
      <c r="AF835" s="2"/>
      <c r="AG835" s="2"/>
      <c r="AH835" s="2"/>
      <c r="AI835" s="2"/>
      <c r="AJ835" s="2"/>
      <c r="AK835" s="2"/>
      <c r="AL835" s="2"/>
      <c r="AM835" s="2"/>
      <c r="AN835" s="2"/>
    </row>
    <row r="836" spans="2:40">
      <c r="B836" s="26">
        <v>1557</v>
      </c>
      <c r="C836" s="26" t="str">
        <f t="shared" si="96"/>
        <v>Y</v>
      </c>
      <c r="D836" s="26" t="b">
        <f t="shared" si="97"/>
        <v>1</v>
      </c>
      <c r="E836" s="26" t="str">
        <f t="shared" si="98"/>
        <v>Y</v>
      </c>
      <c r="F836" s="2" t="s">
        <v>9054</v>
      </c>
      <c r="G836" s="2" t="str">
        <f t="shared" si="99"/>
        <v>ConTab_BOM_KP_Baseplates_1557</v>
      </c>
      <c r="H836" s="16" t="s">
        <v>383</v>
      </c>
      <c r="I836" s="16"/>
      <c r="J836" s="16"/>
      <c r="K836" s="31" t="s">
        <v>7701</v>
      </c>
      <c r="L836" s="31" t="s">
        <v>7702</v>
      </c>
      <c r="M836" s="31" t="s">
        <v>7703</v>
      </c>
      <c r="N836" s="2" t="s">
        <v>7725</v>
      </c>
      <c r="O836" s="2" t="s">
        <v>7814</v>
      </c>
      <c r="P836" s="155" t="s">
        <v>7737</v>
      </c>
      <c r="Q836" s="2" t="s">
        <v>7749</v>
      </c>
      <c r="R836" s="2" t="s">
        <v>544</v>
      </c>
      <c r="S836" s="159" t="s">
        <v>9055</v>
      </c>
      <c r="T836" s="159">
        <v>1627</v>
      </c>
      <c r="U836" s="159" t="s">
        <v>107</v>
      </c>
      <c r="V836" s="3" t="s">
        <v>7709</v>
      </c>
      <c r="W836" s="2">
        <v>135</v>
      </c>
      <c r="X836" s="2"/>
      <c r="Y836" s="2"/>
      <c r="Z836" s="2"/>
      <c r="AA836" s="2"/>
      <c r="AB836" s="2"/>
      <c r="AC836" s="2"/>
      <c r="AD836" s="2"/>
      <c r="AE836" s="2"/>
      <c r="AF836" s="2"/>
      <c r="AG836" s="2"/>
      <c r="AH836" s="2"/>
      <c r="AI836" s="2"/>
      <c r="AJ836" s="2"/>
      <c r="AK836" s="2"/>
      <c r="AL836" s="2"/>
      <c r="AM836" s="2"/>
      <c r="AN836" s="2"/>
    </row>
    <row r="837" spans="2:40">
      <c r="B837" s="26">
        <v>1558</v>
      </c>
      <c r="C837" s="26" t="str">
        <f t="shared" si="96"/>
        <v>Y</v>
      </c>
      <c r="D837" s="26" t="b">
        <f t="shared" si="97"/>
        <v>1</v>
      </c>
      <c r="E837" s="26" t="str">
        <f t="shared" si="98"/>
        <v>Y</v>
      </c>
      <c r="F837" s="2" t="s">
        <v>9056</v>
      </c>
      <c r="G837" s="2" t="str">
        <f t="shared" si="99"/>
        <v>ConTab_BOM_KP_Baseplates_1558</v>
      </c>
      <c r="H837" s="16" t="s">
        <v>383</v>
      </c>
      <c r="I837" s="16"/>
      <c r="J837" s="16"/>
      <c r="K837" s="31" t="s">
        <v>7701</v>
      </c>
      <c r="L837" s="31" t="s">
        <v>7702</v>
      </c>
      <c r="M837" s="31" t="s">
        <v>7703</v>
      </c>
      <c r="N837" s="2" t="s">
        <v>7729</v>
      </c>
      <c r="O837" s="2" t="s">
        <v>7814</v>
      </c>
      <c r="P837" s="155" t="s">
        <v>7737</v>
      </c>
      <c r="Q837" s="2" t="s">
        <v>7749</v>
      </c>
      <c r="R837" s="2" t="s">
        <v>544</v>
      </c>
      <c r="S837" s="159" t="s">
        <v>9055</v>
      </c>
      <c r="T837" s="159">
        <v>1627</v>
      </c>
      <c r="U837" s="159" t="s">
        <v>107</v>
      </c>
      <c r="V837" s="3" t="s">
        <v>7709</v>
      </c>
      <c r="W837" s="2">
        <v>135</v>
      </c>
      <c r="X837" s="2"/>
      <c r="Y837" s="2"/>
      <c r="Z837" s="2"/>
      <c r="AA837" s="2"/>
      <c r="AB837" s="2"/>
      <c r="AC837" s="2"/>
      <c r="AD837" s="2"/>
      <c r="AE837" s="2"/>
      <c r="AF837" s="2"/>
      <c r="AG837" s="2"/>
      <c r="AH837" s="2"/>
      <c r="AI837" s="2"/>
      <c r="AJ837" s="2"/>
      <c r="AK837" s="2"/>
      <c r="AL837" s="2"/>
      <c r="AM837" s="2"/>
      <c r="AN837" s="2"/>
    </row>
    <row r="838" spans="2:40">
      <c r="B838" s="26">
        <v>1559</v>
      </c>
      <c r="C838" s="26" t="str">
        <f t="shared" si="96"/>
        <v>Y</v>
      </c>
      <c r="D838" s="26" t="b">
        <f t="shared" si="97"/>
        <v>1</v>
      </c>
      <c r="E838" s="26" t="str">
        <f t="shared" si="98"/>
        <v>Y</v>
      </c>
      <c r="F838" s="2" t="s">
        <v>9057</v>
      </c>
      <c r="G838" s="2" t="str">
        <f t="shared" si="99"/>
        <v>ConTab_BOM_KP_Baseplates_1559</v>
      </c>
      <c r="H838" s="16" t="s">
        <v>383</v>
      </c>
      <c r="I838" s="16"/>
      <c r="J838" s="16"/>
      <c r="K838" s="31" t="s">
        <v>7701</v>
      </c>
      <c r="L838" s="31" t="s">
        <v>7702</v>
      </c>
      <c r="M838" s="31" t="s">
        <v>7703</v>
      </c>
      <c r="N838" s="2" t="s">
        <v>7900</v>
      </c>
      <c r="O838" s="2" t="s">
        <v>7814</v>
      </c>
      <c r="P838" s="155" t="s">
        <v>7737</v>
      </c>
      <c r="Q838" s="2" t="s">
        <v>7757</v>
      </c>
      <c r="R838" s="2" t="s">
        <v>544</v>
      </c>
      <c r="S838" s="159" t="s">
        <v>9058</v>
      </c>
      <c r="T838" s="159">
        <v>1762</v>
      </c>
      <c r="U838" s="159" t="s">
        <v>107</v>
      </c>
      <c r="V838" s="3" t="s">
        <v>7709</v>
      </c>
      <c r="W838" s="2">
        <v>200</v>
      </c>
      <c r="X838" s="2"/>
      <c r="Y838" s="2"/>
      <c r="Z838" s="2"/>
      <c r="AA838" s="2"/>
      <c r="AB838" s="2"/>
      <c r="AC838" s="2"/>
      <c r="AD838" s="2"/>
      <c r="AE838" s="2"/>
      <c r="AF838" s="2"/>
      <c r="AG838" s="2"/>
      <c r="AH838" s="2"/>
      <c r="AI838" s="2"/>
      <c r="AJ838" s="2"/>
      <c r="AK838" s="2"/>
      <c r="AL838" s="2"/>
      <c r="AM838" s="2"/>
      <c r="AN838" s="2"/>
    </row>
    <row r="839" spans="2:40">
      <c r="B839" s="26">
        <v>1560</v>
      </c>
      <c r="C839" s="26" t="str">
        <f t="shared" si="96"/>
        <v>Y</v>
      </c>
      <c r="D839" s="26" t="b">
        <f t="shared" si="97"/>
        <v>1</v>
      </c>
      <c r="E839" s="26" t="str">
        <f t="shared" si="98"/>
        <v>Y</v>
      </c>
      <c r="F839" s="2" t="s">
        <v>9059</v>
      </c>
      <c r="G839" s="2" t="str">
        <f t="shared" si="99"/>
        <v>ConTab_BOM_KP_Baseplates_1560</v>
      </c>
      <c r="H839" s="16" t="s">
        <v>383</v>
      </c>
      <c r="I839" s="16"/>
      <c r="J839" s="16"/>
      <c r="K839" s="31" t="s">
        <v>7701</v>
      </c>
      <c r="L839" s="31" t="s">
        <v>7702</v>
      </c>
      <c r="M839" s="31" t="s">
        <v>7703</v>
      </c>
      <c r="N839" s="2" t="s">
        <v>7903</v>
      </c>
      <c r="O839" s="2" t="s">
        <v>7814</v>
      </c>
      <c r="P839" s="155" t="s">
        <v>7737</v>
      </c>
      <c r="Q839" s="2" t="s">
        <v>7757</v>
      </c>
      <c r="R839" s="2" t="s">
        <v>544</v>
      </c>
      <c r="S839" s="159" t="s">
        <v>9058</v>
      </c>
      <c r="T839" s="159">
        <v>1762</v>
      </c>
      <c r="U839" s="159" t="s">
        <v>107</v>
      </c>
      <c r="V839" s="3" t="s">
        <v>7709</v>
      </c>
      <c r="W839" s="2">
        <v>200</v>
      </c>
      <c r="X839" s="2"/>
      <c r="Y839" s="2"/>
      <c r="Z839" s="2"/>
      <c r="AA839" s="2"/>
      <c r="AB839" s="2"/>
      <c r="AC839" s="2"/>
      <c r="AD839" s="2"/>
      <c r="AE839" s="2"/>
      <c r="AF839" s="2"/>
      <c r="AG839" s="2"/>
      <c r="AH839" s="2"/>
      <c r="AI839" s="2"/>
      <c r="AJ839" s="2"/>
      <c r="AK839" s="2"/>
      <c r="AL839" s="2"/>
      <c r="AM839" s="2"/>
      <c r="AN839" s="2"/>
    </row>
    <row r="840" spans="2:40">
      <c r="B840" s="26">
        <v>1561</v>
      </c>
      <c r="C840" s="26" t="str">
        <f t="shared" si="96"/>
        <v>Y</v>
      </c>
      <c r="D840" s="26" t="b">
        <f t="shared" si="97"/>
        <v>1</v>
      </c>
      <c r="E840" s="26" t="str">
        <f t="shared" si="98"/>
        <v>Y</v>
      </c>
      <c r="F840" s="2" t="s">
        <v>9060</v>
      </c>
      <c r="G840" s="2" t="str">
        <f t="shared" si="99"/>
        <v>ConTab_BOM_KP_Baseplates_1561</v>
      </c>
      <c r="H840" s="16" t="s">
        <v>383</v>
      </c>
      <c r="I840" s="16"/>
      <c r="J840" s="16"/>
      <c r="K840" s="31" t="s">
        <v>7701</v>
      </c>
      <c r="L840" s="31" t="s">
        <v>7702</v>
      </c>
      <c r="M840" s="31" t="s">
        <v>7703</v>
      </c>
      <c r="N840" s="2" t="s">
        <v>8187</v>
      </c>
      <c r="O840" s="2" t="s">
        <v>7814</v>
      </c>
      <c r="P840" s="155" t="s">
        <v>7737</v>
      </c>
      <c r="Q840" s="2" t="s">
        <v>8046</v>
      </c>
      <c r="R840" s="2" t="s">
        <v>544</v>
      </c>
      <c r="S840" s="159" t="s">
        <v>9061</v>
      </c>
      <c r="T840" s="159">
        <v>1899</v>
      </c>
      <c r="U840" s="159" t="s">
        <v>107</v>
      </c>
      <c r="V840" s="3" t="s">
        <v>7709</v>
      </c>
      <c r="W840" s="2">
        <v>240</v>
      </c>
      <c r="X840" s="2"/>
      <c r="Y840" s="2"/>
      <c r="Z840" s="2"/>
      <c r="AA840" s="2"/>
      <c r="AB840" s="2"/>
      <c r="AC840" s="2"/>
      <c r="AD840" s="2"/>
      <c r="AE840" s="2"/>
      <c r="AF840" s="2"/>
      <c r="AG840" s="2"/>
      <c r="AH840" s="2"/>
      <c r="AI840" s="2"/>
      <c r="AJ840" s="2"/>
      <c r="AK840" s="2"/>
      <c r="AL840" s="2"/>
      <c r="AM840" s="2"/>
      <c r="AN840" s="2"/>
    </row>
    <row r="841" spans="2:40">
      <c r="B841" s="26">
        <v>1562</v>
      </c>
      <c r="C841" s="26" t="str">
        <f t="shared" si="96"/>
        <v>Y</v>
      </c>
      <c r="D841" s="26" t="b">
        <f t="shared" si="97"/>
        <v>1</v>
      </c>
      <c r="E841" s="26" t="str">
        <f t="shared" si="98"/>
        <v>Y</v>
      </c>
      <c r="F841" s="2" t="s">
        <v>9062</v>
      </c>
      <c r="G841" s="2" t="str">
        <f t="shared" si="99"/>
        <v>ConTab_BOM_KP_Baseplates_1562</v>
      </c>
      <c r="H841" s="16" t="s">
        <v>383</v>
      </c>
      <c r="I841" s="16"/>
      <c r="J841" s="16"/>
      <c r="K841" s="31" t="s">
        <v>7701</v>
      </c>
      <c r="L841" s="31" t="s">
        <v>7702</v>
      </c>
      <c r="M841" s="31" t="s">
        <v>7703</v>
      </c>
      <c r="N841" s="2" t="s">
        <v>8191</v>
      </c>
      <c r="O841" s="2" t="s">
        <v>7814</v>
      </c>
      <c r="P841" s="155" t="s">
        <v>7737</v>
      </c>
      <c r="Q841" s="2" t="s">
        <v>8046</v>
      </c>
      <c r="R841" s="2" t="s">
        <v>544</v>
      </c>
      <c r="S841" s="159" t="s">
        <v>9061</v>
      </c>
      <c r="T841" s="159">
        <v>1899</v>
      </c>
      <c r="U841" s="159" t="s">
        <v>107</v>
      </c>
      <c r="V841" s="3" t="s">
        <v>7709</v>
      </c>
      <c r="W841" s="2">
        <v>240</v>
      </c>
      <c r="X841" s="2"/>
      <c r="Y841" s="2"/>
      <c r="Z841" s="2"/>
      <c r="AA841" s="2"/>
      <c r="AB841" s="2"/>
      <c r="AC841" s="2"/>
      <c r="AD841" s="2"/>
      <c r="AE841" s="2"/>
      <c r="AF841" s="2"/>
      <c r="AG841" s="2"/>
      <c r="AH841" s="2"/>
      <c r="AI841" s="2"/>
      <c r="AJ841" s="2"/>
      <c r="AK841" s="2"/>
      <c r="AL841" s="2"/>
      <c r="AM841" s="2"/>
      <c r="AN841" s="2"/>
    </row>
    <row r="842" spans="2:40">
      <c r="B842" s="26">
        <v>1563</v>
      </c>
      <c r="C842" s="26" t="str">
        <f t="shared" si="96"/>
        <v>Y</v>
      </c>
      <c r="D842" s="26" t="b">
        <f t="shared" si="97"/>
        <v>1</v>
      </c>
      <c r="E842" s="26" t="str">
        <f t="shared" si="98"/>
        <v>Y</v>
      </c>
      <c r="F842" s="2" t="s">
        <v>9063</v>
      </c>
      <c r="G842" s="2" t="str">
        <f t="shared" si="99"/>
        <v>ConTab_BOM_KP_Baseplates_1563</v>
      </c>
      <c r="H842" s="16" t="s">
        <v>383</v>
      </c>
      <c r="I842" s="16"/>
      <c r="J842" s="16"/>
      <c r="K842" s="31" t="s">
        <v>7701</v>
      </c>
      <c r="L842" s="31" t="s">
        <v>7702</v>
      </c>
      <c r="M842" s="31" t="s">
        <v>7703</v>
      </c>
      <c r="N842" s="2" t="s">
        <v>8695</v>
      </c>
      <c r="O842" s="2" t="s">
        <v>7814</v>
      </c>
      <c r="P842" s="155" t="s">
        <v>7737</v>
      </c>
      <c r="Q842" s="2" t="s">
        <v>8332</v>
      </c>
      <c r="R842" s="2" t="s">
        <v>544</v>
      </c>
      <c r="S842" s="159" t="s">
        <v>9064</v>
      </c>
      <c r="T842" s="159">
        <v>2035</v>
      </c>
      <c r="U842" s="159" t="s">
        <v>107</v>
      </c>
      <c r="V842" s="3" t="s">
        <v>7709</v>
      </c>
      <c r="W842" s="2">
        <v>265</v>
      </c>
      <c r="X842" s="2"/>
      <c r="Y842" s="2"/>
      <c r="Z842" s="2"/>
      <c r="AA842" s="2"/>
      <c r="AB842" s="2"/>
      <c r="AC842" s="2"/>
      <c r="AD842" s="2"/>
      <c r="AE842" s="2"/>
      <c r="AF842" s="2"/>
      <c r="AG842" s="2"/>
      <c r="AH842" s="2"/>
      <c r="AI842" s="2"/>
      <c r="AJ842" s="2"/>
      <c r="AK842" s="2"/>
      <c r="AL842" s="2"/>
      <c r="AM842" s="2"/>
      <c r="AN842" s="2"/>
    </row>
    <row r="843" spans="2:40">
      <c r="B843" s="26">
        <v>1564</v>
      </c>
      <c r="C843" s="26" t="str">
        <f t="shared" si="96"/>
        <v>Y</v>
      </c>
      <c r="D843" s="26" t="b">
        <f t="shared" si="97"/>
        <v>1</v>
      </c>
      <c r="E843" s="26" t="str">
        <f t="shared" si="98"/>
        <v>Y</v>
      </c>
      <c r="F843" s="2" t="s">
        <v>9065</v>
      </c>
      <c r="G843" s="2" t="str">
        <f t="shared" si="99"/>
        <v>ConTab_BOM_KP_Baseplates_1564</v>
      </c>
      <c r="H843" s="16" t="s">
        <v>383</v>
      </c>
      <c r="I843" s="16"/>
      <c r="J843" s="16"/>
      <c r="K843" s="31" t="s">
        <v>7701</v>
      </c>
      <c r="L843" s="31" t="s">
        <v>7702</v>
      </c>
      <c r="M843" s="31" t="s">
        <v>7703</v>
      </c>
      <c r="N843" s="2" t="s">
        <v>8699</v>
      </c>
      <c r="O843" s="2" t="s">
        <v>7814</v>
      </c>
      <c r="P843" s="155" t="s">
        <v>7737</v>
      </c>
      <c r="Q843" s="2" t="s">
        <v>8332</v>
      </c>
      <c r="R843" s="2" t="s">
        <v>544</v>
      </c>
      <c r="S843" s="159" t="s">
        <v>9064</v>
      </c>
      <c r="T843" s="159">
        <v>2035</v>
      </c>
      <c r="U843" s="159" t="s">
        <v>107</v>
      </c>
      <c r="V843" s="3" t="s">
        <v>7709</v>
      </c>
      <c r="W843" s="2">
        <v>265</v>
      </c>
      <c r="X843" s="2"/>
      <c r="Y843" s="2"/>
      <c r="Z843" s="2"/>
      <c r="AA843" s="2"/>
      <c r="AB843" s="2"/>
      <c r="AC843" s="2"/>
      <c r="AD843" s="2"/>
      <c r="AE843" s="2"/>
      <c r="AF843" s="2"/>
      <c r="AG843" s="2"/>
      <c r="AH843" s="2"/>
      <c r="AI843" s="2"/>
      <c r="AJ843" s="2"/>
      <c r="AK843" s="2"/>
      <c r="AL843" s="2"/>
      <c r="AM843" s="2"/>
      <c r="AN843" s="2"/>
    </row>
    <row r="844" spans="2:40">
      <c r="B844" s="26">
        <v>1565</v>
      </c>
      <c r="C844" s="26" t="str">
        <f t="shared" si="96"/>
        <v>Y</v>
      </c>
      <c r="D844" s="26" t="b">
        <f t="shared" si="97"/>
        <v>1</v>
      </c>
      <c r="E844" s="26" t="str">
        <f t="shared" si="98"/>
        <v>Y</v>
      </c>
      <c r="F844" s="2" t="s">
        <v>9066</v>
      </c>
      <c r="G844" s="2" t="str">
        <f t="shared" si="99"/>
        <v>ConTab_BOM_KP_Baseplates_1565</v>
      </c>
      <c r="H844" s="16" t="s">
        <v>383</v>
      </c>
      <c r="I844" s="16"/>
      <c r="J844" s="16"/>
      <c r="K844" s="31" t="s">
        <v>7701</v>
      </c>
      <c r="L844" s="31" t="s">
        <v>7702</v>
      </c>
      <c r="M844" s="31" t="s">
        <v>7703</v>
      </c>
      <c r="N844" s="2" t="s">
        <v>7762</v>
      </c>
      <c r="O844" s="2" t="s">
        <v>7814</v>
      </c>
      <c r="P844" s="155" t="s">
        <v>7737</v>
      </c>
      <c r="Q844" s="2" t="s">
        <v>7757</v>
      </c>
      <c r="R844" s="2" t="s">
        <v>544</v>
      </c>
      <c r="S844" s="159" t="s">
        <v>9067</v>
      </c>
      <c r="T844" s="159">
        <v>1970</v>
      </c>
      <c r="U844" s="159" t="s">
        <v>107</v>
      </c>
      <c r="V844" s="3" t="s">
        <v>7709</v>
      </c>
      <c r="W844" s="2">
        <v>265</v>
      </c>
      <c r="X844" s="2"/>
      <c r="Y844" s="2"/>
      <c r="Z844" s="2"/>
      <c r="AA844" s="2"/>
      <c r="AB844" s="2"/>
      <c r="AC844" s="2"/>
      <c r="AD844" s="2"/>
      <c r="AE844" s="2"/>
      <c r="AF844" s="2"/>
      <c r="AG844" s="2"/>
      <c r="AH844" s="2"/>
      <c r="AI844" s="2"/>
      <c r="AJ844" s="2"/>
      <c r="AK844" s="2"/>
      <c r="AL844" s="2"/>
      <c r="AM844" s="2"/>
      <c r="AN844" s="2"/>
    </row>
    <row r="845" spans="2:40">
      <c r="B845" s="26">
        <v>1566</v>
      </c>
      <c r="C845" s="26" t="str">
        <f t="shared" si="96"/>
        <v>Y</v>
      </c>
      <c r="D845" s="26" t="b">
        <f t="shared" si="97"/>
        <v>1</v>
      </c>
      <c r="E845" s="26" t="str">
        <f t="shared" si="98"/>
        <v>Y</v>
      </c>
      <c r="F845" s="2" t="s">
        <v>9068</v>
      </c>
      <c r="G845" s="2" t="str">
        <f t="shared" si="99"/>
        <v>ConTab_BOM_KP_Baseplates_1566</v>
      </c>
      <c r="H845" s="16" t="s">
        <v>383</v>
      </c>
      <c r="I845" s="16"/>
      <c r="J845" s="16"/>
      <c r="K845" s="31" t="s">
        <v>7701</v>
      </c>
      <c r="L845" s="31" t="s">
        <v>7702</v>
      </c>
      <c r="M845" s="31" t="s">
        <v>7703</v>
      </c>
      <c r="N845" s="2" t="s">
        <v>7765</v>
      </c>
      <c r="O845" s="2" t="s">
        <v>7814</v>
      </c>
      <c r="P845" s="155" t="s">
        <v>7737</v>
      </c>
      <c r="Q845" s="2" t="s">
        <v>7757</v>
      </c>
      <c r="R845" s="2" t="s">
        <v>544</v>
      </c>
      <c r="S845" s="159" t="s">
        <v>9067</v>
      </c>
      <c r="T845" s="159">
        <v>1970</v>
      </c>
      <c r="U845" s="159" t="s">
        <v>107</v>
      </c>
      <c r="V845" s="3" t="s">
        <v>7709</v>
      </c>
      <c r="W845" s="2">
        <v>265</v>
      </c>
      <c r="X845" s="2"/>
      <c r="Y845" s="2"/>
      <c r="Z845" s="2"/>
      <c r="AA845" s="2"/>
      <c r="AB845" s="2"/>
      <c r="AC845" s="2"/>
      <c r="AD845" s="2"/>
      <c r="AE845" s="2"/>
      <c r="AF845" s="2"/>
      <c r="AG845" s="2"/>
      <c r="AH845" s="2"/>
      <c r="AI845" s="2"/>
      <c r="AJ845" s="2"/>
      <c r="AK845" s="2"/>
      <c r="AL845" s="2"/>
      <c r="AM845" s="2"/>
      <c r="AN845" s="2"/>
    </row>
    <row r="846" spans="2:40">
      <c r="B846" s="26">
        <v>1567</v>
      </c>
      <c r="C846" s="26" t="str">
        <f t="shared" si="96"/>
        <v>Y</v>
      </c>
      <c r="D846" s="26" t="b">
        <f t="shared" si="97"/>
        <v>1</v>
      </c>
      <c r="E846" s="26" t="str">
        <f t="shared" si="98"/>
        <v>Y</v>
      </c>
      <c r="F846" s="2" t="s">
        <v>9069</v>
      </c>
      <c r="G846" s="2" t="str">
        <f t="shared" si="99"/>
        <v>ConTab_BOM_KP_Baseplates_1567</v>
      </c>
      <c r="H846" s="16" t="s">
        <v>383</v>
      </c>
      <c r="I846" s="16"/>
      <c r="J846" s="16"/>
      <c r="K846" s="31" t="s">
        <v>7701</v>
      </c>
      <c r="L846" s="31" t="s">
        <v>7702</v>
      </c>
      <c r="M846" s="31" t="s">
        <v>7703</v>
      </c>
      <c r="N846" s="2" t="s">
        <v>8954</v>
      </c>
      <c r="O846" s="2" t="s">
        <v>7814</v>
      </c>
      <c r="P846" s="155" t="s">
        <v>7737</v>
      </c>
      <c r="Q846" s="2" t="s">
        <v>8975</v>
      </c>
      <c r="R846" s="2" t="s">
        <v>544</v>
      </c>
      <c r="S846" s="159" t="s">
        <v>9070</v>
      </c>
      <c r="T846" s="159">
        <v>2515</v>
      </c>
      <c r="U846" s="159" t="s">
        <v>107</v>
      </c>
      <c r="V846" s="3" t="s">
        <v>7709</v>
      </c>
      <c r="W846" s="2">
        <v>310</v>
      </c>
      <c r="X846" s="2"/>
      <c r="Y846" s="2"/>
      <c r="Z846" s="2"/>
      <c r="AA846" s="2"/>
      <c r="AB846" s="2"/>
      <c r="AC846" s="2"/>
      <c r="AD846" s="2"/>
      <c r="AE846" s="2"/>
      <c r="AF846" s="2"/>
      <c r="AG846" s="2"/>
      <c r="AH846" s="2"/>
      <c r="AI846" s="2"/>
      <c r="AJ846" s="2"/>
      <c r="AK846" s="2"/>
      <c r="AL846" s="2"/>
      <c r="AM846" s="2"/>
      <c r="AN846" s="2"/>
    </row>
    <row r="847" spans="2:40">
      <c r="B847" s="26">
        <v>1568</v>
      </c>
      <c r="C847" s="26" t="str">
        <f t="shared" si="96"/>
        <v>Y</v>
      </c>
      <c r="D847" s="26" t="b">
        <f t="shared" si="97"/>
        <v>1</v>
      </c>
      <c r="E847" s="26" t="str">
        <f t="shared" si="98"/>
        <v>Y</v>
      </c>
      <c r="F847" s="2" t="s">
        <v>9071</v>
      </c>
      <c r="G847" s="2" t="str">
        <f t="shared" si="99"/>
        <v>ConTab_BOM_KP_Baseplates_1568</v>
      </c>
      <c r="H847" s="16" t="s">
        <v>383</v>
      </c>
      <c r="I847" s="16"/>
      <c r="J847" s="16"/>
      <c r="K847" s="31" t="s">
        <v>7701</v>
      </c>
      <c r="L847" s="31" t="s">
        <v>7702</v>
      </c>
      <c r="M847" s="31" t="s">
        <v>7703</v>
      </c>
      <c r="N847" s="2" t="s">
        <v>8958</v>
      </c>
      <c r="O847" s="2" t="s">
        <v>7814</v>
      </c>
      <c r="P847" s="155" t="s">
        <v>7737</v>
      </c>
      <c r="Q847" s="2" t="s">
        <v>8975</v>
      </c>
      <c r="R847" s="2" t="s">
        <v>544</v>
      </c>
      <c r="S847" s="159" t="s">
        <v>9070</v>
      </c>
      <c r="T847" s="159">
        <v>2515</v>
      </c>
      <c r="U847" s="159" t="s">
        <v>107</v>
      </c>
      <c r="V847" s="3" t="s">
        <v>7709</v>
      </c>
      <c r="W847" s="2">
        <v>310</v>
      </c>
      <c r="X847" s="2"/>
      <c r="Y847" s="2"/>
      <c r="Z847" s="2"/>
      <c r="AA847" s="2"/>
      <c r="AB847" s="2"/>
      <c r="AC847" s="2"/>
      <c r="AD847" s="2"/>
      <c r="AE847" s="2"/>
      <c r="AF847" s="2"/>
      <c r="AG847" s="2"/>
      <c r="AH847" s="2"/>
      <c r="AI847" s="2"/>
      <c r="AJ847" s="2"/>
      <c r="AK847" s="2"/>
      <c r="AL847" s="2"/>
      <c r="AM847" s="2"/>
      <c r="AN847" s="2"/>
    </row>
    <row r="848" spans="2:40">
      <c r="B848" s="26">
        <v>1569</v>
      </c>
      <c r="C848" s="26" t="str">
        <f t="shared" si="96"/>
        <v>Y</v>
      </c>
      <c r="D848" s="26" t="b">
        <f t="shared" si="97"/>
        <v>1</v>
      </c>
      <c r="E848" s="26" t="str">
        <f t="shared" si="98"/>
        <v>Y</v>
      </c>
      <c r="F848" s="2" t="s">
        <v>9072</v>
      </c>
      <c r="G848" s="2" t="str">
        <f t="shared" si="99"/>
        <v>ConTab_BOM_KP_Baseplates_1569</v>
      </c>
      <c r="H848" s="16" t="s">
        <v>383</v>
      </c>
      <c r="I848" s="16"/>
      <c r="J848" s="16"/>
      <c r="K848" s="31" t="s">
        <v>7701</v>
      </c>
      <c r="L848" s="31" t="s">
        <v>7702</v>
      </c>
      <c r="M848" s="31" t="s">
        <v>7703</v>
      </c>
      <c r="N848" s="2" t="s">
        <v>8326</v>
      </c>
      <c r="O848" s="2" t="s">
        <v>7814</v>
      </c>
      <c r="P848" s="155" t="s">
        <v>7737</v>
      </c>
      <c r="Q848" s="2" t="s">
        <v>8046</v>
      </c>
      <c r="R848" s="2" t="s">
        <v>544</v>
      </c>
      <c r="S848" s="159" t="s">
        <v>9073</v>
      </c>
      <c r="T848" s="159">
        <v>2378</v>
      </c>
      <c r="U848" s="159" t="s">
        <v>107</v>
      </c>
      <c r="V848" s="3" t="s">
        <v>7709</v>
      </c>
      <c r="W848" s="2">
        <v>310</v>
      </c>
      <c r="X848" s="2"/>
      <c r="Y848" s="2"/>
      <c r="Z848" s="2"/>
      <c r="AA848" s="2"/>
      <c r="AB848" s="2"/>
      <c r="AC848" s="2"/>
      <c r="AD848" s="2"/>
      <c r="AE848" s="2"/>
      <c r="AF848" s="2"/>
      <c r="AG848" s="2"/>
      <c r="AH848" s="2"/>
      <c r="AI848" s="2"/>
      <c r="AJ848" s="2"/>
      <c r="AK848" s="2"/>
      <c r="AL848" s="2"/>
      <c r="AM848" s="2"/>
      <c r="AN848" s="2"/>
    </row>
    <row r="849" spans="2:40">
      <c r="B849" s="26">
        <v>1570</v>
      </c>
      <c r="C849" s="26" t="str">
        <f t="shared" si="96"/>
        <v>Y</v>
      </c>
      <c r="D849" s="26" t="b">
        <f t="shared" si="97"/>
        <v>1</v>
      </c>
      <c r="E849" s="26" t="str">
        <f t="shared" si="98"/>
        <v>Y</v>
      </c>
      <c r="F849" s="2" t="s">
        <v>9074</v>
      </c>
      <c r="G849" s="2" t="str">
        <f t="shared" si="99"/>
        <v>ConTab_BOM_KP_Baseplates_1570</v>
      </c>
      <c r="H849" s="16" t="s">
        <v>383</v>
      </c>
      <c r="I849" s="16"/>
      <c r="J849" s="16"/>
      <c r="K849" s="31" t="s">
        <v>7701</v>
      </c>
      <c r="L849" s="31" t="s">
        <v>7702</v>
      </c>
      <c r="M849" s="31" t="s">
        <v>7703</v>
      </c>
      <c r="N849" s="2" t="s">
        <v>8329</v>
      </c>
      <c r="O849" s="2" t="s">
        <v>7814</v>
      </c>
      <c r="P849" s="155" t="s">
        <v>7737</v>
      </c>
      <c r="Q849" s="2" t="s">
        <v>8046</v>
      </c>
      <c r="R849" s="2" t="s">
        <v>544</v>
      </c>
      <c r="S849" s="159" t="s">
        <v>9073</v>
      </c>
      <c r="T849" s="159">
        <v>2378</v>
      </c>
      <c r="U849" s="159" t="s">
        <v>107</v>
      </c>
      <c r="V849" s="3" t="s">
        <v>7709</v>
      </c>
      <c r="W849" s="2">
        <v>310</v>
      </c>
      <c r="X849" s="2"/>
      <c r="Y849" s="2"/>
      <c r="Z849" s="2"/>
      <c r="AA849" s="2"/>
      <c r="AB849" s="2"/>
      <c r="AC849" s="2"/>
      <c r="AD849" s="2"/>
      <c r="AE849" s="2"/>
      <c r="AF849" s="2"/>
      <c r="AG849" s="2"/>
      <c r="AH849" s="2"/>
      <c r="AI849" s="2"/>
      <c r="AJ849" s="2"/>
      <c r="AK849" s="2"/>
      <c r="AL849" s="2"/>
      <c r="AM849" s="2"/>
      <c r="AN849" s="2"/>
    </row>
    <row r="850" spans="2:40">
      <c r="B850" s="26">
        <v>1571</v>
      </c>
      <c r="C850" s="26" t="str">
        <f t="shared" si="96"/>
        <v>Y</v>
      </c>
      <c r="D850" s="26" t="b">
        <f t="shared" si="97"/>
        <v>1</v>
      </c>
      <c r="E850" s="26" t="str">
        <f t="shared" si="98"/>
        <v>Y</v>
      </c>
      <c r="F850" s="2" t="s">
        <v>9075</v>
      </c>
      <c r="G850" s="2" t="str">
        <f t="shared" si="99"/>
        <v>ConTab_BOM_KP_Baseplates_1571</v>
      </c>
      <c r="H850" s="16" t="s">
        <v>383</v>
      </c>
      <c r="I850" s="16"/>
      <c r="J850" s="16"/>
      <c r="K850" s="31" t="s">
        <v>7701</v>
      </c>
      <c r="L850" s="31" t="s">
        <v>7702</v>
      </c>
      <c r="M850" s="31" t="s">
        <v>7703</v>
      </c>
      <c r="N850" s="2" t="s">
        <v>8982</v>
      </c>
      <c r="O850" s="2" t="s">
        <v>7814</v>
      </c>
      <c r="P850" s="155" t="s">
        <v>7737</v>
      </c>
      <c r="Q850" s="2" t="s">
        <v>8983</v>
      </c>
      <c r="R850" s="2" t="s">
        <v>544</v>
      </c>
      <c r="S850" s="159" t="s">
        <v>9076</v>
      </c>
      <c r="T850" s="159">
        <v>3876</v>
      </c>
      <c r="U850" s="159" t="s">
        <v>107</v>
      </c>
      <c r="V850" s="3" t="s">
        <v>7709</v>
      </c>
      <c r="W850" s="2">
        <v>420</v>
      </c>
      <c r="X850" s="2"/>
      <c r="Y850" s="2"/>
      <c r="Z850" s="2"/>
      <c r="AA850" s="2"/>
      <c r="AB850" s="2"/>
      <c r="AC850" s="2"/>
      <c r="AD850" s="2"/>
      <c r="AE850" s="2"/>
      <c r="AF850" s="2"/>
      <c r="AG850" s="2"/>
      <c r="AH850" s="2"/>
      <c r="AI850" s="2"/>
      <c r="AJ850" s="2"/>
      <c r="AK850" s="2"/>
      <c r="AL850" s="2"/>
      <c r="AM850" s="2"/>
      <c r="AN850" s="2"/>
    </row>
    <row r="851" spans="2:40">
      <c r="B851" s="26">
        <v>1572</v>
      </c>
      <c r="C851" s="26" t="str">
        <f t="shared" si="96"/>
        <v>Y</v>
      </c>
      <c r="D851" s="26" t="b">
        <f t="shared" si="97"/>
        <v>1</v>
      </c>
      <c r="E851" s="26" t="str">
        <f t="shared" si="98"/>
        <v>Y</v>
      </c>
      <c r="F851" s="2" t="s">
        <v>9077</v>
      </c>
      <c r="G851" s="2" t="str">
        <f t="shared" si="99"/>
        <v>ConTab_BOM_KP_Baseplates_1572</v>
      </c>
      <c r="H851" s="16" t="s">
        <v>383</v>
      </c>
      <c r="I851" s="16"/>
      <c r="J851" s="16"/>
      <c r="K851" s="31" t="s">
        <v>7701</v>
      </c>
      <c r="L851" s="31" t="s">
        <v>7702</v>
      </c>
      <c r="M851" s="31" t="s">
        <v>7703</v>
      </c>
      <c r="N851" s="2" t="s">
        <v>8986</v>
      </c>
      <c r="O851" s="2" t="s">
        <v>7814</v>
      </c>
      <c r="P851" s="155" t="s">
        <v>7737</v>
      </c>
      <c r="Q851" s="2" t="s">
        <v>8983</v>
      </c>
      <c r="R851" s="2" t="s">
        <v>544</v>
      </c>
      <c r="S851" s="159" t="s">
        <v>9078</v>
      </c>
      <c r="T851" s="159">
        <v>3876</v>
      </c>
      <c r="U851" s="159" t="s">
        <v>107</v>
      </c>
      <c r="V851" s="3" t="s">
        <v>7709</v>
      </c>
      <c r="W851" s="2">
        <v>420</v>
      </c>
      <c r="X851" s="2"/>
      <c r="Y851" s="2"/>
      <c r="Z851" s="2"/>
      <c r="AA851" s="2"/>
      <c r="AB851" s="2"/>
      <c r="AC851" s="2"/>
      <c r="AD851" s="2"/>
      <c r="AE851" s="2"/>
      <c r="AF851" s="2"/>
      <c r="AG851" s="2"/>
      <c r="AH851" s="2"/>
      <c r="AI851" s="2"/>
      <c r="AJ851" s="2"/>
      <c r="AK851" s="2"/>
      <c r="AL851" s="2"/>
      <c r="AM851" s="2"/>
      <c r="AN851" s="2"/>
    </row>
    <row r="852" spans="2:40">
      <c r="B852" s="26">
        <v>1573</v>
      </c>
      <c r="C852" s="26" t="str">
        <f t="shared" si="96"/>
        <v>Y</v>
      </c>
      <c r="D852" s="26" t="b">
        <f t="shared" si="97"/>
        <v>1</v>
      </c>
      <c r="E852" s="26" t="str">
        <f t="shared" si="98"/>
        <v>Y</v>
      </c>
      <c r="F852" s="2" t="s">
        <v>9079</v>
      </c>
      <c r="G852" s="2" t="str">
        <f t="shared" si="99"/>
        <v>ConTab_BOM_KP_Baseplates_1573</v>
      </c>
      <c r="H852" s="16" t="s">
        <v>383</v>
      </c>
      <c r="I852" s="16"/>
      <c r="J852" s="16"/>
      <c r="K852" s="31" t="s">
        <v>7701</v>
      </c>
      <c r="L852" s="31" t="s">
        <v>7702</v>
      </c>
      <c r="M852" s="31" t="s">
        <v>7703</v>
      </c>
      <c r="N852" s="2" t="s">
        <v>8331</v>
      </c>
      <c r="O852" s="2" t="s">
        <v>7814</v>
      </c>
      <c r="P852" s="155" t="s">
        <v>7737</v>
      </c>
      <c r="Q852" s="2" t="s">
        <v>8332</v>
      </c>
      <c r="R852" s="2" t="s">
        <v>544</v>
      </c>
      <c r="S852" s="159" t="s">
        <v>9080</v>
      </c>
      <c r="T852" s="159">
        <v>3876</v>
      </c>
      <c r="U852" s="159" t="s">
        <v>107</v>
      </c>
      <c r="V852" s="3" t="s">
        <v>7709</v>
      </c>
      <c r="W852" s="2">
        <v>420</v>
      </c>
      <c r="X852" s="2"/>
      <c r="Y852" s="2"/>
      <c r="Z852" s="2"/>
      <c r="AA852" s="2"/>
      <c r="AB852" s="2"/>
      <c r="AC852" s="2"/>
      <c r="AD852" s="2"/>
      <c r="AE852" s="2"/>
      <c r="AF852" s="2"/>
      <c r="AG852" s="2"/>
      <c r="AH852" s="2"/>
      <c r="AI852" s="2"/>
      <c r="AJ852" s="2"/>
      <c r="AK852" s="2"/>
      <c r="AL852" s="2"/>
      <c r="AM852" s="2"/>
      <c r="AN852" s="2"/>
    </row>
    <row r="853" spans="2:40">
      <c r="B853" s="26">
        <v>1574</v>
      </c>
      <c r="C853" s="26" t="str">
        <f t="shared" si="96"/>
        <v>Y</v>
      </c>
      <c r="D853" s="26" t="b">
        <f t="shared" si="97"/>
        <v>1</v>
      </c>
      <c r="E853" s="26" t="str">
        <f t="shared" si="98"/>
        <v>Y</v>
      </c>
      <c r="F853" s="2" t="s">
        <v>9081</v>
      </c>
      <c r="G853" s="2" t="str">
        <f t="shared" si="99"/>
        <v>ConTab_BOM_KP_Baseplates_1574</v>
      </c>
      <c r="H853" s="16" t="s">
        <v>383</v>
      </c>
      <c r="I853" s="16"/>
      <c r="J853" s="16"/>
      <c r="K853" s="31" t="s">
        <v>7701</v>
      </c>
      <c r="L853" s="31" t="s">
        <v>7702</v>
      </c>
      <c r="M853" s="31" t="s">
        <v>7703</v>
      </c>
      <c r="N853" s="2" t="s">
        <v>8335</v>
      </c>
      <c r="O853" s="2" t="s">
        <v>7814</v>
      </c>
      <c r="P853" s="155" t="s">
        <v>7737</v>
      </c>
      <c r="Q853" s="2" t="s">
        <v>8332</v>
      </c>
      <c r="R853" s="2" t="s">
        <v>544</v>
      </c>
      <c r="S853" s="159" t="s">
        <v>9082</v>
      </c>
      <c r="T853" s="159">
        <v>3876</v>
      </c>
      <c r="U853" s="159" t="s">
        <v>107</v>
      </c>
      <c r="V853" s="3" t="s">
        <v>7709</v>
      </c>
      <c r="W853" s="2">
        <v>420</v>
      </c>
      <c r="X853" s="2"/>
      <c r="Y853" s="2"/>
      <c r="Z853" s="2"/>
      <c r="AA853" s="2"/>
      <c r="AB853" s="2"/>
      <c r="AC853" s="2"/>
      <c r="AD853" s="2"/>
      <c r="AE853" s="2"/>
      <c r="AF853" s="2"/>
      <c r="AG853" s="2"/>
      <c r="AH853" s="2"/>
      <c r="AI853" s="2"/>
      <c r="AJ853" s="2"/>
      <c r="AK853" s="2"/>
      <c r="AL853" s="2"/>
      <c r="AM853" s="2"/>
      <c r="AN853" s="2"/>
    </row>
    <row r="854" spans="2:40">
      <c r="B854" s="26">
        <v>1593</v>
      </c>
      <c r="C854" s="26" t="str">
        <f t="shared" si="96"/>
        <v>Y</v>
      </c>
      <c r="D854" s="26" t="b">
        <f t="shared" si="97"/>
        <v>0</v>
      </c>
      <c r="E854" s="26" t="str">
        <f t="shared" si="98"/>
        <v>N</v>
      </c>
      <c r="F854" s="2" t="s">
        <v>9083</v>
      </c>
      <c r="G854" s="2" t="str">
        <f t="shared" si="99"/>
        <v/>
      </c>
      <c r="H854" s="16" t="s">
        <v>383</v>
      </c>
      <c r="I854" s="16"/>
      <c r="J854" s="16"/>
      <c r="K854" s="31" t="s">
        <v>7701</v>
      </c>
      <c r="L854" s="31" t="s">
        <v>7702</v>
      </c>
      <c r="M854" s="31" t="s">
        <v>7703</v>
      </c>
      <c r="N854" s="2" t="s">
        <v>7725</v>
      </c>
      <c r="O854" s="2" t="s">
        <v>7814</v>
      </c>
      <c r="P854" s="155" t="s">
        <v>7767</v>
      </c>
      <c r="Q854" s="2" t="s">
        <v>7780</v>
      </c>
      <c r="R854" s="2" t="s">
        <v>544</v>
      </c>
      <c r="S854" s="159" t="s">
        <v>9084</v>
      </c>
      <c r="T854" s="159">
        <v>2172</v>
      </c>
      <c r="U854" s="159" t="s">
        <v>107</v>
      </c>
      <c r="V854" s="3" t="s">
        <v>7709</v>
      </c>
      <c r="W854" s="2">
        <v>135</v>
      </c>
      <c r="X854" s="2"/>
      <c r="Y854" s="2"/>
      <c r="Z854" s="2"/>
      <c r="AA854" s="2"/>
      <c r="AB854" s="2"/>
      <c r="AC854" s="2"/>
      <c r="AD854" s="2"/>
      <c r="AE854" s="2"/>
      <c r="AF854" s="2"/>
      <c r="AG854" s="2"/>
      <c r="AH854" s="2"/>
      <c r="AI854" s="2"/>
      <c r="AJ854" s="2"/>
      <c r="AK854" s="2"/>
      <c r="AL854" s="2"/>
      <c r="AM854" s="2"/>
      <c r="AN854" s="2"/>
    </row>
    <row r="855" spans="2:40">
      <c r="B855" s="26">
        <v>1594</v>
      </c>
      <c r="C855" s="26" t="str">
        <f t="shared" si="96"/>
        <v>Y</v>
      </c>
      <c r="D855" s="26" t="b">
        <f t="shared" si="97"/>
        <v>0</v>
      </c>
      <c r="E855" s="26" t="str">
        <f t="shared" si="98"/>
        <v>N</v>
      </c>
      <c r="F855" s="2" t="s">
        <v>9085</v>
      </c>
      <c r="G855" s="2" t="str">
        <f t="shared" si="99"/>
        <v/>
      </c>
      <c r="H855" s="16" t="s">
        <v>383</v>
      </c>
      <c r="I855" s="16"/>
      <c r="J855" s="16"/>
      <c r="K855" s="31" t="s">
        <v>7701</v>
      </c>
      <c r="L855" s="31" t="s">
        <v>7702</v>
      </c>
      <c r="M855" s="31" t="s">
        <v>7703</v>
      </c>
      <c r="N855" s="2" t="s">
        <v>7729</v>
      </c>
      <c r="O855" s="2" t="s">
        <v>7814</v>
      </c>
      <c r="P855" s="155" t="s">
        <v>7767</v>
      </c>
      <c r="Q855" s="2" t="s">
        <v>7780</v>
      </c>
      <c r="R855" s="2" t="s">
        <v>544</v>
      </c>
      <c r="S855" s="159" t="s">
        <v>9084</v>
      </c>
      <c r="T855" s="159">
        <v>2172</v>
      </c>
      <c r="U855" s="159" t="s">
        <v>107</v>
      </c>
      <c r="V855" s="3" t="s">
        <v>7709</v>
      </c>
      <c r="W855" s="2">
        <v>135</v>
      </c>
      <c r="X855" s="2"/>
      <c r="Y855" s="2"/>
      <c r="Z855" s="2"/>
      <c r="AA855" s="2"/>
      <c r="AB855" s="2"/>
      <c r="AC855" s="2"/>
      <c r="AD855" s="2"/>
      <c r="AE855" s="2"/>
      <c r="AF855" s="2"/>
      <c r="AG855" s="2"/>
      <c r="AH855" s="2"/>
      <c r="AI855" s="2"/>
      <c r="AJ855" s="2"/>
      <c r="AK855" s="2"/>
      <c r="AL855" s="2"/>
      <c r="AM855" s="2"/>
      <c r="AN855" s="2"/>
    </row>
    <row r="856" spans="2:40">
      <c r="B856" s="26">
        <v>1595</v>
      </c>
      <c r="C856" s="26" t="str">
        <f t="shared" si="96"/>
        <v>Y</v>
      </c>
      <c r="D856" s="26" t="b">
        <f t="shared" si="97"/>
        <v>0</v>
      </c>
      <c r="E856" s="26" t="str">
        <f t="shared" si="98"/>
        <v>N</v>
      </c>
      <c r="F856" s="2" t="s">
        <v>9086</v>
      </c>
      <c r="G856" s="2" t="str">
        <f t="shared" si="99"/>
        <v/>
      </c>
      <c r="H856" s="16" t="s">
        <v>383</v>
      </c>
      <c r="I856" s="16"/>
      <c r="J856" s="16"/>
      <c r="K856" s="31" t="s">
        <v>7701</v>
      </c>
      <c r="L856" s="31" t="s">
        <v>7702</v>
      </c>
      <c r="M856" s="31" t="s">
        <v>7703</v>
      </c>
      <c r="N856" s="2" t="s">
        <v>7900</v>
      </c>
      <c r="O856" s="2" t="s">
        <v>7814</v>
      </c>
      <c r="P856" s="155" t="s">
        <v>7767</v>
      </c>
      <c r="Q856" s="2" t="s">
        <v>8214</v>
      </c>
      <c r="R856" s="2" t="s">
        <v>544</v>
      </c>
      <c r="S856" s="159" t="s">
        <v>9087</v>
      </c>
      <c r="T856" s="159">
        <v>2309</v>
      </c>
      <c r="U856" s="159" t="s">
        <v>107</v>
      </c>
      <c r="V856" s="3" t="s">
        <v>7709</v>
      </c>
      <c r="W856" s="2">
        <v>200</v>
      </c>
      <c r="X856" s="2"/>
      <c r="Y856" s="2"/>
      <c r="Z856" s="2"/>
      <c r="AA856" s="2"/>
      <c r="AB856" s="2"/>
      <c r="AC856" s="2"/>
      <c r="AD856" s="2"/>
      <c r="AE856" s="2"/>
      <c r="AF856" s="2"/>
      <c r="AG856" s="2"/>
      <c r="AH856" s="2"/>
      <c r="AI856" s="2"/>
      <c r="AJ856" s="2"/>
      <c r="AK856" s="2"/>
      <c r="AL856" s="2"/>
      <c r="AM856" s="2"/>
      <c r="AN856" s="2"/>
    </row>
    <row r="857" spans="2:40">
      <c r="B857" s="26">
        <v>1596</v>
      </c>
      <c r="C857" s="26" t="str">
        <f t="shared" si="96"/>
        <v>Y</v>
      </c>
      <c r="D857" s="26" t="b">
        <f t="shared" si="97"/>
        <v>0</v>
      </c>
      <c r="E857" s="26" t="str">
        <f t="shared" si="98"/>
        <v>N</v>
      </c>
      <c r="F857" s="2" t="s">
        <v>9088</v>
      </c>
      <c r="G857" s="2" t="str">
        <f t="shared" si="99"/>
        <v/>
      </c>
      <c r="H857" s="16" t="s">
        <v>383</v>
      </c>
      <c r="I857" s="16"/>
      <c r="J857" s="16"/>
      <c r="K857" s="31" t="s">
        <v>7701</v>
      </c>
      <c r="L857" s="31" t="s">
        <v>7702</v>
      </c>
      <c r="M857" s="31" t="s">
        <v>7703</v>
      </c>
      <c r="N857" s="2" t="s">
        <v>7903</v>
      </c>
      <c r="O857" s="2" t="s">
        <v>7814</v>
      </c>
      <c r="P857" s="155" t="s">
        <v>7767</v>
      </c>
      <c r="Q857" s="2" t="s">
        <v>8214</v>
      </c>
      <c r="R857" s="2" t="s">
        <v>544</v>
      </c>
      <c r="S857" s="159" t="s">
        <v>9087</v>
      </c>
      <c r="T857" s="159">
        <v>2309</v>
      </c>
      <c r="U857" s="159" t="s">
        <v>107</v>
      </c>
      <c r="V857" s="3" t="s">
        <v>7709</v>
      </c>
      <c r="W857" s="2">
        <v>200</v>
      </c>
      <c r="X857" s="2"/>
      <c r="Y857" s="2"/>
      <c r="Z857" s="2"/>
      <c r="AA857" s="2"/>
      <c r="AB857" s="2"/>
      <c r="AC857" s="2"/>
      <c r="AD857" s="2"/>
      <c r="AE857" s="2"/>
      <c r="AF857" s="2"/>
      <c r="AG857" s="2"/>
      <c r="AH857" s="2"/>
      <c r="AI857" s="2"/>
      <c r="AJ857" s="2"/>
      <c r="AK857" s="2"/>
      <c r="AL857" s="2"/>
      <c r="AM857" s="2"/>
      <c r="AN857" s="2"/>
    </row>
    <row r="858" spans="2:40">
      <c r="B858" s="26">
        <v>1597</v>
      </c>
      <c r="C858" s="26" t="str">
        <f t="shared" si="96"/>
        <v>Y</v>
      </c>
      <c r="D858" s="26" t="b">
        <f t="shared" si="97"/>
        <v>0</v>
      </c>
      <c r="E858" s="26" t="str">
        <f t="shared" si="98"/>
        <v>N</v>
      </c>
      <c r="F858" s="2" t="s">
        <v>9089</v>
      </c>
      <c r="G858" s="2" t="str">
        <f t="shared" si="99"/>
        <v/>
      </c>
      <c r="H858" s="16" t="s">
        <v>383</v>
      </c>
      <c r="I858" s="16"/>
      <c r="J858" s="16"/>
      <c r="K858" s="31" t="s">
        <v>7701</v>
      </c>
      <c r="L858" s="31" t="s">
        <v>7702</v>
      </c>
      <c r="M858" s="31" t="s">
        <v>7703</v>
      </c>
      <c r="N858" s="2" t="s">
        <v>8187</v>
      </c>
      <c r="O858" s="2" t="s">
        <v>7814</v>
      </c>
      <c r="P858" s="155" t="s">
        <v>7767</v>
      </c>
      <c r="Q858" s="2" t="s">
        <v>8218</v>
      </c>
      <c r="R858" s="2" t="s">
        <v>544</v>
      </c>
      <c r="S858" s="159" t="s">
        <v>9090</v>
      </c>
      <c r="T858" s="159">
        <v>2445</v>
      </c>
      <c r="U858" s="159" t="s">
        <v>107</v>
      </c>
      <c r="V858" s="3" t="s">
        <v>7709</v>
      </c>
      <c r="W858" s="2">
        <v>240</v>
      </c>
      <c r="X858" s="2"/>
      <c r="Y858" s="2"/>
      <c r="Z858" s="2"/>
      <c r="AA858" s="2"/>
      <c r="AB858" s="2"/>
      <c r="AC858" s="2"/>
      <c r="AD858" s="2"/>
      <c r="AE858" s="2"/>
      <c r="AF858" s="2"/>
      <c r="AG858" s="2"/>
      <c r="AH858" s="2"/>
      <c r="AI858" s="2"/>
      <c r="AJ858" s="2"/>
      <c r="AK858" s="2"/>
      <c r="AL858" s="2"/>
      <c r="AM858" s="2"/>
      <c r="AN858" s="2"/>
    </row>
    <row r="859" spans="2:40">
      <c r="B859" s="26">
        <v>1598</v>
      </c>
      <c r="C859" s="26" t="str">
        <f t="shared" si="96"/>
        <v>Y</v>
      </c>
      <c r="D859" s="26" t="b">
        <f t="shared" si="97"/>
        <v>0</v>
      </c>
      <c r="E859" s="26" t="str">
        <f t="shared" si="98"/>
        <v>N</v>
      </c>
      <c r="F859" s="2" t="s">
        <v>9091</v>
      </c>
      <c r="G859" s="2" t="str">
        <f t="shared" si="99"/>
        <v/>
      </c>
      <c r="H859" s="16" t="s">
        <v>383</v>
      </c>
      <c r="I859" s="16"/>
      <c r="J859" s="16"/>
      <c r="K859" s="31" t="s">
        <v>7701</v>
      </c>
      <c r="L859" s="31" t="s">
        <v>7702</v>
      </c>
      <c r="M859" s="31" t="s">
        <v>7703</v>
      </c>
      <c r="N859" s="2" t="s">
        <v>8191</v>
      </c>
      <c r="O859" s="2" t="s">
        <v>7814</v>
      </c>
      <c r="P859" s="155" t="s">
        <v>7767</v>
      </c>
      <c r="Q859" s="2" t="s">
        <v>8218</v>
      </c>
      <c r="R859" s="2" t="s">
        <v>544</v>
      </c>
      <c r="S859" s="159" t="s">
        <v>9090</v>
      </c>
      <c r="T859" s="159">
        <v>2445</v>
      </c>
      <c r="U859" s="159" t="s">
        <v>107</v>
      </c>
      <c r="V859" s="3" t="s">
        <v>7709</v>
      </c>
      <c r="W859" s="2">
        <v>240</v>
      </c>
      <c r="X859" s="2"/>
      <c r="Y859" s="2"/>
      <c r="Z859" s="2"/>
      <c r="AA859" s="2"/>
      <c r="AB859" s="2"/>
      <c r="AC859" s="2"/>
      <c r="AD859" s="2"/>
      <c r="AE859" s="2"/>
      <c r="AF859" s="2"/>
      <c r="AG859" s="2"/>
      <c r="AH859" s="2"/>
      <c r="AI859" s="2"/>
      <c r="AJ859" s="2"/>
      <c r="AK859" s="2"/>
      <c r="AL859" s="2"/>
      <c r="AM859" s="2"/>
      <c r="AN859" s="2"/>
    </row>
    <row r="860" spans="2:40">
      <c r="B860" s="26">
        <v>1599</v>
      </c>
      <c r="C860" s="26" t="str">
        <f t="shared" si="96"/>
        <v>Y</v>
      </c>
      <c r="D860" s="26" t="b">
        <f t="shared" si="97"/>
        <v>0</v>
      </c>
      <c r="E860" s="26" t="str">
        <f t="shared" si="98"/>
        <v>N</v>
      </c>
      <c r="F860" s="2" t="s">
        <v>9092</v>
      </c>
      <c r="G860" s="2" t="str">
        <f t="shared" si="99"/>
        <v/>
      </c>
      <c r="H860" s="16" t="s">
        <v>383</v>
      </c>
      <c r="I860" s="16"/>
      <c r="J860" s="16"/>
      <c r="K860" s="31" t="s">
        <v>7701</v>
      </c>
      <c r="L860" s="31" t="s">
        <v>7702</v>
      </c>
      <c r="M860" s="31" t="s">
        <v>7703</v>
      </c>
      <c r="N860" s="2" t="s">
        <v>8695</v>
      </c>
      <c r="O860" s="2" t="s">
        <v>7814</v>
      </c>
      <c r="P860" s="155" t="s">
        <v>7767</v>
      </c>
      <c r="Q860" s="2" t="s">
        <v>8729</v>
      </c>
      <c r="R860" s="2" t="s">
        <v>544</v>
      </c>
      <c r="S860" s="159" t="s">
        <v>9093</v>
      </c>
      <c r="T860" s="159">
        <v>2580</v>
      </c>
      <c r="U860" s="159" t="s">
        <v>107</v>
      </c>
      <c r="V860" s="3" t="s">
        <v>7709</v>
      </c>
      <c r="W860" s="2">
        <v>265</v>
      </c>
      <c r="X860" s="2"/>
      <c r="Y860" s="2"/>
      <c r="Z860" s="2"/>
      <c r="AA860" s="2"/>
      <c r="AB860" s="2"/>
      <c r="AC860" s="2"/>
      <c r="AD860" s="2"/>
      <c r="AE860" s="2"/>
      <c r="AF860" s="2"/>
      <c r="AG860" s="2"/>
      <c r="AH860" s="2"/>
      <c r="AI860" s="2"/>
      <c r="AJ860" s="2"/>
      <c r="AK860" s="2"/>
      <c r="AL860" s="2"/>
      <c r="AM860" s="2"/>
      <c r="AN860" s="2"/>
    </row>
    <row r="861" spans="2:40">
      <c r="B861" s="26">
        <v>1600</v>
      </c>
      <c r="C861" s="26" t="str">
        <f t="shared" si="96"/>
        <v>Y</v>
      </c>
      <c r="D861" s="26" t="b">
        <f t="shared" si="97"/>
        <v>0</v>
      </c>
      <c r="E861" s="26" t="str">
        <f t="shared" si="98"/>
        <v>N</v>
      </c>
      <c r="F861" s="2" t="s">
        <v>9094</v>
      </c>
      <c r="G861" s="2" t="str">
        <f t="shared" si="99"/>
        <v/>
      </c>
      <c r="H861" s="16" t="s">
        <v>383</v>
      </c>
      <c r="I861" s="16"/>
      <c r="J861" s="16"/>
      <c r="K861" s="31" t="s">
        <v>7701</v>
      </c>
      <c r="L861" s="31" t="s">
        <v>7702</v>
      </c>
      <c r="M861" s="31" t="s">
        <v>7703</v>
      </c>
      <c r="N861" s="2" t="s">
        <v>8699</v>
      </c>
      <c r="O861" s="2" t="s">
        <v>7814</v>
      </c>
      <c r="P861" s="155" t="s">
        <v>7767</v>
      </c>
      <c r="Q861" s="2" t="s">
        <v>8729</v>
      </c>
      <c r="R861" s="2" t="s">
        <v>544</v>
      </c>
      <c r="S861" s="159" t="s">
        <v>9093</v>
      </c>
      <c r="T861" s="159">
        <v>2580</v>
      </c>
      <c r="U861" s="159" t="s">
        <v>107</v>
      </c>
      <c r="V861" s="3" t="s">
        <v>7709</v>
      </c>
      <c r="W861" s="2">
        <v>265</v>
      </c>
      <c r="X861" s="2"/>
      <c r="Y861" s="2"/>
      <c r="Z861" s="2"/>
      <c r="AA861" s="2"/>
      <c r="AB861" s="2"/>
      <c r="AC861" s="2"/>
      <c r="AD861" s="2"/>
      <c r="AE861" s="2"/>
      <c r="AF861" s="2"/>
      <c r="AG861" s="2"/>
      <c r="AH861" s="2"/>
      <c r="AI861" s="2"/>
      <c r="AJ861" s="2"/>
      <c r="AK861" s="2"/>
      <c r="AL861" s="2"/>
      <c r="AM861" s="2"/>
      <c r="AN861" s="2"/>
    </row>
    <row r="862" spans="2:40">
      <c r="B862" s="26">
        <v>1601</v>
      </c>
      <c r="C862" s="26" t="str">
        <f t="shared" si="96"/>
        <v>Y</v>
      </c>
      <c r="D862" s="26" t="b">
        <f t="shared" si="97"/>
        <v>0</v>
      </c>
      <c r="E862" s="26" t="str">
        <f t="shared" si="98"/>
        <v>N</v>
      </c>
      <c r="F862" s="2" t="s">
        <v>9095</v>
      </c>
      <c r="G862" s="2" t="str">
        <f t="shared" si="99"/>
        <v/>
      </c>
      <c r="H862" s="16" t="s">
        <v>383</v>
      </c>
      <c r="I862" s="16"/>
      <c r="J862" s="16"/>
      <c r="K862" s="31" t="s">
        <v>7701</v>
      </c>
      <c r="L862" s="31" t="s">
        <v>7702</v>
      </c>
      <c r="M862" s="31" t="s">
        <v>7703</v>
      </c>
      <c r="N862" s="2" t="s">
        <v>8954</v>
      </c>
      <c r="O862" s="2" t="s">
        <v>7814</v>
      </c>
      <c r="P862" s="155" t="s">
        <v>7767</v>
      </c>
      <c r="Q862" s="2" t="s">
        <v>9005</v>
      </c>
      <c r="R862" s="2" t="s">
        <v>544</v>
      </c>
      <c r="S862" s="159" t="s">
        <v>9096</v>
      </c>
      <c r="T862" s="159">
        <v>3060</v>
      </c>
      <c r="U862" s="159" t="s">
        <v>107</v>
      </c>
      <c r="V862" s="3" t="s">
        <v>7709</v>
      </c>
      <c r="W862" s="2">
        <v>310</v>
      </c>
      <c r="X862" s="2"/>
      <c r="Y862" s="2"/>
      <c r="Z862" s="2"/>
      <c r="AA862" s="2"/>
      <c r="AB862" s="2"/>
      <c r="AC862" s="2"/>
      <c r="AD862" s="2"/>
      <c r="AE862" s="2"/>
      <c r="AF862" s="2"/>
      <c r="AG862" s="2"/>
      <c r="AH862" s="2"/>
      <c r="AI862" s="2"/>
      <c r="AJ862" s="2"/>
      <c r="AK862" s="2"/>
      <c r="AL862" s="2"/>
      <c r="AM862" s="2"/>
      <c r="AN862" s="2"/>
    </row>
    <row r="863" spans="2:40">
      <c r="B863" s="26">
        <v>1602</v>
      </c>
      <c r="C863" s="26" t="str">
        <f t="shared" si="96"/>
        <v>Y</v>
      </c>
      <c r="D863" s="26" t="b">
        <f t="shared" si="97"/>
        <v>0</v>
      </c>
      <c r="E863" s="26" t="str">
        <f t="shared" si="98"/>
        <v>N</v>
      </c>
      <c r="F863" s="2" t="s">
        <v>9097</v>
      </c>
      <c r="G863" s="2" t="str">
        <f t="shared" si="99"/>
        <v/>
      </c>
      <c r="H863" s="16" t="s">
        <v>383</v>
      </c>
      <c r="I863" s="16"/>
      <c r="J863" s="16"/>
      <c r="K863" s="31" t="s">
        <v>7701</v>
      </c>
      <c r="L863" s="31" t="s">
        <v>7702</v>
      </c>
      <c r="M863" s="31" t="s">
        <v>7703</v>
      </c>
      <c r="N863" s="2" t="s">
        <v>8958</v>
      </c>
      <c r="O863" s="2" t="s">
        <v>7814</v>
      </c>
      <c r="P863" s="155" t="s">
        <v>7767</v>
      </c>
      <c r="Q863" s="2" t="s">
        <v>9005</v>
      </c>
      <c r="R863" s="2" t="s">
        <v>544</v>
      </c>
      <c r="S863" s="159" t="s">
        <v>9096</v>
      </c>
      <c r="T863" s="159">
        <v>3060</v>
      </c>
      <c r="U863" s="159" t="s">
        <v>107</v>
      </c>
      <c r="V863" s="3" t="s">
        <v>7709</v>
      </c>
      <c r="W863" s="2">
        <v>310</v>
      </c>
      <c r="X863" s="2"/>
      <c r="Y863" s="2"/>
      <c r="Z863" s="2"/>
      <c r="AA863" s="2"/>
      <c r="AB863" s="2"/>
      <c r="AC863" s="2"/>
      <c r="AD863" s="2"/>
      <c r="AE863" s="2"/>
      <c r="AF863" s="2"/>
      <c r="AG863" s="2"/>
      <c r="AH863" s="2"/>
      <c r="AI863" s="2"/>
      <c r="AJ863" s="2"/>
      <c r="AK863" s="2"/>
      <c r="AL863" s="2"/>
      <c r="AM863" s="2"/>
      <c r="AN863" s="2"/>
    </row>
    <row r="864" spans="2:40">
      <c r="B864" s="26">
        <v>1603</v>
      </c>
      <c r="C864" s="26" t="str">
        <f t="shared" si="96"/>
        <v>Y</v>
      </c>
      <c r="D864" s="26" t="b">
        <f t="shared" si="97"/>
        <v>0</v>
      </c>
      <c r="E864" s="26" t="str">
        <f t="shared" si="98"/>
        <v>N</v>
      </c>
      <c r="F864" s="2" t="s">
        <v>9098</v>
      </c>
      <c r="G864" s="2" t="str">
        <f t="shared" si="99"/>
        <v/>
      </c>
      <c r="H864" s="16" t="s">
        <v>383</v>
      </c>
      <c r="I864" s="16"/>
      <c r="J864" s="16"/>
      <c r="K864" s="31" t="s">
        <v>7701</v>
      </c>
      <c r="L864" s="31" t="s">
        <v>7702</v>
      </c>
      <c r="M864" s="31" t="s">
        <v>7703</v>
      </c>
      <c r="N864" s="2" t="s">
        <v>7725</v>
      </c>
      <c r="O864" s="2" t="s">
        <v>7814</v>
      </c>
      <c r="P864" s="155" t="s">
        <v>7788</v>
      </c>
      <c r="Q864" s="2" t="s">
        <v>7800</v>
      </c>
      <c r="R864" s="2" t="s">
        <v>544</v>
      </c>
      <c r="S864" s="159" t="s">
        <v>9099</v>
      </c>
      <c r="T864" s="159">
        <v>2172</v>
      </c>
      <c r="U864" s="159" t="s">
        <v>107</v>
      </c>
      <c r="V864" s="3" t="s">
        <v>7709</v>
      </c>
      <c r="W864" s="2">
        <v>135</v>
      </c>
      <c r="X864" s="2"/>
      <c r="Y864" s="2"/>
      <c r="Z864" s="2"/>
      <c r="AA864" s="2"/>
      <c r="AB864" s="2"/>
      <c r="AC864" s="2"/>
      <c r="AD864" s="2"/>
      <c r="AE864" s="2"/>
      <c r="AF864" s="2"/>
      <c r="AG864" s="2"/>
      <c r="AH864" s="2"/>
      <c r="AI864" s="2"/>
      <c r="AJ864" s="2"/>
      <c r="AK864" s="2"/>
      <c r="AL864" s="2"/>
      <c r="AM864" s="2"/>
      <c r="AN864" s="2"/>
    </row>
    <row r="865" spans="2:40">
      <c r="B865" s="26">
        <v>1604</v>
      </c>
      <c r="C865" s="26" t="str">
        <f t="shared" ref="C865:C883" si="100">IF(K865 = "BaseplateSteel","Y","N")</f>
        <v>Y</v>
      </c>
      <c r="D865" s="26" t="b">
        <f t="shared" ref="D865:D883" si="101">OR(P865 = "Woods_Sureflex", P865 = "Falk_T10_Grid")</f>
        <v>0</v>
      </c>
      <c r="E865" s="26" t="str">
        <f t="shared" ref="E865:E883" si="102">IF(AND(C865="Y", D865=TRUE),"Y","N")</f>
        <v>N</v>
      </c>
      <c r="F865" s="2" t="s">
        <v>9100</v>
      </c>
      <c r="G865" s="2" t="str">
        <f t="shared" ref="G865:G883" si="103">IF(E865="Y",F865,"")</f>
        <v/>
      </c>
      <c r="H865" s="16" t="s">
        <v>383</v>
      </c>
      <c r="I865" s="16"/>
      <c r="J865" s="16"/>
      <c r="K865" s="31" t="s">
        <v>7701</v>
      </c>
      <c r="L865" s="31" t="s">
        <v>7702</v>
      </c>
      <c r="M865" s="31" t="s">
        <v>7703</v>
      </c>
      <c r="N865" s="2" t="s">
        <v>7729</v>
      </c>
      <c r="O865" s="2" t="s">
        <v>7814</v>
      </c>
      <c r="P865" s="155" t="s">
        <v>7788</v>
      </c>
      <c r="Q865" s="2" t="s">
        <v>7800</v>
      </c>
      <c r="R865" s="2" t="s">
        <v>544</v>
      </c>
      <c r="S865" s="159" t="s">
        <v>9099</v>
      </c>
      <c r="T865" s="159">
        <v>2172</v>
      </c>
      <c r="U865" s="159" t="s">
        <v>107</v>
      </c>
      <c r="V865" s="3" t="s">
        <v>7709</v>
      </c>
      <c r="W865" s="2">
        <v>135</v>
      </c>
      <c r="X865" s="2"/>
      <c r="Y865" s="2"/>
      <c r="Z865" s="2"/>
      <c r="AA865" s="2"/>
      <c r="AB865" s="2"/>
      <c r="AC865" s="2"/>
      <c r="AD865" s="2"/>
      <c r="AE865" s="2"/>
      <c r="AF865" s="2"/>
      <c r="AG865" s="2"/>
      <c r="AH865" s="2"/>
      <c r="AI865" s="2"/>
      <c r="AJ865" s="2"/>
      <c r="AK865" s="2"/>
      <c r="AL865" s="2"/>
      <c r="AM865" s="2"/>
      <c r="AN865" s="2"/>
    </row>
    <row r="866" spans="2:40">
      <c r="B866" s="26">
        <v>1605</v>
      </c>
      <c r="C866" s="26" t="str">
        <f t="shared" si="100"/>
        <v>Y</v>
      </c>
      <c r="D866" s="26" t="b">
        <f t="shared" si="101"/>
        <v>0</v>
      </c>
      <c r="E866" s="26" t="str">
        <f t="shared" si="102"/>
        <v>N</v>
      </c>
      <c r="F866" s="2" t="s">
        <v>9101</v>
      </c>
      <c r="G866" s="2" t="str">
        <f t="shared" si="103"/>
        <v/>
      </c>
      <c r="H866" s="16" t="s">
        <v>383</v>
      </c>
      <c r="I866" s="16"/>
      <c r="J866" s="16"/>
      <c r="K866" s="31" t="s">
        <v>7701</v>
      </c>
      <c r="L866" s="31" t="s">
        <v>7702</v>
      </c>
      <c r="M866" s="31" t="s">
        <v>7703</v>
      </c>
      <c r="N866" s="2" t="s">
        <v>7900</v>
      </c>
      <c r="O866" s="2" t="s">
        <v>7814</v>
      </c>
      <c r="P866" s="155" t="s">
        <v>7788</v>
      </c>
      <c r="Q866" s="2" t="s">
        <v>7807</v>
      </c>
      <c r="R866" s="2" t="s">
        <v>544</v>
      </c>
      <c r="S866" s="159" t="s">
        <v>9102</v>
      </c>
      <c r="T866" s="159">
        <v>2309</v>
      </c>
      <c r="U866" s="159" t="s">
        <v>107</v>
      </c>
      <c r="V866" s="3" t="s">
        <v>7709</v>
      </c>
      <c r="W866" s="2">
        <v>200</v>
      </c>
      <c r="X866" s="2"/>
      <c r="Y866" s="2"/>
      <c r="Z866" s="2"/>
      <c r="AA866" s="2"/>
      <c r="AB866" s="2"/>
      <c r="AC866" s="2"/>
      <c r="AD866" s="2"/>
      <c r="AE866" s="2"/>
      <c r="AF866" s="2"/>
      <c r="AG866" s="2"/>
      <c r="AH866" s="2"/>
      <c r="AI866" s="2"/>
      <c r="AJ866" s="2"/>
      <c r="AK866" s="2"/>
      <c r="AL866" s="2"/>
      <c r="AM866" s="2"/>
      <c r="AN866" s="2"/>
    </row>
    <row r="867" spans="2:40">
      <c r="B867" s="26">
        <v>1606</v>
      </c>
      <c r="C867" s="26" t="str">
        <f t="shared" si="100"/>
        <v>Y</v>
      </c>
      <c r="D867" s="26" t="b">
        <f t="shared" si="101"/>
        <v>0</v>
      </c>
      <c r="E867" s="26" t="str">
        <f t="shared" si="102"/>
        <v>N</v>
      </c>
      <c r="F867" s="2" t="s">
        <v>9103</v>
      </c>
      <c r="G867" s="2" t="str">
        <f t="shared" si="103"/>
        <v/>
      </c>
      <c r="H867" s="16" t="s">
        <v>383</v>
      </c>
      <c r="I867" s="16"/>
      <c r="J867" s="16"/>
      <c r="K867" s="31" t="s">
        <v>7701</v>
      </c>
      <c r="L867" s="31" t="s">
        <v>7702</v>
      </c>
      <c r="M867" s="31" t="s">
        <v>7703</v>
      </c>
      <c r="N867" s="2" t="s">
        <v>7903</v>
      </c>
      <c r="O867" s="2" t="s">
        <v>7814</v>
      </c>
      <c r="P867" s="155" t="s">
        <v>7788</v>
      </c>
      <c r="Q867" s="2" t="s">
        <v>7807</v>
      </c>
      <c r="R867" s="2" t="s">
        <v>544</v>
      </c>
      <c r="S867" s="159" t="s">
        <v>9102</v>
      </c>
      <c r="T867" s="159">
        <v>2309</v>
      </c>
      <c r="U867" s="159" t="s">
        <v>107</v>
      </c>
      <c r="V867" s="3" t="s">
        <v>7709</v>
      </c>
      <c r="W867" s="2">
        <v>200</v>
      </c>
      <c r="X867" s="2"/>
      <c r="Y867" s="2"/>
      <c r="Z867" s="2"/>
      <c r="AA867" s="2"/>
      <c r="AB867" s="2"/>
      <c r="AC867" s="2"/>
      <c r="AD867" s="2"/>
      <c r="AE867" s="2"/>
      <c r="AF867" s="2"/>
      <c r="AG867" s="2"/>
      <c r="AH867" s="2"/>
      <c r="AI867" s="2"/>
      <c r="AJ867" s="2"/>
      <c r="AK867" s="2"/>
      <c r="AL867" s="2"/>
      <c r="AM867" s="2"/>
      <c r="AN867" s="2"/>
    </row>
    <row r="868" spans="2:40">
      <c r="B868" s="26">
        <v>1607</v>
      </c>
      <c r="C868" s="26" t="str">
        <f t="shared" si="100"/>
        <v>Y</v>
      </c>
      <c r="D868" s="26" t="b">
        <f t="shared" si="101"/>
        <v>0</v>
      </c>
      <c r="E868" s="26" t="str">
        <f t="shared" si="102"/>
        <v>N</v>
      </c>
      <c r="F868" s="2" t="s">
        <v>9104</v>
      </c>
      <c r="G868" s="2" t="str">
        <f t="shared" si="103"/>
        <v/>
      </c>
      <c r="H868" s="16" t="s">
        <v>383</v>
      </c>
      <c r="I868" s="16"/>
      <c r="J868" s="16"/>
      <c r="K868" s="31" t="s">
        <v>7701</v>
      </c>
      <c r="L868" s="31" t="s">
        <v>7702</v>
      </c>
      <c r="M868" s="31" t="s">
        <v>7703</v>
      </c>
      <c r="N868" s="2" t="s">
        <v>8187</v>
      </c>
      <c r="O868" s="2" t="s">
        <v>7814</v>
      </c>
      <c r="P868" s="155" t="s">
        <v>7788</v>
      </c>
      <c r="Q868" s="2" t="s">
        <v>8083</v>
      </c>
      <c r="R868" s="2" t="s">
        <v>544</v>
      </c>
      <c r="S868" s="159" t="s">
        <v>9105</v>
      </c>
      <c r="T868" s="159">
        <v>2445</v>
      </c>
      <c r="U868" s="159" t="s">
        <v>107</v>
      </c>
      <c r="V868" s="3" t="s">
        <v>7709</v>
      </c>
      <c r="W868" s="2">
        <v>240</v>
      </c>
      <c r="X868" s="2"/>
      <c r="Y868" s="2"/>
      <c r="Z868" s="2"/>
      <c r="AA868" s="2"/>
      <c r="AB868" s="2"/>
      <c r="AC868" s="2"/>
      <c r="AD868" s="2"/>
      <c r="AE868" s="2"/>
      <c r="AF868" s="2"/>
      <c r="AG868" s="2"/>
      <c r="AH868" s="2"/>
      <c r="AI868" s="2"/>
      <c r="AJ868" s="2"/>
      <c r="AK868" s="2"/>
      <c r="AL868" s="2"/>
      <c r="AM868" s="2"/>
      <c r="AN868" s="2"/>
    </row>
    <row r="869" spans="2:40">
      <c r="B869" s="26">
        <v>1608</v>
      </c>
      <c r="C869" s="26" t="str">
        <f t="shared" si="100"/>
        <v>Y</v>
      </c>
      <c r="D869" s="26" t="b">
        <f t="shared" si="101"/>
        <v>0</v>
      </c>
      <c r="E869" s="26" t="str">
        <f t="shared" si="102"/>
        <v>N</v>
      </c>
      <c r="F869" s="2" t="s">
        <v>9106</v>
      </c>
      <c r="G869" s="2" t="str">
        <f t="shared" si="103"/>
        <v/>
      </c>
      <c r="H869" s="16" t="s">
        <v>383</v>
      </c>
      <c r="I869" s="16"/>
      <c r="J869" s="16"/>
      <c r="K869" s="31" t="s">
        <v>7701</v>
      </c>
      <c r="L869" s="31" t="s">
        <v>7702</v>
      </c>
      <c r="M869" s="31" t="s">
        <v>7703</v>
      </c>
      <c r="N869" s="2" t="s">
        <v>8191</v>
      </c>
      <c r="O869" s="2" t="s">
        <v>7814</v>
      </c>
      <c r="P869" s="155" t="s">
        <v>7788</v>
      </c>
      <c r="Q869" s="2" t="s">
        <v>8083</v>
      </c>
      <c r="R869" s="2" t="s">
        <v>544</v>
      </c>
      <c r="S869" s="159" t="s">
        <v>9105</v>
      </c>
      <c r="T869" s="159">
        <v>2445</v>
      </c>
      <c r="U869" s="159" t="s">
        <v>107</v>
      </c>
      <c r="V869" s="3" t="s">
        <v>7709</v>
      </c>
      <c r="W869" s="2">
        <v>240</v>
      </c>
      <c r="X869" s="2"/>
      <c r="Y869" s="2"/>
      <c r="Z869" s="2"/>
      <c r="AA869" s="2"/>
      <c r="AB869" s="2"/>
      <c r="AC869" s="2"/>
      <c r="AD869" s="2"/>
      <c r="AE869" s="2"/>
      <c r="AF869" s="2"/>
      <c r="AG869" s="2"/>
      <c r="AH869" s="2"/>
      <c r="AI869" s="2"/>
      <c r="AJ869" s="2"/>
      <c r="AK869" s="2"/>
      <c r="AL869" s="2"/>
      <c r="AM869" s="2"/>
      <c r="AN869" s="2"/>
    </row>
    <row r="870" spans="2:40">
      <c r="B870" s="26">
        <v>1609</v>
      </c>
      <c r="C870" s="26" t="str">
        <f t="shared" si="100"/>
        <v>Y</v>
      </c>
      <c r="D870" s="26" t="b">
        <f t="shared" si="101"/>
        <v>0</v>
      </c>
      <c r="E870" s="26" t="str">
        <f t="shared" si="102"/>
        <v>N</v>
      </c>
      <c r="F870" s="2" t="s">
        <v>9107</v>
      </c>
      <c r="G870" s="2" t="str">
        <f t="shared" si="103"/>
        <v/>
      </c>
      <c r="H870" s="16" t="s">
        <v>383</v>
      </c>
      <c r="I870" s="16"/>
      <c r="J870" s="16"/>
      <c r="K870" s="31" t="s">
        <v>7701</v>
      </c>
      <c r="L870" s="31" t="s">
        <v>7702</v>
      </c>
      <c r="M870" s="31" t="s">
        <v>7703</v>
      </c>
      <c r="N870" s="2" t="s">
        <v>8695</v>
      </c>
      <c r="O870" s="2" t="s">
        <v>7814</v>
      </c>
      <c r="P870" s="155" t="s">
        <v>7788</v>
      </c>
      <c r="Q870" s="2" t="s">
        <v>8383</v>
      </c>
      <c r="R870" s="2" t="s">
        <v>544</v>
      </c>
      <c r="S870" s="159" t="s">
        <v>9108</v>
      </c>
      <c r="T870" s="159">
        <v>2580</v>
      </c>
      <c r="U870" s="159" t="s">
        <v>107</v>
      </c>
      <c r="V870" s="3" t="s">
        <v>7709</v>
      </c>
      <c r="W870" s="2">
        <v>265</v>
      </c>
      <c r="X870" s="2"/>
      <c r="Y870" s="2"/>
      <c r="Z870" s="2"/>
      <c r="AA870" s="2"/>
      <c r="AB870" s="2"/>
      <c r="AC870" s="2"/>
      <c r="AD870" s="2"/>
      <c r="AE870" s="2"/>
      <c r="AF870" s="2"/>
      <c r="AG870" s="2"/>
      <c r="AH870" s="2"/>
      <c r="AI870" s="2"/>
      <c r="AJ870" s="2"/>
      <c r="AK870" s="2"/>
      <c r="AL870" s="2"/>
      <c r="AM870" s="2"/>
      <c r="AN870" s="2"/>
    </row>
    <row r="871" spans="2:40">
      <c r="B871" s="26">
        <v>1610</v>
      </c>
      <c r="C871" s="26" t="str">
        <f t="shared" si="100"/>
        <v>Y</v>
      </c>
      <c r="D871" s="26" t="b">
        <f t="shared" si="101"/>
        <v>0</v>
      </c>
      <c r="E871" s="26" t="str">
        <f t="shared" si="102"/>
        <v>N</v>
      </c>
      <c r="F871" s="2" t="s">
        <v>9109</v>
      </c>
      <c r="G871" s="2" t="str">
        <f t="shared" si="103"/>
        <v/>
      </c>
      <c r="H871" s="16" t="s">
        <v>383</v>
      </c>
      <c r="I871" s="16"/>
      <c r="J871" s="16"/>
      <c r="K871" s="31" t="s">
        <v>7701</v>
      </c>
      <c r="L871" s="31" t="s">
        <v>7702</v>
      </c>
      <c r="M871" s="31" t="s">
        <v>7703</v>
      </c>
      <c r="N871" s="2" t="s">
        <v>8699</v>
      </c>
      <c r="O871" s="2" t="s">
        <v>7814</v>
      </c>
      <c r="P871" s="155" t="s">
        <v>7788</v>
      </c>
      <c r="Q871" s="2" t="s">
        <v>8383</v>
      </c>
      <c r="R871" s="2" t="s">
        <v>544</v>
      </c>
      <c r="S871" s="159" t="s">
        <v>9108</v>
      </c>
      <c r="T871" s="159">
        <v>2580</v>
      </c>
      <c r="U871" s="159" t="s">
        <v>107</v>
      </c>
      <c r="V871" s="3" t="s">
        <v>7709</v>
      </c>
      <c r="W871" s="2">
        <v>265</v>
      </c>
      <c r="X871" s="2"/>
      <c r="Y871" s="2"/>
      <c r="Z871" s="2"/>
      <c r="AA871" s="2"/>
      <c r="AB871" s="2"/>
      <c r="AC871" s="2"/>
      <c r="AD871" s="2"/>
      <c r="AE871" s="2"/>
      <c r="AF871" s="2"/>
      <c r="AG871" s="2"/>
      <c r="AH871" s="2"/>
      <c r="AI871" s="2"/>
      <c r="AJ871" s="2"/>
      <c r="AK871" s="2"/>
      <c r="AL871" s="2"/>
      <c r="AM871" s="2"/>
      <c r="AN871" s="2"/>
    </row>
    <row r="872" spans="2:40">
      <c r="B872" s="26">
        <v>1611</v>
      </c>
      <c r="C872" s="26" t="str">
        <f t="shared" si="100"/>
        <v>Y</v>
      </c>
      <c r="D872" s="26" t="b">
        <f t="shared" si="101"/>
        <v>0</v>
      </c>
      <c r="E872" s="26" t="str">
        <f t="shared" si="102"/>
        <v>N</v>
      </c>
      <c r="F872" s="2" t="s">
        <v>9110</v>
      </c>
      <c r="G872" s="2" t="str">
        <f t="shared" si="103"/>
        <v/>
      </c>
      <c r="H872" s="16" t="s">
        <v>383</v>
      </c>
      <c r="I872" s="16"/>
      <c r="J872" s="16"/>
      <c r="K872" s="31" t="s">
        <v>7701</v>
      </c>
      <c r="L872" s="31" t="s">
        <v>7702</v>
      </c>
      <c r="M872" s="31" t="s">
        <v>7703</v>
      </c>
      <c r="N872" s="2" t="s">
        <v>7762</v>
      </c>
      <c r="O872" s="2" t="s">
        <v>7814</v>
      </c>
      <c r="P872" s="155" t="s">
        <v>7788</v>
      </c>
      <c r="Q872" s="2" t="s">
        <v>7807</v>
      </c>
      <c r="R872" s="2" t="s">
        <v>544</v>
      </c>
      <c r="S872" s="159" t="s">
        <v>9111</v>
      </c>
      <c r="T872" s="159">
        <v>2515</v>
      </c>
      <c r="U872" s="159" t="s">
        <v>107</v>
      </c>
      <c r="V872" s="3" t="s">
        <v>7709</v>
      </c>
      <c r="W872" s="2">
        <v>265</v>
      </c>
      <c r="X872" s="2"/>
      <c r="Y872" s="2"/>
      <c r="Z872" s="2"/>
      <c r="AA872" s="2"/>
      <c r="AB872" s="2"/>
      <c r="AC872" s="2"/>
      <c r="AD872" s="2"/>
      <c r="AE872" s="2"/>
      <c r="AF872" s="2"/>
      <c r="AG872" s="2"/>
      <c r="AH872" s="2"/>
      <c r="AI872" s="2"/>
      <c r="AJ872" s="2"/>
      <c r="AK872" s="2"/>
      <c r="AL872" s="2"/>
      <c r="AM872" s="2"/>
      <c r="AN872" s="2"/>
    </row>
    <row r="873" spans="2:40">
      <c r="B873" s="26">
        <v>1612</v>
      </c>
      <c r="C873" s="26" t="str">
        <f t="shared" si="100"/>
        <v>Y</v>
      </c>
      <c r="D873" s="26" t="b">
        <f t="shared" si="101"/>
        <v>0</v>
      </c>
      <c r="E873" s="26" t="str">
        <f t="shared" si="102"/>
        <v>N</v>
      </c>
      <c r="F873" s="2" t="s">
        <v>9112</v>
      </c>
      <c r="G873" s="2" t="str">
        <f t="shared" si="103"/>
        <v/>
      </c>
      <c r="H873" s="16" t="s">
        <v>383</v>
      </c>
      <c r="I873" s="16"/>
      <c r="J873" s="16"/>
      <c r="K873" s="31" t="s">
        <v>7701</v>
      </c>
      <c r="L873" s="31" t="s">
        <v>7702</v>
      </c>
      <c r="M873" s="31" t="s">
        <v>7703</v>
      </c>
      <c r="N873" s="2" t="s">
        <v>7765</v>
      </c>
      <c r="O873" s="2" t="s">
        <v>7814</v>
      </c>
      <c r="P873" s="155" t="s">
        <v>7788</v>
      </c>
      <c r="Q873" s="2" t="s">
        <v>7807</v>
      </c>
      <c r="R873" s="2" t="s">
        <v>544</v>
      </c>
      <c r="S873" s="159" t="s">
        <v>9111</v>
      </c>
      <c r="T873" s="159">
        <v>2515</v>
      </c>
      <c r="U873" s="159" t="s">
        <v>107</v>
      </c>
      <c r="V873" s="3" t="s">
        <v>7709</v>
      </c>
      <c r="W873" s="2">
        <v>265</v>
      </c>
      <c r="X873" s="2"/>
      <c r="Y873" s="2"/>
      <c r="Z873" s="2"/>
      <c r="AA873" s="2"/>
      <c r="AB873" s="2"/>
      <c r="AC873" s="2"/>
      <c r="AD873" s="2"/>
      <c r="AE873" s="2"/>
      <c r="AF873" s="2"/>
      <c r="AG873" s="2"/>
      <c r="AH873" s="2"/>
      <c r="AI873" s="2"/>
      <c r="AJ873" s="2"/>
      <c r="AK873" s="2"/>
      <c r="AL873" s="2"/>
      <c r="AM873" s="2"/>
      <c r="AN873" s="2"/>
    </row>
    <row r="874" spans="2:40">
      <c r="B874" s="26">
        <v>1613</v>
      </c>
      <c r="C874" s="26" t="str">
        <f t="shared" si="100"/>
        <v>Y</v>
      </c>
      <c r="D874" s="26" t="b">
        <f t="shared" si="101"/>
        <v>0</v>
      </c>
      <c r="E874" s="26" t="str">
        <f t="shared" si="102"/>
        <v>N</v>
      </c>
      <c r="F874" s="2" t="s">
        <v>9113</v>
      </c>
      <c r="G874" s="2" t="str">
        <f t="shared" si="103"/>
        <v/>
      </c>
      <c r="H874" s="16" t="s">
        <v>383</v>
      </c>
      <c r="I874" s="16"/>
      <c r="J874" s="16"/>
      <c r="K874" s="31" t="s">
        <v>7701</v>
      </c>
      <c r="L874" s="31" t="s">
        <v>7702</v>
      </c>
      <c r="M874" s="31" t="s">
        <v>7703</v>
      </c>
      <c r="N874" s="2" t="s">
        <v>8954</v>
      </c>
      <c r="O874" s="2" t="s">
        <v>7814</v>
      </c>
      <c r="P874" s="155" t="s">
        <v>7788</v>
      </c>
      <c r="Q874" s="2" t="s">
        <v>9024</v>
      </c>
      <c r="R874" s="2" t="s">
        <v>544</v>
      </c>
      <c r="S874" s="159" t="s">
        <v>9114</v>
      </c>
      <c r="T874" s="159">
        <v>3060</v>
      </c>
      <c r="U874" s="159" t="s">
        <v>107</v>
      </c>
      <c r="V874" s="3" t="s">
        <v>7709</v>
      </c>
      <c r="W874" s="2">
        <v>310</v>
      </c>
      <c r="X874" s="2"/>
      <c r="Y874" s="2"/>
      <c r="Z874" s="2"/>
      <c r="AA874" s="2"/>
      <c r="AB874" s="2"/>
      <c r="AC874" s="2"/>
      <c r="AD874" s="2"/>
      <c r="AE874" s="2"/>
      <c r="AF874" s="2"/>
      <c r="AG874" s="2"/>
      <c r="AH874" s="2"/>
      <c r="AI874" s="2"/>
      <c r="AJ874" s="2"/>
      <c r="AK874" s="2"/>
      <c r="AL874" s="2"/>
      <c r="AM874" s="2"/>
      <c r="AN874" s="2"/>
    </row>
    <row r="875" spans="2:40">
      <c r="B875" s="26">
        <v>1614</v>
      </c>
      <c r="C875" s="26" t="str">
        <f t="shared" si="100"/>
        <v>Y</v>
      </c>
      <c r="D875" s="26" t="b">
        <f t="shared" si="101"/>
        <v>0</v>
      </c>
      <c r="E875" s="26" t="str">
        <f t="shared" si="102"/>
        <v>N</v>
      </c>
      <c r="F875" s="2" t="s">
        <v>9115</v>
      </c>
      <c r="G875" s="2" t="str">
        <f t="shared" si="103"/>
        <v/>
      </c>
      <c r="H875" s="16" t="s">
        <v>383</v>
      </c>
      <c r="I875" s="16"/>
      <c r="J875" s="16"/>
      <c r="K875" s="31" t="s">
        <v>7701</v>
      </c>
      <c r="L875" s="31" t="s">
        <v>7702</v>
      </c>
      <c r="M875" s="31" t="s">
        <v>7703</v>
      </c>
      <c r="N875" s="2" t="s">
        <v>8958</v>
      </c>
      <c r="O875" s="2" t="s">
        <v>7814</v>
      </c>
      <c r="P875" s="155" t="s">
        <v>7788</v>
      </c>
      <c r="Q875" s="2" t="s">
        <v>9024</v>
      </c>
      <c r="R875" s="2" t="s">
        <v>544</v>
      </c>
      <c r="S875" s="159" t="s">
        <v>9114</v>
      </c>
      <c r="T875" s="159">
        <v>3060</v>
      </c>
      <c r="U875" s="159" t="s">
        <v>107</v>
      </c>
      <c r="V875" s="3" t="s">
        <v>7709</v>
      </c>
      <c r="W875" s="2">
        <v>310</v>
      </c>
      <c r="X875" s="2"/>
      <c r="Y875" s="2"/>
      <c r="Z875" s="2"/>
      <c r="AA875" s="2"/>
      <c r="AB875" s="2"/>
      <c r="AC875" s="2"/>
      <c r="AD875" s="2"/>
      <c r="AE875" s="2"/>
      <c r="AF875" s="2"/>
      <c r="AG875" s="2"/>
      <c r="AH875" s="2"/>
      <c r="AI875" s="2"/>
      <c r="AJ875" s="2"/>
      <c r="AK875" s="2"/>
      <c r="AL875" s="2"/>
      <c r="AM875" s="2"/>
      <c r="AN875" s="2"/>
    </row>
    <row r="876" spans="2:40">
      <c r="B876" s="26">
        <v>1615</v>
      </c>
      <c r="C876" s="26" t="str">
        <f t="shared" si="100"/>
        <v>Y</v>
      </c>
      <c r="D876" s="26" t="b">
        <f t="shared" si="101"/>
        <v>0</v>
      </c>
      <c r="E876" s="26" t="str">
        <f t="shared" si="102"/>
        <v>N</v>
      </c>
      <c r="F876" s="2" t="s">
        <v>9116</v>
      </c>
      <c r="G876" s="2" t="str">
        <f t="shared" si="103"/>
        <v/>
      </c>
      <c r="H876" s="16" t="s">
        <v>383</v>
      </c>
      <c r="I876" s="16"/>
      <c r="J876" s="16"/>
      <c r="K876" s="31" t="s">
        <v>7701</v>
      </c>
      <c r="L876" s="31" t="s">
        <v>7702</v>
      </c>
      <c r="M876" s="31" t="s">
        <v>7703</v>
      </c>
      <c r="N876" s="2" t="s">
        <v>8326</v>
      </c>
      <c r="O876" s="2" t="s">
        <v>7814</v>
      </c>
      <c r="P876" s="155" t="s">
        <v>7788</v>
      </c>
      <c r="Q876" s="2" t="s">
        <v>8083</v>
      </c>
      <c r="R876" s="2" t="s">
        <v>544</v>
      </c>
      <c r="S876" s="159" t="s">
        <v>9117</v>
      </c>
      <c r="T876" s="159">
        <v>2923</v>
      </c>
      <c r="U876" s="159" t="s">
        <v>107</v>
      </c>
      <c r="V876" s="3" t="s">
        <v>7709</v>
      </c>
      <c r="W876" s="2">
        <v>310</v>
      </c>
      <c r="X876" s="2"/>
      <c r="Y876" s="2"/>
      <c r="Z876" s="2"/>
      <c r="AA876" s="2"/>
      <c r="AB876" s="2"/>
      <c r="AC876" s="2"/>
      <c r="AD876" s="2"/>
      <c r="AE876" s="2"/>
      <c r="AF876" s="2"/>
      <c r="AG876" s="2"/>
      <c r="AH876" s="2"/>
      <c r="AI876" s="2"/>
      <c r="AJ876" s="2"/>
      <c r="AK876" s="2"/>
      <c r="AL876" s="2"/>
      <c r="AM876" s="2"/>
      <c r="AN876" s="2"/>
    </row>
    <row r="877" spans="2:40">
      <c r="B877" s="26">
        <v>1616</v>
      </c>
      <c r="C877" s="26" t="str">
        <f t="shared" si="100"/>
        <v>Y</v>
      </c>
      <c r="D877" s="26" t="b">
        <f t="shared" si="101"/>
        <v>0</v>
      </c>
      <c r="E877" s="26" t="str">
        <f t="shared" si="102"/>
        <v>N</v>
      </c>
      <c r="F877" s="2" t="s">
        <v>9118</v>
      </c>
      <c r="G877" s="2" t="str">
        <f t="shared" si="103"/>
        <v/>
      </c>
      <c r="H877" s="16" t="s">
        <v>383</v>
      </c>
      <c r="I877" s="16"/>
      <c r="J877" s="16"/>
      <c r="K877" s="31" t="s">
        <v>7701</v>
      </c>
      <c r="L877" s="31" t="s">
        <v>7702</v>
      </c>
      <c r="M877" s="31" t="s">
        <v>7703</v>
      </c>
      <c r="N877" s="2" t="s">
        <v>8329</v>
      </c>
      <c r="O877" s="2" t="s">
        <v>7814</v>
      </c>
      <c r="P877" s="155" t="s">
        <v>7788</v>
      </c>
      <c r="Q877" s="2" t="s">
        <v>8083</v>
      </c>
      <c r="R877" s="2" t="s">
        <v>544</v>
      </c>
      <c r="S877" s="159" t="s">
        <v>9117</v>
      </c>
      <c r="T877" s="159">
        <v>2923</v>
      </c>
      <c r="U877" s="159" t="s">
        <v>107</v>
      </c>
      <c r="V877" s="3" t="s">
        <v>7709</v>
      </c>
      <c r="W877" s="2">
        <v>310</v>
      </c>
      <c r="X877" s="2"/>
      <c r="Y877" s="2"/>
      <c r="Z877" s="2"/>
      <c r="AA877" s="2"/>
      <c r="AB877" s="2"/>
      <c r="AC877" s="2"/>
      <c r="AD877" s="2"/>
      <c r="AE877" s="2"/>
      <c r="AF877" s="2"/>
      <c r="AG877" s="2"/>
      <c r="AH877" s="2"/>
      <c r="AI877" s="2"/>
      <c r="AJ877" s="2"/>
      <c r="AK877" s="2"/>
      <c r="AL877" s="2"/>
      <c r="AM877" s="2"/>
      <c r="AN877" s="2"/>
    </row>
    <row r="878" spans="2:40">
      <c r="B878" s="26">
        <v>1617</v>
      </c>
      <c r="C878" s="26" t="str">
        <f t="shared" si="100"/>
        <v>Y</v>
      </c>
      <c r="D878" s="26" t="b">
        <f t="shared" si="101"/>
        <v>0</v>
      </c>
      <c r="E878" s="26" t="str">
        <f t="shared" si="102"/>
        <v>N</v>
      </c>
      <c r="F878" s="2" t="s">
        <v>9119</v>
      </c>
      <c r="G878" s="2" t="str">
        <f t="shared" si="103"/>
        <v/>
      </c>
      <c r="H878" s="16" t="s">
        <v>383</v>
      </c>
      <c r="I878" s="16"/>
      <c r="J878" s="16"/>
      <c r="K878" s="31" t="s">
        <v>7701</v>
      </c>
      <c r="L878" s="31" t="s">
        <v>7702</v>
      </c>
      <c r="M878" s="31" t="s">
        <v>7703</v>
      </c>
      <c r="N878" s="2" t="s">
        <v>8982</v>
      </c>
      <c r="O878" s="2" t="s">
        <v>7814</v>
      </c>
      <c r="P878" s="155" t="s">
        <v>7788</v>
      </c>
      <c r="Q878" s="2" t="s">
        <v>9031</v>
      </c>
      <c r="R878" s="2" t="s">
        <v>544</v>
      </c>
      <c r="S878" s="159" t="s">
        <v>9120</v>
      </c>
      <c r="T878" s="159">
        <v>4421</v>
      </c>
      <c r="U878" s="159" t="s">
        <v>107</v>
      </c>
      <c r="V878" s="3" t="s">
        <v>7709</v>
      </c>
      <c r="W878" s="2">
        <v>420</v>
      </c>
      <c r="X878" s="2"/>
      <c r="Y878" s="2"/>
      <c r="Z878" s="2"/>
      <c r="AA878" s="2"/>
      <c r="AB878" s="2"/>
      <c r="AC878" s="2"/>
      <c r="AD878" s="2"/>
      <c r="AE878" s="2"/>
      <c r="AF878" s="2"/>
      <c r="AG878" s="2"/>
      <c r="AH878" s="2"/>
      <c r="AI878" s="2"/>
      <c r="AJ878" s="2"/>
      <c r="AK878" s="2"/>
      <c r="AL878" s="2"/>
      <c r="AM878" s="2"/>
      <c r="AN878" s="2"/>
    </row>
    <row r="879" spans="2:40">
      <c r="B879" s="26">
        <v>1618</v>
      </c>
      <c r="C879" s="26" t="str">
        <f t="shared" si="100"/>
        <v>Y</v>
      </c>
      <c r="D879" s="26" t="b">
        <f t="shared" si="101"/>
        <v>0</v>
      </c>
      <c r="E879" s="26" t="str">
        <f t="shared" si="102"/>
        <v>N</v>
      </c>
      <c r="F879" s="2" t="s">
        <v>9121</v>
      </c>
      <c r="G879" s="2" t="str">
        <f t="shared" si="103"/>
        <v/>
      </c>
      <c r="H879" s="16" t="s">
        <v>383</v>
      </c>
      <c r="I879" s="16"/>
      <c r="J879" s="16"/>
      <c r="K879" s="31" t="s">
        <v>7701</v>
      </c>
      <c r="L879" s="31" t="s">
        <v>7702</v>
      </c>
      <c r="M879" s="31" t="s">
        <v>7703</v>
      </c>
      <c r="N879" s="2" t="s">
        <v>8986</v>
      </c>
      <c r="O879" s="2" t="s">
        <v>7814</v>
      </c>
      <c r="P879" s="155" t="s">
        <v>7788</v>
      </c>
      <c r="Q879" s="2" t="s">
        <v>9031</v>
      </c>
      <c r="R879" s="2" t="s">
        <v>544</v>
      </c>
      <c r="S879" s="159" t="s">
        <v>9122</v>
      </c>
      <c r="T879" s="159">
        <v>4421</v>
      </c>
      <c r="U879" s="159" t="s">
        <v>107</v>
      </c>
      <c r="V879" s="3" t="s">
        <v>7709</v>
      </c>
      <c r="W879" s="2">
        <v>420</v>
      </c>
      <c r="X879" s="2"/>
      <c r="Y879" s="2"/>
      <c r="Z879" s="2"/>
      <c r="AA879" s="2"/>
      <c r="AB879" s="2"/>
      <c r="AC879" s="2"/>
      <c r="AD879" s="2"/>
      <c r="AE879" s="2"/>
      <c r="AF879" s="2"/>
      <c r="AG879" s="2"/>
      <c r="AH879" s="2"/>
      <c r="AI879" s="2"/>
      <c r="AJ879" s="2"/>
      <c r="AK879" s="2"/>
      <c r="AL879" s="2"/>
      <c r="AM879" s="2"/>
      <c r="AN879" s="2"/>
    </row>
    <row r="880" spans="2:40">
      <c r="B880" s="26">
        <v>1619</v>
      </c>
      <c r="C880" s="26" t="str">
        <f t="shared" si="100"/>
        <v>Y</v>
      </c>
      <c r="D880" s="26" t="b">
        <f t="shared" si="101"/>
        <v>0</v>
      </c>
      <c r="E880" s="26" t="str">
        <f t="shared" si="102"/>
        <v>N</v>
      </c>
      <c r="F880" s="2" t="s">
        <v>9123</v>
      </c>
      <c r="G880" s="2" t="str">
        <f t="shared" si="103"/>
        <v/>
      </c>
      <c r="H880" s="16" t="s">
        <v>383</v>
      </c>
      <c r="I880" s="16"/>
      <c r="J880" s="16"/>
      <c r="K880" s="31" t="s">
        <v>7701</v>
      </c>
      <c r="L880" s="31" t="s">
        <v>7702</v>
      </c>
      <c r="M880" s="31" t="s">
        <v>7703</v>
      </c>
      <c r="N880" s="2" t="s">
        <v>8331</v>
      </c>
      <c r="O880" s="2" t="s">
        <v>7814</v>
      </c>
      <c r="P880" s="155" t="s">
        <v>7788</v>
      </c>
      <c r="Q880" s="2" t="s">
        <v>8383</v>
      </c>
      <c r="R880" s="2" t="s">
        <v>544</v>
      </c>
      <c r="S880" s="159" t="s">
        <v>9124</v>
      </c>
      <c r="T880" s="159">
        <v>4421</v>
      </c>
      <c r="U880" s="159" t="s">
        <v>107</v>
      </c>
      <c r="V880" s="3" t="s">
        <v>7709</v>
      </c>
      <c r="W880" s="2">
        <v>420</v>
      </c>
      <c r="X880" s="2"/>
      <c r="Y880" s="2"/>
      <c r="Z880" s="2"/>
      <c r="AA880" s="2"/>
      <c r="AB880" s="2"/>
      <c r="AC880" s="2"/>
      <c r="AD880" s="2"/>
      <c r="AE880" s="2"/>
      <c r="AF880" s="2"/>
      <c r="AG880" s="2"/>
      <c r="AH880" s="2"/>
      <c r="AI880" s="2"/>
      <c r="AJ880" s="2"/>
      <c r="AK880" s="2"/>
      <c r="AL880" s="2"/>
      <c r="AM880" s="2"/>
      <c r="AN880" s="2"/>
    </row>
    <row r="881" spans="2:40">
      <c r="B881" s="26">
        <v>1620</v>
      </c>
      <c r="C881" s="26" t="str">
        <f t="shared" si="100"/>
        <v>Y</v>
      </c>
      <c r="D881" s="26" t="b">
        <f t="shared" si="101"/>
        <v>0</v>
      </c>
      <c r="E881" s="26" t="str">
        <f t="shared" si="102"/>
        <v>N</v>
      </c>
      <c r="F881" s="2" t="s">
        <v>9125</v>
      </c>
      <c r="G881" s="2" t="str">
        <f t="shared" si="103"/>
        <v/>
      </c>
      <c r="H881" s="16" t="s">
        <v>383</v>
      </c>
      <c r="I881" s="16"/>
      <c r="J881" s="16"/>
      <c r="K881" s="31" t="s">
        <v>7701</v>
      </c>
      <c r="L881" s="31" t="s">
        <v>7702</v>
      </c>
      <c r="M881" s="31" t="s">
        <v>7703</v>
      </c>
      <c r="N881" s="2" t="s">
        <v>8335</v>
      </c>
      <c r="O881" s="2" t="s">
        <v>7814</v>
      </c>
      <c r="P881" s="155" t="s">
        <v>7788</v>
      </c>
      <c r="Q881" s="2" t="s">
        <v>8383</v>
      </c>
      <c r="R881" s="2" t="s">
        <v>544</v>
      </c>
      <c r="S881" s="159" t="s">
        <v>9126</v>
      </c>
      <c r="T881" s="159">
        <v>4421</v>
      </c>
      <c r="U881" s="159" t="s">
        <v>107</v>
      </c>
      <c r="V881" s="3" t="s">
        <v>7709</v>
      </c>
      <c r="W881" s="2">
        <v>420</v>
      </c>
      <c r="X881" s="2"/>
      <c r="Y881" s="2"/>
      <c r="Z881" s="2"/>
      <c r="AA881" s="2"/>
      <c r="AB881" s="2"/>
      <c r="AC881" s="2"/>
      <c r="AD881" s="2"/>
      <c r="AE881" s="2"/>
      <c r="AF881" s="2"/>
      <c r="AG881" s="2"/>
      <c r="AH881" s="2"/>
      <c r="AI881" s="2"/>
      <c r="AJ881" s="2"/>
      <c r="AK881" s="2"/>
      <c r="AL881" s="2"/>
      <c r="AM881" s="2"/>
      <c r="AN881" s="2"/>
    </row>
    <row r="882" spans="2:40">
      <c r="B882" s="26">
        <v>1663</v>
      </c>
      <c r="C882" s="26" t="str">
        <f t="shared" si="100"/>
        <v>Y</v>
      </c>
      <c r="D882" s="26" t="b">
        <f t="shared" si="101"/>
        <v>1</v>
      </c>
      <c r="E882" s="26" t="str">
        <f t="shared" si="102"/>
        <v>Y</v>
      </c>
      <c r="F882" s="2" t="s">
        <v>9127</v>
      </c>
      <c r="G882" s="2" t="str">
        <f t="shared" si="103"/>
        <v>ConTab_BOM_KP_Baseplates_1663</v>
      </c>
      <c r="H882" s="16" t="s">
        <v>429</v>
      </c>
      <c r="I882" s="16"/>
      <c r="J882" s="16"/>
      <c r="K882" s="31" t="s">
        <v>7701</v>
      </c>
      <c r="L882" s="31" t="s">
        <v>7702</v>
      </c>
      <c r="M882" s="31" t="s">
        <v>7703</v>
      </c>
      <c r="N882" s="2" t="s">
        <v>8982</v>
      </c>
      <c r="O882" s="2" t="s">
        <v>7705</v>
      </c>
      <c r="P882" s="155" t="s">
        <v>7737</v>
      </c>
      <c r="Q882" s="2" t="s">
        <v>8975</v>
      </c>
      <c r="R882" s="2">
        <v>98245947</v>
      </c>
      <c r="S882" s="159" t="s">
        <v>9128</v>
      </c>
      <c r="T882" s="159">
        <v>6679</v>
      </c>
      <c r="U882" s="159" t="s">
        <v>107</v>
      </c>
      <c r="V882" s="3" t="s">
        <v>7709</v>
      </c>
      <c r="AJ882" s="2"/>
      <c r="AK882" s="2"/>
      <c r="AL882" s="2"/>
      <c r="AM882" s="2"/>
      <c r="AN882" s="2"/>
    </row>
    <row r="883" spans="2:40">
      <c r="B883" s="26">
        <v>1664</v>
      </c>
      <c r="C883" s="26" t="str">
        <f t="shared" si="100"/>
        <v>Y</v>
      </c>
      <c r="D883" s="26" t="b">
        <f t="shared" si="101"/>
        <v>1</v>
      </c>
      <c r="E883" s="26" t="str">
        <f t="shared" si="102"/>
        <v>Y</v>
      </c>
      <c r="F883" s="2" t="s">
        <v>9129</v>
      </c>
      <c r="G883" s="2" t="str">
        <f t="shared" si="103"/>
        <v>ConTab_BOM_KP_Baseplates_1664</v>
      </c>
      <c r="H883" s="16" t="s">
        <v>429</v>
      </c>
      <c r="I883" s="16"/>
      <c r="J883" s="16"/>
      <c r="K883" s="31" t="s">
        <v>7701</v>
      </c>
      <c r="L883" s="31" t="s">
        <v>7702</v>
      </c>
      <c r="M883" s="31" t="s">
        <v>7703</v>
      </c>
      <c r="N883" s="2" t="s">
        <v>8986</v>
      </c>
      <c r="O883" s="2" t="s">
        <v>7705</v>
      </c>
      <c r="P883" s="155" t="s">
        <v>7737</v>
      </c>
      <c r="Q883" s="2" t="s">
        <v>8975</v>
      </c>
      <c r="R883" s="2">
        <v>98245947</v>
      </c>
      <c r="S883" s="159" t="s">
        <v>9130</v>
      </c>
      <c r="T883" s="159">
        <v>6679</v>
      </c>
      <c r="U883" s="159" t="s">
        <v>107</v>
      </c>
      <c r="V883" s="3" t="s">
        <v>7709</v>
      </c>
      <c r="AJ883" s="2"/>
      <c r="AK883" s="2"/>
      <c r="AL883" s="2"/>
      <c r="AM883" s="2"/>
      <c r="AN883" s="2"/>
    </row>
    <row r="884" spans="2:40">
      <c r="B884" s="26">
        <v>1681</v>
      </c>
      <c r="C884" s="26" t="str">
        <f t="shared" ref="C884:C920" si="104">IF(K884 = "BaseplateSteel","Y","N")</f>
        <v>Y</v>
      </c>
      <c r="D884" s="26" t="b">
        <f t="shared" ref="D884:D920" si="105">OR(P884 = "Woods_Sureflex", P884 = "Falk_T10_Grid")</f>
        <v>1</v>
      </c>
      <c r="E884" s="26" t="str">
        <f t="shared" ref="E884:E920" si="106">IF(AND(C884="Y", D884=TRUE),"Y","N")</f>
        <v>Y</v>
      </c>
      <c r="F884" s="24" t="s">
        <v>9131</v>
      </c>
      <c r="G884" s="2" t="str">
        <f t="shared" ref="G884:G920" si="107">IF(E884="Y",F884,"")</f>
        <v>ConTab_BOM_KP_Baseplates_1681</v>
      </c>
      <c r="H884" s="16" t="s">
        <v>429</v>
      </c>
      <c r="I884" s="16"/>
      <c r="J884" s="16"/>
      <c r="K884" s="31" t="s">
        <v>7701</v>
      </c>
      <c r="L884" s="31" t="s">
        <v>7702</v>
      </c>
      <c r="M884" s="31" t="s">
        <v>7703</v>
      </c>
      <c r="N884" s="2" t="s">
        <v>8982</v>
      </c>
      <c r="O884" s="2" t="s">
        <v>7705</v>
      </c>
      <c r="P884" s="155" t="s">
        <v>7737</v>
      </c>
      <c r="Q884" s="155" t="s">
        <v>9132</v>
      </c>
      <c r="R884" s="2">
        <v>98245947</v>
      </c>
      <c r="S884" s="159" t="s">
        <v>9128</v>
      </c>
      <c r="T884" s="159">
        <v>6679</v>
      </c>
      <c r="U884" s="159" t="s">
        <v>107</v>
      </c>
      <c r="V884" s="3" t="s">
        <v>7709</v>
      </c>
      <c r="AM884" s="2"/>
      <c r="AN884" s="2"/>
    </row>
    <row r="885" spans="2:40">
      <c r="B885" s="26">
        <v>1682</v>
      </c>
      <c r="C885" s="26" t="str">
        <f t="shared" si="104"/>
        <v>Y</v>
      </c>
      <c r="D885" s="26" t="b">
        <f t="shared" si="105"/>
        <v>1</v>
      </c>
      <c r="E885" s="26" t="str">
        <f t="shared" si="106"/>
        <v>Y</v>
      </c>
      <c r="F885" s="2" t="s">
        <v>9133</v>
      </c>
      <c r="G885" s="2" t="str">
        <f t="shared" si="107"/>
        <v>ConTab_BOM_KP_Baseplates_1682</v>
      </c>
      <c r="H885" s="16" t="s">
        <v>429</v>
      </c>
      <c r="I885" s="16"/>
      <c r="J885" s="16"/>
      <c r="K885" s="31" t="s">
        <v>7701</v>
      </c>
      <c r="L885" s="31" t="s">
        <v>7702</v>
      </c>
      <c r="M885" s="31" t="s">
        <v>7703</v>
      </c>
      <c r="N885" s="2" t="s">
        <v>8986</v>
      </c>
      <c r="O885" s="2" t="s">
        <v>7705</v>
      </c>
      <c r="P885" s="155" t="s">
        <v>7737</v>
      </c>
      <c r="Q885" s="155" t="s">
        <v>9132</v>
      </c>
      <c r="R885" s="2">
        <v>98245947</v>
      </c>
      <c r="S885" s="159" t="s">
        <v>9130</v>
      </c>
      <c r="T885" s="159">
        <v>6679</v>
      </c>
      <c r="U885" s="159" t="s">
        <v>107</v>
      </c>
      <c r="V885" s="3" t="s">
        <v>7709</v>
      </c>
      <c r="AM885" s="2"/>
      <c r="AN885" s="2"/>
    </row>
    <row r="886" spans="2:40">
      <c r="B886" s="26">
        <v>1685</v>
      </c>
      <c r="C886" s="26" t="str">
        <f t="shared" si="104"/>
        <v>N</v>
      </c>
      <c r="D886" s="26" t="b">
        <f t="shared" si="105"/>
        <v>0</v>
      </c>
      <c r="E886" s="26" t="str">
        <f t="shared" si="106"/>
        <v>N</v>
      </c>
      <c r="F886" s="2" t="s">
        <v>9134</v>
      </c>
      <c r="G886" s="2" t="str">
        <f t="shared" si="107"/>
        <v/>
      </c>
      <c r="H886" s="16" t="s">
        <v>383</v>
      </c>
      <c r="I886" s="16"/>
      <c r="J886" s="16"/>
      <c r="K886" s="8" t="s">
        <v>7887</v>
      </c>
      <c r="L886" s="8" t="s">
        <v>7887</v>
      </c>
      <c r="M886" s="31" t="s">
        <v>7888</v>
      </c>
      <c r="P886" s="155"/>
      <c r="R886" s="2" t="s">
        <v>544</v>
      </c>
      <c r="S886" s="25" t="s">
        <v>9135</v>
      </c>
      <c r="T886" s="159">
        <v>0</v>
      </c>
      <c r="U886" s="159" t="s">
        <v>14326</v>
      </c>
      <c r="V886" s="3" t="s">
        <v>552</v>
      </c>
      <c r="X886" s="2"/>
      <c r="Y886" s="2"/>
      <c r="Z886" s="2"/>
      <c r="AA886" s="2"/>
      <c r="AB886" s="2"/>
      <c r="AC886" s="2"/>
      <c r="AD886" s="2"/>
      <c r="AE886" s="2"/>
      <c r="AF886" s="2"/>
      <c r="AG886" s="2"/>
      <c r="AH886" s="2"/>
      <c r="AI886" s="2"/>
      <c r="AJ886" s="2"/>
      <c r="AK886" s="2"/>
      <c r="AL886" s="2"/>
      <c r="AM886" s="2"/>
      <c r="AN886" s="2"/>
    </row>
    <row r="887" spans="2:40">
      <c r="B887" s="26">
        <v>1686</v>
      </c>
      <c r="C887" s="26" t="str">
        <f t="shared" si="104"/>
        <v>Y</v>
      </c>
      <c r="D887" s="26" t="b">
        <f t="shared" si="105"/>
        <v>1</v>
      </c>
      <c r="E887" s="26" t="str">
        <f t="shared" si="106"/>
        <v>Y</v>
      </c>
      <c r="F887" s="2" t="s">
        <v>9136</v>
      </c>
      <c r="G887" s="2" t="str">
        <f t="shared" si="107"/>
        <v>ConTab_BOM_KP_Baseplates_1686</v>
      </c>
      <c r="H887" s="16" t="s">
        <v>388</v>
      </c>
      <c r="I887" s="16"/>
      <c r="J887" s="16"/>
      <c r="K887" s="31" t="s">
        <v>7701</v>
      </c>
      <c r="L887" s="31" t="s">
        <v>7702</v>
      </c>
      <c r="M887" s="31" t="s">
        <v>7703</v>
      </c>
      <c r="N887" s="2" t="s">
        <v>7719</v>
      </c>
      <c r="O887" s="2" t="s">
        <v>7705</v>
      </c>
      <c r="P887" s="155" t="s">
        <v>7706</v>
      </c>
      <c r="Q887" s="2" t="s">
        <v>7720</v>
      </c>
      <c r="R887" s="2">
        <v>96700788</v>
      </c>
      <c r="S887" s="159" t="s">
        <v>9137</v>
      </c>
      <c r="T887" s="159">
        <v>1368</v>
      </c>
      <c r="U887" s="159" t="s">
        <v>107</v>
      </c>
      <c r="V887" s="3" t="s">
        <v>7709</v>
      </c>
      <c r="W887" s="2">
        <v>70</v>
      </c>
      <c r="X887" s="2"/>
      <c r="Y887" s="2"/>
      <c r="Z887" s="2"/>
      <c r="AA887" s="2"/>
      <c r="AB887" s="2"/>
      <c r="AC887" s="2"/>
      <c r="AD887" s="2"/>
      <c r="AE887" s="2"/>
      <c r="AF887" s="2"/>
      <c r="AG887" s="2"/>
      <c r="AH887" s="2"/>
      <c r="AI887" s="2"/>
      <c r="AJ887" s="2"/>
      <c r="AK887" s="2"/>
      <c r="AL887" s="2"/>
      <c r="AM887" s="2"/>
      <c r="AN887" s="2"/>
    </row>
    <row r="888" spans="2:40">
      <c r="B888" s="26">
        <v>1687</v>
      </c>
      <c r="C888" s="26" t="str">
        <f t="shared" si="104"/>
        <v>Y</v>
      </c>
      <c r="D888" s="26" t="b">
        <f t="shared" si="105"/>
        <v>1</v>
      </c>
      <c r="E888" s="26" t="str">
        <f t="shared" si="106"/>
        <v>Y</v>
      </c>
      <c r="F888" s="2" t="s">
        <v>9138</v>
      </c>
      <c r="G888" s="2" t="str">
        <f t="shared" si="107"/>
        <v>ConTab_BOM_KP_Baseplates_1687</v>
      </c>
      <c r="H888" s="16" t="s">
        <v>388</v>
      </c>
      <c r="I888" s="16"/>
      <c r="J888" s="16"/>
      <c r="K888" s="31" t="s">
        <v>7701</v>
      </c>
      <c r="L888" s="31" t="s">
        <v>7702</v>
      </c>
      <c r="M888" s="31" t="s">
        <v>7703</v>
      </c>
      <c r="N888" s="2" t="s">
        <v>7723</v>
      </c>
      <c r="O888" s="2" t="s">
        <v>7705</v>
      </c>
      <c r="P888" s="155" t="s">
        <v>7706</v>
      </c>
      <c r="Q888" s="2" t="s">
        <v>7720</v>
      </c>
      <c r="R888" s="2">
        <v>96700788</v>
      </c>
      <c r="S888" s="159" t="s">
        <v>9137</v>
      </c>
      <c r="T888" s="159">
        <v>1368</v>
      </c>
      <c r="U888" s="159" t="s">
        <v>107</v>
      </c>
      <c r="V888" s="3" t="s">
        <v>7709</v>
      </c>
      <c r="W888" s="2">
        <v>70</v>
      </c>
      <c r="X888" s="2"/>
      <c r="Y888" s="2"/>
      <c r="Z888" s="2"/>
      <c r="AA888" s="2"/>
      <c r="AB888" s="2"/>
      <c r="AC888" s="2"/>
      <c r="AD888" s="2"/>
      <c r="AE888" s="2"/>
      <c r="AF888" s="2"/>
      <c r="AG888" s="2"/>
      <c r="AH888" s="2"/>
      <c r="AI888" s="2"/>
      <c r="AJ888" s="2"/>
      <c r="AK888" s="2"/>
      <c r="AL888" s="2"/>
      <c r="AM888" s="2"/>
      <c r="AN888" s="2"/>
    </row>
    <row r="889" spans="2:40">
      <c r="B889" s="26">
        <v>1688</v>
      </c>
      <c r="C889" s="26" t="str">
        <f t="shared" si="104"/>
        <v>Y</v>
      </c>
      <c r="D889" s="26" t="b">
        <f t="shared" si="105"/>
        <v>1</v>
      </c>
      <c r="E889" s="26" t="str">
        <f t="shared" si="106"/>
        <v>Y</v>
      </c>
      <c r="F889" s="2" t="s">
        <v>9139</v>
      </c>
      <c r="G889" s="2" t="str">
        <f t="shared" si="107"/>
        <v>ConTab_BOM_KP_Baseplates_1688</v>
      </c>
      <c r="H889" s="16" t="s">
        <v>388</v>
      </c>
      <c r="I889" s="16"/>
      <c r="J889" s="16"/>
      <c r="K889" s="31" t="s">
        <v>7701</v>
      </c>
      <c r="L889" s="31" t="s">
        <v>7702</v>
      </c>
      <c r="M889" s="31" t="s">
        <v>7703</v>
      </c>
      <c r="N889" s="2" t="s">
        <v>7725</v>
      </c>
      <c r="O889" s="2" t="s">
        <v>7705</v>
      </c>
      <c r="P889" s="155" t="s">
        <v>7706</v>
      </c>
      <c r="Q889" s="2" t="s">
        <v>7732</v>
      </c>
      <c r="R889" s="2">
        <v>96700789</v>
      </c>
      <c r="S889" s="159" t="s">
        <v>9140</v>
      </c>
      <c r="T889" s="159">
        <v>1440</v>
      </c>
      <c r="U889" s="159" t="s">
        <v>107</v>
      </c>
      <c r="V889" s="3" t="s">
        <v>7709</v>
      </c>
      <c r="W889" s="2">
        <v>135</v>
      </c>
      <c r="X889" s="2"/>
      <c r="Y889" s="2"/>
      <c r="Z889" s="2"/>
      <c r="AA889" s="2"/>
      <c r="AB889" s="2"/>
      <c r="AC889" s="2"/>
      <c r="AD889" s="2"/>
      <c r="AE889" s="2"/>
      <c r="AF889" s="2"/>
      <c r="AG889" s="2"/>
      <c r="AH889" s="2"/>
      <c r="AI889" s="2"/>
      <c r="AJ889" s="2"/>
      <c r="AK889" s="2"/>
      <c r="AL889" s="2"/>
      <c r="AM889" s="2"/>
      <c r="AN889" s="2"/>
    </row>
    <row r="890" spans="2:40">
      <c r="B890" s="26">
        <v>1689</v>
      </c>
      <c r="C890" s="26" t="str">
        <f t="shared" si="104"/>
        <v>Y</v>
      </c>
      <c r="D890" s="26" t="b">
        <f t="shared" si="105"/>
        <v>1</v>
      </c>
      <c r="E890" s="26" t="str">
        <f t="shared" si="106"/>
        <v>Y</v>
      </c>
      <c r="F890" s="2" t="s">
        <v>9141</v>
      </c>
      <c r="G890" s="2" t="str">
        <f t="shared" si="107"/>
        <v>ConTab_BOM_KP_Baseplates_1689</v>
      </c>
      <c r="H890" s="16" t="s">
        <v>388</v>
      </c>
      <c r="I890" s="16"/>
      <c r="J890" s="16"/>
      <c r="K890" s="31" t="s">
        <v>7701</v>
      </c>
      <c r="L890" s="31" t="s">
        <v>7702</v>
      </c>
      <c r="M890" s="31" t="s">
        <v>7703</v>
      </c>
      <c r="N890" s="2" t="s">
        <v>7729</v>
      </c>
      <c r="O890" s="2" t="s">
        <v>7705</v>
      </c>
      <c r="P890" s="155" t="s">
        <v>7706</v>
      </c>
      <c r="Q890" s="2" t="s">
        <v>7732</v>
      </c>
      <c r="R890" s="2">
        <v>96700789</v>
      </c>
      <c r="S890" s="159" t="s">
        <v>9140</v>
      </c>
      <c r="T890" s="159">
        <v>1440</v>
      </c>
      <c r="U890" s="159" t="s">
        <v>107</v>
      </c>
      <c r="V890" s="3" t="s">
        <v>7709</v>
      </c>
      <c r="W890" s="2">
        <v>135</v>
      </c>
      <c r="X890" s="2"/>
      <c r="Y890" s="2"/>
      <c r="Z890" s="2"/>
      <c r="AA890" s="2"/>
      <c r="AB890" s="2"/>
      <c r="AC890" s="2"/>
      <c r="AD890" s="2"/>
      <c r="AE890" s="2"/>
      <c r="AF890" s="2"/>
      <c r="AG890" s="2"/>
      <c r="AH890" s="2"/>
      <c r="AI890" s="2"/>
      <c r="AJ890" s="2"/>
      <c r="AK890" s="2"/>
      <c r="AL890" s="2"/>
      <c r="AM890" s="2"/>
      <c r="AN890" s="2"/>
    </row>
    <row r="891" spans="2:40">
      <c r="B891" s="26">
        <v>1690</v>
      </c>
      <c r="C891" s="26" t="str">
        <f t="shared" si="104"/>
        <v>Y</v>
      </c>
      <c r="D891" s="26" t="b">
        <f t="shared" si="105"/>
        <v>1</v>
      </c>
      <c r="E891" s="26" t="str">
        <f t="shared" si="106"/>
        <v>Y</v>
      </c>
      <c r="F891" s="2" t="s">
        <v>9142</v>
      </c>
      <c r="G891" s="2" t="str">
        <f t="shared" si="107"/>
        <v>ConTab_BOM_KP_Baseplates_1690</v>
      </c>
      <c r="H891" s="16" t="s">
        <v>388</v>
      </c>
      <c r="I891" s="16"/>
      <c r="J891" s="16"/>
      <c r="K891" s="31" t="s">
        <v>7701</v>
      </c>
      <c r="L891" s="31" t="s">
        <v>7702</v>
      </c>
      <c r="M891" s="31" t="s">
        <v>7703</v>
      </c>
      <c r="N891" s="2" t="s">
        <v>7900</v>
      </c>
      <c r="O891" s="2" t="s">
        <v>7705</v>
      </c>
      <c r="P891" s="155" t="s">
        <v>7706</v>
      </c>
      <c r="Q891" s="2" t="s">
        <v>8183</v>
      </c>
      <c r="R891" s="2">
        <v>96700790</v>
      </c>
      <c r="S891" s="159" t="s">
        <v>9143</v>
      </c>
      <c r="T891" s="159">
        <v>1574</v>
      </c>
      <c r="U891" s="159" t="s">
        <v>107</v>
      </c>
      <c r="V891" s="3" t="s">
        <v>7709</v>
      </c>
      <c r="W891" s="2">
        <v>200</v>
      </c>
      <c r="X891" s="2"/>
      <c r="Y891" s="2"/>
      <c r="Z891" s="2"/>
      <c r="AA891" s="2"/>
      <c r="AB891" s="2"/>
      <c r="AC891" s="2"/>
      <c r="AD891" s="2"/>
      <c r="AE891" s="2"/>
      <c r="AF891" s="2"/>
      <c r="AG891" s="2"/>
      <c r="AH891" s="2"/>
      <c r="AI891" s="2"/>
      <c r="AJ891" s="2"/>
      <c r="AK891" s="2"/>
      <c r="AL891" s="2"/>
      <c r="AM891" s="2"/>
      <c r="AN891" s="2"/>
    </row>
    <row r="892" spans="2:40">
      <c r="B892" s="26">
        <v>1691</v>
      </c>
      <c r="C892" s="26" t="str">
        <f t="shared" si="104"/>
        <v>Y</v>
      </c>
      <c r="D892" s="26" t="b">
        <f t="shared" si="105"/>
        <v>1</v>
      </c>
      <c r="E892" s="26" t="str">
        <f t="shared" si="106"/>
        <v>Y</v>
      </c>
      <c r="F892" s="2" t="s">
        <v>9144</v>
      </c>
      <c r="G892" s="2" t="str">
        <f t="shared" si="107"/>
        <v>ConTab_BOM_KP_Baseplates_1691</v>
      </c>
      <c r="H892" s="16" t="s">
        <v>388</v>
      </c>
      <c r="I892" s="16"/>
      <c r="J892" s="16"/>
      <c r="K892" s="31" t="s">
        <v>7701</v>
      </c>
      <c r="L892" s="31" t="s">
        <v>7702</v>
      </c>
      <c r="M892" s="31" t="s">
        <v>7703</v>
      </c>
      <c r="N892" s="2" t="s">
        <v>7903</v>
      </c>
      <c r="O892" s="2" t="s">
        <v>7705</v>
      </c>
      <c r="P892" s="155" t="s">
        <v>7706</v>
      </c>
      <c r="Q892" s="2" t="s">
        <v>8183</v>
      </c>
      <c r="R892" s="2">
        <v>96700790</v>
      </c>
      <c r="S892" s="159" t="s">
        <v>9143</v>
      </c>
      <c r="T892" s="159">
        <v>1574</v>
      </c>
      <c r="U892" s="159" t="s">
        <v>107</v>
      </c>
      <c r="V892" s="3" t="s">
        <v>7709</v>
      </c>
      <c r="W892" s="2">
        <v>200</v>
      </c>
      <c r="X892" s="2"/>
      <c r="Y892" s="2"/>
      <c r="Z892" s="2"/>
      <c r="AA892" s="2"/>
      <c r="AB892" s="2"/>
      <c r="AC892" s="2"/>
      <c r="AD892" s="2"/>
      <c r="AE892" s="2"/>
      <c r="AF892" s="2"/>
      <c r="AG892" s="2"/>
      <c r="AH892" s="2"/>
      <c r="AI892" s="2"/>
      <c r="AJ892" s="2"/>
      <c r="AK892" s="2"/>
      <c r="AL892" s="2"/>
      <c r="AM892" s="2"/>
      <c r="AN892" s="2"/>
    </row>
    <row r="893" spans="2:40">
      <c r="B893" s="26">
        <v>1692</v>
      </c>
      <c r="C893" s="26" t="str">
        <f t="shared" si="104"/>
        <v>Y</v>
      </c>
      <c r="D893" s="26" t="b">
        <f t="shared" si="105"/>
        <v>1</v>
      </c>
      <c r="E893" s="26" t="str">
        <f t="shared" si="106"/>
        <v>Y</v>
      </c>
      <c r="F893" s="2" t="s">
        <v>9145</v>
      </c>
      <c r="G893" s="2" t="str">
        <f t="shared" si="107"/>
        <v>ConTab_BOM_KP_Baseplates_1692</v>
      </c>
      <c r="H893" s="16" t="s">
        <v>388</v>
      </c>
      <c r="I893" s="16"/>
      <c r="J893" s="16"/>
      <c r="K893" s="31" t="s">
        <v>7701</v>
      </c>
      <c r="L893" s="31" t="s">
        <v>7702</v>
      </c>
      <c r="M893" s="31" t="s">
        <v>7703</v>
      </c>
      <c r="N893" s="2" t="s">
        <v>8187</v>
      </c>
      <c r="O893" s="2" t="s">
        <v>7705</v>
      </c>
      <c r="P893" s="155" t="s">
        <v>7706</v>
      </c>
      <c r="Q893" s="2" t="s">
        <v>8188</v>
      </c>
      <c r="R893" s="2">
        <v>96700791</v>
      </c>
      <c r="S893" s="159" t="s">
        <v>9146</v>
      </c>
      <c r="T893" s="159">
        <v>1712</v>
      </c>
      <c r="U893" s="159" t="s">
        <v>107</v>
      </c>
      <c r="V893" s="3" t="s">
        <v>7709</v>
      </c>
      <c r="W893" s="2">
        <v>240</v>
      </c>
      <c r="X893" s="2"/>
      <c r="Y893" s="2"/>
      <c r="Z893" s="2"/>
      <c r="AA893" s="2"/>
      <c r="AB893" s="2"/>
      <c r="AC893" s="2"/>
      <c r="AD893" s="2"/>
      <c r="AE893" s="2"/>
      <c r="AF893" s="2"/>
      <c r="AG893" s="2"/>
      <c r="AH893" s="2"/>
      <c r="AI893" s="2"/>
      <c r="AJ893" s="2"/>
      <c r="AK893" s="2"/>
      <c r="AL893" s="2"/>
      <c r="AM893" s="2"/>
      <c r="AN893" s="2"/>
    </row>
    <row r="894" spans="2:40">
      <c r="B894" s="26">
        <v>1693</v>
      </c>
      <c r="C894" s="26" t="str">
        <f t="shared" si="104"/>
        <v>Y</v>
      </c>
      <c r="D894" s="26" t="b">
        <f t="shared" si="105"/>
        <v>1</v>
      </c>
      <c r="E894" s="26" t="str">
        <f t="shared" si="106"/>
        <v>Y</v>
      </c>
      <c r="F894" s="2" t="s">
        <v>9147</v>
      </c>
      <c r="G894" s="2" t="str">
        <f t="shared" si="107"/>
        <v>ConTab_BOM_KP_Baseplates_1693</v>
      </c>
      <c r="H894" s="16" t="s">
        <v>388</v>
      </c>
      <c r="I894" s="16"/>
      <c r="J894" s="16"/>
      <c r="K894" s="31" t="s">
        <v>7701</v>
      </c>
      <c r="L894" s="31" t="s">
        <v>7702</v>
      </c>
      <c r="M894" s="31" t="s">
        <v>7703</v>
      </c>
      <c r="N894" s="2" t="s">
        <v>8191</v>
      </c>
      <c r="O894" s="2" t="s">
        <v>7705</v>
      </c>
      <c r="P894" s="155" t="s">
        <v>7706</v>
      </c>
      <c r="Q894" s="2" t="s">
        <v>8188</v>
      </c>
      <c r="R894" s="2">
        <v>96700791</v>
      </c>
      <c r="S894" s="159" t="s">
        <v>9146</v>
      </c>
      <c r="T894" s="159">
        <v>1712</v>
      </c>
      <c r="U894" s="159" t="s">
        <v>107</v>
      </c>
      <c r="V894" s="3" t="s">
        <v>7709</v>
      </c>
      <c r="W894" s="2">
        <v>240</v>
      </c>
      <c r="X894" s="2"/>
      <c r="Y894" s="2"/>
      <c r="Z894" s="2"/>
      <c r="AA894" s="2"/>
      <c r="AB894" s="2"/>
      <c r="AC894" s="2"/>
      <c r="AD894" s="2"/>
      <c r="AE894" s="2"/>
      <c r="AF894" s="2"/>
      <c r="AG894" s="2"/>
      <c r="AH894" s="2"/>
      <c r="AI894" s="2"/>
      <c r="AJ894" s="2"/>
      <c r="AK894" s="2"/>
      <c r="AL894" s="2"/>
      <c r="AM894" s="2"/>
      <c r="AN894" s="2"/>
    </row>
    <row r="895" spans="2:40">
      <c r="B895" s="26">
        <v>1694</v>
      </c>
      <c r="C895" s="26" t="str">
        <f t="shared" si="104"/>
        <v>Y</v>
      </c>
      <c r="D895" s="26" t="b">
        <f t="shared" si="105"/>
        <v>1</v>
      </c>
      <c r="E895" s="26" t="str">
        <f t="shared" si="106"/>
        <v>Y</v>
      </c>
      <c r="F895" s="2" t="s">
        <v>9148</v>
      </c>
      <c r="G895" s="2" t="str">
        <f t="shared" si="107"/>
        <v>ConTab_BOM_KP_Baseplates_1694</v>
      </c>
      <c r="H895" s="16" t="s">
        <v>388</v>
      </c>
      <c r="I895" s="16"/>
      <c r="J895" s="16"/>
      <c r="K895" s="31" t="s">
        <v>7701</v>
      </c>
      <c r="L895" s="31" t="s">
        <v>7702</v>
      </c>
      <c r="M895" s="31" t="s">
        <v>7703</v>
      </c>
      <c r="N895" s="2" t="s">
        <v>8695</v>
      </c>
      <c r="O895" s="2" t="s">
        <v>7705</v>
      </c>
      <c r="P895" s="155" t="s">
        <v>7706</v>
      </c>
      <c r="Q895" s="2" t="s">
        <v>8696</v>
      </c>
      <c r="R895" s="2">
        <v>96700792</v>
      </c>
      <c r="S895" s="159" t="s">
        <v>9149</v>
      </c>
      <c r="T895" s="159">
        <v>1847</v>
      </c>
      <c r="U895" s="159" t="s">
        <v>107</v>
      </c>
      <c r="V895" s="3" t="s">
        <v>7709</v>
      </c>
      <c r="W895" s="2">
        <v>265</v>
      </c>
      <c r="X895" s="2"/>
      <c r="Y895" s="2"/>
      <c r="Z895" s="2"/>
      <c r="AA895" s="2"/>
      <c r="AB895" s="2"/>
      <c r="AC895" s="2"/>
      <c r="AD895" s="2"/>
      <c r="AE895" s="2"/>
      <c r="AF895" s="2"/>
      <c r="AG895" s="2"/>
      <c r="AH895" s="2"/>
      <c r="AI895" s="2"/>
      <c r="AJ895" s="2"/>
      <c r="AK895" s="2"/>
      <c r="AL895" s="2"/>
      <c r="AM895" s="2"/>
      <c r="AN895" s="2"/>
    </row>
    <row r="896" spans="2:40">
      <c r="B896" s="26">
        <v>1695</v>
      </c>
      <c r="C896" s="26" t="str">
        <f t="shared" si="104"/>
        <v>Y</v>
      </c>
      <c r="D896" s="26" t="b">
        <f t="shared" si="105"/>
        <v>1</v>
      </c>
      <c r="E896" s="26" t="str">
        <f t="shared" si="106"/>
        <v>Y</v>
      </c>
      <c r="F896" s="2" t="s">
        <v>9150</v>
      </c>
      <c r="G896" s="2" t="str">
        <f t="shared" si="107"/>
        <v>ConTab_BOM_KP_Baseplates_1695</v>
      </c>
      <c r="H896" s="16" t="s">
        <v>388</v>
      </c>
      <c r="I896" s="16"/>
      <c r="J896" s="16"/>
      <c r="K896" s="31" t="s">
        <v>7701</v>
      </c>
      <c r="L896" s="31" t="s">
        <v>7702</v>
      </c>
      <c r="M896" s="31" t="s">
        <v>7703</v>
      </c>
      <c r="N896" s="2" t="s">
        <v>8699</v>
      </c>
      <c r="O896" s="2" t="s">
        <v>7705</v>
      </c>
      <c r="P896" s="155" t="s">
        <v>7706</v>
      </c>
      <c r="Q896" s="2" t="s">
        <v>8696</v>
      </c>
      <c r="R896" s="2">
        <v>96700792</v>
      </c>
      <c r="S896" s="159" t="s">
        <v>9149</v>
      </c>
      <c r="T896" s="159">
        <v>1847</v>
      </c>
      <c r="U896" s="159" t="s">
        <v>107</v>
      </c>
      <c r="V896" s="3" t="s">
        <v>7709</v>
      </c>
      <c r="W896" s="2">
        <v>265</v>
      </c>
      <c r="X896" s="2"/>
      <c r="Y896" s="2"/>
      <c r="Z896" s="2"/>
      <c r="AA896" s="2"/>
      <c r="AB896" s="2"/>
      <c r="AC896" s="2"/>
      <c r="AD896" s="2"/>
      <c r="AE896" s="2"/>
      <c r="AF896" s="2"/>
      <c r="AG896" s="2"/>
      <c r="AH896" s="2"/>
      <c r="AI896" s="2"/>
      <c r="AJ896" s="2"/>
      <c r="AK896" s="2"/>
      <c r="AL896" s="2"/>
      <c r="AM896" s="2"/>
      <c r="AN896" s="2"/>
    </row>
    <row r="897" spans="2:40">
      <c r="B897" s="26">
        <v>1696</v>
      </c>
      <c r="C897" s="26" t="str">
        <f t="shared" si="104"/>
        <v>Y</v>
      </c>
      <c r="D897" s="26" t="b">
        <f t="shared" si="105"/>
        <v>1</v>
      </c>
      <c r="E897" s="26" t="str">
        <f t="shared" si="106"/>
        <v>Y</v>
      </c>
      <c r="F897" s="2" t="s">
        <v>9151</v>
      </c>
      <c r="G897" s="2" t="str">
        <f t="shared" si="107"/>
        <v>ConTab_BOM_KP_Baseplates_1696</v>
      </c>
      <c r="H897" s="16" t="s">
        <v>388</v>
      </c>
      <c r="I897" s="16"/>
      <c r="J897" s="16"/>
      <c r="K897" s="31" t="s">
        <v>7701</v>
      </c>
      <c r="L897" s="31" t="s">
        <v>7702</v>
      </c>
      <c r="M897" s="31" t="s">
        <v>7703</v>
      </c>
      <c r="N897" s="2" t="s">
        <v>7719</v>
      </c>
      <c r="O897" s="2" t="s">
        <v>7705</v>
      </c>
      <c r="P897" s="155" t="s">
        <v>7737</v>
      </c>
      <c r="Q897" s="2" t="s">
        <v>7749</v>
      </c>
      <c r="R897" s="2">
        <v>96700793</v>
      </c>
      <c r="S897" s="159" t="s">
        <v>9152</v>
      </c>
      <c r="T897" s="159">
        <v>1368</v>
      </c>
      <c r="U897" s="159" t="s">
        <v>107</v>
      </c>
      <c r="V897" s="3" t="s">
        <v>7709</v>
      </c>
      <c r="W897" s="2">
        <v>70</v>
      </c>
      <c r="X897" s="2"/>
      <c r="Y897" s="2"/>
      <c r="Z897" s="2"/>
      <c r="AA897" s="2"/>
      <c r="AB897" s="2"/>
      <c r="AC897" s="2"/>
      <c r="AD897" s="2"/>
      <c r="AE897" s="2"/>
      <c r="AF897" s="2"/>
      <c r="AG897" s="2"/>
      <c r="AH897" s="2"/>
      <c r="AI897" s="2"/>
      <c r="AJ897" s="2"/>
      <c r="AK897" s="2"/>
      <c r="AL897" s="2"/>
      <c r="AM897" s="2"/>
      <c r="AN897" s="2"/>
    </row>
    <row r="898" spans="2:40">
      <c r="B898" s="26">
        <v>1697</v>
      </c>
      <c r="C898" s="26" t="str">
        <f t="shared" si="104"/>
        <v>Y</v>
      </c>
      <c r="D898" s="26" t="b">
        <f t="shared" si="105"/>
        <v>1</v>
      </c>
      <c r="E898" s="26" t="str">
        <f t="shared" si="106"/>
        <v>Y</v>
      </c>
      <c r="F898" s="2" t="s">
        <v>9153</v>
      </c>
      <c r="G898" s="2" t="str">
        <f t="shared" si="107"/>
        <v>ConTab_BOM_KP_Baseplates_1697</v>
      </c>
      <c r="H898" s="16" t="s">
        <v>388</v>
      </c>
      <c r="I898" s="16"/>
      <c r="J898" s="16"/>
      <c r="K898" s="31" t="s">
        <v>7701</v>
      </c>
      <c r="L898" s="31" t="s">
        <v>7702</v>
      </c>
      <c r="M898" s="31" t="s">
        <v>7703</v>
      </c>
      <c r="N898" s="2" t="s">
        <v>7723</v>
      </c>
      <c r="O898" s="2" t="s">
        <v>7705</v>
      </c>
      <c r="P898" s="155" t="s">
        <v>7737</v>
      </c>
      <c r="Q898" s="2" t="s">
        <v>7749</v>
      </c>
      <c r="R898" s="2">
        <v>96700793</v>
      </c>
      <c r="S898" s="159" t="s">
        <v>9152</v>
      </c>
      <c r="T898" s="159">
        <v>1368</v>
      </c>
      <c r="U898" s="159" t="s">
        <v>107</v>
      </c>
      <c r="V898" s="3" t="s">
        <v>7709</v>
      </c>
      <c r="W898" s="2">
        <v>70</v>
      </c>
      <c r="X898" s="2"/>
      <c r="Y898" s="2"/>
      <c r="Z898" s="2"/>
      <c r="AA898" s="2"/>
      <c r="AB898" s="2"/>
      <c r="AC898" s="2"/>
      <c r="AD898" s="2"/>
      <c r="AE898" s="2"/>
      <c r="AF898" s="2"/>
      <c r="AG898" s="2"/>
      <c r="AH898" s="2"/>
      <c r="AI898" s="2"/>
      <c r="AJ898" s="2"/>
      <c r="AK898" s="2"/>
      <c r="AL898" s="2"/>
      <c r="AM898" s="2"/>
      <c r="AN898" s="2"/>
    </row>
    <row r="899" spans="2:40">
      <c r="B899" s="26">
        <v>1698</v>
      </c>
      <c r="C899" s="26" t="str">
        <f t="shared" si="104"/>
        <v>Y</v>
      </c>
      <c r="D899" s="26" t="b">
        <f t="shared" si="105"/>
        <v>1</v>
      </c>
      <c r="E899" s="26" t="str">
        <f t="shared" si="106"/>
        <v>Y</v>
      </c>
      <c r="F899" s="2" t="s">
        <v>9154</v>
      </c>
      <c r="G899" s="2" t="str">
        <f t="shared" si="107"/>
        <v>ConTab_BOM_KP_Baseplates_1698</v>
      </c>
      <c r="H899" s="16" t="s">
        <v>388</v>
      </c>
      <c r="I899" s="16"/>
      <c r="J899" s="16"/>
      <c r="K899" s="31" t="s">
        <v>7701</v>
      </c>
      <c r="L899" s="31" t="s">
        <v>7702</v>
      </c>
      <c r="M899" s="31" t="s">
        <v>7703</v>
      </c>
      <c r="N899" s="2" t="s">
        <v>7725</v>
      </c>
      <c r="O899" s="2" t="s">
        <v>7705</v>
      </c>
      <c r="P899" s="155" t="s">
        <v>7737</v>
      </c>
      <c r="Q899" s="2" t="s">
        <v>7749</v>
      </c>
      <c r="R899" s="2">
        <v>96700794</v>
      </c>
      <c r="S899" s="159" t="s">
        <v>9155</v>
      </c>
      <c r="T899" s="159">
        <v>1440</v>
      </c>
      <c r="U899" s="159" t="s">
        <v>107</v>
      </c>
      <c r="V899" s="3" t="s">
        <v>7709</v>
      </c>
      <c r="W899" s="2">
        <v>135</v>
      </c>
      <c r="X899" s="2"/>
      <c r="Y899" s="2"/>
      <c r="Z899" s="2"/>
      <c r="AA899" s="2"/>
      <c r="AB899" s="2"/>
      <c r="AC899" s="2"/>
      <c r="AD899" s="2"/>
      <c r="AE899" s="2"/>
      <c r="AF899" s="2"/>
      <c r="AG899" s="2"/>
      <c r="AH899" s="2"/>
      <c r="AI899" s="2"/>
      <c r="AJ899" s="2"/>
      <c r="AK899" s="2"/>
      <c r="AL899" s="2"/>
      <c r="AM899" s="2"/>
      <c r="AN899" s="2"/>
    </row>
    <row r="900" spans="2:40">
      <c r="B900" s="26">
        <v>1699</v>
      </c>
      <c r="C900" s="26" t="str">
        <f t="shared" si="104"/>
        <v>Y</v>
      </c>
      <c r="D900" s="26" t="b">
        <f t="shared" si="105"/>
        <v>1</v>
      </c>
      <c r="E900" s="26" t="str">
        <f t="shared" si="106"/>
        <v>Y</v>
      </c>
      <c r="F900" s="2" t="s">
        <v>9156</v>
      </c>
      <c r="G900" s="2" t="str">
        <f t="shared" si="107"/>
        <v>ConTab_BOM_KP_Baseplates_1699</v>
      </c>
      <c r="H900" s="16" t="s">
        <v>388</v>
      </c>
      <c r="I900" s="16"/>
      <c r="J900" s="16"/>
      <c r="K900" s="31" t="s">
        <v>7701</v>
      </c>
      <c r="L900" s="31" t="s">
        <v>7702</v>
      </c>
      <c r="M900" s="31" t="s">
        <v>7703</v>
      </c>
      <c r="N900" s="2" t="s">
        <v>7729</v>
      </c>
      <c r="O900" s="2" t="s">
        <v>7705</v>
      </c>
      <c r="P900" s="155" t="s">
        <v>7737</v>
      </c>
      <c r="Q900" s="2" t="s">
        <v>7749</v>
      </c>
      <c r="R900" s="2">
        <v>96700794</v>
      </c>
      <c r="S900" s="159" t="s">
        <v>9155</v>
      </c>
      <c r="T900" s="159">
        <v>1440</v>
      </c>
      <c r="U900" s="159" t="s">
        <v>107</v>
      </c>
      <c r="V900" s="3" t="s">
        <v>7709</v>
      </c>
      <c r="W900" s="2">
        <v>135</v>
      </c>
      <c r="X900" s="2"/>
      <c r="Y900" s="2"/>
      <c r="Z900" s="2"/>
      <c r="AA900" s="2"/>
      <c r="AB900" s="2"/>
      <c r="AC900" s="2"/>
      <c r="AD900" s="2"/>
      <c r="AE900" s="2"/>
      <c r="AF900" s="2"/>
      <c r="AG900" s="2"/>
      <c r="AH900" s="2"/>
      <c r="AI900" s="2"/>
      <c r="AJ900" s="2"/>
      <c r="AK900" s="2"/>
      <c r="AL900" s="2"/>
      <c r="AM900" s="2"/>
      <c r="AN900" s="2"/>
    </row>
    <row r="901" spans="2:40">
      <c r="B901" s="26">
        <v>1700</v>
      </c>
      <c r="C901" s="26" t="str">
        <f t="shared" si="104"/>
        <v>Y</v>
      </c>
      <c r="D901" s="26" t="b">
        <f t="shared" si="105"/>
        <v>1</v>
      </c>
      <c r="E901" s="26" t="str">
        <f t="shared" si="106"/>
        <v>Y</v>
      </c>
      <c r="F901" s="2" t="s">
        <v>9157</v>
      </c>
      <c r="G901" s="2" t="str">
        <f t="shared" si="107"/>
        <v>ConTab_BOM_KP_Baseplates_1700</v>
      </c>
      <c r="H901" s="16" t="s">
        <v>388</v>
      </c>
      <c r="I901" s="16"/>
      <c r="J901" s="16"/>
      <c r="K901" s="31" t="s">
        <v>7701</v>
      </c>
      <c r="L901" s="31" t="s">
        <v>7702</v>
      </c>
      <c r="M901" s="31" t="s">
        <v>7703</v>
      </c>
      <c r="N901" s="2" t="s">
        <v>7900</v>
      </c>
      <c r="O901" s="2" t="s">
        <v>7705</v>
      </c>
      <c r="P901" s="155" t="s">
        <v>7737</v>
      </c>
      <c r="Q901" s="2" t="s">
        <v>7757</v>
      </c>
      <c r="R901" s="2">
        <v>96700795</v>
      </c>
      <c r="S901" s="159" t="s">
        <v>9158</v>
      </c>
      <c r="T901" s="159">
        <v>1574</v>
      </c>
      <c r="U901" s="159" t="s">
        <v>107</v>
      </c>
      <c r="V901" s="3" t="s">
        <v>7709</v>
      </c>
      <c r="W901" s="2">
        <v>200</v>
      </c>
      <c r="X901" s="2"/>
      <c r="Y901" s="2"/>
      <c r="Z901" s="2"/>
      <c r="AA901" s="2"/>
      <c r="AB901" s="2"/>
      <c r="AC901" s="2"/>
      <c r="AD901" s="2"/>
      <c r="AE901" s="2"/>
      <c r="AF901" s="2"/>
      <c r="AG901" s="2"/>
      <c r="AH901" s="2"/>
      <c r="AI901" s="2"/>
      <c r="AJ901" s="2"/>
      <c r="AK901" s="2"/>
      <c r="AL901" s="2"/>
      <c r="AM901" s="2"/>
      <c r="AN901" s="2"/>
    </row>
    <row r="902" spans="2:40">
      <c r="B902" s="26">
        <v>1701</v>
      </c>
      <c r="C902" s="26" t="str">
        <f t="shared" si="104"/>
        <v>Y</v>
      </c>
      <c r="D902" s="26" t="b">
        <f t="shared" si="105"/>
        <v>1</v>
      </c>
      <c r="E902" s="26" t="str">
        <f t="shared" si="106"/>
        <v>Y</v>
      </c>
      <c r="F902" s="2" t="s">
        <v>9159</v>
      </c>
      <c r="G902" s="2" t="str">
        <f t="shared" si="107"/>
        <v>ConTab_BOM_KP_Baseplates_1701</v>
      </c>
      <c r="H902" s="16" t="s">
        <v>388</v>
      </c>
      <c r="I902" s="16"/>
      <c r="J902" s="16"/>
      <c r="K902" s="31" t="s">
        <v>7701</v>
      </c>
      <c r="L902" s="31" t="s">
        <v>7702</v>
      </c>
      <c r="M902" s="31" t="s">
        <v>7703</v>
      </c>
      <c r="N902" s="2" t="s">
        <v>7903</v>
      </c>
      <c r="O902" s="2" t="s">
        <v>7705</v>
      </c>
      <c r="P902" s="155" t="s">
        <v>7737</v>
      </c>
      <c r="Q902" s="2" t="s">
        <v>7757</v>
      </c>
      <c r="R902" s="2">
        <v>96700795</v>
      </c>
      <c r="S902" s="159" t="s">
        <v>9158</v>
      </c>
      <c r="T902" s="159">
        <v>1574</v>
      </c>
      <c r="U902" s="159" t="s">
        <v>107</v>
      </c>
      <c r="V902" s="3" t="s">
        <v>7709</v>
      </c>
      <c r="W902" s="2">
        <v>200</v>
      </c>
      <c r="X902" s="2"/>
      <c r="Y902" s="2"/>
      <c r="Z902" s="2"/>
      <c r="AA902" s="2"/>
      <c r="AB902" s="2"/>
      <c r="AC902" s="2"/>
      <c r="AD902" s="2"/>
      <c r="AE902" s="2"/>
      <c r="AF902" s="2"/>
      <c r="AG902" s="2"/>
      <c r="AH902" s="2"/>
      <c r="AI902" s="2"/>
      <c r="AJ902" s="2"/>
      <c r="AK902" s="2"/>
      <c r="AL902" s="2"/>
      <c r="AM902" s="2"/>
      <c r="AN902" s="2"/>
    </row>
    <row r="903" spans="2:40">
      <c r="B903" s="26">
        <v>1702</v>
      </c>
      <c r="C903" s="26" t="str">
        <f t="shared" si="104"/>
        <v>Y</v>
      </c>
      <c r="D903" s="26" t="b">
        <f t="shared" si="105"/>
        <v>1</v>
      </c>
      <c r="E903" s="26" t="str">
        <f t="shared" si="106"/>
        <v>Y</v>
      </c>
      <c r="F903" s="2" t="s">
        <v>9160</v>
      </c>
      <c r="G903" s="2" t="str">
        <f t="shared" si="107"/>
        <v>ConTab_BOM_KP_Baseplates_1702</v>
      </c>
      <c r="H903" s="16" t="s">
        <v>388</v>
      </c>
      <c r="I903" s="16"/>
      <c r="J903" s="16"/>
      <c r="K903" s="31" t="s">
        <v>7701</v>
      </c>
      <c r="L903" s="31" t="s">
        <v>7702</v>
      </c>
      <c r="M903" s="31" t="s">
        <v>7703</v>
      </c>
      <c r="N903" s="2" t="s">
        <v>8187</v>
      </c>
      <c r="O903" s="2" t="s">
        <v>7705</v>
      </c>
      <c r="P903" s="155" t="s">
        <v>7737</v>
      </c>
      <c r="Q903" s="2" t="s">
        <v>8046</v>
      </c>
      <c r="R903" s="2">
        <v>96700796</v>
      </c>
      <c r="S903" s="159" t="s">
        <v>9161</v>
      </c>
      <c r="T903" s="159">
        <v>1712</v>
      </c>
      <c r="U903" s="159" t="s">
        <v>107</v>
      </c>
      <c r="V903" s="3" t="s">
        <v>7709</v>
      </c>
      <c r="W903" s="2">
        <v>240</v>
      </c>
      <c r="X903" s="2"/>
      <c r="Y903" s="2"/>
      <c r="Z903" s="2"/>
      <c r="AA903" s="2"/>
      <c r="AB903" s="2"/>
      <c r="AC903" s="2"/>
      <c r="AD903" s="2"/>
      <c r="AE903" s="2"/>
      <c r="AF903" s="2"/>
      <c r="AG903" s="2"/>
      <c r="AH903" s="2"/>
      <c r="AI903" s="2"/>
      <c r="AJ903" s="2"/>
      <c r="AK903" s="2"/>
      <c r="AL903" s="2"/>
      <c r="AM903" s="2"/>
      <c r="AN903" s="2"/>
    </row>
    <row r="904" spans="2:40">
      <c r="B904" s="26">
        <v>1703</v>
      </c>
      <c r="C904" s="26" t="str">
        <f t="shared" si="104"/>
        <v>Y</v>
      </c>
      <c r="D904" s="26" t="b">
        <f t="shared" si="105"/>
        <v>1</v>
      </c>
      <c r="E904" s="26" t="str">
        <f t="shared" si="106"/>
        <v>Y</v>
      </c>
      <c r="F904" s="2" t="s">
        <v>9162</v>
      </c>
      <c r="G904" s="2" t="str">
        <f t="shared" si="107"/>
        <v>ConTab_BOM_KP_Baseplates_1703</v>
      </c>
      <c r="H904" s="16" t="s">
        <v>388</v>
      </c>
      <c r="I904" s="16"/>
      <c r="J904" s="16"/>
      <c r="K904" s="31" t="s">
        <v>7701</v>
      </c>
      <c r="L904" s="31" t="s">
        <v>7702</v>
      </c>
      <c r="M904" s="31" t="s">
        <v>7703</v>
      </c>
      <c r="N904" s="2" t="s">
        <v>8191</v>
      </c>
      <c r="O904" s="2" t="s">
        <v>7705</v>
      </c>
      <c r="P904" s="155" t="s">
        <v>7737</v>
      </c>
      <c r="Q904" s="2" t="s">
        <v>8046</v>
      </c>
      <c r="R904" s="2">
        <v>96700796</v>
      </c>
      <c r="S904" s="159" t="s">
        <v>9161</v>
      </c>
      <c r="T904" s="159">
        <v>1712</v>
      </c>
      <c r="U904" s="159" t="s">
        <v>107</v>
      </c>
      <c r="V904" s="3" t="s">
        <v>7709</v>
      </c>
      <c r="W904" s="2">
        <v>240</v>
      </c>
      <c r="X904" s="2"/>
      <c r="Y904" s="2"/>
      <c r="Z904" s="2"/>
      <c r="AA904" s="2"/>
      <c r="AB904" s="2"/>
      <c r="AC904" s="2"/>
      <c r="AD904" s="2"/>
      <c r="AE904" s="2"/>
      <c r="AF904" s="2"/>
      <c r="AG904" s="2"/>
      <c r="AH904" s="2"/>
      <c r="AI904" s="2"/>
      <c r="AJ904" s="2"/>
      <c r="AK904" s="2"/>
      <c r="AL904" s="2"/>
      <c r="AM904" s="2"/>
      <c r="AN904" s="2"/>
    </row>
    <row r="905" spans="2:40">
      <c r="B905" s="26">
        <v>1704</v>
      </c>
      <c r="C905" s="26" t="str">
        <f t="shared" si="104"/>
        <v>Y</v>
      </c>
      <c r="D905" s="26" t="b">
        <f t="shared" si="105"/>
        <v>1</v>
      </c>
      <c r="E905" s="26" t="str">
        <f t="shared" si="106"/>
        <v>Y</v>
      </c>
      <c r="F905" s="2" t="s">
        <v>9163</v>
      </c>
      <c r="G905" s="2" t="str">
        <f t="shared" si="107"/>
        <v>ConTab_BOM_KP_Baseplates_1704</v>
      </c>
      <c r="H905" s="16" t="s">
        <v>388</v>
      </c>
      <c r="I905" s="16"/>
      <c r="J905" s="16"/>
      <c r="K905" s="31" t="s">
        <v>7701</v>
      </c>
      <c r="L905" s="31" t="s">
        <v>7702</v>
      </c>
      <c r="M905" s="31" t="s">
        <v>7703</v>
      </c>
      <c r="N905" s="2" t="s">
        <v>8695</v>
      </c>
      <c r="O905" s="2" t="s">
        <v>7705</v>
      </c>
      <c r="P905" s="155" t="s">
        <v>7737</v>
      </c>
      <c r="Q905" s="2" t="s">
        <v>8332</v>
      </c>
      <c r="R905" s="2">
        <v>96700796</v>
      </c>
      <c r="S905" s="159" t="s">
        <v>9164</v>
      </c>
      <c r="T905" s="159">
        <v>1847</v>
      </c>
      <c r="U905" s="159" t="s">
        <v>107</v>
      </c>
      <c r="V905" s="3" t="s">
        <v>7709</v>
      </c>
      <c r="W905" s="2">
        <v>265</v>
      </c>
      <c r="X905" s="2"/>
      <c r="Y905" s="2"/>
      <c r="Z905" s="2"/>
      <c r="AA905" s="2"/>
      <c r="AB905" s="2"/>
      <c r="AC905" s="2"/>
      <c r="AD905" s="2"/>
      <c r="AE905" s="2"/>
      <c r="AF905" s="2"/>
      <c r="AG905" s="2"/>
      <c r="AH905" s="2"/>
      <c r="AI905" s="2"/>
      <c r="AJ905" s="2"/>
      <c r="AK905" s="2"/>
      <c r="AL905" s="2"/>
      <c r="AM905" s="2"/>
      <c r="AN905" s="2"/>
    </row>
    <row r="906" spans="2:40">
      <c r="B906" s="26">
        <v>1705</v>
      </c>
      <c r="C906" s="26" t="str">
        <f t="shared" si="104"/>
        <v>Y</v>
      </c>
      <c r="D906" s="26" t="b">
        <f t="shared" si="105"/>
        <v>1</v>
      </c>
      <c r="E906" s="26" t="str">
        <f t="shared" si="106"/>
        <v>Y</v>
      </c>
      <c r="F906" s="2" t="s">
        <v>9165</v>
      </c>
      <c r="G906" s="2" t="str">
        <f t="shared" si="107"/>
        <v>ConTab_BOM_KP_Baseplates_1705</v>
      </c>
      <c r="H906" s="16" t="s">
        <v>388</v>
      </c>
      <c r="I906" s="16"/>
      <c r="J906" s="16"/>
      <c r="K906" s="31" t="s">
        <v>7701</v>
      </c>
      <c r="L906" s="31" t="s">
        <v>7702</v>
      </c>
      <c r="M906" s="31" t="s">
        <v>7703</v>
      </c>
      <c r="N906" s="2" t="s">
        <v>8699</v>
      </c>
      <c r="O906" s="2" t="s">
        <v>7705</v>
      </c>
      <c r="P906" s="155" t="s">
        <v>7737</v>
      </c>
      <c r="Q906" s="2" t="s">
        <v>8332</v>
      </c>
      <c r="R906" s="2">
        <v>96700796</v>
      </c>
      <c r="S906" s="159" t="s">
        <v>9164</v>
      </c>
      <c r="T906" s="159">
        <v>1847</v>
      </c>
      <c r="U906" s="159" t="s">
        <v>107</v>
      </c>
      <c r="V906" s="3" t="s">
        <v>7709</v>
      </c>
      <c r="W906" s="2">
        <v>265</v>
      </c>
      <c r="X906" s="2"/>
      <c r="Y906" s="2"/>
      <c r="Z906" s="2"/>
      <c r="AA906" s="2"/>
      <c r="AB906" s="2"/>
      <c r="AC906" s="2"/>
      <c r="AD906" s="2"/>
      <c r="AE906" s="2"/>
      <c r="AF906" s="2"/>
      <c r="AG906" s="2"/>
      <c r="AH906" s="2"/>
      <c r="AI906" s="2"/>
      <c r="AJ906" s="2"/>
      <c r="AK906" s="2"/>
      <c r="AL906" s="2"/>
      <c r="AM906" s="2"/>
      <c r="AN906" s="2"/>
    </row>
    <row r="907" spans="2:40">
      <c r="B907" s="26">
        <v>1706</v>
      </c>
      <c r="C907" s="26" t="str">
        <f t="shared" si="104"/>
        <v>Y</v>
      </c>
      <c r="D907" s="26" t="b">
        <f t="shared" si="105"/>
        <v>1</v>
      </c>
      <c r="E907" s="26" t="str">
        <f t="shared" si="106"/>
        <v>Y</v>
      </c>
      <c r="F907" s="2" t="s">
        <v>9166</v>
      </c>
      <c r="G907" s="2" t="str">
        <f t="shared" si="107"/>
        <v>ConTab_BOM_KP_Baseplates_1706</v>
      </c>
      <c r="H907" s="16" t="s">
        <v>388</v>
      </c>
      <c r="I907" s="16"/>
      <c r="J907" s="16"/>
      <c r="K907" s="31" t="s">
        <v>7701</v>
      </c>
      <c r="L907" s="31" t="s">
        <v>7702</v>
      </c>
      <c r="M907" s="31" t="s">
        <v>7703</v>
      </c>
      <c r="N907" s="2" t="s">
        <v>7762</v>
      </c>
      <c r="O907" s="2" t="s">
        <v>7705</v>
      </c>
      <c r="P907" s="155" t="s">
        <v>7737</v>
      </c>
      <c r="Q907" s="2" t="s">
        <v>7757</v>
      </c>
      <c r="R907" s="2">
        <v>96700797</v>
      </c>
      <c r="S907" s="159" t="s">
        <v>9167</v>
      </c>
      <c r="T907" s="159">
        <v>1776</v>
      </c>
      <c r="U907" s="159" t="s">
        <v>107</v>
      </c>
      <c r="V907" s="3" t="s">
        <v>7709</v>
      </c>
      <c r="W907" s="2">
        <v>265</v>
      </c>
      <c r="X907" s="2"/>
      <c r="Y907" s="2"/>
      <c r="Z907" s="2"/>
      <c r="AA907" s="2"/>
      <c r="AB907" s="2"/>
      <c r="AC907" s="2"/>
      <c r="AD907" s="2"/>
      <c r="AE907" s="2"/>
      <c r="AF907" s="2"/>
      <c r="AG907" s="2"/>
      <c r="AH907" s="2"/>
      <c r="AI907" s="2"/>
      <c r="AJ907" s="2"/>
      <c r="AK907" s="2"/>
      <c r="AL907" s="2"/>
      <c r="AM907" s="2"/>
      <c r="AN907" s="2"/>
    </row>
    <row r="908" spans="2:40">
      <c r="B908" s="26">
        <v>1707</v>
      </c>
      <c r="C908" s="26" t="str">
        <f t="shared" si="104"/>
        <v>Y</v>
      </c>
      <c r="D908" s="26" t="b">
        <f t="shared" si="105"/>
        <v>1</v>
      </c>
      <c r="E908" s="26" t="str">
        <f t="shared" si="106"/>
        <v>Y</v>
      </c>
      <c r="F908" s="2" t="s">
        <v>9168</v>
      </c>
      <c r="G908" s="2" t="str">
        <f t="shared" si="107"/>
        <v>ConTab_BOM_KP_Baseplates_1707</v>
      </c>
      <c r="H908" s="16" t="s">
        <v>388</v>
      </c>
      <c r="I908" s="16"/>
      <c r="J908" s="16"/>
      <c r="K908" s="31" t="s">
        <v>7701</v>
      </c>
      <c r="L908" s="31" t="s">
        <v>7702</v>
      </c>
      <c r="M908" s="31" t="s">
        <v>7703</v>
      </c>
      <c r="N908" s="2" t="s">
        <v>7765</v>
      </c>
      <c r="O908" s="2" t="s">
        <v>7705</v>
      </c>
      <c r="P908" s="155" t="s">
        <v>7737</v>
      </c>
      <c r="Q908" s="2" t="s">
        <v>7757</v>
      </c>
      <c r="R908" s="2">
        <v>96700797</v>
      </c>
      <c r="S908" s="159" t="s">
        <v>9167</v>
      </c>
      <c r="T908" s="159">
        <v>1776</v>
      </c>
      <c r="U908" s="159" t="s">
        <v>107</v>
      </c>
      <c r="V908" s="3" t="s">
        <v>7709</v>
      </c>
      <c r="W908" s="2">
        <v>265</v>
      </c>
      <c r="X908" s="2"/>
      <c r="Y908" s="2"/>
      <c r="Z908" s="2"/>
      <c r="AA908" s="2"/>
      <c r="AB908" s="2"/>
      <c r="AC908" s="2"/>
      <c r="AD908" s="2"/>
      <c r="AE908" s="2"/>
      <c r="AF908" s="2"/>
      <c r="AG908" s="2"/>
      <c r="AH908" s="2"/>
      <c r="AI908" s="2"/>
      <c r="AJ908" s="2"/>
      <c r="AK908" s="2"/>
      <c r="AL908" s="2"/>
      <c r="AM908" s="2"/>
      <c r="AN908" s="2"/>
    </row>
    <row r="909" spans="2:40">
      <c r="B909" s="26">
        <v>1720</v>
      </c>
      <c r="C909" s="26" t="str">
        <f t="shared" si="104"/>
        <v>Y</v>
      </c>
      <c r="D909" s="26" t="b">
        <f t="shared" si="105"/>
        <v>0</v>
      </c>
      <c r="E909" s="26" t="str">
        <f t="shared" si="106"/>
        <v>N</v>
      </c>
      <c r="F909" s="2" t="s">
        <v>9169</v>
      </c>
      <c r="G909" s="2" t="str">
        <f t="shared" si="107"/>
        <v/>
      </c>
      <c r="H909" s="16" t="s">
        <v>388</v>
      </c>
      <c r="I909" s="16"/>
      <c r="J909" s="16"/>
      <c r="K909" s="31" t="s">
        <v>7701</v>
      </c>
      <c r="L909" s="31" t="s">
        <v>7702</v>
      </c>
      <c r="M909" s="31" t="s">
        <v>7703</v>
      </c>
      <c r="N909" s="2" t="s">
        <v>7719</v>
      </c>
      <c r="O909" s="2" t="s">
        <v>7705</v>
      </c>
      <c r="P909" s="155" t="s">
        <v>7767</v>
      </c>
      <c r="Q909" s="2" t="s">
        <v>7776</v>
      </c>
      <c r="R909" s="2">
        <v>96700797</v>
      </c>
      <c r="S909" s="159" t="s">
        <v>9170</v>
      </c>
      <c r="T909" s="159">
        <v>1912</v>
      </c>
      <c r="U909" s="159" t="s">
        <v>107</v>
      </c>
      <c r="V909" s="3" t="s">
        <v>7709</v>
      </c>
      <c r="W909" s="2">
        <v>70</v>
      </c>
      <c r="X909" s="2"/>
      <c r="Y909" s="2"/>
      <c r="Z909" s="2"/>
      <c r="AA909" s="2"/>
      <c r="AB909" s="2"/>
      <c r="AC909" s="2"/>
      <c r="AD909" s="2"/>
      <c r="AE909" s="2"/>
      <c r="AF909" s="2"/>
      <c r="AG909" s="2"/>
      <c r="AH909" s="2"/>
      <c r="AI909" s="2"/>
      <c r="AJ909" s="2"/>
      <c r="AK909" s="2"/>
      <c r="AL909" s="2"/>
      <c r="AM909" s="2"/>
      <c r="AN909" s="2"/>
    </row>
    <row r="910" spans="2:40">
      <c r="B910" s="26">
        <v>1721</v>
      </c>
      <c r="C910" s="26" t="str">
        <f t="shared" si="104"/>
        <v>Y</v>
      </c>
      <c r="D910" s="26" t="b">
        <f t="shared" si="105"/>
        <v>0</v>
      </c>
      <c r="E910" s="26" t="str">
        <f t="shared" si="106"/>
        <v>N</v>
      </c>
      <c r="F910" s="2" t="s">
        <v>9171</v>
      </c>
      <c r="G910" s="2" t="str">
        <f t="shared" si="107"/>
        <v/>
      </c>
      <c r="H910" s="16" t="s">
        <v>388</v>
      </c>
      <c r="I910" s="16"/>
      <c r="J910" s="16"/>
      <c r="K910" s="31" t="s">
        <v>7701</v>
      </c>
      <c r="L910" s="31" t="s">
        <v>7702</v>
      </c>
      <c r="M910" s="31" t="s">
        <v>7703</v>
      </c>
      <c r="N910" s="2" t="s">
        <v>7723</v>
      </c>
      <c r="O910" s="2" t="s">
        <v>7705</v>
      </c>
      <c r="P910" s="155" t="s">
        <v>7767</v>
      </c>
      <c r="Q910" s="2" t="s">
        <v>7776</v>
      </c>
      <c r="R910" s="2">
        <v>96700797</v>
      </c>
      <c r="S910" s="159" t="s">
        <v>9170</v>
      </c>
      <c r="T910" s="159">
        <v>1912</v>
      </c>
      <c r="U910" s="159" t="s">
        <v>107</v>
      </c>
      <c r="V910" s="3" t="s">
        <v>7709</v>
      </c>
      <c r="W910" s="2">
        <v>70</v>
      </c>
      <c r="X910" s="2"/>
      <c r="Y910" s="2"/>
      <c r="Z910" s="2"/>
      <c r="AA910" s="2"/>
      <c r="AB910" s="2"/>
      <c r="AC910" s="2"/>
      <c r="AD910" s="2"/>
      <c r="AE910" s="2"/>
      <c r="AF910" s="2"/>
      <c r="AG910" s="2"/>
      <c r="AH910" s="2"/>
      <c r="AI910" s="2"/>
      <c r="AJ910" s="2"/>
      <c r="AK910" s="2"/>
      <c r="AL910" s="2"/>
      <c r="AM910" s="2"/>
      <c r="AN910" s="2"/>
    </row>
    <row r="911" spans="2:40">
      <c r="B911" s="26">
        <v>1722</v>
      </c>
      <c r="C911" s="26" t="str">
        <f t="shared" si="104"/>
        <v>Y</v>
      </c>
      <c r="D911" s="26" t="b">
        <f t="shared" si="105"/>
        <v>0</v>
      </c>
      <c r="E911" s="26" t="str">
        <f t="shared" si="106"/>
        <v>N</v>
      </c>
      <c r="F911" s="2" t="s">
        <v>9172</v>
      </c>
      <c r="G911" s="2" t="str">
        <f t="shared" si="107"/>
        <v/>
      </c>
      <c r="H911" s="16" t="s">
        <v>388</v>
      </c>
      <c r="I911" s="16"/>
      <c r="J911" s="16"/>
      <c r="K911" s="31" t="s">
        <v>7701</v>
      </c>
      <c r="L911" s="31" t="s">
        <v>7702</v>
      </c>
      <c r="M911" s="31" t="s">
        <v>7703</v>
      </c>
      <c r="N911" s="2" t="s">
        <v>7725</v>
      </c>
      <c r="O911" s="2" t="s">
        <v>7705</v>
      </c>
      <c r="P911" s="155" t="s">
        <v>7767</v>
      </c>
      <c r="Q911" s="2" t="s">
        <v>7784</v>
      </c>
      <c r="R911" s="2">
        <v>96700798</v>
      </c>
      <c r="S911" s="159" t="s">
        <v>9173</v>
      </c>
      <c r="T911" s="159">
        <v>1983</v>
      </c>
      <c r="U911" s="159" t="s">
        <v>107</v>
      </c>
      <c r="V911" s="3" t="s">
        <v>7709</v>
      </c>
      <c r="W911" s="2">
        <v>135</v>
      </c>
      <c r="X911" s="2"/>
      <c r="Y911" s="2"/>
      <c r="Z911" s="2"/>
      <c r="AA911" s="2"/>
      <c r="AB911" s="2"/>
      <c r="AC911" s="2"/>
      <c r="AD911" s="2"/>
      <c r="AE911" s="2"/>
      <c r="AF911" s="2"/>
      <c r="AG911" s="2"/>
      <c r="AH911" s="2"/>
      <c r="AI911" s="2"/>
      <c r="AJ911" s="2"/>
      <c r="AK911" s="2"/>
      <c r="AL911" s="2"/>
      <c r="AM911" s="2"/>
      <c r="AN911" s="2"/>
    </row>
    <row r="912" spans="2:40">
      <c r="B912" s="26">
        <v>1723</v>
      </c>
      <c r="C912" s="26" t="str">
        <f t="shared" si="104"/>
        <v>Y</v>
      </c>
      <c r="D912" s="26" t="b">
        <f t="shared" si="105"/>
        <v>0</v>
      </c>
      <c r="E912" s="26" t="str">
        <f t="shared" si="106"/>
        <v>N</v>
      </c>
      <c r="F912" s="2" t="s">
        <v>9174</v>
      </c>
      <c r="G912" s="2" t="str">
        <f t="shared" si="107"/>
        <v/>
      </c>
      <c r="H912" s="16" t="s">
        <v>388</v>
      </c>
      <c r="I912" s="16"/>
      <c r="J912" s="16"/>
      <c r="K912" s="31" t="s">
        <v>7701</v>
      </c>
      <c r="L912" s="31" t="s">
        <v>7702</v>
      </c>
      <c r="M912" s="31" t="s">
        <v>7703</v>
      </c>
      <c r="N912" s="2" t="s">
        <v>7729</v>
      </c>
      <c r="O912" s="2" t="s">
        <v>7705</v>
      </c>
      <c r="P912" s="155" t="s">
        <v>7767</v>
      </c>
      <c r="Q912" s="2" t="s">
        <v>7784</v>
      </c>
      <c r="R912" s="2">
        <v>96700798</v>
      </c>
      <c r="S912" s="159" t="s">
        <v>9173</v>
      </c>
      <c r="T912" s="159">
        <v>1983</v>
      </c>
      <c r="U912" s="159" t="s">
        <v>107</v>
      </c>
      <c r="V912" s="3" t="s">
        <v>7709</v>
      </c>
      <c r="W912" s="2">
        <v>135</v>
      </c>
      <c r="X912" s="2"/>
      <c r="Y912" s="2"/>
      <c r="Z912" s="2"/>
      <c r="AA912" s="2"/>
      <c r="AB912" s="2"/>
      <c r="AC912" s="2"/>
      <c r="AD912" s="2"/>
      <c r="AE912" s="2"/>
      <c r="AF912" s="2"/>
      <c r="AG912" s="2"/>
      <c r="AH912" s="2"/>
      <c r="AI912" s="2"/>
      <c r="AJ912" s="2"/>
      <c r="AK912" s="2"/>
      <c r="AL912" s="2"/>
      <c r="AM912" s="2"/>
      <c r="AN912" s="2"/>
    </row>
    <row r="913" spans="2:40">
      <c r="B913" s="26">
        <v>1724</v>
      </c>
      <c r="C913" s="26" t="str">
        <f t="shared" si="104"/>
        <v>Y</v>
      </c>
      <c r="D913" s="26" t="b">
        <f t="shared" si="105"/>
        <v>0</v>
      </c>
      <c r="E913" s="26" t="str">
        <f t="shared" si="106"/>
        <v>N</v>
      </c>
      <c r="F913" s="2" t="s">
        <v>9175</v>
      </c>
      <c r="G913" s="2" t="str">
        <f t="shared" si="107"/>
        <v/>
      </c>
      <c r="H913" s="16" t="s">
        <v>388</v>
      </c>
      <c r="I913" s="16"/>
      <c r="J913" s="16"/>
      <c r="K913" s="31" t="s">
        <v>7701</v>
      </c>
      <c r="L913" s="31" t="s">
        <v>7702</v>
      </c>
      <c r="M913" s="31" t="s">
        <v>7703</v>
      </c>
      <c r="N913" s="2" t="s">
        <v>7900</v>
      </c>
      <c r="O913" s="2" t="s">
        <v>7705</v>
      </c>
      <c r="P913" s="155" t="s">
        <v>7767</v>
      </c>
      <c r="Q913" s="2" t="s">
        <v>8214</v>
      </c>
      <c r="R913" s="2">
        <v>96700799</v>
      </c>
      <c r="S913" s="159" t="s">
        <v>9176</v>
      </c>
      <c r="T913" s="159">
        <v>2119</v>
      </c>
      <c r="U913" s="159" t="s">
        <v>107</v>
      </c>
      <c r="V913" s="3" t="s">
        <v>7709</v>
      </c>
      <c r="W913" s="2">
        <v>200</v>
      </c>
      <c r="X913" s="2"/>
      <c r="Y913" s="2"/>
      <c r="Z913" s="2"/>
      <c r="AA913" s="2"/>
      <c r="AB913" s="2"/>
      <c r="AC913" s="2"/>
      <c r="AD913" s="2"/>
      <c r="AE913" s="2"/>
      <c r="AF913" s="2"/>
      <c r="AG913" s="2"/>
      <c r="AH913" s="2"/>
      <c r="AI913" s="2"/>
      <c r="AJ913" s="2"/>
      <c r="AK913" s="2"/>
      <c r="AL913" s="2"/>
      <c r="AM913" s="2"/>
      <c r="AN913" s="2"/>
    </row>
    <row r="914" spans="2:40">
      <c r="B914" s="26">
        <v>1725</v>
      </c>
      <c r="C914" s="26" t="str">
        <f t="shared" si="104"/>
        <v>Y</v>
      </c>
      <c r="D914" s="26" t="b">
        <f t="shared" si="105"/>
        <v>0</v>
      </c>
      <c r="E914" s="26" t="str">
        <f t="shared" si="106"/>
        <v>N</v>
      </c>
      <c r="F914" s="2" t="s">
        <v>9177</v>
      </c>
      <c r="G914" s="2" t="str">
        <f t="shared" si="107"/>
        <v/>
      </c>
      <c r="H914" s="16" t="s">
        <v>388</v>
      </c>
      <c r="I914" s="16"/>
      <c r="J914" s="16"/>
      <c r="K914" s="31" t="s">
        <v>7701</v>
      </c>
      <c r="L914" s="31" t="s">
        <v>7702</v>
      </c>
      <c r="M914" s="31" t="s">
        <v>7703</v>
      </c>
      <c r="N914" s="2" t="s">
        <v>7903</v>
      </c>
      <c r="O914" s="2" t="s">
        <v>7705</v>
      </c>
      <c r="P914" s="155" t="s">
        <v>7767</v>
      </c>
      <c r="Q914" s="2" t="s">
        <v>8214</v>
      </c>
      <c r="R914" s="2">
        <v>96700799</v>
      </c>
      <c r="S914" s="159" t="s">
        <v>9176</v>
      </c>
      <c r="T914" s="159">
        <v>2119</v>
      </c>
      <c r="U914" s="159" t="s">
        <v>107</v>
      </c>
      <c r="V914" s="3" t="s">
        <v>7709</v>
      </c>
      <c r="W914" s="2">
        <v>200</v>
      </c>
      <c r="X914" s="2"/>
      <c r="Y914" s="2"/>
      <c r="Z914" s="2"/>
      <c r="AA914" s="2"/>
      <c r="AB914" s="2"/>
      <c r="AC914" s="2"/>
      <c r="AD914" s="2"/>
      <c r="AE914" s="2"/>
      <c r="AF914" s="2"/>
      <c r="AG914" s="2"/>
      <c r="AH914" s="2"/>
      <c r="AI914" s="2"/>
      <c r="AJ914" s="2"/>
      <c r="AK914" s="2"/>
      <c r="AL914" s="2"/>
      <c r="AM914" s="2"/>
      <c r="AN914" s="2"/>
    </row>
    <row r="915" spans="2:40">
      <c r="B915" s="26">
        <v>1726</v>
      </c>
      <c r="C915" s="26" t="str">
        <f t="shared" si="104"/>
        <v>Y</v>
      </c>
      <c r="D915" s="26" t="b">
        <f t="shared" si="105"/>
        <v>0</v>
      </c>
      <c r="E915" s="26" t="str">
        <f t="shared" si="106"/>
        <v>N</v>
      </c>
      <c r="F915" s="2" t="s">
        <v>9178</v>
      </c>
      <c r="G915" s="2" t="str">
        <f t="shared" si="107"/>
        <v/>
      </c>
      <c r="H915" s="16" t="s">
        <v>388</v>
      </c>
      <c r="I915" s="16"/>
      <c r="J915" s="16"/>
      <c r="K915" s="31" t="s">
        <v>7701</v>
      </c>
      <c r="L915" s="31" t="s">
        <v>7702</v>
      </c>
      <c r="M915" s="31" t="s">
        <v>7703</v>
      </c>
      <c r="N915" s="2" t="s">
        <v>8187</v>
      </c>
      <c r="O915" s="2" t="s">
        <v>7705</v>
      </c>
      <c r="P915" s="155" t="s">
        <v>7767</v>
      </c>
      <c r="Q915" s="2" t="s">
        <v>8218</v>
      </c>
      <c r="R915" s="2">
        <v>96700800</v>
      </c>
      <c r="S915" s="159" t="s">
        <v>9179</v>
      </c>
      <c r="T915" s="159">
        <v>2255</v>
      </c>
      <c r="U915" s="159" t="s">
        <v>107</v>
      </c>
      <c r="V915" s="3" t="s">
        <v>7709</v>
      </c>
      <c r="W915" s="2">
        <v>240</v>
      </c>
      <c r="X915" s="2"/>
      <c r="Y915" s="2"/>
      <c r="Z915" s="2"/>
      <c r="AA915" s="2"/>
      <c r="AB915" s="2"/>
      <c r="AC915" s="2"/>
      <c r="AD915" s="2"/>
      <c r="AE915" s="2"/>
      <c r="AF915" s="2"/>
      <c r="AG915" s="2"/>
      <c r="AH915" s="2"/>
      <c r="AI915" s="2"/>
      <c r="AJ915" s="2"/>
      <c r="AK915" s="2"/>
      <c r="AL915" s="2"/>
      <c r="AM915" s="2"/>
      <c r="AN915" s="2"/>
    </row>
    <row r="916" spans="2:40">
      <c r="B916" s="26">
        <v>1727</v>
      </c>
      <c r="C916" s="26" t="str">
        <f t="shared" si="104"/>
        <v>Y</v>
      </c>
      <c r="D916" s="26" t="b">
        <f t="shared" si="105"/>
        <v>0</v>
      </c>
      <c r="E916" s="26" t="str">
        <f t="shared" si="106"/>
        <v>N</v>
      </c>
      <c r="F916" s="2" t="s">
        <v>9180</v>
      </c>
      <c r="G916" s="2" t="str">
        <f t="shared" si="107"/>
        <v/>
      </c>
      <c r="H916" s="16" t="s">
        <v>388</v>
      </c>
      <c r="I916" s="16"/>
      <c r="J916" s="16"/>
      <c r="K916" s="31" t="s">
        <v>7701</v>
      </c>
      <c r="L916" s="31" t="s">
        <v>7702</v>
      </c>
      <c r="M916" s="31" t="s">
        <v>7703</v>
      </c>
      <c r="N916" s="2" t="s">
        <v>8191</v>
      </c>
      <c r="O916" s="2" t="s">
        <v>7705</v>
      </c>
      <c r="P916" s="155" t="s">
        <v>7767</v>
      </c>
      <c r="Q916" s="2" t="s">
        <v>8218</v>
      </c>
      <c r="R916" s="2">
        <v>96700800</v>
      </c>
      <c r="S916" s="159" t="s">
        <v>9179</v>
      </c>
      <c r="T916" s="159">
        <v>2255</v>
      </c>
      <c r="U916" s="159" t="s">
        <v>107</v>
      </c>
      <c r="V916" s="3" t="s">
        <v>7709</v>
      </c>
      <c r="W916" s="2">
        <v>240</v>
      </c>
      <c r="X916" s="2"/>
      <c r="Y916" s="2"/>
      <c r="Z916" s="2"/>
      <c r="AA916" s="2"/>
      <c r="AB916" s="2"/>
      <c r="AC916" s="2"/>
      <c r="AD916" s="2"/>
      <c r="AE916" s="2"/>
      <c r="AF916" s="2"/>
      <c r="AG916" s="2"/>
      <c r="AH916" s="2"/>
      <c r="AI916" s="2"/>
      <c r="AJ916" s="2"/>
      <c r="AK916" s="2"/>
      <c r="AL916" s="2"/>
      <c r="AM916" s="2"/>
      <c r="AN916" s="2"/>
    </row>
    <row r="917" spans="2:40">
      <c r="B917" s="26">
        <v>1728</v>
      </c>
      <c r="C917" s="26" t="str">
        <f t="shared" si="104"/>
        <v>Y</v>
      </c>
      <c r="D917" s="26" t="b">
        <f t="shared" si="105"/>
        <v>0</v>
      </c>
      <c r="E917" s="26" t="str">
        <f t="shared" si="106"/>
        <v>N</v>
      </c>
      <c r="F917" s="2" t="s">
        <v>9181</v>
      </c>
      <c r="G917" s="2" t="str">
        <f t="shared" si="107"/>
        <v/>
      </c>
      <c r="H917" s="16" t="s">
        <v>388</v>
      </c>
      <c r="I917" s="16"/>
      <c r="J917" s="16"/>
      <c r="K917" s="31" t="s">
        <v>7701</v>
      </c>
      <c r="L917" s="31" t="s">
        <v>7702</v>
      </c>
      <c r="M917" s="31" t="s">
        <v>7703</v>
      </c>
      <c r="N917" s="2" t="s">
        <v>8695</v>
      </c>
      <c r="O917" s="2" t="s">
        <v>7705</v>
      </c>
      <c r="P917" s="155" t="s">
        <v>7767</v>
      </c>
      <c r="Q917" s="2" t="s">
        <v>8729</v>
      </c>
      <c r="R917" s="2">
        <v>96700801</v>
      </c>
      <c r="S917" s="159" t="s">
        <v>9182</v>
      </c>
      <c r="T917" s="159">
        <v>2390</v>
      </c>
      <c r="U917" s="159" t="s">
        <v>107</v>
      </c>
      <c r="V917" s="3" t="s">
        <v>7709</v>
      </c>
      <c r="W917" s="2">
        <v>265</v>
      </c>
      <c r="X917" s="2"/>
      <c r="Y917" s="2"/>
      <c r="Z917" s="2"/>
      <c r="AA917" s="2"/>
      <c r="AB917" s="2"/>
      <c r="AC917" s="2"/>
      <c r="AD917" s="2"/>
      <c r="AE917" s="2"/>
      <c r="AF917" s="2"/>
      <c r="AG917" s="2"/>
      <c r="AH917" s="2"/>
      <c r="AI917" s="2"/>
      <c r="AJ917" s="2"/>
      <c r="AK917" s="2"/>
      <c r="AL917" s="2"/>
      <c r="AM917" s="2"/>
      <c r="AN917" s="2"/>
    </row>
    <row r="918" spans="2:40">
      <c r="B918" s="26">
        <v>1729</v>
      </c>
      <c r="C918" s="26" t="str">
        <f t="shared" si="104"/>
        <v>Y</v>
      </c>
      <c r="D918" s="26" t="b">
        <f t="shared" si="105"/>
        <v>0</v>
      </c>
      <c r="E918" s="26" t="str">
        <f t="shared" si="106"/>
        <v>N</v>
      </c>
      <c r="F918" s="2" t="s">
        <v>9183</v>
      </c>
      <c r="G918" s="2" t="str">
        <f t="shared" si="107"/>
        <v/>
      </c>
      <c r="H918" s="16" t="s">
        <v>388</v>
      </c>
      <c r="I918" s="16"/>
      <c r="J918" s="16"/>
      <c r="K918" s="31" t="s">
        <v>7701</v>
      </c>
      <c r="L918" s="31" t="s">
        <v>7702</v>
      </c>
      <c r="M918" s="31" t="s">
        <v>7703</v>
      </c>
      <c r="N918" s="2" t="s">
        <v>8699</v>
      </c>
      <c r="O918" s="2" t="s">
        <v>7705</v>
      </c>
      <c r="P918" s="155" t="s">
        <v>7767</v>
      </c>
      <c r="Q918" s="2" t="s">
        <v>8729</v>
      </c>
      <c r="R918" s="2">
        <v>96700801</v>
      </c>
      <c r="S918" s="159" t="s">
        <v>9182</v>
      </c>
      <c r="T918" s="159">
        <v>2390</v>
      </c>
      <c r="U918" s="159" t="s">
        <v>107</v>
      </c>
      <c r="V918" s="3" t="s">
        <v>7709</v>
      </c>
      <c r="W918" s="2">
        <v>265</v>
      </c>
      <c r="X918" s="2"/>
      <c r="Y918" s="2"/>
      <c r="Z918" s="2"/>
      <c r="AA918" s="2"/>
      <c r="AB918" s="2"/>
      <c r="AC918" s="2"/>
      <c r="AD918" s="2"/>
      <c r="AE918" s="2"/>
      <c r="AF918" s="2"/>
      <c r="AG918" s="2"/>
      <c r="AH918" s="2"/>
      <c r="AI918" s="2"/>
      <c r="AJ918" s="2"/>
      <c r="AK918" s="2"/>
      <c r="AL918" s="2"/>
      <c r="AM918" s="2"/>
      <c r="AN918" s="2"/>
    </row>
    <row r="919" spans="2:40">
      <c r="B919" s="26">
        <v>1730</v>
      </c>
      <c r="C919" s="26" t="str">
        <f t="shared" si="104"/>
        <v>Y</v>
      </c>
      <c r="D919" s="26" t="b">
        <f t="shared" si="105"/>
        <v>0</v>
      </c>
      <c r="E919" s="26" t="str">
        <f t="shared" si="106"/>
        <v>N</v>
      </c>
      <c r="F919" s="2" t="s">
        <v>9184</v>
      </c>
      <c r="G919" s="2" t="str">
        <f t="shared" si="107"/>
        <v/>
      </c>
      <c r="H919" s="16" t="s">
        <v>388</v>
      </c>
      <c r="I919" s="16"/>
      <c r="J919" s="16"/>
      <c r="K919" s="31" t="s">
        <v>7701</v>
      </c>
      <c r="L919" s="31" t="s">
        <v>7702</v>
      </c>
      <c r="M919" s="31" t="s">
        <v>7703</v>
      </c>
      <c r="N919" s="2" t="s">
        <v>7719</v>
      </c>
      <c r="O919" s="2" t="s">
        <v>7705</v>
      </c>
      <c r="P919" s="155" t="s">
        <v>7788</v>
      </c>
      <c r="Q919" s="2" t="s">
        <v>7800</v>
      </c>
      <c r="R919" s="2">
        <v>96700802</v>
      </c>
      <c r="S919" s="159" t="s">
        <v>9185</v>
      </c>
      <c r="T919" s="159">
        <v>1912</v>
      </c>
      <c r="U919" s="159" t="s">
        <v>107</v>
      </c>
      <c r="V919" s="3" t="s">
        <v>7709</v>
      </c>
      <c r="W919" s="2">
        <v>70</v>
      </c>
      <c r="X919" s="2"/>
      <c r="Y919" s="2"/>
      <c r="Z919" s="2"/>
      <c r="AA919" s="2"/>
      <c r="AB919" s="2"/>
      <c r="AC919" s="2"/>
      <c r="AD919" s="2"/>
      <c r="AE919" s="2"/>
      <c r="AF919" s="2"/>
      <c r="AG919" s="2"/>
      <c r="AH919" s="2"/>
      <c r="AI919" s="2"/>
      <c r="AJ919" s="2"/>
      <c r="AK919" s="2"/>
      <c r="AL919" s="2"/>
      <c r="AM919" s="2"/>
      <c r="AN919" s="2"/>
    </row>
    <row r="920" spans="2:40">
      <c r="B920" s="26">
        <v>1731</v>
      </c>
      <c r="C920" s="26" t="str">
        <f t="shared" si="104"/>
        <v>Y</v>
      </c>
      <c r="D920" s="26" t="b">
        <f t="shared" si="105"/>
        <v>0</v>
      </c>
      <c r="E920" s="26" t="str">
        <f t="shared" si="106"/>
        <v>N</v>
      </c>
      <c r="F920" s="2" t="s">
        <v>9186</v>
      </c>
      <c r="G920" s="2" t="str">
        <f t="shared" si="107"/>
        <v/>
      </c>
      <c r="H920" s="16" t="s">
        <v>388</v>
      </c>
      <c r="I920" s="16"/>
      <c r="J920" s="16"/>
      <c r="K920" s="31" t="s">
        <v>7701</v>
      </c>
      <c r="L920" s="31" t="s">
        <v>7702</v>
      </c>
      <c r="M920" s="31" t="s">
        <v>7703</v>
      </c>
      <c r="N920" s="2" t="s">
        <v>7723</v>
      </c>
      <c r="O920" s="2" t="s">
        <v>7705</v>
      </c>
      <c r="P920" s="155" t="s">
        <v>7788</v>
      </c>
      <c r="Q920" s="2" t="s">
        <v>7800</v>
      </c>
      <c r="R920" s="2">
        <v>96700802</v>
      </c>
      <c r="S920" s="159" t="s">
        <v>9185</v>
      </c>
      <c r="T920" s="159">
        <v>1912</v>
      </c>
      <c r="U920" s="159" t="s">
        <v>107</v>
      </c>
      <c r="V920" s="3" t="s">
        <v>7709</v>
      </c>
      <c r="W920" s="2">
        <v>70</v>
      </c>
      <c r="X920" s="2"/>
      <c r="Y920" s="2"/>
      <c r="Z920" s="2"/>
      <c r="AA920" s="2"/>
      <c r="AB920" s="2"/>
      <c r="AC920" s="2"/>
      <c r="AD920" s="2"/>
      <c r="AE920" s="2"/>
      <c r="AF920" s="2"/>
      <c r="AG920" s="2"/>
      <c r="AH920" s="2"/>
      <c r="AI920" s="2"/>
      <c r="AJ920" s="2"/>
      <c r="AK920" s="2"/>
      <c r="AL920" s="2"/>
      <c r="AM920" s="2"/>
      <c r="AN920" s="2"/>
    </row>
    <row r="921" spans="2:40">
      <c r="B921" s="26">
        <v>1732</v>
      </c>
      <c r="C921" s="26" t="str">
        <f t="shared" ref="C921:C960" si="108">IF(K921 = "BaseplateSteel","Y","N")</f>
        <v>Y</v>
      </c>
      <c r="D921" s="26" t="b">
        <f t="shared" ref="D921:D960" si="109">OR(P921 = "Woods_Sureflex", P921 = "Falk_T10_Grid")</f>
        <v>0</v>
      </c>
      <c r="E921" s="26" t="str">
        <f t="shared" ref="E921:E960" si="110">IF(AND(C921="Y", D921=TRUE),"Y","N")</f>
        <v>N</v>
      </c>
      <c r="F921" s="2" t="s">
        <v>9187</v>
      </c>
      <c r="G921" s="2" t="str">
        <f t="shared" ref="G921:G960" si="111">IF(E921="Y",F921,"")</f>
        <v/>
      </c>
      <c r="H921" s="16" t="s">
        <v>388</v>
      </c>
      <c r="I921" s="16"/>
      <c r="J921" s="16"/>
      <c r="K921" s="31" t="s">
        <v>7701</v>
      </c>
      <c r="L921" s="31" t="s">
        <v>7702</v>
      </c>
      <c r="M921" s="31" t="s">
        <v>7703</v>
      </c>
      <c r="N921" s="2" t="s">
        <v>7725</v>
      </c>
      <c r="O921" s="2" t="s">
        <v>7705</v>
      </c>
      <c r="P921" s="155" t="s">
        <v>7788</v>
      </c>
      <c r="Q921" s="2" t="s">
        <v>7800</v>
      </c>
      <c r="R921" s="2">
        <v>96700803</v>
      </c>
      <c r="S921" s="159" t="s">
        <v>9188</v>
      </c>
      <c r="T921" s="159">
        <v>1983</v>
      </c>
      <c r="U921" s="159" t="s">
        <v>107</v>
      </c>
      <c r="V921" s="3" t="s">
        <v>7709</v>
      </c>
      <c r="W921" s="2">
        <v>135</v>
      </c>
      <c r="X921" s="2"/>
      <c r="Y921" s="2"/>
      <c r="Z921" s="2"/>
      <c r="AA921" s="2"/>
      <c r="AB921" s="2"/>
      <c r="AC921" s="2"/>
      <c r="AD921" s="2"/>
      <c r="AE921" s="2"/>
      <c r="AF921" s="2"/>
      <c r="AG921" s="2"/>
      <c r="AH921" s="2"/>
      <c r="AI921" s="2"/>
      <c r="AJ921" s="2"/>
      <c r="AK921" s="2"/>
      <c r="AL921" s="2"/>
      <c r="AM921" s="2"/>
      <c r="AN921" s="2"/>
    </row>
    <row r="922" spans="2:40">
      <c r="B922" s="26">
        <v>1733</v>
      </c>
      <c r="C922" s="26" t="str">
        <f t="shared" si="108"/>
        <v>Y</v>
      </c>
      <c r="D922" s="26" t="b">
        <f t="shared" si="109"/>
        <v>0</v>
      </c>
      <c r="E922" s="26" t="str">
        <f t="shared" si="110"/>
        <v>N</v>
      </c>
      <c r="F922" s="2" t="s">
        <v>9189</v>
      </c>
      <c r="G922" s="2" t="str">
        <f t="shared" si="111"/>
        <v/>
      </c>
      <c r="H922" s="16" t="s">
        <v>388</v>
      </c>
      <c r="I922" s="16"/>
      <c r="J922" s="16"/>
      <c r="K922" s="31" t="s">
        <v>7701</v>
      </c>
      <c r="L922" s="31" t="s">
        <v>7702</v>
      </c>
      <c r="M922" s="31" t="s">
        <v>7703</v>
      </c>
      <c r="N922" s="2" t="s">
        <v>7729</v>
      </c>
      <c r="O922" s="2" t="s">
        <v>7705</v>
      </c>
      <c r="P922" s="155" t="s">
        <v>7788</v>
      </c>
      <c r="Q922" s="2" t="s">
        <v>7800</v>
      </c>
      <c r="R922" s="2">
        <v>96700803</v>
      </c>
      <c r="S922" s="159" t="s">
        <v>9188</v>
      </c>
      <c r="T922" s="159">
        <v>1983</v>
      </c>
      <c r="U922" s="159" t="s">
        <v>107</v>
      </c>
      <c r="V922" s="3" t="s">
        <v>7709</v>
      </c>
      <c r="W922" s="2">
        <v>135</v>
      </c>
      <c r="X922" s="2"/>
      <c r="Y922" s="2"/>
      <c r="Z922" s="2"/>
      <c r="AA922" s="2"/>
      <c r="AB922" s="2"/>
      <c r="AC922" s="2"/>
      <c r="AD922" s="2"/>
      <c r="AE922" s="2"/>
      <c r="AF922" s="2"/>
      <c r="AG922" s="2"/>
      <c r="AH922" s="2"/>
      <c r="AI922" s="2"/>
      <c r="AJ922" s="2"/>
      <c r="AK922" s="2"/>
      <c r="AL922" s="2"/>
      <c r="AM922" s="2"/>
      <c r="AN922" s="2"/>
    </row>
    <row r="923" spans="2:40">
      <c r="B923" s="26">
        <v>1734</v>
      </c>
      <c r="C923" s="26" t="str">
        <f t="shared" si="108"/>
        <v>Y</v>
      </c>
      <c r="D923" s="26" t="b">
        <f t="shared" si="109"/>
        <v>0</v>
      </c>
      <c r="E923" s="26" t="str">
        <f t="shared" si="110"/>
        <v>N</v>
      </c>
      <c r="F923" s="2" t="s">
        <v>9190</v>
      </c>
      <c r="G923" s="2" t="str">
        <f t="shared" si="111"/>
        <v/>
      </c>
      <c r="H923" s="16" t="s">
        <v>388</v>
      </c>
      <c r="I923" s="16"/>
      <c r="J923" s="16"/>
      <c r="K923" s="31" t="s">
        <v>7701</v>
      </c>
      <c r="L923" s="31" t="s">
        <v>7702</v>
      </c>
      <c r="M923" s="31" t="s">
        <v>7703</v>
      </c>
      <c r="N923" s="2" t="s">
        <v>7900</v>
      </c>
      <c r="O923" s="2" t="s">
        <v>7705</v>
      </c>
      <c r="P923" s="155" t="s">
        <v>7788</v>
      </c>
      <c r="Q923" s="2" t="s">
        <v>7807</v>
      </c>
      <c r="R923" s="2">
        <v>97714477</v>
      </c>
      <c r="S923" s="159" t="s">
        <v>9191</v>
      </c>
      <c r="T923" s="159">
        <v>2119</v>
      </c>
      <c r="U923" s="159" t="s">
        <v>107</v>
      </c>
      <c r="V923" s="3" t="s">
        <v>7709</v>
      </c>
      <c r="W923" s="2">
        <v>200</v>
      </c>
      <c r="X923" s="2"/>
      <c r="Y923" s="2"/>
      <c r="Z923" s="2"/>
      <c r="AA923" s="2"/>
      <c r="AB923" s="2"/>
      <c r="AC923" s="2"/>
      <c r="AD923" s="2"/>
      <c r="AE923" s="2"/>
      <c r="AF923" s="2"/>
      <c r="AG923" s="2"/>
      <c r="AH923" s="2"/>
      <c r="AI923" s="2"/>
      <c r="AJ923" s="2"/>
      <c r="AK923" s="2"/>
      <c r="AL923" s="2"/>
      <c r="AM923" s="2"/>
      <c r="AN923" s="2"/>
    </row>
    <row r="924" spans="2:40">
      <c r="B924" s="26">
        <v>1735</v>
      </c>
      <c r="C924" s="26" t="str">
        <f t="shared" si="108"/>
        <v>Y</v>
      </c>
      <c r="D924" s="26" t="b">
        <f t="shared" si="109"/>
        <v>0</v>
      </c>
      <c r="E924" s="26" t="str">
        <f t="shared" si="110"/>
        <v>N</v>
      </c>
      <c r="F924" s="2" t="s">
        <v>9192</v>
      </c>
      <c r="G924" s="2" t="str">
        <f t="shared" si="111"/>
        <v/>
      </c>
      <c r="H924" s="16" t="s">
        <v>388</v>
      </c>
      <c r="I924" s="16"/>
      <c r="J924" s="16"/>
      <c r="K924" s="31" t="s">
        <v>7701</v>
      </c>
      <c r="L924" s="31" t="s">
        <v>7702</v>
      </c>
      <c r="M924" s="31" t="s">
        <v>7703</v>
      </c>
      <c r="N924" s="2" t="s">
        <v>7903</v>
      </c>
      <c r="O924" s="2" t="s">
        <v>7705</v>
      </c>
      <c r="P924" s="155" t="s">
        <v>7788</v>
      </c>
      <c r="Q924" s="2" t="s">
        <v>7807</v>
      </c>
      <c r="R924" s="2" t="s">
        <v>544</v>
      </c>
      <c r="S924" s="159" t="s">
        <v>9191</v>
      </c>
      <c r="T924" s="159">
        <v>2119</v>
      </c>
      <c r="U924" s="159" t="s">
        <v>107</v>
      </c>
      <c r="V924" s="3" t="s">
        <v>7709</v>
      </c>
      <c r="W924" s="2">
        <v>200</v>
      </c>
      <c r="X924" s="2"/>
      <c r="Y924" s="2"/>
      <c r="Z924" s="2"/>
      <c r="AA924" s="2"/>
      <c r="AB924" s="2"/>
      <c r="AC924" s="2"/>
      <c r="AD924" s="2"/>
      <c r="AE924" s="2"/>
      <c r="AF924" s="2"/>
      <c r="AG924" s="2"/>
      <c r="AH924" s="2"/>
      <c r="AI924" s="2"/>
      <c r="AJ924" s="2"/>
      <c r="AK924" s="2"/>
      <c r="AL924" s="2"/>
      <c r="AM924" s="2"/>
      <c r="AN924" s="2"/>
    </row>
    <row r="925" spans="2:40">
      <c r="B925" s="26">
        <v>1736</v>
      </c>
      <c r="C925" s="26" t="str">
        <f t="shared" si="108"/>
        <v>Y</v>
      </c>
      <c r="D925" s="26" t="b">
        <f t="shared" si="109"/>
        <v>0</v>
      </c>
      <c r="E925" s="26" t="str">
        <f t="shared" si="110"/>
        <v>N</v>
      </c>
      <c r="F925" s="2" t="s">
        <v>9193</v>
      </c>
      <c r="G925" s="2" t="str">
        <f t="shared" si="111"/>
        <v/>
      </c>
      <c r="H925" s="16" t="s">
        <v>388</v>
      </c>
      <c r="I925" s="16"/>
      <c r="J925" s="16"/>
      <c r="K925" s="31" t="s">
        <v>7701</v>
      </c>
      <c r="L925" s="31" t="s">
        <v>7702</v>
      </c>
      <c r="M925" s="31" t="s">
        <v>7703</v>
      </c>
      <c r="N925" s="2" t="s">
        <v>8187</v>
      </c>
      <c r="O925" s="2" t="s">
        <v>7705</v>
      </c>
      <c r="P925" s="155" t="s">
        <v>7788</v>
      </c>
      <c r="Q925" s="2" t="s">
        <v>8083</v>
      </c>
      <c r="R925" s="2">
        <v>96700804</v>
      </c>
      <c r="S925" s="159" t="s">
        <v>9194</v>
      </c>
      <c r="T925" s="159">
        <v>2255</v>
      </c>
      <c r="U925" s="159" t="s">
        <v>107</v>
      </c>
      <c r="V925" s="3" t="s">
        <v>7709</v>
      </c>
      <c r="W925" s="2">
        <v>240</v>
      </c>
      <c r="X925" s="2"/>
      <c r="Y925" s="2"/>
      <c r="Z925" s="2"/>
      <c r="AA925" s="2"/>
      <c r="AB925" s="2"/>
      <c r="AC925" s="2"/>
      <c r="AD925" s="2"/>
      <c r="AE925" s="2"/>
      <c r="AF925" s="2"/>
      <c r="AG925" s="2"/>
      <c r="AH925" s="2"/>
      <c r="AI925" s="2"/>
      <c r="AJ925" s="2"/>
      <c r="AK925" s="2"/>
      <c r="AL925" s="2"/>
      <c r="AM925" s="2"/>
      <c r="AN925" s="2"/>
    </row>
    <row r="926" spans="2:40">
      <c r="B926" s="26">
        <v>1737</v>
      </c>
      <c r="C926" s="26" t="str">
        <f t="shared" si="108"/>
        <v>Y</v>
      </c>
      <c r="D926" s="26" t="b">
        <f t="shared" si="109"/>
        <v>0</v>
      </c>
      <c r="E926" s="26" t="str">
        <f t="shared" si="110"/>
        <v>N</v>
      </c>
      <c r="F926" s="2" t="s">
        <v>9195</v>
      </c>
      <c r="G926" s="2" t="str">
        <f t="shared" si="111"/>
        <v/>
      </c>
      <c r="H926" s="16" t="s">
        <v>388</v>
      </c>
      <c r="I926" s="16"/>
      <c r="J926" s="16"/>
      <c r="K926" s="31" t="s">
        <v>7701</v>
      </c>
      <c r="L926" s="31" t="s">
        <v>7702</v>
      </c>
      <c r="M926" s="31" t="s">
        <v>7703</v>
      </c>
      <c r="N926" s="2" t="s">
        <v>8191</v>
      </c>
      <c r="O926" s="2" t="s">
        <v>7705</v>
      </c>
      <c r="P926" s="155" t="s">
        <v>7788</v>
      </c>
      <c r="Q926" s="2" t="s">
        <v>8083</v>
      </c>
      <c r="R926" s="2">
        <v>96700804</v>
      </c>
      <c r="S926" s="159" t="s">
        <v>9194</v>
      </c>
      <c r="T926" s="159">
        <v>2255</v>
      </c>
      <c r="U926" s="159" t="s">
        <v>107</v>
      </c>
      <c r="V926" s="3" t="s">
        <v>7709</v>
      </c>
      <c r="W926" s="2">
        <v>240</v>
      </c>
      <c r="X926" s="2"/>
      <c r="Y926" s="2"/>
      <c r="Z926" s="2"/>
      <c r="AA926" s="2"/>
      <c r="AB926" s="2"/>
      <c r="AC926" s="2"/>
      <c r="AD926" s="2"/>
      <c r="AE926" s="2"/>
      <c r="AF926" s="2"/>
      <c r="AG926" s="2"/>
      <c r="AH926" s="2"/>
      <c r="AI926" s="2"/>
      <c r="AJ926" s="2"/>
      <c r="AK926" s="2"/>
      <c r="AL926" s="2"/>
      <c r="AM926" s="2"/>
      <c r="AN926" s="2"/>
    </row>
    <row r="927" spans="2:40">
      <c r="B927" s="26">
        <v>1738</v>
      </c>
      <c r="C927" s="26" t="str">
        <f t="shared" si="108"/>
        <v>Y</v>
      </c>
      <c r="D927" s="26" t="b">
        <f t="shared" si="109"/>
        <v>0</v>
      </c>
      <c r="E927" s="26" t="str">
        <f t="shared" si="110"/>
        <v>N</v>
      </c>
      <c r="F927" s="2" t="s">
        <v>9196</v>
      </c>
      <c r="G927" s="2" t="str">
        <f t="shared" si="111"/>
        <v/>
      </c>
      <c r="H927" s="16" t="s">
        <v>388</v>
      </c>
      <c r="I927" s="16"/>
      <c r="J927" s="16"/>
      <c r="K927" s="31" t="s">
        <v>7701</v>
      </c>
      <c r="L927" s="31" t="s">
        <v>7702</v>
      </c>
      <c r="M927" s="31" t="s">
        <v>7703</v>
      </c>
      <c r="N927" s="2" t="s">
        <v>8695</v>
      </c>
      <c r="O927" s="2" t="s">
        <v>7705</v>
      </c>
      <c r="P927" s="155" t="s">
        <v>7788</v>
      </c>
      <c r="Q927" s="2" t="s">
        <v>8383</v>
      </c>
      <c r="R927" s="2">
        <v>96700805</v>
      </c>
      <c r="S927" s="159" t="s">
        <v>9197</v>
      </c>
      <c r="T927" s="159">
        <v>2390</v>
      </c>
      <c r="U927" s="159" t="s">
        <v>107</v>
      </c>
      <c r="V927" s="3" t="s">
        <v>7709</v>
      </c>
      <c r="W927" s="2">
        <v>265</v>
      </c>
      <c r="X927" s="2"/>
      <c r="Y927" s="2"/>
      <c r="Z927" s="2"/>
      <c r="AA927" s="2"/>
      <c r="AB927" s="2"/>
      <c r="AC927" s="2"/>
      <c r="AD927" s="2"/>
      <c r="AE927" s="2"/>
      <c r="AF927" s="2"/>
      <c r="AG927" s="2"/>
      <c r="AH927" s="2"/>
      <c r="AI927" s="2"/>
      <c r="AJ927" s="2"/>
      <c r="AK927" s="2"/>
      <c r="AL927" s="2"/>
      <c r="AM927" s="2"/>
      <c r="AN927" s="2"/>
    </row>
    <row r="928" spans="2:40">
      <c r="B928" s="26">
        <v>1739</v>
      </c>
      <c r="C928" s="26" t="str">
        <f t="shared" si="108"/>
        <v>Y</v>
      </c>
      <c r="D928" s="26" t="b">
        <f t="shared" si="109"/>
        <v>0</v>
      </c>
      <c r="E928" s="26" t="str">
        <f t="shared" si="110"/>
        <v>N</v>
      </c>
      <c r="F928" s="2" t="s">
        <v>9198</v>
      </c>
      <c r="G928" s="2" t="str">
        <f t="shared" si="111"/>
        <v/>
      </c>
      <c r="H928" s="16" t="s">
        <v>388</v>
      </c>
      <c r="I928" s="16"/>
      <c r="J928" s="16"/>
      <c r="K928" s="31" t="s">
        <v>7701</v>
      </c>
      <c r="L928" s="31" t="s">
        <v>7702</v>
      </c>
      <c r="M928" s="31" t="s">
        <v>7703</v>
      </c>
      <c r="N928" s="2" t="s">
        <v>8699</v>
      </c>
      <c r="O928" s="2" t="s">
        <v>7705</v>
      </c>
      <c r="P928" s="155" t="s">
        <v>7788</v>
      </c>
      <c r="Q928" s="2" t="s">
        <v>8383</v>
      </c>
      <c r="R928" s="2">
        <v>96700805</v>
      </c>
      <c r="S928" s="159" t="s">
        <v>9197</v>
      </c>
      <c r="T928" s="159">
        <v>2390</v>
      </c>
      <c r="U928" s="159" t="s">
        <v>107</v>
      </c>
      <c r="V928" s="3" t="s">
        <v>7709</v>
      </c>
      <c r="W928" s="2">
        <v>265</v>
      </c>
      <c r="X928" s="2"/>
      <c r="Y928" s="2"/>
      <c r="Z928" s="2"/>
      <c r="AA928" s="2"/>
      <c r="AB928" s="2"/>
      <c r="AC928" s="2"/>
      <c r="AD928" s="2"/>
      <c r="AE928" s="2"/>
      <c r="AF928" s="2"/>
      <c r="AG928" s="2"/>
      <c r="AH928" s="2"/>
      <c r="AI928" s="2"/>
      <c r="AJ928" s="2"/>
      <c r="AK928" s="2"/>
      <c r="AL928" s="2"/>
      <c r="AM928" s="2"/>
      <c r="AN928" s="2"/>
    </row>
    <row r="929" spans="2:40">
      <c r="B929" s="26">
        <v>1740</v>
      </c>
      <c r="C929" s="26" t="str">
        <f t="shared" si="108"/>
        <v>Y</v>
      </c>
      <c r="D929" s="26" t="b">
        <f t="shared" si="109"/>
        <v>0</v>
      </c>
      <c r="E929" s="26" t="str">
        <f t="shared" si="110"/>
        <v>N</v>
      </c>
      <c r="F929" s="2" t="s">
        <v>9199</v>
      </c>
      <c r="G929" s="2" t="str">
        <f t="shared" si="111"/>
        <v/>
      </c>
      <c r="H929" s="16" t="s">
        <v>388</v>
      </c>
      <c r="I929" s="16"/>
      <c r="J929" s="16"/>
      <c r="K929" s="31" t="s">
        <v>7701</v>
      </c>
      <c r="L929" s="31" t="s">
        <v>7702</v>
      </c>
      <c r="M929" s="31" t="s">
        <v>7703</v>
      </c>
      <c r="N929" s="2" t="s">
        <v>7762</v>
      </c>
      <c r="O929" s="2" t="s">
        <v>7705</v>
      </c>
      <c r="P929" s="155" t="s">
        <v>7788</v>
      </c>
      <c r="Q929" s="2" t="s">
        <v>7807</v>
      </c>
      <c r="R929" s="2">
        <v>96700806</v>
      </c>
      <c r="S929" s="159" t="s">
        <v>9200</v>
      </c>
      <c r="T929" s="159">
        <v>2322</v>
      </c>
      <c r="U929" s="159" t="s">
        <v>107</v>
      </c>
      <c r="V929" s="3" t="s">
        <v>7709</v>
      </c>
      <c r="W929" s="2">
        <v>265</v>
      </c>
      <c r="X929" s="2"/>
      <c r="Y929" s="2"/>
      <c r="Z929" s="2"/>
      <c r="AA929" s="2"/>
      <c r="AB929" s="2"/>
      <c r="AC929" s="2"/>
      <c r="AD929" s="2"/>
      <c r="AE929" s="2"/>
      <c r="AF929" s="2"/>
      <c r="AG929" s="2"/>
      <c r="AH929" s="2"/>
      <c r="AI929" s="2"/>
      <c r="AJ929" s="2"/>
      <c r="AK929" s="2"/>
      <c r="AL929" s="2"/>
      <c r="AM929" s="2"/>
      <c r="AN929" s="2"/>
    </row>
    <row r="930" spans="2:40">
      <c r="B930" s="26">
        <v>1741</v>
      </c>
      <c r="C930" s="26" t="str">
        <f t="shared" si="108"/>
        <v>Y</v>
      </c>
      <c r="D930" s="26" t="b">
        <f t="shared" si="109"/>
        <v>0</v>
      </c>
      <c r="E930" s="26" t="str">
        <f t="shared" si="110"/>
        <v>N</v>
      </c>
      <c r="F930" s="2" t="s">
        <v>9201</v>
      </c>
      <c r="G930" s="2" t="str">
        <f t="shared" si="111"/>
        <v/>
      </c>
      <c r="H930" s="16" t="s">
        <v>388</v>
      </c>
      <c r="I930" s="16"/>
      <c r="J930" s="16"/>
      <c r="K930" s="31" t="s">
        <v>7701</v>
      </c>
      <c r="L930" s="31" t="s">
        <v>7702</v>
      </c>
      <c r="M930" s="31" t="s">
        <v>7703</v>
      </c>
      <c r="N930" s="2" t="s">
        <v>7765</v>
      </c>
      <c r="O930" s="2" t="s">
        <v>7705</v>
      </c>
      <c r="P930" s="155" t="s">
        <v>7788</v>
      </c>
      <c r="Q930" s="2" t="s">
        <v>7807</v>
      </c>
      <c r="R930" s="2">
        <v>96700806</v>
      </c>
      <c r="S930" s="159" t="s">
        <v>9200</v>
      </c>
      <c r="T930" s="159">
        <v>2322</v>
      </c>
      <c r="U930" s="159" t="s">
        <v>107</v>
      </c>
      <c r="V930" s="3" t="s">
        <v>7709</v>
      </c>
      <c r="W930" s="2">
        <v>265</v>
      </c>
      <c r="X930" s="2"/>
      <c r="Y930" s="2"/>
      <c r="Z930" s="2"/>
      <c r="AA930" s="2"/>
      <c r="AB930" s="2"/>
      <c r="AC930" s="2"/>
      <c r="AD930" s="2"/>
      <c r="AE930" s="2"/>
      <c r="AF930" s="2"/>
      <c r="AG930" s="2"/>
      <c r="AH930" s="2"/>
      <c r="AI930" s="2"/>
      <c r="AJ930" s="2"/>
      <c r="AK930" s="2"/>
      <c r="AL930" s="2"/>
      <c r="AM930" s="2"/>
      <c r="AN930" s="2"/>
    </row>
    <row r="931" spans="2:40">
      <c r="B931" s="26">
        <v>1754</v>
      </c>
      <c r="C931" s="26" t="str">
        <f t="shared" si="108"/>
        <v>Y</v>
      </c>
      <c r="D931" s="26" t="b">
        <f t="shared" si="109"/>
        <v>1</v>
      </c>
      <c r="E931" s="26" t="str">
        <f t="shared" si="110"/>
        <v>Y</v>
      </c>
      <c r="F931" s="2" t="s">
        <v>9202</v>
      </c>
      <c r="G931" s="2" t="str">
        <f t="shared" si="111"/>
        <v>ConTab_BOM_KP_Baseplates_1754</v>
      </c>
      <c r="H931" s="16" t="s">
        <v>388</v>
      </c>
      <c r="I931" s="16"/>
      <c r="J931" s="16"/>
      <c r="K931" s="31" t="s">
        <v>7701</v>
      </c>
      <c r="L931" s="31" t="s">
        <v>7702</v>
      </c>
      <c r="M931" s="31" t="s">
        <v>7703</v>
      </c>
      <c r="N931" s="2" t="s">
        <v>7719</v>
      </c>
      <c r="O931" s="2" t="s">
        <v>7814</v>
      </c>
      <c r="P931" s="155" t="s">
        <v>7706</v>
      </c>
      <c r="Q931" s="2" t="s">
        <v>7720</v>
      </c>
      <c r="R931" s="2" t="s">
        <v>544</v>
      </c>
      <c r="S931" s="159" t="s">
        <v>9203</v>
      </c>
      <c r="T931" s="159">
        <v>1560</v>
      </c>
      <c r="U931" s="159" t="s">
        <v>107</v>
      </c>
      <c r="V931" s="3" t="s">
        <v>7709</v>
      </c>
      <c r="W931" s="2">
        <v>70</v>
      </c>
      <c r="X931" s="2"/>
      <c r="Y931" s="2"/>
      <c r="Z931" s="2"/>
      <c r="AA931" s="2"/>
      <c r="AB931" s="2"/>
      <c r="AC931" s="2"/>
      <c r="AD931" s="2"/>
      <c r="AE931" s="2"/>
      <c r="AF931" s="2"/>
      <c r="AG931" s="2"/>
      <c r="AH931" s="2"/>
      <c r="AI931" s="2"/>
      <c r="AJ931" s="2"/>
      <c r="AK931" s="2"/>
      <c r="AL931" s="2"/>
      <c r="AM931" s="2"/>
      <c r="AN931" s="2"/>
    </row>
    <row r="932" spans="2:40">
      <c r="B932" s="26">
        <v>1755</v>
      </c>
      <c r="C932" s="26" t="str">
        <f t="shared" si="108"/>
        <v>Y</v>
      </c>
      <c r="D932" s="26" t="b">
        <f t="shared" si="109"/>
        <v>1</v>
      </c>
      <c r="E932" s="26" t="str">
        <f t="shared" si="110"/>
        <v>Y</v>
      </c>
      <c r="F932" s="2" t="s">
        <v>9204</v>
      </c>
      <c r="G932" s="2" t="str">
        <f t="shared" si="111"/>
        <v>ConTab_BOM_KP_Baseplates_1755</v>
      </c>
      <c r="H932" s="16" t="s">
        <v>388</v>
      </c>
      <c r="I932" s="16"/>
      <c r="J932" s="16"/>
      <c r="K932" s="31" t="s">
        <v>7701</v>
      </c>
      <c r="L932" s="31" t="s">
        <v>7702</v>
      </c>
      <c r="M932" s="31" t="s">
        <v>7703</v>
      </c>
      <c r="N932" s="2" t="s">
        <v>7723</v>
      </c>
      <c r="O932" s="2" t="s">
        <v>7814</v>
      </c>
      <c r="P932" s="155" t="s">
        <v>7706</v>
      </c>
      <c r="Q932" s="2" t="s">
        <v>7720</v>
      </c>
      <c r="R932" s="2" t="s">
        <v>544</v>
      </c>
      <c r="S932" s="159" t="s">
        <v>9203</v>
      </c>
      <c r="T932" s="159">
        <v>1560</v>
      </c>
      <c r="U932" s="159" t="s">
        <v>107</v>
      </c>
      <c r="V932" s="3" t="s">
        <v>7709</v>
      </c>
      <c r="W932" s="2">
        <v>70</v>
      </c>
      <c r="X932" s="2"/>
      <c r="Y932" s="2"/>
      <c r="Z932" s="2"/>
      <c r="AA932" s="2"/>
      <c r="AB932" s="2"/>
      <c r="AC932" s="2"/>
      <c r="AD932" s="2"/>
      <c r="AE932" s="2"/>
      <c r="AF932" s="2"/>
      <c r="AG932" s="2"/>
      <c r="AH932" s="2"/>
      <c r="AI932" s="2"/>
      <c r="AJ932" s="2"/>
      <c r="AK932" s="2"/>
      <c r="AL932" s="2"/>
      <c r="AM932" s="2"/>
      <c r="AN932" s="2"/>
    </row>
    <row r="933" spans="2:40">
      <c r="B933" s="26">
        <v>1756</v>
      </c>
      <c r="C933" s="26" t="str">
        <f t="shared" si="108"/>
        <v>Y</v>
      </c>
      <c r="D933" s="26" t="b">
        <f t="shared" si="109"/>
        <v>1</v>
      </c>
      <c r="E933" s="26" t="str">
        <f t="shared" si="110"/>
        <v>Y</v>
      </c>
      <c r="F933" s="2" t="s">
        <v>9205</v>
      </c>
      <c r="G933" s="2" t="str">
        <f t="shared" si="111"/>
        <v>ConTab_BOM_KP_Baseplates_1756</v>
      </c>
      <c r="H933" s="16" t="s">
        <v>388</v>
      </c>
      <c r="I933" s="16"/>
      <c r="J933" s="16"/>
      <c r="K933" s="31" t="s">
        <v>7701</v>
      </c>
      <c r="L933" s="31" t="s">
        <v>7702</v>
      </c>
      <c r="M933" s="31" t="s">
        <v>7703</v>
      </c>
      <c r="N933" s="2" t="s">
        <v>7725</v>
      </c>
      <c r="O933" s="2" t="s">
        <v>7814</v>
      </c>
      <c r="P933" s="155" t="s">
        <v>7706</v>
      </c>
      <c r="Q933" s="2" t="s">
        <v>7732</v>
      </c>
      <c r="R933" s="2" t="s">
        <v>544</v>
      </c>
      <c r="S933" s="159" t="s">
        <v>9206</v>
      </c>
      <c r="T933" s="159">
        <v>1627</v>
      </c>
      <c r="U933" s="159" t="s">
        <v>107</v>
      </c>
      <c r="V933" s="3" t="s">
        <v>7709</v>
      </c>
      <c r="W933" s="2">
        <v>135</v>
      </c>
      <c r="X933" s="2"/>
      <c r="Y933" s="2"/>
      <c r="Z933" s="2"/>
      <c r="AA933" s="2"/>
      <c r="AB933" s="2"/>
      <c r="AC933" s="2"/>
      <c r="AD933" s="2"/>
      <c r="AE933" s="2"/>
      <c r="AF933" s="2"/>
      <c r="AG933" s="2"/>
      <c r="AH933" s="2"/>
      <c r="AI933" s="2"/>
      <c r="AJ933" s="2"/>
      <c r="AK933" s="2"/>
      <c r="AL933" s="2"/>
      <c r="AM933" s="2"/>
      <c r="AN933" s="2"/>
    </row>
    <row r="934" spans="2:40">
      <c r="B934" s="26">
        <v>1757</v>
      </c>
      <c r="C934" s="26" t="str">
        <f t="shared" si="108"/>
        <v>Y</v>
      </c>
      <c r="D934" s="26" t="b">
        <f t="shared" si="109"/>
        <v>1</v>
      </c>
      <c r="E934" s="26" t="str">
        <f t="shared" si="110"/>
        <v>Y</v>
      </c>
      <c r="F934" s="2" t="s">
        <v>9207</v>
      </c>
      <c r="G934" s="2" t="str">
        <f t="shared" si="111"/>
        <v>ConTab_BOM_KP_Baseplates_1757</v>
      </c>
      <c r="H934" s="16" t="s">
        <v>388</v>
      </c>
      <c r="I934" s="16"/>
      <c r="J934" s="16"/>
      <c r="K934" s="31" t="s">
        <v>7701</v>
      </c>
      <c r="L934" s="31" t="s">
        <v>7702</v>
      </c>
      <c r="M934" s="31" t="s">
        <v>7703</v>
      </c>
      <c r="N934" s="2" t="s">
        <v>7729</v>
      </c>
      <c r="O934" s="2" t="s">
        <v>7814</v>
      </c>
      <c r="P934" s="155" t="s">
        <v>7706</v>
      </c>
      <c r="Q934" s="2" t="s">
        <v>7732</v>
      </c>
      <c r="R934" s="2" t="s">
        <v>544</v>
      </c>
      <c r="S934" s="159" t="s">
        <v>9206</v>
      </c>
      <c r="T934" s="159">
        <v>1627</v>
      </c>
      <c r="U934" s="159" t="s">
        <v>107</v>
      </c>
      <c r="V934" s="3" t="s">
        <v>7709</v>
      </c>
      <c r="W934" s="2">
        <v>135</v>
      </c>
      <c r="X934" s="2"/>
      <c r="Y934" s="2"/>
      <c r="Z934" s="2"/>
      <c r="AA934" s="2"/>
      <c r="AB934" s="2"/>
      <c r="AC934" s="2"/>
      <c r="AD934" s="2"/>
      <c r="AE934" s="2"/>
      <c r="AF934" s="2"/>
      <c r="AG934" s="2"/>
      <c r="AH934" s="2"/>
      <c r="AI934" s="2"/>
      <c r="AJ934" s="2"/>
      <c r="AK934" s="2"/>
      <c r="AL934" s="2"/>
      <c r="AM934" s="2"/>
      <c r="AN934" s="2"/>
    </row>
    <row r="935" spans="2:40">
      <c r="B935" s="26">
        <v>1758</v>
      </c>
      <c r="C935" s="26" t="str">
        <f t="shared" si="108"/>
        <v>Y</v>
      </c>
      <c r="D935" s="26" t="b">
        <f t="shared" si="109"/>
        <v>1</v>
      </c>
      <c r="E935" s="26" t="str">
        <f t="shared" si="110"/>
        <v>Y</v>
      </c>
      <c r="F935" s="2" t="s">
        <v>9208</v>
      </c>
      <c r="G935" s="2" t="str">
        <f t="shared" si="111"/>
        <v>ConTab_BOM_KP_Baseplates_1758</v>
      </c>
      <c r="H935" s="16" t="s">
        <v>388</v>
      </c>
      <c r="I935" s="16"/>
      <c r="J935" s="16"/>
      <c r="K935" s="31" t="s">
        <v>7701</v>
      </c>
      <c r="L935" s="31" t="s">
        <v>7702</v>
      </c>
      <c r="M935" s="31" t="s">
        <v>7703</v>
      </c>
      <c r="N935" s="2" t="s">
        <v>7900</v>
      </c>
      <c r="O935" s="2" t="s">
        <v>7814</v>
      </c>
      <c r="P935" s="155" t="s">
        <v>7706</v>
      </c>
      <c r="Q935" s="2" t="s">
        <v>8183</v>
      </c>
      <c r="R935" s="2" t="s">
        <v>544</v>
      </c>
      <c r="S935" s="159" t="s">
        <v>9209</v>
      </c>
      <c r="T935" s="159">
        <v>1762</v>
      </c>
      <c r="U935" s="159" t="s">
        <v>107</v>
      </c>
      <c r="V935" s="3" t="s">
        <v>7709</v>
      </c>
      <c r="W935" s="2">
        <v>200</v>
      </c>
      <c r="X935" s="2"/>
      <c r="Y935" s="2"/>
      <c r="Z935" s="2"/>
      <c r="AA935" s="2"/>
      <c r="AB935" s="2"/>
      <c r="AC935" s="2"/>
      <c r="AD935" s="2"/>
      <c r="AE935" s="2"/>
      <c r="AF935" s="2"/>
      <c r="AG935" s="2"/>
      <c r="AH935" s="2"/>
      <c r="AI935" s="2"/>
      <c r="AJ935" s="2"/>
      <c r="AK935" s="2"/>
      <c r="AL935" s="2"/>
      <c r="AM935" s="2"/>
      <c r="AN935" s="2"/>
    </row>
    <row r="936" spans="2:40">
      <c r="B936" s="26">
        <v>1759</v>
      </c>
      <c r="C936" s="26" t="str">
        <f t="shared" si="108"/>
        <v>Y</v>
      </c>
      <c r="D936" s="26" t="b">
        <f t="shared" si="109"/>
        <v>1</v>
      </c>
      <c r="E936" s="26" t="str">
        <f t="shared" si="110"/>
        <v>Y</v>
      </c>
      <c r="F936" s="2" t="s">
        <v>9210</v>
      </c>
      <c r="G936" s="2" t="str">
        <f t="shared" si="111"/>
        <v>ConTab_BOM_KP_Baseplates_1759</v>
      </c>
      <c r="H936" s="16" t="s">
        <v>388</v>
      </c>
      <c r="I936" s="16"/>
      <c r="J936" s="16"/>
      <c r="K936" s="31" t="s">
        <v>7701</v>
      </c>
      <c r="L936" s="31" t="s">
        <v>7702</v>
      </c>
      <c r="M936" s="31" t="s">
        <v>7703</v>
      </c>
      <c r="N936" s="2" t="s">
        <v>7903</v>
      </c>
      <c r="O936" s="2" t="s">
        <v>7814</v>
      </c>
      <c r="P936" s="155" t="s">
        <v>7706</v>
      </c>
      <c r="Q936" s="2" t="s">
        <v>8183</v>
      </c>
      <c r="R936" s="2" t="s">
        <v>544</v>
      </c>
      <c r="S936" s="159" t="s">
        <v>9209</v>
      </c>
      <c r="T936" s="159">
        <v>1762</v>
      </c>
      <c r="U936" s="159" t="s">
        <v>107</v>
      </c>
      <c r="V936" s="3" t="s">
        <v>7709</v>
      </c>
      <c r="W936" s="2">
        <v>200</v>
      </c>
      <c r="X936" s="2"/>
      <c r="Y936" s="2"/>
      <c r="Z936" s="2"/>
      <c r="AA936" s="2"/>
      <c r="AB936" s="2"/>
      <c r="AC936" s="2"/>
      <c r="AD936" s="2"/>
      <c r="AE936" s="2"/>
      <c r="AF936" s="2"/>
      <c r="AG936" s="2"/>
      <c r="AH936" s="2"/>
      <c r="AI936" s="2"/>
      <c r="AJ936" s="2"/>
      <c r="AK936" s="2"/>
      <c r="AL936" s="2"/>
      <c r="AM936" s="2"/>
      <c r="AN936" s="2"/>
    </row>
    <row r="937" spans="2:40">
      <c r="B937" s="26">
        <v>1760</v>
      </c>
      <c r="C937" s="26" t="str">
        <f t="shared" si="108"/>
        <v>Y</v>
      </c>
      <c r="D937" s="26" t="b">
        <f t="shared" si="109"/>
        <v>1</v>
      </c>
      <c r="E937" s="26" t="str">
        <f t="shared" si="110"/>
        <v>Y</v>
      </c>
      <c r="F937" s="2" t="s">
        <v>9211</v>
      </c>
      <c r="G937" s="2" t="str">
        <f t="shared" si="111"/>
        <v>ConTab_BOM_KP_Baseplates_1760</v>
      </c>
      <c r="H937" s="16" t="s">
        <v>388</v>
      </c>
      <c r="I937" s="16"/>
      <c r="J937" s="16"/>
      <c r="K937" s="31" t="s">
        <v>7701</v>
      </c>
      <c r="L937" s="31" t="s">
        <v>7702</v>
      </c>
      <c r="M937" s="31" t="s">
        <v>7703</v>
      </c>
      <c r="N937" s="2" t="s">
        <v>8187</v>
      </c>
      <c r="O937" s="2" t="s">
        <v>7814</v>
      </c>
      <c r="P937" s="155" t="s">
        <v>7706</v>
      </c>
      <c r="Q937" s="2" t="s">
        <v>8188</v>
      </c>
      <c r="R937" s="2" t="s">
        <v>544</v>
      </c>
      <c r="S937" s="159" t="s">
        <v>9212</v>
      </c>
      <c r="T937" s="159">
        <v>1899</v>
      </c>
      <c r="U937" s="159" t="s">
        <v>107</v>
      </c>
      <c r="V937" s="3" t="s">
        <v>7709</v>
      </c>
      <c r="W937" s="2">
        <v>240</v>
      </c>
      <c r="X937" s="2"/>
      <c r="Y937" s="2"/>
      <c r="Z937" s="2"/>
      <c r="AA937" s="2"/>
      <c r="AB937" s="2"/>
      <c r="AC937" s="2"/>
      <c r="AD937" s="2"/>
      <c r="AE937" s="2"/>
      <c r="AF937" s="2"/>
      <c r="AG937" s="2"/>
      <c r="AH937" s="2"/>
      <c r="AI937" s="2"/>
      <c r="AJ937" s="2"/>
      <c r="AK937" s="2"/>
      <c r="AL937" s="2"/>
      <c r="AM937" s="2"/>
      <c r="AN937" s="2"/>
    </row>
    <row r="938" spans="2:40">
      <c r="B938" s="26">
        <v>1761</v>
      </c>
      <c r="C938" s="26" t="str">
        <f t="shared" si="108"/>
        <v>Y</v>
      </c>
      <c r="D938" s="26" t="b">
        <f t="shared" si="109"/>
        <v>1</v>
      </c>
      <c r="E938" s="26" t="str">
        <f t="shared" si="110"/>
        <v>Y</v>
      </c>
      <c r="F938" s="2" t="s">
        <v>9213</v>
      </c>
      <c r="G938" s="2" t="str">
        <f t="shared" si="111"/>
        <v>ConTab_BOM_KP_Baseplates_1761</v>
      </c>
      <c r="H938" s="16" t="s">
        <v>388</v>
      </c>
      <c r="I938" s="16"/>
      <c r="J938" s="16"/>
      <c r="K938" s="31" t="s">
        <v>7701</v>
      </c>
      <c r="L938" s="31" t="s">
        <v>7702</v>
      </c>
      <c r="M938" s="31" t="s">
        <v>7703</v>
      </c>
      <c r="N938" s="2" t="s">
        <v>8191</v>
      </c>
      <c r="O938" s="2" t="s">
        <v>7814</v>
      </c>
      <c r="P938" s="155" t="s">
        <v>7706</v>
      </c>
      <c r="Q938" s="2" t="s">
        <v>8188</v>
      </c>
      <c r="R938" s="2" t="s">
        <v>544</v>
      </c>
      <c r="S938" s="159" t="s">
        <v>9212</v>
      </c>
      <c r="T938" s="159">
        <v>1899</v>
      </c>
      <c r="U938" s="159" t="s">
        <v>107</v>
      </c>
      <c r="V938" s="3" t="s">
        <v>7709</v>
      </c>
      <c r="W938" s="2">
        <v>240</v>
      </c>
      <c r="X938" s="2"/>
      <c r="Y938" s="2"/>
      <c r="Z938" s="2"/>
      <c r="AA938" s="2"/>
      <c r="AB938" s="2"/>
      <c r="AC938" s="2"/>
      <c r="AD938" s="2"/>
      <c r="AE938" s="2"/>
      <c r="AF938" s="2"/>
      <c r="AG938" s="2"/>
      <c r="AH938" s="2"/>
      <c r="AI938" s="2"/>
      <c r="AJ938" s="2"/>
      <c r="AK938" s="2"/>
      <c r="AL938" s="2"/>
      <c r="AM938" s="2"/>
      <c r="AN938" s="2"/>
    </row>
    <row r="939" spans="2:40">
      <c r="B939" s="26">
        <v>1762</v>
      </c>
      <c r="C939" s="26" t="str">
        <f t="shared" si="108"/>
        <v>Y</v>
      </c>
      <c r="D939" s="26" t="b">
        <f t="shared" si="109"/>
        <v>1</v>
      </c>
      <c r="E939" s="26" t="str">
        <f t="shared" si="110"/>
        <v>Y</v>
      </c>
      <c r="F939" s="2" t="s">
        <v>9214</v>
      </c>
      <c r="G939" s="2" t="str">
        <f t="shared" si="111"/>
        <v>ConTab_BOM_KP_Baseplates_1762</v>
      </c>
      <c r="H939" s="16" t="s">
        <v>388</v>
      </c>
      <c r="I939" s="16"/>
      <c r="J939" s="16"/>
      <c r="K939" s="31" t="s">
        <v>7701</v>
      </c>
      <c r="L939" s="31" t="s">
        <v>7702</v>
      </c>
      <c r="M939" s="31" t="s">
        <v>7703</v>
      </c>
      <c r="N939" s="2" t="s">
        <v>8695</v>
      </c>
      <c r="O939" s="2" t="s">
        <v>7814</v>
      </c>
      <c r="P939" s="155" t="s">
        <v>7706</v>
      </c>
      <c r="Q939" s="2" t="s">
        <v>8696</v>
      </c>
      <c r="R939" s="2" t="s">
        <v>544</v>
      </c>
      <c r="S939" s="159" t="s">
        <v>9215</v>
      </c>
      <c r="T939" s="159">
        <v>2035</v>
      </c>
      <c r="U939" s="159" t="s">
        <v>107</v>
      </c>
      <c r="V939" s="3" t="s">
        <v>7709</v>
      </c>
      <c r="W939" s="2">
        <v>265</v>
      </c>
      <c r="X939" s="2"/>
      <c r="Y939" s="2"/>
      <c r="Z939" s="2"/>
      <c r="AA939" s="2"/>
      <c r="AB939" s="2"/>
      <c r="AC939" s="2"/>
      <c r="AD939" s="2"/>
      <c r="AE939" s="2"/>
      <c r="AF939" s="2"/>
      <c r="AG939" s="2"/>
      <c r="AH939" s="2"/>
      <c r="AI939" s="2"/>
      <c r="AJ939" s="2"/>
      <c r="AK939" s="2"/>
      <c r="AL939" s="2"/>
      <c r="AM939" s="2"/>
      <c r="AN939" s="2"/>
    </row>
    <row r="940" spans="2:40">
      <c r="B940" s="26">
        <v>1763</v>
      </c>
      <c r="C940" s="26" t="str">
        <f t="shared" si="108"/>
        <v>Y</v>
      </c>
      <c r="D940" s="26" t="b">
        <f t="shared" si="109"/>
        <v>1</v>
      </c>
      <c r="E940" s="26" t="str">
        <f t="shared" si="110"/>
        <v>Y</v>
      </c>
      <c r="F940" s="2" t="s">
        <v>9216</v>
      </c>
      <c r="G940" s="2" t="str">
        <f t="shared" si="111"/>
        <v>ConTab_BOM_KP_Baseplates_1763</v>
      </c>
      <c r="H940" s="16" t="s">
        <v>388</v>
      </c>
      <c r="I940" s="16"/>
      <c r="J940" s="16"/>
      <c r="K940" s="31" t="s">
        <v>7701</v>
      </c>
      <c r="L940" s="31" t="s">
        <v>7702</v>
      </c>
      <c r="M940" s="31" t="s">
        <v>7703</v>
      </c>
      <c r="N940" s="2" t="s">
        <v>8699</v>
      </c>
      <c r="O940" s="2" t="s">
        <v>7814</v>
      </c>
      <c r="P940" s="155" t="s">
        <v>7706</v>
      </c>
      <c r="Q940" s="2" t="s">
        <v>8696</v>
      </c>
      <c r="R940" s="2" t="s">
        <v>544</v>
      </c>
      <c r="S940" s="159" t="s">
        <v>9215</v>
      </c>
      <c r="T940" s="159">
        <v>2035</v>
      </c>
      <c r="U940" s="159" t="s">
        <v>107</v>
      </c>
      <c r="V940" s="3" t="s">
        <v>7709</v>
      </c>
      <c r="W940" s="2">
        <v>265</v>
      </c>
      <c r="X940" s="2"/>
      <c r="Y940" s="2"/>
      <c r="Z940" s="2"/>
      <c r="AA940" s="2"/>
      <c r="AB940" s="2"/>
      <c r="AC940" s="2"/>
      <c r="AD940" s="2"/>
      <c r="AE940" s="2"/>
      <c r="AF940" s="2"/>
      <c r="AG940" s="2"/>
      <c r="AH940" s="2"/>
      <c r="AI940" s="2"/>
      <c r="AJ940" s="2"/>
      <c r="AK940" s="2"/>
      <c r="AL940" s="2"/>
      <c r="AM940" s="2"/>
      <c r="AN940" s="2"/>
    </row>
    <row r="941" spans="2:40">
      <c r="B941" s="26">
        <v>1764</v>
      </c>
      <c r="C941" s="26" t="str">
        <f t="shared" si="108"/>
        <v>Y</v>
      </c>
      <c r="D941" s="26" t="b">
        <f t="shared" si="109"/>
        <v>1</v>
      </c>
      <c r="E941" s="26" t="str">
        <f t="shared" si="110"/>
        <v>Y</v>
      </c>
      <c r="F941" s="2" t="s">
        <v>9217</v>
      </c>
      <c r="G941" s="2" t="str">
        <f t="shared" si="111"/>
        <v>ConTab_BOM_KP_Baseplates_1764</v>
      </c>
      <c r="H941" s="16" t="s">
        <v>388</v>
      </c>
      <c r="I941" s="16"/>
      <c r="J941" s="16"/>
      <c r="K941" s="31" t="s">
        <v>7701</v>
      </c>
      <c r="L941" s="31" t="s">
        <v>7702</v>
      </c>
      <c r="M941" s="31" t="s">
        <v>7703</v>
      </c>
      <c r="N941" s="2" t="s">
        <v>7719</v>
      </c>
      <c r="O941" s="2" t="s">
        <v>7814</v>
      </c>
      <c r="P941" s="155" t="s">
        <v>7737</v>
      </c>
      <c r="Q941" s="2" t="s">
        <v>7749</v>
      </c>
      <c r="R941" s="2" t="s">
        <v>544</v>
      </c>
      <c r="S941" s="159" t="s">
        <v>9218</v>
      </c>
      <c r="T941" s="159">
        <v>1560</v>
      </c>
      <c r="U941" s="159" t="s">
        <v>107</v>
      </c>
      <c r="V941" s="3" t="s">
        <v>7709</v>
      </c>
      <c r="W941" s="2">
        <v>70</v>
      </c>
      <c r="X941" s="2"/>
      <c r="Y941" s="2"/>
      <c r="Z941" s="2"/>
      <c r="AA941" s="2"/>
      <c r="AB941" s="2"/>
      <c r="AC941" s="2"/>
      <c r="AD941" s="2"/>
      <c r="AE941" s="2"/>
      <c r="AF941" s="2"/>
      <c r="AG941" s="2"/>
      <c r="AH941" s="2"/>
      <c r="AI941" s="2"/>
      <c r="AJ941" s="2"/>
      <c r="AK941" s="2"/>
      <c r="AL941" s="2"/>
      <c r="AM941" s="2"/>
      <c r="AN941" s="2"/>
    </row>
    <row r="942" spans="2:40">
      <c r="B942" s="26">
        <v>1765</v>
      </c>
      <c r="C942" s="26" t="str">
        <f t="shared" si="108"/>
        <v>Y</v>
      </c>
      <c r="D942" s="26" t="b">
        <f t="shared" si="109"/>
        <v>1</v>
      </c>
      <c r="E942" s="26" t="str">
        <f t="shared" si="110"/>
        <v>Y</v>
      </c>
      <c r="F942" s="2" t="s">
        <v>9219</v>
      </c>
      <c r="G942" s="2" t="str">
        <f t="shared" si="111"/>
        <v>ConTab_BOM_KP_Baseplates_1765</v>
      </c>
      <c r="H942" s="16" t="s">
        <v>388</v>
      </c>
      <c r="I942" s="16"/>
      <c r="J942" s="16"/>
      <c r="K942" s="31" t="s">
        <v>7701</v>
      </c>
      <c r="L942" s="31" t="s">
        <v>7702</v>
      </c>
      <c r="M942" s="31" t="s">
        <v>7703</v>
      </c>
      <c r="N942" s="2" t="s">
        <v>7723</v>
      </c>
      <c r="O942" s="2" t="s">
        <v>7814</v>
      </c>
      <c r="P942" s="155" t="s">
        <v>7737</v>
      </c>
      <c r="Q942" s="2" t="s">
        <v>7749</v>
      </c>
      <c r="R942" s="2" t="s">
        <v>544</v>
      </c>
      <c r="S942" s="159" t="s">
        <v>9218</v>
      </c>
      <c r="T942" s="159">
        <v>1560</v>
      </c>
      <c r="U942" s="159" t="s">
        <v>107</v>
      </c>
      <c r="V942" s="3" t="s">
        <v>7709</v>
      </c>
      <c r="W942" s="2">
        <v>70</v>
      </c>
      <c r="X942" s="2"/>
      <c r="Y942" s="2"/>
      <c r="Z942" s="2"/>
      <c r="AA942" s="2"/>
      <c r="AB942" s="2"/>
      <c r="AC942" s="2"/>
      <c r="AD942" s="2"/>
      <c r="AE942" s="2"/>
      <c r="AF942" s="2"/>
      <c r="AG942" s="2"/>
      <c r="AH942" s="2"/>
      <c r="AI942" s="2"/>
      <c r="AJ942" s="2"/>
      <c r="AK942" s="2"/>
      <c r="AL942" s="2"/>
      <c r="AM942" s="2"/>
      <c r="AN942" s="2"/>
    </row>
    <row r="943" spans="2:40">
      <c r="B943" s="26">
        <v>1766</v>
      </c>
      <c r="C943" s="26" t="str">
        <f t="shared" si="108"/>
        <v>Y</v>
      </c>
      <c r="D943" s="26" t="b">
        <f t="shared" si="109"/>
        <v>1</v>
      </c>
      <c r="E943" s="26" t="str">
        <f t="shared" si="110"/>
        <v>Y</v>
      </c>
      <c r="F943" s="2" t="s">
        <v>9220</v>
      </c>
      <c r="G943" s="2" t="str">
        <f t="shared" si="111"/>
        <v>ConTab_BOM_KP_Baseplates_1766</v>
      </c>
      <c r="H943" s="16" t="s">
        <v>388</v>
      </c>
      <c r="I943" s="16"/>
      <c r="J943" s="16"/>
      <c r="K943" s="31" t="s">
        <v>7701</v>
      </c>
      <c r="L943" s="31" t="s">
        <v>7702</v>
      </c>
      <c r="M943" s="31" t="s">
        <v>7703</v>
      </c>
      <c r="N943" s="2" t="s">
        <v>7725</v>
      </c>
      <c r="O943" s="2" t="s">
        <v>7814</v>
      </c>
      <c r="P943" s="155" t="s">
        <v>7737</v>
      </c>
      <c r="Q943" s="2" t="s">
        <v>7749</v>
      </c>
      <c r="R943" s="2" t="s">
        <v>544</v>
      </c>
      <c r="S943" s="159" t="s">
        <v>9221</v>
      </c>
      <c r="T943" s="159">
        <v>1627</v>
      </c>
      <c r="U943" s="159" t="s">
        <v>107</v>
      </c>
      <c r="V943" s="3" t="s">
        <v>7709</v>
      </c>
      <c r="W943" s="2">
        <v>135</v>
      </c>
      <c r="X943" s="2"/>
      <c r="Y943" s="2"/>
      <c r="Z943" s="2"/>
      <c r="AA943" s="2"/>
      <c r="AB943" s="2"/>
      <c r="AC943" s="2"/>
      <c r="AD943" s="2"/>
      <c r="AE943" s="2"/>
      <c r="AF943" s="2"/>
      <c r="AG943" s="2"/>
      <c r="AH943" s="2"/>
      <c r="AI943" s="2"/>
      <c r="AJ943" s="2"/>
      <c r="AK943" s="2"/>
      <c r="AL943" s="2"/>
      <c r="AM943" s="2"/>
      <c r="AN943" s="2"/>
    </row>
    <row r="944" spans="2:40">
      <c r="B944" s="26">
        <v>1767</v>
      </c>
      <c r="C944" s="26" t="str">
        <f t="shared" si="108"/>
        <v>Y</v>
      </c>
      <c r="D944" s="26" t="b">
        <f t="shared" si="109"/>
        <v>1</v>
      </c>
      <c r="E944" s="26" t="str">
        <f t="shared" si="110"/>
        <v>Y</v>
      </c>
      <c r="F944" s="2" t="s">
        <v>9222</v>
      </c>
      <c r="G944" s="2" t="str">
        <f t="shared" si="111"/>
        <v>ConTab_BOM_KP_Baseplates_1767</v>
      </c>
      <c r="H944" s="16" t="s">
        <v>388</v>
      </c>
      <c r="I944" s="16"/>
      <c r="J944" s="16"/>
      <c r="K944" s="31" t="s">
        <v>7701</v>
      </c>
      <c r="L944" s="31" t="s">
        <v>7702</v>
      </c>
      <c r="M944" s="31" t="s">
        <v>7703</v>
      </c>
      <c r="N944" s="2" t="s">
        <v>7729</v>
      </c>
      <c r="O944" s="2" t="s">
        <v>7814</v>
      </c>
      <c r="P944" s="155" t="s">
        <v>7737</v>
      </c>
      <c r="Q944" s="2" t="s">
        <v>7749</v>
      </c>
      <c r="R944" s="2" t="s">
        <v>544</v>
      </c>
      <c r="S944" s="159" t="s">
        <v>9221</v>
      </c>
      <c r="T944" s="159">
        <v>1627</v>
      </c>
      <c r="U944" s="159" t="s">
        <v>107</v>
      </c>
      <c r="V944" s="3" t="s">
        <v>7709</v>
      </c>
      <c r="W944" s="2">
        <v>135</v>
      </c>
      <c r="X944" s="2"/>
      <c r="Y944" s="2"/>
      <c r="Z944" s="2"/>
      <c r="AA944" s="2"/>
      <c r="AB944" s="2"/>
      <c r="AC944" s="2"/>
      <c r="AD944" s="2"/>
      <c r="AE944" s="2"/>
      <c r="AF944" s="2"/>
      <c r="AG944" s="2"/>
      <c r="AH944" s="2"/>
      <c r="AI944" s="2"/>
      <c r="AJ944" s="2"/>
      <c r="AK944" s="2"/>
      <c r="AL944" s="2"/>
      <c r="AM944" s="2"/>
      <c r="AN944" s="2"/>
    </row>
    <row r="945" spans="2:40">
      <c r="B945" s="26">
        <v>1768</v>
      </c>
      <c r="C945" s="26" t="str">
        <f t="shared" si="108"/>
        <v>Y</v>
      </c>
      <c r="D945" s="26" t="b">
        <f t="shared" si="109"/>
        <v>1</v>
      </c>
      <c r="E945" s="26" t="str">
        <f t="shared" si="110"/>
        <v>Y</v>
      </c>
      <c r="F945" s="2" t="s">
        <v>9223</v>
      </c>
      <c r="G945" s="2" t="str">
        <f t="shared" si="111"/>
        <v>ConTab_BOM_KP_Baseplates_1768</v>
      </c>
      <c r="H945" s="16" t="s">
        <v>388</v>
      </c>
      <c r="I945" s="16"/>
      <c r="J945" s="16"/>
      <c r="K945" s="31" t="s">
        <v>7701</v>
      </c>
      <c r="L945" s="31" t="s">
        <v>7702</v>
      </c>
      <c r="M945" s="31" t="s">
        <v>7703</v>
      </c>
      <c r="N945" s="2" t="s">
        <v>7900</v>
      </c>
      <c r="O945" s="2" t="s">
        <v>7814</v>
      </c>
      <c r="P945" s="155" t="s">
        <v>7737</v>
      </c>
      <c r="Q945" s="2" t="s">
        <v>7757</v>
      </c>
      <c r="R945" s="2" t="s">
        <v>544</v>
      </c>
      <c r="S945" s="159" t="s">
        <v>9224</v>
      </c>
      <c r="T945" s="159">
        <v>1762</v>
      </c>
      <c r="U945" s="159" t="s">
        <v>107</v>
      </c>
      <c r="V945" s="3" t="s">
        <v>7709</v>
      </c>
      <c r="W945" s="2">
        <v>200</v>
      </c>
      <c r="X945" s="2"/>
      <c r="Y945" s="2"/>
      <c r="Z945" s="2"/>
      <c r="AA945" s="2"/>
      <c r="AB945" s="2"/>
      <c r="AC945" s="2"/>
      <c r="AD945" s="2"/>
      <c r="AE945" s="2"/>
      <c r="AF945" s="2"/>
      <c r="AG945" s="2"/>
      <c r="AH945" s="2"/>
      <c r="AI945" s="2"/>
      <c r="AJ945" s="2"/>
      <c r="AK945" s="2"/>
      <c r="AL945" s="2"/>
      <c r="AM945" s="2"/>
      <c r="AN945" s="2"/>
    </row>
    <row r="946" spans="2:40">
      <c r="B946" s="26">
        <v>1769</v>
      </c>
      <c r="C946" s="26" t="str">
        <f t="shared" si="108"/>
        <v>Y</v>
      </c>
      <c r="D946" s="26" t="b">
        <f t="shared" si="109"/>
        <v>1</v>
      </c>
      <c r="E946" s="26" t="str">
        <f t="shared" si="110"/>
        <v>Y</v>
      </c>
      <c r="F946" s="2" t="s">
        <v>9225</v>
      </c>
      <c r="G946" s="2" t="str">
        <f t="shared" si="111"/>
        <v>ConTab_BOM_KP_Baseplates_1769</v>
      </c>
      <c r="H946" s="16" t="s">
        <v>388</v>
      </c>
      <c r="I946" s="16"/>
      <c r="J946" s="16"/>
      <c r="K946" s="31" t="s">
        <v>7701</v>
      </c>
      <c r="L946" s="31" t="s">
        <v>7702</v>
      </c>
      <c r="M946" s="31" t="s">
        <v>7703</v>
      </c>
      <c r="N946" s="2" t="s">
        <v>7903</v>
      </c>
      <c r="O946" s="2" t="s">
        <v>7814</v>
      </c>
      <c r="P946" s="155" t="s">
        <v>7737</v>
      </c>
      <c r="Q946" s="2" t="s">
        <v>7757</v>
      </c>
      <c r="R946" s="2" t="s">
        <v>544</v>
      </c>
      <c r="S946" s="159" t="s">
        <v>9224</v>
      </c>
      <c r="T946" s="159">
        <v>1762</v>
      </c>
      <c r="U946" s="159" t="s">
        <v>107</v>
      </c>
      <c r="V946" s="3" t="s">
        <v>7709</v>
      </c>
      <c r="W946" s="2">
        <v>200</v>
      </c>
      <c r="X946" s="2"/>
      <c r="Y946" s="2"/>
      <c r="Z946" s="2"/>
      <c r="AA946" s="2"/>
      <c r="AB946" s="2"/>
      <c r="AC946" s="2"/>
      <c r="AD946" s="2"/>
      <c r="AE946" s="2"/>
      <c r="AF946" s="2"/>
      <c r="AG946" s="2"/>
      <c r="AH946" s="2"/>
      <c r="AI946" s="2"/>
      <c r="AJ946" s="2"/>
      <c r="AK946" s="2"/>
      <c r="AL946" s="2"/>
      <c r="AM946" s="2"/>
      <c r="AN946" s="2"/>
    </row>
    <row r="947" spans="2:40">
      <c r="B947" s="26">
        <v>1770</v>
      </c>
      <c r="C947" s="26" t="str">
        <f t="shared" si="108"/>
        <v>Y</v>
      </c>
      <c r="D947" s="26" t="b">
        <f t="shared" si="109"/>
        <v>1</v>
      </c>
      <c r="E947" s="26" t="str">
        <f t="shared" si="110"/>
        <v>Y</v>
      </c>
      <c r="F947" s="2" t="s">
        <v>9226</v>
      </c>
      <c r="G947" s="2" t="str">
        <f t="shared" si="111"/>
        <v>ConTab_BOM_KP_Baseplates_1770</v>
      </c>
      <c r="H947" s="16" t="s">
        <v>388</v>
      </c>
      <c r="I947" s="16"/>
      <c r="J947" s="16"/>
      <c r="K947" s="31" t="s">
        <v>7701</v>
      </c>
      <c r="L947" s="31" t="s">
        <v>7702</v>
      </c>
      <c r="M947" s="31" t="s">
        <v>7703</v>
      </c>
      <c r="N947" s="2" t="s">
        <v>8187</v>
      </c>
      <c r="O947" s="2" t="s">
        <v>7814</v>
      </c>
      <c r="P947" s="155" t="s">
        <v>7737</v>
      </c>
      <c r="Q947" s="2" t="s">
        <v>8046</v>
      </c>
      <c r="R947" s="2" t="s">
        <v>544</v>
      </c>
      <c r="S947" s="159" t="s">
        <v>9227</v>
      </c>
      <c r="T947" s="159">
        <v>1899</v>
      </c>
      <c r="U947" s="159" t="s">
        <v>107</v>
      </c>
      <c r="V947" s="3" t="s">
        <v>7709</v>
      </c>
      <c r="W947" s="2">
        <v>240</v>
      </c>
      <c r="X947" s="2"/>
      <c r="Y947" s="2"/>
      <c r="Z947" s="2"/>
      <c r="AA947" s="2"/>
      <c r="AB947" s="2"/>
      <c r="AC947" s="2"/>
      <c r="AD947" s="2"/>
      <c r="AE947" s="2"/>
      <c r="AF947" s="2"/>
      <c r="AG947" s="2"/>
      <c r="AH947" s="2"/>
      <c r="AI947" s="2"/>
      <c r="AJ947" s="2"/>
      <c r="AK947" s="2"/>
      <c r="AL947" s="2"/>
      <c r="AM947" s="2"/>
      <c r="AN947" s="2"/>
    </row>
    <row r="948" spans="2:40">
      <c r="B948" s="26">
        <v>1771</v>
      </c>
      <c r="C948" s="26" t="str">
        <f t="shared" si="108"/>
        <v>Y</v>
      </c>
      <c r="D948" s="26" t="b">
        <f t="shared" si="109"/>
        <v>1</v>
      </c>
      <c r="E948" s="26" t="str">
        <f t="shared" si="110"/>
        <v>Y</v>
      </c>
      <c r="F948" s="2" t="s">
        <v>9228</v>
      </c>
      <c r="G948" s="2" t="str">
        <f t="shared" si="111"/>
        <v>ConTab_BOM_KP_Baseplates_1771</v>
      </c>
      <c r="H948" s="16" t="s">
        <v>388</v>
      </c>
      <c r="I948" s="16"/>
      <c r="J948" s="16"/>
      <c r="K948" s="31" t="s">
        <v>7701</v>
      </c>
      <c r="L948" s="31" t="s">
        <v>7702</v>
      </c>
      <c r="M948" s="31" t="s">
        <v>7703</v>
      </c>
      <c r="N948" s="2" t="s">
        <v>8191</v>
      </c>
      <c r="O948" s="2" t="s">
        <v>7814</v>
      </c>
      <c r="P948" s="155" t="s">
        <v>7737</v>
      </c>
      <c r="Q948" s="2" t="s">
        <v>8046</v>
      </c>
      <c r="R948" s="2" t="s">
        <v>544</v>
      </c>
      <c r="S948" s="159" t="s">
        <v>9227</v>
      </c>
      <c r="T948" s="159">
        <v>1899</v>
      </c>
      <c r="U948" s="159" t="s">
        <v>107</v>
      </c>
      <c r="V948" s="3" t="s">
        <v>7709</v>
      </c>
      <c r="W948" s="2">
        <v>240</v>
      </c>
      <c r="X948" s="2"/>
      <c r="Y948" s="2"/>
      <c r="Z948" s="2"/>
      <c r="AA948" s="2"/>
      <c r="AB948" s="2"/>
      <c r="AC948" s="2"/>
      <c r="AD948" s="2"/>
      <c r="AE948" s="2"/>
      <c r="AF948" s="2"/>
      <c r="AG948" s="2"/>
      <c r="AH948" s="2"/>
      <c r="AI948" s="2"/>
      <c r="AJ948" s="2"/>
      <c r="AK948" s="2"/>
      <c r="AL948" s="2"/>
      <c r="AM948" s="2"/>
      <c r="AN948" s="2"/>
    </row>
    <row r="949" spans="2:40">
      <c r="B949" s="26">
        <v>1772</v>
      </c>
      <c r="C949" s="26" t="str">
        <f t="shared" si="108"/>
        <v>Y</v>
      </c>
      <c r="D949" s="26" t="b">
        <f t="shared" si="109"/>
        <v>1</v>
      </c>
      <c r="E949" s="26" t="str">
        <f t="shared" si="110"/>
        <v>Y</v>
      </c>
      <c r="F949" s="2" t="s">
        <v>9229</v>
      </c>
      <c r="G949" s="2" t="str">
        <f t="shared" si="111"/>
        <v>ConTab_BOM_KP_Baseplates_1772</v>
      </c>
      <c r="H949" s="16" t="s">
        <v>388</v>
      </c>
      <c r="I949" s="16"/>
      <c r="J949" s="16"/>
      <c r="K949" s="31" t="s">
        <v>7701</v>
      </c>
      <c r="L949" s="31" t="s">
        <v>7702</v>
      </c>
      <c r="M949" s="31" t="s">
        <v>7703</v>
      </c>
      <c r="N949" s="2" t="s">
        <v>8695</v>
      </c>
      <c r="O949" s="2" t="s">
        <v>7814</v>
      </c>
      <c r="P949" s="155" t="s">
        <v>7737</v>
      </c>
      <c r="Q949" s="2" t="s">
        <v>8332</v>
      </c>
      <c r="R949" s="2" t="s">
        <v>544</v>
      </c>
      <c r="S949" s="159" t="s">
        <v>9230</v>
      </c>
      <c r="T949" s="159">
        <v>2035</v>
      </c>
      <c r="U949" s="159" t="s">
        <v>107</v>
      </c>
      <c r="V949" s="3" t="s">
        <v>7709</v>
      </c>
      <c r="W949" s="2">
        <v>265</v>
      </c>
      <c r="X949" s="2"/>
      <c r="Y949" s="2"/>
      <c r="Z949" s="2"/>
      <c r="AA949" s="2"/>
      <c r="AB949" s="2"/>
      <c r="AC949" s="2"/>
      <c r="AD949" s="2"/>
      <c r="AE949" s="2"/>
      <c r="AF949" s="2"/>
      <c r="AG949" s="2"/>
      <c r="AH949" s="2"/>
      <c r="AI949" s="2"/>
      <c r="AJ949" s="2"/>
      <c r="AK949" s="2"/>
      <c r="AL949" s="2"/>
      <c r="AM949" s="2"/>
      <c r="AN949" s="2"/>
    </row>
    <row r="950" spans="2:40">
      <c r="B950" s="26">
        <v>1773</v>
      </c>
      <c r="C950" s="26" t="str">
        <f t="shared" si="108"/>
        <v>Y</v>
      </c>
      <c r="D950" s="26" t="b">
        <f t="shared" si="109"/>
        <v>1</v>
      </c>
      <c r="E950" s="26" t="str">
        <f t="shared" si="110"/>
        <v>Y</v>
      </c>
      <c r="F950" s="2" t="s">
        <v>9231</v>
      </c>
      <c r="G950" s="2" t="str">
        <f t="shared" si="111"/>
        <v>ConTab_BOM_KP_Baseplates_1773</v>
      </c>
      <c r="H950" s="16" t="s">
        <v>388</v>
      </c>
      <c r="I950" s="16"/>
      <c r="J950" s="16"/>
      <c r="K950" s="31" t="s">
        <v>7701</v>
      </c>
      <c r="L950" s="31" t="s">
        <v>7702</v>
      </c>
      <c r="M950" s="31" t="s">
        <v>7703</v>
      </c>
      <c r="N950" s="2" t="s">
        <v>8699</v>
      </c>
      <c r="O950" s="2" t="s">
        <v>7814</v>
      </c>
      <c r="P950" s="155" t="s">
        <v>7737</v>
      </c>
      <c r="Q950" s="2" t="s">
        <v>8332</v>
      </c>
      <c r="R950" s="2" t="s">
        <v>544</v>
      </c>
      <c r="S950" s="159" t="s">
        <v>9230</v>
      </c>
      <c r="T950" s="159">
        <v>2035</v>
      </c>
      <c r="U950" s="159" t="s">
        <v>107</v>
      </c>
      <c r="V950" s="3" t="s">
        <v>7709</v>
      </c>
      <c r="W950" s="2">
        <v>265</v>
      </c>
      <c r="X950" s="2"/>
      <c r="Y950" s="2"/>
      <c r="Z950" s="2"/>
      <c r="AA950" s="2"/>
      <c r="AB950" s="2"/>
      <c r="AC950" s="2"/>
      <c r="AD950" s="2"/>
      <c r="AE950" s="2"/>
      <c r="AF950" s="2"/>
      <c r="AG950" s="2"/>
      <c r="AH950" s="2"/>
      <c r="AI950" s="2"/>
      <c r="AJ950" s="2"/>
      <c r="AK950" s="2"/>
      <c r="AL950" s="2"/>
      <c r="AM950" s="2"/>
      <c r="AN950" s="2"/>
    </row>
    <row r="951" spans="2:40">
      <c r="B951" s="26">
        <v>1774</v>
      </c>
      <c r="C951" s="26" t="str">
        <f t="shared" si="108"/>
        <v>Y</v>
      </c>
      <c r="D951" s="26" t="b">
        <f t="shared" si="109"/>
        <v>1</v>
      </c>
      <c r="E951" s="26" t="str">
        <f t="shared" si="110"/>
        <v>Y</v>
      </c>
      <c r="F951" s="2" t="s">
        <v>9232</v>
      </c>
      <c r="G951" s="2" t="str">
        <f t="shared" si="111"/>
        <v>ConTab_BOM_KP_Baseplates_1774</v>
      </c>
      <c r="H951" s="16" t="s">
        <v>388</v>
      </c>
      <c r="I951" s="16"/>
      <c r="J951" s="16"/>
      <c r="K951" s="31" t="s">
        <v>7701</v>
      </c>
      <c r="L951" s="31" t="s">
        <v>7702</v>
      </c>
      <c r="M951" s="31" t="s">
        <v>7703</v>
      </c>
      <c r="N951" s="2" t="s">
        <v>7762</v>
      </c>
      <c r="O951" s="2" t="s">
        <v>7814</v>
      </c>
      <c r="P951" s="155" t="s">
        <v>7737</v>
      </c>
      <c r="Q951" s="2" t="s">
        <v>7757</v>
      </c>
      <c r="R951" s="2" t="s">
        <v>544</v>
      </c>
      <c r="S951" s="159" t="s">
        <v>9233</v>
      </c>
      <c r="T951" s="159">
        <v>1970</v>
      </c>
      <c r="U951" s="159" t="s">
        <v>107</v>
      </c>
      <c r="V951" s="3" t="s">
        <v>7709</v>
      </c>
      <c r="W951" s="2">
        <v>265</v>
      </c>
      <c r="X951" s="2"/>
      <c r="Y951" s="2"/>
      <c r="Z951" s="2"/>
      <c r="AA951" s="2"/>
      <c r="AB951" s="2"/>
      <c r="AC951" s="2"/>
      <c r="AD951" s="2"/>
      <c r="AE951" s="2"/>
      <c r="AF951" s="2"/>
      <c r="AG951" s="2"/>
      <c r="AH951" s="2"/>
      <c r="AI951" s="2"/>
      <c r="AJ951" s="2"/>
      <c r="AK951" s="2"/>
      <c r="AL951" s="2"/>
      <c r="AM951" s="2"/>
      <c r="AN951" s="2"/>
    </row>
    <row r="952" spans="2:40">
      <c r="B952" s="26">
        <v>1775</v>
      </c>
      <c r="C952" s="26" t="str">
        <f t="shared" si="108"/>
        <v>Y</v>
      </c>
      <c r="D952" s="26" t="b">
        <f t="shared" si="109"/>
        <v>1</v>
      </c>
      <c r="E952" s="26" t="str">
        <f t="shared" si="110"/>
        <v>Y</v>
      </c>
      <c r="F952" s="2" t="s">
        <v>9234</v>
      </c>
      <c r="G952" s="2" t="str">
        <f t="shared" si="111"/>
        <v>ConTab_BOM_KP_Baseplates_1775</v>
      </c>
      <c r="H952" s="16" t="s">
        <v>388</v>
      </c>
      <c r="I952" s="16"/>
      <c r="J952" s="16"/>
      <c r="K952" s="31" t="s">
        <v>7701</v>
      </c>
      <c r="L952" s="31" t="s">
        <v>7702</v>
      </c>
      <c r="M952" s="31" t="s">
        <v>7703</v>
      </c>
      <c r="N952" s="2" t="s">
        <v>7765</v>
      </c>
      <c r="O952" s="2" t="s">
        <v>7814</v>
      </c>
      <c r="P952" s="155" t="s">
        <v>7737</v>
      </c>
      <c r="Q952" s="2" t="s">
        <v>7757</v>
      </c>
      <c r="R952" s="2" t="s">
        <v>544</v>
      </c>
      <c r="S952" s="159" t="s">
        <v>9233</v>
      </c>
      <c r="T952" s="159">
        <v>1970</v>
      </c>
      <c r="U952" s="159" t="s">
        <v>107</v>
      </c>
      <c r="V952" s="3" t="s">
        <v>7709</v>
      </c>
      <c r="W952" s="2">
        <v>265</v>
      </c>
      <c r="X952" s="2"/>
      <c r="Y952" s="2"/>
      <c r="Z952" s="2"/>
      <c r="AA952" s="2"/>
      <c r="AB952" s="2"/>
      <c r="AC952" s="2"/>
      <c r="AD952" s="2"/>
      <c r="AE952" s="2"/>
      <c r="AF952" s="2"/>
      <c r="AG952" s="2"/>
      <c r="AH952" s="2"/>
      <c r="AI952" s="2"/>
      <c r="AJ952" s="2"/>
      <c r="AK952" s="2"/>
      <c r="AL952" s="2"/>
      <c r="AM952" s="2"/>
      <c r="AN952" s="2"/>
    </row>
    <row r="953" spans="2:40">
      <c r="B953" s="26">
        <v>1788</v>
      </c>
      <c r="C953" s="26" t="str">
        <f t="shared" si="108"/>
        <v>Y</v>
      </c>
      <c r="D953" s="26" t="b">
        <f t="shared" si="109"/>
        <v>0</v>
      </c>
      <c r="E953" s="26" t="str">
        <f t="shared" si="110"/>
        <v>N</v>
      </c>
      <c r="F953" s="2" t="s">
        <v>9235</v>
      </c>
      <c r="G953" s="2" t="str">
        <f t="shared" si="111"/>
        <v/>
      </c>
      <c r="H953" s="16" t="s">
        <v>388</v>
      </c>
      <c r="I953" s="16"/>
      <c r="J953" s="16"/>
      <c r="K953" s="31" t="s">
        <v>7701</v>
      </c>
      <c r="L953" s="31" t="s">
        <v>7702</v>
      </c>
      <c r="M953" s="31" t="s">
        <v>7703</v>
      </c>
      <c r="N953" s="2" t="s">
        <v>7719</v>
      </c>
      <c r="O953" s="2" t="s">
        <v>7814</v>
      </c>
      <c r="P953" s="155" t="s">
        <v>7767</v>
      </c>
      <c r="Q953" s="2" t="s">
        <v>7776</v>
      </c>
      <c r="R953" s="2" t="s">
        <v>544</v>
      </c>
      <c r="S953" s="159" t="s">
        <v>9236</v>
      </c>
      <c r="T953" s="159">
        <v>2107</v>
      </c>
      <c r="U953" s="159" t="s">
        <v>107</v>
      </c>
      <c r="V953" s="3" t="s">
        <v>7709</v>
      </c>
      <c r="W953" s="2">
        <v>70</v>
      </c>
      <c r="X953" s="2"/>
      <c r="Y953" s="2"/>
      <c r="Z953" s="2"/>
      <c r="AA953" s="2"/>
      <c r="AB953" s="2"/>
      <c r="AC953" s="2"/>
      <c r="AD953" s="2"/>
      <c r="AE953" s="2"/>
      <c r="AF953" s="2"/>
      <c r="AG953" s="2"/>
      <c r="AH953" s="2"/>
      <c r="AI953" s="2"/>
      <c r="AJ953" s="2"/>
      <c r="AK953" s="2"/>
      <c r="AL953" s="2"/>
      <c r="AM953" s="2"/>
      <c r="AN953" s="2"/>
    </row>
    <row r="954" spans="2:40">
      <c r="B954" s="26">
        <v>1789</v>
      </c>
      <c r="C954" s="26" t="str">
        <f t="shared" si="108"/>
        <v>Y</v>
      </c>
      <c r="D954" s="26" t="b">
        <f t="shared" si="109"/>
        <v>0</v>
      </c>
      <c r="E954" s="26" t="str">
        <f t="shared" si="110"/>
        <v>N</v>
      </c>
      <c r="F954" s="2" t="s">
        <v>9237</v>
      </c>
      <c r="G954" s="2" t="str">
        <f t="shared" si="111"/>
        <v/>
      </c>
      <c r="H954" s="16" t="s">
        <v>388</v>
      </c>
      <c r="I954" s="16"/>
      <c r="J954" s="16"/>
      <c r="K954" s="31" t="s">
        <v>7701</v>
      </c>
      <c r="L954" s="31" t="s">
        <v>7702</v>
      </c>
      <c r="M954" s="31" t="s">
        <v>7703</v>
      </c>
      <c r="N954" s="2" t="s">
        <v>7723</v>
      </c>
      <c r="O954" s="2" t="s">
        <v>7814</v>
      </c>
      <c r="P954" s="155" t="s">
        <v>7767</v>
      </c>
      <c r="Q954" s="2" t="s">
        <v>7776</v>
      </c>
      <c r="R954" s="2" t="s">
        <v>544</v>
      </c>
      <c r="S954" s="159" t="s">
        <v>9236</v>
      </c>
      <c r="T954" s="159">
        <v>2107</v>
      </c>
      <c r="U954" s="159" t="s">
        <v>107</v>
      </c>
      <c r="V954" s="3" t="s">
        <v>7709</v>
      </c>
      <c r="W954" s="2">
        <v>70</v>
      </c>
      <c r="X954" s="2"/>
      <c r="Y954" s="2"/>
      <c r="Z954" s="2"/>
      <c r="AA954" s="2"/>
      <c r="AB954" s="2"/>
      <c r="AC954" s="2"/>
      <c r="AD954" s="2"/>
      <c r="AE954" s="2"/>
      <c r="AF954" s="2"/>
      <c r="AG954" s="2"/>
      <c r="AH954" s="2"/>
      <c r="AI954" s="2"/>
      <c r="AJ954" s="2"/>
      <c r="AK954" s="2"/>
      <c r="AL954" s="2"/>
      <c r="AM954" s="2"/>
      <c r="AN954" s="2"/>
    </row>
    <row r="955" spans="2:40">
      <c r="B955" s="26">
        <v>1790</v>
      </c>
      <c r="C955" s="26" t="str">
        <f t="shared" si="108"/>
        <v>Y</v>
      </c>
      <c r="D955" s="26" t="b">
        <f t="shared" si="109"/>
        <v>0</v>
      </c>
      <c r="E955" s="26" t="str">
        <f t="shared" si="110"/>
        <v>N</v>
      </c>
      <c r="F955" s="2" t="s">
        <v>9238</v>
      </c>
      <c r="G955" s="2" t="str">
        <f t="shared" si="111"/>
        <v/>
      </c>
      <c r="H955" s="16" t="s">
        <v>388</v>
      </c>
      <c r="I955" s="16"/>
      <c r="J955" s="16"/>
      <c r="K955" s="31" t="s">
        <v>7701</v>
      </c>
      <c r="L955" s="31" t="s">
        <v>7702</v>
      </c>
      <c r="M955" s="31" t="s">
        <v>7703</v>
      </c>
      <c r="N955" s="2" t="s">
        <v>7725</v>
      </c>
      <c r="O955" s="2" t="s">
        <v>7814</v>
      </c>
      <c r="P955" s="155" t="s">
        <v>7767</v>
      </c>
      <c r="Q955" s="2" t="s">
        <v>7784</v>
      </c>
      <c r="R955" s="2" t="s">
        <v>544</v>
      </c>
      <c r="S955" s="159" t="s">
        <v>9239</v>
      </c>
      <c r="T955" s="159">
        <v>2172</v>
      </c>
      <c r="U955" s="159" t="s">
        <v>107</v>
      </c>
      <c r="V955" s="3" t="s">
        <v>7709</v>
      </c>
      <c r="W955" s="2">
        <v>135</v>
      </c>
      <c r="X955" s="2"/>
      <c r="Y955" s="2"/>
      <c r="Z955" s="2"/>
      <c r="AA955" s="2"/>
      <c r="AB955" s="2"/>
      <c r="AC955" s="2"/>
      <c r="AD955" s="2"/>
      <c r="AE955" s="2"/>
      <c r="AF955" s="2"/>
      <c r="AG955" s="2"/>
      <c r="AH955" s="2"/>
      <c r="AI955" s="2"/>
      <c r="AJ955" s="2"/>
      <c r="AK955" s="2"/>
      <c r="AL955" s="2"/>
      <c r="AM955" s="2"/>
      <c r="AN955" s="2"/>
    </row>
    <row r="956" spans="2:40">
      <c r="B956" s="26">
        <v>1791</v>
      </c>
      <c r="C956" s="26" t="str">
        <f t="shared" si="108"/>
        <v>Y</v>
      </c>
      <c r="D956" s="26" t="b">
        <f t="shared" si="109"/>
        <v>0</v>
      </c>
      <c r="E956" s="26" t="str">
        <f t="shared" si="110"/>
        <v>N</v>
      </c>
      <c r="F956" s="2" t="s">
        <v>9240</v>
      </c>
      <c r="G956" s="2" t="str">
        <f t="shared" si="111"/>
        <v/>
      </c>
      <c r="H956" s="16" t="s">
        <v>388</v>
      </c>
      <c r="I956" s="16"/>
      <c r="J956" s="16"/>
      <c r="K956" s="31" t="s">
        <v>7701</v>
      </c>
      <c r="L956" s="31" t="s">
        <v>7702</v>
      </c>
      <c r="M956" s="31" t="s">
        <v>7703</v>
      </c>
      <c r="N956" s="2" t="s">
        <v>7729</v>
      </c>
      <c r="O956" s="2" t="s">
        <v>7814</v>
      </c>
      <c r="P956" s="155" t="s">
        <v>7767</v>
      </c>
      <c r="Q956" s="2" t="s">
        <v>7784</v>
      </c>
      <c r="R956" s="2" t="s">
        <v>544</v>
      </c>
      <c r="S956" s="159" t="s">
        <v>9239</v>
      </c>
      <c r="T956" s="159">
        <v>2172</v>
      </c>
      <c r="U956" s="159" t="s">
        <v>107</v>
      </c>
      <c r="V956" s="3" t="s">
        <v>7709</v>
      </c>
      <c r="W956" s="2">
        <v>135</v>
      </c>
      <c r="X956" s="2"/>
      <c r="Y956" s="2"/>
      <c r="Z956" s="2"/>
      <c r="AA956" s="2"/>
      <c r="AB956" s="2"/>
      <c r="AC956" s="2"/>
      <c r="AD956" s="2"/>
      <c r="AE956" s="2"/>
      <c r="AF956" s="2"/>
      <c r="AG956" s="2"/>
      <c r="AH956" s="2"/>
      <c r="AI956" s="2"/>
      <c r="AJ956" s="2"/>
      <c r="AK956" s="2"/>
      <c r="AL956" s="2"/>
      <c r="AM956" s="2"/>
      <c r="AN956" s="2"/>
    </row>
    <row r="957" spans="2:40">
      <c r="B957" s="26">
        <v>1792</v>
      </c>
      <c r="C957" s="26" t="str">
        <f t="shared" si="108"/>
        <v>Y</v>
      </c>
      <c r="D957" s="26" t="b">
        <f t="shared" si="109"/>
        <v>0</v>
      </c>
      <c r="E957" s="26" t="str">
        <f t="shared" si="110"/>
        <v>N</v>
      </c>
      <c r="F957" s="2" t="s">
        <v>9241</v>
      </c>
      <c r="G957" s="2" t="str">
        <f t="shared" si="111"/>
        <v/>
      </c>
      <c r="H957" s="16" t="s">
        <v>388</v>
      </c>
      <c r="I957" s="16"/>
      <c r="J957" s="16"/>
      <c r="K957" s="31" t="s">
        <v>7701</v>
      </c>
      <c r="L957" s="31" t="s">
        <v>7702</v>
      </c>
      <c r="M957" s="31" t="s">
        <v>7703</v>
      </c>
      <c r="N957" s="2" t="s">
        <v>7900</v>
      </c>
      <c r="O957" s="2" t="s">
        <v>7814</v>
      </c>
      <c r="P957" s="155" t="s">
        <v>7767</v>
      </c>
      <c r="Q957" s="2" t="s">
        <v>8214</v>
      </c>
      <c r="R957" s="2" t="s">
        <v>544</v>
      </c>
      <c r="S957" s="159" t="s">
        <v>9242</v>
      </c>
      <c r="T957" s="159">
        <v>2309</v>
      </c>
      <c r="U957" s="159" t="s">
        <v>107</v>
      </c>
      <c r="V957" s="3" t="s">
        <v>7709</v>
      </c>
      <c r="W957" s="2">
        <v>200</v>
      </c>
      <c r="X957" s="2"/>
      <c r="Y957" s="2"/>
      <c r="Z957" s="2"/>
      <c r="AA957" s="2"/>
      <c r="AB957" s="2"/>
      <c r="AC957" s="2"/>
      <c r="AD957" s="2"/>
      <c r="AE957" s="2"/>
      <c r="AF957" s="2"/>
      <c r="AG957" s="2"/>
      <c r="AH957" s="2"/>
      <c r="AI957" s="2"/>
      <c r="AJ957" s="2"/>
      <c r="AK957" s="2"/>
      <c r="AL957" s="2"/>
      <c r="AM957" s="2"/>
      <c r="AN957" s="2"/>
    </row>
    <row r="958" spans="2:40">
      <c r="B958" s="26">
        <v>1793</v>
      </c>
      <c r="C958" s="26" t="str">
        <f t="shared" si="108"/>
        <v>Y</v>
      </c>
      <c r="D958" s="26" t="b">
        <f t="shared" si="109"/>
        <v>0</v>
      </c>
      <c r="E958" s="26" t="str">
        <f t="shared" si="110"/>
        <v>N</v>
      </c>
      <c r="F958" s="2" t="s">
        <v>9243</v>
      </c>
      <c r="G958" s="2" t="str">
        <f t="shared" si="111"/>
        <v/>
      </c>
      <c r="H958" s="16" t="s">
        <v>388</v>
      </c>
      <c r="I958" s="16"/>
      <c r="J958" s="16"/>
      <c r="K958" s="31" t="s">
        <v>7701</v>
      </c>
      <c r="L958" s="31" t="s">
        <v>7702</v>
      </c>
      <c r="M958" s="31" t="s">
        <v>7703</v>
      </c>
      <c r="N958" s="2" t="s">
        <v>7903</v>
      </c>
      <c r="O958" s="2" t="s">
        <v>7814</v>
      </c>
      <c r="P958" s="155" t="s">
        <v>7767</v>
      </c>
      <c r="Q958" s="2" t="s">
        <v>8214</v>
      </c>
      <c r="R958" s="2" t="s">
        <v>544</v>
      </c>
      <c r="S958" s="159" t="s">
        <v>9242</v>
      </c>
      <c r="T958" s="159">
        <v>2309</v>
      </c>
      <c r="U958" s="159" t="s">
        <v>107</v>
      </c>
      <c r="V958" s="3" t="s">
        <v>7709</v>
      </c>
      <c r="W958" s="2">
        <v>200</v>
      </c>
      <c r="X958" s="2"/>
      <c r="Y958" s="2"/>
      <c r="Z958" s="2"/>
      <c r="AA958" s="2"/>
      <c r="AB958" s="2"/>
      <c r="AC958" s="2"/>
      <c r="AD958" s="2"/>
      <c r="AE958" s="2"/>
      <c r="AF958" s="2"/>
      <c r="AG958" s="2"/>
      <c r="AH958" s="2"/>
      <c r="AI958" s="2"/>
      <c r="AJ958" s="2"/>
      <c r="AK958" s="2"/>
      <c r="AL958" s="2"/>
      <c r="AM958" s="2"/>
      <c r="AN958" s="2"/>
    </row>
    <row r="959" spans="2:40">
      <c r="B959" s="26">
        <v>1794</v>
      </c>
      <c r="C959" s="26" t="str">
        <f t="shared" si="108"/>
        <v>Y</v>
      </c>
      <c r="D959" s="26" t="b">
        <f t="shared" si="109"/>
        <v>0</v>
      </c>
      <c r="E959" s="26" t="str">
        <f t="shared" si="110"/>
        <v>N</v>
      </c>
      <c r="F959" s="2" t="s">
        <v>9244</v>
      </c>
      <c r="G959" s="2" t="str">
        <f t="shared" si="111"/>
        <v/>
      </c>
      <c r="H959" s="16" t="s">
        <v>388</v>
      </c>
      <c r="I959" s="16"/>
      <c r="J959" s="16"/>
      <c r="K959" s="31" t="s">
        <v>7701</v>
      </c>
      <c r="L959" s="31" t="s">
        <v>7702</v>
      </c>
      <c r="M959" s="31" t="s">
        <v>7703</v>
      </c>
      <c r="N959" s="2" t="s">
        <v>8187</v>
      </c>
      <c r="O959" s="2" t="s">
        <v>7814</v>
      </c>
      <c r="P959" s="155" t="s">
        <v>7767</v>
      </c>
      <c r="Q959" s="2" t="s">
        <v>8218</v>
      </c>
      <c r="R959" s="2" t="s">
        <v>544</v>
      </c>
      <c r="S959" s="159" t="s">
        <v>9245</v>
      </c>
      <c r="T959" s="159">
        <v>2445</v>
      </c>
      <c r="U959" s="159" t="s">
        <v>107</v>
      </c>
      <c r="V959" s="3" t="s">
        <v>7709</v>
      </c>
      <c r="W959" s="2">
        <v>240</v>
      </c>
      <c r="X959" s="2"/>
      <c r="Y959" s="2"/>
      <c r="Z959" s="2"/>
      <c r="AA959" s="2"/>
      <c r="AB959" s="2"/>
      <c r="AC959" s="2"/>
      <c r="AD959" s="2"/>
      <c r="AE959" s="2"/>
      <c r="AF959" s="2"/>
      <c r="AG959" s="2"/>
      <c r="AH959" s="2"/>
      <c r="AI959" s="2"/>
      <c r="AJ959" s="2"/>
      <c r="AK959" s="2"/>
      <c r="AL959" s="2"/>
      <c r="AM959" s="2"/>
      <c r="AN959" s="2"/>
    </row>
    <row r="960" spans="2:40">
      <c r="B960" s="26">
        <v>1795</v>
      </c>
      <c r="C960" s="26" t="str">
        <f t="shared" si="108"/>
        <v>Y</v>
      </c>
      <c r="D960" s="26" t="b">
        <f t="shared" si="109"/>
        <v>0</v>
      </c>
      <c r="E960" s="26" t="str">
        <f t="shared" si="110"/>
        <v>N</v>
      </c>
      <c r="F960" s="2" t="s">
        <v>9246</v>
      </c>
      <c r="G960" s="2" t="str">
        <f t="shared" si="111"/>
        <v/>
      </c>
      <c r="H960" s="16" t="s">
        <v>388</v>
      </c>
      <c r="I960" s="16"/>
      <c r="J960" s="16"/>
      <c r="K960" s="31" t="s">
        <v>7701</v>
      </c>
      <c r="L960" s="31" t="s">
        <v>7702</v>
      </c>
      <c r="M960" s="31" t="s">
        <v>7703</v>
      </c>
      <c r="N960" s="2" t="s">
        <v>8191</v>
      </c>
      <c r="O960" s="2" t="s">
        <v>7814</v>
      </c>
      <c r="P960" s="155" t="s">
        <v>7767</v>
      </c>
      <c r="Q960" s="2" t="s">
        <v>8218</v>
      </c>
      <c r="R960" s="2" t="s">
        <v>544</v>
      </c>
      <c r="S960" s="159" t="s">
        <v>9245</v>
      </c>
      <c r="T960" s="159">
        <v>2445</v>
      </c>
      <c r="U960" s="159" t="s">
        <v>107</v>
      </c>
      <c r="V960" s="3" t="s">
        <v>7709</v>
      </c>
      <c r="W960" s="2">
        <v>240</v>
      </c>
      <c r="X960" s="2"/>
      <c r="Y960" s="2"/>
      <c r="Z960" s="2"/>
      <c r="AA960" s="2"/>
      <c r="AB960" s="2"/>
      <c r="AC960" s="2"/>
      <c r="AD960" s="2"/>
      <c r="AE960" s="2"/>
      <c r="AF960" s="2"/>
      <c r="AG960" s="2"/>
      <c r="AH960" s="2"/>
      <c r="AI960" s="2"/>
      <c r="AJ960" s="2"/>
      <c r="AK960" s="2"/>
      <c r="AL960" s="2"/>
      <c r="AM960" s="2"/>
      <c r="AN960" s="2"/>
    </row>
    <row r="961" spans="2:40">
      <c r="B961" s="26">
        <v>1796</v>
      </c>
      <c r="C961" s="26" t="str">
        <f t="shared" ref="C961:C978" si="112">IF(K961 = "BaseplateSteel","Y","N")</f>
        <v>Y</v>
      </c>
      <c r="D961" s="26" t="b">
        <f t="shared" ref="D961:D978" si="113">OR(P961 = "Woods_Sureflex", P961 = "Falk_T10_Grid")</f>
        <v>0</v>
      </c>
      <c r="E961" s="26" t="str">
        <f t="shared" ref="E961:E978" si="114">IF(AND(C961="Y", D961=TRUE),"Y","N")</f>
        <v>N</v>
      </c>
      <c r="F961" s="2" t="s">
        <v>9247</v>
      </c>
      <c r="G961" s="2" t="str">
        <f t="shared" ref="G961:G978" si="115">IF(E961="Y",F961,"")</f>
        <v/>
      </c>
      <c r="H961" s="16" t="s">
        <v>388</v>
      </c>
      <c r="I961" s="16"/>
      <c r="J961" s="16"/>
      <c r="K961" s="31" t="s">
        <v>7701</v>
      </c>
      <c r="L961" s="31" t="s">
        <v>7702</v>
      </c>
      <c r="M961" s="31" t="s">
        <v>7703</v>
      </c>
      <c r="N961" s="2" t="s">
        <v>8695</v>
      </c>
      <c r="O961" s="2" t="s">
        <v>7814</v>
      </c>
      <c r="P961" s="155" t="s">
        <v>7767</v>
      </c>
      <c r="Q961" s="2" t="s">
        <v>8729</v>
      </c>
      <c r="R961" s="2" t="s">
        <v>544</v>
      </c>
      <c r="S961" s="159" t="s">
        <v>9248</v>
      </c>
      <c r="T961" s="159">
        <v>2580</v>
      </c>
      <c r="U961" s="159" t="s">
        <v>107</v>
      </c>
      <c r="V961" s="3" t="s">
        <v>7709</v>
      </c>
      <c r="W961" s="2">
        <v>265</v>
      </c>
      <c r="X961" s="2"/>
      <c r="Y961" s="2"/>
      <c r="Z961" s="2"/>
      <c r="AA961" s="2"/>
      <c r="AB961" s="2"/>
      <c r="AC961" s="2"/>
      <c r="AD961" s="2"/>
      <c r="AE961" s="2"/>
      <c r="AF961" s="2"/>
      <c r="AG961" s="2"/>
      <c r="AH961" s="2"/>
      <c r="AI961" s="2"/>
      <c r="AJ961" s="2"/>
      <c r="AK961" s="2"/>
      <c r="AL961" s="2"/>
      <c r="AM961" s="2"/>
      <c r="AN961" s="2"/>
    </row>
    <row r="962" spans="2:40">
      <c r="B962" s="26">
        <v>1797</v>
      </c>
      <c r="C962" s="26" t="str">
        <f t="shared" si="112"/>
        <v>Y</v>
      </c>
      <c r="D962" s="26" t="b">
        <f t="shared" si="113"/>
        <v>0</v>
      </c>
      <c r="E962" s="26" t="str">
        <f t="shared" si="114"/>
        <v>N</v>
      </c>
      <c r="F962" s="2" t="s">
        <v>9249</v>
      </c>
      <c r="G962" s="2" t="str">
        <f t="shared" si="115"/>
        <v/>
      </c>
      <c r="H962" s="16" t="s">
        <v>388</v>
      </c>
      <c r="I962" s="16"/>
      <c r="J962" s="16"/>
      <c r="K962" s="31" t="s">
        <v>7701</v>
      </c>
      <c r="L962" s="31" t="s">
        <v>7702</v>
      </c>
      <c r="M962" s="31" t="s">
        <v>7703</v>
      </c>
      <c r="N962" s="2" t="s">
        <v>8699</v>
      </c>
      <c r="O962" s="2" t="s">
        <v>7814</v>
      </c>
      <c r="P962" s="155" t="s">
        <v>7767</v>
      </c>
      <c r="Q962" s="2" t="s">
        <v>8729</v>
      </c>
      <c r="R962" s="2" t="s">
        <v>544</v>
      </c>
      <c r="S962" s="159" t="s">
        <v>9248</v>
      </c>
      <c r="T962" s="159">
        <v>2580</v>
      </c>
      <c r="U962" s="159" t="s">
        <v>107</v>
      </c>
      <c r="V962" s="3" t="s">
        <v>7709</v>
      </c>
      <c r="W962" s="2">
        <v>265</v>
      </c>
      <c r="X962" s="2"/>
      <c r="Y962" s="2"/>
      <c r="Z962" s="2"/>
      <c r="AA962" s="2"/>
      <c r="AB962" s="2"/>
      <c r="AC962" s="2"/>
      <c r="AD962" s="2"/>
      <c r="AE962" s="2"/>
      <c r="AF962" s="2"/>
      <c r="AG962" s="2"/>
      <c r="AH962" s="2"/>
      <c r="AI962" s="2"/>
      <c r="AJ962" s="2"/>
      <c r="AK962" s="2"/>
      <c r="AL962" s="2"/>
      <c r="AM962" s="2"/>
      <c r="AN962" s="2"/>
    </row>
    <row r="963" spans="2:40">
      <c r="B963" s="26">
        <v>1798</v>
      </c>
      <c r="C963" s="26" t="str">
        <f t="shared" si="112"/>
        <v>Y</v>
      </c>
      <c r="D963" s="26" t="b">
        <f t="shared" si="113"/>
        <v>0</v>
      </c>
      <c r="E963" s="26" t="str">
        <f t="shared" si="114"/>
        <v>N</v>
      </c>
      <c r="F963" s="2" t="s">
        <v>9250</v>
      </c>
      <c r="G963" s="2" t="str">
        <f t="shared" si="115"/>
        <v/>
      </c>
      <c r="H963" s="16" t="s">
        <v>388</v>
      </c>
      <c r="I963" s="16"/>
      <c r="J963" s="16"/>
      <c r="K963" s="31" t="s">
        <v>7701</v>
      </c>
      <c r="L963" s="31" t="s">
        <v>7702</v>
      </c>
      <c r="M963" s="31" t="s">
        <v>7703</v>
      </c>
      <c r="N963" s="2" t="s">
        <v>7719</v>
      </c>
      <c r="O963" s="2" t="s">
        <v>7814</v>
      </c>
      <c r="P963" s="155" t="s">
        <v>7788</v>
      </c>
      <c r="Q963" s="2" t="s">
        <v>7800</v>
      </c>
      <c r="R963" s="2" t="s">
        <v>544</v>
      </c>
      <c r="S963" s="159" t="s">
        <v>9251</v>
      </c>
      <c r="T963" s="159">
        <v>2107</v>
      </c>
      <c r="U963" s="159" t="s">
        <v>107</v>
      </c>
      <c r="V963" s="3" t="s">
        <v>7709</v>
      </c>
      <c r="W963" s="2">
        <v>70</v>
      </c>
      <c r="X963" s="2"/>
      <c r="Y963" s="2"/>
      <c r="Z963" s="2"/>
      <c r="AA963" s="2"/>
      <c r="AB963" s="2"/>
      <c r="AC963" s="2"/>
      <c r="AD963" s="2"/>
      <c r="AE963" s="2"/>
      <c r="AF963" s="2"/>
      <c r="AG963" s="2"/>
      <c r="AH963" s="2"/>
      <c r="AI963" s="2"/>
      <c r="AJ963" s="2"/>
      <c r="AK963" s="2"/>
      <c r="AL963" s="2"/>
      <c r="AM963" s="2"/>
      <c r="AN963" s="2"/>
    </row>
    <row r="964" spans="2:40">
      <c r="B964" s="26">
        <v>1799</v>
      </c>
      <c r="C964" s="26" t="str">
        <f t="shared" si="112"/>
        <v>Y</v>
      </c>
      <c r="D964" s="26" t="b">
        <f t="shared" si="113"/>
        <v>0</v>
      </c>
      <c r="E964" s="26" t="str">
        <f t="shared" si="114"/>
        <v>N</v>
      </c>
      <c r="F964" s="2" t="s">
        <v>9252</v>
      </c>
      <c r="G964" s="2" t="str">
        <f t="shared" si="115"/>
        <v/>
      </c>
      <c r="H964" s="16" t="s">
        <v>388</v>
      </c>
      <c r="I964" s="16"/>
      <c r="J964" s="16"/>
      <c r="K964" s="31" t="s">
        <v>7701</v>
      </c>
      <c r="L964" s="31" t="s">
        <v>7702</v>
      </c>
      <c r="M964" s="31" t="s">
        <v>7703</v>
      </c>
      <c r="N964" s="2" t="s">
        <v>7723</v>
      </c>
      <c r="O964" s="2" t="s">
        <v>7814</v>
      </c>
      <c r="P964" s="155" t="s">
        <v>7788</v>
      </c>
      <c r="Q964" s="2" t="s">
        <v>7800</v>
      </c>
      <c r="R964" s="2" t="s">
        <v>544</v>
      </c>
      <c r="S964" s="159" t="s">
        <v>9251</v>
      </c>
      <c r="T964" s="159">
        <v>2107</v>
      </c>
      <c r="U964" s="159" t="s">
        <v>107</v>
      </c>
      <c r="V964" s="3" t="s">
        <v>7709</v>
      </c>
      <c r="W964" s="2">
        <v>70</v>
      </c>
      <c r="X964" s="2"/>
      <c r="Y964" s="2"/>
      <c r="Z964" s="2"/>
      <c r="AA964" s="2"/>
      <c r="AB964" s="2"/>
      <c r="AC964" s="2"/>
      <c r="AD964" s="2"/>
      <c r="AE964" s="2"/>
      <c r="AF964" s="2"/>
      <c r="AG964" s="2"/>
      <c r="AH964" s="2"/>
      <c r="AI964" s="2"/>
      <c r="AJ964" s="2"/>
      <c r="AK964" s="2"/>
      <c r="AL964" s="2"/>
      <c r="AM964" s="2"/>
      <c r="AN964" s="2"/>
    </row>
    <row r="965" spans="2:40">
      <c r="B965" s="26">
        <v>1800</v>
      </c>
      <c r="C965" s="26" t="str">
        <f t="shared" si="112"/>
        <v>Y</v>
      </c>
      <c r="D965" s="26" t="b">
        <f t="shared" si="113"/>
        <v>0</v>
      </c>
      <c r="E965" s="26" t="str">
        <f t="shared" si="114"/>
        <v>N</v>
      </c>
      <c r="F965" s="2" t="s">
        <v>9253</v>
      </c>
      <c r="G965" s="2" t="str">
        <f t="shared" si="115"/>
        <v/>
      </c>
      <c r="H965" s="16" t="s">
        <v>388</v>
      </c>
      <c r="I965" s="16"/>
      <c r="J965" s="16"/>
      <c r="K965" s="31" t="s">
        <v>7701</v>
      </c>
      <c r="L965" s="31" t="s">
        <v>7702</v>
      </c>
      <c r="M965" s="31" t="s">
        <v>7703</v>
      </c>
      <c r="N965" s="2" t="s">
        <v>7725</v>
      </c>
      <c r="O965" s="2" t="s">
        <v>7814</v>
      </c>
      <c r="P965" s="155" t="s">
        <v>7788</v>
      </c>
      <c r="Q965" s="2" t="s">
        <v>7800</v>
      </c>
      <c r="R965" s="2" t="s">
        <v>544</v>
      </c>
      <c r="S965" s="159" t="s">
        <v>9254</v>
      </c>
      <c r="T965" s="159">
        <v>2172</v>
      </c>
      <c r="U965" s="159" t="s">
        <v>107</v>
      </c>
      <c r="V965" s="3" t="s">
        <v>7709</v>
      </c>
      <c r="W965" s="2">
        <v>135</v>
      </c>
      <c r="X965" s="2"/>
      <c r="Y965" s="2"/>
      <c r="Z965" s="2"/>
      <c r="AA965" s="2"/>
      <c r="AB965" s="2"/>
      <c r="AC965" s="2"/>
      <c r="AD965" s="2"/>
      <c r="AE965" s="2"/>
      <c r="AF965" s="2"/>
      <c r="AG965" s="2"/>
      <c r="AH965" s="2"/>
      <c r="AI965" s="2"/>
      <c r="AJ965" s="2"/>
      <c r="AK965" s="2"/>
      <c r="AL965" s="2"/>
      <c r="AM965" s="2"/>
      <c r="AN965" s="2"/>
    </row>
    <row r="966" spans="2:40">
      <c r="B966" s="26">
        <v>1801</v>
      </c>
      <c r="C966" s="26" t="str">
        <f t="shared" si="112"/>
        <v>Y</v>
      </c>
      <c r="D966" s="26" t="b">
        <f t="shared" si="113"/>
        <v>0</v>
      </c>
      <c r="E966" s="26" t="str">
        <f t="shared" si="114"/>
        <v>N</v>
      </c>
      <c r="F966" s="2" t="s">
        <v>9255</v>
      </c>
      <c r="G966" s="2" t="str">
        <f t="shared" si="115"/>
        <v/>
      </c>
      <c r="H966" s="16" t="s">
        <v>388</v>
      </c>
      <c r="I966" s="16"/>
      <c r="J966" s="16"/>
      <c r="K966" s="31" t="s">
        <v>7701</v>
      </c>
      <c r="L966" s="31" t="s">
        <v>7702</v>
      </c>
      <c r="M966" s="31" t="s">
        <v>7703</v>
      </c>
      <c r="N966" s="2" t="s">
        <v>7729</v>
      </c>
      <c r="O966" s="2" t="s">
        <v>7814</v>
      </c>
      <c r="P966" s="155" t="s">
        <v>7788</v>
      </c>
      <c r="Q966" s="2" t="s">
        <v>7800</v>
      </c>
      <c r="R966" s="2" t="s">
        <v>544</v>
      </c>
      <c r="S966" s="159" t="s">
        <v>9254</v>
      </c>
      <c r="T966" s="159">
        <v>2172</v>
      </c>
      <c r="U966" s="159" t="s">
        <v>107</v>
      </c>
      <c r="V966" s="3" t="s">
        <v>7709</v>
      </c>
      <c r="W966" s="2">
        <v>135</v>
      </c>
      <c r="X966" s="2"/>
      <c r="Y966" s="2"/>
      <c r="Z966" s="2"/>
      <c r="AA966" s="2"/>
      <c r="AB966" s="2"/>
      <c r="AC966" s="2"/>
      <c r="AD966" s="2"/>
      <c r="AE966" s="2"/>
      <c r="AF966" s="2"/>
      <c r="AG966" s="2"/>
      <c r="AH966" s="2"/>
      <c r="AI966" s="2"/>
      <c r="AJ966" s="2"/>
      <c r="AK966" s="2"/>
      <c r="AL966" s="2"/>
      <c r="AM966" s="2"/>
      <c r="AN966" s="2"/>
    </row>
    <row r="967" spans="2:40">
      <c r="B967" s="26">
        <v>1802</v>
      </c>
      <c r="C967" s="26" t="str">
        <f t="shared" si="112"/>
        <v>Y</v>
      </c>
      <c r="D967" s="26" t="b">
        <f t="shared" si="113"/>
        <v>0</v>
      </c>
      <c r="E967" s="26" t="str">
        <f t="shared" si="114"/>
        <v>N</v>
      </c>
      <c r="F967" s="2" t="s">
        <v>9256</v>
      </c>
      <c r="G967" s="2" t="str">
        <f t="shared" si="115"/>
        <v/>
      </c>
      <c r="H967" s="16" t="s">
        <v>388</v>
      </c>
      <c r="I967" s="16"/>
      <c r="J967" s="16"/>
      <c r="K967" s="31" t="s">
        <v>7701</v>
      </c>
      <c r="L967" s="31" t="s">
        <v>7702</v>
      </c>
      <c r="M967" s="31" t="s">
        <v>7703</v>
      </c>
      <c r="N967" s="2" t="s">
        <v>7900</v>
      </c>
      <c r="O967" s="2" t="s">
        <v>7814</v>
      </c>
      <c r="P967" s="155" t="s">
        <v>7788</v>
      </c>
      <c r="Q967" s="2" t="s">
        <v>7807</v>
      </c>
      <c r="R967" s="2" t="s">
        <v>544</v>
      </c>
      <c r="S967" s="159" t="s">
        <v>9257</v>
      </c>
      <c r="T967" s="159">
        <v>2309</v>
      </c>
      <c r="U967" s="159" t="s">
        <v>107</v>
      </c>
      <c r="V967" s="3" t="s">
        <v>7709</v>
      </c>
      <c r="W967" s="2">
        <v>200</v>
      </c>
      <c r="X967" s="2"/>
      <c r="Y967" s="2"/>
      <c r="Z967" s="2"/>
      <c r="AA967" s="2"/>
      <c r="AB967" s="2"/>
      <c r="AC967" s="2"/>
      <c r="AD967" s="2"/>
      <c r="AE967" s="2"/>
      <c r="AF967" s="2"/>
      <c r="AG967" s="2"/>
      <c r="AH967" s="2"/>
      <c r="AI967" s="2"/>
      <c r="AJ967" s="2"/>
      <c r="AK967" s="2"/>
      <c r="AL967" s="2"/>
      <c r="AM967" s="2"/>
      <c r="AN967" s="2"/>
    </row>
    <row r="968" spans="2:40">
      <c r="B968" s="26">
        <v>1803</v>
      </c>
      <c r="C968" s="26" t="str">
        <f t="shared" si="112"/>
        <v>Y</v>
      </c>
      <c r="D968" s="26" t="b">
        <f t="shared" si="113"/>
        <v>0</v>
      </c>
      <c r="E968" s="26" t="str">
        <f t="shared" si="114"/>
        <v>N</v>
      </c>
      <c r="F968" s="2" t="s">
        <v>9258</v>
      </c>
      <c r="G968" s="2" t="str">
        <f t="shared" si="115"/>
        <v/>
      </c>
      <c r="H968" s="16" t="s">
        <v>388</v>
      </c>
      <c r="I968" s="16"/>
      <c r="J968" s="16"/>
      <c r="K968" s="31" t="s">
        <v>7701</v>
      </c>
      <c r="L968" s="31" t="s">
        <v>7702</v>
      </c>
      <c r="M968" s="31" t="s">
        <v>7703</v>
      </c>
      <c r="N968" s="2" t="s">
        <v>7903</v>
      </c>
      <c r="O968" s="2" t="s">
        <v>7814</v>
      </c>
      <c r="P968" s="155" t="s">
        <v>7788</v>
      </c>
      <c r="Q968" s="2" t="s">
        <v>7807</v>
      </c>
      <c r="R968" s="2" t="s">
        <v>544</v>
      </c>
      <c r="S968" s="159" t="s">
        <v>9257</v>
      </c>
      <c r="T968" s="159">
        <v>2309</v>
      </c>
      <c r="U968" s="159" t="s">
        <v>107</v>
      </c>
      <c r="V968" s="3" t="s">
        <v>7709</v>
      </c>
      <c r="W968" s="2">
        <v>200</v>
      </c>
      <c r="X968" s="2"/>
      <c r="Y968" s="2"/>
      <c r="Z968" s="2"/>
      <c r="AA968" s="2"/>
      <c r="AB968" s="2"/>
      <c r="AC968" s="2"/>
      <c r="AD968" s="2"/>
      <c r="AE968" s="2"/>
      <c r="AF968" s="2"/>
      <c r="AG968" s="2"/>
      <c r="AH968" s="2"/>
      <c r="AI968" s="2"/>
      <c r="AJ968" s="2"/>
      <c r="AK968" s="2"/>
      <c r="AL968" s="2"/>
      <c r="AM968" s="2"/>
      <c r="AN968" s="2"/>
    </row>
    <row r="969" spans="2:40">
      <c r="B969" s="26">
        <v>1804</v>
      </c>
      <c r="C969" s="26" t="str">
        <f t="shared" si="112"/>
        <v>Y</v>
      </c>
      <c r="D969" s="26" t="b">
        <f t="shared" si="113"/>
        <v>0</v>
      </c>
      <c r="E969" s="26" t="str">
        <f t="shared" si="114"/>
        <v>N</v>
      </c>
      <c r="F969" s="2" t="s">
        <v>9259</v>
      </c>
      <c r="G969" s="2" t="str">
        <f t="shared" si="115"/>
        <v/>
      </c>
      <c r="H969" s="16" t="s">
        <v>388</v>
      </c>
      <c r="I969" s="16"/>
      <c r="J969" s="16"/>
      <c r="K969" s="31" t="s">
        <v>7701</v>
      </c>
      <c r="L969" s="31" t="s">
        <v>7702</v>
      </c>
      <c r="M969" s="31" t="s">
        <v>7703</v>
      </c>
      <c r="N969" s="2" t="s">
        <v>8187</v>
      </c>
      <c r="O969" s="2" t="s">
        <v>7814</v>
      </c>
      <c r="P969" s="155" t="s">
        <v>7788</v>
      </c>
      <c r="Q969" s="2" t="s">
        <v>8083</v>
      </c>
      <c r="R969" s="2" t="s">
        <v>544</v>
      </c>
      <c r="S969" s="159" t="s">
        <v>9260</v>
      </c>
      <c r="T969" s="159">
        <v>2445</v>
      </c>
      <c r="U969" s="159" t="s">
        <v>107</v>
      </c>
      <c r="V969" s="3" t="s">
        <v>7709</v>
      </c>
      <c r="W969" s="2">
        <v>240</v>
      </c>
      <c r="X969" s="2"/>
      <c r="Y969" s="2"/>
      <c r="Z969" s="2"/>
      <c r="AA969" s="2"/>
      <c r="AB969" s="2"/>
      <c r="AC969" s="2"/>
      <c r="AD969" s="2"/>
      <c r="AE969" s="2"/>
      <c r="AF969" s="2"/>
      <c r="AG969" s="2"/>
      <c r="AH969" s="2"/>
      <c r="AI969" s="2"/>
      <c r="AJ969" s="2"/>
      <c r="AK969" s="2"/>
      <c r="AL969" s="2"/>
      <c r="AM969" s="2"/>
      <c r="AN969" s="2"/>
    </row>
    <row r="970" spans="2:40">
      <c r="B970" s="26">
        <v>1805</v>
      </c>
      <c r="C970" s="26" t="str">
        <f t="shared" si="112"/>
        <v>Y</v>
      </c>
      <c r="D970" s="26" t="b">
        <f t="shared" si="113"/>
        <v>0</v>
      </c>
      <c r="E970" s="26" t="str">
        <f t="shared" si="114"/>
        <v>N</v>
      </c>
      <c r="F970" s="2" t="s">
        <v>9261</v>
      </c>
      <c r="G970" s="2" t="str">
        <f t="shared" si="115"/>
        <v/>
      </c>
      <c r="H970" s="16" t="s">
        <v>388</v>
      </c>
      <c r="I970" s="16"/>
      <c r="J970" s="16"/>
      <c r="K970" s="31" t="s">
        <v>7701</v>
      </c>
      <c r="L970" s="31" t="s">
        <v>7702</v>
      </c>
      <c r="M970" s="31" t="s">
        <v>7703</v>
      </c>
      <c r="N970" s="2" t="s">
        <v>8191</v>
      </c>
      <c r="O970" s="2" t="s">
        <v>7814</v>
      </c>
      <c r="P970" s="155" t="s">
        <v>7788</v>
      </c>
      <c r="Q970" s="2" t="s">
        <v>8083</v>
      </c>
      <c r="R970" s="2" t="s">
        <v>544</v>
      </c>
      <c r="S970" s="159" t="s">
        <v>9260</v>
      </c>
      <c r="T970" s="159">
        <v>2445</v>
      </c>
      <c r="U970" s="159" t="s">
        <v>107</v>
      </c>
      <c r="V970" s="3" t="s">
        <v>7709</v>
      </c>
      <c r="W970" s="2">
        <v>240</v>
      </c>
      <c r="X970" s="2"/>
      <c r="Y970" s="2"/>
      <c r="Z970" s="2"/>
      <c r="AA970" s="2"/>
      <c r="AB970" s="2"/>
      <c r="AC970" s="2"/>
      <c r="AD970" s="2"/>
      <c r="AE970" s="2"/>
      <c r="AF970" s="2"/>
      <c r="AG970" s="2"/>
      <c r="AH970" s="2"/>
      <c r="AI970" s="2"/>
      <c r="AJ970" s="2"/>
      <c r="AK970" s="2"/>
      <c r="AL970" s="2"/>
      <c r="AM970" s="2"/>
      <c r="AN970" s="2"/>
    </row>
    <row r="971" spans="2:40">
      <c r="B971" s="26">
        <v>1806</v>
      </c>
      <c r="C971" s="26" t="str">
        <f t="shared" si="112"/>
        <v>Y</v>
      </c>
      <c r="D971" s="26" t="b">
        <f t="shared" si="113"/>
        <v>0</v>
      </c>
      <c r="E971" s="26" t="str">
        <f t="shared" si="114"/>
        <v>N</v>
      </c>
      <c r="F971" s="2" t="s">
        <v>9262</v>
      </c>
      <c r="G971" s="2" t="str">
        <f t="shared" si="115"/>
        <v/>
      </c>
      <c r="H971" s="16" t="s">
        <v>388</v>
      </c>
      <c r="I971" s="16"/>
      <c r="J971" s="16"/>
      <c r="K971" s="31" t="s">
        <v>7701</v>
      </c>
      <c r="L971" s="31" t="s">
        <v>7702</v>
      </c>
      <c r="M971" s="31" t="s">
        <v>7703</v>
      </c>
      <c r="N971" s="2" t="s">
        <v>8695</v>
      </c>
      <c r="O971" s="2" t="s">
        <v>7814</v>
      </c>
      <c r="P971" s="155" t="s">
        <v>7788</v>
      </c>
      <c r="Q971" s="2" t="s">
        <v>8383</v>
      </c>
      <c r="R971" s="2" t="s">
        <v>544</v>
      </c>
      <c r="S971" s="159" t="s">
        <v>9263</v>
      </c>
      <c r="T971" s="159">
        <v>2580</v>
      </c>
      <c r="U971" s="159" t="s">
        <v>107</v>
      </c>
      <c r="V971" s="3" t="s">
        <v>7709</v>
      </c>
      <c r="W971" s="2">
        <v>265</v>
      </c>
      <c r="X971" s="2"/>
      <c r="Y971" s="2"/>
      <c r="Z971" s="2"/>
      <c r="AA971" s="2"/>
      <c r="AB971" s="2"/>
      <c r="AC971" s="2"/>
      <c r="AD971" s="2"/>
      <c r="AE971" s="2"/>
      <c r="AF971" s="2"/>
      <c r="AG971" s="2"/>
      <c r="AH971" s="2"/>
      <c r="AI971" s="2"/>
      <c r="AJ971" s="2"/>
      <c r="AK971" s="2"/>
      <c r="AL971" s="2"/>
      <c r="AM971" s="2"/>
      <c r="AN971" s="2"/>
    </row>
    <row r="972" spans="2:40">
      <c r="B972" s="26">
        <v>1807</v>
      </c>
      <c r="C972" s="26" t="str">
        <f t="shared" si="112"/>
        <v>Y</v>
      </c>
      <c r="D972" s="26" t="b">
        <f t="shared" si="113"/>
        <v>0</v>
      </c>
      <c r="E972" s="26" t="str">
        <f t="shared" si="114"/>
        <v>N</v>
      </c>
      <c r="F972" s="2" t="s">
        <v>9264</v>
      </c>
      <c r="G972" s="2" t="str">
        <f t="shared" si="115"/>
        <v/>
      </c>
      <c r="H972" s="16" t="s">
        <v>388</v>
      </c>
      <c r="I972" s="16"/>
      <c r="J972" s="16"/>
      <c r="K972" s="31" t="s">
        <v>7701</v>
      </c>
      <c r="L972" s="31" t="s">
        <v>7702</v>
      </c>
      <c r="M972" s="31" t="s">
        <v>7703</v>
      </c>
      <c r="N972" s="2" t="s">
        <v>8699</v>
      </c>
      <c r="O972" s="2" t="s">
        <v>7814</v>
      </c>
      <c r="P972" s="155" t="s">
        <v>7788</v>
      </c>
      <c r="Q972" s="2" t="s">
        <v>8383</v>
      </c>
      <c r="R972" s="2" t="s">
        <v>544</v>
      </c>
      <c r="S972" s="159" t="s">
        <v>9263</v>
      </c>
      <c r="T972" s="159">
        <v>2580</v>
      </c>
      <c r="U972" s="159" t="s">
        <v>107</v>
      </c>
      <c r="V972" s="3" t="s">
        <v>7709</v>
      </c>
      <c r="W972" s="2">
        <v>265</v>
      </c>
      <c r="X972" s="2"/>
      <c r="Y972" s="2"/>
      <c r="Z972" s="2"/>
      <c r="AA972" s="2"/>
      <c r="AB972" s="2"/>
      <c r="AC972" s="2"/>
      <c r="AD972" s="2"/>
      <c r="AE972" s="2"/>
      <c r="AF972" s="2"/>
      <c r="AG972" s="2"/>
      <c r="AH972" s="2"/>
      <c r="AI972" s="2"/>
      <c r="AJ972" s="2"/>
      <c r="AK972" s="2"/>
      <c r="AL972" s="2"/>
      <c r="AM972" s="2"/>
      <c r="AN972" s="2"/>
    </row>
    <row r="973" spans="2:40">
      <c r="B973" s="26">
        <v>1808</v>
      </c>
      <c r="C973" s="26" t="str">
        <f t="shared" si="112"/>
        <v>Y</v>
      </c>
      <c r="D973" s="26" t="b">
        <f t="shared" si="113"/>
        <v>0</v>
      </c>
      <c r="E973" s="26" t="str">
        <f t="shared" si="114"/>
        <v>N</v>
      </c>
      <c r="F973" s="2" t="s">
        <v>9265</v>
      </c>
      <c r="G973" s="2" t="str">
        <f t="shared" si="115"/>
        <v/>
      </c>
      <c r="H973" s="16" t="s">
        <v>388</v>
      </c>
      <c r="I973" s="16"/>
      <c r="J973" s="16"/>
      <c r="K973" s="31" t="s">
        <v>7701</v>
      </c>
      <c r="L973" s="31" t="s">
        <v>7702</v>
      </c>
      <c r="M973" s="31" t="s">
        <v>7703</v>
      </c>
      <c r="N973" s="2" t="s">
        <v>7762</v>
      </c>
      <c r="O973" s="2" t="s">
        <v>7814</v>
      </c>
      <c r="P973" s="155" t="s">
        <v>7788</v>
      </c>
      <c r="Q973" s="2" t="s">
        <v>7807</v>
      </c>
      <c r="R973" s="2" t="s">
        <v>544</v>
      </c>
      <c r="S973" s="159" t="s">
        <v>9266</v>
      </c>
      <c r="T973" s="159">
        <v>2515</v>
      </c>
      <c r="U973" s="159" t="s">
        <v>107</v>
      </c>
      <c r="V973" s="3" t="s">
        <v>7709</v>
      </c>
      <c r="W973" s="2">
        <v>265</v>
      </c>
      <c r="X973" s="2"/>
      <c r="Y973" s="2"/>
      <c r="Z973" s="2"/>
      <c r="AA973" s="2"/>
      <c r="AB973" s="2"/>
      <c r="AC973" s="2"/>
      <c r="AD973" s="2"/>
      <c r="AE973" s="2"/>
      <c r="AF973" s="2"/>
      <c r="AG973" s="2"/>
      <c r="AH973" s="2"/>
      <c r="AI973" s="2"/>
      <c r="AJ973" s="2"/>
      <c r="AK973" s="2"/>
      <c r="AL973" s="2"/>
      <c r="AM973" s="2"/>
      <c r="AN973" s="2"/>
    </row>
    <row r="974" spans="2:40">
      <c r="B974" s="26">
        <v>1809</v>
      </c>
      <c r="C974" s="26" t="str">
        <f t="shared" si="112"/>
        <v>Y</v>
      </c>
      <c r="D974" s="26" t="b">
        <f t="shared" si="113"/>
        <v>0</v>
      </c>
      <c r="E974" s="26" t="str">
        <f t="shared" si="114"/>
        <v>N</v>
      </c>
      <c r="F974" s="2" t="s">
        <v>9267</v>
      </c>
      <c r="G974" s="2" t="str">
        <f t="shared" si="115"/>
        <v/>
      </c>
      <c r="H974" s="16" t="s">
        <v>388</v>
      </c>
      <c r="I974" s="16"/>
      <c r="J974" s="16"/>
      <c r="K974" s="31" t="s">
        <v>7701</v>
      </c>
      <c r="L974" s="31" t="s">
        <v>7702</v>
      </c>
      <c r="M974" s="31" t="s">
        <v>7703</v>
      </c>
      <c r="N974" s="2" t="s">
        <v>7765</v>
      </c>
      <c r="O974" s="2" t="s">
        <v>7814</v>
      </c>
      <c r="P974" s="155" t="s">
        <v>7788</v>
      </c>
      <c r="Q974" s="2" t="s">
        <v>7807</v>
      </c>
      <c r="R974" s="2" t="s">
        <v>544</v>
      </c>
      <c r="S974" s="159" t="s">
        <v>9266</v>
      </c>
      <c r="T974" s="159">
        <v>2515</v>
      </c>
      <c r="U974" s="159" t="s">
        <v>107</v>
      </c>
      <c r="V974" s="3" t="s">
        <v>7709</v>
      </c>
      <c r="W974" s="2">
        <v>265</v>
      </c>
      <c r="X974" s="2"/>
      <c r="Y974" s="2"/>
      <c r="Z974" s="2"/>
      <c r="AA974" s="2"/>
      <c r="AB974" s="2"/>
      <c r="AC974" s="2"/>
      <c r="AD974" s="2"/>
      <c r="AE974" s="2"/>
      <c r="AF974" s="2"/>
      <c r="AG974" s="2"/>
      <c r="AH974" s="2"/>
      <c r="AI974" s="2"/>
      <c r="AJ974" s="2"/>
      <c r="AK974" s="2"/>
      <c r="AL974" s="2"/>
      <c r="AM974" s="2"/>
      <c r="AN974" s="2"/>
    </row>
    <row r="975" spans="2:40">
      <c r="B975" s="26">
        <v>1856</v>
      </c>
      <c r="C975" s="26" t="str">
        <f t="shared" si="112"/>
        <v>N</v>
      </c>
      <c r="D975" s="26" t="b">
        <f t="shared" si="113"/>
        <v>0</v>
      </c>
      <c r="E975" s="26" t="str">
        <f t="shared" si="114"/>
        <v>N</v>
      </c>
      <c r="F975" s="2" t="s">
        <v>9268</v>
      </c>
      <c r="G975" s="2" t="str">
        <f t="shared" si="115"/>
        <v/>
      </c>
      <c r="H975" s="16" t="s">
        <v>388</v>
      </c>
      <c r="I975" s="16"/>
      <c r="J975" s="16"/>
      <c r="K975" s="8" t="s">
        <v>7887</v>
      </c>
      <c r="L975" s="8" t="s">
        <v>7887</v>
      </c>
      <c r="M975" s="31" t="s">
        <v>7888</v>
      </c>
      <c r="P975" s="155"/>
      <c r="R975" s="2" t="s">
        <v>544</v>
      </c>
      <c r="S975" s="25" t="s">
        <v>9269</v>
      </c>
      <c r="T975" s="159">
        <v>0</v>
      </c>
      <c r="U975" s="159" t="s">
        <v>14326</v>
      </c>
      <c r="V975" s="3" t="s">
        <v>552</v>
      </c>
      <c r="X975" s="2"/>
      <c r="Y975" s="2"/>
      <c r="Z975" s="2"/>
      <c r="AA975" s="2"/>
      <c r="AB975" s="2"/>
      <c r="AC975" s="2"/>
      <c r="AD975" s="2"/>
      <c r="AE975" s="2"/>
      <c r="AF975" s="2"/>
      <c r="AG975" s="2"/>
      <c r="AH975" s="2"/>
      <c r="AI975" s="2"/>
      <c r="AJ975" s="2"/>
      <c r="AK975" s="2"/>
      <c r="AL975" s="2"/>
      <c r="AM975" s="2"/>
      <c r="AN975" s="2"/>
    </row>
    <row r="976" spans="2:40">
      <c r="B976" s="26">
        <v>1857</v>
      </c>
      <c r="C976" s="26" t="str">
        <f t="shared" si="112"/>
        <v>Y</v>
      </c>
      <c r="D976" s="26" t="b">
        <f t="shared" si="113"/>
        <v>1</v>
      </c>
      <c r="E976" s="26" t="str">
        <f t="shared" si="114"/>
        <v>Y</v>
      </c>
      <c r="F976" s="2" t="s">
        <v>9270</v>
      </c>
      <c r="G976" s="2" t="str">
        <f t="shared" si="115"/>
        <v>ConTab_BOM_KP_Baseplates_1857</v>
      </c>
      <c r="H976" s="16" t="s">
        <v>393</v>
      </c>
      <c r="I976" s="16"/>
      <c r="J976" s="16"/>
      <c r="K976" s="31" t="s">
        <v>7701</v>
      </c>
      <c r="L976" s="31" t="s">
        <v>7702</v>
      </c>
      <c r="M976" s="31" t="s">
        <v>7703</v>
      </c>
      <c r="N976" s="2" t="s">
        <v>7725</v>
      </c>
      <c r="O976" s="2" t="s">
        <v>7705</v>
      </c>
      <c r="P976" s="155" t="s">
        <v>7706</v>
      </c>
      <c r="Q976" s="2" t="s">
        <v>7732</v>
      </c>
      <c r="R976" s="2">
        <v>96700807</v>
      </c>
      <c r="S976" s="159" t="s">
        <v>9271</v>
      </c>
      <c r="T976" s="159">
        <v>1440</v>
      </c>
      <c r="U976" s="159" t="s">
        <v>107</v>
      </c>
      <c r="V976" s="3" t="s">
        <v>7709</v>
      </c>
      <c r="W976" s="2">
        <v>135</v>
      </c>
      <c r="X976" s="2"/>
      <c r="Y976" s="2"/>
      <c r="Z976" s="2"/>
      <c r="AA976" s="2"/>
      <c r="AB976" s="2"/>
      <c r="AC976" s="2"/>
      <c r="AD976" s="2"/>
      <c r="AE976" s="2"/>
      <c r="AF976" s="2"/>
      <c r="AG976" s="2"/>
      <c r="AH976" s="2"/>
      <c r="AI976" s="2"/>
      <c r="AJ976" s="2"/>
      <c r="AK976" s="2"/>
      <c r="AL976" s="2"/>
      <c r="AM976" s="2"/>
      <c r="AN976" s="2"/>
    </row>
    <row r="977" spans="2:40">
      <c r="B977" s="26">
        <v>1858</v>
      </c>
      <c r="C977" s="26" t="str">
        <f t="shared" si="112"/>
        <v>Y</v>
      </c>
      <c r="D977" s="26" t="b">
        <f t="shared" si="113"/>
        <v>1</v>
      </c>
      <c r="E977" s="26" t="str">
        <f t="shared" si="114"/>
        <v>Y</v>
      </c>
      <c r="F977" s="2" t="s">
        <v>9272</v>
      </c>
      <c r="G977" s="2" t="str">
        <f t="shared" si="115"/>
        <v>ConTab_BOM_KP_Baseplates_1858</v>
      </c>
      <c r="H977" s="16" t="s">
        <v>393</v>
      </c>
      <c r="I977" s="16"/>
      <c r="J977" s="16"/>
      <c r="K977" s="31" t="s">
        <v>7701</v>
      </c>
      <c r="L977" s="31" t="s">
        <v>7702</v>
      </c>
      <c r="M977" s="31" t="s">
        <v>7703</v>
      </c>
      <c r="N977" s="2" t="s">
        <v>7729</v>
      </c>
      <c r="O977" s="2" t="s">
        <v>7705</v>
      </c>
      <c r="P977" s="155" t="s">
        <v>7706</v>
      </c>
      <c r="Q977" s="2" t="s">
        <v>7732</v>
      </c>
      <c r="R977" s="2">
        <v>96700807</v>
      </c>
      <c r="S977" s="159" t="s">
        <v>9271</v>
      </c>
      <c r="T977" s="159">
        <v>1440</v>
      </c>
      <c r="U977" s="159" t="s">
        <v>107</v>
      </c>
      <c r="V977" s="3" t="s">
        <v>7709</v>
      </c>
      <c r="W977" s="2">
        <v>135</v>
      </c>
      <c r="X977" s="2"/>
      <c r="Y977" s="2"/>
      <c r="Z977" s="2"/>
      <c r="AA977" s="2"/>
      <c r="AB977" s="2"/>
      <c r="AC977" s="2"/>
      <c r="AD977" s="2"/>
      <c r="AE977" s="2"/>
      <c r="AF977" s="2"/>
      <c r="AG977" s="2"/>
      <c r="AH977" s="2"/>
      <c r="AI977" s="2"/>
      <c r="AJ977" s="2"/>
      <c r="AK977" s="2"/>
      <c r="AL977" s="2"/>
      <c r="AM977" s="2"/>
      <c r="AN977" s="2"/>
    </row>
    <row r="978" spans="2:40">
      <c r="B978" s="26">
        <v>1859</v>
      </c>
      <c r="C978" s="26" t="str">
        <f t="shared" si="112"/>
        <v>Y</v>
      </c>
      <c r="D978" s="26" t="b">
        <f t="shared" si="113"/>
        <v>1</v>
      </c>
      <c r="E978" s="26" t="str">
        <f t="shared" si="114"/>
        <v>Y</v>
      </c>
      <c r="F978" s="2" t="s">
        <v>9273</v>
      </c>
      <c r="G978" s="2" t="str">
        <f t="shared" si="115"/>
        <v>ConTab_BOM_KP_Baseplates_1859</v>
      </c>
      <c r="H978" s="16" t="s">
        <v>393</v>
      </c>
      <c r="I978" s="16"/>
      <c r="J978" s="16"/>
      <c r="K978" s="31" t="s">
        <v>7701</v>
      </c>
      <c r="L978" s="31" t="s">
        <v>7702</v>
      </c>
      <c r="M978" s="31" t="s">
        <v>7703</v>
      </c>
      <c r="N978" s="2" t="s">
        <v>7900</v>
      </c>
      <c r="O978" s="2" t="s">
        <v>7705</v>
      </c>
      <c r="P978" s="155" t="s">
        <v>7706</v>
      </c>
      <c r="Q978" s="2" t="s">
        <v>8183</v>
      </c>
      <c r="R978" s="2">
        <v>96700808</v>
      </c>
      <c r="S978" s="159" t="s">
        <v>9274</v>
      </c>
      <c r="T978" s="159">
        <v>1574</v>
      </c>
      <c r="U978" s="159" t="s">
        <v>107</v>
      </c>
      <c r="V978" s="3" t="s">
        <v>7709</v>
      </c>
      <c r="W978" s="2">
        <v>200</v>
      </c>
      <c r="X978" s="2"/>
      <c r="Y978" s="2"/>
      <c r="Z978" s="2"/>
      <c r="AA978" s="2"/>
      <c r="AB978" s="2"/>
      <c r="AC978" s="2"/>
      <c r="AD978" s="2"/>
      <c r="AE978" s="2"/>
      <c r="AF978" s="2"/>
      <c r="AG978" s="2"/>
      <c r="AH978" s="2"/>
      <c r="AI978" s="2"/>
      <c r="AJ978" s="2"/>
      <c r="AK978" s="2"/>
      <c r="AL978" s="2"/>
      <c r="AM978" s="2"/>
      <c r="AN978" s="2"/>
    </row>
    <row r="979" spans="2:40">
      <c r="B979" s="26">
        <v>1860</v>
      </c>
      <c r="C979" s="26" t="str">
        <f t="shared" ref="C979:C1023" si="116">IF(K979 = "BaseplateSteel","Y","N")</f>
        <v>Y</v>
      </c>
      <c r="D979" s="26" t="b">
        <f t="shared" ref="D979:D1023" si="117">OR(P979 = "Woods_Sureflex", P979 = "Falk_T10_Grid")</f>
        <v>1</v>
      </c>
      <c r="E979" s="26" t="str">
        <f t="shared" ref="E979:E1023" si="118">IF(AND(C979="Y", D979=TRUE),"Y","N")</f>
        <v>Y</v>
      </c>
      <c r="F979" s="2" t="s">
        <v>9275</v>
      </c>
      <c r="G979" s="2" t="str">
        <f t="shared" ref="G979:G1023" si="119">IF(E979="Y",F979,"")</f>
        <v>ConTab_BOM_KP_Baseplates_1860</v>
      </c>
      <c r="H979" s="16" t="s">
        <v>393</v>
      </c>
      <c r="I979" s="16"/>
      <c r="J979" s="16"/>
      <c r="K979" s="31" t="s">
        <v>7701</v>
      </c>
      <c r="L979" s="31" t="s">
        <v>7702</v>
      </c>
      <c r="M979" s="31" t="s">
        <v>7703</v>
      </c>
      <c r="N979" s="2" t="s">
        <v>7903</v>
      </c>
      <c r="O979" s="2" t="s">
        <v>7705</v>
      </c>
      <c r="P979" s="155" t="s">
        <v>7706</v>
      </c>
      <c r="Q979" s="2" t="s">
        <v>8183</v>
      </c>
      <c r="R979" s="2">
        <v>96700808</v>
      </c>
      <c r="S979" s="159" t="s">
        <v>9274</v>
      </c>
      <c r="T979" s="159">
        <v>1574</v>
      </c>
      <c r="U979" s="159" t="s">
        <v>107</v>
      </c>
      <c r="V979" s="3" t="s">
        <v>7709</v>
      </c>
      <c r="W979" s="2">
        <v>200</v>
      </c>
      <c r="X979" s="2"/>
      <c r="Y979" s="2"/>
      <c r="Z979" s="2"/>
      <c r="AA979" s="2"/>
      <c r="AB979" s="2"/>
      <c r="AC979" s="2"/>
      <c r="AD979" s="2"/>
      <c r="AE979" s="2"/>
      <c r="AF979" s="2"/>
      <c r="AG979" s="2"/>
      <c r="AH979" s="2"/>
      <c r="AI979" s="2"/>
      <c r="AJ979" s="2"/>
      <c r="AK979" s="2"/>
      <c r="AL979" s="2"/>
      <c r="AM979" s="2"/>
      <c r="AN979" s="2"/>
    </row>
    <row r="980" spans="2:40">
      <c r="B980" s="26">
        <v>1861</v>
      </c>
      <c r="C980" s="26" t="str">
        <f t="shared" si="116"/>
        <v>Y</v>
      </c>
      <c r="D980" s="26" t="b">
        <f t="shared" si="117"/>
        <v>1</v>
      </c>
      <c r="E980" s="26" t="str">
        <f t="shared" si="118"/>
        <v>Y</v>
      </c>
      <c r="F980" s="2" t="s">
        <v>9276</v>
      </c>
      <c r="G980" s="2" t="str">
        <f t="shared" si="119"/>
        <v>ConTab_BOM_KP_Baseplates_1861</v>
      </c>
      <c r="H980" s="16" t="s">
        <v>393</v>
      </c>
      <c r="I980" s="16"/>
      <c r="J980" s="16"/>
      <c r="K980" s="31" t="s">
        <v>7701</v>
      </c>
      <c r="L980" s="31" t="s">
        <v>7702</v>
      </c>
      <c r="M980" s="31" t="s">
        <v>7703</v>
      </c>
      <c r="N980" s="2" t="s">
        <v>8187</v>
      </c>
      <c r="O980" s="2" t="s">
        <v>7705</v>
      </c>
      <c r="P980" s="155" t="s">
        <v>7706</v>
      </c>
      <c r="Q980" s="2" t="s">
        <v>8188</v>
      </c>
      <c r="R980" s="2">
        <v>96700809</v>
      </c>
      <c r="S980" s="159" t="s">
        <v>9277</v>
      </c>
      <c r="T980" s="159">
        <v>1712</v>
      </c>
      <c r="U980" s="159" t="s">
        <v>107</v>
      </c>
      <c r="V980" s="3" t="s">
        <v>7709</v>
      </c>
      <c r="W980" s="2">
        <v>240</v>
      </c>
      <c r="X980" s="2"/>
      <c r="Y980" s="2"/>
      <c r="Z980" s="2"/>
      <c r="AA980" s="2"/>
      <c r="AB980" s="2"/>
      <c r="AC980" s="2"/>
      <c r="AD980" s="2"/>
      <c r="AE980" s="2"/>
      <c r="AF980" s="2"/>
      <c r="AG980" s="2"/>
      <c r="AH980" s="2"/>
      <c r="AI980" s="2"/>
      <c r="AJ980" s="2"/>
      <c r="AK980" s="2"/>
      <c r="AL980" s="2"/>
      <c r="AM980" s="2"/>
      <c r="AN980" s="2"/>
    </row>
    <row r="981" spans="2:40">
      <c r="B981" s="26">
        <v>1862</v>
      </c>
      <c r="C981" s="26" t="str">
        <f t="shared" si="116"/>
        <v>Y</v>
      </c>
      <c r="D981" s="26" t="b">
        <f t="shared" si="117"/>
        <v>1</v>
      </c>
      <c r="E981" s="26" t="str">
        <f t="shared" si="118"/>
        <v>Y</v>
      </c>
      <c r="F981" s="2" t="s">
        <v>9278</v>
      </c>
      <c r="G981" s="2" t="str">
        <f t="shared" si="119"/>
        <v>ConTab_BOM_KP_Baseplates_1862</v>
      </c>
      <c r="H981" s="16" t="s">
        <v>393</v>
      </c>
      <c r="I981" s="16"/>
      <c r="J981" s="16"/>
      <c r="K981" s="31" t="s">
        <v>7701</v>
      </c>
      <c r="L981" s="31" t="s">
        <v>7702</v>
      </c>
      <c r="M981" s="31" t="s">
        <v>7703</v>
      </c>
      <c r="N981" s="2" t="s">
        <v>8191</v>
      </c>
      <c r="O981" s="2" t="s">
        <v>7705</v>
      </c>
      <c r="P981" s="155" t="s">
        <v>7706</v>
      </c>
      <c r="Q981" s="2" t="s">
        <v>8188</v>
      </c>
      <c r="R981" s="2">
        <v>96700809</v>
      </c>
      <c r="S981" s="159" t="s">
        <v>9277</v>
      </c>
      <c r="T981" s="159">
        <v>1712</v>
      </c>
      <c r="U981" s="159" t="s">
        <v>107</v>
      </c>
      <c r="V981" s="3" t="s">
        <v>7709</v>
      </c>
      <c r="W981" s="2">
        <v>240</v>
      </c>
      <c r="X981" s="2"/>
      <c r="Y981" s="2"/>
      <c r="Z981" s="2"/>
      <c r="AA981" s="2"/>
      <c r="AB981" s="2"/>
      <c r="AC981" s="2"/>
      <c r="AD981" s="2"/>
      <c r="AE981" s="2"/>
      <c r="AF981" s="2"/>
      <c r="AG981" s="2"/>
      <c r="AH981" s="2"/>
      <c r="AI981" s="2"/>
      <c r="AJ981" s="2"/>
      <c r="AK981" s="2"/>
      <c r="AL981" s="2"/>
      <c r="AM981" s="2"/>
      <c r="AN981" s="2"/>
    </row>
    <row r="982" spans="2:40">
      <c r="B982" s="26">
        <v>1863</v>
      </c>
      <c r="C982" s="26" t="str">
        <f t="shared" si="116"/>
        <v>Y</v>
      </c>
      <c r="D982" s="26" t="b">
        <f t="shared" si="117"/>
        <v>1</v>
      </c>
      <c r="E982" s="26" t="str">
        <f t="shared" si="118"/>
        <v>Y</v>
      </c>
      <c r="F982" s="2" t="s">
        <v>9279</v>
      </c>
      <c r="G982" s="2" t="str">
        <f t="shared" si="119"/>
        <v>ConTab_BOM_KP_Baseplates_1863</v>
      </c>
      <c r="H982" s="16" t="s">
        <v>393</v>
      </c>
      <c r="I982" s="16"/>
      <c r="J982" s="16"/>
      <c r="K982" s="31" t="s">
        <v>7701</v>
      </c>
      <c r="L982" s="31" t="s">
        <v>7702</v>
      </c>
      <c r="M982" s="31" t="s">
        <v>7703</v>
      </c>
      <c r="N982" s="2" t="s">
        <v>8695</v>
      </c>
      <c r="O982" s="2" t="s">
        <v>7705</v>
      </c>
      <c r="P982" s="155" t="s">
        <v>7706</v>
      </c>
      <c r="Q982" s="2" t="s">
        <v>8696</v>
      </c>
      <c r="R982" s="2">
        <v>96700810</v>
      </c>
      <c r="S982" s="159" t="s">
        <v>9280</v>
      </c>
      <c r="T982" s="159">
        <v>1847</v>
      </c>
      <c r="U982" s="159" t="s">
        <v>107</v>
      </c>
      <c r="V982" s="3" t="s">
        <v>7709</v>
      </c>
      <c r="W982" s="2">
        <v>265</v>
      </c>
      <c r="X982" s="2"/>
      <c r="Y982" s="2"/>
      <c r="Z982" s="2"/>
      <c r="AA982" s="2"/>
      <c r="AB982" s="2"/>
      <c r="AC982" s="2"/>
      <c r="AD982" s="2"/>
      <c r="AE982" s="2"/>
      <c r="AF982" s="2"/>
      <c r="AG982" s="2"/>
      <c r="AH982" s="2"/>
      <c r="AI982" s="2"/>
      <c r="AJ982" s="2"/>
      <c r="AK982" s="2"/>
      <c r="AL982" s="2"/>
      <c r="AM982" s="2"/>
      <c r="AN982" s="2"/>
    </row>
    <row r="983" spans="2:40">
      <c r="B983" s="26">
        <v>1864</v>
      </c>
      <c r="C983" s="26" t="str">
        <f t="shared" si="116"/>
        <v>Y</v>
      </c>
      <c r="D983" s="26" t="b">
        <f t="shared" si="117"/>
        <v>1</v>
      </c>
      <c r="E983" s="26" t="str">
        <f t="shared" si="118"/>
        <v>Y</v>
      </c>
      <c r="F983" s="2" t="s">
        <v>9281</v>
      </c>
      <c r="G983" s="2" t="str">
        <f t="shared" si="119"/>
        <v>ConTab_BOM_KP_Baseplates_1864</v>
      </c>
      <c r="H983" s="16" t="s">
        <v>393</v>
      </c>
      <c r="I983" s="16"/>
      <c r="J983" s="16"/>
      <c r="K983" s="31" t="s">
        <v>7701</v>
      </c>
      <c r="L983" s="31" t="s">
        <v>7702</v>
      </c>
      <c r="M983" s="31" t="s">
        <v>7703</v>
      </c>
      <c r="N983" s="2" t="s">
        <v>8699</v>
      </c>
      <c r="O983" s="2" t="s">
        <v>7705</v>
      </c>
      <c r="P983" s="155" t="s">
        <v>7706</v>
      </c>
      <c r="Q983" s="2" t="s">
        <v>8696</v>
      </c>
      <c r="R983" s="2">
        <v>96700810</v>
      </c>
      <c r="S983" s="159" t="s">
        <v>9280</v>
      </c>
      <c r="T983" s="159">
        <v>1847</v>
      </c>
      <c r="U983" s="159" t="s">
        <v>107</v>
      </c>
      <c r="V983" s="3" t="s">
        <v>7709</v>
      </c>
      <c r="W983" s="2">
        <v>265</v>
      </c>
      <c r="X983" s="2"/>
      <c r="Y983" s="2"/>
      <c r="Z983" s="2"/>
      <c r="AA983" s="2"/>
      <c r="AB983" s="2"/>
      <c r="AC983" s="2"/>
      <c r="AD983" s="2"/>
      <c r="AE983" s="2"/>
      <c r="AF983" s="2"/>
      <c r="AG983" s="2"/>
      <c r="AH983" s="2"/>
      <c r="AI983" s="2"/>
      <c r="AJ983" s="2"/>
      <c r="AK983" s="2"/>
      <c r="AL983" s="2"/>
      <c r="AM983" s="2"/>
      <c r="AN983" s="2"/>
    </row>
    <row r="984" spans="2:40">
      <c r="B984" s="26">
        <v>1865</v>
      </c>
      <c r="C984" s="26" t="str">
        <f t="shared" si="116"/>
        <v>Y</v>
      </c>
      <c r="D984" s="26" t="b">
        <f t="shared" si="117"/>
        <v>1</v>
      </c>
      <c r="E984" s="26" t="str">
        <f t="shared" si="118"/>
        <v>Y</v>
      </c>
      <c r="F984" s="2" t="s">
        <v>9282</v>
      </c>
      <c r="G984" s="2" t="str">
        <f t="shared" si="119"/>
        <v>ConTab_BOM_KP_Baseplates_1865</v>
      </c>
      <c r="H984" s="16" t="s">
        <v>393</v>
      </c>
      <c r="I984" s="16"/>
      <c r="J984" s="16"/>
      <c r="K984" s="31" t="s">
        <v>7701</v>
      </c>
      <c r="L984" s="31" t="s">
        <v>7702</v>
      </c>
      <c r="M984" s="31" t="s">
        <v>7703</v>
      </c>
      <c r="N984" s="2" t="s">
        <v>8954</v>
      </c>
      <c r="O984" s="2" t="s">
        <v>7705</v>
      </c>
      <c r="P984" s="155" t="s">
        <v>7706</v>
      </c>
      <c r="Q984" s="2" t="s">
        <v>8696</v>
      </c>
      <c r="R984" s="2">
        <v>96700811</v>
      </c>
      <c r="S984" s="159" t="s">
        <v>9283</v>
      </c>
      <c r="T984" s="159">
        <v>2322</v>
      </c>
      <c r="U984" s="159" t="s">
        <v>107</v>
      </c>
      <c r="V984" s="3" t="s">
        <v>7709</v>
      </c>
      <c r="W984" s="2">
        <v>310</v>
      </c>
      <c r="X984" s="2"/>
      <c r="Y984" s="2"/>
      <c r="Z984" s="2"/>
      <c r="AA984" s="2"/>
      <c r="AB984" s="2"/>
      <c r="AC984" s="2"/>
      <c r="AD984" s="2"/>
      <c r="AE984" s="2"/>
      <c r="AF984" s="2"/>
      <c r="AG984" s="2"/>
      <c r="AH984" s="2"/>
      <c r="AI984" s="2"/>
      <c r="AJ984" s="2"/>
      <c r="AK984" s="2"/>
      <c r="AL984" s="2"/>
      <c r="AM984" s="2"/>
      <c r="AN984" s="2"/>
    </row>
    <row r="985" spans="2:40">
      <c r="B985" s="26">
        <v>1866</v>
      </c>
      <c r="C985" s="26" t="str">
        <f t="shared" si="116"/>
        <v>Y</v>
      </c>
      <c r="D985" s="26" t="b">
        <f t="shared" si="117"/>
        <v>1</v>
      </c>
      <c r="E985" s="26" t="str">
        <f t="shared" si="118"/>
        <v>Y</v>
      </c>
      <c r="F985" s="2" t="s">
        <v>9284</v>
      </c>
      <c r="G985" s="2" t="str">
        <f t="shared" si="119"/>
        <v>ConTab_BOM_KP_Baseplates_1866</v>
      </c>
      <c r="H985" s="16" t="s">
        <v>393</v>
      </c>
      <c r="I985" s="16"/>
      <c r="J985" s="16"/>
      <c r="K985" s="31" t="s">
        <v>7701</v>
      </c>
      <c r="L985" s="31" t="s">
        <v>7702</v>
      </c>
      <c r="M985" s="31" t="s">
        <v>7703</v>
      </c>
      <c r="N985" s="2" t="s">
        <v>8958</v>
      </c>
      <c r="O985" s="2" t="s">
        <v>7705</v>
      </c>
      <c r="P985" s="155" t="s">
        <v>7706</v>
      </c>
      <c r="Q985" s="2" t="s">
        <v>8696</v>
      </c>
      <c r="R985" s="2">
        <v>96700811</v>
      </c>
      <c r="S985" s="159" t="s">
        <v>9283</v>
      </c>
      <c r="T985" s="159">
        <v>2322</v>
      </c>
      <c r="U985" s="159" t="s">
        <v>107</v>
      </c>
      <c r="V985" s="3" t="s">
        <v>7709</v>
      </c>
      <c r="W985" s="2">
        <v>310</v>
      </c>
      <c r="X985" s="2"/>
      <c r="Y985" s="2"/>
      <c r="Z985" s="2"/>
      <c r="AA985" s="2"/>
      <c r="AB985" s="2"/>
      <c r="AC985" s="2"/>
      <c r="AD985" s="2"/>
      <c r="AE985" s="2"/>
      <c r="AF985" s="2"/>
      <c r="AG985" s="2"/>
      <c r="AH985" s="2"/>
      <c r="AI985" s="2"/>
      <c r="AJ985" s="2"/>
      <c r="AK985" s="2"/>
      <c r="AL985" s="2"/>
      <c r="AM985" s="2"/>
      <c r="AN985" s="2"/>
    </row>
    <row r="986" spans="2:40">
      <c r="B986" s="26">
        <v>1867</v>
      </c>
      <c r="C986" s="26" t="str">
        <f t="shared" si="116"/>
        <v>Y</v>
      </c>
      <c r="D986" s="26" t="b">
        <f t="shared" si="117"/>
        <v>1</v>
      </c>
      <c r="E986" s="26" t="str">
        <f t="shared" si="118"/>
        <v>Y</v>
      </c>
      <c r="F986" s="2" t="s">
        <v>9285</v>
      </c>
      <c r="G986" s="2" t="str">
        <f t="shared" si="119"/>
        <v>ConTab_BOM_KP_Baseplates_1867</v>
      </c>
      <c r="H986" s="16" t="s">
        <v>393</v>
      </c>
      <c r="I986" s="16"/>
      <c r="J986" s="16"/>
      <c r="K986" s="31" t="s">
        <v>7701</v>
      </c>
      <c r="L986" s="31" t="s">
        <v>7702</v>
      </c>
      <c r="M986" s="31" t="s">
        <v>7703</v>
      </c>
      <c r="N986" s="2" t="s">
        <v>7725</v>
      </c>
      <c r="O986" s="2" t="s">
        <v>7705</v>
      </c>
      <c r="P986" s="155" t="s">
        <v>7737</v>
      </c>
      <c r="Q986" s="2" t="s">
        <v>7749</v>
      </c>
      <c r="R986" s="2">
        <v>96700812</v>
      </c>
      <c r="S986" s="159" t="s">
        <v>9286</v>
      </c>
      <c r="T986" s="159">
        <v>1440</v>
      </c>
      <c r="U986" s="159" t="s">
        <v>107</v>
      </c>
      <c r="V986" s="3" t="s">
        <v>7709</v>
      </c>
      <c r="W986" s="2">
        <v>135</v>
      </c>
      <c r="X986" s="2"/>
      <c r="Y986" s="2"/>
      <c r="Z986" s="2"/>
      <c r="AA986" s="2"/>
      <c r="AB986" s="2"/>
      <c r="AC986" s="2"/>
      <c r="AD986" s="2"/>
      <c r="AE986" s="2"/>
      <c r="AF986" s="2"/>
      <c r="AG986" s="2"/>
      <c r="AH986" s="2"/>
      <c r="AI986" s="2"/>
      <c r="AJ986" s="2"/>
      <c r="AK986" s="2"/>
      <c r="AL986" s="2"/>
      <c r="AM986" s="2"/>
      <c r="AN986" s="2"/>
    </row>
    <row r="987" spans="2:40">
      <c r="B987" s="26">
        <v>1868</v>
      </c>
      <c r="C987" s="26" t="str">
        <f t="shared" si="116"/>
        <v>Y</v>
      </c>
      <c r="D987" s="26" t="b">
        <f t="shared" si="117"/>
        <v>1</v>
      </c>
      <c r="E987" s="26" t="str">
        <f t="shared" si="118"/>
        <v>Y</v>
      </c>
      <c r="F987" s="2" t="s">
        <v>9287</v>
      </c>
      <c r="G987" s="2" t="str">
        <f t="shared" si="119"/>
        <v>ConTab_BOM_KP_Baseplates_1868</v>
      </c>
      <c r="H987" s="16" t="s">
        <v>393</v>
      </c>
      <c r="I987" s="16"/>
      <c r="J987" s="16"/>
      <c r="K987" s="31" t="s">
        <v>7701</v>
      </c>
      <c r="L987" s="31" t="s">
        <v>7702</v>
      </c>
      <c r="M987" s="31" t="s">
        <v>7703</v>
      </c>
      <c r="N987" s="2" t="s">
        <v>7729</v>
      </c>
      <c r="O987" s="2" t="s">
        <v>7705</v>
      </c>
      <c r="P987" s="155" t="s">
        <v>7737</v>
      </c>
      <c r="Q987" s="2" t="s">
        <v>7749</v>
      </c>
      <c r="R987" s="2">
        <v>96700812</v>
      </c>
      <c r="S987" s="159" t="s">
        <v>9286</v>
      </c>
      <c r="T987" s="159">
        <v>1440</v>
      </c>
      <c r="U987" s="159" t="s">
        <v>107</v>
      </c>
      <c r="V987" s="3" t="s">
        <v>7709</v>
      </c>
      <c r="W987" s="2">
        <v>135</v>
      </c>
      <c r="X987" s="2"/>
      <c r="Y987" s="2"/>
      <c r="Z987" s="2"/>
      <c r="AA987" s="2"/>
      <c r="AB987" s="2"/>
      <c r="AC987" s="2"/>
      <c r="AD987" s="2"/>
      <c r="AE987" s="2"/>
      <c r="AF987" s="2"/>
      <c r="AG987" s="2"/>
      <c r="AH987" s="2"/>
      <c r="AI987" s="2"/>
      <c r="AJ987" s="2"/>
      <c r="AK987" s="2"/>
      <c r="AL987" s="2"/>
      <c r="AM987" s="2"/>
      <c r="AN987" s="2"/>
    </row>
    <row r="988" spans="2:40">
      <c r="B988" s="26">
        <v>1869</v>
      </c>
      <c r="C988" s="26" t="str">
        <f t="shared" si="116"/>
        <v>Y</v>
      </c>
      <c r="D988" s="26" t="b">
        <f t="shared" si="117"/>
        <v>1</v>
      </c>
      <c r="E988" s="26" t="str">
        <f t="shared" si="118"/>
        <v>Y</v>
      </c>
      <c r="F988" s="2" t="s">
        <v>9288</v>
      </c>
      <c r="G988" s="2" t="str">
        <f t="shared" si="119"/>
        <v>ConTab_BOM_KP_Baseplates_1869</v>
      </c>
      <c r="H988" s="16" t="s">
        <v>393</v>
      </c>
      <c r="I988" s="16"/>
      <c r="J988" s="16"/>
      <c r="K988" s="31" t="s">
        <v>7701</v>
      </c>
      <c r="L988" s="31" t="s">
        <v>7702</v>
      </c>
      <c r="M988" s="31" t="s">
        <v>7703</v>
      </c>
      <c r="N988" s="2" t="s">
        <v>7900</v>
      </c>
      <c r="O988" s="2" t="s">
        <v>7705</v>
      </c>
      <c r="P988" s="155" t="s">
        <v>7737</v>
      </c>
      <c r="Q988" s="2" t="s">
        <v>7757</v>
      </c>
      <c r="R988" s="2">
        <v>96700813</v>
      </c>
      <c r="S988" s="159" t="s">
        <v>9289</v>
      </c>
      <c r="T988" s="159">
        <v>1574</v>
      </c>
      <c r="U988" s="159" t="s">
        <v>107</v>
      </c>
      <c r="V988" s="3" t="s">
        <v>7709</v>
      </c>
      <c r="W988" s="2">
        <v>200</v>
      </c>
      <c r="X988" s="2"/>
      <c r="Y988" s="2"/>
      <c r="Z988" s="2"/>
      <c r="AA988" s="2"/>
      <c r="AB988" s="2"/>
      <c r="AC988" s="2"/>
      <c r="AD988" s="2"/>
      <c r="AE988" s="2"/>
      <c r="AF988" s="2"/>
      <c r="AG988" s="2"/>
      <c r="AH988" s="2"/>
      <c r="AI988" s="2"/>
      <c r="AJ988" s="2"/>
      <c r="AK988" s="2"/>
      <c r="AL988" s="2"/>
      <c r="AM988" s="2"/>
      <c r="AN988" s="2"/>
    </row>
    <row r="989" spans="2:40">
      <c r="B989" s="26">
        <v>1870</v>
      </c>
      <c r="C989" s="26" t="str">
        <f t="shared" si="116"/>
        <v>Y</v>
      </c>
      <c r="D989" s="26" t="b">
        <f t="shared" si="117"/>
        <v>1</v>
      </c>
      <c r="E989" s="26" t="str">
        <f t="shared" si="118"/>
        <v>Y</v>
      </c>
      <c r="F989" s="2" t="s">
        <v>9290</v>
      </c>
      <c r="G989" s="2" t="str">
        <f t="shared" si="119"/>
        <v>ConTab_BOM_KP_Baseplates_1870</v>
      </c>
      <c r="H989" s="16" t="s">
        <v>393</v>
      </c>
      <c r="I989" s="16"/>
      <c r="J989" s="16"/>
      <c r="K989" s="31" t="s">
        <v>7701</v>
      </c>
      <c r="L989" s="31" t="s">
        <v>7702</v>
      </c>
      <c r="M989" s="31" t="s">
        <v>7703</v>
      </c>
      <c r="N989" s="2" t="s">
        <v>7903</v>
      </c>
      <c r="O989" s="2" t="s">
        <v>7705</v>
      </c>
      <c r="P989" s="155" t="s">
        <v>7737</v>
      </c>
      <c r="Q989" s="2" t="s">
        <v>7757</v>
      </c>
      <c r="R989" s="2">
        <v>96700813</v>
      </c>
      <c r="S989" s="159" t="s">
        <v>9289</v>
      </c>
      <c r="T989" s="159">
        <v>1574</v>
      </c>
      <c r="U989" s="159" t="s">
        <v>107</v>
      </c>
      <c r="V989" s="3" t="s">
        <v>7709</v>
      </c>
      <c r="W989" s="2">
        <v>200</v>
      </c>
      <c r="X989" s="2"/>
      <c r="Y989" s="2"/>
      <c r="Z989" s="2"/>
      <c r="AA989" s="2"/>
      <c r="AB989" s="2"/>
      <c r="AC989" s="2"/>
      <c r="AD989" s="2"/>
      <c r="AE989" s="2"/>
      <c r="AF989" s="2"/>
      <c r="AG989" s="2"/>
      <c r="AH989" s="2"/>
      <c r="AI989" s="2"/>
      <c r="AJ989" s="2"/>
      <c r="AK989" s="2"/>
      <c r="AL989" s="2"/>
      <c r="AM989" s="2"/>
      <c r="AN989" s="2"/>
    </row>
    <row r="990" spans="2:40">
      <c r="B990" s="26">
        <v>1871</v>
      </c>
      <c r="C990" s="26" t="str">
        <f t="shared" si="116"/>
        <v>Y</v>
      </c>
      <c r="D990" s="26" t="b">
        <f t="shared" si="117"/>
        <v>1</v>
      </c>
      <c r="E990" s="26" t="str">
        <f t="shared" si="118"/>
        <v>Y</v>
      </c>
      <c r="F990" s="2" t="s">
        <v>9291</v>
      </c>
      <c r="G990" s="2" t="str">
        <f t="shared" si="119"/>
        <v>ConTab_BOM_KP_Baseplates_1871</v>
      </c>
      <c r="H990" s="16" t="s">
        <v>393</v>
      </c>
      <c r="I990" s="16"/>
      <c r="J990" s="16"/>
      <c r="K990" s="31" t="s">
        <v>7701</v>
      </c>
      <c r="L990" s="31" t="s">
        <v>7702</v>
      </c>
      <c r="M990" s="31" t="s">
        <v>7703</v>
      </c>
      <c r="N990" s="2" t="s">
        <v>8187</v>
      </c>
      <c r="O990" s="2" t="s">
        <v>7705</v>
      </c>
      <c r="P990" s="155" t="s">
        <v>7737</v>
      </c>
      <c r="Q990" s="2" t="s">
        <v>8046</v>
      </c>
      <c r="R990" s="2">
        <v>96700814</v>
      </c>
      <c r="S990" s="159" t="s">
        <v>9292</v>
      </c>
      <c r="T990" s="159">
        <v>1712</v>
      </c>
      <c r="U990" s="159" t="s">
        <v>107</v>
      </c>
      <c r="V990" s="3" t="s">
        <v>7709</v>
      </c>
      <c r="W990" s="2">
        <v>240</v>
      </c>
      <c r="X990" s="2"/>
      <c r="Y990" s="2"/>
      <c r="Z990" s="2"/>
      <c r="AA990" s="2"/>
      <c r="AB990" s="2"/>
      <c r="AC990" s="2"/>
      <c r="AD990" s="2"/>
      <c r="AE990" s="2"/>
      <c r="AF990" s="2"/>
      <c r="AG990" s="2"/>
      <c r="AH990" s="2"/>
      <c r="AI990" s="2"/>
      <c r="AJ990" s="2"/>
      <c r="AK990" s="2"/>
      <c r="AL990" s="2"/>
      <c r="AM990" s="2"/>
      <c r="AN990" s="2"/>
    </row>
    <row r="991" spans="2:40">
      <c r="B991" s="26">
        <v>1872</v>
      </c>
      <c r="C991" s="26" t="str">
        <f t="shared" si="116"/>
        <v>Y</v>
      </c>
      <c r="D991" s="26" t="b">
        <f t="shared" si="117"/>
        <v>1</v>
      </c>
      <c r="E991" s="26" t="str">
        <f t="shared" si="118"/>
        <v>Y</v>
      </c>
      <c r="F991" s="2" t="s">
        <v>9293</v>
      </c>
      <c r="G991" s="2" t="str">
        <f t="shared" si="119"/>
        <v>ConTab_BOM_KP_Baseplates_1872</v>
      </c>
      <c r="H991" s="16" t="s">
        <v>393</v>
      </c>
      <c r="I991" s="16"/>
      <c r="J991" s="16"/>
      <c r="K991" s="31" t="s">
        <v>7701</v>
      </c>
      <c r="L991" s="31" t="s">
        <v>7702</v>
      </c>
      <c r="M991" s="31" t="s">
        <v>7703</v>
      </c>
      <c r="N991" s="2" t="s">
        <v>8191</v>
      </c>
      <c r="O991" s="2" t="s">
        <v>7705</v>
      </c>
      <c r="P991" s="155" t="s">
        <v>7737</v>
      </c>
      <c r="Q991" s="2" t="s">
        <v>8046</v>
      </c>
      <c r="R991" s="2">
        <v>96700814</v>
      </c>
      <c r="S991" s="159" t="s">
        <v>9292</v>
      </c>
      <c r="T991" s="159">
        <v>1712</v>
      </c>
      <c r="U991" s="159" t="s">
        <v>107</v>
      </c>
      <c r="V991" s="3" t="s">
        <v>7709</v>
      </c>
      <c r="W991" s="2">
        <v>240</v>
      </c>
      <c r="X991" s="2"/>
      <c r="Y991" s="2"/>
      <c r="Z991" s="2"/>
      <c r="AA991" s="2"/>
      <c r="AB991" s="2"/>
      <c r="AC991" s="2"/>
      <c r="AD991" s="2"/>
      <c r="AE991" s="2"/>
      <c r="AF991" s="2"/>
      <c r="AG991" s="2"/>
      <c r="AH991" s="2"/>
      <c r="AI991" s="2"/>
      <c r="AJ991" s="2"/>
      <c r="AK991" s="2"/>
      <c r="AL991" s="2"/>
      <c r="AM991" s="2"/>
      <c r="AN991" s="2"/>
    </row>
    <row r="992" spans="2:40">
      <c r="B992" s="26">
        <v>1873</v>
      </c>
      <c r="C992" s="26" t="str">
        <f t="shared" si="116"/>
        <v>Y</v>
      </c>
      <c r="D992" s="26" t="b">
        <f t="shared" si="117"/>
        <v>1</v>
      </c>
      <c r="E992" s="26" t="str">
        <f t="shared" si="118"/>
        <v>Y</v>
      </c>
      <c r="F992" s="2" t="s">
        <v>9294</v>
      </c>
      <c r="G992" s="2" t="str">
        <f t="shared" si="119"/>
        <v>ConTab_BOM_KP_Baseplates_1873</v>
      </c>
      <c r="H992" s="16" t="s">
        <v>393</v>
      </c>
      <c r="I992" s="16"/>
      <c r="J992" s="16"/>
      <c r="K992" s="31" t="s">
        <v>7701</v>
      </c>
      <c r="L992" s="31" t="s">
        <v>7702</v>
      </c>
      <c r="M992" s="31" t="s">
        <v>7703</v>
      </c>
      <c r="N992" s="2" t="s">
        <v>8695</v>
      </c>
      <c r="O992" s="2" t="s">
        <v>7705</v>
      </c>
      <c r="P992" s="155" t="s">
        <v>7737</v>
      </c>
      <c r="Q992" s="2" t="s">
        <v>8332</v>
      </c>
      <c r="R992" s="2">
        <v>96700815</v>
      </c>
      <c r="S992" s="159" t="s">
        <v>9295</v>
      </c>
      <c r="T992" s="159">
        <v>1847</v>
      </c>
      <c r="U992" s="159" t="s">
        <v>107</v>
      </c>
      <c r="V992" s="3" t="s">
        <v>7709</v>
      </c>
      <c r="W992" s="2">
        <v>265</v>
      </c>
      <c r="X992" s="2"/>
      <c r="Y992" s="2"/>
      <c r="Z992" s="2"/>
      <c r="AA992" s="2"/>
      <c r="AB992" s="2"/>
      <c r="AC992" s="2"/>
      <c r="AD992" s="2"/>
      <c r="AE992" s="2"/>
      <c r="AF992" s="2"/>
      <c r="AG992" s="2"/>
      <c r="AH992" s="2"/>
      <c r="AI992" s="2"/>
      <c r="AJ992" s="2"/>
      <c r="AK992" s="2"/>
      <c r="AL992" s="2"/>
      <c r="AM992" s="2"/>
      <c r="AN992" s="2"/>
    </row>
    <row r="993" spans="2:40">
      <c r="B993" s="26">
        <v>1874</v>
      </c>
      <c r="C993" s="26" t="str">
        <f t="shared" si="116"/>
        <v>Y</v>
      </c>
      <c r="D993" s="26" t="b">
        <f t="shared" si="117"/>
        <v>1</v>
      </c>
      <c r="E993" s="26" t="str">
        <f t="shared" si="118"/>
        <v>Y</v>
      </c>
      <c r="F993" s="2" t="s">
        <v>9296</v>
      </c>
      <c r="G993" s="2" t="str">
        <f t="shared" si="119"/>
        <v>ConTab_BOM_KP_Baseplates_1874</v>
      </c>
      <c r="H993" s="16" t="s">
        <v>393</v>
      </c>
      <c r="I993" s="16"/>
      <c r="J993" s="16"/>
      <c r="K993" s="31" t="s">
        <v>7701</v>
      </c>
      <c r="L993" s="31" t="s">
        <v>7702</v>
      </c>
      <c r="M993" s="31" t="s">
        <v>7703</v>
      </c>
      <c r="N993" s="2" t="s">
        <v>8699</v>
      </c>
      <c r="O993" s="2" t="s">
        <v>7705</v>
      </c>
      <c r="P993" s="155" t="s">
        <v>7737</v>
      </c>
      <c r="Q993" s="2" t="s">
        <v>8332</v>
      </c>
      <c r="R993" s="2">
        <v>96700815</v>
      </c>
      <c r="S993" s="159" t="s">
        <v>9295</v>
      </c>
      <c r="T993" s="159">
        <v>1847</v>
      </c>
      <c r="U993" s="159" t="s">
        <v>107</v>
      </c>
      <c r="V993" s="3" t="s">
        <v>7709</v>
      </c>
      <c r="W993" s="2">
        <v>265</v>
      </c>
      <c r="X993" s="2"/>
      <c r="Y993" s="2"/>
      <c r="Z993" s="2"/>
      <c r="AA993" s="2"/>
      <c r="AB993" s="2"/>
      <c r="AC993" s="2"/>
      <c r="AD993" s="2"/>
      <c r="AE993" s="2"/>
      <c r="AF993" s="2"/>
      <c r="AG993" s="2"/>
      <c r="AH993" s="2"/>
      <c r="AI993" s="2"/>
      <c r="AJ993" s="2"/>
      <c r="AK993" s="2"/>
      <c r="AL993" s="2"/>
      <c r="AM993" s="2"/>
      <c r="AN993" s="2"/>
    </row>
    <row r="994" spans="2:40">
      <c r="B994" s="26">
        <v>1875</v>
      </c>
      <c r="C994" s="26" t="str">
        <f t="shared" si="116"/>
        <v>Y</v>
      </c>
      <c r="D994" s="26" t="b">
        <f t="shared" si="117"/>
        <v>1</v>
      </c>
      <c r="E994" s="26" t="str">
        <f t="shared" si="118"/>
        <v>Y</v>
      </c>
      <c r="F994" s="2" t="s">
        <v>9297</v>
      </c>
      <c r="G994" s="2" t="str">
        <f t="shared" si="119"/>
        <v>ConTab_BOM_KP_Baseplates_1875</v>
      </c>
      <c r="H994" s="16" t="s">
        <v>393</v>
      </c>
      <c r="I994" s="16"/>
      <c r="J994" s="16"/>
      <c r="K994" s="31" t="s">
        <v>7701</v>
      </c>
      <c r="L994" s="31" t="s">
        <v>7702</v>
      </c>
      <c r="M994" s="31" t="s">
        <v>7703</v>
      </c>
      <c r="N994" s="2" t="s">
        <v>7762</v>
      </c>
      <c r="O994" s="2" t="s">
        <v>7705</v>
      </c>
      <c r="P994" s="155" t="s">
        <v>7737</v>
      </c>
      <c r="Q994" s="2" t="s">
        <v>7757</v>
      </c>
      <c r="R994" s="2">
        <v>96700816</v>
      </c>
      <c r="S994" s="159" t="s">
        <v>9298</v>
      </c>
      <c r="T994" s="159">
        <v>1776</v>
      </c>
      <c r="U994" s="159" t="s">
        <v>107</v>
      </c>
      <c r="V994" s="3" t="s">
        <v>7709</v>
      </c>
      <c r="W994" s="2">
        <v>265</v>
      </c>
      <c r="X994" s="2"/>
      <c r="Y994" s="2"/>
      <c r="Z994" s="2"/>
      <c r="AA994" s="2"/>
      <c r="AB994" s="2"/>
      <c r="AC994" s="2"/>
      <c r="AD994" s="2"/>
      <c r="AE994" s="2"/>
      <c r="AF994" s="2"/>
      <c r="AG994" s="2"/>
      <c r="AH994" s="2"/>
      <c r="AI994" s="2"/>
      <c r="AJ994" s="2"/>
      <c r="AK994" s="2"/>
      <c r="AL994" s="2"/>
      <c r="AM994" s="2"/>
      <c r="AN994" s="2"/>
    </row>
    <row r="995" spans="2:40">
      <c r="B995" s="26">
        <v>1876</v>
      </c>
      <c r="C995" s="26" t="str">
        <f t="shared" si="116"/>
        <v>Y</v>
      </c>
      <c r="D995" s="26" t="b">
        <f t="shared" si="117"/>
        <v>1</v>
      </c>
      <c r="E995" s="26" t="str">
        <f t="shared" si="118"/>
        <v>Y</v>
      </c>
      <c r="F995" s="2" t="s">
        <v>9299</v>
      </c>
      <c r="G995" s="2" t="str">
        <f t="shared" si="119"/>
        <v>ConTab_BOM_KP_Baseplates_1876</v>
      </c>
      <c r="H995" s="16" t="s">
        <v>393</v>
      </c>
      <c r="I995" s="16"/>
      <c r="J995" s="16"/>
      <c r="K995" s="31" t="s">
        <v>7701</v>
      </c>
      <c r="L995" s="31" t="s">
        <v>7702</v>
      </c>
      <c r="M995" s="31" t="s">
        <v>7703</v>
      </c>
      <c r="N995" s="2" t="s">
        <v>7765</v>
      </c>
      <c r="O995" s="2" t="s">
        <v>7705</v>
      </c>
      <c r="P995" s="155" t="s">
        <v>7737</v>
      </c>
      <c r="Q995" s="2" t="s">
        <v>7757</v>
      </c>
      <c r="R995" s="2">
        <v>96700816</v>
      </c>
      <c r="S995" s="159" t="s">
        <v>9298</v>
      </c>
      <c r="T995" s="159">
        <v>1776</v>
      </c>
      <c r="U995" s="159" t="s">
        <v>107</v>
      </c>
      <c r="V995" s="3" t="s">
        <v>7709</v>
      </c>
      <c r="W995" s="2">
        <v>265</v>
      </c>
      <c r="X995" s="2"/>
      <c r="Y995" s="2"/>
      <c r="Z995" s="2"/>
      <c r="AA995" s="2"/>
      <c r="AB995" s="2"/>
      <c r="AC995" s="2"/>
      <c r="AD995" s="2"/>
      <c r="AE995" s="2"/>
      <c r="AF995" s="2"/>
      <c r="AG995" s="2"/>
      <c r="AH995" s="2"/>
      <c r="AI995" s="2"/>
      <c r="AJ995" s="2"/>
      <c r="AK995" s="2"/>
      <c r="AL995" s="2"/>
      <c r="AM995" s="2"/>
      <c r="AN995" s="2"/>
    </row>
    <row r="996" spans="2:40">
      <c r="B996" s="26">
        <v>1877</v>
      </c>
      <c r="C996" s="26" t="str">
        <f t="shared" si="116"/>
        <v>Y</v>
      </c>
      <c r="D996" s="26" t="b">
        <f t="shared" si="117"/>
        <v>1</v>
      </c>
      <c r="E996" s="26" t="str">
        <f t="shared" si="118"/>
        <v>Y</v>
      </c>
      <c r="F996" s="2" t="s">
        <v>9300</v>
      </c>
      <c r="G996" s="2" t="str">
        <f t="shared" si="119"/>
        <v>ConTab_BOM_KP_Baseplates_1877</v>
      </c>
      <c r="H996" s="16" t="s">
        <v>393</v>
      </c>
      <c r="I996" s="16"/>
      <c r="J996" s="16"/>
      <c r="K996" s="31" t="s">
        <v>7701</v>
      </c>
      <c r="L996" s="31" t="s">
        <v>7702</v>
      </c>
      <c r="M996" s="31" t="s">
        <v>7703</v>
      </c>
      <c r="N996" s="2" t="s">
        <v>8954</v>
      </c>
      <c r="O996" s="2" t="s">
        <v>7705</v>
      </c>
      <c r="P996" s="155" t="s">
        <v>7737</v>
      </c>
      <c r="Q996" s="2" t="s">
        <v>8975</v>
      </c>
      <c r="R996" s="2">
        <v>96700817</v>
      </c>
      <c r="S996" s="159" t="s">
        <v>9301</v>
      </c>
      <c r="T996" s="159">
        <v>2322</v>
      </c>
      <c r="U996" s="159" t="s">
        <v>107</v>
      </c>
      <c r="V996" s="3" t="s">
        <v>7709</v>
      </c>
      <c r="W996" s="2">
        <v>310</v>
      </c>
      <c r="X996" s="2"/>
      <c r="Y996" s="2"/>
      <c r="Z996" s="2"/>
      <c r="AA996" s="2"/>
      <c r="AB996" s="2"/>
      <c r="AC996" s="2"/>
      <c r="AD996" s="2"/>
      <c r="AE996" s="2"/>
      <c r="AF996" s="2"/>
      <c r="AG996" s="2"/>
      <c r="AH996" s="2"/>
      <c r="AI996" s="2"/>
      <c r="AJ996" s="2"/>
      <c r="AK996" s="2"/>
      <c r="AL996" s="2"/>
      <c r="AM996" s="2"/>
      <c r="AN996" s="2"/>
    </row>
    <row r="997" spans="2:40">
      <c r="B997" s="26">
        <v>1878</v>
      </c>
      <c r="C997" s="26" t="str">
        <f t="shared" si="116"/>
        <v>Y</v>
      </c>
      <c r="D997" s="26" t="b">
        <f t="shared" si="117"/>
        <v>1</v>
      </c>
      <c r="E997" s="26" t="str">
        <f t="shared" si="118"/>
        <v>Y</v>
      </c>
      <c r="F997" s="2" t="s">
        <v>9302</v>
      </c>
      <c r="G997" s="2" t="str">
        <f t="shared" si="119"/>
        <v>ConTab_BOM_KP_Baseplates_1878</v>
      </c>
      <c r="H997" s="16" t="s">
        <v>393</v>
      </c>
      <c r="I997" s="16"/>
      <c r="J997" s="16"/>
      <c r="K997" s="31" t="s">
        <v>7701</v>
      </c>
      <c r="L997" s="31" t="s">
        <v>7702</v>
      </c>
      <c r="M997" s="31" t="s">
        <v>7703</v>
      </c>
      <c r="N997" s="2" t="s">
        <v>8958</v>
      </c>
      <c r="O997" s="2" t="s">
        <v>7705</v>
      </c>
      <c r="P997" s="155" t="s">
        <v>7737</v>
      </c>
      <c r="Q997" s="2" t="s">
        <v>8975</v>
      </c>
      <c r="R997" s="2">
        <v>96700817</v>
      </c>
      <c r="S997" s="159" t="s">
        <v>9301</v>
      </c>
      <c r="T997" s="159">
        <v>2322</v>
      </c>
      <c r="U997" s="159" t="s">
        <v>107</v>
      </c>
      <c r="V997" s="3" t="s">
        <v>7709</v>
      </c>
      <c r="W997" s="2">
        <v>310</v>
      </c>
      <c r="X997" s="2"/>
      <c r="Y997" s="2"/>
      <c r="Z997" s="2"/>
      <c r="AA997" s="2"/>
      <c r="AB997" s="2"/>
      <c r="AC997" s="2"/>
      <c r="AD997" s="2"/>
      <c r="AE997" s="2"/>
      <c r="AF997" s="2"/>
      <c r="AG997" s="2"/>
      <c r="AH997" s="2"/>
      <c r="AI997" s="2"/>
      <c r="AJ997" s="2"/>
      <c r="AK997" s="2"/>
      <c r="AL997" s="2"/>
      <c r="AM997" s="2"/>
      <c r="AN997" s="2"/>
    </row>
    <row r="998" spans="2:40">
      <c r="B998" s="26">
        <v>1879</v>
      </c>
      <c r="C998" s="26" t="str">
        <f t="shared" si="116"/>
        <v>Y</v>
      </c>
      <c r="D998" s="26" t="b">
        <f t="shared" si="117"/>
        <v>1</v>
      </c>
      <c r="E998" s="26" t="str">
        <f t="shared" si="118"/>
        <v>Y</v>
      </c>
      <c r="F998" s="2" t="s">
        <v>9303</v>
      </c>
      <c r="G998" s="2" t="str">
        <f t="shared" si="119"/>
        <v>ConTab_BOM_KP_Baseplates_1879</v>
      </c>
      <c r="H998" s="16" t="s">
        <v>393</v>
      </c>
      <c r="I998" s="16"/>
      <c r="J998" s="16"/>
      <c r="K998" s="31" t="s">
        <v>7701</v>
      </c>
      <c r="L998" s="31" t="s">
        <v>7702</v>
      </c>
      <c r="M998" s="31" t="s">
        <v>7703</v>
      </c>
      <c r="N998" s="2" t="s">
        <v>8326</v>
      </c>
      <c r="O998" s="2" t="s">
        <v>7705</v>
      </c>
      <c r="P998" s="155" t="s">
        <v>7737</v>
      </c>
      <c r="Q998" s="2" t="s">
        <v>8046</v>
      </c>
      <c r="R998" s="2">
        <v>96700818</v>
      </c>
      <c r="S998" s="159" t="s">
        <v>9304</v>
      </c>
      <c r="T998" s="159">
        <v>2186</v>
      </c>
      <c r="U998" s="159" t="s">
        <v>107</v>
      </c>
      <c r="V998" s="3" t="s">
        <v>7709</v>
      </c>
      <c r="W998" s="2">
        <v>310</v>
      </c>
      <c r="X998" s="2"/>
      <c r="Y998" s="2"/>
      <c r="Z998" s="2"/>
      <c r="AA998" s="2"/>
      <c r="AB998" s="2"/>
      <c r="AC998" s="2"/>
      <c r="AD998" s="2"/>
      <c r="AE998" s="2"/>
      <c r="AF998" s="2"/>
      <c r="AG998" s="2"/>
      <c r="AH998" s="2"/>
      <c r="AI998" s="2"/>
      <c r="AJ998" s="2"/>
      <c r="AK998" s="2"/>
      <c r="AL998" s="2"/>
      <c r="AM998" s="2"/>
      <c r="AN998" s="2"/>
    </row>
    <row r="999" spans="2:40">
      <c r="B999" s="26">
        <v>1880</v>
      </c>
      <c r="C999" s="26" t="str">
        <f t="shared" si="116"/>
        <v>Y</v>
      </c>
      <c r="D999" s="26" t="b">
        <f t="shared" si="117"/>
        <v>1</v>
      </c>
      <c r="E999" s="26" t="str">
        <f t="shared" si="118"/>
        <v>Y</v>
      </c>
      <c r="F999" s="2" t="s">
        <v>9305</v>
      </c>
      <c r="G999" s="2" t="str">
        <f t="shared" si="119"/>
        <v>ConTab_BOM_KP_Baseplates_1880</v>
      </c>
      <c r="H999" s="16" t="s">
        <v>393</v>
      </c>
      <c r="I999" s="16"/>
      <c r="J999" s="16"/>
      <c r="K999" s="31" t="s">
        <v>7701</v>
      </c>
      <c r="L999" s="31" t="s">
        <v>7702</v>
      </c>
      <c r="M999" s="31" t="s">
        <v>7703</v>
      </c>
      <c r="N999" s="2" t="s">
        <v>8329</v>
      </c>
      <c r="O999" s="2" t="s">
        <v>7705</v>
      </c>
      <c r="P999" s="155" t="s">
        <v>7737</v>
      </c>
      <c r="Q999" s="2" t="s">
        <v>8046</v>
      </c>
      <c r="R999" s="2">
        <v>96700818</v>
      </c>
      <c r="S999" s="159" t="s">
        <v>9304</v>
      </c>
      <c r="T999" s="159">
        <v>2186</v>
      </c>
      <c r="U999" s="159" t="s">
        <v>107</v>
      </c>
      <c r="V999" s="3" t="s">
        <v>7709</v>
      </c>
      <c r="W999" s="2">
        <v>310</v>
      </c>
      <c r="X999" s="2"/>
      <c r="Y999" s="2"/>
      <c r="Z999" s="2"/>
      <c r="AA999" s="2"/>
      <c r="AB999" s="2"/>
      <c r="AC999" s="2"/>
      <c r="AD999" s="2"/>
      <c r="AE999" s="2"/>
      <c r="AF999" s="2"/>
      <c r="AG999" s="2"/>
      <c r="AH999" s="2"/>
      <c r="AI999" s="2"/>
      <c r="AJ999" s="2"/>
      <c r="AK999" s="2"/>
      <c r="AL999" s="2"/>
      <c r="AM999" s="2"/>
      <c r="AN999" s="2"/>
    </row>
    <row r="1000" spans="2:40">
      <c r="B1000" s="26">
        <v>1895</v>
      </c>
      <c r="C1000" s="26" t="str">
        <f t="shared" si="116"/>
        <v>Y</v>
      </c>
      <c r="D1000" s="26" t="b">
        <f t="shared" si="117"/>
        <v>0</v>
      </c>
      <c r="E1000" s="26" t="str">
        <f t="shared" si="118"/>
        <v>N</v>
      </c>
      <c r="F1000" s="2" t="s">
        <v>9306</v>
      </c>
      <c r="G1000" s="2" t="str">
        <f t="shared" si="119"/>
        <v/>
      </c>
      <c r="H1000" s="16" t="s">
        <v>393</v>
      </c>
      <c r="I1000" s="16"/>
      <c r="J1000" s="16"/>
      <c r="K1000" s="31" t="s">
        <v>7701</v>
      </c>
      <c r="L1000" s="31" t="s">
        <v>7702</v>
      </c>
      <c r="M1000" s="31" t="s">
        <v>7703</v>
      </c>
      <c r="N1000" s="2" t="s">
        <v>7725</v>
      </c>
      <c r="O1000" s="2" t="s">
        <v>7705</v>
      </c>
      <c r="P1000" s="155" t="s">
        <v>7767</v>
      </c>
      <c r="Q1000" s="2" t="s">
        <v>7784</v>
      </c>
      <c r="R1000" s="2">
        <v>96700819</v>
      </c>
      <c r="S1000" s="159" t="s">
        <v>9307</v>
      </c>
      <c r="T1000" s="159">
        <v>1983</v>
      </c>
      <c r="U1000" s="159" t="s">
        <v>107</v>
      </c>
      <c r="V1000" s="3" t="s">
        <v>7709</v>
      </c>
      <c r="W1000" s="2">
        <v>135</v>
      </c>
      <c r="X1000" s="2"/>
      <c r="Y1000" s="2"/>
      <c r="Z1000" s="2"/>
      <c r="AA1000" s="2"/>
      <c r="AB1000" s="2"/>
      <c r="AC1000" s="2"/>
      <c r="AD1000" s="2"/>
      <c r="AE1000" s="2"/>
      <c r="AF1000" s="2"/>
      <c r="AG1000" s="2"/>
      <c r="AH1000" s="2"/>
      <c r="AI1000" s="2"/>
      <c r="AJ1000" s="2"/>
      <c r="AK1000" s="2"/>
      <c r="AL1000" s="2"/>
      <c r="AM1000" s="2"/>
      <c r="AN1000" s="2"/>
    </row>
    <row r="1001" spans="2:40">
      <c r="B1001" s="26">
        <v>1896</v>
      </c>
      <c r="C1001" s="26" t="str">
        <f t="shared" si="116"/>
        <v>Y</v>
      </c>
      <c r="D1001" s="26" t="b">
        <f t="shared" si="117"/>
        <v>0</v>
      </c>
      <c r="E1001" s="26" t="str">
        <f t="shared" si="118"/>
        <v>N</v>
      </c>
      <c r="F1001" s="2" t="s">
        <v>9308</v>
      </c>
      <c r="G1001" s="2" t="str">
        <f t="shared" si="119"/>
        <v/>
      </c>
      <c r="H1001" s="16" t="s">
        <v>393</v>
      </c>
      <c r="I1001" s="16"/>
      <c r="J1001" s="16"/>
      <c r="K1001" s="31" t="s">
        <v>7701</v>
      </c>
      <c r="L1001" s="31" t="s">
        <v>7702</v>
      </c>
      <c r="M1001" s="31" t="s">
        <v>7703</v>
      </c>
      <c r="N1001" s="2" t="s">
        <v>7729</v>
      </c>
      <c r="O1001" s="2" t="s">
        <v>7705</v>
      </c>
      <c r="P1001" s="155" t="s">
        <v>7767</v>
      </c>
      <c r="Q1001" s="2" t="s">
        <v>7784</v>
      </c>
      <c r="R1001" s="2">
        <v>96700819</v>
      </c>
      <c r="S1001" s="159" t="s">
        <v>9307</v>
      </c>
      <c r="T1001" s="159">
        <v>1983</v>
      </c>
      <c r="U1001" s="159" t="s">
        <v>107</v>
      </c>
      <c r="V1001" s="3" t="s">
        <v>7709</v>
      </c>
      <c r="W1001" s="2">
        <v>135</v>
      </c>
      <c r="X1001" s="2"/>
      <c r="Y1001" s="2"/>
      <c r="Z1001" s="2"/>
      <c r="AA1001" s="2"/>
      <c r="AB1001" s="2"/>
      <c r="AC1001" s="2"/>
      <c r="AD1001" s="2"/>
      <c r="AE1001" s="2"/>
      <c r="AF1001" s="2"/>
      <c r="AG1001" s="2"/>
      <c r="AH1001" s="2"/>
      <c r="AI1001" s="2"/>
      <c r="AJ1001" s="2"/>
      <c r="AK1001" s="2"/>
      <c r="AL1001" s="2"/>
      <c r="AM1001" s="2"/>
      <c r="AN1001" s="2"/>
    </row>
    <row r="1002" spans="2:40">
      <c r="B1002" s="26">
        <v>1897</v>
      </c>
      <c r="C1002" s="26" t="str">
        <f t="shared" si="116"/>
        <v>Y</v>
      </c>
      <c r="D1002" s="26" t="b">
        <f t="shared" si="117"/>
        <v>0</v>
      </c>
      <c r="E1002" s="26" t="str">
        <f t="shared" si="118"/>
        <v>N</v>
      </c>
      <c r="F1002" s="2" t="s">
        <v>9309</v>
      </c>
      <c r="G1002" s="2" t="str">
        <f t="shared" si="119"/>
        <v/>
      </c>
      <c r="H1002" s="16" t="s">
        <v>393</v>
      </c>
      <c r="I1002" s="16"/>
      <c r="J1002" s="16"/>
      <c r="K1002" s="31" t="s">
        <v>7701</v>
      </c>
      <c r="L1002" s="31" t="s">
        <v>7702</v>
      </c>
      <c r="M1002" s="31" t="s">
        <v>7703</v>
      </c>
      <c r="N1002" s="2" t="s">
        <v>7900</v>
      </c>
      <c r="O1002" s="2" t="s">
        <v>7705</v>
      </c>
      <c r="P1002" s="155" t="s">
        <v>7767</v>
      </c>
      <c r="Q1002" s="2" t="s">
        <v>8214</v>
      </c>
      <c r="R1002" s="2">
        <v>96700820</v>
      </c>
      <c r="S1002" s="159" t="s">
        <v>9310</v>
      </c>
      <c r="T1002" s="159">
        <v>2119</v>
      </c>
      <c r="U1002" s="159" t="s">
        <v>107</v>
      </c>
      <c r="V1002" s="3" t="s">
        <v>7709</v>
      </c>
      <c r="W1002" s="2">
        <v>200</v>
      </c>
      <c r="X1002" s="2"/>
      <c r="Y1002" s="2"/>
      <c r="Z1002" s="2"/>
      <c r="AA1002" s="2"/>
      <c r="AB1002" s="2"/>
      <c r="AC1002" s="2"/>
      <c r="AD1002" s="2"/>
      <c r="AE1002" s="2"/>
      <c r="AF1002" s="2"/>
      <c r="AG1002" s="2"/>
      <c r="AH1002" s="2"/>
      <c r="AI1002" s="2"/>
      <c r="AJ1002" s="2"/>
      <c r="AK1002" s="2"/>
      <c r="AL1002" s="2"/>
      <c r="AM1002" s="2"/>
      <c r="AN1002" s="2"/>
    </row>
    <row r="1003" spans="2:40">
      <c r="B1003" s="26">
        <v>1898</v>
      </c>
      <c r="C1003" s="26" t="str">
        <f t="shared" si="116"/>
        <v>Y</v>
      </c>
      <c r="D1003" s="26" t="b">
        <f t="shared" si="117"/>
        <v>0</v>
      </c>
      <c r="E1003" s="26" t="str">
        <f t="shared" si="118"/>
        <v>N</v>
      </c>
      <c r="F1003" s="2" t="s">
        <v>9311</v>
      </c>
      <c r="G1003" s="2" t="str">
        <f t="shared" si="119"/>
        <v/>
      </c>
      <c r="H1003" s="16" t="s">
        <v>393</v>
      </c>
      <c r="I1003" s="16"/>
      <c r="J1003" s="16"/>
      <c r="K1003" s="31" t="s">
        <v>7701</v>
      </c>
      <c r="L1003" s="31" t="s">
        <v>7702</v>
      </c>
      <c r="M1003" s="31" t="s">
        <v>7703</v>
      </c>
      <c r="N1003" s="2" t="s">
        <v>7903</v>
      </c>
      <c r="O1003" s="2" t="s">
        <v>7705</v>
      </c>
      <c r="P1003" s="155" t="s">
        <v>7767</v>
      </c>
      <c r="Q1003" s="2" t="s">
        <v>8214</v>
      </c>
      <c r="R1003" s="2">
        <v>96700820</v>
      </c>
      <c r="S1003" s="159" t="s">
        <v>9310</v>
      </c>
      <c r="T1003" s="159">
        <v>2119</v>
      </c>
      <c r="U1003" s="159" t="s">
        <v>107</v>
      </c>
      <c r="V1003" s="3" t="s">
        <v>7709</v>
      </c>
      <c r="W1003" s="2">
        <v>200</v>
      </c>
      <c r="X1003" s="2"/>
      <c r="Y1003" s="2"/>
      <c r="Z1003" s="2"/>
      <c r="AA1003" s="2"/>
      <c r="AB1003" s="2"/>
      <c r="AC1003" s="2"/>
      <c r="AD1003" s="2"/>
      <c r="AE1003" s="2"/>
      <c r="AF1003" s="2"/>
      <c r="AG1003" s="2"/>
      <c r="AH1003" s="2"/>
      <c r="AI1003" s="2"/>
      <c r="AJ1003" s="2"/>
      <c r="AK1003" s="2"/>
      <c r="AL1003" s="2"/>
      <c r="AM1003" s="2"/>
      <c r="AN1003" s="2"/>
    </row>
    <row r="1004" spans="2:40">
      <c r="B1004" s="26">
        <v>1899</v>
      </c>
      <c r="C1004" s="26" t="str">
        <f t="shared" si="116"/>
        <v>Y</v>
      </c>
      <c r="D1004" s="26" t="b">
        <f t="shared" si="117"/>
        <v>0</v>
      </c>
      <c r="E1004" s="26" t="str">
        <f t="shared" si="118"/>
        <v>N</v>
      </c>
      <c r="F1004" s="2" t="s">
        <v>9312</v>
      </c>
      <c r="G1004" s="2" t="str">
        <f t="shared" si="119"/>
        <v/>
      </c>
      <c r="H1004" s="16" t="s">
        <v>393</v>
      </c>
      <c r="I1004" s="16"/>
      <c r="J1004" s="16"/>
      <c r="K1004" s="31" t="s">
        <v>7701</v>
      </c>
      <c r="L1004" s="31" t="s">
        <v>7702</v>
      </c>
      <c r="M1004" s="31" t="s">
        <v>7703</v>
      </c>
      <c r="N1004" s="2" t="s">
        <v>8187</v>
      </c>
      <c r="O1004" s="2" t="s">
        <v>7705</v>
      </c>
      <c r="P1004" s="155" t="s">
        <v>7767</v>
      </c>
      <c r="Q1004" s="2" t="s">
        <v>8218</v>
      </c>
      <c r="R1004" s="2">
        <v>96700821</v>
      </c>
      <c r="S1004" s="159" t="s">
        <v>9313</v>
      </c>
      <c r="T1004" s="159">
        <v>2255</v>
      </c>
      <c r="U1004" s="159" t="s">
        <v>107</v>
      </c>
      <c r="V1004" s="3" t="s">
        <v>7709</v>
      </c>
      <c r="W1004" s="2">
        <v>240</v>
      </c>
      <c r="X1004" s="2"/>
      <c r="Y1004" s="2"/>
      <c r="Z1004" s="2"/>
      <c r="AA1004" s="2"/>
      <c r="AB1004" s="2"/>
      <c r="AC1004" s="2"/>
      <c r="AD1004" s="2"/>
      <c r="AE1004" s="2"/>
      <c r="AF1004" s="2"/>
      <c r="AG1004" s="2"/>
      <c r="AH1004" s="2"/>
      <c r="AI1004" s="2"/>
      <c r="AJ1004" s="2"/>
      <c r="AK1004" s="2"/>
      <c r="AL1004" s="2"/>
      <c r="AM1004" s="2"/>
      <c r="AN1004" s="2"/>
    </row>
    <row r="1005" spans="2:40">
      <c r="B1005" s="26">
        <v>1900</v>
      </c>
      <c r="C1005" s="26" t="str">
        <f t="shared" si="116"/>
        <v>Y</v>
      </c>
      <c r="D1005" s="26" t="b">
        <f t="shared" si="117"/>
        <v>0</v>
      </c>
      <c r="E1005" s="26" t="str">
        <f t="shared" si="118"/>
        <v>N</v>
      </c>
      <c r="F1005" s="2" t="s">
        <v>9314</v>
      </c>
      <c r="G1005" s="2" t="str">
        <f t="shared" si="119"/>
        <v/>
      </c>
      <c r="H1005" s="16" t="s">
        <v>393</v>
      </c>
      <c r="I1005" s="16"/>
      <c r="J1005" s="16"/>
      <c r="K1005" s="31" t="s">
        <v>7701</v>
      </c>
      <c r="L1005" s="31" t="s">
        <v>7702</v>
      </c>
      <c r="M1005" s="31" t="s">
        <v>7703</v>
      </c>
      <c r="N1005" s="2" t="s">
        <v>8191</v>
      </c>
      <c r="O1005" s="2" t="s">
        <v>7705</v>
      </c>
      <c r="P1005" s="155" t="s">
        <v>7767</v>
      </c>
      <c r="Q1005" s="2" t="s">
        <v>8218</v>
      </c>
      <c r="R1005" s="2">
        <v>96700821</v>
      </c>
      <c r="S1005" s="159" t="s">
        <v>9313</v>
      </c>
      <c r="T1005" s="159">
        <v>2255</v>
      </c>
      <c r="U1005" s="159" t="s">
        <v>107</v>
      </c>
      <c r="V1005" s="3" t="s">
        <v>7709</v>
      </c>
      <c r="W1005" s="2">
        <v>240</v>
      </c>
      <c r="X1005" s="2"/>
      <c r="Y1005" s="2"/>
      <c r="Z1005" s="2"/>
      <c r="AA1005" s="2"/>
      <c r="AB1005" s="2"/>
      <c r="AC1005" s="2"/>
      <c r="AD1005" s="2"/>
      <c r="AE1005" s="2"/>
      <c r="AF1005" s="2"/>
      <c r="AG1005" s="2"/>
      <c r="AH1005" s="2"/>
      <c r="AI1005" s="2"/>
      <c r="AJ1005" s="2"/>
      <c r="AK1005" s="2"/>
      <c r="AL1005" s="2"/>
      <c r="AM1005" s="2"/>
      <c r="AN1005" s="2"/>
    </row>
    <row r="1006" spans="2:40">
      <c r="B1006" s="26">
        <v>1901</v>
      </c>
      <c r="C1006" s="26" t="str">
        <f t="shared" si="116"/>
        <v>Y</v>
      </c>
      <c r="D1006" s="26" t="b">
        <f t="shared" si="117"/>
        <v>0</v>
      </c>
      <c r="E1006" s="26" t="str">
        <f t="shared" si="118"/>
        <v>N</v>
      </c>
      <c r="F1006" s="2" t="s">
        <v>9315</v>
      </c>
      <c r="G1006" s="2" t="str">
        <f t="shared" si="119"/>
        <v/>
      </c>
      <c r="H1006" s="16" t="s">
        <v>393</v>
      </c>
      <c r="I1006" s="16"/>
      <c r="J1006" s="16"/>
      <c r="K1006" s="31" t="s">
        <v>7701</v>
      </c>
      <c r="L1006" s="31" t="s">
        <v>7702</v>
      </c>
      <c r="M1006" s="31" t="s">
        <v>7703</v>
      </c>
      <c r="N1006" s="2" t="s">
        <v>8695</v>
      </c>
      <c r="O1006" s="2" t="s">
        <v>7705</v>
      </c>
      <c r="P1006" s="155" t="s">
        <v>7767</v>
      </c>
      <c r="Q1006" s="2" t="s">
        <v>8729</v>
      </c>
      <c r="R1006" s="2" t="s">
        <v>544</v>
      </c>
      <c r="S1006" s="159" t="s">
        <v>9316</v>
      </c>
      <c r="T1006" s="159">
        <v>2390</v>
      </c>
      <c r="U1006" s="159" t="s">
        <v>107</v>
      </c>
      <c r="V1006" s="3" t="s">
        <v>7709</v>
      </c>
      <c r="W1006" s="2">
        <v>265</v>
      </c>
      <c r="X1006" s="2"/>
      <c r="Y1006" s="2"/>
      <c r="Z1006" s="2"/>
      <c r="AA1006" s="2"/>
      <c r="AB1006" s="2"/>
      <c r="AC1006" s="2"/>
      <c r="AD1006" s="2"/>
      <c r="AE1006" s="2"/>
      <c r="AF1006" s="2"/>
      <c r="AG1006" s="2"/>
      <c r="AH1006" s="2"/>
      <c r="AI1006" s="2"/>
      <c r="AJ1006" s="2"/>
      <c r="AK1006" s="2"/>
      <c r="AL1006" s="2"/>
      <c r="AM1006" s="2"/>
      <c r="AN1006" s="2"/>
    </row>
    <row r="1007" spans="2:40">
      <c r="B1007" s="26">
        <v>1902</v>
      </c>
      <c r="C1007" s="26" t="str">
        <f t="shared" si="116"/>
        <v>Y</v>
      </c>
      <c r="D1007" s="26" t="b">
        <f t="shared" si="117"/>
        <v>0</v>
      </c>
      <c r="E1007" s="26" t="str">
        <f t="shared" si="118"/>
        <v>N</v>
      </c>
      <c r="F1007" s="2" t="s">
        <v>9317</v>
      </c>
      <c r="G1007" s="2" t="str">
        <f t="shared" si="119"/>
        <v/>
      </c>
      <c r="H1007" s="16" t="s">
        <v>393</v>
      </c>
      <c r="I1007" s="16"/>
      <c r="J1007" s="16"/>
      <c r="K1007" s="31" t="s">
        <v>7701</v>
      </c>
      <c r="L1007" s="31" t="s">
        <v>7702</v>
      </c>
      <c r="M1007" s="31" t="s">
        <v>7703</v>
      </c>
      <c r="N1007" s="2" t="s">
        <v>8699</v>
      </c>
      <c r="O1007" s="2" t="s">
        <v>7705</v>
      </c>
      <c r="P1007" s="155" t="s">
        <v>7767</v>
      </c>
      <c r="Q1007" s="2" t="s">
        <v>8729</v>
      </c>
      <c r="R1007" s="2" t="s">
        <v>544</v>
      </c>
      <c r="S1007" s="159" t="s">
        <v>9316</v>
      </c>
      <c r="T1007" s="159">
        <v>2390</v>
      </c>
      <c r="U1007" s="159" t="s">
        <v>107</v>
      </c>
      <c r="V1007" s="3" t="s">
        <v>7709</v>
      </c>
      <c r="W1007" s="2">
        <v>265</v>
      </c>
      <c r="X1007" s="2"/>
      <c r="Y1007" s="2"/>
      <c r="Z1007" s="2"/>
      <c r="AA1007" s="2"/>
      <c r="AB1007" s="2"/>
      <c r="AC1007" s="2"/>
      <c r="AD1007" s="2"/>
      <c r="AE1007" s="2"/>
      <c r="AF1007" s="2"/>
      <c r="AG1007" s="2"/>
      <c r="AH1007" s="2"/>
      <c r="AI1007" s="2"/>
      <c r="AJ1007" s="2"/>
      <c r="AK1007" s="2"/>
      <c r="AL1007" s="2"/>
      <c r="AM1007" s="2"/>
      <c r="AN1007" s="2"/>
    </row>
    <row r="1008" spans="2:40">
      <c r="B1008" s="26">
        <v>1903</v>
      </c>
      <c r="C1008" s="26" t="str">
        <f t="shared" si="116"/>
        <v>Y</v>
      </c>
      <c r="D1008" s="26" t="b">
        <f t="shared" si="117"/>
        <v>0</v>
      </c>
      <c r="E1008" s="26" t="str">
        <f t="shared" si="118"/>
        <v>N</v>
      </c>
      <c r="F1008" s="2" t="s">
        <v>9318</v>
      </c>
      <c r="G1008" s="2" t="str">
        <f t="shared" si="119"/>
        <v/>
      </c>
      <c r="H1008" s="16" t="s">
        <v>393</v>
      </c>
      <c r="I1008" s="16"/>
      <c r="J1008" s="16"/>
      <c r="K1008" s="31" t="s">
        <v>7701</v>
      </c>
      <c r="L1008" s="31" t="s">
        <v>7702</v>
      </c>
      <c r="M1008" s="31" t="s">
        <v>7703</v>
      </c>
      <c r="N1008" s="2" t="s">
        <v>8954</v>
      </c>
      <c r="O1008" s="2" t="s">
        <v>7705</v>
      </c>
      <c r="P1008" s="155" t="s">
        <v>7767</v>
      </c>
      <c r="Q1008" s="2" t="s">
        <v>8729</v>
      </c>
      <c r="R1008" s="2">
        <v>96700823</v>
      </c>
      <c r="S1008" s="159" t="s">
        <v>9319</v>
      </c>
      <c r="T1008" s="159">
        <v>2867</v>
      </c>
      <c r="U1008" s="159" t="s">
        <v>107</v>
      </c>
      <c r="V1008" s="3" t="s">
        <v>7709</v>
      </c>
      <c r="W1008" s="2">
        <v>310</v>
      </c>
      <c r="X1008" s="2"/>
      <c r="Y1008" s="2"/>
      <c r="Z1008" s="2"/>
      <c r="AA1008" s="2"/>
      <c r="AB1008" s="2"/>
      <c r="AC1008" s="2"/>
      <c r="AD1008" s="2"/>
      <c r="AE1008" s="2"/>
      <c r="AF1008" s="2"/>
      <c r="AG1008" s="2"/>
      <c r="AH1008" s="2"/>
      <c r="AI1008" s="2"/>
      <c r="AJ1008" s="2"/>
      <c r="AK1008" s="2"/>
      <c r="AL1008" s="2"/>
      <c r="AM1008" s="2"/>
      <c r="AN1008" s="2"/>
    </row>
    <row r="1009" spans="2:40">
      <c r="B1009" s="26">
        <v>1904</v>
      </c>
      <c r="C1009" s="26" t="str">
        <f t="shared" si="116"/>
        <v>Y</v>
      </c>
      <c r="D1009" s="26" t="b">
        <f t="shared" si="117"/>
        <v>0</v>
      </c>
      <c r="E1009" s="26" t="str">
        <f t="shared" si="118"/>
        <v>N</v>
      </c>
      <c r="F1009" s="2" t="s">
        <v>9320</v>
      </c>
      <c r="G1009" s="2" t="str">
        <f t="shared" si="119"/>
        <v/>
      </c>
      <c r="H1009" s="16" t="s">
        <v>393</v>
      </c>
      <c r="I1009" s="16"/>
      <c r="J1009" s="16"/>
      <c r="K1009" s="31" t="s">
        <v>7701</v>
      </c>
      <c r="L1009" s="31" t="s">
        <v>7702</v>
      </c>
      <c r="M1009" s="31" t="s">
        <v>7703</v>
      </c>
      <c r="N1009" s="2" t="s">
        <v>8958</v>
      </c>
      <c r="O1009" s="2" t="s">
        <v>7705</v>
      </c>
      <c r="P1009" s="155" t="s">
        <v>7767</v>
      </c>
      <c r="Q1009" s="2" t="s">
        <v>8729</v>
      </c>
      <c r="R1009" s="2">
        <v>96700823</v>
      </c>
      <c r="S1009" s="159" t="s">
        <v>9319</v>
      </c>
      <c r="T1009" s="159">
        <v>2867</v>
      </c>
      <c r="U1009" s="159" t="s">
        <v>107</v>
      </c>
      <c r="V1009" s="3" t="s">
        <v>7709</v>
      </c>
      <c r="W1009" s="2">
        <v>310</v>
      </c>
      <c r="X1009" s="2"/>
      <c r="Y1009" s="2"/>
      <c r="Z1009" s="2"/>
      <c r="AA1009" s="2"/>
      <c r="AB1009" s="2"/>
      <c r="AC1009" s="2"/>
      <c r="AD1009" s="2"/>
      <c r="AE1009" s="2"/>
      <c r="AF1009" s="2"/>
      <c r="AG1009" s="2"/>
      <c r="AH1009" s="2"/>
      <c r="AI1009" s="2"/>
      <c r="AJ1009" s="2"/>
      <c r="AK1009" s="2"/>
      <c r="AL1009" s="2"/>
      <c r="AM1009" s="2"/>
      <c r="AN1009" s="2"/>
    </row>
    <row r="1010" spans="2:40">
      <c r="B1010" s="26">
        <v>1905</v>
      </c>
      <c r="C1010" s="26" t="str">
        <f t="shared" si="116"/>
        <v>Y</v>
      </c>
      <c r="D1010" s="26" t="b">
        <f t="shared" si="117"/>
        <v>0</v>
      </c>
      <c r="E1010" s="26" t="str">
        <f t="shared" si="118"/>
        <v>N</v>
      </c>
      <c r="F1010" s="2" t="s">
        <v>9321</v>
      </c>
      <c r="G1010" s="2" t="str">
        <f t="shared" si="119"/>
        <v/>
      </c>
      <c r="H1010" s="16" t="s">
        <v>393</v>
      </c>
      <c r="I1010" s="16"/>
      <c r="J1010" s="16"/>
      <c r="K1010" s="31" t="s">
        <v>7701</v>
      </c>
      <c r="L1010" s="31" t="s">
        <v>7702</v>
      </c>
      <c r="M1010" s="31" t="s">
        <v>7703</v>
      </c>
      <c r="N1010" s="2" t="s">
        <v>7725</v>
      </c>
      <c r="O1010" s="2" t="s">
        <v>7705</v>
      </c>
      <c r="P1010" s="155" t="s">
        <v>7788</v>
      </c>
      <c r="Q1010" s="2" t="s">
        <v>7800</v>
      </c>
      <c r="R1010" s="2">
        <v>96700824</v>
      </c>
      <c r="S1010" s="159" t="s">
        <v>9322</v>
      </c>
      <c r="T1010" s="159">
        <v>1983</v>
      </c>
      <c r="U1010" s="159" t="s">
        <v>107</v>
      </c>
      <c r="V1010" s="3" t="s">
        <v>7709</v>
      </c>
      <c r="W1010" s="2">
        <v>135</v>
      </c>
      <c r="X1010" s="2"/>
      <c r="Y1010" s="2"/>
      <c r="Z1010" s="2"/>
      <c r="AA1010" s="2"/>
      <c r="AB1010" s="2"/>
      <c r="AC1010" s="2"/>
      <c r="AD1010" s="2"/>
      <c r="AE1010" s="2"/>
      <c r="AF1010" s="2"/>
      <c r="AG1010" s="2"/>
      <c r="AH1010" s="2"/>
      <c r="AI1010" s="2"/>
      <c r="AJ1010" s="2"/>
      <c r="AK1010" s="2"/>
      <c r="AL1010" s="2"/>
      <c r="AM1010" s="2"/>
      <c r="AN1010" s="2"/>
    </row>
    <row r="1011" spans="2:40">
      <c r="B1011" s="26">
        <v>1906</v>
      </c>
      <c r="C1011" s="26" t="str">
        <f t="shared" si="116"/>
        <v>Y</v>
      </c>
      <c r="D1011" s="26" t="b">
        <f t="shared" si="117"/>
        <v>0</v>
      </c>
      <c r="E1011" s="26" t="str">
        <f t="shared" si="118"/>
        <v>N</v>
      </c>
      <c r="F1011" s="2" t="s">
        <v>9323</v>
      </c>
      <c r="G1011" s="2" t="str">
        <f t="shared" si="119"/>
        <v/>
      </c>
      <c r="H1011" s="16" t="s">
        <v>393</v>
      </c>
      <c r="I1011" s="16"/>
      <c r="J1011" s="16"/>
      <c r="K1011" s="31" t="s">
        <v>7701</v>
      </c>
      <c r="L1011" s="31" t="s">
        <v>7702</v>
      </c>
      <c r="M1011" s="31" t="s">
        <v>7703</v>
      </c>
      <c r="N1011" s="2" t="s">
        <v>7729</v>
      </c>
      <c r="O1011" s="2" t="s">
        <v>7705</v>
      </c>
      <c r="P1011" s="155" t="s">
        <v>7788</v>
      </c>
      <c r="Q1011" s="2" t="s">
        <v>7800</v>
      </c>
      <c r="R1011" s="2">
        <v>96700824</v>
      </c>
      <c r="S1011" s="159" t="s">
        <v>9322</v>
      </c>
      <c r="T1011" s="159">
        <v>1983</v>
      </c>
      <c r="U1011" s="159" t="s">
        <v>107</v>
      </c>
      <c r="V1011" s="3" t="s">
        <v>7709</v>
      </c>
      <c r="W1011" s="2">
        <v>135</v>
      </c>
      <c r="X1011" s="2"/>
      <c r="Y1011" s="2"/>
      <c r="Z1011" s="2"/>
      <c r="AA1011" s="2"/>
      <c r="AB1011" s="2"/>
      <c r="AC1011" s="2"/>
      <c r="AD1011" s="2"/>
      <c r="AE1011" s="2"/>
      <c r="AF1011" s="2"/>
      <c r="AG1011" s="2"/>
      <c r="AH1011" s="2"/>
      <c r="AI1011" s="2"/>
      <c r="AJ1011" s="2"/>
      <c r="AK1011" s="2"/>
      <c r="AL1011" s="2"/>
      <c r="AM1011" s="2"/>
      <c r="AN1011" s="2"/>
    </row>
    <row r="1012" spans="2:40">
      <c r="B1012" s="26">
        <v>1907</v>
      </c>
      <c r="C1012" s="26" t="str">
        <f t="shared" si="116"/>
        <v>Y</v>
      </c>
      <c r="D1012" s="26" t="b">
        <f t="shared" si="117"/>
        <v>0</v>
      </c>
      <c r="E1012" s="26" t="str">
        <f t="shared" si="118"/>
        <v>N</v>
      </c>
      <c r="F1012" s="2" t="s">
        <v>9324</v>
      </c>
      <c r="G1012" s="2" t="str">
        <f t="shared" si="119"/>
        <v/>
      </c>
      <c r="H1012" s="16" t="s">
        <v>393</v>
      </c>
      <c r="I1012" s="16"/>
      <c r="J1012" s="16"/>
      <c r="K1012" s="31" t="s">
        <v>7701</v>
      </c>
      <c r="L1012" s="31" t="s">
        <v>7702</v>
      </c>
      <c r="M1012" s="31" t="s">
        <v>7703</v>
      </c>
      <c r="N1012" s="2" t="s">
        <v>7900</v>
      </c>
      <c r="O1012" s="2" t="s">
        <v>7705</v>
      </c>
      <c r="P1012" s="155" t="s">
        <v>7788</v>
      </c>
      <c r="Q1012" s="2" t="s">
        <v>7807</v>
      </c>
      <c r="R1012" s="2">
        <v>96700825</v>
      </c>
      <c r="S1012" s="159" t="s">
        <v>9325</v>
      </c>
      <c r="T1012" s="159">
        <v>2119</v>
      </c>
      <c r="U1012" s="159" t="s">
        <v>107</v>
      </c>
      <c r="V1012" s="3" t="s">
        <v>7709</v>
      </c>
      <c r="W1012" s="2">
        <v>200</v>
      </c>
      <c r="X1012" s="2"/>
      <c r="Y1012" s="2"/>
      <c r="Z1012" s="2"/>
      <c r="AA1012" s="2"/>
      <c r="AB1012" s="2"/>
      <c r="AC1012" s="2"/>
      <c r="AD1012" s="2"/>
      <c r="AE1012" s="2"/>
      <c r="AF1012" s="2"/>
      <c r="AG1012" s="2"/>
      <c r="AH1012" s="2"/>
      <c r="AI1012" s="2"/>
      <c r="AJ1012" s="2"/>
      <c r="AK1012" s="2"/>
      <c r="AL1012" s="2"/>
      <c r="AM1012" s="2"/>
      <c r="AN1012" s="2"/>
    </row>
    <row r="1013" spans="2:40">
      <c r="B1013" s="26">
        <v>1908</v>
      </c>
      <c r="C1013" s="26" t="str">
        <f t="shared" si="116"/>
        <v>Y</v>
      </c>
      <c r="D1013" s="26" t="b">
        <f t="shared" si="117"/>
        <v>0</v>
      </c>
      <c r="E1013" s="26" t="str">
        <f t="shared" si="118"/>
        <v>N</v>
      </c>
      <c r="F1013" s="2" t="s">
        <v>9326</v>
      </c>
      <c r="G1013" s="2" t="str">
        <f t="shared" si="119"/>
        <v/>
      </c>
      <c r="H1013" s="16" t="s">
        <v>393</v>
      </c>
      <c r="I1013" s="16"/>
      <c r="J1013" s="16"/>
      <c r="K1013" s="31" t="s">
        <v>7701</v>
      </c>
      <c r="L1013" s="31" t="s">
        <v>7702</v>
      </c>
      <c r="M1013" s="31" t="s">
        <v>7703</v>
      </c>
      <c r="N1013" s="2" t="s">
        <v>7903</v>
      </c>
      <c r="O1013" s="2" t="s">
        <v>7705</v>
      </c>
      <c r="P1013" s="155" t="s">
        <v>7788</v>
      </c>
      <c r="Q1013" s="2" t="s">
        <v>7807</v>
      </c>
      <c r="R1013" s="2">
        <v>96700825</v>
      </c>
      <c r="S1013" s="159" t="s">
        <v>9325</v>
      </c>
      <c r="T1013" s="159">
        <v>2119</v>
      </c>
      <c r="U1013" s="159" t="s">
        <v>107</v>
      </c>
      <c r="V1013" s="3" t="s">
        <v>7709</v>
      </c>
      <c r="W1013" s="2">
        <v>200</v>
      </c>
      <c r="X1013" s="2"/>
      <c r="Y1013" s="2"/>
      <c r="Z1013" s="2"/>
      <c r="AA1013" s="2"/>
      <c r="AB1013" s="2"/>
      <c r="AC1013" s="2"/>
      <c r="AD1013" s="2"/>
      <c r="AE1013" s="2"/>
      <c r="AF1013" s="2"/>
      <c r="AG1013" s="2"/>
      <c r="AH1013" s="2"/>
      <c r="AI1013" s="2"/>
      <c r="AJ1013" s="2"/>
      <c r="AK1013" s="2"/>
      <c r="AL1013" s="2"/>
      <c r="AM1013" s="2"/>
      <c r="AN1013" s="2"/>
    </row>
    <row r="1014" spans="2:40">
      <c r="B1014" s="26">
        <v>1909</v>
      </c>
      <c r="C1014" s="26" t="str">
        <f t="shared" si="116"/>
        <v>Y</v>
      </c>
      <c r="D1014" s="26" t="b">
        <f t="shared" si="117"/>
        <v>0</v>
      </c>
      <c r="E1014" s="26" t="str">
        <f t="shared" si="118"/>
        <v>N</v>
      </c>
      <c r="F1014" s="2" t="s">
        <v>9327</v>
      </c>
      <c r="G1014" s="2" t="str">
        <f t="shared" si="119"/>
        <v/>
      </c>
      <c r="H1014" s="16" t="s">
        <v>393</v>
      </c>
      <c r="I1014" s="16"/>
      <c r="J1014" s="16"/>
      <c r="K1014" s="31" t="s">
        <v>7701</v>
      </c>
      <c r="L1014" s="31" t="s">
        <v>7702</v>
      </c>
      <c r="M1014" s="31" t="s">
        <v>7703</v>
      </c>
      <c r="N1014" s="2" t="s">
        <v>8187</v>
      </c>
      <c r="O1014" s="2" t="s">
        <v>7705</v>
      </c>
      <c r="P1014" s="155" t="s">
        <v>7788</v>
      </c>
      <c r="Q1014" s="2" t="s">
        <v>8083</v>
      </c>
      <c r="R1014" s="2">
        <v>96700826</v>
      </c>
      <c r="S1014" s="159" t="s">
        <v>9328</v>
      </c>
      <c r="T1014" s="159">
        <v>2255</v>
      </c>
      <c r="U1014" s="159" t="s">
        <v>107</v>
      </c>
      <c r="V1014" s="3" t="s">
        <v>7709</v>
      </c>
      <c r="W1014" s="2">
        <v>240</v>
      </c>
      <c r="X1014" s="2"/>
      <c r="Y1014" s="2"/>
      <c r="Z1014" s="2"/>
      <c r="AA1014" s="2"/>
      <c r="AB1014" s="2"/>
      <c r="AC1014" s="2"/>
      <c r="AD1014" s="2"/>
      <c r="AE1014" s="2"/>
      <c r="AF1014" s="2"/>
      <c r="AG1014" s="2"/>
      <c r="AH1014" s="2"/>
      <c r="AI1014" s="2"/>
      <c r="AJ1014" s="2"/>
      <c r="AK1014" s="2"/>
      <c r="AL1014" s="2"/>
      <c r="AM1014" s="2"/>
      <c r="AN1014" s="2"/>
    </row>
    <row r="1015" spans="2:40">
      <c r="B1015" s="26">
        <v>1910</v>
      </c>
      <c r="C1015" s="26" t="str">
        <f t="shared" si="116"/>
        <v>Y</v>
      </c>
      <c r="D1015" s="26" t="b">
        <f t="shared" si="117"/>
        <v>0</v>
      </c>
      <c r="E1015" s="26" t="str">
        <f t="shared" si="118"/>
        <v>N</v>
      </c>
      <c r="F1015" s="2" t="s">
        <v>9329</v>
      </c>
      <c r="G1015" s="2" t="str">
        <f t="shared" si="119"/>
        <v/>
      </c>
      <c r="H1015" s="16" t="s">
        <v>393</v>
      </c>
      <c r="I1015" s="16"/>
      <c r="J1015" s="16"/>
      <c r="K1015" s="31" t="s">
        <v>7701</v>
      </c>
      <c r="L1015" s="31" t="s">
        <v>7702</v>
      </c>
      <c r="M1015" s="31" t="s">
        <v>7703</v>
      </c>
      <c r="N1015" s="2" t="s">
        <v>8191</v>
      </c>
      <c r="O1015" s="2" t="s">
        <v>7705</v>
      </c>
      <c r="P1015" s="155" t="s">
        <v>7788</v>
      </c>
      <c r="Q1015" s="2" t="s">
        <v>8083</v>
      </c>
      <c r="R1015" s="2">
        <v>96700826</v>
      </c>
      <c r="S1015" s="159" t="s">
        <v>9328</v>
      </c>
      <c r="T1015" s="159">
        <v>2255</v>
      </c>
      <c r="U1015" s="159" t="s">
        <v>107</v>
      </c>
      <c r="V1015" s="3" t="s">
        <v>7709</v>
      </c>
      <c r="W1015" s="2">
        <v>240</v>
      </c>
      <c r="X1015" s="2"/>
      <c r="Y1015" s="2"/>
      <c r="Z1015" s="2"/>
      <c r="AA1015" s="2"/>
      <c r="AB1015" s="2"/>
      <c r="AC1015" s="2"/>
      <c r="AD1015" s="2"/>
      <c r="AE1015" s="2"/>
      <c r="AF1015" s="2"/>
      <c r="AG1015" s="2"/>
      <c r="AH1015" s="2"/>
      <c r="AI1015" s="2"/>
      <c r="AJ1015" s="2"/>
      <c r="AK1015" s="2"/>
      <c r="AL1015" s="2"/>
      <c r="AM1015" s="2"/>
      <c r="AN1015" s="2"/>
    </row>
    <row r="1016" spans="2:40">
      <c r="B1016" s="26">
        <v>1911</v>
      </c>
      <c r="C1016" s="26" t="str">
        <f t="shared" si="116"/>
        <v>Y</v>
      </c>
      <c r="D1016" s="26" t="b">
        <f t="shared" si="117"/>
        <v>0</v>
      </c>
      <c r="E1016" s="26" t="str">
        <f t="shared" si="118"/>
        <v>N</v>
      </c>
      <c r="F1016" s="2" t="s">
        <v>9330</v>
      </c>
      <c r="G1016" s="2" t="str">
        <f t="shared" si="119"/>
        <v/>
      </c>
      <c r="H1016" s="16" t="s">
        <v>393</v>
      </c>
      <c r="I1016" s="16"/>
      <c r="J1016" s="16"/>
      <c r="K1016" s="31" t="s">
        <v>7701</v>
      </c>
      <c r="L1016" s="31" t="s">
        <v>7702</v>
      </c>
      <c r="M1016" s="31" t="s">
        <v>7703</v>
      </c>
      <c r="N1016" s="2" t="s">
        <v>8695</v>
      </c>
      <c r="O1016" s="2" t="s">
        <v>7705</v>
      </c>
      <c r="P1016" s="155" t="s">
        <v>7788</v>
      </c>
      <c r="Q1016" s="2" t="s">
        <v>8383</v>
      </c>
      <c r="R1016" s="2">
        <v>96700827</v>
      </c>
      <c r="S1016" s="159" t="s">
        <v>9331</v>
      </c>
      <c r="T1016" s="159">
        <v>2390</v>
      </c>
      <c r="U1016" s="159" t="s">
        <v>107</v>
      </c>
      <c r="V1016" s="3" t="s">
        <v>7709</v>
      </c>
      <c r="W1016" s="2">
        <v>265</v>
      </c>
      <c r="X1016" s="2"/>
      <c r="Y1016" s="2"/>
      <c r="Z1016" s="2"/>
      <c r="AA1016" s="2"/>
      <c r="AB1016" s="2"/>
      <c r="AC1016" s="2"/>
      <c r="AD1016" s="2"/>
      <c r="AE1016" s="2"/>
      <c r="AF1016" s="2"/>
      <c r="AG1016" s="2"/>
      <c r="AH1016" s="2"/>
      <c r="AI1016" s="2"/>
      <c r="AJ1016" s="2"/>
      <c r="AK1016" s="2"/>
      <c r="AL1016" s="2"/>
      <c r="AM1016" s="2"/>
      <c r="AN1016" s="2"/>
    </row>
    <row r="1017" spans="2:40">
      <c r="B1017" s="26">
        <v>1912</v>
      </c>
      <c r="C1017" s="26" t="str">
        <f t="shared" si="116"/>
        <v>Y</v>
      </c>
      <c r="D1017" s="26" t="b">
        <f t="shared" si="117"/>
        <v>0</v>
      </c>
      <c r="E1017" s="26" t="str">
        <f t="shared" si="118"/>
        <v>N</v>
      </c>
      <c r="F1017" s="2" t="s">
        <v>9332</v>
      </c>
      <c r="G1017" s="2" t="str">
        <f t="shared" si="119"/>
        <v/>
      </c>
      <c r="H1017" s="16" t="s">
        <v>393</v>
      </c>
      <c r="I1017" s="16"/>
      <c r="J1017" s="16"/>
      <c r="K1017" s="31" t="s">
        <v>7701</v>
      </c>
      <c r="L1017" s="31" t="s">
        <v>7702</v>
      </c>
      <c r="M1017" s="31" t="s">
        <v>7703</v>
      </c>
      <c r="N1017" s="2" t="s">
        <v>8699</v>
      </c>
      <c r="O1017" s="2" t="s">
        <v>7705</v>
      </c>
      <c r="P1017" s="155" t="s">
        <v>7788</v>
      </c>
      <c r="Q1017" s="2" t="s">
        <v>8383</v>
      </c>
      <c r="R1017" s="2">
        <v>96700827</v>
      </c>
      <c r="S1017" s="159" t="s">
        <v>9331</v>
      </c>
      <c r="T1017" s="159">
        <v>2390</v>
      </c>
      <c r="U1017" s="159" t="s">
        <v>107</v>
      </c>
      <c r="V1017" s="3" t="s">
        <v>7709</v>
      </c>
      <c r="W1017" s="2">
        <v>265</v>
      </c>
      <c r="X1017" s="2"/>
      <c r="Y1017" s="2"/>
      <c r="Z1017" s="2"/>
      <c r="AA1017" s="2"/>
      <c r="AB1017" s="2"/>
      <c r="AC1017" s="2"/>
      <c r="AD1017" s="2"/>
      <c r="AE1017" s="2"/>
      <c r="AF1017" s="2"/>
      <c r="AG1017" s="2"/>
      <c r="AH1017" s="2"/>
      <c r="AI1017" s="2"/>
      <c r="AJ1017" s="2"/>
      <c r="AK1017" s="2"/>
      <c r="AL1017" s="2"/>
      <c r="AM1017" s="2"/>
      <c r="AN1017" s="2"/>
    </row>
    <row r="1018" spans="2:40">
      <c r="B1018" s="26">
        <v>1913</v>
      </c>
      <c r="C1018" s="26" t="str">
        <f t="shared" si="116"/>
        <v>Y</v>
      </c>
      <c r="D1018" s="26" t="b">
        <f t="shared" si="117"/>
        <v>0</v>
      </c>
      <c r="E1018" s="26" t="str">
        <f t="shared" si="118"/>
        <v>N</v>
      </c>
      <c r="F1018" s="2" t="s">
        <v>9333</v>
      </c>
      <c r="G1018" s="2" t="str">
        <f t="shared" si="119"/>
        <v/>
      </c>
      <c r="H1018" s="16" t="s">
        <v>393</v>
      </c>
      <c r="I1018" s="16"/>
      <c r="J1018" s="16"/>
      <c r="K1018" s="31" t="s">
        <v>7701</v>
      </c>
      <c r="L1018" s="31" t="s">
        <v>7702</v>
      </c>
      <c r="M1018" s="31" t="s">
        <v>7703</v>
      </c>
      <c r="N1018" s="2" t="s">
        <v>7762</v>
      </c>
      <c r="O1018" s="2" t="s">
        <v>7705</v>
      </c>
      <c r="P1018" s="155" t="s">
        <v>7788</v>
      </c>
      <c r="Q1018" s="2" t="s">
        <v>7807</v>
      </c>
      <c r="R1018" s="2">
        <v>96700828</v>
      </c>
      <c r="S1018" s="159" t="s">
        <v>9334</v>
      </c>
      <c r="T1018" s="159">
        <v>2322</v>
      </c>
      <c r="U1018" s="159" t="s">
        <v>107</v>
      </c>
      <c r="V1018" s="3" t="s">
        <v>7709</v>
      </c>
      <c r="W1018" s="2">
        <v>265</v>
      </c>
      <c r="X1018" s="2"/>
      <c r="Y1018" s="2"/>
      <c r="Z1018" s="2"/>
      <c r="AA1018" s="2"/>
      <c r="AB1018" s="2"/>
      <c r="AC1018" s="2"/>
      <c r="AD1018" s="2"/>
      <c r="AE1018" s="2"/>
      <c r="AF1018" s="2"/>
      <c r="AG1018" s="2"/>
      <c r="AH1018" s="2"/>
      <c r="AI1018" s="2"/>
      <c r="AJ1018" s="2"/>
      <c r="AK1018" s="2"/>
      <c r="AL1018" s="2"/>
      <c r="AM1018" s="2"/>
      <c r="AN1018" s="2"/>
    </row>
    <row r="1019" spans="2:40">
      <c r="B1019" s="26">
        <v>1914</v>
      </c>
      <c r="C1019" s="26" t="str">
        <f t="shared" si="116"/>
        <v>Y</v>
      </c>
      <c r="D1019" s="26" t="b">
        <f t="shared" si="117"/>
        <v>0</v>
      </c>
      <c r="E1019" s="26" t="str">
        <f t="shared" si="118"/>
        <v>N</v>
      </c>
      <c r="F1019" s="2" t="s">
        <v>9335</v>
      </c>
      <c r="G1019" s="2" t="str">
        <f t="shared" si="119"/>
        <v/>
      </c>
      <c r="H1019" s="16" t="s">
        <v>393</v>
      </c>
      <c r="I1019" s="16"/>
      <c r="J1019" s="16"/>
      <c r="K1019" s="31" t="s">
        <v>7701</v>
      </c>
      <c r="L1019" s="31" t="s">
        <v>7702</v>
      </c>
      <c r="M1019" s="31" t="s">
        <v>7703</v>
      </c>
      <c r="N1019" s="2" t="s">
        <v>7765</v>
      </c>
      <c r="O1019" s="2" t="s">
        <v>7705</v>
      </c>
      <c r="P1019" s="155" t="s">
        <v>7788</v>
      </c>
      <c r="Q1019" s="2" t="s">
        <v>7807</v>
      </c>
      <c r="R1019" s="2">
        <v>96700828</v>
      </c>
      <c r="S1019" s="159" t="s">
        <v>9334</v>
      </c>
      <c r="T1019" s="159">
        <v>2322</v>
      </c>
      <c r="U1019" s="159" t="s">
        <v>107</v>
      </c>
      <c r="V1019" s="3" t="s">
        <v>7709</v>
      </c>
      <c r="W1019" s="2">
        <v>265</v>
      </c>
      <c r="X1019" s="2"/>
      <c r="Y1019" s="2"/>
      <c r="Z1019" s="2"/>
      <c r="AA1019" s="2"/>
      <c r="AB1019" s="2"/>
      <c r="AC1019" s="2"/>
      <c r="AD1019" s="2"/>
      <c r="AE1019" s="2"/>
      <c r="AF1019" s="2"/>
      <c r="AG1019" s="2"/>
      <c r="AH1019" s="2"/>
      <c r="AI1019" s="2"/>
      <c r="AJ1019" s="2"/>
      <c r="AK1019" s="2"/>
      <c r="AL1019" s="2"/>
      <c r="AM1019" s="2"/>
      <c r="AN1019" s="2"/>
    </row>
    <row r="1020" spans="2:40">
      <c r="B1020" s="26">
        <v>1915</v>
      </c>
      <c r="C1020" s="26" t="str">
        <f t="shared" si="116"/>
        <v>Y</v>
      </c>
      <c r="D1020" s="26" t="b">
        <f t="shared" si="117"/>
        <v>0</v>
      </c>
      <c r="E1020" s="26" t="str">
        <f t="shared" si="118"/>
        <v>N</v>
      </c>
      <c r="F1020" s="2" t="s">
        <v>9336</v>
      </c>
      <c r="G1020" s="2" t="str">
        <f t="shared" si="119"/>
        <v/>
      </c>
      <c r="H1020" s="16" t="s">
        <v>393</v>
      </c>
      <c r="I1020" s="16"/>
      <c r="J1020" s="16"/>
      <c r="K1020" s="31" t="s">
        <v>7701</v>
      </c>
      <c r="L1020" s="31" t="s">
        <v>7702</v>
      </c>
      <c r="M1020" s="31" t="s">
        <v>7703</v>
      </c>
      <c r="N1020" s="2" t="s">
        <v>8954</v>
      </c>
      <c r="O1020" s="2" t="s">
        <v>7705</v>
      </c>
      <c r="P1020" s="155" t="s">
        <v>7788</v>
      </c>
      <c r="Q1020" s="2" t="s">
        <v>9024</v>
      </c>
      <c r="R1020" s="2">
        <v>96700829</v>
      </c>
      <c r="S1020" s="159" t="s">
        <v>9337</v>
      </c>
      <c r="T1020" s="159">
        <v>2867</v>
      </c>
      <c r="U1020" s="159" t="s">
        <v>107</v>
      </c>
      <c r="V1020" s="3" t="s">
        <v>7709</v>
      </c>
      <c r="W1020" s="2">
        <v>310</v>
      </c>
      <c r="X1020" s="2"/>
      <c r="Y1020" s="2"/>
      <c r="Z1020" s="2"/>
      <c r="AA1020" s="2"/>
      <c r="AB1020" s="2"/>
      <c r="AC1020" s="2"/>
      <c r="AD1020" s="2"/>
      <c r="AE1020" s="2"/>
      <c r="AF1020" s="2"/>
      <c r="AG1020" s="2"/>
      <c r="AH1020" s="2"/>
      <c r="AI1020" s="2"/>
      <c r="AJ1020" s="2"/>
      <c r="AK1020" s="2"/>
      <c r="AL1020" s="2"/>
      <c r="AM1020" s="2"/>
      <c r="AN1020" s="2"/>
    </row>
    <row r="1021" spans="2:40">
      <c r="B1021" s="26">
        <v>1916</v>
      </c>
      <c r="C1021" s="26" t="str">
        <f t="shared" si="116"/>
        <v>Y</v>
      </c>
      <c r="D1021" s="26" t="b">
        <f t="shared" si="117"/>
        <v>0</v>
      </c>
      <c r="E1021" s="26" t="str">
        <f t="shared" si="118"/>
        <v>N</v>
      </c>
      <c r="F1021" s="2" t="s">
        <v>9338</v>
      </c>
      <c r="G1021" s="2" t="str">
        <f t="shared" si="119"/>
        <v/>
      </c>
      <c r="H1021" s="16" t="s">
        <v>393</v>
      </c>
      <c r="I1021" s="16"/>
      <c r="J1021" s="16"/>
      <c r="K1021" s="31" t="s">
        <v>7701</v>
      </c>
      <c r="L1021" s="31" t="s">
        <v>7702</v>
      </c>
      <c r="M1021" s="31" t="s">
        <v>7703</v>
      </c>
      <c r="N1021" s="2" t="s">
        <v>8958</v>
      </c>
      <c r="O1021" s="2" t="s">
        <v>7705</v>
      </c>
      <c r="P1021" s="155" t="s">
        <v>7788</v>
      </c>
      <c r="Q1021" s="2" t="s">
        <v>9024</v>
      </c>
      <c r="R1021" s="2">
        <v>96700829</v>
      </c>
      <c r="S1021" s="159" t="s">
        <v>9337</v>
      </c>
      <c r="T1021" s="159">
        <v>2867</v>
      </c>
      <c r="U1021" s="159" t="s">
        <v>107</v>
      </c>
      <c r="V1021" s="3" t="s">
        <v>7709</v>
      </c>
      <c r="W1021" s="2">
        <v>310</v>
      </c>
      <c r="X1021" s="2"/>
      <c r="Y1021" s="2"/>
      <c r="Z1021" s="2"/>
      <c r="AA1021" s="2"/>
      <c r="AB1021" s="2"/>
      <c r="AC1021" s="2"/>
      <c r="AD1021" s="2"/>
      <c r="AE1021" s="2"/>
      <c r="AF1021" s="2"/>
      <c r="AG1021" s="2"/>
      <c r="AH1021" s="2"/>
      <c r="AI1021" s="2"/>
      <c r="AJ1021" s="2"/>
      <c r="AK1021" s="2"/>
      <c r="AL1021" s="2"/>
      <c r="AM1021" s="2"/>
      <c r="AN1021" s="2"/>
    </row>
    <row r="1022" spans="2:40">
      <c r="B1022" s="26">
        <v>1917</v>
      </c>
      <c r="C1022" s="26" t="str">
        <f t="shared" si="116"/>
        <v>Y</v>
      </c>
      <c r="D1022" s="26" t="b">
        <f t="shared" si="117"/>
        <v>0</v>
      </c>
      <c r="E1022" s="26" t="str">
        <f t="shared" si="118"/>
        <v>N</v>
      </c>
      <c r="F1022" s="2" t="s">
        <v>9339</v>
      </c>
      <c r="G1022" s="2" t="str">
        <f t="shared" si="119"/>
        <v/>
      </c>
      <c r="H1022" s="16" t="s">
        <v>393</v>
      </c>
      <c r="I1022" s="16"/>
      <c r="J1022" s="16"/>
      <c r="K1022" s="31" t="s">
        <v>7701</v>
      </c>
      <c r="L1022" s="31" t="s">
        <v>7702</v>
      </c>
      <c r="M1022" s="31" t="s">
        <v>7703</v>
      </c>
      <c r="N1022" s="2" t="s">
        <v>8326</v>
      </c>
      <c r="O1022" s="2" t="s">
        <v>7705</v>
      </c>
      <c r="P1022" s="155" t="s">
        <v>7788</v>
      </c>
      <c r="Q1022" s="2" t="s">
        <v>8083</v>
      </c>
      <c r="R1022" s="2">
        <v>96700830</v>
      </c>
      <c r="S1022" s="159" t="s">
        <v>9340</v>
      </c>
      <c r="T1022" s="159">
        <v>2730</v>
      </c>
      <c r="U1022" s="159" t="s">
        <v>107</v>
      </c>
      <c r="V1022" s="3" t="s">
        <v>7709</v>
      </c>
      <c r="W1022" s="2">
        <v>310</v>
      </c>
      <c r="X1022" s="2"/>
      <c r="Y1022" s="2"/>
      <c r="Z1022" s="2"/>
      <c r="AA1022" s="2"/>
      <c r="AB1022" s="2"/>
      <c r="AC1022" s="2"/>
      <c r="AD1022" s="2"/>
      <c r="AE1022" s="2"/>
      <c r="AF1022" s="2"/>
      <c r="AG1022" s="2"/>
      <c r="AH1022" s="2"/>
      <c r="AI1022" s="2"/>
      <c r="AJ1022" s="2"/>
      <c r="AK1022" s="2"/>
      <c r="AL1022" s="2"/>
      <c r="AM1022" s="2"/>
      <c r="AN1022" s="2"/>
    </row>
    <row r="1023" spans="2:40">
      <c r="B1023" s="26">
        <v>1918</v>
      </c>
      <c r="C1023" s="26" t="str">
        <f t="shared" si="116"/>
        <v>Y</v>
      </c>
      <c r="D1023" s="26" t="b">
        <f t="shared" si="117"/>
        <v>0</v>
      </c>
      <c r="E1023" s="26" t="str">
        <f t="shared" si="118"/>
        <v>N</v>
      </c>
      <c r="F1023" s="2" t="s">
        <v>9341</v>
      </c>
      <c r="G1023" s="2" t="str">
        <f t="shared" si="119"/>
        <v/>
      </c>
      <c r="H1023" s="16" t="s">
        <v>393</v>
      </c>
      <c r="I1023" s="16"/>
      <c r="J1023" s="16"/>
      <c r="K1023" s="31" t="s">
        <v>7701</v>
      </c>
      <c r="L1023" s="31" t="s">
        <v>7702</v>
      </c>
      <c r="M1023" s="31" t="s">
        <v>7703</v>
      </c>
      <c r="N1023" s="2" t="s">
        <v>8329</v>
      </c>
      <c r="O1023" s="2" t="s">
        <v>7705</v>
      </c>
      <c r="P1023" s="155" t="s">
        <v>7788</v>
      </c>
      <c r="Q1023" s="2" t="s">
        <v>8083</v>
      </c>
      <c r="R1023" s="2">
        <v>96700830</v>
      </c>
      <c r="S1023" s="159" t="s">
        <v>9340</v>
      </c>
      <c r="T1023" s="159">
        <v>2730</v>
      </c>
      <c r="U1023" s="159" t="s">
        <v>107</v>
      </c>
      <c r="V1023" s="3" t="s">
        <v>7709</v>
      </c>
      <c r="W1023" s="2">
        <v>310</v>
      </c>
      <c r="X1023" s="2"/>
      <c r="Y1023" s="2"/>
      <c r="Z1023" s="2"/>
      <c r="AA1023" s="2"/>
      <c r="AB1023" s="2"/>
      <c r="AC1023" s="2"/>
      <c r="AD1023" s="2"/>
      <c r="AE1023" s="2"/>
      <c r="AF1023" s="2"/>
      <c r="AG1023" s="2"/>
      <c r="AH1023" s="2"/>
      <c r="AI1023" s="2"/>
      <c r="AJ1023" s="2"/>
      <c r="AK1023" s="2"/>
      <c r="AL1023" s="2"/>
      <c r="AM1023" s="2"/>
      <c r="AN1023" s="2"/>
    </row>
    <row r="1024" spans="2:40">
      <c r="B1024" s="26">
        <v>1933</v>
      </c>
      <c r="C1024" s="26" t="str">
        <f t="shared" ref="C1024:C1064" si="120">IF(K1024 = "BaseplateSteel","Y","N")</f>
        <v>Y</v>
      </c>
      <c r="D1024" s="26" t="b">
        <f t="shared" ref="D1024:D1064" si="121">OR(P1024 = "Woods_Sureflex", P1024 = "Falk_T10_Grid")</f>
        <v>1</v>
      </c>
      <c r="E1024" s="26" t="str">
        <f t="shared" ref="E1024:E1064" si="122">IF(AND(C1024="Y", D1024=TRUE),"Y","N")</f>
        <v>Y</v>
      </c>
      <c r="F1024" s="2" t="s">
        <v>9342</v>
      </c>
      <c r="G1024" s="2" t="str">
        <f t="shared" ref="G1024:G1064" si="123">IF(E1024="Y",F1024,"")</f>
        <v>ConTab_BOM_KP_Baseplates_1933</v>
      </c>
      <c r="H1024" s="16" t="s">
        <v>393</v>
      </c>
      <c r="I1024" s="16"/>
      <c r="J1024" s="16"/>
      <c r="K1024" s="31" t="s">
        <v>7701</v>
      </c>
      <c r="L1024" s="31" t="s">
        <v>7702</v>
      </c>
      <c r="M1024" s="31" t="s">
        <v>7703</v>
      </c>
      <c r="N1024" s="2" t="s">
        <v>7725</v>
      </c>
      <c r="O1024" s="2" t="s">
        <v>7814</v>
      </c>
      <c r="P1024" s="155" t="s">
        <v>7706</v>
      </c>
      <c r="Q1024" s="2" t="s">
        <v>7732</v>
      </c>
      <c r="R1024" s="2" t="s">
        <v>544</v>
      </c>
      <c r="S1024" s="159" t="s">
        <v>9343</v>
      </c>
      <c r="T1024" s="159">
        <v>1627</v>
      </c>
      <c r="U1024" s="159" t="s">
        <v>107</v>
      </c>
      <c r="V1024" s="3" t="s">
        <v>7709</v>
      </c>
      <c r="W1024" s="2">
        <v>135</v>
      </c>
      <c r="X1024" s="2"/>
      <c r="Y1024" s="2"/>
      <c r="Z1024" s="2"/>
      <c r="AA1024" s="2"/>
      <c r="AB1024" s="2"/>
      <c r="AC1024" s="2"/>
      <c r="AD1024" s="2"/>
      <c r="AE1024" s="2"/>
      <c r="AF1024" s="2"/>
      <c r="AG1024" s="2"/>
      <c r="AH1024" s="2"/>
      <c r="AI1024" s="2"/>
      <c r="AJ1024" s="2"/>
      <c r="AK1024" s="2"/>
      <c r="AL1024" s="2"/>
      <c r="AM1024" s="2"/>
      <c r="AN1024" s="2"/>
    </row>
    <row r="1025" spans="2:40">
      <c r="B1025" s="26">
        <v>1934</v>
      </c>
      <c r="C1025" s="26" t="str">
        <f t="shared" si="120"/>
        <v>Y</v>
      </c>
      <c r="D1025" s="26" t="b">
        <f t="shared" si="121"/>
        <v>1</v>
      </c>
      <c r="E1025" s="26" t="str">
        <f t="shared" si="122"/>
        <v>Y</v>
      </c>
      <c r="F1025" s="2" t="s">
        <v>9344</v>
      </c>
      <c r="G1025" s="2" t="str">
        <f t="shared" si="123"/>
        <v>ConTab_BOM_KP_Baseplates_1934</v>
      </c>
      <c r="H1025" s="16" t="s">
        <v>393</v>
      </c>
      <c r="I1025" s="16"/>
      <c r="J1025" s="16"/>
      <c r="K1025" s="31" t="s">
        <v>7701</v>
      </c>
      <c r="L1025" s="31" t="s">
        <v>7702</v>
      </c>
      <c r="M1025" s="31" t="s">
        <v>7703</v>
      </c>
      <c r="N1025" s="2" t="s">
        <v>7729</v>
      </c>
      <c r="O1025" s="2" t="s">
        <v>7814</v>
      </c>
      <c r="P1025" s="155" t="s">
        <v>7706</v>
      </c>
      <c r="Q1025" s="2" t="s">
        <v>7732</v>
      </c>
      <c r="R1025" s="2" t="s">
        <v>544</v>
      </c>
      <c r="S1025" s="159" t="s">
        <v>9343</v>
      </c>
      <c r="T1025" s="159">
        <v>1627</v>
      </c>
      <c r="U1025" s="159" t="s">
        <v>107</v>
      </c>
      <c r="V1025" s="3" t="s">
        <v>7709</v>
      </c>
      <c r="W1025" s="2">
        <v>135</v>
      </c>
      <c r="X1025" s="2"/>
      <c r="Y1025" s="2"/>
      <c r="Z1025" s="2"/>
      <c r="AA1025" s="2"/>
      <c r="AB1025" s="2"/>
      <c r="AC1025" s="2"/>
      <c r="AD1025" s="2"/>
      <c r="AE1025" s="2"/>
      <c r="AF1025" s="2"/>
      <c r="AG1025" s="2"/>
      <c r="AH1025" s="2"/>
      <c r="AI1025" s="2"/>
      <c r="AJ1025" s="2"/>
      <c r="AK1025" s="2"/>
      <c r="AL1025" s="2"/>
      <c r="AM1025" s="2"/>
      <c r="AN1025" s="2"/>
    </row>
    <row r="1026" spans="2:40">
      <c r="B1026" s="26">
        <v>1935</v>
      </c>
      <c r="C1026" s="26" t="str">
        <f t="shared" si="120"/>
        <v>Y</v>
      </c>
      <c r="D1026" s="26" t="b">
        <f t="shared" si="121"/>
        <v>1</v>
      </c>
      <c r="E1026" s="26" t="str">
        <f t="shared" si="122"/>
        <v>Y</v>
      </c>
      <c r="F1026" s="2" t="s">
        <v>9345</v>
      </c>
      <c r="G1026" s="2" t="str">
        <f t="shared" si="123"/>
        <v>ConTab_BOM_KP_Baseplates_1935</v>
      </c>
      <c r="H1026" s="16" t="s">
        <v>393</v>
      </c>
      <c r="I1026" s="16"/>
      <c r="J1026" s="16"/>
      <c r="K1026" s="31" t="s">
        <v>7701</v>
      </c>
      <c r="L1026" s="31" t="s">
        <v>7702</v>
      </c>
      <c r="M1026" s="31" t="s">
        <v>7703</v>
      </c>
      <c r="N1026" s="2" t="s">
        <v>7900</v>
      </c>
      <c r="O1026" s="2" t="s">
        <v>7814</v>
      </c>
      <c r="P1026" s="155" t="s">
        <v>7706</v>
      </c>
      <c r="Q1026" s="2" t="s">
        <v>8183</v>
      </c>
      <c r="R1026" s="2" t="s">
        <v>544</v>
      </c>
      <c r="S1026" s="159" t="s">
        <v>9346</v>
      </c>
      <c r="T1026" s="159">
        <v>1762</v>
      </c>
      <c r="U1026" s="159" t="s">
        <v>107</v>
      </c>
      <c r="V1026" s="3" t="s">
        <v>7709</v>
      </c>
      <c r="W1026" s="2">
        <v>200</v>
      </c>
      <c r="X1026" s="2"/>
      <c r="Y1026" s="2"/>
      <c r="Z1026" s="2"/>
      <c r="AA1026" s="2"/>
      <c r="AB1026" s="2"/>
      <c r="AC1026" s="2"/>
      <c r="AD1026" s="2"/>
      <c r="AE1026" s="2"/>
      <c r="AF1026" s="2"/>
      <c r="AG1026" s="2"/>
      <c r="AH1026" s="2"/>
      <c r="AI1026" s="2"/>
      <c r="AJ1026" s="2"/>
      <c r="AK1026" s="2"/>
      <c r="AL1026" s="2"/>
      <c r="AM1026" s="2"/>
      <c r="AN1026" s="2"/>
    </row>
    <row r="1027" spans="2:40">
      <c r="B1027" s="26">
        <v>1936</v>
      </c>
      <c r="C1027" s="26" t="str">
        <f t="shared" si="120"/>
        <v>Y</v>
      </c>
      <c r="D1027" s="26" t="b">
        <f t="shared" si="121"/>
        <v>1</v>
      </c>
      <c r="E1027" s="26" t="str">
        <f t="shared" si="122"/>
        <v>Y</v>
      </c>
      <c r="F1027" s="2" t="s">
        <v>9347</v>
      </c>
      <c r="G1027" s="2" t="str">
        <f t="shared" si="123"/>
        <v>ConTab_BOM_KP_Baseplates_1936</v>
      </c>
      <c r="H1027" s="16" t="s">
        <v>393</v>
      </c>
      <c r="I1027" s="16"/>
      <c r="J1027" s="16"/>
      <c r="K1027" s="31" t="s">
        <v>7701</v>
      </c>
      <c r="L1027" s="31" t="s">
        <v>7702</v>
      </c>
      <c r="M1027" s="31" t="s">
        <v>7703</v>
      </c>
      <c r="N1027" s="2" t="s">
        <v>7903</v>
      </c>
      <c r="O1027" s="2" t="s">
        <v>7814</v>
      </c>
      <c r="P1027" s="155" t="s">
        <v>7706</v>
      </c>
      <c r="Q1027" s="2" t="s">
        <v>8183</v>
      </c>
      <c r="R1027" s="2" t="s">
        <v>544</v>
      </c>
      <c r="S1027" s="159" t="s">
        <v>9346</v>
      </c>
      <c r="T1027" s="159">
        <v>1762</v>
      </c>
      <c r="U1027" s="159" t="s">
        <v>107</v>
      </c>
      <c r="V1027" s="3" t="s">
        <v>7709</v>
      </c>
      <c r="W1027" s="2">
        <v>200</v>
      </c>
      <c r="X1027" s="2"/>
      <c r="Y1027" s="2"/>
      <c r="Z1027" s="2"/>
      <c r="AA1027" s="2"/>
      <c r="AB1027" s="2"/>
      <c r="AC1027" s="2"/>
      <c r="AD1027" s="2"/>
      <c r="AE1027" s="2"/>
      <c r="AF1027" s="2"/>
      <c r="AG1027" s="2"/>
      <c r="AH1027" s="2"/>
      <c r="AI1027" s="2"/>
      <c r="AJ1027" s="2"/>
      <c r="AK1027" s="2"/>
      <c r="AL1027" s="2"/>
      <c r="AM1027" s="2"/>
      <c r="AN1027" s="2"/>
    </row>
    <row r="1028" spans="2:40">
      <c r="B1028" s="26">
        <v>1937</v>
      </c>
      <c r="C1028" s="26" t="str">
        <f t="shared" si="120"/>
        <v>Y</v>
      </c>
      <c r="D1028" s="26" t="b">
        <f t="shared" si="121"/>
        <v>1</v>
      </c>
      <c r="E1028" s="26" t="str">
        <f t="shared" si="122"/>
        <v>Y</v>
      </c>
      <c r="F1028" s="2" t="s">
        <v>9348</v>
      </c>
      <c r="G1028" s="2" t="str">
        <f t="shared" si="123"/>
        <v>ConTab_BOM_KP_Baseplates_1937</v>
      </c>
      <c r="H1028" s="16" t="s">
        <v>393</v>
      </c>
      <c r="I1028" s="16"/>
      <c r="J1028" s="16"/>
      <c r="K1028" s="31" t="s">
        <v>7701</v>
      </c>
      <c r="L1028" s="31" t="s">
        <v>7702</v>
      </c>
      <c r="M1028" s="31" t="s">
        <v>7703</v>
      </c>
      <c r="N1028" s="2" t="s">
        <v>8187</v>
      </c>
      <c r="O1028" s="2" t="s">
        <v>7814</v>
      </c>
      <c r="P1028" s="155" t="s">
        <v>7706</v>
      </c>
      <c r="Q1028" s="2" t="s">
        <v>8188</v>
      </c>
      <c r="R1028" s="2" t="s">
        <v>544</v>
      </c>
      <c r="S1028" s="159" t="s">
        <v>9349</v>
      </c>
      <c r="T1028" s="159">
        <v>1899</v>
      </c>
      <c r="U1028" s="159" t="s">
        <v>107</v>
      </c>
      <c r="V1028" s="3" t="s">
        <v>7709</v>
      </c>
      <c r="W1028" s="2">
        <v>240</v>
      </c>
      <c r="X1028" s="2"/>
      <c r="Y1028" s="2"/>
      <c r="Z1028" s="2"/>
      <c r="AA1028" s="2"/>
      <c r="AB1028" s="2"/>
      <c r="AC1028" s="2"/>
      <c r="AD1028" s="2"/>
      <c r="AE1028" s="2"/>
      <c r="AF1028" s="2"/>
      <c r="AG1028" s="2"/>
      <c r="AH1028" s="2"/>
      <c r="AI1028" s="2"/>
      <c r="AJ1028" s="2"/>
      <c r="AK1028" s="2"/>
      <c r="AL1028" s="2"/>
      <c r="AM1028" s="2"/>
      <c r="AN1028" s="2"/>
    </row>
    <row r="1029" spans="2:40">
      <c r="B1029" s="26">
        <v>1938</v>
      </c>
      <c r="C1029" s="26" t="str">
        <f t="shared" si="120"/>
        <v>Y</v>
      </c>
      <c r="D1029" s="26" t="b">
        <f t="shared" si="121"/>
        <v>1</v>
      </c>
      <c r="E1029" s="26" t="str">
        <f t="shared" si="122"/>
        <v>Y</v>
      </c>
      <c r="F1029" s="2" t="s">
        <v>9350</v>
      </c>
      <c r="G1029" s="2" t="str">
        <f t="shared" si="123"/>
        <v>ConTab_BOM_KP_Baseplates_1938</v>
      </c>
      <c r="H1029" s="16" t="s">
        <v>393</v>
      </c>
      <c r="I1029" s="16"/>
      <c r="J1029" s="16"/>
      <c r="K1029" s="31" t="s">
        <v>7701</v>
      </c>
      <c r="L1029" s="31" t="s">
        <v>7702</v>
      </c>
      <c r="M1029" s="31" t="s">
        <v>7703</v>
      </c>
      <c r="N1029" s="2" t="s">
        <v>8191</v>
      </c>
      <c r="O1029" s="2" t="s">
        <v>7814</v>
      </c>
      <c r="P1029" s="155" t="s">
        <v>7706</v>
      </c>
      <c r="Q1029" s="2" t="s">
        <v>8188</v>
      </c>
      <c r="R1029" s="2" t="s">
        <v>544</v>
      </c>
      <c r="S1029" s="159" t="s">
        <v>9349</v>
      </c>
      <c r="T1029" s="159">
        <v>1899</v>
      </c>
      <c r="U1029" s="159" t="s">
        <v>107</v>
      </c>
      <c r="V1029" s="3" t="s">
        <v>7709</v>
      </c>
      <c r="W1029" s="2">
        <v>240</v>
      </c>
      <c r="X1029" s="2"/>
      <c r="Y1029" s="2"/>
      <c r="Z1029" s="2"/>
      <c r="AA1029" s="2"/>
      <c r="AB1029" s="2"/>
      <c r="AC1029" s="2"/>
      <c r="AD1029" s="2"/>
      <c r="AE1029" s="2"/>
      <c r="AF1029" s="2"/>
      <c r="AG1029" s="2"/>
      <c r="AH1029" s="2"/>
      <c r="AI1029" s="2"/>
      <c r="AJ1029" s="2"/>
      <c r="AK1029" s="2"/>
      <c r="AL1029" s="2"/>
      <c r="AM1029" s="2"/>
      <c r="AN1029" s="2"/>
    </row>
    <row r="1030" spans="2:40">
      <c r="B1030" s="26">
        <v>1939</v>
      </c>
      <c r="C1030" s="26" t="str">
        <f t="shared" si="120"/>
        <v>Y</v>
      </c>
      <c r="D1030" s="26" t="b">
        <f t="shared" si="121"/>
        <v>1</v>
      </c>
      <c r="E1030" s="26" t="str">
        <f t="shared" si="122"/>
        <v>Y</v>
      </c>
      <c r="F1030" s="2" t="s">
        <v>9351</v>
      </c>
      <c r="G1030" s="2" t="str">
        <f t="shared" si="123"/>
        <v>ConTab_BOM_KP_Baseplates_1939</v>
      </c>
      <c r="H1030" s="16" t="s">
        <v>393</v>
      </c>
      <c r="I1030" s="16"/>
      <c r="J1030" s="16"/>
      <c r="K1030" s="31" t="s">
        <v>7701</v>
      </c>
      <c r="L1030" s="31" t="s">
        <v>7702</v>
      </c>
      <c r="M1030" s="31" t="s">
        <v>7703</v>
      </c>
      <c r="N1030" s="2" t="s">
        <v>8695</v>
      </c>
      <c r="O1030" s="2" t="s">
        <v>7814</v>
      </c>
      <c r="P1030" s="155" t="s">
        <v>7706</v>
      </c>
      <c r="Q1030" s="2" t="s">
        <v>8696</v>
      </c>
      <c r="R1030" s="2" t="s">
        <v>544</v>
      </c>
      <c r="S1030" s="159" t="s">
        <v>9352</v>
      </c>
      <c r="T1030" s="159">
        <v>2035</v>
      </c>
      <c r="U1030" s="159" t="s">
        <v>107</v>
      </c>
      <c r="V1030" s="3" t="s">
        <v>7709</v>
      </c>
      <c r="W1030" s="2">
        <v>265</v>
      </c>
      <c r="X1030" s="2"/>
      <c r="Y1030" s="2"/>
      <c r="Z1030" s="2"/>
      <c r="AA1030" s="2"/>
      <c r="AB1030" s="2"/>
      <c r="AC1030" s="2"/>
      <c r="AD1030" s="2"/>
      <c r="AE1030" s="2"/>
      <c r="AF1030" s="2"/>
      <c r="AG1030" s="2"/>
      <c r="AH1030" s="2"/>
      <c r="AI1030" s="2"/>
      <c r="AJ1030" s="2"/>
      <c r="AK1030" s="2"/>
      <c r="AL1030" s="2"/>
      <c r="AM1030" s="2"/>
      <c r="AN1030" s="2"/>
    </row>
    <row r="1031" spans="2:40">
      <c r="B1031" s="26">
        <v>1940</v>
      </c>
      <c r="C1031" s="26" t="str">
        <f t="shared" si="120"/>
        <v>Y</v>
      </c>
      <c r="D1031" s="26" t="b">
        <f t="shared" si="121"/>
        <v>1</v>
      </c>
      <c r="E1031" s="26" t="str">
        <f t="shared" si="122"/>
        <v>Y</v>
      </c>
      <c r="F1031" s="2" t="s">
        <v>9353</v>
      </c>
      <c r="G1031" s="2" t="str">
        <f t="shared" si="123"/>
        <v>ConTab_BOM_KP_Baseplates_1940</v>
      </c>
      <c r="H1031" s="16" t="s">
        <v>393</v>
      </c>
      <c r="I1031" s="16"/>
      <c r="J1031" s="16"/>
      <c r="K1031" s="31" t="s">
        <v>7701</v>
      </c>
      <c r="L1031" s="31" t="s">
        <v>7702</v>
      </c>
      <c r="M1031" s="31" t="s">
        <v>7703</v>
      </c>
      <c r="N1031" s="2" t="s">
        <v>8699</v>
      </c>
      <c r="O1031" s="2" t="s">
        <v>7814</v>
      </c>
      <c r="P1031" s="155" t="s">
        <v>7706</v>
      </c>
      <c r="Q1031" s="2" t="s">
        <v>8696</v>
      </c>
      <c r="R1031" s="2" t="s">
        <v>544</v>
      </c>
      <c r="S1031" s="159" t="s">
        <v>9352</v>
      </c>
      <c r="T1031" s="159">
        <v>2035</v>
      </c>
      <c r="U1031" s="159" t="s">
        <v>107</v>
      </c>
      <c r="V1031" s="3" t="s">
        <v>7709</v>
      </c>
      <c r="W1031" s="2">
        <v>265</v>
      </c>
      <c r="X1031" s="2"/>
      <c r="Y1031" s="2"/>
      <c r="Z1031" s="2"/>
      <c r="AA1031" s="2"/>
      <c r="AB1031" s="2"/>
      <c r="AC1031" s="2"/>
      <c r="AD1031" s="2"/>
      <c r="AE1031" s="2"/>
      <c r="AF1031" s="2"/>
      <c r="AG1031" s="2"/>
      <c r="AH1031" s="2"/>
      <c r="AI1031" s="2"/>
      <c r="AJ1031" s="2"/>
      <c r="AK1031" s="2"/>
      <c r="AL1031" s="2"/>
      <c r="AM1031" s="2"/>
      <c r="AN1031" s="2"/>
    </row>
    <row r="1032" spans="2:40">
      <c r="B1032" s="26">
        <v>1941</v>
      </c>
      <c r="C1032" s="26" t="str">
        <f t="shared" si="120"/>
        <v>Y</v>
      </c>
      <c r="D1032" s="26" t="b">
        <f t="shared" si="121"/>
        <v>1</v>
      </c>
      <c r="E1032" s="26" t="str">
        <f t="shared" si="122"/>
        <v>Y</v>
      </c>
      <c r="F1032" s="2" t="s">
        <v>9354</v>
      </c>
      <c r="G1032" s="2" t="str">
        <f t="shared" si="123"/>
        <v>ConTab_BOM_KP_Baseplates_1941</v>
      </c>
      <c r="H1032" s="16" t="s">
        <v>393</v>
      </c>
      <c r="I1032" s="16"/>
      <c r="J1032" s="16"/>
      <c r="K1032" s="31" t="s">
        <v>7701</v>
      </c>
      <c r="L1032" s="31" t="s">
        <v>7702</v>
      </c>
      <c r="M1032" s="31" t="s">
        <v>7703</v>
      </c>
      <c r="N1032" s="2" t="s">
        <v>8954</v>
      </c>
      <c r="O1032" s="2" t="s">
        <v>7814</v>
      </c>
      <c r="P1032" s="155" t="s">
        <v>7706</v>
      </c>
      <c r="Q1032" s="2" t="s">
        <v>8696</v>
      </c>
      <c r="R1032" s="2" t="s">
        <v>544</v>
      </c>
      <c r="S1032" s="159" t="s">
        <v>9355</v>
      </c>
      <c r="T1032" s="159">
        <v>2515</v>
      </c>
      <c r="U1032" s="159" t="s">
        <v>107</v>
      </c>
      <c r="V1032" s="3" t="s">
        <v>7709</v>
      </c>
      <c r="W1032" s="2">
        <v>310</v>
      </c>
      <c r="X1032" s="2"/>
      <c r="Y1032" s="2"/>
      <c r="Z1032" s="2"/>
      <c r="AA1032" s="2"/>
      <c r="AB1032" s="2"/>
      <c r="AC1032" s="2"/>
      <c r="AD1032" s="2"/>
      <c r="AE1032" s="2"/>
      <c r="AF1032" s="2"/>
      <c r="AG1032" s="2"/>
      <c r="AH1032" s="2"/>
      <c r="AI1032" s="2"/>
      <c r="AJ1032" s="2"/>
      <c r="AK1032" s="2"/>
      <c r="AL1032" s="2"/>
      <c r="AM1032" s="2"/>
      <c r="AN1032" s="2"/>
    </row>
    <row r="1033" spans="2:40">
      <c r="B1033" s="26">
        <v>1942</v>
      </c>
      <c r="C1033" s="26" t="str">
        <f t="shared" si="120"/>
        <v>Y</v>
      </c>
      <c r="D1033" s="26" t="b">
        <f t="shared" si="121"/>
        <v>1</v>
      </c>
      <c r="E1033" s="26" t="str">
        <f t="shared" si="122"/>
        <v>Y</v>
      </c>
      <c r="F1033" s="2" t="s">
        <v>9356</v>
      </c>
      <c r="G1033" s="2" t="str">
        <f t="shared" si="123"/>
        <v>ConTab_BOM_KP_Baseplates_1942</v>
      </c>
      <c r="H1033" s="16" t="s">
        <v>393</v>
      </c>
      <c r="I1033" s="16"/>
      <c r="J1033" s="16"/>
      <c r="K1033" s="31" t="s">
        <v>7701</v>
      </c>
      <c r="L1033" s="31" t="s">
        <v>7702</v>
      </c>
      <c r="M1033" s="31" t="s">
        <v>7703</v>
      </c>
      <c r="N1033" s="2" t="s">
        <v>8958</v>
      </c>
      <c r="O1033" s="2" t="s">
        <v>7814</v>
      </c>
      <c r="P1033" s="155" t="s">
        <v>7706</v>
      </c>
      <c r="Q1033" s="2" t="s">
        <v>8696</v>
      </c>
      <c r="R1033" s="2" t="s">
        <v>544</v>
      </c>
      <c r="S1033" s="159" t="s">
        <v>9355</v>
      </c>
      <c r="T1033" s="159">
        <v>2515</v>
      </c>
      <c r="U1033" s="159" t="s">
        <v>107</v>
      </c>
      <c r="V1033" s="3" t="s">
        <v>7709</v>
      </c>
      <c r="W1033" s="2">
        <v>310</v>
      </c>
      <c r="X1033" s="2"/>
      <c r="Y1033" s="2"/>
      <c r="Z1033" s="2"/>
      <c r="AA1033" s="2"/>
      <c r="AB1033" s="2"/>
      <c r="AC1033" s="2"/>
      <c r="AD1033" s="2"/>
      <c r="AE1033" s="2"/>
      <c r="AF1033" s="2"/>
      <c r="AG1033" s="2"/>
      <c r="AH1033" s="2"/>
      <c r="AI1033" s="2"/>
      <c r="AJ1033" s="2"/>
      <c r="AK1033" s="2"/>
      <c r="AL1033" s="2"/>
      <c r="AM1033" s="2"/>
      <c r="AN1033" s="2"/>
    </row>
    <row r="1034" spans="2:40">
      <c r="B1034" s="26">
        <v>1943</v>
      </c>
      <c r="C1034" s="26" t="str">
        <f t="shared" si="120"/>
        <v>Y</v>
      </c>
      <c r="D1034" s="26" t="b">
        <f t="shared" si="121"/>
        <v>1</v>
      </c>
      <c r="E1034" s="26" t="str">
        <f t="shared" si="122"/>
        <v>Y</v>
      </c>
      <c r="F1034" s="2" t="s">
        <v>9357</v>
      </c>
      <c r="G1034" s="2" t="str">
        <f t="shared" si="123"/>
        <v>ConTab_BOM_KP_Baseplates_1943</v>
      </c>
      <c r="H1034" s="16" t="s">
        <v>393</v>
      </c>
      <c r="I1034" s="16"/>
      <c r="J1034" s="16"/>
      <c r="K1034" s="31" t="s">
        <v>7701</v>
      </c>
      <c r="L1034" s="31" t="s">
        <v>7702</v>
      </c>
      <c r="M1034" s="31" t="s">
        <v>7703</v>
      </c>
      <c r="N1034" s="2" t="s">
        <v>7725</v>
      </c>
      <c r="O1034" s="2" t="s">
        <v>7814</v>
      </c>
      <c r="P1034" s="155" t="s">
        <v>7737</v>
      </c>
      <c r="Q1034" s="2" t="s">
        <v>7749</v>
      </c>
      <c r="R1034" s="2" t="s">
        <v>544</v>
      </c>
      <c r="S1034" s="159" t="s">
        <v>9358</v>
      </c>
      <c r="T1034" s="159">
        <v>1627</v>
      </c>
      <c r="U1034" s="159" t="s">
        <v>107</v>
      </c>
      <c r="V1034" s="3" t="s">
        <v>7709</v>
      </c>
      <c r="W1034" s="2">
        <v>135</v>
      </c>
      <c r="X1034" s="2"/>
      <c r="Y1034" s="2"/>
      <c r="Z1034" s="2"/>
      <c r="AA1034" s="2"/>
      <c r="AB1034" s="2"/>
      <c r="AC1034" s="2"/>
      <c r="AD1034" s="2"/>
      <c r="AE1034" s="2"/>
      <c r="AF1034" s="2"/>
      <c r="AG1034" s="2"/>
      <c r="AH1034" s="2"/>
      <c r="AI1034" s="2"/>
      <c r="AJ1034" s="2"/>
      <c r="AK1034" s="2"/>
      <c r="AL1034" s="2"/>
      <c r="AM1034" s="2"/>
      <c r="AN1034" s="2"/>
    </row>
    <row r="1035" spans="2:40">
      <c r="B1035" s="26">
        <v>1944</v>
      </c>
      <c r="C1035" s="26" t="str">
        <f t="shared" si="120"/>
        <v>Y</v>
      </c>
      <c r="D1035" s="26" t="b">
        <f t="shared" si="121"/>
        <v>1</v>
      </c>
      <c r="E1035" s="26" t="str">
        <f t="shared" si="122"/>
        <v>Y</v>
      </c>
      <c r="F1035" s="2" t="s">
        <v>9359</v>
      </c>
      <c r="G1035" s="2" t="str">
        <f t="shared" si="123"/>
        <v>ConTab_BOM_KP_Baseplates_1944</v>
      </c>
      <c r="H1035" s="16" t="s">
        <v>393</v>
      </c>
      <c r="I1035" s="16"/>
      <c r="J1035" s="16"/>
      <c r="K1035" s="31" t="s">
        <v>7701</v>
      </c>
      <c r="L1035" s="31" t="s">
        <v>7702</v>
      </c>
      <c r="M1035" s="31" t="s">
        <v>7703</v>
      </c>
      <c r="N1035" s="2" t="s">
        <v>7729</v>
      </c>
      <c r="O1035" s="2" t="s">
        <v>7814</v>
      </c>
      <c r="P1035" s="155" t="s">
        <v>7737</v>
      </c>
      <c r="Q1035" s="2" t="s">
        <v>7749</v>
      </c>
      <c r="R1035" s="2" t="s">
        <v>544</v>
      </c>
      <c r="S1035" s="159" t="s">
        <v>9358</v>
      </c>
      <c r="T1035" s="159">
        <v>1627</v>
      </c>
      <c r="U1035" s="159" t="s">
        <v>107</v>
      </c>
      <c r="V1035" s="3" t="s">
        <v>7709</v>
      </c>
      <c r="W1035" s="2">
        <v>135</v>
      </c>
      <c r="X1035" s="2"/>
      <c r="Y1035" s="2"/>
      <c r="Z1035" s="2"/>
      <c r="AA1035" s="2"/>
      <c r="AB1035" s="2"/>
      <c r="AC1035" s="2"/>
      <c r="AD1035" s="2"/>
      <c r="AE1035" s="2"/>
      <c r="AF1035" s="2"/>
      <c r="AG1035" s="2"/>
      <c r="AH1035" s="2"/>
      <c r="AI1035" s="2"/>
      <c r="AJ1035" s="2"/>
      <c r="AK1035" s="2"/>
      <c r="AL1035" s="2"/>
      <c r="AM1035" s="2"/>
      <c r="AN1035" s="2"/>
    </row>
    <row r="1036" spans="2:40">
      <c r="B1036" s="26">
        <v>1945</v>
      </c>
      <c r="C1036" s="26" t="str">
        <f t="shared" si="120"/>
        <v>Y</v>
      </c>
      <c r="D1036" s="26" t="b">
        <f t="shared" si="121"/>
        <v>1</v>
      </c>
      <c r="E1036" s="26" t="str">
        <f t="shared" si="122"/>
        <v>Y</v>
      </c>
      <c r="F1036" s="2" t="s">
        <v>9360</v>
      </c>
      <c r="G1036" s="2" t="str">
        <f t="shared" si="123"/>
        <v>ConTab_BOM_KP_Baseplates_1945</v>
      </c>
      <c r="H1036" s="16" t="s">
        <v>393</v>
      </c>
      <c r="I1036" s="16"/>
      <c r="J1036" s="16"/>
      <c r="K1036" s="31" t="s">
        <v>7701</v>
      </c>
      <c r="L1036" s="31" t="s">
        <v>7702</v>
      </c>
      <c r="M1036" s="31" t="s">
        <v>7703</v>
      </c>
      <c r="N1036" s="2" t="s">
        <v>7900</v>
      </c>
      <c r="O1036" s="2" t="s">
        <v>7814</v>
      </c>
      <c r="P1036" s="155" t="s">
        <v>7737</v>
      </c>
      <c r="Q1036" s="2" t="s">
        <v>7757</v>
      </c>
      <c r="R1036" s="2" t="s">
        <v>544</v>
      </c>
      <c r="S1036" s="159" t="s">
        <v>9361</v>
      </c>
      <c r="T1036" s="159">
        <v>1762</v>
      </c>
      <c r="U1036" s="159" t="s">
        <v>107</v>
      </c>
      <c r="V1036" s="3" t="s">
        <v>7709</v>
      </c>
      <c r="W1036" s="2">
        <v>200</v>
      </c>
      <c r="X1036" s="2"/>
      <c r="Y1036" s="2"/>
      <c r="Z1036" s="2"/>
      <c r="AA1036" s="2"/>
      <c r="AB1036" s="2"/>
      <c r="AC1036" s="2"/>
      <c r="AD1036" s="2"/>
      <c r="AE1036" s="2"/>
      <c r="AF1036" s="2"/>
      <c r="AG1036" s="2"/>
      <c r="AH1036" s="2"/>
      <c r="AI1036" s="2"/>
      <c r="AJ1036" s="2"/>
      <c r="AK1036" s="2"/>
      <c r="AL1036" s="2"/>
      <c r="AM1036" s="2"/>
      <c r="AN1036" s="2"/>
    </row>
    <row r="1037" spans="2:40">
      <c r="B1037" s="26">
        <v>1946</v>
      </c>
      <c r="C1037" s="26" t="str">
        <f t="shared" si="120"/>
        <v>Y</v>
      </c>
      <c r="D1037" s="26" t="b">
        <f t="shared" si="121"/>
        <v>1</v>
      </c>
      <c r="E1037" s="26" t="str">
        <f t="shared" si="122"/>
        <v>Y</v>
      </c>
      <c r="F1037" s="2" t="s">
        <v>9362</v>
      </c>
      <c r="G1037" s="2" t="str">
        <f t="shared" si="123"/>
        <v>ConTab_BOM_KP_Baseplates_1946</v>
      </c>
      <c r="H1037" s="16" t="s">
        <v>393</v>
      </c>
      <c r="I1037" s="16"/>
      <c r="J1037" s="16"/>
      <c r="K1037" s="31" t="s">
        <v>7701</v>
      </c>
      <c r="L1037" s="31" t="s">
        <v>7702</v>
      </c>
      <c r="M1037" s="31" t="s">
        <v>7703</v>
      </c>
      <c r="N1037" s="2" t="s">
        <v>7903</v>
      </c>
      <c r="O1037" s="2" t="s">
        <v>7814</v>
      </c>
      <c r="P1037" s="155" t="s">
        <v>7737</v>
      </c>
      <c r="Q1037" s="2" t="s">
        <v>7757</v>
      </c>
      <c r="R1037" s="2" t="s">
        <v>544</v>
      </c>
      <c r="S1037" s="159" t="s">
        <v>9361</v>
      </c>
      <c r="T1037" s="159">
        <v>1762</v>
      </c>
      <c r="U1037" s="159" t="s">
        <v>107</v>
      </c>
      <c r="V1037" s="3" t="s">
        <v>7709</v>
      </c>
      <c r="W1037" s="2">
        <v>200</v>
      </c>
      <c r="X1037" s="2"/>
      <c r="Y1037" s="2"/>
      <c r="Z1037" s="2"/>
      <c r="AA1037" s="2"/>
      <c r="AB1037" s="2"/>
      <c r="AC1037" s="2"/>
      <c r="AD1037" s="2"/>
      <c r="AE1037" s="2"/>
      <c r="AF1037" s="2"/>
      <c r="AG1037" s="2"/>
      <c r="AH1037" s="2"/>
      <c r="AI1037" s="2"/>
      <c r="AJ1037" s="2"/>
      <c r="AK1037" s="2"/>
      <c r="AL1037" s="2"/>
      <c r="AM1037" s="2"/>
      <c r="AN1037" s="2"/>
    </row>
    <row r="1038" spans="2:40">
      <c r="B1038" s="26">
        <v>1947</v>
      </c>
      <c r="C1038" s="26" t="str">
        <f t="shared" si="120"/>
        <v>Y</v>
      </c>
      <c r="D1038" s="26" t="b">
        <f t="shared" si="121"/>
        <v>1</v>
      </c>
      <c r="E1038" s="26" t="str">
        <f t="shared" si="122"/>
        <v>Y</v>
      </c>
      <c r="F1038" s="2" t="s">
        <v>9363</v>
      </c>
      <c r="G1038" s="2" t="str">
        <f t="shared" si="123"/>
        <v>ConTab_BOM_KP_Baseplates_1947</v>
      </c>
      <c r="H1038" s="16" t="s">
        <v>393</v>
      </c>
      <c r="I1038" s="16"/>
      <c r="J1038" s="16"/>
      <c r="K1038" s="31" t="s">
        <v>7701</v>
      </c>
      <c r="L1038" s="31" t="s">
        <v>7702</v>
      </c>
      <c r="M1038" s="31" t="s">
        <v>7703</v>
      </c>
      <c r="N1038" s="2" t="s">
        <v>8187</v>
      </c>
      <c r="O1038" s="2" t="s">
        <v>7814</v>
      </c>
      <c r="P1038" s="155" t="s">
        <v>7737</v>
      </c>
      <c r="Q1038" s="2" t="s">
        <v>8046</v>
      </c>
      <c r="R1038" s="2" t="s">
        <v>544</v>
      </c>
      <c r="S1038" s="159" t="s">
        <v>9364</v>
      </c>
      <c r="T1038" s="159">
        <v>1899</v>
      </c>
      <c r="U1038" s="159" t="s">
        <v>107</v>
      </c>
      <c r="V1038" s="3" t="s">
        <v>7709</v>
      </c>
      <c r="W1038" s="2">
        <v>240</v>
      </c>
      <c r="X1038" s="2"/>
      <c r="Y1038" s="2"/>
      <c r="Z1038" s="2"/>
      <c r="AA1038" s="2"/>
      <c r="AB1038" s="2"/>
      <c r="AC1038" s="2"/>
      <c r="AD1038" s="2"/>
      <c r="AE1038" s="2"/>
      <c r="AF1038" s="2"/>
      <c r="AG1038" s="2"/>
      <c r="AH1038" s="2"/>
      <c r="AI1038" s="2"/>
      <c r="AJ1038" s="2"/>
      <c r="AK1038" s="2"/>
      <c r="AL1038" s="2"/>
      <c r="AM1038" s="2"/>
      <c r="AN1038" s="2"/>
    </row>
    <row r="1039" spans="2:40">
      <c r="B1039" s="26">
        <v>1948</v>
      </c>
      <c r="C1039" s="26" t="str">
        <f t="shared" si="120"/>
        <v>Y</v>
      </c>
      <c r="D1039" s="26" t="b">
        <f t="shared" si="121"/>
        <v>1</v>
      </c>
      <c r="E1039" s="26" t="str">
        <f t="shared" si="122"/>
        <v>Y</v>
      </c>
      <c r="F1039" s="2" t="s">
        <v>9365</v>
      </c>
      <c r="G1039" s="2" t="str">
        <f t="shared" si="123"/>
        <v>ConTab_BOM_KP_Baseplates_1948</v>
      </c>
      <c r="H1039" s="16" t="s">
        <v>393</v>
      </c>
      <c r="I1039" s="16"/>
      <c r="J1039" s="16"/>
      <c r="K1039" s="31" t="s">
        <v>7701</v>
      </c>
      <c r="L1039" s="31" t="s">
        <v>7702</v>
      </c>
      <c r="M1039" s="31" t="s">
        <v>7703</v>
      </c>
      <c r="N1039" s="2" t="s">
        <v>8191</v>
      </c>
      <c r="O1039" s="2" t="s">
        <v>7814</v>
      </c>
      <c r="P1039" s="155" t="s">
        <v>7737</v>
      </c>
      <c r="Q1039" s="2" t="s">
        <v>8046</v>
      </c>
      <c r="R1039" s="2" t="s">
        <v>544</v>
      </c>
      <c r="S1039" s="159" t="s">
        <v>9364</v>
      </c>
      <c r="T1039" s="159">
        <v>1899</v>
      </c>
      <c r="U1039" s="159" t="s">
        <v>107</v>
      </c>
      <c r="V1039" s="3" t="s">
        <v>7709</v>
      </c>
      <c r="W1039" s="2">
        <v>240</v>
      </c>
      <c r="X1039" s="2"/>
      <c r="Y1039" s="2"/>
      <c r="Z1039" s="2"/>
      <c r="AA1039" s="2"/>
      <c r="AB1039" s="2"/>
      <c r="AC1039" s="2"/>
      <c r="AD1039" s="2"/>
      <c r="AE1039" s="2"/>
      <c r="AF1039" s="2"/>
      <c r="AG1039" s="2"/>
      <c r="AH1039" s="2"/>
      <c r="AI1039" s="2"/>
      <c r="AJ1039" s="2"/>
      <c r="AK1039" s="2"/>
      <c r="AL1039" s="2"/>
      <c r="AM1039" s="2"/>
      <c r="AN1039" s="2"/>
    </row>
    <row r="1040" spans="2:40">
      <c r="B1040" s="26">
        <v>1949</v>
      </c>
      <c r="C1040" s="26" t="str">
        <f t="shared" si="120"/>
        <v>Y</v>
      </c>
      <c r="D1040" s="26" t="b">
        <f t="shared" si="121"/>
        <v>1</v>
      </c>
      <c r="E1040" s="26" t="str">
        <f t="shared" si="122"/>
        <v>Y</v>
      </c>
      <c r="F1040" s="2" t="s">
        <v>9366</v>
      </c>
      <c r="G1040" s="2" t="str">
        <f t="shared" si="123"/>
        <v>ConTab_BOM_KP_Baseplates_1949</v>
      </c>
      <c r="H1040" s="16" t="s">
        <v>393</v>
      </c>
      <c r="I1040" s="16"/>
      <c r="J1040" s="16"/>
      <c r="K1040" s="31" t="s">
        <v>7701</v>
      </c>
      <c r="L1040" s="31" t="s">
        <v>7702</v>
      </c>
      <c r="M1040" s="31" t="s">
        <v>7703</v>
      </c>
      <c r="N1040" s="2" t="s">
        <v>8695</v>
      </c>
      <c r="O1040" s="2" t="s">
        <v>7814</v>
      </c>
      <c r="P1040" s="155" t="s">
        <v>7737</v>
      </c>
      <c r="Q1040" s="2" t="s">
        <v>8332</v>
      </c>
      <c r="R1040" s="2" t="s">
        <v>544</v>
      </c>
      <c r="S1040" s="159" t="s">
        <v>9367</v>
      </c>
      <c r="T1040" s="159">
        <v>2035</v>
      </c>
      <c r="U1040" s="159" t="s">
        <v>107</v>
      </c>
      <c r="V1040" s="3" t="s">
        <v>7709</v>
      </c>
      <c r="W1040" s="2">
        <v>265</v>
      </c>
      <c r="X1040" s="2"/>
      <c r="Y1040" s="2"/>
      <c r="Z1040" s="2"/>
      <c r="AA1040" s="2"/>
      <c r="AB1040" s="2"/>
      <c r="AC1040" s="2"/>
      <c r="AD1040" s="2"/>
      <c r="AE1040" s="2"/>
      <c r="AF1040" s="2"/>
      <c r="AG1040" s="2"/>
      <c r="AH1040" s="2"/>
      <c r="AI1040" s="2"/>
      <c r="AJ1040" s="2"/>
      <c r="AK1040" s="2"/>
      <c r="AL1040" s="2"/>
      <c r="AM1040" s="2"/>
      <c r="AN1040" s="2"/>
    </row>
    <row r="1041" spans="2:40">
      <c r="B1041" s="26">
        <v>1950</v>
      </c>
      <c r="C1041" s="26" t="str">
        <f t="shared" si="120"/>
        <v>Y</v>
      </c>
      <c r="D1041" s="26" t="b">
        <f t="shared" si="121"/>
        <v>1</v>
      </c>
      <c r="E1041" s="26" t="str">
        <f t="shared" si="122"/>
        <v>Y</v>
      </c>
      <c r="F1041" s="2" t="s">
        <v>9368</v>
      </c>
      <c r="G1041" s="2" t="str">
        <f t="shared" si="123"/>
        <v>ConTab_BOM_KP_Baseplates_1950</v>
      </c>
      <c r="H1041" s="16" t="s">
        <v>393</v>
      </c>
      <c r="I1041" s="16"/>
      <c r="J1041" s="16"/>
      <c r="K1041" s="31" t="s">
        <v>7701</v>
      </c>
      <c r="L1041" s="31" t="s">
        <v>7702</v>
      </c>
      <c r="M1041" s="31" t="s">
        <v>7703</v>
      </c>
      <c r="N1041" s="2" t="s">
        <v>8699</v>
      </c>
      <c r="O1041" s="2" t="s">
        <v>7814</v>
      </c>
      <c r="P1041" s="155" t="s">
        <v>7737</v>
      </c>
      <c r="Q1041" s="2" t="s">
        <v>8332</v>
      </c>
      <c r="R1041" s="2" t="s">
        <v>544</v>
      </c>
      <c r="S1041" s="159" t="s">
        <v>9367</v>
      </c>
      <c r="T1041" s="159">
        <v>2035</v>
      </c>
      <c r="U1041" s="159" t="s">
        <v>107</v>
      </c>
      <c r="V1041" s="3" t="s">
        <v>7709</v>
      </c>
      <c r="W1041" s="2">
        <v>265</v>
      </c>
      <c r="X1041" s="2"/>
      <c r="Y1041" s="2"/>
      <c r="Z1041" s="2"/>
      <c r="AA1041" s="2"/>
      <c r="AB1041" s="2"/>
      <c r="AC1041" s="2"/>
      <c r="AD1041" s="2"/>
      <c r="AE1041" s="2"/>
      <c r="AF1041" s="2"/>
      <c r="AG1041" s="2"/>
      <c r="AH1041" s="2"/>
      <c r="AI1041" s="2"/>
      <c r="AJ1041" s="2"/>
      <c r="AK1041" s="2"/>
      <c r="AL1041" s="2"/>
      <c r="AM1041" s="2"/>
      <c r="AN1041" s="2"/>
    </row>
    <row r="1042" spans="2:40">
      <c r="B1042" s="26">
        <v>1951</v>
      </c>
      <c r="C1042" s="26" t="str">
        <f t="shared" si="120"/>
        <v>Y</v>
      </c>
      <c r="D1042" s="26" t="b">
        <f t="shared" si="121"/>
        <v>1</v>
      </c>
      <c r="E1042" s="26" t="str">
        <f t="shared" si="122"/>
        <v>Y</v>
      </c>
      <c r="F1042" s="2" t="s">
        <v>9369</v>
      </c>
      <c r="G1042" s="2" t="str">
        <f t="shared" si="123"/>
        <v>ConTab_BOM_KP_Baseplates_1951</v>
      </c>
      <c r="H1042" s="16" t="s">
        <v>393</v>
      </c>
      <c r="I1042" s="16"/>
      <c r="J1042" s="16"/>
      <c r="K1042" s="31" t="s">
        <v>7701</v>
      </c>
      <c r="L1042" s="31" t="s">
        <v>7702</v>
      </c>
      <c r="M1042" s="31" t="s">
        <v>7703</v>
      </c>
      <c r="N1042" s="2" t="s">
        <v>7762</v>
      </c>
      <c r="O1042" s="2" t="s">
        <v>7814</v>
      </c>
      <c r="P1042" s="155" t="s">
        <v>7737</v>
      </c>
      <c r="Q1042" s="2" t="s">
        <v>7757</v>
      </c>
      <c r="R1042" s="2" t="s">
        <v>544</v>
      </c>
      <c r="S1042" s="159" t="s">
        <v>9370</v>
      </c>
      <c r="T1042" s="159">
        <v>1970</v>
      </c>
      <c r="U1042" s="159" t="s">
        <v>107</v>
      </c>
      <c r="V1042" s="3" t="s">
        <v>7709</v>
      </c>
      <c r="W1042" s="2">
        <v>265</v>
      </c>
      <c r="X1042" s="2"/>
      <c r="Y1042" s="2"/>
      <c r="Z1042" s="2"/>
      <c r="AA1042" s="2"/>
      <c r="AB1042" s="2"/>
      <c r="AC1042" s="2"/>
      <c r="AD1042" s="2"/>
      <c r="AE1042" s="2"/>
      <c r="AF1042" s="2"/>
      <c r="AG1042" s="2"/>
      <c r="AH1042" s="2"/>
      <c r="AI1042" s="2"/>
      <c r="AJ1042" s="2"/>
      <c r="AK1042" s="2"/>
      <c r="AL1042" s="2"/>
      <c r="AM1042" s="2"/>
      <c r="AN1042" s="2"/>
    </row>
    <row r="1043" spans="2:40">
      <c r="B1043" s="26">
        <v>1952</v>
      </c>
      <c r="C1043" s="26" t="str">
        <f t="shared" si="120"/>
        <v>Y</v>
      </c>
      <c r="D1043" s="26" t="b">
        <f t="shared" si="121"/>
        <v>1</v>
      </c>
      <c r="E1043" s="26" t="str">
        <f t="shared" si="122"/>
        <v>Y</v>
      </c>
      <c r="F1043" s="2" t="s">
        <v>9371</v>
      </c>
      <c r="G1043" s="2" t="str">
        <f t="shared" si="123"/>
        <v>ConTab_BOM_KP_Baseplates_1952</v>
      </c>
      <c r="H1043" s="16" t="s">
        <v>393</v>
      </c>
      <c r="I1043" s="16"/>
      <c r="J1043" s="16"/>
      <c r="K1043" s="31" t="s">
        <v>7701</v>
      </c>
      <c r="L1043" s="31" t="s">
        <v>7702</v>
      </c>
      <c r="M1043" s="31" t="s">
        <v>7703</v>
      </c>
      <c r="N1043" s="2" t="s">
        <v>7765</v>
      </c>
      <c r="O1043" s="2" t="s">
        <v>7814</v>
      </c>
      <c r="P1043" s="155" t="s">
        <v>7737</v>
      </c>
      <c r="Q1043" s="2" t="s">
        <v>7757</v>
      </c>
      <c r="R1043" s="2" t="s">
        <v>544</v>
      </c>
      <c r="S1043" s="159" t="s">
        <v>9370</v>
      </c>
      <c r="T1043" s="159">
        <v>1970</v>
      </c>
      <c r="U1043" s="159" t="s">
        <v>107</v>
      </c>
      <c r="V1043" s="3" t="s">
        <v>7709</v>
      </c>
      <c r="W1043" s="2">
        <v>265</v>
      </c>
      <c r="X1043" s="2"/>
      <c r="Y1043" s="2"/>
      <c r="Z1043" s="2"/>
      <c r="AA1043" s="2"/>
      <c r="AB1043" s="2"/>
      <c r="AC1043" s="2"/>
      <c r="AD1043" s="2"/>
      <c r="AE1043" s="2"/>
      <c r="AF1043" s="2"/>
      <c r="AG1043" s="2"/>
      <c r="AH1043" s="2"/>
      <c r="AI1043" s="2"/>
      <c r="AJ1043" s="2"/>
      <c r="AK1043" s="2"/>
      <c r="AL1043" s="2"/>
      <c r="AM1043" s="2"/>
      <c r="AN1043" s="2"/>
    </row>
    <row r="1044" spans="2:40">
      <c r="B1044" s="26">
        <v>1953</v>
      </c>
      <c r="C1044" s="26" t="str">
        <f t="shared" si="120"/>
        <v>Y</v>
      </c>
      <c r="D1044" s="26" t="b">
        <f t="shared" si="121"/>
        <v>1</v>
      </c>
      <c r="E1044" s="26" t="str">
        <f t="shared" si="122"/>
        <v>Y</v>
      </c>
      <c r="F1044" s="2" t="s">
        <v>9372</v>
      </c>
      <c r="G1044" s="2" t="str">
        <f t="shared" si="123"/>
        <v>ConTab_BOM_KP_Baseplates_1953</v>
      </c>
      <c r="H1044" s="16" t="s">
        <v>393</v>
      </c>
      <c r="I1044" s="16"/>
      <c r="J1044" s="16"/>
      <c r="K1044" s="31" t="s">
        <v>7701</v>
      </c>
      <c r="L1044" s="31" t="s">
        <v>7702</v>
      </c>
      <c r="M1044" s="31" t="s">
        <v>7703</v>
      </c>
      <c r="N1044" s="2" t="s">
        <v>8954</v>
      </c>
      <c r="O1044" s="2" t="s">
        <v>7814</v>
      </c>
      <c r="P1044" s="155" t="s">
        <v>7737</v>
      </c>
      <c r="Q1044" s="2" t="s">
        <v>8975</v>
      </c>
      <c r="R1044" s="2" t="s">
        <v>544</v>
      </c>
      <c r="S1044" s="159" t="s">
        <v>9373</v>
      </c>
      <c r="T1044" s="159">
        <v>2515</v>
      </c>
      <c r="U1044" s="159" t="s">
        <v>107</v>
      </c>
      <c r="V1044" s="3" t="s">
        <v>7709</v>
      </c>
      <c r="W1044" s="2">
        <v>310</v>
      </c>
      <c r="X1044" s="2"/>
      <c r="Y1044" s="2"/>
      <c r="Z1044" s="2"/>
      <c r="AA1044" s="2"/>
      <c r="AB1044" s="2"/>
      <c r="AC1044" s="2"/>
      <c r="AD1044" s="2"/>
      <c r="AE1044" s="2"/>
      <c r="AF1044" s="2"/>
      <c r="AG1044" s="2"/>
      <c r="AH1044" s="2"/>
      <c r="AI1044" s="2"/>
      <c r="AJ1044" s="2"/>
      <c r="AK1044" s="2"/>
      <c r="AL1044" s="2"/>
      <c r="AM1044" s="2"/>
      <c r="AN1044" s="2"/>
    </row>
    <row r="1045" spans="2:40">
      <c r="B1045" s="26">
        <v>1954</v>
      </c>
      <c r="C1045" s="26" t="str">
        <f t="shared" si="120"/>
        <v>Y</v>
      </c>
      <c r="D1045" s="26" t="b">
        <f t="shared" si="121"/>
        <v>1</v>
      </c>
      <c r="E1045" s="26" t="str">
        <f t="shared" si="122"/>
        <v>Y</v>
      </c>
      <c r="F1045" s="2" t="s">
        <v>9374</v>
      </c>
      <c r="G1045" s="2" t="str">
        <f t="shared" si="123"/>
        <v>ConTab_BOM_KP_Baseplates_1954</v>
      </c>
      <c r="H1045" s="16" t="s">
        <v>393</v>
      </c>
      <c r="I1045" s="16"/>
      <c r="J1045" s="16"/>
      <c r="K1045" s="31" t="s">
        <v>7701</v>
      </c>
      <c r="L1045" s="31" t="s">
        <v>7702</v>
      </c>
      <c r="M1045" s="31" t="s">
        <v>7703</v>
      </c>
      <c r="N1045" s="2" t="s">
        <v>8958</v>
      </c>
      <c r="O1045" s="2" t="s">
        <v>7814</v>
      </c>
      <c r="P1045" s="155" t="s">
        <v>7737</v>
      </c>
      <c r="Q1045" s="2" t="s">
        <v>8975</v>
      </c>
      <c r="R1045" s="2" t="s">
        <v>544</v>
      </c>
      <c r="S1045" s="159" t="s">
        <v>9373</v>
      </c>
      <c r="T1045" s="159">
        <v>2515</v>
      </c>
      <c r="U1045" s="159" t="s">
        <v>107</v>
      </c>
      <c r="V1045" s="3" t="s">
        <v>7709</v>
      </c>
      <c r="W1045" s="2">
        <v>310</v>
      </c>
      <c r="X1045" s="2"/>
      <c r="Y1045" s="2"/>
      <c r="Z1045" s="2"/>
      <c r="AA1045" s="2"/>
      <c r="AB1045" s="2"/>
      <c r="AC1045" s="2"/>
      <c r="AD1045" s="2"/>
      <c r="AE1045" s="2"/>
      <c r="AF1045" s="2"/>
      <c r="AG1045" s="2"/>
      <c r="AH1045" s="2"/>
      <c r="AI1045" s="2"/>
      <c r="AJ1045" s="2"/>
      <c r="AK1045" s="2"/>
      <c r="AL1045" s="2"/>
      <c r="AM1045" s="2"/>
      <c r="AN1045" s="2"/>
    </row>
    <row r="1046" spans="2:40">
      <c r="B1046" s="26">
        <v>1955</v>
      </c>
      <c r="C1046" s="26" t="str">
        <f t="shared" si="120"/>
        <v>Y</v>
      </c>
      <c r="D1046" s="26" t="b">
        <f t="shared" si="121"/>
        <v>1</v>
      </c>
      <c r="E1046" s="26" t="str">
        <f t="shared" si="122"/>
        <v>Y</v>
      </c>
      <c r="F1046" s="2" t="s">
        <v>9375</v>
      </c>
      <c r="G1046" s="2" t="str">
        <f t="shared" si="123"/>
        <v>ConTab_BOM_KP_Baseplates_1955</v>
      </c>
      <c r="H1046" s="16" t="s">
        <v>393</v>
      </c>
      <c r="I1046" s="16"/>
      <c r="J1046" s="16"/>
      <c r="K1046" s="31" t="s">
        <v>7701</v>
      </c>
      <c r="L1046" s="31" t="s">
        <v>7702</v>
      </c>
      <c r="M1046" s="31" t="s">
        <v>7703</v>
      </c>
      <c r="N1046" s="2" t="s">
        <v>8326</v>
      </c>
      <c r="O1046" s="2" t="s">
        <v>7814</v>
      </c>
      <c r="P1046" s="155" t="s">
        <v>7737</v>
      </c>
      <c r="Q1046" s="2" t="s">
        <v>8046</v>
      </c>
      <c r="R1046" s="2" t="s">
        <v>544</v>
      </c>
      <c r="S1046" s="159" t="s">
        <v>9376</v>
      </c>
      <c r="T1046" s="159">
        <v>2378</v>
      </c>
      <c r="U1046" s="159" t="s">
        <v>107</v>
      </c>
      <c r="V1046" s="3" t="s">
        <v>7709</v>
      </c>
      <c r="W1046" s="2">
        <v>310</v>
      </c>
      <c r="X1046" s="2"/>
      <c r="Y1046" s="2"/>
      <c r="Z1046" s="2"/>
      <c r="AA1046" s="2"/>
      <c r="AB1046" s="2"/>
      <c r="AC1046" s="2"/>
      <c r="AD1046" s="2"/>
      <c r="AE1046" s="2"/>
      <c r="AF1046" s="2"/>
      <c r="AG1046" s="2"/>
      <c r="AH1046" s="2"/>
      <c r="AI1046" s="2"/>
      <c r="AJ1046" s="2"/>
      <c r="AK1046" s="2"/>
      <c r="AL1046" s="2"/>
      <c r="AM1046" s="2"/>
      <c r="AN1046" s="2"/>
    </row>
    <row r="1047" spans="2:40">
      <c r="B1047" s="26">
        <v>1956</v>
      </c>
      <c r="C1047" s="26" t="str">
        <f t="shared" si="120"/>
        <v>Y</v>
      </c>
      <c r="D1047" s="26" t="b">
        <f t="shared" si="121"/>
        <v>1</v>
      </c>
      <c r="E1047" s="26" t="str">
        <f t="shared" si="122"/>
        <v>Y</v>
      </c>
      <c r="F1047" s="2" t="s">
        <v>9377</v>
      </c>
      <c r="G1047" s="2" t="str">
        <f t="shared" si="123"/>
        <v>ConTab_BOM_KP_Baseplates_1956</v>
      </c>
      <c r="H1047" s="16" t="s">
        <v>393</v>
      </c>
      <c r="I1047" s="16"/>
      <c r="J1047" s="16"/>
      <c r="K1047" s="31" t="s">
        <v>7701</v>
      </c>
      <c r="L1047" s="31" t="s">
        <v>7702</v>
      </c>
      <c r="M1047" s="31" t="s">
        <v>7703</v>
      </c>
      <c r="N1047" s="2" t="s">
        <v>8329</v>
      </c>
      <c r="O1047" s="2" t="s">
        <v>7814</v>
      </c>
      <c r="P1047" s="155" t="s">
        <v>7737</v>
      </c>
      <c r="Q1047" s="2" t="s">
        <v>8046</v>
      </c>
      <c r="R1047" s="2" t="s">
        <v>544</v>
      </c>
      <c r="S1047" s="159" t="s">
        <v>9376</v>
      </c>
      <c r="T1047" s="159">
        <v>2378</v>
      </c>
      <c r="U1047" s="159" t="s">
        <v>107</v>
      </c>
      <c r="V1047" s="3" t="s">
        <v>7709</v>
      </c>
      <c r="W1047" s="2">
        <v>310</v>
      </c>
      <c r="X1047" s="2"/>
      <c r="Y1047" s="2"/>
      <c r="Z1047" s="2"/>
      <c r="AA1047" s="2"/>
      <c r="AB1047" s="2"/>
      <c r="AC1047" s="2"/>
      <c r="AD1047" s="2"/>
      <c r="AE1047" s="2"/>
      <c r="AF1047" s="2"/>
      <c r="AG1047" s="2"/>
      <c r="AH1047" s="2"/>
      <c r="AI1047" s="2"/>
      <c r="AJ1047" s="2"/>
      <c r="AK1047" s="2"/>
      <c r="AL1047" s="2"/>
      <c r="AM1047" s="2"/>
      <c r="AN1047" s="2"/>
    </row>
    <row r="1048" spans="2:40">
      <c r="B1048" s="26">
        <v>1971</v>
      </c>
      <c r="C1048" s="26" t="str">
        <f t="shared" si="120"/>
        <v>Y</v>
      </c>
      <c r="D1048" s="26" t="b">
        <f t="shared" si="121"/>
        <v>0</v>
      </c>
      <c r="E1048" s="26" t="str">
        <f t="shared" si="122"/>
        <v>N</v>
      </c>
      <c r="F1048" s="2" t="s">
        <v>9378</v>
      </c>
      <c r="G1048" s="2" t="str">
        <f t="shared" si="123"/>
        <v/>
      </c>
      <c r="H1048" s="16" t="s">
        <v>393</v>
      </c>
      <c r="I1048" s="16"/>
      <c r="J1048" s="16"/>
      <c r="K1048" s="31" t="s">
        <v>7701</v>
      </c>
      <c r="L1048" s="31" t="s">
        <v>7702</v>
      </c>
      <c r="M1048" s="31" t="s">
        <v>7703</v>
      </c>
      <c r="N1048" s="2" t="s">
        <v>7725</v>
      </c>
      <c r="O1048" s="2" t="s">
        <v>7814</v>
      </c>
      <c r="P1048" s="155" t="s">
        <v>7767</v>
      </c>
      <c r="Q1048" s="2" t="s">
        <v>7784</v>
      </c>
      <c r="R1048" s="2" t="s">
        <v>544</v>
      </c>
      <c r="S1048" s="159" t="s">
        <v>9379</v>
      </c>
      <c r="T1048" s="159">
        <v>2172</v>
      </c>
      <c r="U1048" s="159" t="s">
        <v>107</v>
      </c>
      <c r="V1048" s="3" t="s">
        <v>7709</v>
      </c>
      <c r="W1048" s="2">
        <v>135</v>
      </c>
      <c r="X1048" s="2"/>
      <c r="Y1048" s="2"/>
      <c r="Z1048" s="2"/>
      <c r="AA1048" s="2"/>
      <c r="AB1048" s="2"/>
      <c r="AC1048" s="2"/>
      <c r="AD1048" s="2"/>
      <c r="AE1048" s="2"/>
      <c r="AF1048" s="2"/>
      <c r="AG1048" s="2"/>
      <c r="AH1048" s="2"/>
      <c r="AI1048" s="2"/>
      <c r="AJ1048" s="2"/>
      <c r="AK1048" s="2"/>
      <c r="AL1048" s="2"/>
      <c r="AM1048" s="2"/>
      <c r="AN1048" s="2"/>
    </row>
    <row r="1049" spans="2:40">
      <c r="B1049" s="26">
        <v>1972</v>
      </c>
      <c r="C1049" s="26" t="str">
        <f t="shared" si="120"/>
        <v>Y</v>
      </c>
      <c r="D1049" s="26" t="b">
        <f t="shared" si="121"/>
        <v>0</v>
      </c>
      <c r="E1049" s="26" t="str">
        <f t="shared" si="122"/>
        <v>N</v>
      </c>
      <c r="F1049" s="2" t="s">
        <v>9380</v>
      </c>
      <c r="G1049" s="2" t="str">
        <f t="shared" si="123"/>
        <v/>
      </c>
      <c r="H1049" s="16" t="s">
        <v>393</v>
      </c>
      <c r="I1049" s="16"/>
      <c r="J1049" s="16"/>
      <c r="K1049" s="31" t="s">
        <v>7701</v>
      </c>
      <c r="L1049" s="31" t="s">
        <v>7702</v>
      </c>
      <c r="M1049" s="31" t="s">
        <v>7703</v>
      </c>
      <c r="N1049" s="2" t="s">
        <v>7729</v>
      </c>
      <c r="O1049" s="2" t="s">
        <v>7814</v>
      </c>
      <c r="P1049" s="155" t="s">
        <v>7767</v>
      </c>
      <c r="Q1049" s="2" t="s">
        <v>7784</v>
      </c>
      <c r="R1049" s="2" t="s">
        <v>544</v>
      </c>
      <c r="S1049" s="159" t="s">
        <v>9379</v>
      </c>
      <c r="T1049" s="159">
        <v>2172</v>
      </c>
      <c r="U1049" s="159" t="s">
        <v>107</v>
      </c>
      <c r="V1049" s="3" t="s">
        <v>7709</v>
      </c>
      <c r="W1049" s="2">
        <v>135</v>
      </c>
      <c r="X1049" s="2"/>
      <c r="Y1049" s="2"/>
      <c r="Z1049" s="2"/>
      <c r="AA1049" s="2"/>
      <c r="AB1049" s="2"/>
      <c r="AC1049" s="2"/>
      <c r="AD1049" s="2"/>
      <c r="AE1049" s="2"/>
      <c r="AF1049" s="2"/>
      <c r="AG1049" s="2"/>
      <c r="AH1049" s="2"/>
      <c r="AI1049" s="2"/>
      <c r="AJ1049" s="2"/>
      <c r="AK1049" s="2"/>
      <c r="AL1049" s="2"/>
      <c r="AM1049" s="2"/>
      <c r="AN1049" s="2"/>
    </row>
    <row r="1050" spans="2:40">
      <c r="B1050" s="26">
        <v>1973</v>
      </c>
      <c r="C1050" s="26" t="str">
        <f t="shared" si="120"/>
        <v>Y</v>
      </c>
      <c r="D1050" s="26" t="b">
        <f t="shared" si="121"/>
        <v>0</v>
      </c>
      <c r="E1050" s="26" t="str">
        <f t="shared" si="122"/>
        <v>N</v>
      </c>
      <c r="F1050" s="2" t="s">
        <v>9381</v>
      </c>
      <c r="G1050" s="2" t="str">
        <f t="shared" si="123"/>
        <v/>
      </c>
      <c r="H1050" s="16" t="s">
        <v>393</v>
      </c>
      <c r="I1050" s="16"/>
      <c r="J1050" s="16"/>
      <c r="K1050" s="31" t="s">
        <v>7701</v>
      </c>
      <c r="L1050" s="31" t="s">
        <v>7702</v>
      </c>
      <c r="M1050" s="31" t="s">
        <v>7703</v>
      </c>
      <c r="N1050" s="2" t="s">
        <v>7900</v>
      </c>
      <c r="O1050" s="2" t="s">
        <v>7814</v>
      </c>
      <c r="P1050" s="155" t="s">
        <v>7767</v>
      </c>
      <c r="Q1050" s="2" t="s">
        <v>8214</v>
      </c>
      <c r="R1050" s="2" t="s">
        <v>544</v>
      </c>
      <c r="S1050" s="159" t="s">
        <v>9382</v>
      </c>
      <c r="T1050" s="159">
        <v>2309</v>
      </c>
      <c r="U1050" s="159" t="s">
        <v>107</v>
      </c>
      <c r="V1050" s="3" t="s">
        <v>7709</v>
      </c>
      <c r="W1050" s="2">
        <v>200</v>
      </c>
      <c r="X1050" s="2"/>
      <c r="Y1050" s="2"/>
      <c r="Z1050" s="2"/>
      <c r="AA1050" s="2"/>
      <c r="AB1050" s="2"/>
      <c r="AC1050" s="2"/>
      <c r="AD1050" s="2"/>
      <c r="AE1050" s="2"/>
      <c r="AF1050" s="2"/>
      <c r="AG1050" s="2"/>
      <c r="AH1050" s="2"/>
      <c r="AI1050" s="2"/>
      <c r="AJ1050" s="2"/>
      <c r="AK1050" s="2"/>
      <c r="AL1050" s="2"/>
      <c r="AM1050" s="2"/>
      <c r="AN1050" s="2"/>
    </row>
    <row r="1051" spans="2:40">
      <c r="B1051" s="26">
        <v>1974</v>
      </c>
      <c r="C1051" s="26" t="str">
        <f t="shared" si="120"/>
        <v>Y</v>
      </c>
      <c r="D1051" s="26" t="b">
        <f t="shared" si="121"/>
        <v>0</v>
      </c>
      <c r="E1051" s="26" t="str">
        <f t="shared" si="122"/>
        <v>N</v>
      </c>
      <c r="F1051" s="2" t="s">
        <v>9383</v>
      </c>
      <c r="G1051" s="2" t="str">
        <f t="shared" si="123"/>
        <v/>
      </c>
      <c r="H1051" s="16" t="s">
        <v>393</v>
      </c>
      <c r="I1051" s="16"/>
      <c r="J1051" s="16"/>
      <c r="K1051" s="31" t="s">
        <v>7701</v>
      </c>
      <c r="L1051" s="31" t="s">
        <v>7702</v>
      </c>
      <c r="M1051" s="31" t="s">
        <v>7703</v>
      </c>
      <c r="N1051" s="2" t="s">
        <v>7903</v>
      </c>
      <c r="O1051" s="2" t="s">
        <v>7814</v>
      </c>
      <c r="P1051" s="155" t="s">
        <v>7767</v>
      </c>
      <c r="Q1051" s="2" t="s">
        <v>8214</v>
      </c>
      <c r="R1051" s="2" t="s">
        <v>544</v>
      </c>
      <c r="S1051" s="159" t="s">
        <v>9382</v>
      </c>
      <c r="T1051" s="159">
        <v>2309</v>
      </c>
      <c r="U1051" s="159" t="s">
        <v>107</v>
      </c>
      <c r="V1051" s="3" t="s">
        <v>7709</v>
      </c>
      <c r="W1051" s="2">
        <v>200</v>
      </c>
      <c r="X1051" s="2"/>
      <c r="Y1051" s="2"/>
      <c r="Z1051" s="2"/>
      <c r="AA1051" s="2"/>
      <c r="AB1051" s="2"/>
      <c r="AC1051" s="2"/>
      <c r="AD1051" s="2"/>
      <c r="AE1051" s="2"/>
      <c r="AF1051" s="2"/>
      <c r="AG1051" s="2"/>
      <c r="AH1051" s="2"/>
      <c r="AI1051" s="2"/>
      <c r="AJ1051" s="2"/>
      <c r="AK1051" s="2"/>
      <c r="AL1051" s="2"/>
      <c r="AM1051" s="2"/>
      <c r="AN1051" s="2"/>
    </row>
    <row r="1052" spans="2:40">
      <c r="B1052" s="26">
        <v>1975</v>
      </c>
      <c r="C1052" s="26" t="str">
        <f t="shared" si="120"/>
        <v>Y</v>
      </c>
      <c r="D1052" s="26" t="b">
        <f t="shared" si="121"/>
        <v>0</v>
      </c>
      <c r="E1052" s="26" t="str">
        <f t="shared" si="122"/>
        <v>N</v>
      </c>
      <c r="F1052" s="2" t="s">
        <v>9384</v>
      </c>
      <c r="G1052" s="2" t="str">
        <f t="shared" si="123"/>
        <v/>
      </c>
      <c r="H1052" s="16" t="s">
        <v>393</v>
      </c>
      <c r="I1052" s="16"/>
      <c r="J1052" s="16"/>
      <c r="K1052" s="31" t="s">
        <v>7701</v>
      </c>
      <c r="L1052" s="31" t="s">
        <v>7702</v>
      </c>
      <c r="M1052" s="31" t="s">
        <v>7703</v>
      </c>
      <c r="N1052" s="2" t="s">
        <v>8187</v>
      </c>
      <c r="O1052" s="2" t="s">
        <v>7814</v>
      </c>
      <c r="P1052" s="155" t="s">
        <v>7767</v>
      </c>
      <c r="Q1052" s="2" t="s">
        <v>8218</v>
      </c>
      <c r="R1052" s="2" t="s">
        <v>544</v>
      </c>
      <c r="S1052" s="159" t="s">
        <v>9385</v>
      </c>
      <c r="T1052" s="159">
        <v>2445</v>
      </c>
      <c r="U1052" s="159" t="s">
        <v>107</v>
      </c>
      <c r="V1052" s="3" t="s">
        <v>7709</v>
      </c>
      <c r="W1052" s="2">
        <v>240</v>
      </c>
      <c r="X1052" s="2"/>
      <c r="Y1052" s="2"/>
      <c r="Z1052" s="2"/>
      <c r="AA1052" s="2"/>
      <c r="AB1052" s="2"/>
      <c r="AC1052" s="2"/>
      <c r="AD1052" s="2"/>
      <c r="AE1052" s="2"/>
      <c r="AF1052" s="2"/>
      <c r="AG1052" s="2"/>
      <c r="AH1052" s="2"/>
      <c r="AI1052" s="2"/>
      <c r="AJ1052" s="2"/>
      <c r="AK1052" s="2"/>
      <c r="AL1052" s="2"/>
      <c r="AM1052" s="2"/>
      <c r="AN1052" s="2"/>
    </row>
    <row r="1053" spans="2:40">
      <c r="B1053" s="26">
        <v>1976</v>
      </c>
      <c r="C1053" s="26" t="str">
        <f t="shared" si="120"/>
        <v>Y</v>
      </c>
      <c r="D1053" s="26" t="b">
        <f t="shared" si="121"/>
        <v>0</v>
      </c>
      <c r="E1053" s="26" t="str">
        <f t="shared" si="122"/>
        <v>N</v>
      </c>
      <c r="F1053" s="2" t="s">
        <v>9386</v>
      </c>
      <c r="G1053" s="2" t="str">
        <f t="shared" si="123"/>
        <v/>
      </c>
      <c r="H1053" s="16" t="s">
        <v>393</v>
      </c>
      <c r="I1053" s="16"/>
      <c r="J1053" s="16"/>
      <c r="K1053" s="31" t="s">
        <v>7701</v>
      </c>
      <c r="L1053" s="31" t="s">
        <v>7702</v>
      </c>
      <c r="M1053" s="31" t="s">
        <v>7703</v>
      </c>
      <c r="N1053" s="2" t="s">
        <v>8191</v>
      </c>
      <c r="O1053" s="2" t="s">
        <v>7814</v>
      </c>
      <c r="P1053" s="155" t="s">
        <v>7767</v>
      </c>
      <c r="Q1053" s="2" t="s">
        <v>8218</v>
      </c>
      <c r="R1053" s="2" t="s">
        <v>544</v>
      </c>
      <c r="S1053" s="159" t="s">
        <v>9385</v>
      </c>
      <c r="T1053" s="159">
        <v>2445</v>
      </c>
      <c r="U1053" s="159" t="s">
        <v>107</v>
      </c>
      <c r="V1053" s="3" t="s">
        <v>7709</v>
      </c>
      <c r="W1053" s="2">
        <v>240</v>
      </c>
      <c r="X1053" s="2"/>
      <c r="Y1053" s="2"/>
      <c r="Z1053" s="2"/>
      <c r="AA1053" s="2"/>
      <c r="AB1053" s="2"/>
      <c r="AC1053" s="2"/>
      <c r="AD1053" s="2"/>
      <c r="AE1053" s="2"/>
      <c r="AF1053" s="2"/>
      <c r="AG1053" s="2"/>
      <c r="AH1053" s="2"/>
      <c r="AI1053" s="2"/>
      <c r="AJ1053" s="2"/>
      <c r="AK1053" s="2"/>
      <c r="AL1053" s="2"/>
      <c r="AM1053" s="2"/>
      <c r="AN1053" s="2"/>
    </row>
    <row r="1054" spans="2:40">
      <c r="B1054" s="26">
        <v>1977</v>
      </c>
      <c r="C1054" s="26" t="str">
        <f t="shared" si="120"/>
        <v>Y</v>
      </c>
      <c r="D1054" s="26" t="b">
        <f t="shared" si="121"/>
        <v>0</v>
      </c>
      <c r="E1054" s="26" t="str">
        <f t="shared" si="122"/>
        <v>N</v>
      </c>
      <c r="F1054" s="2" t="s">
        <v>9387</v>
      </c>
      <c r="G1054" s="2" t="str">
        <f t="shared" si="123"/>
        <v/>
      </c>
      <c r="H1054" s="16" t="s">
        <v>393</v>
      </c>
      <c r="I1054" s="16"/>
      <c r="J1054" s="16"/>
      <c r="K1054" s="31" t="s">
        <v>7701</v>
      </c>
      <c r="L1054" s="31" t="s">
        <v>7702</v>
      </c>
      <c r="M1054" s="31" t="s">
        <v>7703</v>
      </c>
      <c r="N1054" s="2" t="s">
        <v>8695</v>
      </c>
      <c r="O1054" s="2" t="s">
        <v>7814</v>
      </c>
      <c r="P1054" s="155" t="s">
        <v>7767</v>
      </c>
      <c r="Q1054" s="2" t="s">
        <v>8729</v>
      </c>
      <c r="R1054" s="2" t="s">
        <v>544</v>
      </c>
      <c r="S1054" s="159" t="s">
        <v>9388</v>
      </c>
      <c r="T1054" s="159">
        <v>2580</v>
      </c>
      <c r="U1054" s="159" t="s">
        <v>107</v>
      </c>
      <c r="V1054" s="3" t="s">
        <v>7709</v>
      </c>
      <c r="W1054" s="2">
        <v>265</v>
      </c>
      <c r="X1054" s="2"/>
      <c r="Y1054" s="2"/>
      <c r="Z1054" s="2"/>
      <c r="AA1054" s="2"/>
      <c r="AB1054" s="2"/>
      <c r="AC1054" s="2"/>
      <c r="AD1054" s="2"/>
      <c r="AE1054" s="2"/>
      <c r="AF1054" s="2"/>
      <c r="AG1054" s="2"/>
      <c r="AH1054" s="2"/>
      <c r="AI1054" s="2"/>
      <c r="AJ1054" s="2"/>
      <c r="AK1054" s="2"/>
      <c r="AL1054" s="2"/>
      <c r="AM1054" s="2"/>
      <c r="AN1054" s="2"/>
    </row>
    <row r="1055" spans="2:40">
      <c r="B1055" s="26">
        <v>1978</v>
      </c>
      <c r="C1055" s="26" t="str">
        <f t="shared" si="120"/>
        <v>Y</v>
      </c>
      <c r="D1055" s="26" t="b">
        <f t="shared" si="121"/>
        <v>0</v>
      </c>
      <c r="E1055" s="26" t="str">
        <f t="shared" si="122"/>
        <v>N</v>
      </c>
      <c r="F1055" s="2" t="s">
        <v>9389</v>
      </c>
      <c r="G1055" s="2" t="str">
        <f t="shared" si="123"/>
        <v/>
      </c>
      <c r="H1055" s="16" t="s">
        <v>393</v>
      </c>
      <c r="I1055" s="16"/>
      <c r="J1055" s="16"/>
      <c r="K1055" s="31" t="s">
        <v>7701</v>
      </c>
      <c r="L1055" s="31" t="s">
        <v>7702</v>
      </c>
      <c r="M1055" s="31" t="s">
        <v>7703</v>
      </c>
      <c r="N1055" s="2" t="s">
        <v>8699</v>
      </c>
      <c r="O1055" s="2" t="s">
        <v>7814</v>
      </c>
      <c r="P1055" s="155" t="s">
        <v>7767</v>
      </c>
      <c r="Q1055" s="2" t="s">
        <v>8729</v>
      </c>
      <c r="R1055" s="2" t="s">
        <v>544</v>
      </c>
      <c r="S1055" s="159" t="s">
        <v>9388</v>
      </c>
      <c r="T1055" s="159">
        <v>2580</v>
      </c>
      <c r="U1055" s="159" t="s">
        <v>107</v>
      </c>
      <c r="V1055" s="3" t="s">
        <v>7709</v>
      </c>
      <c r="W1055" s="2">
        <v>265</v>
      </c>
      <c r="X1055" s="2"/>
      <c r="Y1055" s="2"/>
      <c r="Z1055" s="2"/>
      <c r="AA1055" s="2"/>
      <c r="AB1055" s="2"/>
      <c r="AC1055" s="2"/>
      <c r="AD1055" s="2"/>
      <c r="AE1055" s="2"/>
      <c r="AF1055" s="2"/>
      <c r="AG1055" s="2"/>
      <c r="AH1055" s="2"/>
      <c r="AI1055" s="2"/>
      <c r="AJ1055" s="2"/>
      <c r="AK1055" s="2"/>
      <c r="AL1055" s="2"/>
      <c r="AM1055" s="2"/>
      <c r="AN1055" s="2"/>
    </row>
    <row r="1056" spans="2:40">
      <c r="B1056" s="26">
        <v>1979</v>
      </c>
      <c r="C1056" s="26" t="str">
        <f t="shared" si="120"/>
        <v>Y</v>
      </c>
      <c r="D1056" s="26" t="b">
        <f t="shared" si="121"/>
        <v>0</v>
      </c>
      <c r="E1056" s="26" t="str">
        <f t="shared" si="122"/>
        <v>N</v>
      </c>
      <c r="F1056" s="2" t="s">
        <v>9390</v>
      </c>
      <c r="G1056" s="2" t="str">
        <f t="shared" si="123"/>
        <v/>
      </c>
      <c r="H1056" s="16" t="s">
        <v>393</v>
      </c>
      <c r="I1056" s="16"/>
      <c r="J1056" s="16"/>
      <c r="K1056" s="31" t="s">
        <v>7701</v>
      </c>
      <c r="L1056" s="31" t="s">
        <v>7702</v>
      </c>
      <c r="M1056" s="31" t="s">
        <v>7703</v>
      </c>
      <c r="N1056" s="2" t="s">
        <v>8954</v>
      </c>
      <c r="O1056" s="2" t="s">
        <v>7814</v>
      </c>
      <c r="P1056" s="155" t="s">
        <v>7767</v>
      </c>
      <c r="Q1056" s="2" t="s">
        <v>8729</v>
      </c>
      <c r="R1056" s="2" t="s">
        <v>544</v>
      </c>
      <c r="S1056" s="159" t="s">
        <v>9391</v>
      </c>
      <c r="T1056" s="159">
        <v>3060</v>
      </c>
      <c r="U1056" s="159" t="s">
        <v>107</v>
      </c>
      <c r="V1056" s="3" t="s">
        <v>7709</v>
      </c>
      <c r="W1056" s="2">
        <v>310</v>
      </c>
      <c r="X1056" s="2"/>
      <c r="Y1056" s="2"/>
      <c r="Z1056" s="2"/>
      <c r="AA1056" s="2"/>
      <c r="AB1056" s="2"/>
      <c r="AC1056" s="2"/>
      <c r="AD1056" s="2"/>
      <c r="AE1056" s="2"/>
      <c r="AF1056" s="2"/>
      <c r="AG1056" s="2"/>
      <c r="AH1056" s="2"/>
      <c r="AI1056" s="2"/>
      <c r="AJ1056" s="2"/>
      <c r="AK1056" s="2"/>
      <c r="AL1056" s="2"/>
      <c r="AM1056" s="2"/>
      <c r="AN1056" s="2"/>
    </row>
    <row r="1057" spans="2:40">
      <c r="B1057" s="26">
        <v>1980</v>
      </c>
      <c r="C1057" s="26" t="str">
        <f t="shared" si="120"/>
        <v>Y</v>
      </c>
      <c r="D1057" s="26" t="b">
        <f t="shared" si="121"/>
        <v>0</v>
      </c>
      <c r="E1057" s="26" t="str">
        <f t="shared" si="122"/>
        <v>N</v>
      </c>
      <c r="F1057" s="2" t="s">
        <v>9392</v>
      </c>
      <c r="G1057" s="2" t="str">
        <f t="shared" si="123"/>
        <v/>
      </c>
      <c r="H1057" s="16" t="s">
        <v>393</v>
      </c>
      <c r="I1057" s="16"/>
      <c r="J1057" s="16"/>
      <c r="K1057" s="31" t="s">
        <v>7701</v>
      </c>
      <c r="L1057" s="31" t="s">
        <v>7702</v>
      </c>
      <c r="M1057" s="31" t="s">
        <v>7703</v>
      </c>
      <c r="N1057" s="2" t="s">
        <v>8958</v>
      </c>
      <c r="O1057" s="2" t="s">
        <v>7814</v>
      </c>
      <c r="P1057" s="155" t="s">
        <v>7767</v>
      </c>
      <c r="Q1057" s="2" t="s">
        <v>8729</v>
      </c>
      <c r="R1057" s="2" t="s">
        <v>544</v>
      </c>
      <c r="S1057" s="159" t="s">
        <v>9391</v>
      </c>
      <c r="T1057" s="159">
        <v>3060</v>
      </c>
      <c r="U1057" s="159" t="s">
        <v>107</v>
      </c>
      <c r="V1057" s="3" t="s">
        <v>7709</v>
      </c>
      <c r="W1057" s="2">
        <v>310</v>
      </c>
      <c r="X1057" s="2"/>
      <c r="Y1057" s="2"/>
      <c r="Z1057" s="2"/>
      <c r="AA1057" s="2"/>
      <c r="AB1057" s="2"/>
      <c r="AC1057" s="2"/>
      <c r="AD1057" s="2"/>
      <c r="AE1057" s="2"/>
      <c r="AF1057" s="2"/>
      <c r="AG1057" s="2"/>
      <c r="AH1057" s="2"/>
      <c r="AI1057" s="2"/>
      <c r="AJ1057" s="2"/>
      <c r="AK1057" s="2"/>
      <c r="AL1057" s="2"/>
      <c r="AM1057" s="2"/>
      <c r="AN1057" s="2"/>
    </row>
    <row r="1058" spans="2:40">
      <c r="B1058" s="26">
        <v>1981</v>
      </c>
      <c r="C1058" s="26" t="str">
        <f t="shared" si="120"/>
        <v>Y</v>
      </c>
      <c r="D1058" s="26" t="b">
        <f t="shared" si="121"/>
        <v>0</v>
      </c>
      <c r="E1058" s="26" t="str">
        <f t="shared" si="122"/>
        <v>N</v>
      </c>
      <c r="F1058" s="2" t="s">
        <v>9393</v>
      </c>
      <c r="G1058" s="2" t="str">
        <f t="shared" si="123"/>
        <v/>
      </c>
      <c r="H1058" s="16" t="s">
        <v>393</v>
      </c>
      <c r="I1058" s="16"/>
      <c r="J1058" s="16"/>
      <c r="K1058" s="31" t="s">
        <v>7701</v>
      </c>
      <c r="L1058" s="31" t="s">
        <v>7702</v>
      </c>
      <c r="M1058" s="31" t="s">
        <v>7703</v>
      </c>
      <c r="N1058" s="2" t="s">
        <v>7725</v>
      </c>
      <c r="O1058" s="2" t="s">
        <v>7814</v>
      </c>
      <c r="P1058" s="155" t="s">
        <v>7788</v>
      </c>
      <c r="Q1058" s="2" t="s">
        <v>7800</v>
      </c>
      <c r="R1058" s="2" t="s">
        <v>544</v>
      </c>
      <c r="S1058" s="159" t="s">
        <v>9394</v>
      </c>
      <c r="T1058" s="159">
        <v>2172</v>
      </c>
      <c r="U1058" s="159" t="s">
        <v>107</v>
      </c>
      <c r="V1058" s="3" t="s">
        <v>7709</v>
      </c>
      <c r="W1058" s="2">
        <v>135</v>
      </c>
      <c r="X1058" s="2"/>
      <c r="Y1058" s="2"/>
      <c r="Z1058" s="2"/>
      <c r="AA1058" s="2"/>
      <c r="AB1058" s="2"/>
      <c r="AC1058" s="2"/>
      <c r="AD1058" s="2"/>
      <c r="AE1058" s="2"/>
      <c r="AF1058" s="2"/>
      <c r="AG1058" s="2"/>
      <c r="AH1058" s="2"/>
      <c r="AI1058" s="2"/>
      <c r="AJ1058" s="2"/>
      <c r="AK1058" s="2"/>
      <c r="AL1058" s="2"/>
      <c r="AM1058" s="2"/>
      <c r="AN1058" s="2"/>
    </row>
    <row r="1059" spans="2:40">
      <c r="B1059" s="26">
        <v>1982</v>
      </c>
      <c r="C1059" s="26" t="str">
        <f t="shared" si="120"/>
        <v>Y</v>
      </c>
      <c r="D1059" s="26" t="b">
        <f t="shared" si="121"/>
        <v>0</v>
      </c>
      <c r="E1059" s="26" t="str">
        <f t="shared" si="122"/>
        <v>N</v>
      </c>
      <c r="F1059" s="2" t="s">
        <v>9395</v>
      </c>
      <c r="G1059" s="2" t="str">
        <f t="shared" si="123"/>
        <v/>
      </c>
      <c r="H1059" s="16" t="s">
        <v>393</v>
      </c>
      <c r="I1059" s="16"/>
      <c r="J1059" s="16"/>
      <c r="K1059" s="31" t="s">
        <v>7701</v>
      </c>
      <c r="L1059" s="31" t="s">
        <v>7702</v>
      </c>
      <c r="M1059" s="31" t="s">
        <v>7703</v>
      </c>
      <c r="N1059" s="2" t="s">
        <v>7729</v>
      </c>
      <c r="O1059" s="2" t="s">
        <v>7814</v>
      </c>
      <c r="P1059" s="155" t="s">
        <v>7788</v>
      </c>
      <c r="Q1059" s="2" t="s">
        <v>7800</v>
      </c>
      <c r="R1059" s="2" t="s">
        <v>544</v>
      </c>
      <c r="S1059" s="159" t="s">
        <v>9394</v>
      </c>
      <c r="T1059" s="159">
        <v>2172</v>
      </c>
      <c r="U1059" s="159" t="s">
        <v>107</v>
      </c>
      <c r="V1059" s="3" t="s">
        <v>7709</v>
      </c>
      <c r="W1059" s="2">
        <v>135</v>
      </c>
      <c r="X1059" s="2"/>
      <c r="Y1059" s="2"/>
      <c r="Z1059" s="2"/>
      <c r="AA1059" s="2"/>
      <c r="AB1059" s="2"/>
      <c r="AC1059" s="2"/>
      <c r="AD1059" s="2"/>
      <c r="AE1059" s="2"/>
      <c r="AF1059" s="2"/>
      <c r="AG1059" s="2"/>
      <c r="AH1059" s="2"/>
      <c r="AI1059" s="2"/>
      <c r="AJ1059" s="2"/>
      <c r="AK1059" s="2"/>
      <c r="AL1059" s="2"/>
      <c r="AM1059" s="2"/>
      <c r="AN1059" s="2"/>
    </row>
    <row r="1060" spans="2:40">
      <c r="B1060" s="26">
        <v>1983</v>
      </c>
      <c r="C1060" s="26" t="str">
        <f t="shared" si="120"/>
        <v>Y</v>
      </c>
      <c r="D1060" s="26" t="b">
        <f t="shared" si="121"/>
        <v>0</v>
      </c>
      <c r="E1060" s="26" t="str">
        <f t="shared" si="122"/>
        <v>N</v>
      </c>
      <c r="F1060" s="2" t="s">
        <v>9396</v>
      </c>
      <c r="G1060" s="2" t="str">
        <f t="shared" si="123"/>
        <v/>
      </c>
      <c r="H1060" s="16" t="s">
        <v>393</v>
      </c>
      <c r="I1060" s="16"/>
      <c r="J1060" s="16"/>
      <c r="K1060" s="31" t="s">
        <v>7701</v>
      </c>
      <c r="L1060" s="31" t="s">
        <v>7702</v>
      </c>
      <c r="M1060" s="31" t="s">
        <v>7703</v>
      </c>
      <c r="N1060" s="2" t="s">
        <v>7900</v>
      </c>
      <c r="O1060" s="2" t="s">
        <v>7814</v>
      </c>
      <c r="P1060" s="155" t="s">
        <v>7788</v>
      </c>
      <c r="Q1060" s="2" t="s">
        <v>7807</v>
      </c>
      <c r="R1060" s="2" t="s">
        <v>544</v>
      </c>
      <c r="S1060" s="159" t="s">
        <v>9397</v>
      </c>
      <c r="T1060" s="159">
        <v>2309</v>
      </c>
      <c r="U1060" s="159" t="s">
        <v>107</v>
      </c>
      <c r="V1060" s="3" t="s">
        <v>7709</v>
      </c>
      <c r="W1060" s="2">
        <v>200</v>
      </c>
      <c r="X1060" s="2"/>
      <c r="Y1060" s="2"/>
      <c r="Z1060" s="2"/>
      <c r="AA1060" s="2"/>
      <c r="AB1060" s="2"/>
      <c r="AC1060" s="2"/>
      <c r="AD1060" s="2"/>
      <c r="AE1060" s="2"/>
      <c r="AF1060" s="2"/>
      <c r="AG1060" s="2"/>
      <c r="AH1060" s="2"/>
      <c r="AI1060" s="2"/>
      <c r="AJ1060" s="2"/>
      <c r="AK1060" s="2"/>
      <c r="AL1060" s="2"/>
      <c r="AM1060" s="2"/>
      <c r="AN1060" s="2"/>
    </row>
    <row r="1061" spans="2:40">
      <c r="B1061" s="26">
        <v>1984</v>
      </c>
      <c r="C1061" s="26" t="str">
        <f t="shared" si="120"/>
        <v>Y</v>
      </c>
      <c r="D1061" s="26" t="b">
        <f t="shared" si="121"/>
        <v>0</v>
      </c>
      <c r="E1061" s="26" t="str">
        <f t="shared" si="122"/>
        <v>N</v>
      </c>
      <c r="F1061" s="2" t="s">
        <v>9398</v>
      </c>
      <c r="G1061" s="2" t="str">
        <f t="shared" si="123"/>
        <v/>
      </c>
      <c r="H1061" s="16" t="s">
        <v>393</v>
      </c>
      <c r="I1061" s="16"/>
      <c r="J1061" s="16"/>
      <c r="K1061" s="31" t="s">
        <v>7701</v>
      </c>
      <c r="L1061" s="31" t="s">
        <v>7702</v>
      </c>
      <c r="M1061" s="31" t="s">
        <v>7703</v>
      </c>
      <c r="N1061" s="2" t="s">
        <v>7903</v>
      </c>
      <c r="O1061" s="2" t="s">
        <v>7814</v>
      </c>
      <c r="P1061" s="155" t="s">
        <v>7788</v>
      </c>
      <c r="Q1061" s="2" t="s">
        <v>7807</v>
      </c>
      <c r="R1061" s="2" t="s">
        <v>544</v>
      </c>
      <c r="S1061" s="159" t="s">
        <v>9397</v>
      </c>
      <c r="T1061" s="159">
        <v>2309</v>
      </c>
      <c r="U1061" s="159" t="s">
        <v>107</v>
      </c>
      <c r="V1061" s="3" t="s">
        <v>7709</v>
      </c>
      <c r="W1061" s="2">
        <v>200</v>
      </c>
      <c r="X1061" s="2"/>
      <c r="Y1061" s="2"/>
      <c r="Z1061" s="2"/>
      <c r="AA1061" s="2"/>
      <c r="AB1061" s="2"/>
      <c r="AC1061" s="2"/>
      <c r="AD1061" s="2"/>
      <c r="AE1061" s="2"/>
      <c r="AF1061" s="2"/>
      <c r="AG1061" s="2"/>
      <c r="AH1061" s="2"/>
      <c r="AI1061" s="2"/>
      <c r="AJ1061" s="2"/>
      <c r="AK1061" s="2"/>
      <c r="AL1061" s="2"/>
      <c r="AM1061" s="2"/>
      <c r="AN1061" s="2"/>
    </row>
    <row r="1062" spans="2:40">
      <c r="B1062" s="26">
        <v>1985</v>
      </c>
      <c r="C1062" s="26" t="str">
        <f t="shared" si="120"/>
        <v>Y</v>
      </c>
      <c r="D1062" s="26" t="b">
        <f t="shared" si="121"/>
        <v>0</v>
      </c>
      <c r="E1062" s="26" t="str">
        <f t="shared" si="122"/>
        <v>N</v>
      </c>
      <c r="F1062" s="2" t="s">
        <v>9399</v>
      </c>
      <c r="G1062" s="2" t="str">
        <f t="shared" si="123"/>
        <v/>
      </c>
      <c r="H1062" s="16" t="s">
        <v>393</v>
      </c>
      <c r="I1062" s="16"/>
      <c r="J1062" s="16"/>
      <c r="K1062" s="31" t="s">
        <v>7701</v>
      </c>
      <c r="L1062" s="31" t="s">
        <v>7702</v>
      </c>
      <c r="M1062" s="31" t="s">
        <v>7703</v>
      </c>
      <c r="N1062" s="2" t="s">
        <v>8187</v>
      </c>
      <c r="O1062" s="2" t="s">
        <v>7814</v>
      </c>
      <c r="P1062" s="155" t="s">
        <v>7788</v>
      </c>
      <c r="Q1062" s="2" t="s">
        <v>8083</v>
      </c>
      <c r="R1062" s="2" t="s">
        <v>544</v>
      </c>
      <c r="S1062" s="159" t="s">
        <v>9400</v>
      </c>
      <c r="T1062" s="159">
        <v>2445</v>
      </c>
      <c r="U1062" s="159" t="s">
        <v>107</v>
      </c>
      <c r="V1062" s="3" t="s">
        <v>7709</v>
      </c>
      <c r="W1062" s="2">
        <v>240</v>
      </c>
      <c r="X1062" s="2"/>
      <c r="Y1062" s="2"/>
      <c r="Z1062" s="2"/>
      <c r="AA1062" s="2"/>
      <c r="AB1062" s="2"/>
      <c r="AC1062" s="2"/>
      <c r="AD1062" s="2"/>
      <c r="AE1062" s="2"/>
      <c r="AF1062" s="2"/>
      <c r="AG1062" s="2"/>
      <c r="AH1062" s="2"/>
      <c r="AI1062" s="2"/>
      <c r="AJ1062" s="2"/>
      <c r="AK1062" s="2"/>
      <c r="AL1062" s="2"/>
      <c r="AM1062" s="2"/>
      <c r="AN1062" s="2"/>
    </row>
    <row r="1063" spans="2:40">
      <c r="B1063" s="26">
        <v>1986</v>
      </c>
      <c r="C1063" s="26" t="str">
        <f t="shared" si="120"/>
        <v>Y</v>
      </c>
      <c r="D1063" s="26" t="b">
        <f t="shared" si="121"/>
        <v>0</v>
      </c>
      <c r="E1063" s="26" t="str">
        <f t="shared" si="122"/>
        <v>N</v>
      </c>
      <c r="F1063" s="2" t="s">
        <v>9401</v>
      </c>
      <c r="G1063" s="2" t="str">
        <f t="shared" si="123"/>
        <v/>
      </c>
      <c r="H1063" s="16" t="s">
        <v>393</v>
      </c>
      <c r="I1063" s="16"/>
      <c r="J1063" s="16"/>
      <c r="K1063" s="31" t="s">
        <v>7701</v>
      </c>
      <c r="L1063" s="31" t="s">
        <v>7702</v>
      </c>
      <c r="M1063" s="31" t="s">
        <v>7703</v>
      </c>
      <c r="N1063" s="2" t="s">
        <v>8191</v>
      </c>
      <c r="O1063" s="2" t="s">
        <v>7814</v>
      </c>
      <c r="P1063" s="155" t="s">
        <v>7788</v>
      </c>
      <c r="Q1063" s="2" t="s">
        <v>8083</v>
      </c>
      <c r="R1063" s="2" t="s">
        <v>544</v>
      </c>
      <c r="S1063" s="159" t="s">
        <v>9400</v>
      </c>
      <c r="T1063" s="159">
        <v>2445</v>
      </c>
      <c r="U1063" s="159" t="s">
        <v>107</v>
      </c>
      <c r="V1063" s="3" t="s">
        <v>7709</v>
      </c>
      <c r="W1063" s="2">
        <v>240</v>
      </c>
      <c r="X1063" s="2"/>
      <c r="Y1063" s="2"/>
      <c r="Z1063" s="2"/>
      <c r="AA1063" s="2"/>
      <c r="AB1063" s="2"/>
      <c r="AC1063" s="2"/>
      <c r="AD1063" s="2"/>
      <c r="AE1063" s="2"/>
      <c r="AF1063" s="2"/>
      <c r="AG1063" s="2"/>
      <c r="AH1063" s="2"/>
      <c r="AI1063" s="2"/>
      <c r="AJ1063" s="2"/>
      <c r="AK1063" s="2"/>
      <c r="AL1063" s="2"/>
      <c r="AM1063" s="2"/>
      <c r="AN1063" s="2"/>
    </row>
    <row r="1064" spans="2:40">
      <c r="B1064" s="26">
        <v>1987</v>
      </c>
      <c r="C1064" s="26" t="str">
        <f t="shared" si="120"/>
        <v>Y</v>
      </c>
      <c r="D1064" s="26" t="b">
        <f t="shared" si="121"/>
        <v>0</v>
      </c>
      <c r="E1064" s="26" t="str">
        <f t="shared" si="122"/>
        <v>N</v>
      </c>
      <c r="F1064" s="2" t="s">
        <v>9402</v>
      </c>
      <c r="G1064" s="2" t="str">
        <f t="shared" si="123"/>
        <v/>
      </c>
      <c r="H1064" s="16" t="s">
        <v>393</v>
      </c>
      <c r="I1064" s="16"/>
      <c r="J1064" s="16"/>
      <c r="K1064" s="31" t="s">
        <v>7701</v>
      </c>
      <c r="L1064" s="31" t="s">
        <v>7702</v>
      </c>
      <c r="M1064" s="31" t="s">
        <v>7703</v>
      </c>
      <c r="N1064" s="2" t="s">
        <v>8695</v>
      </c>
      <c r="O1064" s="2" t="s">
        <v>7814</v>
      </c>
      <c r="P1064" s="155" t="s">
        <v>7788</v>
      </c>
      <c r="Q1064" s="2" t="s">
        <v>8383</v>
      </c>
      <c r="R1064" s="2" t="s">
        <v>544</v>
      </c>
      <c r="S1064" s="159" t="s">
        <v>9403</v>
      </c>
      <c r="T1064" s="159">
        <v>2580</v>
      </c>
      <c r="U1064" s="159" t="s">
        <v>107</v>
      </c>
      <c r="V1064" s="3" t="s">
        <v>7709</v>
      </c>
      <c r="W1064" s="2">
        <v>265</v>
      </c>
      <c r="X1064" s="2"/>
      <c r="Y1064" s="2"/>
      <c r="Z1064" s="2"/>
      <c r="AA1064" s="2"/>
      <c r="AB1064" s="2"/>
      <c r="AC1064" s="2"/>
      <c r="AD1064" s="2"/>
      <c r="AE1064" s="2"/>
      <c r="AF1064" s="2"/>
      <c r="AG1064" s="2"/>
      <c r="AH1064" s="2"/>
      <c r="AI1064" s="2"/>
      <c r="AJ1064" s="2"/>
      <c r="AK1064" s="2"/>
      <c r="AL1064" s="2"/>
      <c r="AM1064" s="2"/>
      <c r="AN1064" s="2"/>
    </row>
    <row r="1065" spans="2:40">
      <c r="B1065" s="26">
        <v>1988</v>
      </c>
      <c r="C1065" s="26" t="str">
        <f t="shared" ref="C1065:C1076" si="124">IF(K1065 = "BaseplateSteel","Y","N")</f>
        <v>Y</v>
      </c>
      <c r="D1065" s="26" t="b">
        <f t="shared" ref="D1065:D1076" si="125">OR(P1065 = "Woods_Sureflex", P1065 = "Falk_T10_Grid")</f>
        <v>0</v>
      </c>
      <c r="E1065" s="26" t="str">
        <f t="shared" ref="E1065:E1076" si="126">IF(AND(C1065="Y", D1065=TRUE),"Y","N")</f>
        <v>N</v>
      </c>
      <c r="F1065" s="2" t="s">
        <v>9404</v>
      </c>
      <c r="G1065" s="2" t="str">
        <f t="shared" ref="G1065:G1076" si="127">IF(E1065="Y",F1065,"")</f>
        <v/>
      </c>
      <c r="H1065" s="16" t="s">
        <v>393</v>
      </c>
      <c r="I1065" s="16"/>
      <c r="J1065" s="16"/>
      <c r="K1065" s="31" t="s">
        <v>7701</v>
      </c>
      <c r="L1065" s="31" t="s">
        <v>7702</v>
      </c>
      <c r="M1065" s="31" t="s">
        <v>7703</v>
      </c>
      <c r="N1065" s="2" t="s">
        <v>8699</v>
      </c>
      <c r="O1065" s="2" t="s">
        <v>7814</v>
      </c>
      <c r="P1065" s="155" t="s">
        <v>7788</v>
      </c>
      <c r="Q1065" s="2" t="s">
        <v>8383</v>
      </c>
      <c r="R1065" s="2" t="s">
        <v>544</v>
      </c>
      <c r="S1065" s="159" t="s">
        <v>9403</v>
      </c>
      <c r="T1065" s="159">
        <v>2580</v>
      </c>
      <c r="U1065" s="159" t="s">
        <v>107</v>
      </c>
      <c r="V1065" s="3" t="s">
        <v>7709</v>
      </c>
      <c r="W1065" s="2">
        <v>265</v>
      </c>
      <c r="X1065" s="2"/>
      <c r="Y1065" s="2"/>
      <c r="Z1065" s="2"/>
      <c r="AA1065" s="2"/>
      <c r="AB1065" s="2"/>
      <c r="AC1065" s="2"/>
      <c r="AD1065" s="2"/>
      <c r="AE1065" s="2"/>
      <c r="AF1065" s="2"/>
      <c r="AG1065" s="2"/>
      <c r="AH1065" s="2"/>
      <c r="AI1065" s="2"/>
      <c r="AJ1065" s="2"/>
      <c r="AK1065" s="2"/>
      <c r="AL1065" s="2"/>
      <c r="AM1065" s="2"/>
      <c r="AN1065" s="2"/>
    </row>
    <row r="1066" spans="2:40">
      <c r="B1066" s="26">
        <v>1989</v>
      </c>
      <c r="C1066" s="26" t="str">
        <f t="shared" si="124"/>
        <v>Y</v>
      </c>
      <c r="D1066" s="26" t="b">
        <f t="shared" si="125"/>
        <v>0</v>
      </c>
      <c r="E1066" s="26" t="str">
        <f t="shared" si="126"/>
        <v>N</v>
      </c>
      <c r="F1066" s="2" t="s">
        <v>9405</v>
      </c>
      <c r="G1066" s="2" t="str">
        <f t="shared" si="127"/>
        <v/>
      </c>
      <c r="H1066" s="16" t="s">
        <v>393</v>
      </c>
      <c r="I1066" s="16"/>
      <c r="J1066" s="16"/>
      <c r="K1066" s="31" t="s">
        <v>7701</v>
      </c>
      <c r="L1066" s="31" t="s">
        <v>7702</v>
      </c>
      <c r="M1066" s="31" t="s">
        <v>7703</v>
      </c>
      <c r="N1066" s="2" t="s">
        <v>7762</v>
      </c>
      <c r="O1066" s="2" t="s">
        <v>7814</v>
      </c>
      <c r="P1066" s="155" t="s">
        <v>7788</v>
      </c>
      <c r="Q1066" s="2" t="s">
        <v>7807</v>
      </c>
      <c r="R1066" s="2" t="s">
        <v>544</v>
      </c>
      <c r="S1066" s="159" t="s">
        <v>9406</v>
      </c>
      <c r="T1066" s="159">
        <v>2515</v>
      </c>
      <c r="U1066" s="159" t="s">
        <v>107</v>
      </c>
      <c r="V1066" s="3" t="s">
        <v>7709</v>
      </c>
      <c r="W1066" s="2">
        <v>265</v>
      </c>
      <c r="X1066" s="2"/>
      <c r="Y1066" s="2"/>
      <c r="Z1066" s="2"/>
      <c r="AA1066" s="2"/>
      <c r="AB1066" s="2"/>
      <c r="AC1066" s="2"/>
      <c r="AD1066" s="2"/>
      <c r="AE1066" s="2"/>
      <c r="AF1066" s="2"/>
      <c r="AG1066" s="2"/>
      <c r="AH1066" s="2"/>
      <c r="AI1066" s="2"/>
      <c r="AJ1066" s="2"/>
      <c r="AK1066" s="2"/>
      <c r="AL1066" s="2"/>
      <c r="AM1066" s="2"/>
      <c r="AN1066" s="2"/>
    </row>
    <row r="1067" spans="2:40">
      <c r="B1067" s="26">
        <v>1990</v>
      </c>
      <c r="C1067" s="26" t="str">
        <f t="shared" si="124"/>
        <v>Y</v>
      </c>
      <c r="D1067" s="26" t="b">
        <f t="shared" si="125"/>
        <v>0</v>
      </c>
      <c r="E1067" s="26" t="str">
        <f t="shared" si="126"/>
        <v>N</v>
      </c>
      <c r="F1067" s="2" t="s">
        <v>9407</v>
      </c>
      <c r="G1067" s="2" t="str">
        <f t="shared" si="127"/>
        <v/>
      </c>
      <c r="H1067" s="16" t="s">
        <v>393</v>
      </c>
      <c r="I1067" s="16"/>
      <c r="J1067" s="16"/>
      <c r="K1067" s="31" t="s">
        <v>7701</v>
      </c>
      <c r="L1067" s="31" t="s">
        <v>7702</v>
      </c>
      <c r="M1067" s="31" t="s">
        <v>7703</v>
      </c>
      <c r="N1067" s="2" t="s">
        <v>7765</v>
      </c>
      <c r="O1067" s="2" t="s">
        <v>7814</v>
      </c>
      <c r="P1067" s="155" t="s">
        <v>7788</v>
      </c>
      <c r="Q1067" s="2" t="s">
        <v>7807</v>
      </c>
      <c r="R1067" s="2" t="s">
        <v>544</v>
      </c>
      <c r="S1067" s="159" t="s">
        <v>9406</v>
      </c>
      <c r="T1067" s="159">
        <v>2515</v>
      </c>
      <c r="U1067" s="159" t="s">
        <v>107</v>
      </c>
      <c r="V1067" s="3" t="s">
        <v>7709</v>
      </c>
      <c r="W1067" s="2">
        <v>265</v>
      </c>
      <c r="X1067" s="2"/>
      <c r="Y1067" s="2"/>
      <c r="Z1067" s="2"/>
      <c r="AA1067" s="2"/>
      <c r="AB1067" s="2"/>
      <c r="AC1067" s="2"/>
      <c r="AD1067" s="2"/>
      <c r="AE1067" s="2"/>
      <c r="AF1067" s="2"/>
      <c r="AG1067" s="2"/>
      <c r="AH1067" s="2"/>
      <c r="AI1067" s="2"/>
      <c r="AJ1067" s="2"/>
      <c r="AK1067" s="2"/>
      <c r="AL1067" s="2"/>
      <c r="AM1067" s="2"/>
      <c r="AN1067" s="2"/>
    </row>
    <row r="1068" spans="2:40">
      <c r="B1068" s="26">
        <v>1991</v>
      </c>
      <c r="C1068" s="26" t="str">
        <f t="shared" si="124"/>
        <v>Y</v>
      </c>
      <c r="D1068" s="26" t="b">
        <f t="shared" si="125"/>
        <v>0</v>
      </c>
      <c r="E1068" s="26" t="str">
        <f t="shared" si="126"/>
        <v>N</v>
      </c>
      <c r="F1068" s="2" t="s">
        <v>9408</v>
      </c>
      <c r="G1068" s="2" t="str">
        <f t="shared" si="127"/>
        <v/>
      </c>
      <c r="H1068" s="16" t="s">
        <v>393</v>
      </c>
      <c r="I1068" s="16"/>
      <c r="J1068" s="16"/>
      <c r="K1068" s="31" t="s">
        <v>7701</v>
      </c>
      <c r="L1068" s="31" t="s">
        <v>7702</v>
      </c>
      <c r="M1068" s="31" t="s">
        <v>7703</v>
      </c>
      <c r="N1068" s="2" t="s">
        <v>8954</v>
      </c>
      <c r="O1068" s="2" t="s">
        <v>7814</v>
      </c>
      <c r="P1068" s="155" t="s">
        <v>7788</v>
      </c>
      <c r="Q1068" s="2" t="s">
        <v>9024</v>
      </c>
      <c r="R1068" s="2" t="s">
        <v>544</v>
      </c>
      <c r="S1068" s="159" t="s">
        <v>9409</v>
      </c>
      <c r="T1068" s="159">
        <v>3060</v>
      </c>
      <c r="U1068" s="159" t="s">
        <v>107</v>
      </c>
      <c r="V1068" s="3" t="s">
        <v>7709</v>
      </c>
      <c r="W1068" s="2">
        <v>310</v>
      </c>
      <c r="X1068" s="2"/>
      <c r="Y1068" s="2"/>
      <c r="Z1068" s="2"/>
      <c r="AA1068" s="2"/>
      <c r="AB1068" s="2"/>
      <c r="AC1068" s="2"/>
      <c r="AD1068" s="2"/>
      <c r="AE1068" s="2"/>
      <c r="AF1068" s="2"/>
      <c r="AG1068" s="2"/>
      <c r="AH1068" s="2"/>
      <c r="AI1068" s="2"/>
      <c r="AJ1068" s="2"/>
      <c r="AK1068" s="2"/>
      <c r="AL1068" s="2"/>
      <c r="AM1068" s="2"/>
      <c r="AN1068" s="2"/>
    </row>
    <row r="1069" spans="2:40">
      <c r="B1069" s="26">
        <v>1992</v>
      </c>
      <c r="C1069" s="26" t="str">
        <f t="shared" si="124"/>
        <v>Y</v>
      </c>
      <c r="D1069" s="26" t="b">
        <f t="shared" si="125"/>
        <v>0</v>
      </c>
      <c r="E1069" s="26" t="str">
        <f t="shared" si="126"/>
        <v>N</v>
      </c>
      <c r="F1069" s="2" t="s">
        <v>9410</v>
      </c>
      <c r="G1069" s="2" t="str">
        <f t="shared" si="127"/>
        <v/>
      </c>
      <c r="H1069" s="16" t="s">
        <v>393</v>
      </c>
      <c r="I1069" s="16"/>
      <c r="J1069" s="16"/>
      <c r="K1069" s="31" t="s">
        <v>7701</v>
      </c>
      <c r="L1069" s="31" t="s">
        <v>7702</v>
      </c>
      <c r="M1069" s="31" t="s">
        <v>7703</v>
      </c>
      <c r="N1069" s="2" t="s">
        <v>8958</v>
      </c>
      <c r="O1069" s="2" t="s">
        <v>7814</v>
      </c>
      <c r="P1069" s="155" t="s">
        <v>7788</v>
      </c>
      <c r="Q1069" s="2" t="s">
        <v>9024</v>
      </c>
      <c r="R1069" s="2" t="s">
        <v>544</v>
      </c>
      <c r="S1069" s="159" t="s">
        <v>9409</v>
      </c>
      <c r="T1069" s="159">
        <v>3060</v>
      </c>
      <c r="U1069" s="159" t="s">
        <v>107</v>
      </c>
      <c r="V1069" s="3" t="s">
        <v>7709</v>
      </c>
      <c r="W1069" s="2">
        <v>310</v>
      </c>
      <c r="X1069" s="2"/>
      <c r="Y1069" s="2"/>
      <c r="Z1069" s="2"/>
      <c r="AA1069" s="2"/>
      <c r="AB1069" s="2"/>
      <c r="AC1069" s="2"/>
      <c r="AD1069" s="2"/>
      <c r="AE1069" s="2"/>
      <c r="AF1069" s="2"/>
      <c r="AG1069" s="2"/>
      <c r="AH1069" s="2"/>
      <c r="AI1069" s="2"/>
      <c r="AJ1069" s="2"/>
      <c r="AK1069" s="2"/>
      <c r="AL1069" s="2"/>
      <c r="AM1069" s="2"/>
      <c r="AN1069" s="2"/>
    </row>
    <row r="1070" spans="2:40">
      <c r="B1070" s="26">
        <v>1993</v>
      </c>
      <c r="C1070" s="26" t="str">
        <f t="shared" si="124"/>
        <v>Y</v>
      </c>
      <c r="D1070" s="26" t="b">
        <f t="shared" si="125"/>
        <v>0</v>
      </c>
      <c r="E1070" s="26" t="str">
        <f t="shared" si="126"/>
        <v>N</v>
      </c>
      <c r="F1070" s="2" t="s">
        <v>9411</v>
      </c>
      <c r="G1070" s="2" t="str">
        <f t="shared" si="127"/>
        <v/>
      </c>
      <c r="H1070" s="16" t="s">
        <v>393</v>
      </c>
      <c r="I1070" s="16"/>
      <c r="J1070" s="16"/>
      <c r="K1070" s="31" t="s">
        <v>7701</v>
      </c>
      <c r="L1070" s="31" t="s">
        <v>7702</v>
      </c>
      <c r="M1070" s="31" t="s">
        <v>7703</v>
      </c>
      <c r="N1070" s="2" t="s">
        <v>8326</v>
      </c>
      <c r="O1070" s="2" t="s">
        <v>7814</v>
      </c>
      <c r="P1070" s="155" t="s">
        <v>7788</v>
      </c>
      <c r="Q1070" s="2" t="s">
        <v>8083</v>
      </c>
      <c r="R1070" s="2" t="s">
        <v>544</v>
      </c>
      <c r="S1070" s="159" t="s">
        <v>9412</v>
      </c>
      <c r="T1070" s="159">
        <v>2923</v>
      </c>
      <c r="U1070" s="159" t="s">
        <v>107</v>
      </c>
      <c r="V1070" s="3" t="s">
        <v>7709</v>
      </c>
      <c r="W1070" s="2">
        <v>310</v>
      </c>
      <c r="X1070" s="2"/>
      <c r="Y1070" s="2"/>
      <c r="Z1070" s="2"/>
      <c r="AA1070" s="2"/>
      <c r="AB1070" s="2"/>
      <c r="AC1070" s="2"/>
      <c r="AD1070" s="2"/>
      <c r="AE1070" s="2"/>
      <c r="AF1070" s="2"/>
      <c r="AG1070" s="2"/>
      <c r="AH1070" s="2"/>
      <c r="AI1070" s="2"/>
      <c r="AJ1070" s="2"/>
      <c r="AK1070" s="2"/>
      <c r="AL1070" s="2"/>
      <c r="AM1070" s="2"/>
      <c r="AN1070" s="2"/>
    </row>
    <row r="1071" spans="2:40">
      <c r="B1071" s="26">
        <v>1994</v>
      </c>
      <c r="C1071" s="26" t="str">
        <f t="shared" si="124"/>
        <v>Y</v>
      </c>
      <c r="D1071" s="26" t="b">
        <f t="shared" si="125"/>
        <v>0</v>
      </c>
      <c r="E1071" s="26" t="str">
        <f t="shared" si="126"/>
        <v>N</v>
      </c>
      <c r="F1071" s="2" t="s">
        <v>9413</v>
      </c>
      <c r="G1071" s="2" t="str">
        <f t="shared" si="127"/>
        <v/>
      </c>
      <c r="H1071" s="16" t="s">
        <v>393</v>
      </c>
      <c r="I1071" s="16"/>
      <c r="J1071" s="16"/>
      <c r="K1071" s="31" t="s">
        <v>7701</v>
      </c>
      <c r="L1071" s="31" t="s">
        <v>7702</v>
      </c>
      <c r="M1071" s="31" t="s">
        <v>7703</v>
      </c>
      <c r="N1071" s="2" t="s">
        <v>8329</v>
      </c>
      <c r="O1071" s="2" t="s">
        <v>7814</v>
      </c>
      <c r="P1071" s="155" t="s">
        <v>7788</v>
      </c>
      <c r="Q1071" s="2" t="s">
        <v>8083</v>
      </c>
      <c r="R1071" s="2" t="s">
        <v>544</v>
      </c>
      <c r="S1071" s="159" t="s">
        <v>9412</v>
      </c>
      <c r="T1071" s="159">
        <v>2923</v>
      </c>
      <c r="U1071" s="159" t="s">
        <v>107</v>
      </c>
      <c r="V1071" s="3" t="s">
        <v>7709</v>
      </c>
      <c r="W1071" s="2">
        <v>310</v>
      </c>
      <c r="X1071" s="2"/>
      <c r="Y1071" s="2"/>
      <c r="Z1071" s="2"/>
      <c r="AA1071" s="2"/>
      <c r="AB1071" s="2"/>
      <c r="AC1071" s="2"/>
      <c r="AD1071" s="2"/>
      <c r="AE1071" s="2"/>
      <c r="AF1071" s="2"/>
      <c r="AG1071" s="2"/>
      <c r="AH1071" s="2"/>
      <c r="AI1071" s="2"/>
      <c r="AJ1071" s="2"/>
      <c r="AK1071" s="2"/>
      <c r="AL1071" s="2"/>
      <c r="AM1071" s="2"/>
      <c r="AN1071" s="2"/>
    </row>
    <row r="1072" spans="2:40">
      <c r="B1072" s="26">
        <v>2047</v>
      </c>
      <c r="C1072" s="26" t="str">
        <f t="shared" si="124"/>
        <v>N</v>
      </c>
      <c r="D1072" s="26" t="b">
        <f t="shared" si="125"/>
        <v>0</v>
      </c>
      <c r="E1072" s="26" t="str">
        <f t="shared" si="126"/>
        <v>N</v>
      </c>
      <c r="F1072" s="2" t="s">
        <v>9414</v>
      </c>
      <c r="G1072" s="2" t="str">
        <f t="shared" si="127"/>
        <v/>
      </c>
      <c r="H1072" s="16" t="s">
        <v>393</v>
      </c>
      <c r="I1072" s="16"/>
      <c r="J1072" s="16"/>
      <c r="K1072" s="8" t="s">
        <v>7887</v>
      </c>
      <c r="L1072" s="8" t="s">
        <v>7887</v>
      </c>
      <c r="M1072" s="31" t="s">
        <v>7888</v>
      </c>
      <c r="P1072" s="155"/>
      <c r="R1072" s="2" t="s">
        <v>544</v>
      </c>
      <c r="S1072" s="25" t="s">
        <v>9415</v>
      </c>
      <c r="T1072" s="159">
        <v>0</v>
      </c>
      <c r="U1072" s="159" t="s">
        <v>14326</v>
      </c>
      <c r="V1072" s="3" t="s">
        <v>552</v>
      </c>
      <c r="X1072" s="2"/>
      <c r="Y1072" s="2"/>
      <c r="Z1072" s="2"/>
      <c r="AA1072" s="2"/>
      <c r="AB1072" s="2"/>
      <c r="AC1072" s="2"/>
      <c r="AD1072" s="2"/>
      <c r="AE1072" s="2"/>
      <c r="AF1072" s="2"/>
      <c r="AG1072" s="2"/>
      <c r="AH1072" s="2"/>
      <c r="AI1072" s="2"/>
      <c r="AJ1072" s="2"/>
      <c r="AK1072" s="2"/>
      <c r="AL1072" s="2"/>
      <c r="AM1072" s="2"/>
      <c r="AN1072" s="2"/>
    </row>
    <row r="1073" spans="2:40">
      <c r="B1073" s="26">
        <v>2048</v>
      </c>
      <c r="C1073" s="26" t="str">
        <f t="shared" si="124"/>
        <v>Y</v>
      </c>
      <c r="D1073" s="26" t="b">
        <f t="shared" si="125"/>
        <v>1</v>
      </c>
      <c r="E1073" s="26" t="str">
        <f t="shared" si="126"/>
        <v>Y</v>
      </c>
      <c r="F1073" s="2" t="s">
        <v>9416</v>
      </c>
      <c r="G1073" s="2" t="str">
        <f t="shared" si="127"/>
        <v>ConTab_BOM_KP_Baseplates_2048</v>
      </c>
      <c r="H1073" s="16" t="s">
        <v>398</v>
      </c>
      <c r="I1073" s="16"/>
      <c r="J1073" s="16"/>
      <c r="K1073" s="31" t="s">
        <v>7701</v>
      </c>
      <c r="L1073" s="31" t="s">
        <v>7702</v>
      </c>
      <c r="M1073" s="31" t="s">
        <v>7703</v>
      </c>
      <c r="N1073" s="2" t="s">
        <v>7725</v>
      </c>
      <c r="O1073" s="2" t="s">
        <v>7705</v>
      </c>
      <c r="P1073" s="155" t="s">
        <v>7706</v>
      </c>
      <c r="Q1073" s="2" t="s">
        <v>7726</v>
      </c>
      <c r="R1073" s="2">
        <v>96700831</v>
      </c>
      <c r="S1073" s="159" t="s">
        <v>9417</v>
      </c>
      <c r="T1073" s="159">
        <v>1912</v>
      </c>
      <c r="U1073" s="159" t="s">
        <v>107</v>
      </c>
      <c r="V1073" s="3" t="s">
        <v>7709</v>
      </c>
      <c r="W1073" s="2">
        <v>140</v>
      </c>
      <c r="X1073" s="2"/>
      <c r="Y1073" s="2"/>
      <c r="Z1073" s="2"/>
      <c r="AA1073" s="2"/>
      <c r="AB1073" s="2"/>
      <c r="AC1073" s="2"/>
      <c r="AD1073" s="2"/>
      <c r="AE1073" s="2"/>
      <c r="AF1073" s="2"/>
      <c r="AG1073" s="2"/>
      <c r="AH1073" s="2"/>
      <c r="AI1073" s="2"/>
      <c r="AJ1073" s="2"/>
      <c r="AK1073" s="2"/>
      <c r="AL1073" s="2"/>
      <c r="AM1073" s="2"/>
      <c r="AN1073" s="2"/>
    </row>
    <row r="1074" spans="2:40">
      <c r="B1074" s="26">
        <v>2049</v>
      </c>
      <c r="C1074" s="26" t="str">
        <f t="shared" si="124"/>
        <v>Y</v>
      </c>
      <c r="D1074" s="26" t="b">
        <f t="shared" si="125"/>
        <v>1</v>
      </c>
      <c r="E1074" s="26" t="str">
        <f t="shared" si="126"/>
        <v>Y</v>
      </c>
      <c r="F1074" s="2" t="s">
        <v>9418</v>
      </c>
      <c r="G1074" s="2" t="str">
        <f t="shared" si="127"/>
        <v>ConTab_BOM_KP_Baseplates_2049</v>
      </c>
      <c r="H1074" s="16" t="s">
        <v>398</v>
      </c>
      <c r="I1074" s="16"/>
      <c r="J1074" s="16"/>
      <c r="K1074" s="31" t="s">
        <v>7701</v>
      </c>
      <c r="L1074" s="31" t="s">
        <v>7702</v>
      </c>
      <c r="M1074" s="31" t="s">
        <v>7703</v>
      </c>
      <c r="N1074" s="2" t="s">
        <v>7729</v>
      </c>
      <c r="O1074" s="2" t="s">
        <v>7705</v>
      </c>
      <c r="P1074" s="155" t="s">
        <v>7706</v>
      </c>
      <c r="Q1074" s="2" t="s">
        <v>7726</v>
      </c>
      <c r="R1074" s="2">
        <v>96700831</v>
      </c>
      <c r="S1074" s="159" t="s">
        <v>9417</v>
      </c>
      <c r="T1074" s="159">
        <v>1912</v>
      </c>
      <c r="U1074" s="159" t="s">
        <v>107</v>
      </c>
      <c r="V1074" s="3" t="s">
        <v>7709</v>
      </c>
      <c r="W1074" s="2">
        <v>140</v>
      </c>
      <c r="X1074" s="2"/>
      <c r="Y1074" s="2"/>
      <c r="Z1074" s="2"/>
      <c r="AA1074" s="2"/>
      <c r="AB1074" s="2"/>
      <c r="AC1074" s="2"/>
      <c r="AD1074" s="2"/>
      <c r="AE1074" s="2"/>
      <c r="AF1074" s="2"/>
      <c r="AG1074" s="2"/>
      <c r="AH1074" s="2"/>
      <c r="AI1074" s="2"/>
      <c r="AJ1074" s="2"/>
      <c r="AK1074" s="2"/>
      <c r="AL1074" s="2"/>
      <c r="AM1074" s="2"/>
      <c r="AN1074" s="2"/>
    </row>
    <row r="1075" spans="2:40">
      <c r="B1075" s="26">
        <v>2050</v>
      </c>
      <c r="C1075" s="26" t="str">
        <f t="shared" si="124"/>
        <v>Y</v>
      </c>
      <c r="D1075" s="26" t="b">
        <f t="shared" si="125"/>
        <v>1</v>
      </c>
      <c r="E1075" s="26" t="str">
        <f t="shared" si="126"/>
        <v>Y</v>
      </c>
      <c r="F1075" s="2" t="s">
        <v>9419</v>
      </c>
      <c r="G1075" s="2" t="str">
        <f t="shared" si="127"/>
        <v>ConTab_BOM_KP_Baseplates_2050</v>
      </c>
      <c r="H1075" s="16" t="s">
        <v>398</v>
      </c>
      <c r="I1075" s="16"/>
      <c r="J1075" s="16"/>
      <c r="K1075" s="31" t="s">
        <v>7701</v>
      </c>
      <c r="L1075" s="31" t="s">
        <v>7702</v>
      </c>
      <c r="M1075" s="31" t="s">
        <v>7703</v>
      </c>
      <c r="N1075" s="2" t="s">
        <v>7900</v>
      </c>
      <c r="O1075" s="2" t="s">
        <v>7705</v>
      </c>
      <c r="P1075" s="155" t="s">
        <v>7706</v>
      </c>
      <c r="Q1075" s="2" t="s">
        <v>8183</v>
      </c>
      <c r="R1075" s="2">
        <v>96700832</v>
      </c>
      <c r="S1075" s="159" t="s">
        <v>9420</v>
      </c>
      <c r="T1075" s="159">
        <v>2050</v>
      </c>
      <c r="U1075" s="159" t="s">
        <v>107</v>
      </c>
      <c r="V1075" s="3" t="s">
        <v>7709</v>
      </c>
      <c r="W1075" s="2">
        <v>205</v>
      </c>
      <c r="X1075" s="2"/>
      <c r="Y1075" s="2"/>
      <c r="Z1075" s="2"/>
      <c r="AA1075" s="2"/>
      <c r="AB1075" s="2"/>
      <c r="AC1075" s="2"/>
      <c r="AD1075" s="2"/>
      <c r="AE1075" s="2"/>
      <c r="AF1075" s="2"/>
      <c r="AG1075" s="2"/>
      <c r="AH1075" s="2"/>
      <c r="AI1075" s="2"/>
      <c r="AJ1075" s="2"/>
      <c r="AK1075" s="2"/>
      <c r="AL1075" s="2"/>
      <c r="AM1075" s="2"/>
      <c r="AN1075" s="2"/>
    </row>
    <row r="1076" spans="2:40">
      <c r="B1076" s="26">
        <v>2051</v>
      </c>
      <c r="C1076" s="26" t="str">
        <f t="shared" si="124"/>
        <v>Y</v>
      </c>
      <c r="D1076" s="26" t="b">
        <f t="shared" si="125"/>
        <v>1</v>
      </c>
      <c r="E1076" s="26" t="str">
        <f t="shared" si="126"/>
        <v>Y</v>
      </c>
      <c r="F1076" s="2" t="s">
        <v>9421</v>
      </c>
      <c r="G1076" s="2" t="str">
        <f t="shared" si="127"/>
        <v>ConTab_BOM_KP_Baseplates_2051</v>
      </c>
      <c r="H1076" s="16" t="s">
        <v>398</v>
      </c>
      <c r="I1076" s="16"/>
      <c r="J1076" s="16"/>
      <c r="K1076" s="31" t="s">
        <v>7701</v>
      </c>
      <c r="L1076" s="31" t="s">
        <v>7702</v>
      </c>
      <c r="M1076" s="31" t="s">
        <v>7703</v>
      </c>
      <c r="N1076" s="2" t="s">
        <v>7903</v>
      </c>
      <c r="O1076" s="2" t="s">
        <v>7705</v>
      </c>
      <c r="P1076" s="155" t="s">
        <v>7706</v>
      </c>
      <c r="Q1076" s="2" t="s">
        <v>8183</v>
      </c>
      <c r="R1076" s="2">
        <v>96700832</v>
      </c>
      <c r="S1076" s="159" t="s">
        <v>9420</v>
      </c>
      <c r="T1076" s="159">
        <v>2050</v>
      </c>
      <c r="U1076" s="159" t="s">
        <v>107</v>
      </c>
      <c r="V1076" s="3" t="s">
        <v>7709</v>
      </c>
      <c r="W1076" s="2">
        <v>205</v>
      </c>
      <c r="X1076" s="2"/>
      <c r="Y1076" s="2"/>
      <c r="Z1076" s="2"/>
      <c r="AA1076" s="2"/>
      <c r="AB1076" s="2"/>
      <c r="AC1076" s="2"/>
      <c r="AD1076" s="2"/>
      <c r="AE1076" s="2"/>
      <c r="AF1076" s="2"/>
      <c r="AG1076" s="2"/>
      <c r="AH1076" s="2"/>
      <c r="AI1076" s="2"/>
      <c r="AJ1076" s="2"/>
      <c r="AK1076" s="2"/>
      <c r="AL1076" s="2"/>
      <c r="AM1076" s="2"/>
      <c r="AN1076" s="2"/>
    </row>
    <row r="1077" spans="2:40">
      <c r="B1077" s="26">
        <v>2052</v>
      </c>
      <c r="C1077" s="26" t="str">
        <f t="shared" ref="C1077:C1121" si="128">IF(K1077 = "BaseplateSteel","Y","N")</f>
        <v>Y</v>
      </c>
      <c r="D1077" s="26" t="b">
        <f t="shared" ref="D1077:D1121" si="129">OR(P1077 = "Woods_Sureflex", P1077 = "Falk_T10_Grid")</f>
        <v>1</v>
      </c>
      <c r="E1077" s="26" t="str">
        <f t="shared" ref="E1077:E1121" si="130">IF(AND(C1077="Y", D1077=TRUE),"Y","N")</f>
        <v>Y</v>
      </c>
      <c r="F1077" s="2" t="s">
        <v>9422</v>
      </c>
      <c r="G1077" s="2" t="str">
        <f t="shared" ref="G1077:G1121" si="131">IF(E1077="Y",F1077,"")</f>
        <v>ConTab_BOM_KP_Baseplates_2052</v>
      </c>
      <c r="H1077" s="16" t="s">
        <v>398</v>
      </c>
      <c r="I1077" s="16"/>
      <c r="J1077" s="16"/>
      <c r="K1077" s="31" t="s">
        <v>7701</v>
      </c>
      <c r="L1077" s="31" t="s">
        <v>7702</v>
      </c>
      <c r="M1077" s="31" t="s">
        <v>7703</v>
      </c>
      <c r="N1077" s="2" t="s">
        <v>8187</v>
      </c>
      <c r="O1077" s="2" t="s">
        <v>7705</v>
      </c>
      <c r="P1077" s="155" t="s">
        <v>7706</v>
      </c>
      <c r="Q1077" s="2" t="s">
        <v>8188</v>
      </c>
      <c r="R1077" s="2">
        <v>96700833</v>
      </c>
      <c r="S1077" s="159" t="s">
        <v>9423</v>
      </c>
      <c r="T1077" s="159">
        <v>2186</v>
      </c>
      <c r="U1077" s="159" t="s">
        <v>107</v>
      </c>
      <c r="V1077" s="3" t="s">
        <v>7709</v>
      </c>
      <c r="W1077" s="2">
        <v>240</v>
      </c>
      <c r="X1077" s="2"/>
      <c r="Y1077" s="2"/>
      <c r="Z1077" s="2"/>
      <c r="AA1077" s="2"/>
      <c r="AB1077" s="2"/>
      <c r="AC1077" s="2"/>
      <c r="AD1077" s="2"/>
      <c r="AE1077" s="2"/>
      <c r="AF1077" s="2"/>
      <c r="AG1077" s="2"/>
      <c r="AH1077" s="2"/>
      <c r="AI1077" s="2"/>
      <c r="AJ1077" s="2"/>
      <c r="AK1077" s="2"/>
      <c r="AL1077" s="2"/>
      <c r="AM1077" s="2"/>
      <c r="AN1077" s="2"/>
    </row>
    <row r="1078" spans="2:40">
      <c r="B1078" s="26">
        <v>2053</v>
      </c>
      <c r="C1078" s="26" t="str">
        <f t="shared" si="128"/>
        <v>Y</v>
      </c>
      <c r="D1078" s="26" t="b">
        <f t="shared" si="129"/>
        <v>1</v>
      </c>
      <c r="E1078" s="26" t="str">
        <f t="shared" si="130"/>
        <v>Y</v>
      </c>
      <c r="F1078" s="2" t="s">
        <v>9424</v>
      </c>
      <c r="G1078" s="2" t="str">
        <f t="shared" si="131"/>
        <v>ConTab_BOM_KP_Baseplates_2053</v>
      </c>
      <c r="H1078" s="16" t="s">
        <v>398</v>
      </c>
      <c r="I1078" s="16"/>
      <c r="J1078" s="16"/>
      <c r="K1078" s="31" t="s">
        <v>7701</v>
      </c>
      <c r="L1078" s="31" t="s">
        <v>7702</v>
      </c>
      <c r="M1078" s="31" t="s">
        <v>7703</v>
      </c>
      <c r="N1078" s="2" t="s">
        <v>8191</v>
      </c>
      <c r="O1078" s="2" t="s">
        <v>7705</v>
      </c>
      <c r="P1078" s="155" t="s">
        <v>7706</v>
      </c>
      <c r="Q1078" s="2" t="s">
        <v>8188</v>
      </c>
      <c r="R1078" s="2">
        <v>96700833</v>
      </c>
      <c r="S1078" s="159" t="s">
        <v>9423</v>
      </c>
      <c r="T1078" s="159">
        <v>2186</v>
      </c>
      <c r="U1078" s="159" t="s">
        <v>107</v>
      </c>
      <c r="V1078" s="3" t="s">
        <v>7709</v>
      </c>
      <c r="W1078" s="2">
        <v>240</v>
      </c>
      <c r="X1078" s="2"/>
      <c r="Y1078" s="2"/>
      <c r="Z1078" s="2"/>
      <c r="AA1078" s="2"/>
      <c r="AB1078" s="2"/>
      <c r="AC1078" s="2"/>
      <c r="AD1078" s="2"/>
      <c r="AE1078" s="2"/>
      <c r="AF1078" s="2"/>
      <c r="AG1078" s="2"/>
      <c r="AH1078" s="2"/>
      <c r="AI1078" s="2"/>
      <c r="AJ1078" s="2"/>
      <c r="AK1078" s="2"/>
      <c r="AL1078" s="2"/>
      <c r="AM1078" s="2"/>
      <c r="AN1078" s="2"/>
    </row>
    <row r="1079" spans="2:40">
      <c r="B1079" s="26">
        <v>2054</v>
      </c>
      <c r="C1079" s="26" t="str">
        <f t="shared" si="128"/>
        <v>Y</v>
      </c>
      <c r="D1079" s="26" t="b">
        <f t="shared" si="129"/>
        <v>1</v>
      </c>
      <c r="E1079" s="26" t="str">
        <f t="shared" si="130"/>
        <v>Y</v>
      </c>
      <c r="F1079" s="2" t="s">
        <v>9425</v>
      </c>
      <c r="G1079" s="2" t="str">
        <f t="shared" si="131"/>
        <v>ConTab_BOM_KP_Baseplates_2054</v>
      </c>
      <c r="H1079" s="16" t="s">
        <v>398</v>
      </c>
      <c r="I1079" s="16"/>
      <c r="J1079" s="16"/>
      <c r="K1079" s="31" t="s">
        <v>7701</v>
      </c>
      <c r="L1079" s="31" t="s">
        <v>7702</v>
      </c>
      <c r="M1079" s="31" t="s">
        <v>7703</v>
      </c>
      <c r="N1079" s="2" t="s">
        <v>8695</v>
      </c>
      <c r="O1079" s="2" t="s">
        <v>7705</v>
      </c>
      <c r="P1079" s="155" t="s">
        <v>7706</v>
      </c>
      <c r="Q1079" s="2" t="s">
        <v>8696</v>
      </c>
      <c r="R1079" s="2">
        <v>96700834</v>
      </c>
      <c r="S1079" s="159" t="s">
        <v>9426</v>
      </c>
      <c r="T1079" s="159">
        <v>2322</v>
      </c>
      <c r="U1079" s="159" t="s">
        <v>107</v>
      </c>
      <c r="V1079" s="3" t="s">
        <v>7709</v>
      </c>
      <c r="W1079" s="2">
        <v>270</v>
      </c>
      <c r="X1079" s="2"/>
      <c r="Y1079" s="2"/>
      <c r="Z1079" s="2"/>
      <c r="AA1079" s="2"/>
      <c r="AB1079" s="2"/>
      <c r="AC1079" s="2"/>
      <c r="AD1079" s="2"/>
      <c r="AE1079" s="2"/>
      <c r="AF1079" s="2"/>
      <c r="AG1079" s="2"/>
      <c r="AH1079" s="2"/>
      <c r="AI1079" s="2"/>
      <c r="AJ1079" s="2"/>
      <c r="AK1079" s="2"/>
      <c r="AL1079" s="2"/>
      <c r="AM1079" s="2"/>
      <c r="AN1079" s="2"/>
    </row>
    <row r="1080" spans="2:40">
      <c r="B1080" s="26">
        <v>2055</v>
      </c>
      <c r="C1080" s="26" t="str">
        <f t="shared" si="128"/>
        <v>Y</v>
      </c>
      <c r="D1080" s="26" t="b">
        <f t="shared" si="129"/>
        <v>1</v>
      </c>
      <c r="E1080" s="26" t="str">
        <f t="shared" si="130"/>
        <v>Y</v>
      </c>
      <c r="F1080" s="2" t="s">
        <v>9427</v>
      </c>
      <c r="G1080" s="2" t="str">
        <f t="shared" si="131"/>
        <v>ConTab_BOM_KP_Baseplates_2055</v>
      </c>
      <c r="H1080" s="16" t="s">
        <v>398</v>
      </c>
      <c r="I1080" s="16"/>
      <c r="J1080" s="16"/>
      <c r="K1080" s="31" t="s">
        <v>7701</v>
      </c>
      <c r="L1080" s="31" t="s">
        <v>7702</v>
      </c>
      <c r="M1080" s="31" t="s">
        <v>7703</v>
      </c>
      <c r="N1080" s="2" t="s">
        <v>8699</v>
      </c>
      <c r="O1080" s="2" t="s">
        <v>7705</v>
      </c>
      <c r="P1080" s="155" t="s">
        <v>7706</v>
      </c>
      <c r="Q1080" s="2" t="s">
        <v>8696</v>
      </c>
      <c r="R1080" s="2">
        <v>96700834</v>
      </c>
      <c r="S1080" s="159" t="s">
        <v>9426</v>
      </c>
      <c r="T1080" s="159">
        <v>2322</v>
      </c>
      <c r="U1080" s="159" t="s">
        <v>107</v>
      </c>
      <c r="V1080" s="3" t="s">
        <v>7709</v>
      </c>
      <c r="W1080" s="2">
        <v>270</v>
      </c>
      <c r="X1080" s="2"/>
      <c r="Y1080" s="2"/>
      <c r="Z1080" s="2"/>
      <c r="AA1080" s="2"/>
      <c r="AB1080" s="2"/>
      <c r="AC1080" s="2"/>
      <c r="AD1080" s="2"/>
      <c r="AE1080" s="2"/>
      <c r="AF1080" s="2"/>
      <c r="AG1080" s="2"/>
      <c r="AH1080" s="2"/>
      <c r="AI1080" s="2"/>
      <c r="AJ1080" s="2"/>
      <c r="AK1080" s="2"/>
      <c r="AL1080" s="2"/>
      <c r="AM1080" s="2"/>
      <c r="AN1080" s="2"/>
    </row>
    <row r="1081" spans="2:40">
      <c r="B1081" s="26">
        <v>2056</v>
      </c>
      <c r="C1081" s="26" t="str">
        <f t="shared" si="128"/>
        <v>Y</v>
      </c>
      <c r="D1081" s="26" t="b">
        <f t="shared" si="129"/>
        <v>1</v>
      </c>
      <c r="E1081" s="26" t="str">
        <f t="shared" si="130"/>
        <v>Y</v>
      </c>
      <c r="F1081" s="2" t="s">
        <v>9428</v>
      </c>
      <c r="G1081" s="2" t="str">
        <f t="shared" si="131"/>
        <v>ConTab_BOM_KP_Baseplates_2056</v>
      </c>
      <c r="H1081" s="16" t="s">
        <v>398</v>
      </c>
      <c r="I1081" s="16"/>
      <c r="J1081" s="16"/>
      <c r="K1081" s="31" t="s">
        <v>7701</v>
      </c>
      <c r="L1081" s="31" t="s">
        <v>7702</v>
      </c>
      <c r="M1081" s="31" t="s">
        <v>7703</v>
      </c>
      <c r="N1081" s="2" t="s">
        <v>8954</v>
      </c>
      <c r="O1081" s="2" t="s">
        <v>7705</v>
      </c>
      <c r="P1081" s="155" t="s">
        <v>7706</v>
      </c>
      <c r="Q1081" s="2" t="s">
        <v>8955</v>
      </c>
      <c r="R1081" s="2">
        <v>96700835</v>
      </c>
      <c r="S1081" s="159" t="s">
        <v>9429</v>
      </c>
      <c r="T1081" s="159">
        <v>2800</v>
      </c>
      <c r="U1081" s="159" t="s">
        <v>107</v>
      </c>
      <c r="V1081" s="3" t="s">
        <v>7709</v>
      </c>
      <c r="W1081" s="2">
        <v>350</v>
      </c>
      <c r="X1081" s="2"/>
      <c r="Y1081" s="2"/>
      <c r="Z1081" s="2"/>
      <c r="AA1081" s="2"/>
      <c r="AB1081" s="2"/>
      <c r="AC1081" s="2"/>
      <c r="AD1081" s="2"/>
      <c r="AE1081" s="2"/>
      <c r="AF1081" s="2"/>
      <c r="AG1081" s="2"/>
      <c r="AH1081" s="2"/>
      <c r="AI1081" s="2"/>
      <c r="AJ1081" s="2"/>
      <c r="AK1081" s="2"/>
      <c r="AL1081" s="2"/>
      <c r="AM1081" s="2"/>
      <c r="AN1081" s="2"/>
    </row>
    <row r="1082" spans="2:40">
      <c r="B1082" s="26">
        <v>2057</v>
      </c>
      <c r="C1082" s="26" t="str">
        <f t="shared" si="128"/>
        <v>Y</v>
      </c>
      <c r="D1082" s="26" t="b">
        <f t="shared" si="129"/>
        <v>1</v>
      </c>
      <c r="E1082" s="26" t="str">
        <f t="shared" si="130"/>
        <v>Y</v>
      </c>
      <c r="F1082" s="2" t="s">
        <v>9430</v>
      </c>
      <c r="G1082" s="2" t="str">
        <f t="shared" si="131"/>
        <v>ConTab_BOM_KP_Baseplates_2057</v>
      </c>
      <c r="H1082" s="16" t="s">
        <v>398</v>
      </c>
      <c r="I1082" s="16"/>
      <c r="J1082" s="16"/>
      <c r="K1082" s="31" t="s">
        <v>7701</v>
      </c>
      <c r="L1082" s="31" t="s">
        <v>7702</v>
      </c>
      <c r="M1082" s="31" t="s">
        <v>7703</v>
      </c>
      <c r="N1082" s="2" t="s">
        <v>8958</v>
      </c>
      <c r="O1082" s="2" t="s">
        <v>7705</v>
      </c>
      <c r="P1082" s="155" t="s">
        <v>7706</v>
      </c>
      <c r="Q1082" s="2" t="s">
        <v>8955</v>
      </c>
      <c r="R1082" s="2">
        <v>96700835</v>
      </c>
      <c r="S1082" s="159" t="s">
        <v>9429</v>
      </c>
      <c r="T1082" s="159">
        <v>2800</v>
      </c>
      <c r="U1082" s="159" t="s">
        <v>107</v>
      </c>
      <c r="V1082" s="3" t="s">
        <v>7709</v>
      </c>
      <c r="W1082" s="2">
        <v>350</v>
      </c>
      <c r="X1082" s="2"/>
      <c r="Y1082" s="2"/>
      <c r="Z1082" s="2"/>
      <c r="AA1082" s="2"/>
      <c r="AB1082" s="2"/>
      <c r="AC1082" s="2"/>
      <c r="AD1082" s="2"/>
      <c r="AE1082" s="2"/>
      <c r="AF1082" s="2"/>
      <c r="AG1082" s="2"/>
      <c r="AH1082" s="2"/>
      <c r="AI1082" s="2"/>
      <c r="AJ1082" s="2"/>
      <c r="AK1082" s="2"/>
      <c r="AL1082" s="2"/>
      <c r="AM1082" s="2"/>
      <c r="AN1082" s="2"/>
    </row>
    <row r="1083" spans="2:40">
      <c r="B1083" s="26">
        <v>2058</v>
      </c>
      <c r="C1083" s="26" t="str">
        <f t="shared" si="128"/>
        <v>Y</v>
      </c>
      <c r="D1083" s="26" t="b">
        <f t="shared" si="129"/>
        <v>1</v>
      </c>
      <c r="E1083" s="26" t="str">
        <f t="shared" si="130"/>
        <v>Y</v>
      </c>
      <c r="F1083" s="2" t="s">
        <v>9431</v>
      </c>
      <c r="G1083" s="2" t="str">
        <f t="shared" si="131"/>
        <v>ConTab_BOM_KP_Baseplates_2058</v>
      </c>
      <c r="H1083" s="16" t="s">
        <v>398</v>
      </c>
      <c r="I1083" s="16"/>
      <c r="J1083" s="16"/>
      <c r="K1083" s="31" t="s">
        <v>7701</v>
      </c>
      <c r="L1083" s="31" t="s">
        <v>7702</v>
      </c>
      <c r="M1083" s="31" t="s">
        <v>7703</v>
      </c>
      <c r="N1083" s="2" t="s">
        <v>8982</v>
      </c>
      <c r="O1083" s="2" t="s">
        <v>7705</v>
      </c>
      <c r="P1083" s="155" t="s">
        <v>7706</v>
      </c>
      <c r="Q1083" s="2" t="s">
        <v>8955</v>
      </c>
      <c r="R1083" s="2">
        <v>96700836</v>
      </c>
      <c r="S1083" s="159" t="s">
        <v>9432</v>
      </c>
      <c r="T1083" s="159">
        <v>4163</v>
      </c>
      <c r="U1083" s="159" t="s">
        <v>107</v>
      </c>
      <c r="V1083" s="3" t="s">
        <v>7709</v>
      </c>
      <c r="W1083" s="2">
        <v>420</v>
      </c>
      <c r="X1083" s="2"/>
      <c r="Y1083" s="2"/>
      <c r="Z1083" s="2"/>
      <c r="AA1083" s="2"/>
      <c r="AB1083" s="2"/>
      <c r="AC1083" s="2"/>
      <c r="AD1083" s="2"/>
      <c r="AE1083" s="2"/>
      <c r="AF1083" s="2"/>
      <c r="AG1083" s="2"/>
      <c r="AH1083" s="2"/>
      <c r="AI1083" s="2"/>
      <c r="AJ1083" s="2"/>
      <c r="AK1083" s="2"/>
      <c r="AL1083" s="2"/>
      <c r="AM1083" s="2"/>
      <c r="AN1083" s="2"/>
    </row>
    <row r="1084" spans="2:40">
      <c r="B1084" s="26">
        <v>2059</v>
      </c>
      <c r="C1084" s="26" t="str">
        <f t="shared" si="128"/>
        <v>Y</v>
      </c>
      <c r="D1084" s="26" t="b">
        <f t="shared" si="129"/>
        <v>1</v>
      </c>
      <c r="E1084" s="26" t="str">
        <f t="shared" si="130"/>
        <v>Y</v>
      </c>
      <c r="F1084" s="2" t="s">
        <v>9433</v>
      </c>
      <c r="G1084" s="2" t="str">
        <f t="shared" si="131"/>
        <v>ConTab_BOM_KP_Baseplates_2059</v>
      </c>
      <c r="H1084" s="16" t="s">
        <v>398</v>
      </c>
      <c r="I1084" s="16"/>
      <c r="J1084" s="16"/>
      <c r="K1084" s="31" t="s">
        <v>7701</v>
      </c>
      <c r="L1084" s="31" t="s">
        <v>7702</v>
      </c>
      <c r="M1084" s="31" t="s">
        <v>7703</v>
      </c>
      <c r="N1084" s="2" t="s">
        <v>8986</v>
      </c>
      <c r="O1084" s="2" t="s">
        <v>7705</v>
      </c>
      <c r="P1084" s="155" t="s">
        <v>7706</v>
      </c>
      <c r="Q1084" s="2" t="s">
        <v>8955</v>
      </c>
      <c r="R1084" s="2">
        <v>96700836</v>
      </c>
      <c r="S1084" s="159" t="s">
        <v>9434</v>
      </c>
      <c r="T1084" s="159">
        <v>4163</v>
      </c>
      <c r="U1084" s="159" t="s">
        <v>107</v>
      </c>
      <c r="V1084" s="3" t="s">
        <v>7709</v>
      </c>
      <c r="W1084" s="2">
        <v>420</v>
      </c>
      <c r="X1084" s="2"/>
      <c r="Y1084" s="2"/>
      <c r="Z1084" s="2"/>
      <c r="AA1084" s="2"/>
      <c r="AB1084" s="2"/>
      <c r="AC1084" s="2"/>
      <c r="AD1084" s="2"/>
      <c r="AE1084" s="2"/>
      <c r="AF1084" s="2"/>
      <c r="AG1084" s="2"/>
      <c r="AH1084" s="2"/>
      <c r="AI1084" s="2"/>
      <c r="AJ1084" s="2"/>
      <c r="AK1084" s="2"/>
      <c r="AL1084" s="2"/>
      <c r="AM1084" s="2"/>
      <c r="AN1084" s="2"/>
    </row>
    <row r="1085" spans="2:40">
      <c r="B1085" s="26">
        <v>2060</v>
      </c>
      <c r="C1085" s="26" t="str">
        <f t="shared" si="128"/>
        <v>Y</v>
      </c>
      <c r="D1085" s="26" t="b">
        <f t="shared" si="129"/>
        <v>1</v>
      </c>
      <c r="E1085" s="26" t="str">
        <f t="shared" si="130"/>
        <v>Y</v>
      </c>
      <c r="F1085" s="2" t="s">
        <v>9435</v>
      </c>
      <c r="G1085" s="2" t="str">
        <f t="shared" si="131"/>
        <v>ConTab_BOM_KP_Baseplates_2060</v>
      </c>
      <c r="H1085" s="16" t="s">
        <v>398</v>
      </c>
      <c r="I1085" s="16"/>
      <c r="J1085" s="16"/>
      <c r="K1085" s="31" t="s">
        <v>7701</v>
      </c>
      <c r="L1085" s="31" t="s">
        <v>7702</v>
      </c>
      <c r="M1085" s="31" t="s">
        <v>7703</v>
      </c>
      <c r="N1085" s="2" t="s">
        <v>7725</v>
      </c>
      <c r="O1085" s="2" t="s">
        <v>7705</v>
      </c>
      <c r="P1085" s="155" t="s">
        <v>7737</v>
      </c>
      <c r="Q1085" s="2" t="s">
        <v>7757</v>
      </c>
      <c r="R1085" s="2">
        <v>96700837</v>
      </c>
      <c r="S1085" s="159" t="s">
        <v>9436</v>
      </c>
      <c r="T1085" s="159">
        <v>1912</v>
      </c>
      <c r="U1085" s="159" t="s">
        <v>107</v>
      </c>
      <c r="V1085" s="3" t="s">
        <v>7709</v>
      </c>
      <c r="W1085" s="2">
        <v>140</v>
      </c>
      <c r="X1085" s="2"/>
      <c r="Y1085" s="2"/>
      <c r="Z1085" s="2"/>
      <c r="AA1085" s="2"/>
      <c r="AB1085" s="2"/>
      <c r="AC1085" s="2"/>
      <c r="AD1085" s="2"/>
      <c r="AE1085" s="2"/>
      <c r="AF1085" s="2"/>
      <c r="AG1085" s="2"/>
      <c r="AH1085" s="2"/>
      <c r="AI1085" s="2"/>
      <c r="AJ1085" s="2"/>
      <c r="AK1085" s="2"/>
      <c r="AL1085" s="2"/>
      <c r="AM1085" s="2"/>
      <c r="AN1085" s="2"/>
    </row>
    <row r="1086" spans="2:40">
      <c r="B1086" s="26">
        <v>2061</v>
      </c>
      <c r="C1086" s="26" t="str">
        <f t="shared" si="128"/>
        <v>Y</v>
      </c>
      <c r="D1086" s="26" t="b">
        <f t="shared" si="129"/>
        <v>1</v>
      </c>
      <c r="E1086" s="26" t="str">
        <f t="shared" si="130"/>
        <v>Y</v>
      </c>
      <c r="F1086" s="2" t="s">
        <v>9437</v>
      </c>
      <c r="G1086" s="2" t="str">
        <f t="shared" si="131"/>
        <v>ConTab_BOM_KP_Baseplates_2061</v>
      </c>
      <c r="H1086" s="16" t="s">
        <v>398</v>
      </c>
      <c r="I1086" s="16"/>
      <c r="J1086" s="16"/>
      <c r="K1086" s="31" t="s">
        <v>7701</v>
      </c>
      <c r="L1086" s="31" t="s">
        <v>7702</v>
      </c>
      <c r="M1086" s="31" t="s">
        <v>7703</v>
      </c>
      <c r="N1086" s="2" t="s">
        <v>7729</v>
      </c>
      <c r="O1086" s="2" t="s">
        <v>7705</v>
      </c>
      <c r="P1086" s="155" t="s">
        <v>7737</v>
      </c>
      <c r="Q1086" s="2" t="s">
        <v>7757</v>
      </c>
      <c r="R1086" s="2">
        <v>96700837</v>
      </c>
      <c r="S1086" s="159" t="s">
        <v>9436</v>
      </c>
      <c r="T1086" s="159">
        <v>1912</v>
      </c>
      <c r="U1086" s="159" t="s">
        <v>107</v>
      </c>
      <c r="V1086" s="3" t="s">
        <v>7709</v>
      </c>
      <c r="W1086" s="2">
        <v>140</v>
      </c>
      <c r="X1086" s="2"/>
      <c r="Y1086" s="2"/>
      <c r="Z1086" s="2"/>
      <c r="AA1086" s="2"/>
      <c r="AB1086" s="2"/>
      <c r="AC1086" s="2"/>
      <c r="AD1086" s="2"/>
      <c r="AE1086" s="2"/>
      <c r="AF1086" s="2"/>
      <c r="AG1086" s="2"/>
      <c r="AH1086" s="2"/>
      <c r="AI1086" s="2"/>
      <c r="AJ1086" s="2"/>
      <c r="AK1086" s="2"/>
      <c r="AL1086" s="2"/>
      <c r="AM1086" s="2"/>
      <c r="AN1086" s="2"/>
    </row>
    <row r="1087" spans="2:40">
      <c r="B1087" s="26">
        <v>2062</v>
      </c>
      <c r="C1087" s="26" t="str">
        <f t="shared" si="128"/>
        <v>Y</v>
      </c>
      <c r="D1087" s="26" t="b">
        <f t="shared" si="129"/>
        <v>1</v>
      </c>
      <c r="E1087" s="26" t="str">
        <f t="shared" si="130"/>
        <v>Y</v>
      </c>
      <c r="F1087" s="2" t="s">
        <v>9438</v>
      </c>
      <c r="G1087" s="2" t="str">
        <f t="shared" si="131"/>
        <v>ConTab_BOM_KP_Baseplates_2062</v>
      </c>
      <c r="H1087" s="16" t="s">
        <v>398</v>
      </c>
      <c r="I1087" s="16"/>
      <c r="J1087" s="16"/>
      <c r="K1087" s="31" t="s">
        <v>7701</v>
      </c>
      <c r="L1087" s="31" t="s">
        <v>7702</v>
      </c>
      <c r="M1087" s="31" t="s">
        <v>7703</v>
      </c>
      <c r="N1087" s="2" t="s">
        <v>7900</v>
      </c>
      <c r="O1087" s="2" t="s">
        <v>7705</v>
      </c>
      <c r="P1087" s="155" t="s">
        <v>7737</v>
      </c>
      <c r="Q1087" s="2" t="s">
        <v>7757</v>
      </c>
      <c r="R1087" s="2">
        <v>96700838</v>
      </c>
      <c r="S1087" s="159" t="s">
        <v>9439</v>
      </c>
      <c r="T1087" s="159">
        <v>2050</v>
      </c>
      <c r="U1087" s="159" t="s">
        <v>107</v>
      </c>
      <c r="V1087" s="3" t="s">
        <v>7709</v>
      </c>
      <c r="W1087" s="2">
        <v>205</v>
      </c>
      <c r="X1087" s="2"/>
      <c r="Y1087" s="2"/>
      <c r="Z1087" s="2"/>
      <c r="AA1087" s="2"/>
      <c r="AB1087" s="2"/>
      <c r="AC1087" s="2"/>
      <c r="AD1087" s="2"/>
      <c r="AE1087" s="2"/>
      <c r="AF1087" s="2"/>
      <c r="AG1087" s="2"/>
      <c r="AH1087" s="2"/>
      <c r="AI1087" s="2"/>
      <c r="AJ1087" s="2"/>
      <c r="AK1087" s="2"/>
      <c r="AL1087" s="2"/>
      <c r="AM1087" s="2"/>
      <c r="AN1087" s="2"/>
    </row>
    <row r="1088" spans="2:40">
      <c r="B1088" s="26">
        <v>2063</v>
      </c>
      <c r="C1088" s="26" t="str">
        <f t="shared" si="128"/>
        <v>Y</v>
      </c>
      <c r="D1088" s="26" t="b">
        <f t="shared" si="129"/>
        <v>1</v>
      </c>
      <c r="E1088" s="26" t="str">
        <f t="shared" si="130"/>
        <v>Y</v>
      </c>
      <c r="F1088" s="2" t="s">
        <v>9440</v>
      </c>
      <c r="G1088" s="2" t="str">
        <f t="shared" si="131"/>
        <v>ConTab_BOM_KP_Baseplates_2063</v>
      </c>
      <c r="H1088" s="16" t="s">
        <v>398</v>
      </c>
      <c r="I1088" s="16"/>
      <c r="J1088" s="16"/>
      <c r="K1088" s="31" t="s">
        <v>7701</v>
      </c>
      <c r="L1088" s="31" t="s">
        <v>7702</v>
      </c>
      <c r="M1088" s="31" t="s">
        <v>7703</v>
      </c>
      <c r="N1088" s="2" t="s">
        <v>7903</v>
      </c>
      <c r="O1088" s="2" t="s">
        <v>7705</v>
      </c>
      <c r="P1088" s="155" t="s">
        <v>7737</v>
      </c>
      <c r="Q1088" s="2" t="s">
        <v>7757</v>
      </c>
      <c r="R1088" s="2">
        <v>96700838</v>
      </c>
      <c r="S1088" s="159" t="s">
        <v>9439</v>
      </c>
      <c r="T1088" s="159">
        <v>2050</v>
      </c>
      <c r="U1088" s="159" t="s">
        <v>107</v>
      </c>
      <c r="V1088" s="3" t="s">
        <v>7709</v>
      </c>
      <c r="W1088" s="2">
        <v>205</v>
      </c>
      <c r="X1088" s="2"/>
      <c r="Y1088" s="2"/>
      <c r="Z1088" s="2"/>
      <c r="AA1088" s="2"/>
      <c r="AB1088" s="2"/>
      <c r="AC1088" s="2"/>
      <c r="AD1088" s="2"/>
      <c r="AE1088" s="2"/>
      <c r="AF1088" s="2"/>
      <c r="AG1088" s="2"/>
      <c r="AH1088" s="2"/>
      <c r="AI1088" s="2"/>
      <c r="AJ1088" s="2"/>
      <c r="AK1088" s="2"/>
      <c r="AL1088" s="2"/>
      <c r="AM1088" s="2"/>
      <c r="AN1088" s="2"/>
    </row>
    <row r="1089" spans="2:40">
      <c r="B1089" s="26">
        <v>2064</v>
      </c>
      <c r="C1089" s="26" t="str">
        <f t="shared" si="128"/>
        <v>Y</v>
      </c>
      <c r="D1089" s="26" t="b">
        <f t="shared" si="129"/>
        <v>1</v>
      </c>
      <c r="E1089" s="26" t="str">
        <f t="shared" si="130"/>
        <v>Y</v>
      </c>
      <c r="F1089" s="2" t="s">
        <v>9441</v>
      </c>
      <c r="G1089" s="2" t="str">
        <f t="shared" si="131"/>
        <v>ConTab_BOM_KP_Baseplates_2064</v>
      </c>
      <c r="H1089" s="16" t="s">
        <v>398</v>
      </c>
      <c r="I1089" s="16"/>
      <c r="J1089" s="16"/>
      <c r="K1089" s="31" t="s">
        <v>7701</v>
      </c>
      <c r="L1089" s="31" t="s">
        <v>7702</v>
      </c>
      <c r="M1089" s="31" t="s">
        <v>7703</v>
      </c>
      <c r="N1089" s="2" t="s">
        <v>8187</v>
      </c>
      <c r="O1089" s="2" t="s">
        <v>7705</v>
      </c>
      <c r="P1089" s="155" t="s">
        <v>7737</v>
      </c>
      <c r="Q1089" s="2" t="s">
        <v>8046</v>
      </c>
      <c r="R1089" s="2">
        <v>96700839</v>
      </c>
      <c r="S1089" s="159" t="s">
        <v>9442</v>
      </c>
      <c r="T1089" s="159">
        <v>2186</v>
      </c>
      <c r="U1089" s="159" t="s">
        <v>107</v>
      </c>
      <c r="V1089" s="3" t="s">
        <v>7709</v>
      </c>
      <c r="W1089" s="2">
        <v>240</v>
      </c>
      <c r="X1089" s="2"/>
      <c r="Y1089" s="2"/>
      <c r="Z1089" s="2"/>
      <c r="AA1089" s="2"/>
      <c r="AB1089" s="2"/>
      <c r="AC1089" s="2"/>
      <c r="AD1089" s="2"/>
      <c r="AE1089" s="2"/>
      <c r="AF1089" s="2"/>
      <c r="AG1089" s="2"/>
      <c r="AH1089" s="2"/>
      <c r="AI1089" s="2"/>
      <c r="AJ1089" s="2"/>
      <c r="AK1089" s="2"/>
      <c r="AL1089" s="2"/>
      <c r="AM1089" s="2"/>
      <c r="AN1089" s="2"/>
    </row>
    <row r="1090" spans="2:40">
      <c r="B1090" s="26">
        <v>2065</v>
      </c>
      <c r="C1090" s="26" t="str">
        <f t="shared" si="128"/>
        <v>Y</v>
      </c>
      <c r="D1090" s="26" t="b">
        <f t="shared" si="129"/>
        <v>1</v>
      </c>
      <c r="E1090" s="26" t="str">
        <f t="shared" si="130"/>
        <v>Y</v>
      </c>
      <c r="F1090" s="2" t="s">
        <v>9443</v>
      </c>
      <c r="G1090" s="2" t="str">
        <f t="shared" si="131"/>
        <v>ConTab_BOM_KP_Baseplates_2065</v>
      </c>
      <c r="H1090" s="16" t="s">
        <v>398</v>
      </c>
      <c r="I1090" s="16"/>
      <c r="J1090" s="16"/>
      <c r="K1090" s="31" t="s">
        <v>7701</v>
      </c>
      <c r="L1090" s="31" t="s">
        <v>7702</v>
      </c>
      <c r="M1090" s="31" t="s">
        <v>7703</v>
      </c>
      <c r="N1090" s="2" t="s">
        <v>8191</v>
      </c>
      <c r="O1090" s="2" t="s">
        <v>7705</v>
      </c>
      <c r="P1090" s="155" t="s">
        <v>7737</v>
      </c>
      <c r="Q1090" s="2" t="s">
        <v>8046</v>
      </c>
      <c r="R1090" s="2">
        <v>96700839</v>
      </c>
      <c r="S1090" s="159" t="s">
        <v>9442</v>
      </c>
      <c r="T1090" s="159">
        <v>2186</v>
      </c>
      <c r="U1090" s="159" t="s">
        <v>107</v>
      </c>
      <c r="V1090" s="3" t="s">
        <v>7709</v>
      </c>
      <c r="W1090" s="2">
        <v>240</v>
      </c>
      <c r="X1090" s="2"/>
      <c r="Y1090" s="2"/>
      <c r="Z1090" s="2"/>
      <c r="AA1090" s="2"/>
      <c r="AB1090" s="2"/>
      <c r="AC1090" s="2"/>
      <c r="AD1090" s="2"/>
      <c r="AE1090" s="2"/>
      <c r="AF1090" s="2"/>
      <c r="AG1090" s="2"/>
      <c r="AH1090" s="2"/>
      <c r="AI1090" s="2"/>
      <c r="AJ1090" s="2"/>
      <c r="AK1090" s="2"/>
      <c r="AL1090" s="2"/>
      <c r="AM1090" s="2"/>
      <c r="AN1090" s="2"/>
    </row>
    <row r="1091" spans="2:40">
      <c r="B1091" s="26">
        <v>2066</v>
      </c>
      <c r="C1091" s="26" t="str">
        <f t="shared" si="128"/>
        <v>Y</v>
      </c>
      <c r="D1091" s="26" t="b">
        <f t="shared" si="129"/>
        <v>1</v>
      </c>
      <c r="E1091" s="26" t="str">
        <f t="shared" si="130"/>
        <v>Y</v>
      </c>
      <c r="F1091" s="2" t="s">
        <v>9444</v>
      </c>
      <c r="G1091" s="2" t="str">
        <f t="shared" si="131"/>
        <v>ConTab_BOM_KP_Baseplates_2066</v>
      </c>
      <c r="H1091" s="16" t="s">
        <v>398</v>
      </c>
      <c r="I1091" s="16"/>
      <c r="J1091" s="16"/>
      <c r="K1091" s="31" t="s">
        <v>7701</v>
      </c>
      <c r="L1091" s="31" t="s">
        <v>7702</v>
      </c>
      <c r="M1091" s="31" t="s">
        <v>7703</v>
      </c>
      <c r="N1091" s="2" t="s">
        <v>8695</v>
      </c>
      <c r="O1091" s="2" t="s">
        <v>7705</v>
      </c>
      <c r="P1091" s="155" t="s">
        <v>7737</v>
      </c>
      <c r="Q1091" s="2" t="s">
        <v>8332</v>
      </c>
      <c r="R1091" s="2">
        <v>96700840</v>
      </c>
      <c r="S1091" s="159" t="s">
        <v>9445</v>
      </c>
      <c r="T1091" s="159">
        <v>2322</v>
      </c>
      <c r="U1091" s="159" t="s">
        <v>107</v>
      </c>
      <c r="V1091" s="3" t="s">
        <v>7709</v>
      </c>
      <c r="W1091" s="2">
        <v>270</v>
      </c>
      <c r="X1091" s="2"/>
      <c r="Y1091" s="2"/>
      <c r="Z1091" s="2"/>
      <c r="AA1091" s="2"/>
      <c r="AB1091" s="2"/>
      <c r="AC1091" s="2"/>
      <c r="AD1091" s="2"/>
      <c r="AE1091" s="2"/>
      <c r="AF1091" s="2"/>
      <c r="AG1091" s="2"/>
      <c r="AH1091" s="2"/>
      <c r="AI1091" s="2"/>
      <c r="AJ1091" s="2"/>
      <c r="AK1091" s="2"/>
      <c r="AL1091" s="2"/>
      <c r="AM1091" s="2"/>
      <c r="AN1091" s="2"/>
    </row>
    <row r="1092" spans="2:40">
      <c r="B1092" s="26">
        <v>2067</v>
      </c>
      <c r="C1092" s="26" t="str">
        <f t="shared" si="128"/>
        <v>Y</v>
      </c>
      <c r="D1092" s="26" t="b">
        <f t="shared" si="129"/>
        <v>1</v>
      </c>
      <c r="E1092" s="26" t="str">
        <f t="shared" si="130"/>
        <v>Y</v>
      </c>
      <c r="F1092" s="2" t="s">
        <v>9446</v>
      </c>
      <c r="G1092" s="2" t="str">
        <f t="shared" si="131"/>
        <v>ConTab_BOM_KP_Baseplates_2067</v>
      </c>
      <c r="H1092" s="16" t="s">
        <v>398</v>
      </c>
      <c r="I1092" s="16"/>
      <c r="J1092" s="16"/>
      <c r="K1092" s="31" t="s">
        <v>7701</v>
      </c>
      <c r="L1092" s="31" t="s">
        <v>7702</v>
      </c>
      <c r="M1092" s="31" t="s">
        <v>7703</v>
      </c>
      <c r="N1092" s="2" t="s">
        <v>8699</v>
      </c>
      <c r="O1092" s="2" t="s">
        <v>7705</v>
      </c>
      <c r="P1092" s="155" t="s">
        <v>7737</v>
      </c>
      <c r="Q1092" s="2" t="s">
        <v>8332</v>
      </c>
      <c r="R1092" s="2">
        <v>96700840</v>
      </c>
      <c r="S1092" s="159" t="s">
        <v>9445</v>
      </c>
      <c r="T1092" s="159">
        <v>2322</v>
      </c>
      <c r="U1092" s="159" t="s">
        <v>107</v>
      </c>
      <c r="V1092" s="3" t="s">
        <v>7709</v>
      </c>
      <c r="W1092" s="2">
        <v>270</v>
      </c>
      <c r="X1092" s="2"/>
      <c r="Y1092" s="2"/>
      <c r="Z1092" s="2"/>
      <c r="AA1092" s="2"/>
      <c r="AB1092" s="2"/>
      <c r="AC1092" s="2"/>
      <c r="AD1092" s="2"/>
      <c r="AE1092" s="2"/>
      <c r="AF1092" s="2"/>
      <c r="AG1092" s="2"/>
      <c r="AH1092" s="2"/>
      <c r="AI1092" s="2"/>
      <c r="AJ1092" s="2"/>
      <c r="AK1092" s="2"/>
      <c r="AL1092" s="2"/>
      <c r="AM1092" s="2"/>
      <c r="AN1092" s="2"/>
    </row>
    <row r="1093" spans="2:40">
      <c r="B1093" s="26">
        <v>2068</v>
      </c>
      <c r="C1093" s="26" t="str">
        <f t="shared" si="128"/>
        <v>Y</v>
      </c>
      <c r="D1093" s="26" t="b">
        <f t="shared" si="129"/>
        <v>1</v>
      </c>
      <c r="E1093" s="26" t="str">
        <f t="shared" si="130"/>
        <v>Y</v>
      </c>
      <c r="F1093" s="2" t="s">
        <v>9447</v>
      </c>
      <c r="G1093" s="2" t="str">
        <f t="shared" si="131"/>
        <v>ConTab_BOM_KP_Baseplates_2068</v>
      </c>
      <c r="H1093" s="16" t="s">
        <v>398</v>
      </c>
      <c r="I1093" s="16"/>
      <c r="J1093" s="16"/>
      <c r="K1093" s="31" t="s">
        <v>7701</v>
      </c>
      <c r="L1093" s="31" t="s">
        <v>7702</v>
      </c>
      <c r="M1093" s="31" t="s">
        <v>7703</v>
      </c>
      <c r="N1093" s="2" t="s">
        <v>7762</v>
      </c>
      <c r="O1093" s="2" t="s">
        <v>7705</v>
      </c>
      <c r="P1093" s="155" t="s">
        <v>7737</v>
      </c>
      <c r="Q1093" s="2" t="s">
        <v>7757</v>
      </c>
      <c r="R1093" s="2">
        <v>96700841</v>
      </c>
      <c r="S1093" s="159" t="s">
        <v>9448</v>
      </c>
      <c r="T1093" s="159">
        <v>2255</v>
      </c>
      <c r="U1093" s="159" t="s">
        <v>107</v>
      </c>
      <c r="V1093" s="3" t="s">
        <v>7709</v>
      </c>
      <c r="W1093" s="2">
        <v>270</v>
      </c>
      <c r="X1093" s="2"/>
      <c r="Y1093" s="2"/>
      <c r="Z1093" s="2"/>
      <c r="AA1093" s="2"/>
      <c r="AB1093" s="2"/>
      <c r="AC1093" s="2"/>
      <c r="AD1093" s="2"/>
      <c r="AE1093" s="2"/>
      <c r="AF1093" s="2"/>
      <c r="AG1093" s="2"/>
      <c r="AH1093" s="2"/>
      <c r="AI1093" s="2"/>
      <c r="AJ1093" s="2"/>
      <c r="AK1093" s="2"/>
      <c r="AL1093" s="2"/>
      <c r="AM1093" s="2"/>
      <c r="AN1093" s="2"/>
    </row>
    <row r="1094" spans="2:40">
      <c r="B1094" s="26">
        <v>2069</v>
      </c>
      <c r="C1094" s="26" t="str">
        <f t="shared" si="128"/>
        <v>Y</v>
      </c>
      <c r="D1094" s="26" t="b">
        <f t="shared" si="129"/>
        <v>1</v>
      </c>
      <c r="E1094" s="26" t="str">
        <f t="shared" si="130"/>
        <v>Y</v>
      </c>
      <c r="F1094" s="2" t="s">
        <v>9449</v>
      </c>
      <c r="G1094" s="2" t="str">
        <f t="shared" si="131"/>
        <v>ConTab_BOM_KP_Baseplates_2069</v>
      </c>
      <c r="H1094" s="16" t="s">
        <v>398</v>
      </c>
      <c r="I1094" s="16"/>
      <c r="J1094" s="16"/>
      <c r="K1094" s="31" t="s">
        <v>7701</v>
      </c>
      <c r="L1094" s="31" t="s">
        <v>7702</v>
      </c>
      <c r="M1094" s="31" t="s">
        <v>7703</v>
      </c>
      <c r="N1094" s="2" t="s">
        <v>7765</v>
      </c>
      <c r="O1094" s="2" t="s">
        <v>7705</v>
      </c>
      <c r="P1094" s="155" t="s">
        <v>7737</v>
      </c>
      <c r="Q1094" s="2" t="s">
        <v>7757</v>
      </c>
      <c r="R1094" s="2">
        <v>96700841</v>
      </c>
      <c r="S1094" s="159" t="s">
        <v>9448</v>
      </c>
      <c r="T1094" s="159">
        <v>2255</v>
      </c>
      <c r="U1094" s="159" t="s">
        <v>107</v>
      </c>
      <c r="V1094" s="3" t="s">
        <v>7709</v>
      </c>
      <c r="W1094" s="2">
        <v>270</v>
      </c>
      <c r="X1094" s="2"/>
      <c r="Y1094" s="2"/>
      <c r="Z1094" s="2"/>
      <c r="AA1094" s="2"/>
      <c r="AB1094" s="2"/>
      <c r="AC1094" s="2"/>
      <c r="AD1094" s="2"/>
      <c r="AE1094" s="2"/>
      <c r="AF1094" s="2"/>
      <c r="AG1094" s="2"/>
      <c r="AH1094" s="2"/>
      <c r="AI1094" s="2"/>
      <c r="AJ1094" s="2"/>
      <c r="AK1094" s="2"/>
      <c r="AL1094" s="2"/>
      <c r="AM1094" s="2"/>
      <c r="AN1094" s="2"/>
    </row>
    <row r="1095" spans="2:40">
      <c r="B1095" s="26">
        <v>2070</v>
      </c>
      <c r="C1095" s="26" t="str">
        <f t="shared" si="128"/>
        <v>Y</v>
      </c>
      <c r="D1095" s="26" t="b">
        <f t="shared" si="129"/>
        <v>1</v>
      </c>
      <c r="E1095" s="26" t="str">
        <f t="shared" si="130"/>
        <v>Y</v>
      </c>
      <c r="F1095" s="2" t="s">
        <v>9450</v>
      </c>
      <c r="G1095" s="2" t="str">
        <f t="shared" si="131"/>
        <v>ConTab_BOM_KP_Baseplates_2070</v>
      </c>
      <c r="H1095" s="16" t="s">
        <v>398</v>
      </c>
      <c r="I1095" s="16"/>
      <c r="J1095" s="16"/>
      <c r="K1095" s="31" t="s">
        <v>7701</v>
      </c>
      <c r="L1095" s="31" t="s">
        <v>7702</v>
      </c>
      <c r="M1095" s="31" t="s">
        <v>7703</v>
      </c>
      <c r="N1095" s="2" t="s">
        <v>8954</v>
      </c>
      <c r="O1095" s="2" t="s">
        <v>7705</v>
      </c>
      <c r="P1095" s="155" t="s">
        <v>7737</v>
      </c>
      <c r="Q1095" s="2" t="s">
        <v>8975</v>
      </c>
      <c r="R1095" s="2">
        <v>96700842</v>
      </c>
      <c r="S1095" s="159" t="s">
        <v>9451</v>
      </c>
      <c r="T1095" s="159">
        <v>2800</v>
      </c>
      <c r="U1095" s="159" t="s">
        <v>107</v>
      </c>
      <c r="V1095" s="3" t="s">
        <v>7709</v>
      </c>
      <c r="W1095" s="2">
        <v>350</v>
      </c>
      <c r="X1095" s="2"/>
      <c r="Y1095" s="2"/>
      <c r="Z1095" s="2"/>
      <c r="AA1095" s="2"/>
      <c r="AB1095" s="2"/>
      <c r="AC1095" s="2"/>
      <c r="AD1095" s="2"/>
      <c r="AE1095" s="2"/>
      <c r="AF1095" s="2"/>
      <c r="AG1095" s="2"/>
      <c r="AH1095" s="2"/>
      <c r="AI1095" s="2"/>
      <c r="AJ1095" s="2"/>
      <c r="AK1095" s="2"/>
      <c r="AL1095" s="2"/>
      <c r="AM1095" s="2"/>
      <c r="AN1095" s="2"/>
    </row>
    <row r="1096" spans="2:40">
      <c r="B1096" s="26">
        <v>2071</v>
      </c>
      <c r="C1096" s="26" t="str">
        <f t="shared" si="128"/>
        <v>Y</v>
      </c>
      <c r="D1096" s="26" t="b">
        <f t="shared" si="129"/>
        <v>1</v>
      </c>
      <c r="E1096" s="26" t="str">
        <f t="shared" si="130"/>
        <v>Y</v>
      </c>
      <c r="F1096" s="2" t="s">
        <v>9452</v>
      </c>
      <c r="G1096" s="2" t="str">
        <f t="shared" si="131"/>
        <v>ConTab_BOM_KP_Baseplates_2071</v>
      </c>
      <c r="H1096" s="16" t="s">
        <v>398</v>
      </c>
      <c r="I1096" s="16"/>
      <c r="J1096" s="16"/>
      <c r="K1096" s="31" t="s">
        <v>7701</v>
      </c>
      <c r="L1096" s="31" t="s">
        <v>7702</v>
      </c>
      <c r="M1096" s="31" t="s">
        <v>7703</v>
      </c>
      <c r="N1096" s="2" t="s">
        <v>8958</v>
      </c>
      <c r="O1096" s="2" t="s">
        <v>7705</v>
      </c>
      <c r="P1096" s="155" t="s">
        <v>7737</v>
      </c>
      <c r="Q1096" s="2" t="s">
        <v>8975</v>
      </c>
      <c r="R1096" s="2">
        <v>96700842</v>
      </c>
      <c r="S1096" s="159" t="s">
        <v>9451</v>
      </c>
      <c r="T1096" s="159">
        <v>2800</v>
      </c>
      <c r="U1096" s="159" t="s">
        <v>107</v>
      </c>
      <c r="V1096" s="3" t="s">
        <v>7709</v>
      </c>
      <c r="W1096" s="2">
        <v>350</v>
      </c>
      <c r="X1096" s="2"/>
      <c r="Y1096" s="2"/>
      <c r="Z1096" s="2"/>
      <c r="AA1096" s="2"/>
      <c r="AB1096" s="2"/>
      <c r="AC1096" s="2"/>
      <c r="AD1096" s="2"/>
      <c r="AE1096" s="2"/>
      <c r="AF1096" s="2"/>
      <c r="AG1096" s="2"/>
      <c r="AH1096" s="2"/>
      <c r="AI1096" s="2"/>
      <c r="AJ1096" s="2"/>
      <c r="AK1096" s="2"/>
      <c r="AL1096" s="2"/>
      <c r="AM1096" s="2"/>
      <c r="AN1096" s="2"/>
    </row>
    <row r="1097" spans="2:40">
      <c r="B1097" s="26">
        <v>2072</v>
      </c>
      <c r="C1097" s="26" t="str">
        <f t="shared" si="128"/>
        <v>Y</v>
      </c>
      <c r="D1097" s="26" t="b">
        <f t="shared" si="129"/>
        <v>1</v>
      </c>
      <c r="E1097" s="26" t="str">
        <f t="shared" si="130"/>
        <v>Y</v>
      </c>
      <c r="F1097" s="2" t="s">
        <v>9453</v>
      </c>
      <c r="G1097" s="2" t="str">
        <f t="shared" si="131"/>
        <v>ConTab_BOM_KP_Baseplates_2072</v>
      </c>
      <c r="H1097" s="16" t="s">
        <v>398</v>
      </c>
      <c r="I1097" s="16"/>
      <c r="J1097" s="16"/>
      <c r="K1097" s="31" t="s">
        <v>7701</v>
      </c>
      <c r="L1097" s="31" t="s">
        <v>7702</v>
      </c>
      <c r="M1097" s="31" t="s">
        <v>7703</v>
      </c>
      <c r="N1097" s="2" t="s">
        <v>8326</v>
      </c>
      <c r="O1097" s="2" t="s">
        <v>7705</v>
      </c>
      <c r="P1097" s="155" t="s">
        <v>7737</v>
      </c>
      <c r="Q1097" s="2" t="s">
        <v>8332</v>
      </c>
      <c r="R1097" s="2">
        <v>96700843</v>
      </c>
      <c r="S1097" s="159" t="s">
        <v>9454</v>
      </c>
      <c r="T1097" s="159">
        <v>2663</v>
      </c>
      <c r="U1097" s="159" t="s">
        <v>107</v>
      </c>
      <c r="V1097" s="3" t="s">
        <v>7709</v>
      </c>
      <c r="W1097" s="2">
        <v>350</v>
      </c>
      <c r="X1097" s="2"/>
      <c r="Y1097" s="2"/>
      <c r="Z1097" s="2"/>
      <c r="AA1097" s="2"/>
      <c r="AB1097" s="2"/>
      <c r="AC1097" s="2"/>
      <c r="AD1097" s="2"/>
      <c r="AE1097" s="2"/>
      <c r="AF1097" s="2"/>
      <c r="AG1097" s="2"/>
      <c r="AH1097" s="2"/>
      <c r="AI1097" s="2"/>
      <c r="AJ1097" s="2"/>
      <c r="AK1097" s="2"/>
      <c r="AL1097" s="2"/>
      <c r="AM1097" s="2"/>
      <c r="AN1097" s="2"/>
    </row>
    <row r="1098" spans="2:40">
      <c r="B1098" s="26">
        <v>2073</v>
      </c>
      <c r="C1098" s="26" t="str">
        <f t="shared" si="128"/>
        <v>Y</v>
      </c>
      <c r="D1098" s="26" t="b">
        <f t="shared" si="129"/>
        <v>1</v>
      </c>
      <c r="E1098" s="26" t="str">
        <f t="shared" si="130"/>
        <v>Y</v>
      </c>
      <c r="F1098" s="2" t="s">
        <v>9455</v>
      </c>
      <c r="G1098" s="2" t="str">
        <f t="shared" si="131"/>
        <v>ConTab_BOM_KP_Baseplates_2073</v>
      </c>
      <c r="H1098" s="16" t="s">
        <v>398</v>
      </c>
      <c r="I1098" s="16"/>
      <c r="J1098" s="16"/>
      <c r="K1098" s="31" t="s">
        <v>7701</v>
      </c>
      <c r="L1098" s="31" t="s">
        <v>7702</v>
      </c>
      <c r="M1098" s="31" t="s">
        <v>7703</v>
      </c>
      <c r="N1098" s="2" t="s">
        <v>8329</v>
      </c>
      <c r="O1098" s="2" t="s">
        <v>7705</v>
      </c>
      <c r="P1098" s="155" t="s">
        <v>7737</v>
      </c>
      <c r="Q1098" s="2" t="s">
        <v>8332</v>
      </c>
      <c r="R1098" s="2">
        <v>96700843</v>
      </c>
      <c r="S1098" s="159" t="s">
        <v>9454</v>
      </c>
      <c r="T1098" s="159">
        <v>2663</v>
      </c>
      <c r="U1098" s="159" t="s">
        <v>107</v>
      </c>
      <c r="V1098" s="3" t="s">
        <v>7709</v>
      </c>
      <c r="W1098" s="2">
        <v>350</v>
      </c>
      <c r="X1098" s="2"/>
      <c r="Y1098" s="2"/>
      <c r="Z1098" s="2"/>
      <c r="AA1098" s="2"/>
      <c r="AB1098" s="2"/>
      <c r="AC1098" s="2"/>
      <c r="AD1098" s="2"/>
      <c r="AE1098" s="2"/>
      <c r="AF1098" s="2"/>
      <c r="AG1098" s="2"/>
      <c r="AH1098" s="2"/>
      <c r="AI1098" s="2"/>
      <c r="AJ1098" s="2"/>
      <c r="AK1098" s="2"/>
      <c r="AL1098" s="2"/>
      <c r="AM1098" s="2"/>
      <c r="AN1098" s="2"/>
    </row>
    <row r="1099" spans="2:40">
      <c r="B1099" s="26">
        <v>2074</v>
      </c>
      <c r="C1099" s="26" t="str">
        <f t="shared" si="128"/>
        <v>Y</v>
      </c>
      <c r="D1099" s="26" t="b">
        <f t="shared" si="129"/>
        <v>1</v>
      </c>
      <c r="E1099" s="26" t="str">
        <f t="shared" si="130"/>
        <v>Y</v>
      </c>
      <c r="F1099" s="2" t="s">
        <v>9456</v>
      </c>
      <c r="G1099" s="2" t="str">
        <f t="shared" si="131"/>
        <v>ConTab_BOM_KP_Baseplates_2074</v>
      </c>
      <c r="H1099" s="16" t="s">
        <v>398</v>
      </c>
      <c r="I1099" s="16"/>
      <c r="J1099" s="16"/>
      <c r="K1099" s="31" t="s">
        <v>7701</v>
      </c>
      <c r="L1099" s="31" t="s">
        <v>7702</v>
      </c>
      <c r="M1099" s="31" t="s">
        <v>7703</v>
      </c>
      <c r="N1099" s="2" t="s">
        <v>8982</v>
      </c>
      <c r="O1099" s="2" t="s">
        <v>7705</v>
      </c>
      <c r="P1099" s="155" t="s">
        <v>7737</v>
      </c>
      <c r="Q1099" s="2" t="s">
        <v>8983</v>
      </c>
      <c r="R1099" s="2">
        <v>96700844</v>
      </c>
      <c r="S1099" s="159" t="s">
        <v>9457</v>
      </c>
      <c r="T1099" s="159">
        <v>4163</v>
      </c>
      <c r="U1099" s="159" t="s">
        <v>107</v>
      </c>
      <c r="V1099" s="3" t="s">
        <v>7709</v>
      </c>
      <c r="W1099" s="2">
        <v>420</v>
      </c>
      <c r="X1099" s="2"/>
      <c r="Y1099" s="2"/>
      <c r="Z1099" s="2"/>
      <c r="AA1099" s="2"/>
      <c r="AB1099" s="2"/>
      <c r="AC1099" s="2"/>
      <c r="AD1099" s="2"/>
      <c r="AE1099" s="2"/>
      <c r="AF1099" s="2"/>
      <c r="AG1099" s="2"/>
      <c r="AH1099" s="2"/>
      <c r="AI1099" s="2"/>
      <c r="AJ1099" s="2"/>
      <c r="AK1099" s="2"/>
      <c r="AL1099" s="2"/>
      <c r="AM1099" s="2"/>
      <c r="AN1099" s="2"/>
    </row>
    <row r="1100" spans="2:40">
      <c r="B1100" s="26">
        <v>2075</v>
      </c>
      <c r="C1100" s="26" t="str">
        <f t="shared" si="128"/>
        <v>Y</v>
      </c>
      <c r="D1100" s="26" t="b">
        <f t="shared" si="129"/>
        <v>1</v>
      </c>
      <c r="E1100" s="26" t="str">
        <f t="shared" si="130"/>
        <v>Y</v>
      </c>
      <c r="F1100" s="2" t="s">
        <v>9458</v>
      </c>
      <c r="G1100" s="2" t="str">
        <f t="shared" si="131"/>
        <v>ConTab_BOM_KP_Baseplates_2075</v>
      </c>
      <c r="H1100" s="16" t="s">
        <v>398</v>
      </c>
      <c r="I1100" s="16"/>
      <c r="J1100" s="16"/>
      <c r="K1100" s="31" t="s">
        <v>7701</v>
      </c>
      <c r="L1100" s="31" t="s">
        <v>7702</v>
      </c>
      <c r="M1100" s="31" t="s">
        <v>7703</v>
      </c>
      <c r="N1100" s="2" t="s">
        <v>8986</v>
      </c>
      <c r="O1100" s="2" t="s">
        <v>7705</v>
      </c>
      <c r="P1100" s="155" t="s">
        <v>7737</v>
      </c>
      <c r="Q1100" s="2" t="s">
        <v>8983</v>
      </c>
      <c r="R1100" s="2">
        <v>96700844</v>
      </c>
      <c r="S1100" s="159" t="s">
        <v>9459</v>
      </c>
      <c r="T1100" s="159">
        <v>4163</v>
      </c>
      <c r="U1100" s="159" t="s">
        <v>107</v>
      </c>
      <c r="V1100" s="3" t="s">
        <v>7709</v>
      </c>
      <c r="W1100" s="2">
        <v>420</v>
      </c>
      <c r="X1100" s="2"/>
      <c r="Y1100" s="2"/>
      <c r="Z1100" s="2"/>
      <c r="AA1100" s="2"/>
      <c r="AB1100" s="2"/>
      <c r="AC1100" s="2"/>
      <c r="AD1100" s="2"/>
      <c r="AE1100" s="2"/>
      <c r="AF1100" s="2"/>
      <c r="AG1100" s="2"/>
      <c r="AH1100" s="2"/>
      <c r="AI1100" s="2"/>
      <c r="AJ1100" s="2"/>
      <c r="AK1100" s="2"/>
      <c r="AL1100" s="2"/>
      <c r="AM1100" s="2"/>
      <c r="AN1100" s="2"/>
    </row>
    <row r="1101" spans="2:40">
      <c r="B1101" s="26">
        <v>2076</v>
      </c>
      <c r="C1101" s="26" t="str">
        <f t="shared" si="128"/>
        <v>Y</v>
      </c>
      <c r="D1101" s="26" t="b">
        <f t="shared" si="129"/>
        <v>1</v>
      </c>
      <c r="E1101" s="26" t="str">
        <f t="shared" si="130"/>
        <v>Y</v>
      </c>
      <c r="F1101" s="2" t="s">
        <v>9460</v>
      </c>
      <c r="G1101" s="2" t="str">
        <f t="shared" si="131"/>
        <v>ConTab_BOM_KP_Baseplates_2076</v>
      </c>
      <c r="H1101" s="16" t="s">
        <v>398</v>
      </c>
      <c r="I1101" s="16"/>
      <c r="J1101" s="16"/>
      <c r="K1101" s="31" t="s">
        <v>7701</v>
      </c>
      <c r="L1101" s="31" t="s">
        <v>7702</v>
      </c>
      <c r="M1101" s="31" t="s">
        <v>7703</v>
      </c>
      <c r="N1101" s="2" t="s">
        <v>8331</v>
      </c>
      <c r="O1101" s="2" t="s">
        <v>7705</v>
      </c>
      <c r="P1101" s="155" t="s">
        <v>7737</v>
      </c>
      <c r="Q1101" s="2" t="s">
        <v>8332</v>
      </c>
      <c r="R1101" s="2">
        <v>96700845</v>
      </c>
      <c r="S1101" s="159" t="s">
        <v>9461</v>
      </c>
      <c r="T1101" s="159">
        <v>4163</v>
      </c>
      <c r="U1101" s="159" t="s">
        <v>107</v>
      </c>
      <c r="V1101" s="3" t="s">
        <v>7709</v>
      </c>
      <c r="W1101" s="2">
        <v>420</v>
      </c>
      <c r="X1101" s="2"/>
      <c r="Y1101" s="2"/>
      <c r="Z1101" s="2"/>
      <c r="AA1101" s="2"/>
      <c r="AB1101" s="2"/>
      <c r="AC1101" s="2"/>
      <c r="AD1101" s="2"/>
      <c r="AE1101" s="2"/>
      <c r="AF1101" s="2"/>
      <c r="AG1101" s="2"/>
      <c r="AH1101" s="2"/>
      <c r="AI1101" s="2"/>
      <c r="AJ1101" s="2"/>
      <c r="AK1101" s="2"/>
      <c r="AL1101" s="2"/>
      <c r="AM1101" s="2"/>
      <c r="AN1101" s="2"/>
    </row>
    <row r="1102" spans="2:40">
      <c r="B1102" s="26">
        <v>2077</v>
      </c>
      <c r="C1102" s="26" t="str">
        <f t="shared" si="128"/>
        <v>Y</v>
      </c>
      <c r="D1102" s="26" t="b">
        <f t="shared" si="129"/>
        <v>1</v>
      </c>
      <c r="E1102" s="26" t="str">
        <f t="shared" si="130"/>
        <v>Y</v>
      </c>
      <c r="F1102" s="2" t="s">
        <v>9462</v>
      </c>
      <c r="G1102" s="2" t="str">
        <f t="shared" si="131"/>
        <v>ConTab_BOM_KP_Baseplates_2077</v>
      </c>
      <c r="H1102" s="16" t="s">
        <v>398</v>
      </c>
      <c r="I1102" s="16"/>
      <c r="J1102" s="16"/>
      <c r="K1102" s="31" t="s">
        <v>7701</v>
      </c>
      <c r="L1102" s="31" t="s">
        <v>7702</v>
      </c>
      <c r="M1102" s="31" t="s">
        <v>7703</v>
      </c>
      <c r="N1102" s="2" t="s">
        <v>8335</v>
      </c>
      <c r="O1102" s="2" t="s">
        <v>7705</v>
      </c>
      <c r="P1102" s="155" t="s">
        <v>7737</v>
      </c>
      <c r="Q1102" s="2" t="s">
        <v>8332</v>
      </c>
      <c r="R1102" s="2">
        <v>96700845</v>
      </c>
      <c r="S1102" s="159" t="s">
        <v>9463</v>
      </c>
      <c r="T1102" s="159">
        <v>4163</v>
      </c>
      <c r="U1102" s="159" t="s">
        <v>107</v>
      </c>
      <c r="V1102" s="3" t="s">
        <v>7709</v>
      </c>
      <c r="W1102" s="2">
        <v>420</v>
      </c>
      <c r="X1102" s="2"/>
      <c r="Y1102" s="2"/>
      <c r="Z1102" s="2"/>
      <c r="AA1102" s="2"/>
      <c r="AB1102" s="2"/>
      <c r="AC1102" s="2"/>
      <c r="AD1102" s="2"/>
      <c r="AE1102" s="2"/>
      <c r="AF1102" s="2"/>
      <c r="AG1102" s="2"/>
      <c r="AH1102" s="2"/>
      <c r="AI1102" s="2"/>
      <c r="AJ1102" s="2"/>
      <c r="AK1102" s="2"/>
      <c r="AL1102" s="2"/>
      <c r="AM1102" s="2"/>
      <c r="AN1102" s="2"/>
    </row>
    <row r="1103" spans="2:40">
      <c r="B1103" s="26">
        <v>2078</v>
      </c>
      <c r="C1103" s="26" t="str">
        <f t="shared" si="128"/>
        <v>Y</v>
      </c>
      <c r="D1103" s="26" t="b">
        <f t="shared" si="129"/>
        <v>1</v>
      </c>
      <c r="E1103" s="26" t="str">
        <f t="shared" si="130"/>
        <v>Y</v>
      </c>
      <c r="F1103" s="2" t="s">
        <v>9464</v>
      </c>
      <c r="G1103" s="2" t="str">
        <f t="shared" si="131"/>
        <v>ConTab_BOM_KP_Baseplates_2078</v>
      </c>
      <c r="H1103" s="16" t="s">
        <v>398</v>
      </c>
      <c r="I1103" s="16"/>
      <c r="J1103" s="16"/>
      <c r="K1103" s="31" t="s">
        <v>7701</v>
      </c>
      <c r="L1103" s="31" t="s">
        <v>7702</v>
      </c>
      <c r="M1103" s="31" t="s">
        <v>7703</v>
      </c>
      <c r="N1103" s="2" t="s">
        <v>9465</v>
      </c>
      <c r="O1103" s="2" t="s">
        <v>7705</v>
      </c>
      <c r="P1103" s="155" t="s">
        <v>7737</v>
      </c>
      <c r="Q1103" s="2" t="s">
        <v>8983</v>
      </c>
      <c r="R1103" s="2">
        <v>96700846</v>
      </c>
      <c r="S1103" s="159" t="s">
        <v>9466</v>
      </c>
      <c r="T1103" s="159">
        <v>4707</v>
      </c>
      <c r="U1103" s="159" t="s">
        <v>107</v>
      </c>
      <c r="V1103" s="3" t="s">
        <v>7709</v>
      </c>
      <c r="W1103" s="2">
        <v>600</v>
      </c>
      <c r="X1103" s="2"/>
      <c r="Y1103" s="2"/>
      <c r="Z1103" s="2"/>
      <c r="AA1103" s="2"/>
      <c r="AB1103" s="2"/>
      <c r="AC1103" s="2"/>
      <c r="AD1103" s="2"/>
      <c r="AE1103" s="2"/>
      <c r="AF1103" s="2"/>
      <c r="AG1103" s="2"/>
      <c r="AH1103" s="2"/>
      <c r="AI1103" s="2"/>
      <c r="AJ1103" s="2"/>
      <c r="AK1103" s="2"/>
      <c r="AL1103" s="2"/>
      <c r="AM1103" s="2"/>
      <c r="AN1103" s="2"/>
    </row>
    <row r="1104" spans="2:40">
      <c r="B1104" s="26">
        <v>2098</v>
      </c>
      <c r="C1104" s="26" t="str">
        <f t="shared" si="128"/>
        <v>Y</v>
      </c>
      <c r="D1104" s="26" t="b">
        <f t="shared" si="129"/>
        <v>0</v>
      </c>
      <c r="E1104" s="26" t="str">
        <f t="shared" si="130"/>
        <v>N</v>
      </c>
      <c r="F1104" s="2" t="s">
        <v>9467</v>
      </c>
      <c r="G1104" s="2" t="str">
        <f t="shared" si="131"/>
        <v/>
      </c>
      <c r="H1104" s="16" t="s">
        <v>398</v>
      </c>
      <c r="I1104" s="16"/>
      <c r="J1104" s="16"/>
      <c r="K1104" s="31" t="s">
        <v>7701</v>
      </c>
      <c r="L1104" s="31" t="s">
        <v>7702</v>
      </c>
      <c r="M1104" s="31" t="s">
        <v>7703</v>
      </c>
      <c r="N1104" s="2" t="s">
        <v>7725</v>
      </c>
      <c r="O1104" s="2" t="s">
        <v>7705</v>
      </c>
      <c r="P1104" s="155" t="s">
        <v>7767</v>
      </c>
      <c r="Q1104" s="2" t="s">
        <v>7780</v>
      </c>
      <c r="R1104" s="2">
        <v>96700847</v>
      </c>
      <c r="S1104" s="159" t="s">
        <v>9468</v>
      </c>
      <c r="T1104" s="159">
        <v>2458</v>
      </c>
      <c r="U1104" s="159" t="s">
        <v>107</v>
      </c>
      <c r="V1104" s="3" t="s">
        <v>7709</v>
      </c>
      <c r="W1104" s="2">
        <v>140</v>
      </c>
      <c r="X1104" s="2"/>
      <c r="Y1104" s="2"/>
      <c r="Z1104" s="2"/>
      <c r="AA1104" s="2"/>
      <c r="AB1104" s="2"/>
      <c r="AC1104" s="2"/>
      <c r="AD1104" s="2"/>
      <c r="AE1104" s="2"/>
      <c r="AF1104" s="2"/>
      <c r="AG1104" s="2"/>
      <c r="AH1104" s="2"/>
      <c r="AI1104" s="2"/>
      <c r="AJ1104" s="2"/>
      <c r="AK1104" s="2"/>
      <c r="AL1104" s="2"/>
      <c r="AM1104" s="2"/>
      <c r="AN1104" s="2"/>
    </row>
    <row r="1105" spans="2:40">
      <c r="B1105" s="26">
        <v>2099</v>
      </c>
      <c r="C1105" s="26" t="str">
        <f t="shared" si="128"/>
        <v>Y</v>
      </c>
      <c r="D1105" s="26" t="b">
        <f t="shared" si="129"/>
        <v>0</v>
      </c>
      <c r="E1105" s="26" t="str">
        <f t="shared" si="130"/>
        <v>N</v>
      </c>
      <c r="F1105" s="2" t="s">
        <v>9469</v>
      </c>
      <c r="G1105" s="2" t="str">
        <f t="shared" si="131"/>
        <v/>
      </c>
      <c r="H1105" s="16" t="s">
        <v>398</v>
      </c>
      <c r="I1105" s="16"/>
      <c r="J1105" s="16"/>
      <c r="K1105" s="31" t="s">
        <v>7701</v>
      </c>
      <c r="L1105" s="31" t="s">
        <v>7702</v>
      </c>
      <c r="M1105" s="31" t="s">
        <v>7703</v>
      </c>
      <c r="N1105" s="2" t="s">
        <v>7729</v>
      </c>
      <c r="O1105" s="2" t="s">
        <v>7705</v>
      </c>
      <c r="P1105" s="155" t="s">
        <v>7767</v>
      </c>
      <c r="Q1105" s="2" t="s">
        <v>7780</v>
      </c>
      <c r="R1105" s="2">
        <v>96700847</v>
      </c>
      <c r="S1105" s="159" t="s">
        <v>9468</v>
      </c>
      <c r="T1105" s="159">
        <v>2458</v>
      </c>
      <c r="U1105" s="159" t="s">
        <v>107</v>
      </c>
      <c r="V1105" s="3" t="s">
        <v>7709</v>
      </c>
      <c r="W1105" s="2">
        <v>140</v>
      </c>
      <c r="X1105" s="2"/>
      <c r="Y1105" s="2"/>
      <c r="Z1105" s="2"/>
      <c r="AA1105" s="2"/>
      <c r="AB1105" s="2"/>
      <c r="AC1105" s="2"/>
      <c r="AD1105" s="2"/>
      <c r="AE1105" s="2"/>
      <c r="AF1105" s="2"/>
      <c r="AG1105" s="2"/>
      <c r="AH1105" s="2"/>
      <c r="AI1105" s="2"/>
      <c r="AJ1105" s="2"/>
      <c r="AK1105" s="2"/>
      <c r="AL1105" s="2"/>
      <c r="AM1105" s="2"/>
      <c r="AN1105" s="2"/>
    </row>
    <row r="1106" spans="2:40">
      <c r="B1106" s="26">
        <v>2100</v>
      </c>
      <c r="C1106" s="26" t="str">
        <f t="shared" si="128"/>
        <v>Y</v>
      </c>
      <c r="D1106" s="26" t="b">
        <f t="shared" si="129"/>
        <v>0</v>
      </c>
      <c r="E1106" s="26" t="str">
        <f t="shared" si="130"/>
        <v>N</v>
      </c>
      <c r="F1106" s="2" t="s">
        <v>9470</v>
      </c>
      <c r="G1106" s="2" t="str">
        <f t="shared" si="131"/>
        <v/>
      </c>
      <c r="H1106" s="16" t="s">
        <v>398</v>
      </c>
      <c r="I1106" s="16"/>
      <c r="J1106" s="16"/>
      <c r="K1106" s="31" t="s">
        <v>7701</v>
      </c>
      <c r="L1106" s="31" t="s">
        <v>7702</v>
      </c>
      <c r="M1106" s="31" t="s">
        <v>7703</v>
      </c>
      <c r="N1106" s="2" t="s">
        <v>7900</v>
      </c>
      <c r="O1106" s="2" t="s">
        <v>7705</v>
      </c>
      <c r="P1106" s="155" t="s">
        <v>7767</v>
      </c>
      <c r="Q1106" s="2" t="s">
        <v>8214</v>
      </c>
      <c r="R1106" s="2">
        <v>96700848</v>
      </c>
      <c r="S1106" s="159" t="s">
        <v>9471</v>
      </c>
      <c r="T1106" s="159">
        <v>2594</v>
      </c>
      <c r="U1106" s="159" t="s">
        <v>107</v>
      </c>
      <c r="V1106" s="3" t="s">
        <v>7709</v>
      </c>
      <c r="W1106" s="2">
        <v>205</v>
      </c>
      <c r="X1106" s="2"/>
      <c r="Y1106" s="2"/>
      <c r="Z1106" s="2"/>
      <c r="AA1106" s="2"/>
      <c r="AB1106" s="2"/>
      <c r="AC1106" s="2"/>
      <c r="AD1106" s="2"/>
      <c r="AE1106" s="2"/>
      <c r="AF1106" s="2"/>
      <c r="AG1106" s="2"/>
      <c r="AH1106" s="2"/>
      <c r="AI1106" s="2"/>
      <c r="AJ1106" s="2"/>
      <c r="AK1106" s="2"/>
      <c r="AL1106" s="2"/>
      <c r="AM1106" s="2"/>
      <c r="AN1106" s="2"/>
    </row>
    <row r="1107" spans="2:40">
      <c r="B1107" s="26">
        <v>2101</v>
      </c>
      <c r="C1107" s="26" t="str">
        <f t="shared" si="128"/>
        <v>Y</v>
      </c>
      <c r="D1107" s="26" t="b">
        <f t="shared" si="129"/>
        <v>0</v>
      </c>
      <c r="E1107" s="26" t="str">
        <f t="shared" si="130"/>
        <v>N</v>
      </c>
      <c r="F1107" s="2" t="s">
        <v>9472</v>
      </c>
      <c r="G1107" s="2" t="str">
        <f t="shared" si="131"/>
        <v/>
      </c>
      <c r="H1107" s="16" t="s">
        <v>398</v>
      </c>
      <c r="I1107" s="16"/>
      <c r="J1107" s="16"/>
      <c r="K1107" s="31" t="s">
        <v>7701</v>
      </c>
      <c r="L1107" s="31" t="s">
        <v>7702</v>
      </c>
      <c r="M1107" s="31" t="s">
        <v>7703</v>
      </c>
      <c r="N1107" s="2" t="s">
        <v>7903</v>
      </c>
      <c r="O1107" s="2" t="s">
        <v>7705</v>
      </c>
      <c r="P1107" s="155" t="s">
        <v>7767</v>
      </c>
      <c r="Q1107" s="2" t="s">
        <v>8214</v>
      </c>
      <c r="R1107" s="2">
        <v>96700848</v>
      </c>
      <c r="S1107" s="159" t="s">
        <v>9471</v>
      </c>
      <c r="T1107" s="159">
        <v>2594</v>
      </c>
      <c r="U1107" s="159" t="s">
        <v>107</v>
      </c>
      <c r="V1107" s="3" t="s">
        <v>7709</v>
      </c>
      <c r="W1107" s="2">
        <v>205</v>
      </c>
      <c r="X1107" s="2"/>
      <c r="Y1107" s="2"/>
      <c r="Z1107" s="2"/>
      <c r="AA1107" s="2"/>
      <c r="AB1107" s="2"/>
      <c r="AC1107" s="2"/>
      <c r="AD1107" s="2"/>
      <c r="AE1107" s="2"/>
      <c r="AF1107" s="2"/>
      <c r="AG1107" s="2"/>
      <c r="AH1107" s="2"/>
      <c r="AI1107" s="2"/>
      <c r="AJ1107" s="2"/>
      <c r="AK1107" s="2"/>
      <c r="AL1107" s="2"/>
      <c r="AM1107" s="2"/>
      <c r="AN1107" s="2"/>
    </row>
    <row r="1108" spans="2:40">
      <c r="B1108" s="26">
        <v>2102</v>
      </c>
      <c r="C1108" s="26" t="str">
        <f t="shared" si="128"/>
        <v>Y</v>
      </c>
      <c r="D1108" s="26" t="b">
        <f t="shared" si="129"/>
        <v>0</v>
      </c>
      <c r="E1108" s="26" t="str">
        <f t="shared" si="130"/>
        <v>N</v>
      </c>
      <c r="F1108" s="2" t="s">
        <v>9473</v>
      </c>
      <c r="G1108" s="2" t="str">
        <f t="shared" si="131"/>
        <v/>
      </c>
      <c r="H1108" s="16" t="s">
        <v>398</v>
      </c>
      <c r="I1108" s="16"/>
      <c r="J1108" s="16"/>
      <c r="K1108" s="31" t="s">
        <v>7701</v>
      </c>
      <c r="L1108" s="31" t="s">
        <v>7702</v>
      </c>
      <c r="M1108" s="31" t="s">
        <v>7703</v>
      </c>
      <c r="N1108" s="2" t="s">
        <v>8187</v>
      </c>
      <c r="O1108" s="2" t="s">
        <v>7705</v>
      </c>
      <c r="P1108" s="155" t="s">
        <v>7767</v>
      </c>
      <c r="Q1108" s="2" t="s">
        <v>8218</v>
      </c>
      <c r="R1108" s="2">
        <v>96700849</v>
      </c>
      <c r="S1108" s="159" t="s">
        <v>9474</v>
      </c>
      <c r="T1108" s="159">
        <v>2730</v>
      </c>
      <c r="U1108" s="159" t="s">
        <v>107</v>
      </c>
      <c r="V1108" s="3" t="s">
        <v>7709</v>
      </c>
      <c r="W1108" s="2">
        <v>240</v>
      </c>
      <c r="X1108" s="2"/>
      <c r="Y1108" s="2"/>
      <c r="Z1108" s="2"/>
      <c r="AA1108" s="2"/>
      <c r="AB1108" s="2"/>
      <c r="AC1108" s="2"/>
      <c r="AD1108" s="2"/>
      <c r="AE1108" s="2"/>
      <c r="AF1108" s="2"/>
      <c r="AG1108" s="2"/>
      <c r="AH1108" s="2"/>
      <c r="AI1108" s="2"/>
      <c r="AJ1108" s="2"/>
      <c r="AK1108" s="2"/>
      <c r="AL1108" s="2"/>
      <c r="AM1108" s="2"/>
      <c r="AN1108" s="2"/>
    </row>
    <row r="1109" spans="2:40">
      <c r="B1109" s="26">
        <v>2103</v>
      </c>
      <c r="C1109" s="26" t="str">
        <f t="shared" si="128"/>
        <v>Y</v>
      </c>
      <c r="D1109" s="26" t="b">
        <f t="shared" si="129"/>
        <v>0</v>
      </c>
      <c r="E1109" s="26" t="str">
        <f t="shared" si="130"/>
        <v>N</v>
      </c>
      <c r="F1109" s="2" t="s">
        <v>9475</v>
      </c>
      <c r="G1109" s="2" t="str">
        <f t="shared" si="131"/>
        <v/>
      </c>
      <c r="H1109" s="16" t="s">
        <v>398</v>
      </c>
      <c r="I1109" s="16"/>
      <c r="J1109" s="16"/>
      <c r="K1109" s="31" t="s">
        <v>7701</v>
      </c>
      <c r="L1109" s="31" t="s">
        <v>7702</v>
      </c>
      <c r="M1109" s="31" t="s">
        <v>7703</v>
      </c>
      <c r="N1109" s="2" t="s">
        <v>8191</v>
      </c>
      <c r="O1109" s="2" t="s">
        <v>7705</v>
      </c>
      <c r="P1109" s="155" t="s">
        <v>7767</v>
      </c>
      <c r="Q1109" s="2" t="s">
        <v>8218</v>
      </c>
      <c r="R1109" s="2">
        <v>96700849</v>
      </c>
      <c r="S1109" s="159" t="s">
        <v>9474</v>
      </c>
      <c r="T1109" s="159">
        <v>2730</v>
      </c>
      <c r="U1109" s="159" t="s">
        <v>107</v>
      </c>
      <c r="V1109" s="3" t="s">
        <v>7709</v>
      </c>
      <c r="W1109" s="2">
        <v>240</v>
      </c>
      <c r="X1109" s="2"/>
      <c r="Y1109" s="2"/>
      <c r="Z1109" s="2"/>
      <c r="AA1109" s="2"/>
      <c r="AB1109" s="2"/>
      <c r="AC1109" s="2"/>
      <c r="AD1109" s="2"/>
      <c r="AE1109" s="2"/>
      <c r="AF1109" s="2"/>
      <c r="AG1109" s="2"/>
      <c r="AH1109" s="2"/>
      <c r="AI1109" s="2"/>
      <c r="AJ1109" s="2"/>
      <c r="AK1109" s="2"/>
      <c r="AL1109" s="2"/>
      <c r="AM1109" s="2"/>
      <c r="AN1109" s="2"/>
    </row>
    <row r="1110" spans="2:40">
      <c r="B1110" s="26">
        <v>2104</v>
      </c>
      <c r="C1110" s="26" t="str">
        <f t="shared" si="128"/>
        <v>Y</v>
      </c>
      <c r="D1110" s="26" t="b">
        <f t="shared" si="129"/>
        <v>0</v>
      </c>
      <c r="E1110" s="26" t="str">
        <f t="shared" si="130"/>
        <v>N</v>
      </c>
      <c r="F1110" s="2" t="s">
        <v>9476</v>
      </c>
      <c r="G1110" s="2" t="str">
        <f t="shared" si="131"/>
        <v/>
      </c>
      <c r="H1110" s="16" t="s">
        <v>398</v>
      </c>
      <c r="I1110" s="16"/>
      <c r="J1110" s="16"/>
      <c r="K1110" s="31" t="s">
        <v>7701</v>
      </c>
      <c r="L1110" s="31" t="s">
        <v>7702</v>
      </c>
      <c r="M1110" s="31" t="s">
        <v>7703</v>
      </c>
      <c r="N1110" s="2" t="s">
        <v>8695</v>
      </c>
      <c r="O1110" s="2" t="s">
        <v>7705</v>
      </c>
      <c r="P1110" s="155" t="s">
        <v>7767</v>
      </c>
      <c r="Q1110" s="2" t="s">
        <v>8729</v>
      </c>
      <c r="R1110" s="2">
        <v>96700850</v>
      </c>
      <c r="S1110" s="159" t="s">
        <v>9477</v>
      </c>
      <c r="T1110" s="159">
        <v>2867</v>
      </c>
      <c r="U1110" s="159" t="s">
        <v>107</v>
      </c>
      <c r="V1110" s="3" t="s">
        <v>7709</v>
      </c>
      <c r="W1110" s="2">
        <v>270</v>
      </c>
      <c r="X1110" s="2"/>
      <c r="Y1110" s="2"/>
      <c r="Z1110" s="2"/>
      <c r="AA1110" s="2"/>
      <c r="AB1110" s="2"/>
      <c r="AC1110" s="2"/>
      <c r="AD1110" s="2"/>
      <c r="AE1110" s="2"/>
      <c r="AF1110" s="2"/>
      <c r="AG1110" s="2"/>
      <c r="AH1110" s="2"/>
      <c r="AI1110" s="2"/>
      <c r="AJ1110" s="2"/>
      <c r="AK1110" s="2"/>
      <c r="AL1110" s="2"/>
      <c r="AM1110" s="2"/>
      <c r="AN1110" s="2"/>
    </row>
    <row r="1111" spans="2:40">
      <c r="B1111" s="26">
        <v>2105</v>
      </c>
      <c r="C1111" s="26" t="str">
        <f t="shared" si="128"/>
        <v>Y</v>
      </c>
      <c r="D1111" s="26" t="b">
        <f t="shared" si="129"/>
        <v>0</v>
      </c>
      <c r="E1111" s="26" t="str">
        <f t="shared" si="130"/>
        <v>N</v>
      </c>
      <c r="F1111" s="2" t="s">
        <v>9478</v>
      </c>
      <c r="G1111" s="2" t="str">
        <f t="shared" si="131"/>
        <v/>
      </c>
      <c r="H1111" s="16" t="s">
        <v>398</v>
      </c>
      <c r="I1111" s="16"/>
      <c r="J1111" s="16"/>
      <c r="K1111" s="31" t="s">
        <v>7701</v>
      </c>
      <c r="L1111" s="31" t="s">
        <v>7702</v>
      </c>
      <c r="M1111" s="31" t="s">
        <v>7703</v>
      </c>
      <c r="N1111" s="2" t="s">
        <v>8699</v>
      </c>
      <c r="O1111" s="2" t="s">
        <v>7705</v>
      </c>
      <c r="P1111" s="155" t="s">
        <v>7767</v>
      </c>
      <c r="Q1111" s="2" t="s">
        <v>8729</v>
      </c>
      <c r="R1111" s="2">
        <v>96700850</v>
      </c>
      <c r="S1111" s="159" t="s">
        <v>9477</v>
      </c>
      <c r="T1111" s="159">
        <v>2867</v>
      </c>
      <c r="U1111" s="159" t="s">
        <v>107</v>
      </c>
      <c r="V1111" s="3" t="s">
        <v>7709</v>
      </c>
      <c r="W1111" s="2">
        <v>270</v>
      </c>
      <c r="X1111" s="2"/>
      <c r="Y1111" s="2"/>
      <c r="Z1111" s="2"/>
      <c r="AA1111" s="2"/>
      <c r="AB1111" s="2"/>
      <c r="AC1111" s="2"/>
      <c r="AD1111" s="2"/>
      <c r="AE1111" s="2"/>
      <c r="AF1111" s="2"/>
      <c r="AG1111" s="2"/>
      <c r="AH1111" s="2"/>
      <c r="AI1111" s="2"/>
      <c r="AJ1111" s="2"/>
      <c r="AK1111" s="2"/>
      <c r="AL1111" s="2"/>
      <c r="AM1111" s="2"/>
      <c r="AN1111" s="2"/>
    </row>
    <row r="1112" spans="2:40">
      <c r="B1112" s="26">
        <v>2106</v>
      </c>
      <c r="C1112" s="26" t="str">
        <f t="shared" si="128"/>
        <v>Y</v>
      </c>
      <c r="D1112" s="26" t="b">
        <f t="shared" si="129"/>
        <v>0</v>
      </c>
      <c r="E1112" s="26" t="str">
        <f t="shared" si="130"/>
        <v>N</v>
      </c>
      <c r="F1112" s="2" t="s">
        <v>9479</v>
      </c>
      <c r="G1112" s="2" t="str">
        <f t="shared" si="131"/>
        <v/>
      </c>
      <c r="H1112" s="16" t="s">
        <v>398</v>
      </c>
      <c r="I1112" s="16"/>
      <c r="J1112" s="16"/>
      <c r="K1112" s="31" t="s">
        <v>7701</v>
      </c>
      <c r="L1112" s="31" t="s">
        <v>7702</v>
      </c>
      <c r="M1112" s="31" t="s">
        <v>7703</v>
      </c>
      <c r="N1112" s="2" t="s">
        <v>8954</v>
      </c>
      <c r="O1112" s="2" t="s">
        <v>7705</v>
      </c>
      <c r="P1112" s="155" t="s">
        <v>7767</v>
      </c>
      <c r="Q1112" s="2" t="s">
        <v>9005</v>
      </c>
      <c r="R1112" s="2">
        <v>96700851</v>
      </c>
      <c r="S1112" s="159" t="s">
        <v>9480</v>
      </c>
      <c r="T1112" s="159">
        <v>3346</v>
      </c>
      <c r="U1112" s="159" t="s">
        <v>107</v>
      </c>
      <c r="V1112" s="3" t="s">
        <v>7709</v>
      </c>
      <c r="W1112" s="2">
        <v>350</v>
      </c>
      <c r="X1112" s="2"/>
      <c r="Y1112" s="2"/>
      <c r="Z1112" s="2"/>
      <c r="AA1112" s="2"/>
      <c r="AB1112" s="2"/>
      <c r="AC1112" s="2"/>
      <c r="AD1112" s="2"/>
      <c r="AE1112" s="2"/>
      <c r="AF1112" s="2"/>
      <c r="AG1112" s="2"/>
      <c r="AH1112" s="2"/>
      <c r="AI1112" s="2"/>
      <c r="AJ1112" s="2"/>
      <c r="AK1112" s="2"/>
      <c r="AL1112" s="2"/>
      <c r="AM1112" s="2"/>
      <c r="AN1112" s="2"/>
    </row>
    <row r="1113" spans="2:40">
      <c r="B1113" s="26">
        <v>2107</v>
      </c>
      <c r="C1113" s="26" t="str">
        <f t="shared" si="128"/>
        <v>Y</v>
      </c>
      <c r="D1113" s="26" t="b">
        <f t="shared" si="129"/>
        <v>0</v>
      </c>
      <c r="E1113" s="26" t="str">
        <f t="shared" si="130"/>
        <v>N</v>
      </c>
      <c r="F1113" s="2" t="s">
        <v>9481</v>
      </c>
      <c r="G1113" s="2" t="str">
        <f t="shared" si="131"/>
        <v/>
      </c>
      <c r="H1113" s="16" t="s">
        <v>398</v>
      </c>
      <c r="I1113" s="16"/>
      <c r="J1113" s="16"/>
      <c r="K1113" s="31" t="s">
        <v>7701</v>
      </c>
      <c r="L1113" s="31" t="s">
        <v>7702</v>
      </c>
      <c r="M1113" s="31" t="s">
        <v>7703</v>
      </c>
      <c r="N1113" s="2" t="s">
        <v>8958</v>
      </c>
      <c r="O1113" s="2" t="s">
        <v>7705</v>
      </c>
      <c r="P1113" s="155" t="s">
        <v>7767</v>
      </c>
      <c r="Q1113" s="2" t="s">
        <v>9005</v>
      </c>
      <c r="R1113" s="2">
        <v>96700851</v>
      </c>
      <c r="S1113" s="159" t="s">
        <v>9480</v>
      </c>
      <c r="T1113" s="159">
        <v>3346</v>
      </c>
      <c r="U1113" s="159" t="s">
        <v>107</v>
      </c>
      <c r="V1113" s="3" t="s">
        <v>7709</v>
      </c>
      <c r="W1113" s="2">
        <v>350</v>
      </c>
      <c r="X1113" s="2"/>
      <c r="Y1113" s="2"/>
      <c r="Z1113" s="2"/>
      <c r="AA1113" s="2"/>
      <c r="AB1113" s="2"/>
      <c r="AC1113" s="2"/>
      <c r="AD1113" s="2"/>
      <c r="AE1113" s="2"/>
      <c r="AF1113" s="2"/>
      <c r="AG1113" s="2"/>
      <c r="AH1113" s="2"/>
      <c r="AI1113" s="2"/>
      <c r="AJ1113" s="2"/>
      <c r="AK1113" s="2"/>
      <c r="AL1113" s="2"/>
      <c r="AM1113" s="2"/>
      <c r="AN1113" s="2"/>
    </row>
    <row r="1114" spans="2:40">
      <c r="B1114" s="26">
        <v>2108</v>
      </c>
      <c r="C1114" s="26" t="str">
        <f t="shared" si="128"/>
        <v>Y</v>
      </c>
      <c r="D1114" s="26" t="b">
        <f t="shared" si="129"/>
        <v>0</v>
      </c>
      <c r="E1114" s="26" t="str">
        <f t="shared" si="130"/>
        <v>N</v>
      </c>
      <c r="F1114" s="2" t="s">
        <v>9482</v>
      </c>
      <c r="G1114" s="2" t="str">
        <f t="shared" si="131"/>
        <v/>
      </c>
      <c r="H1114" s="16" t="s">
        <v>398</v>
      </c>
      <c r="I1114" s="16"/>
      <c r="J1114" s="16"/>
      <c r="K1114" s="31" t="s">
        <v>7701</v>
      </c>
      <c r="L1114" s="31" t="s">
        <v>7702</v>
      </c>
      <c r="M1114" s="31" t="s">
        <v>7703</v>
      </c>
      <c r="N1114" s="2" t="s">
        <v>8982</v>
      </c>
      <c r="O1114" s="2" t="s">
        <v>7705</v>
      </c>
      <c r="P1114" s="155" t="s">
        <v>7767</v>
      </c>
      <c r="Q1114" s="2" t="s">
        <v>9005</v>
      </c>
      <c r="R1114" s="2">
        <v>96700853</v>
      </c>
      <c r="S1114" s="159" t="s">
        <v>9483</v>
      </c>
      <c r="T1114" s="159">
        <v>4707</v>
      </c>
      <c r="U1114" s="159" t="s">
        <v>107</v>
      </c>
      <c r="V1114" s="3" t="s">
        <v>7709</v>
      </c>
      <c r="W1114" s="2">
        <v>420</v>
      </c>
      <c r="X1114" s="2"/>
      <c r="Y1114" s="2"/>
      <c r="Z1114" s="2"/>
      <c r="AA1114" s="2"/>
      <c r="AB1114" s="2"/>
      <c r="AC1114" s="2"/>
      <c r="AD1114" s="2"/>
      <c r="AE1114" s="2"/>
      <c r="AF1114" s="2"/>
      <c r="AG1114" s="2"/>
      <c r="AH1114" s="2"/>
      <c r="AI1114" s="2"/>
      <c r="AJ1114" s="2"/>
      <c r="AK1114" s="2"/>
      <c r="AL1114" s="2"/>
      <c r="AM1114" s="2"/>
      <c r="AN1114" s="2"/>
    </row>
    <row r="1115" spans="2:40">
      <c r="B1115" s="26">
        <v>2109</v>
      </c>
      <c r="C1115" s="26" t="str">
        <f t="shared" si="128"/>
        <v>Y</v>
      </c>
      <c r="D1115" s="26" t="b">
        <f t="shared" si="129"/>
        <v>0</v>
      </c>
      <c r="E1115" s="26" t="str">
        <f t="shared" si="130"/>
        <v>N</v>
      </c>
      <c r="F1115" s="2" t="s">
        <v>9484</v>
      </c>
      <c r="G1115" s="2" t="str">
        <f t="shared" si="131"/>
        <v/>
      </c>
      <c r="H1115" s="16" t="s">
        <v>398</v>
      </c>
      <c r="I1115" s="16"/>
      <c r="J1115" s="16"/>
      <c r="K1115" s="31" t="s">
        <v>7701</v>
      </c>
      <c r="L1115" s="31" t="s">
        <v>7702</v>
      </c>
      <c r="M1115" s="31" t="s">
        <v>7703</v>
      </c>
      <c r="N1115" s="2" t="s">
        <v>8986</v>
      </c>
      <c r="O1115" s="2" t="s">
        <v>7705</v>
      </c>
      <c r="P1115" s="155" t="s">
        <v>7767</v>
      </c>
      <c r="Q1115" s="2" t="s">
        <v>9005</v>
      </c>
      <c r="R1115" s="2">
        <v>96700853</v>
      </c>
      <c r="S1115" s="159" t="s">
        <v>9485</v>
      </c>
      <c r="T1115" s="159">
        <v>4707</v>
      </c>
      <c r="U1115" s="159" t="s">
        <v>107</v>
      </c>
      <c r="V1115" s="3" t="s">
        <v>7709</v>
      </c>
      <c r="W1115" s="2">
        <v>420</v>
      </c>
      <c r="X1115" s="2"/>
      <c r="Y1115" s="2"/>
      <c r="Z1115" s="2"/>
      <c r="AA1115" s="2"/>
      <c r="AB1115" s="2"/>
      <c r="AC1115" s="2"/>
      <c r="AD1115" s="2"/>
      <c r="AE1115" s="2"/>
      <c r="AF1115" s="2"/>
      <c r="AG1115" s="2"/>
      <c r="AH1115" s="2"/>
      <c r="AI1115" s="2"/>
      <c r="AJ1115" s="2"/>
      <c r="AK1115" s="2"/>
      <c r="AL1115" s="2"/>
      <c r="AM1115" s="2"/>
      <c r="AN1115" s="2"/>
    </row>
    <row r="1116" spans="2:40">
      <c r="B1116" s="26">
        <v>2110</v>
      </c>
      <c r="C1116" s="26" t="str">
        <f t="shared" si="128"/>
        <v>Y</v>
      </c>
      <c r="D1116" s="26" t="b">
        <f t="shared" si="129"/>
        <v>0</v>
      </c>
      <c r="E1116" s="26" t="str">
        <f t="shared" si="130"/>
        <v>N</v>
      </c>
      <c r="F1116" s="2" t="s">
        <v>9486</v>
      </c>
      <c r="G1116" s="2" t="str">
        <f t="shared" si="131"/>
        <v/>
      </c>
      <c r="H1116" s="16" t="s">
        <v>398</v>
      </c>
      <c r="I1116" s="16"/>
      <c r="J1116" s="16"/>
      <c r="K1116" s="31" t="s">
        <v>7701</v>
      </c>
      <c r="L1116" s="31" t="s">
        <v>7702</v>
      </c>
      <c r="M1116" s="31" t="s">
        <v>7703</v>
      </c>
      <c r="N1116" s="2" t="s">
        <v>7725</v>
      </c>
      <c r="O1116" s="2" t="s">
        <v>7705</v>
      </c>
      <c r="P1116" s="155" t="s">
        <v>7788</v>
      </c>
      <c r="Q1116" s="2" t="s">
        <v>7807</v>
      </c>
      <c r="R1116" s="2">
        <v>96700854</v>
      </c>
      <c r="S1116" s="159" t="s">
        <v>9487</v>
      </c>
      <c r="T1116" s="159">
        <v>2458</v>
      </c>
      <c r="U1116" s="159" t="s">
        <v>107</v>
      </c>
      <c r="V1116" s="3" t="s">
        <v>7709</v>
      </c>
      <c r="W1116" s="2">
        <v>140</v>
      </c>
      <c r="X1116" s="2"/>
      <c r="Y1116" s="2"/>
      <c r="Z1116" s="2"/>
      <c r="AA1116" s="2"/>
      <c r="AB1116" s="2"/>
      <c r="AC1116" s="2"/>
      <c r="AD1116" s="2"/>
      <c r="AE1116" s="2"/>
      <c r="AF1116" s="2"/>
      <c r="AG1116" s="2"/>
      <c r="AH1116" s="2"/>
      <c r="AI1116" s="2"/>
      <c r="AJ1116" s="2"/>
      <c r="AK1116" s="2"/>
      <c r="AL1116" s="2"/>
      <c r="AM1116" s="2"/>
      <c r="AN1116" s="2"/>
    </row>
    <row r="1117" spans="2:40">
      <c r="B1117" s="26">
        <v>2111</v>
      </c>
      <c r="C1117" s="26" t="str">
        <f t="shared" si="128"/>
        <v>Y</v>
      </c>
      <c r="D1117" s="26" t="b">
        <f t="shared" si="129"/>
        <v>0</v>
      </c>
      <c r="E1117" s="26" t="str">
        <f t="shared" si="130"/>
        <v>N</v>
      </c>
      <c r="F1117" s="2" t="s">
        <v>9488</v>
      </c>
      <c r="G1117" s="2" t="str">
        <f t="shared" si="131"/>
        <v/>
      </c>
      <c r="H1117" s="16" t="s">
        <v>398</v>
      </c>
      <c r="I1117" s="16"/>
      <c r="J1117" s="16"/>
      <c r="K1117" s="31" t="s">
        <v>7701</v>
      </c>
      <c r="L1117" s="31" t="s">
        <v>7702</v>
      </c>
      <c r="M1117" s="31" t="s">
        <v>7703</v>
      </c>
      <c r="N1117" s="2" t="s">
        <v>7729</v>
      </c>
      <c r="O1117" s="2" t="s">
        <v>7705</v>
      </c>
      <c r="P1117" s="155" t="s">
        <v>7788</v>
      </c>
      <c r="Q1117" s="2" t="s">
        <v>7807</v>
      </c>
      <c r="R1117" s="2">
        <v>96700854</v>
      </c>
      <c r="S1117" s="159" t="s">
        <v>9487</v>
      </c>
      <c r="T1117" s="159">
        <v>2458</v>
      </c>
      <c r="U1117" s="159" t="s">
        <v>107</v>
      </c>
      <c r="V1117" s="3" t="s">
        <v>7709</v>
      </c>
      <c r="W1117" s="2">
        <v>140</v>
      </c>
      <c r="X1117" s="2"/>
      <c r="Y1117" s="2"/>
      <c r="Z1117" s="2"/>
      <c r="AA1117" s="2"/>
      <c r="AB1117" s="2"/>
      <c r="AC1117" s="2"/>
      <c r="AD1117" s="2"/>
      <c r="AE1117" s="2"/>
      <c r="AF1117" s="2"/>
      <c r="AG1117" s="2"/>
      <c r="AH1117" s="2"/>
      <c r="AI1117" s="2"/>
      <c r="AJ1117" s="2"/>
      <c r="AK1117" s="2"/>
      <c r="AL1117" s="2"/>
      <c r="AM1117" s="2"/>
      <c r="AN1117" s="2"/>
    </row>
    <row r="1118" spans="2:40">
      <c r="B1118" s="26">
        <v>2112</v>
      </c>
      <c r="C1118" s="26" t="str">
        <f t="shared" si="128"/>
        <v>Y</v>
      </c>
      <c r="D1118" s="26" t="b">
        <f t="shared" si="129"/>
        <v>0</v>
      </c>
      <c r="E1118" s="26" t="str">
        <f t="shared" si="130"/>
        <v>N</v>
      </c>
      <c r="F1118" s="2" t="s">
        <v>9489</v>
      </c>
      <c r="G1118" s="2" t="str">
        <f t="shared" si="131"/>
        <v/>
      </c>
      <c r="H1118" s="16" t="s">
        <v>398</v>
      </c>
      <c r="I1118" s="16"/>
      <c r="J1118" s="16"/>
      <c r="K1118" s="31" t="s">
        <v>7701</v>
      </c>
      <c r="L1118" s="31" t="s">
        <v>7702</v>
      </c>
      <c r="M1118" s="31" t="s">
        <v>7703</v>
      </c>
      <c r="N1118" s="2" t="s">
        <v>7900</v>
      </c>
      <c r="O1118" s="2" t="s">
        <v>7705</v>
      </c>
      <c r="P1118" s="155" t="s">
        <v>7788</v>
      </c>
      <c r="Q1118" s="2" t="s">
        <v>7807</v>
      </c>
      <c r="R1118" s="2">
        <v>96700855</v>
      </c>
      <c r="S1118" s="159" t="s">
        <v>9490</v>
      </c>
      <c r="T1118" s="159">
        <v>2594</v>
      </c>
      <c r="U1118" s="159" t="s">
        <v>107</v>
      </c>
      <c r="V1118" s="3" t="s">
        <v>7709</v>
      </c>
      <c r="W1118" s="2">
        <v>205</v>
      </c>
      <c r="X1118" s="2"/>
      <c r="Y1118" s="2"/>
      <c r="Z1118" s="2"/>
      <c r="AA1118" s="2"/>
      <c r="AB1118" s="2"/>
      <c r="AC1118" s="2"/>
      <c r="AD1118" s="2"/>
      <c r="AE1118" s="2"/>
      <c r="AF1118" s="2"/>
      <c r="AG1118" s="2"/>
      <c r="AH1118" s="2"/>
      <c r="AI1118" s="2"/>
      <c r="AJ1118" s="2"/>
      <c r="AK1118" s="2"/>
      <c r="AL1118" s="2"/>
      <c r="AM1118" s="2"/>
      <c r="AN1118" s="2"/>
    </row>
    <row r="1119" spans="2:40">
      <c r="B1119" s="26">
        <v>2113</v>
      </c>
      <c r="C1119" s="26" t="str">
        <f t="shared" si="128"/>
        <v>Y</v>
      </c>
      <c r="D1119" s="26" t="b">
        <f t="shared" si="129"/>
        <v>0</v>
      </c>
      <c r="E1119" s="26" t="str">
        <f t="shared" si="130"/>
        <v>N</v>
      </c>
      <c r="F1119" s="2" t="s">
        <v>9491</v>
      </c>
      <c r="G1119" s="2" t="str">
        <f t="shared" si="131"/>
        <v/>
      </c>
      <c r="H1119" s="16" t="s">
        <v>398</v>
      </c>
      <c r="I1119" s="16"/>
      <c r="J1119" s="16"/>
      <c r="K1119" s="31" t="s">
        <v>7701</v>
      </c>
      <c r="L1119" s="31" t="s">
        <v>7702</v>
      </c>
      <c r="M1119" s="31" t="s">
        <v>7703</v>
      </c>
      <c r="N1119" s="2" t="s">
        <v>7903</v>
      </c>
      <c r="O1119" s="2" t="s">
        <v>7705</v>
      </c>
      <c r="P1119" s="155" t="s">
        <v>7788</v>
      </c>
      <c r="Q1119" s="2" t="s">
        <v>7807</v>
      </c>
      <c r="R1119" s="2">
        <v>96700855</v>
      </c>
      <c r="S1119" s="159" t="s">
        <v>9490</v>
      </c>
      <c r="T1119" s="159">
        <v>2594</v>
      </c>
      <c r="U1119" s="159" t="s">
        <v>107</v>
      </c>
      <c r="V1119" s="3" t="s">
        <v>7709</v>
      </c>
      <c r="W1119" s="2">
        <v>205</v>
      </c>
      <c r="X1119" s="2"/>
      <c r="Y1119" s="2"/>
      <c r="Z1119" s="2"/>
      <c r="AA1119" s="2"/>
      <c r="AB1119" s="2"/>
      <c r="AC1119" s="2"/>
      <c r="AD1119" s="2"/>
      <c r="AE1119" s="2"/>
      <c r="AF1119" s="2"/>
      <c r="AG1119" s="2"/>
      <c r="AH1119" s="2"/>
      <c r="AI1119" s="2"/>
      <c r="AJ1119" s="2"/>
      <c r="AK1119" s="2"/>
      <c r="AL1119" s="2"/>
      <c r="AM1119" s="2"/>
      <c r="AN1119" s="2"/>
    </row>
    <row r="1120" spans="2:40">
      <c r="B1120" s="26">
        <v>2114</v>
      </c>
      <c r="C1120" s="26" t="str">
        <f t="shared" si="128"/>
        <v>Y</v>
      </c>
      <c r="D1120" s="26" t="b">
        <f t="shared" si="129"/>
        <v>0</v>
      </c>
      <c r="E1120" s="26" t="str">
        <f t="shared" si="130"/>
        <v>N</v>
      </c>
      <c r="F1120" s="2" t="s">
        <v>9492</v>
      </c>
      <c r="G1120" s="2" t="str">
        <f t="shared" si="131"/>
        <v/>
      </c>
      <c r="H1120" s="16" t="s">
        <v>398</v>
      </c>
      <c r="I1120" s="16"/>
      <c r="J1120" s="16"/>
      <c r="K1120" s="31" t="s">
        <v>7701</v>
      </c>
      <c r="L1120" s="31" t="s">
        <v>7702</v>
      </c>
      <c r="M1120" s="31" t="s">
        <v>7703</v>
      </c>
      <c r="N1120" s="2" t="s">
        <v>8187</v>
      </c>
      <c r="O1120" s="2" t="s">
        <v>7705</v>
      </c>
      <c r="P1120" s="155" t="s">
        <v>7788</v>
      </c>
      <c r="Q1120" s="2" t="s">
        <v>8083</v>
      </c>
      <c r="R1120" s="2">
        <v>96700856</v>
      </c>
      <c r="S1120" s="159" t="s">
        <v>9493</v>
      </c>
      <c r="T1120" s="159">
        <v>2730</v>
      </c>
      <c r="U1120" s="159" t="s">
        <v>107</v>
      </c>
      <c r="V1120" s="3" t="s">
        <v>7709</v>
      </c>
      <c r="W1120" s="2">
        <v>240</v>
      </c>
      <c r="X1120" s="2"/>
      <c r="Y1120" s="2"/>
      <c r="Z1120" s="2"/>
      <c r="AA1120" s="2"/>
      <c r="AB1120" s="2"/>
      <c r="AC1120" s="2"/>
      <c r="AD1120" s="2"/>
      <c r="AE1120" s="2"/>
      <c r="AF1120" s="2"/>
      <c r="AG1120" s="2"/>
      <c r="AH1120" s="2"/>
      <c r="AI1120" s="2"/>
      <c r="AJ1120" s="2"/>
      <c r="AK1120" s="2"/>
      <c r="AL1120" s="2"/>
      <c r="AM1120" s="2"/>
      <c r="AN1120" s="2"/>
    </row>
    <row r="1121" spans="2:40">
      <c r="B1121" s="26">
        <v>2115</v>
      </c>
      <c r="C1121" s="26" t="str">
        <f t="shared" si="128"/>
        <v>Y</v>
      </c>
      <c r="D1121" s="26" t="b">
        <f t="shared" si="129"/>
        <v>0</v>
      </c>
      <c r="E1121" s="26" t="str">
        <f t="shared" si="130"/>
        <v>N</v>
      </c>
      <c r="F1121" s="2" t="s">
        <v>9494</v>
      </c>
      <c r="G1121" s="2" t="str">
        <f t="shared" si="131"/>
        <v/>
      </c>
      <c r="H1121" s="16" t="s">
        <v>398</v>
      </c>
      <c r="I1121" s="16"/>
      <c r="J1121" s="16"/>
      <c r="K1121" s="31" t="s">
        <v>7701</v>
      </c>
      <c r="L1121" s="31" t="s">
        <v>7702</v>
      </c>
      <c r="M1121" s="31" t="s">
        <v>7703</v>
      </c>
      <c r="N1121" s="2" t="s">
        <v>8191</v>
      </c>
      <c r="O1121" s="2" t="s">
        <v>7705</v>
      </c>
      <c r="P1121" s="155" t="s">
        <v>7788</v>
      </c>
      <c r="Q1121" s="2" t="s">
        <v>8083</v>
      </c>
      <c r="R1121" s="2">
        <v>96700856</v>
      </c>
      <c r="S1121" s="159" t="s">
        <v>9493</v>
      </c>
      <c r="T1121" s="159">
        <v>2730</v>
      </c>
      <c r="U1121" s="159" t="s">
        <v>107</v>
      </c>
      <c r="V1121" s="3" t="s">
        <v>7709</v>
      </c>
      <c r="W1121" s="2">
        <v>240</v>
      </c>
      <c r="X1121" s="2"/>
      <c r="Y1121" s="2"/>
      <c r="Z1121" s="2"/>
      <c r="AA1121" s="2"/>
      <c r="AB1121" s="2"/>
      <c r="AC1121" s="2"/>
      <c r="AD1121" s="2"/>
      <c r="AE1121" s="2"/>
      <c r="AF1121" s="2"/>
      <c r="AG1121" s="2"/>
      <c r="AH1121" s="2"/>
      <c r="AI1121" s="2"/>
      <c r="AJ1121" s="2"/>
      <c r="AK1121" s="2"/>
      <c r="AL1121" s="2"/>
      <c r="AM1121" s="2"/>
      <c r="AN1121" s="2"/>
    </row>
    <row r="1122" spans="2:40">
      <c r="B1122" s="26">
        <v>2116</v>
      </c>
      <c r="C1122" s="26" t="str">
        <f t="shared" ref="C1122:C1165" si="132">IF(K1122 = "BaseplateSteel","Y","N")</f>
        <v>Y</v>
      </c>
      <c r="D1122" s="26" t="b">
        <f t="shared" ref="D1122:D1165" si="133">OR(P1122 = "Woods_Sureflex", P1122 = "Falk_T10_Grid")</f>
        <v>0</v>
      </c>
      <c r="E1122" s="26" t="str">
        <f t="shared" ref="E1122:E1165" si="134">IF(AND(C1122="Y", D1122=TRUE),"Y","N")</f>
        <v>N</v>
      </c>
      <c r="F1122" s="2" t="s">
        <v>9495</v>
      </c>
      <c r="G1122" s="2" t="str">
        <f t="shared" ref="G1122:G1165" si="135">IF(E1122="Y",F1122,"")</f>
        <v/>
      </c>
      <c r="H1122" s="16" t="s">
        <v>398</v>
      </c>
      <c r="I1122" s="16"/>
      <c r="J1122" s="16"/>
      <c r="K1122" s="31" t="s">
        <v>7701</v>
      </c>
      <c r="L1122" s="31" t="s">
        <v>7702</v>
      </c>
      <c r="M1122" s="31" t="s">
        <v>7703</v>
      </c>
      <c r="N1122" s="2" t="s">
        <v>8695</v>
      </c>
      <c r="O1122" s="2" t="s">
        <v>7705</v>
      </c>
      <c r="P1122" s="155" t="s">
        <v>7788</v>
      </c>
      <c r="Q1122" s="2" t="s">
        <v>8383</v>
      </c>
      <c r="R1122" s="2">
        <v>96700857</v>
      </c>
      <c r="S1122" s="159" t="s">
        <v>9496</v>
      </c>
      <c r="T1122" s="159">
        <v>2867</v>
      </c>
      <c r="U1122" s="159" t="s">
        <v>107</v>
      </c>
      <c r="V1122" s="3" t="s">
        <v>7709</v>
      </c>
      <c r="W1122" s="2">
        <v>270</v>
      </c>
      <c r="X1122" s="2"/>
      <c r="Y1122" s="2"/>
      <c r="Z1122" s="2"/>
      <c r="AA1122" s="2"/>
      <c r="AB1122" s="2"/>
      <c r="AC1122" s="2"/>
      <c r="AD1122" s="2"/>
      <c r="AE1122" s="2"/>
      <c r="AF1122" s="2"/>
      <c r="AG1122" s="2"/>
      <c r="AH1122" s="2"/>
      <c r="AI1122" s="2"/>
      <c r="AJ1122" s="2"/>
      <c r="AK1122" s="2"/>
      <c r="AL1122" s="2"/>
      <c r="AM1122" s="2"/>
      <c r="AN1122" s="2"/>
    </row>
    <row r="1123" spans="2:40">
      <c r="B1123" s="26">
        <v>2117</v>
      </c>
      <c r="C1123" s="26" t="str">
        <f t="shared" si="132"/>
        <v>Y</v>
      </c>
      <c r="D1123" s="26" t="b">
        <f t="shared" si="133"/>
        <v>0</v>
      </c>
      <c r="E1123" s="26" t="str">
        <f t="shared" si="134"/>
        <v>N</v>
      </c>
      <c r="F1123" s="2" t="s">
        <v>9497</v>
      </c>
      <c r="G1123" s="2" t="str">
        <f t="shared" si="135"/>
        <v/>
      </c>
      <c r="H1123" s="16" t="s">
        <v>398</v>
      </c>
      <c r="I1123" s="16"/>
      <c r="J1123" s="16"/>
      <c r="K1123" s="31" t="s">
        <v>7701</v>
      </c>
      <c r="L1123" s="31" t="s">
        <v>7702</v>
      </c>
      <c r="M1123" s="31" t="s">
        <v>7703</v>
      </c>
      <c r="N1123" s="2" t="s">
        <v>8699</v>
      </c>
      <c r="O1123" s="2" t="s">
        <v>7705</v>
      </c>
      <c r="P1123" s="155" t="s">
        <v>7788</v>
      </c>
      <c r="Q1123" s="2" t="s">
        <v>8383</v>
      </c>
      <c r="R1123" s="2">
        <v>96700857</v>
      </c>
      <c r="S1123" s="159" t="s">
        <v>9496</v>
      </c>
      <c r="T1123" s="159">
        <v>2867</v>
      </c>
      <c r="U1123" s="159" t="s">
        <v>107</v>
      </c>
      <c r="V1123" s="3" t="s">
        <v>7709</v>
      </c>
      <c r="W1123" s="2">
        <v>270</v>
      </c>
      <c r="X1123" s="2"/>
      <c r="Y1123" s="2"/>
      <c r="Z1123" s="2"/>
      <c r="AA1123" s="2"/>
      <c r="AB1123" s="2"/>
      <c r="AC1123" s="2"/>
      <c r="AD1123" s="2"/>
      <c r="AE1123" s="2"/>
      <c r="AF1123" s="2"/>
      <c r="AG1123" s="2"/>
      <c r="AH1123" s="2"/>
      <c r="AI1123" s="2"/>
      <c r="AJ1123" s="2"/>
      <c r="AK1123" s="2"/>
      <c r="AL1123" s="2"/>
      <c r="AM1123" s="2"/>
      <c r="AN1123" s="2"/>
    </row>
    <row r="1124" spans="2:40">
      <c r="B1124" s="26">
        <v>2118</v>
      </c>
      <c r="C1124" s="26" t="str">
        <f t="shared" si="132"/>
        <v>Y</v>
      </c>
      <c r="D1124" s="26" t="b">
        <f t="shared" si="133"/>
        <v>0</v>
      </c>
      <c r="E1124" s="26" t="str">
        <f t="shared" si="134"/>
        <v>N</v>
      </c>
      <c r="F1124" s="2" t="s">
        <v>9498</v>
      </c>
      <c r="G1124" s="2" t="str">
        <f t="shared" si="135"/>
        <v/>
      </c>
      <c r="H1124" s="16" t="s">
        <v>398</v>
      </c>
      <c r="I1124" s="16"/>
      <c r="J1124" s="16"/>
      <c r="K1124" s="31" t="s">
        <v>7701</v>
      </c>
      <c r="L1124" s="31" t="s">
        <v>7702</v>
      </c>
      <c r="M1124" s="31" t="s">
        <v>7703</v>
      </c>
      <c r="N1124" s="2" t="s">
        <v>7762</v>
      </c>
      <c r="O1124" s="2" t="s">
        <v>7705</v>
      </c>
      <c r="P1124" s="155" t="s">
        <v>7788</v>
      </c>
      <c r="Q1124" s="2" t="s">
        <v>7807</v>
      </c>
      <c r="R1124" s="2">
        <v>96700858</v>
      </c>
      <c r="S1124" s="159" t="s">
        <v>9499</v>
      </c>
      <c r="T1124" s="159">
        <v>2800</v>
      </c>
      <c r="U1124" s="159" t="s">
        <v>107</v>
      </c>
      <c r="V1124" s="3" t="s">
        <v>7709</v>
      </c>
      <c r="W1124" s="2">
        <v>270</v>
      </c>
      <c r="X1124" s="2"/>
      <c r="Y1124" s="2"/>
      <c r="Z1124" s="2"/>
      <c r="AA1124" s="2"/>
      <c r="AB1124" s="2"/>
      <c r="AC1124" s="2"/>
      <c r="AD1124" s="2"/>
      <c r="AE1124" s="2"/>
      <c r="AF1124" s="2"/>
      <c r="AG1124" s="2"/>
      <c r="AH1124" s="2"/>
      <c r="AI1124" s="2"/>
      <c r="AJ1124" s="2"/>
      <c r="AK1124" s="2"/>
      <c r="AL1124" s="2"/>
      <c r="AM1124" s="2"/>
      <c r="AN1124" s="2"/>
    </row>
    <row r="1125" spans="2:40">
      <c r="B1125" s="26">
        <v>2119</v>
      </c>
      <c r="C1125" s="26" t="str">
        <f t="shared" si="132"/>
        <v>Y</v>
      </c>
      <c r="D1125" s="26" t="b">
        <f t="shared" si="133"/>
        <v>0</v>
      </c>
      <c r="E1125" s="26" t="str">
        <f t="shared" si="134"/>
        <v>N</v>
      </c>
      <c r="F1125" s="2" t="s">
        <v>9500</v>
      </c>
      <c r="G1125" s="2" t="str">
        <f t="shared" si="135"/>
        <v/>
      </c>
      <c r="H1125" s="16" t="s">
        <v>398</v>
      </c>
      <c r="I1125" s="16"/>
      <c r="J1125" s="16"/>
      <c r="K1125" s="31" t="s">
        <v>7701</v>
      </c>
      <c r="L1125" s="31" t="s">
        <v>7702</v>
      </c>
      <c r="M1125" s="31" t="s">
        <v>7703</v>
      </c>
      <c r="N1125" s="2" t="s">
        <v>7765</v>
      </c>
      <c r="O1125" s="2" t="s">
        <v>7705</v>
      </c>
      <c r="P1125" s="155" t="s">
        <v>7788</v>
      </c>
      <c r="Q1125" s="2" t="s">
        <v>7807</v>
      </c>
      <c r="R1125" s="2">
        <v>96700858</v>
      </c>
      <c r="S1125" s="159" t="s">
        <v>9499</v>
      </c>
      <c r="T1125" s="159">
        <v>2800</v>
      </c>
      <c r="U1125" s="159" t="s">
        <v>107</v>
      </c>
      <c r="V1125" s="3" t="s">
        <v>7709</v>
      </c>
      <c r="W1125" s="2">
        <v>270</v>
      </c>
      <c r="X1125" s="2"/>
      <c r="Y1125" s="2"/>
      <c r="Z1125" s="2"/>
      <c r="AA1125" s="2"/>
      <c r="AB1125" s="2"/>
      <c r="AC1125" s="2"/>
      <c r="AD1125" s="2"/>
      <c r="AE1125" s="2"/>
      <c r="AF1125" s="2"/>
      <c r="AG1125" s="2"/>
      <c r="AH1125" s="2"/>
      <c r="AI1125" s="2"/>
      <c r="AJ1125" s="2"/>
      <c r="AK1125" s="2"/>
      <c r="AL1125" s="2"/>
      <c r="AM1125" s="2"/>
      <c r="AN1125" s="2"/>
    </row>
    <row r="1126" spans="2:40">
      <c r="B1126" s="26">
        <v>2120</v>
      </c>
      <c r="C1126" s="26" t="str">
        <f t="shared" si="132"/>
        <v>Y</v>
      </c>
      <c r="D1126" s="26" t="b">
        <f t="shared" si="133"/>
        <v>0</v>
      </c>
      <c r="E1126" s="26" t="str">
        <f t="shared" si="134"/>
        <v>N</v>
      </c>
      <c r="F1126" s="2" t="s">
        <v>9501</v>
      </c>
      <c r="G1126" s="2" t="str">
        <f t="shared" si="135"/>
        <v/>
      </c>
      <c r="H1126" s="16" t="s">
        <v>398</v>
      </c>
      <c r="I1126" s="16"/>
      <c r="J1126" s="16"/>
      <c r="K1126" s="31" t="s">
        <v>7701</v>
      </c>
      <c r="L1126" s="31" t="s">
        <v>7702</v>
      </c>
      <c r="M1126" s="31" t="s">
        <v>7703</v>
      </c>
      <c r="N1126" s="2" t="s">
        <v>8954</v>
      </c>
      <c r="O1126" s="2" t="s">
        <v>7705</v>
      </c>
      <c r="P1126" s="155" t="s">
        <v>7788</v>
      </c>
      <c r="Q1126" s="2" t="s">
        <v>9024</v>
      </c>
      <c r="R1126" s="2">
        <v>96700859</v>
      </c>
      <c r="S1126" s="159" t="s">
        <v>9502</v>
      </c>
      <c r="T1126" s="159">
        <v>3346</v>
      </c>
      <c r="U1126" s="159" t="s">
        <v>107</v>
      </c>
      <c r="V1126" s="3" t="s">
        <v>7709</v>
      </c>
      <c r="W1126" s="2">
        <v>350</v>
      </c>
      <c r="X1126" s="2"/>
      <c r="Y1126" s="2"/>
      <c r="Z1126" s="2"/>
      <c r="AA1126" s="2"/>
      <c r="AB1126" s="2"/>
      <c r="AC1126" s="2"/>
      <c r="AD1126" s="2"/>
      <c r="AE1126" s="2"/>
      <c r="AF1126" s="2"/>
      <c r="AG1126" s="2"/>
      <c r="AH1126" s="2"/>
      <c r="AI1126" s="2"/>
      <c r="AJ1126" s="2"/>
      <c r="AK1126" s="2"/>
      <c r="AL1126" s="2"/>
      <c r="AM1126" s="2"/>
      <c r="AN1126" s="2"/>
    </row>
    <row r="1127" spans="2:40">
      <c r="B1127" s="26">
        <v>2121</v>
      </c>
      <c r="C1127" s="26" t="str">
        <f t="shared" si="132"/>
        <v>Y</v>
      </c>
      <c r="D1127" s="26" t="b">
        <f t="shared" si="133"/>
        <v>0</v>
      </c>
      <c r="E1127" s="26" t="str">
        <f t="shared" si="134"/>
        <v>N</v>
      </c>
      <c r="F1127" s="2" t="s">
        <v>9503</v>
      </c>
      <c r="G1127" s="2" t="str">
        <f t="shared" si="135"/>
        <v/>
      </c>
      <c r="H1127" s="16" t="s">
        <v>398</v>
      </c>
      <c r="I1127" s="16"/>
      <c r="J1127" s="16"/>
      <c r="K1127" s="31" t="s">
        <v>7701</v>
      </c>
      <c r="L1127" s="31" t="s">
        <v>7702</v>
      </c>
      <c r="M1127" s="31" t="s">
        <v>7703</v>
      </c>
      <c r="N1127" s="2" t="s">
        <v>8958</v>
      </c>
      <c r="O1127" s="2" t="s">
        <v>7705</v>
      </c>
      <c r="P1127" s="155" t="s">
        <v>7788</v>
      </c>
      <c r="Q1127" s="2" t="s">
        <v>9024</v>
      </c>
      <c r="R1127" s="2">
        <v>96700859</v>
      </c>
      <c r="S1127" s="159" t="s">
        <v>9502</v>
      </c>
      <c r="T1127" s="159">
        <v>3346</v>
      </c>
      <c r="U1127" s="159" t="s">
        <v>107</v>
      </c>
      <c r="V1127" s="3" t="s">
        <v>7709</v>
      </c>
      <c r="W1127" s="2">
        <v>350</v>
      </c>
      <c r="X1127" s="2"/>
      <c r="Y1127" s="2"/>
      <c r="Z1127" s="2"/>
      <c r="AA1127" s="2"/>
      <c r="AB1127" s="2"/>
      <c r="AC1127" s="2"/>
      <c r="AD1127" s="2"/>
      <c r="AE1127" s="2"/>
      <c r="AF1127" s="2"/>
      <c r="AG1127" s="2"/>
      <c r="AH1127" s="2"/>
      <c r="AI1127" s="2"/>
      <c r="AJ1127" s="2"/>
      <c r="AK1127" s="2"/>
      <c r="AL1127" s="2"/>
      <c r="AM1127" s="2"/>
      <c r="AN1127" s="2"/>
    </row>
    <row r="1128" spans="2:40">
      <c r="B1128" s="26">
        <v>2122</v>
      </c>
      <c r="C1128" s="26" t="str">
        <f t="shared" si="132"/>
        <v>Y</v>
      </c>
      <c r="D1128" s="26" t="b">
        <f t="shared" si="133"/>
        <v>0</v>
      </c>
      <c r="E1128" s="26" t="str">
        <f t="shared" si="134"/>
        <v>N</v>
      </c>
      <c r="F1128" s="2" t="s">
        <v>9504</v>
      </c>
      <c r="G1128" s="2" t="str">
        <f t="shared" si="135"/>
        <v/>
      </c>
      <c r="H1128" s="16" t="s">
        <v>398</v>
      </c>
      <c r="I1128" s="16"/>
      <c r="J1128" s="16"/>
      <c r="K1128" s="31" t="s">
        <v>7701</v>
      </c>
      <c r="L1128" s="31" t="s">
        <v>7702</v>
      </c>
      <c r="M1128" s="31" t="s">
        <v>7703</v>
      </c>
      <c r="N1128" s="2" t="s">
        <v>8326</v>
      </c>
      <c r="O1128" s="2" t="s">
        <v>7705</v>
      </c>
      <c r="P1128" s="155" t="s">
        <v>7788</v>
      </c>
      <c r="Q1128" s="2" t="s">
        <v>8383</v>
      </c>
      <c r="R1128" s="2">
        <v>96700860</v>
      </c>
      <c r="S1128" s="159" t="s">
        <v>9505</v>
      </c>
      <c r="T1128" s="159">
        <v>3209</v>
      </c>
      <c r="U1128" s="159" t="s">
        <v>107</v>
      </c>
      <c r="V1128" s="3" t="s">
        <v>7709</v>
      </c>
      <c r="W1128" s="2">
        <v>350</v>
      </c>
      <c r="X1128" s="2"/>
      <c r="Y1128" s="2"/>
      <c r="Z1128" s="2"/>
      <c r="AA1128" s="2"/>
      <c r="AB1128" s="2"/>
      <c r="AC1128" s="2"/>
      <c r="AD1128" s="2"/>
      <c r="AE1128" s="2"/>
      <c r="AF1128" s="2"/>
      <c r="AG1128" s="2"/>
      <c r="AH1128" s="2"/>
      <c r="AI1128" s="2"/>
      <c r="AJ1128" s="2"/>
      <c r="AK1128" s="2"/>
      <c r="AL1128" s="2"/>
      <c r="AM1128" s="2"/>
      <c r="AN1128" s="2"/>
    </row>
    <row r="1129" spans="2:40">
      <c r="B1129" s="26">
        <v>2123</v>
      </c>
      <c r="C1129" s="26" t="str">
        <f t="shared" si="132"/>
        <v>Y</v>
      </c>
      <c r="D1129" s="26" t="b">
        <f t="shared" si="133"/>
        <v>0</v>
      </c>
      <c r="E1129" s="26" t="str">
        <f t="shared" si="134"/>
        <v>N</v>
      </c>
      <c r="F1129" s="2" t="s">
        <v>9506</v>
      </c>
      <c r="G1129" s="2" t="str">
        <f t="shared" si="135"/>
        <v/>
      </c>
      <c r="H1129" s="16" t="s">
        <v>398</v>
      </c>
      <c r="I1129" s="16"/>
      <c r="J1129" s="16"/>
      <c r="K1129" s="31" t="s">
        <v>7701</v>
      </c>
      <c r="L1129" s="31" t="s">
        <v>7702</v>
      </c>
      <c r="M1129" s="31" t="s">
        <v>7703</v>
      </c>
      <c r="N1129" s="2" t="s">
        <v>8329</v>
      </c>
      <c r="O1129" s="2" t="s">
        <v>7705</v>
      </c>
      <c r="P1129" s="155" t="s">
        <v>7788</v>
      </c>
      <c r="Q1129" s="2" t="s">
        <v>8383</v>
      </c>
      <c r="R1129" s="2">
        <v>96700860</v>
      </c>
      <c r="S1129" s="159" t="s">
        <v>9505</v>
      </c>
      <c r="T1129" s="159">
        <v>3209</v>
      </c>
      <c r="U1129" s="159" t="s">
        <v>107</v>
      </c>
      <c r="V1129" s="3" t="s">
        <v>7709</v>
      </c>
      <c r="W1129" s="2">
        <v>350</v>
      </c>
      <c r="X1129" s="2"/>
      <c r="Y1129" s="2"/>
      <c r="Z1129" s="2"/>
      <c r="AA1129" s="2"/>
      <c r="AB1129" s="2"/>
      <c r="AC1129" s="2"/>
      <c r="AD1129" s="2"/>
      <c r="AE1129" s="2"/>
      <c r="AF1129" s="2"/>
      <c r="AG1129" s="2"/>
      <c r="AH1129" s="2"/>
      <c r="AI1129" s="2"/>
      <c r="AJ1129" s="2"/>
      <c r="AK1129" s="2"/>
      <c r="AL1129" s="2"/>
      <c r="AM1129" s="2"/>
      <c r="AN1129" s="2"/>
    </row>
    <row r="1130" spans="2:40">
      <c r="B1130" s="26">
        <v>2124</v>
      </c>
      <c r="C1130" s="26" t="str">
        <f t="shared" si="132"/>
        <v>Y</v>
      </c>
      <c r="D1130" s="26" t="b">
        <f t="shared" si="133"/>
        <v>0</v>
      </c>
      <c r="E1130" s="26" t="str">
        <f t="shared" si="134"/>
        <v>N</v>
      </c>
      <c r="F1130" s="2" t="s">
        <v>9507</v>
      </c>
      <c r="G1130" s="2" t="str">
        <f t="shared" si="135"/>
        <v/>
      </c>
      <c r="H1130" s="16" t="s">
        <v>398</v>
      </c>
      <c r="I1130" s="16"/>
      <c r="J1130" s="16"/>
      <c r="K1130" s="31" t="s">
        <v>7701</v>
      </c>
      <c r="L1130" s="31" t="s">
        <v>7702</v>
      </c>
      <c r="M1130" s="31" t="s">
        <v>7703</v>
      </c>
      <c r="N1130" s="2" t="s">
        <v>8982</v>
      </c>
      <c r="O1130" s="2" t="s">
        <v>7705</v>
      </c>
      <c r="P1130" s="155" t="s">
        <v>7788</v>
      </c>
      <c r="Q1130" s="2" t="s">
        <v>9031</v>
      </c>
      <c r="R1130" s="2">
        <v>96700861</v>
      </c>
      <c r="S1130" s="159" t="s">
        <v>9508</v>
      </c>
      <c r="T1130" s="159">
        <v>4707</v>
      </c>
      <c r="U1130" s="159" t="s">
        <v>107</v>
      </c>
      <c r="V1130" s="3" t="s">
        <v>7709</v>
      </c>
      <c r="W1130" s="2">
        <v>420</v>
      </c>
      <c r="X1130" s="2"/>
      <c r="Y1130" s="2"/>
      <c r="Z1130" s="2"/>
      <c r="AA1130" s="2"/>
      <c r="AB1130" s="2"/>
      <c r="AC1130" s="2"/>
      <c r="AD1130" s="2"/>
      <c r="AE1130" s="2"/>
      <c r="AF1130" s="2"/>
      <c r="AG1130" s="2"/>
      <c r="AH1130" s="2"/>
      <c r="AI1130" s="2"/>
      <c r="AJ1130" s="2"/>
      <c r="AK1130" s="2"/>
      <c r="AL1130" s="2"/>
      <c r="AM1130" s="2"/>
      <c r="AN1130" s="2"/>
    </row>
    <row r="1131" spans="2:40">
      <c r="B1131" s="26">
        <v>2125</v>
      </c>
      <c r="C1131" s="26" t="str">
        <f t="shared" si="132"/>
        <v>Y</v>
      </c>
      <c r="D1131" s="26" t="b">
        <f t="shared" si="133"/>
        <v>0</v>
      </c>
      <c r="E1131" s="26" t="str">
        <f t="shared" si="134"/>
        <v>N</v>
      </c>
      <c r="F1131" s="2" t="s">
        <v>9509</v>
      </c>
      <c r="G1131" s="2" t="str">
        <f t="shared" si="135"/>
        <v/>
      </c>
      <c r="H1131" s="16" t="s">
        <v>398</v>
      </c>
      <c r="I1131" s="16"/>
      <c r="J1131" s="16"/>
      <c r="K1131" s="31" t="s">
        <v>7701</v>
      </c>
      <c r="L1131" s="31" t="s">
        <v>7702</v>
      </c>
      <c r="M1131" s="31" t="s">
        <v>7703</v>
      </c>
      <c r="N1131" s="2" t="s">
        <v>8986</v>
      </c>
      <c r="O1131" s="2" t="s">
        <v>7705</v>
      </c>
      <c r="P1131" s="155" t="s">
        <v>7788</v>
      </c>
      <c r="Q1131" s="2" t="s">
        <v>9031</v>
      </c>
      <c r="R1131" s="2">
        <v>96700861</v>
      </c>
      <c r="S1131" s="159" t="s">
        <v>9510</v>
      </c>
      <c r="T1131" s="159">
        <v>4707</v>
      </c>
      <c r="U1131" s="159" t="s">
        <v>107</v>
      </c>
      <c r="V1131" s="3" t="s">
        <v>7709</v>
      </c>
      <c r="W1131" s="2">
        <v>420</v>
      </c>
      <c r="X1131" s="2"/>
      <c r="Y1131" s="2"/>
      <c r="Z1131" s="2"/>
      <c r="AA1131" s="2"/>
      <c r="AB1131" s="2"/>
      <c r="AC1131" s="2"/>
      <c r="AD1131" s="2"/>
      <c r="AE1131" s="2"/>
      <c r="AF1131" s="2"/>
      <c r="AG1131" s="2"/>
      <c r="AH1131" s="2"/>
      <c r="AI1131" s="2"/>
      <c r="AJ1131" s="2"/>
      <c r="AK1131" s="2"/>
      <c r="AL1131" s="2"/>
      <c r="AM1131" s="2"/>
      <c r="AN1131" s="2"/>
    </row>
    <row r="1132" spans="2:40">
      <c r="B1132" s="26">
        <v>2126</v>
      </c>
      <c r="C1132" s="26" t="str">
        <f t="shared" si="132"/>
        <v>Y</v>
      </c>
      <c r="D1132" s="26" t="b">
        <f t="shared" si="133"/>
        <v>0</v>
      </c>
      <c r="E1132" s="26" t="str">
        <f t="shared" si="134"/>
        <v>N</v>
      </c>
      <c r="F1132" s="2" t="s">
        <v>9511</v>
      </c>
      <c r="G1132" s="2" t="str">
        <f t="shared" si="135"/>
        <v/>
      </c>
      <c r="H1132" s="16" t="s">
        <v>398</v>
      </c>
      <c r="I1132" s="16"/>
      <c r="J1132" s="16"/>
      <c r="K1132" s="31" t="s">
        <v>7701</v>
      </c>
      <c r="L1132" s="31" t="s">
        <v>7702</v>
      </c>
      <c r="M1132" s="31" t="s">
        <v>7703</v>
      </c>
      <c r="N1132" s="2" t="s">
        <v>8331</v>
      </c>
      <c r="O1132" s="2" t="s">
        <v>7705</v>
      </c>
      <c r="P1132" s="155" t="s">
        <v>7788</v>
      </c>
      <c r="Q1132" s="2" t="s">
        <v>8383</v>
      </c>
      <c r="R1132" s="2">
        <v>96700862</v>
      </c>
      <c r="S1132" s="159" t="s">
        <v>9512</v>
      </c>
      <c r="T1132" s="159">
        <v>4707</v>
      </c>
      <c r="U1132" s="159" t="s">
        <v>107</v>
      </c>
      <c r="V1132" s="3" t="s">
        <v>7709</v>
      </c>
      <c r="W1132" s="2">
        <v>420</v>
      </c>
      <c r="X1132" s="2"/>
      <c r="Y1132" s="2"/>
      <c r="Z1132" s="2"/>
      <c r="AA1132" s="2"/>
      <c r="AB1132" s="2"/>
      <c r="AC1132" s="2"/>
      <c r="AD1132" s="2"/>
      <c r="AE1132" s="2"/>
      <c r="AF1132" s="2"/>
      <c r="AG1132" s="2"/>
      <c r="AH1132" s="2"/>
      <c r="AI1132" s="2"/>
      <c r="AJ1132" s="2"/>
      <c r="AK1132" s="2"/>
      <c r="AL1132" s="2"/>
      <c r="AM1132" s="2"/>
      <c r="AN1132" s="2"/>
    </row>
    <row r="1133" spans="2:40">
      <c r="B1133" s="26">
        <v>2127</v>
      </c>
      <c r="C1133" s="26" t="str">
        <f t="shared" si="132"/>
        <v>Y</v>
      </c>
      <c r="D1133" s="26" t="b">
        <f t="shared" si="133"/>
        <v>0</v>
      </c>
      <c r="E1133" s="26" t="str">
        <f t="shared" si="134"/>
        <v>N</v>
      </c>
      <c r="F1133" s="2" t="s">
        <v>9513</v>
      </c>
      <c r="G1133" s="2" t="str">
        <f t="shared" si="135"/>
        <v/>
      </c>
      <c r="H1133" s="16" t="s">
        <v>398</v>
      </c>
      <c r="I1133" s="16"/>
      <c r="J1133" s="16"/>
      <c r="K1133" s="31" t="s">
        <v>7701</v>
      </c>
      <c r="L1133" s="31" t="s">
        <v>7702</v>
      </c>
      <c r="M1133" s="31" t="s">
        <v>7703</v>
      </c>
      <c r="N1133" s="2" t="s">
        <v>8335</v>
      </c>
      <c r="O1133" s="2" t="s">
        <v>7705</v>
      </c>
      <c r="P1133" s="155" t="s">
        <v>7788</v>
      </c>
      <c r="Q1133" s="2" t="s">
        <v>8383</v>
      </c>
      <c r="R1133" s="2">
        <v>96700862</v>
      </c>
      <c r="S1133" s="159" t="s">
        <v>9514</v>
      </c>
      <c r="T1133" s="159">
        <v>4707</v>
      </c>
      <c r="U1133" s="159" t="s">
        <v>107</v>
      </c>
      <c r="V1133" s="3" t="s">
        <v>7709</v>
      </c>
      <c r="W1133" s="2">
        <v>420</v>
      </c>
      <c r="X1133" s="2"/>
      <c r="Y1133" s="2"/>
      <c r="Z1133" s="2"/>
      <c r="AA1133" s="2"/>
      <c r="AB1133" s="2"/>
      <c r="AC1133" s="2"/>
      <c r="AD1133" s="2"/>
      <c r="AE1133" s="2"/>
      <c r="AF1133" s="2"/>
      <c r="AG1133" s="2"/>
      <c r="AH1133" s="2"/>
      <c r="AI1133" s="2"/>
      <c r="AJ1133" s="2"/>
      <c r="AK1133" s="2"/>
      <c r="AL1133" s="2"/>
      <c r="AM1133" s="2"/>
      <c r="AN1133" s="2"/>
    </row>
    <row r="1134" spans="2:40">
      <c r="B1134" s="26">
        <v>2128</v>
      </c>
      <c r="C1134" s="26" t="str">
        <f t="shared" si="132"/>
        <v>Y</v>
      </c>
      <c r="D1134" s="26" t="b">
        <f t="shared" si="133"/>
        <v>0</v>
      </c>
      <c r="E1134" s="26" t="str">
        <f t="shared" si="134"/>
        <v>N</v>
      </c>
      <c r="F1134" s="2" t="s">
        <v>9515</v>
      </c>
      <c r="G1134" s="2" t="str">
        <f t="shared" si="135"/>
        <v/>
      </c>
      <c r="H1134" s="16" t="s">
        <v>398</v>
      </c>
      <c r="I1134" s="16"/>
      <c r="J1134" s="16"/>
      <c r="K1134" s="31" t="s">
        <v>7701</v>
      </c>
      <c r="L1134" s="31" t="s">
        <v>7702</v>
      </c>
      <c r="M1134" s="31" t="s">
        <v>7703</v>
      </c>
      <c r="N1134" s="2" t="s">
        <v>9465</v>
      </c>
      <c r="O1134" s="2" t="s">
        <v>7705</v>
      </c>
      <c r="P1134" s="155" t="s">
        <v>7788</v>
      </c>
      <c r="Q1134" s="2" t="s">
        <v>9031</v>
      </c>
      <c r="R1134" s="2">
        <v>96700863</v>
      </c>
      <c r="S1134" s="159" t="s">
        <v>9516</v>
      </c>
      <c r="T1134" s="159">
        <v>5250</v>
      </c>
      <c r="U1134" s="159" t="s">
        <v>107</v>
      </c>
      <c r="V1134" s="3" t="s">
        <v>7709</v>
      </c>
      <c r="W1134" s="2">
        <v>600</v>
      </c>
      <c r="X1134" s="2"/>
      <c r="Y1134" s="2"/>
      <c r="Z1134" s="2"/>
      <c r="AA1134" s="2"/>
      <c r="AB1134" s="2"/>
      <c r="AC1134" s="2"/>
      <c r="AD1134" s="2"/>
      <c r="AE1134" s="2"/>
      <c r="AF1134" s="2"/>
      <c r="AG1134" s="2"/>
      <c r="AH1134" s="2"/>
      <c r="AI1134" s="2"/>
      <c r="AJ1134" s="2"/>
      <c r="AK1134" s="2"/>
      <c r="AL1134" s="2"/>
      <c r="AM1134" s="2"/>
      <c r="AN1134" s="2"/>
    </row>
    <row r="1135" spans="2:40">
      <c r="B1135" s="26">
        <v>2148</v>
      </c>
      <c r="C1135" s="26" t="str">
        <f t="shared" si="132"/>
        <v>Y</v>
      </c>
      <c r="D1135" s="26" t="b">
        <f t="shared" si="133"/>
        <v>1</v>
      </c>
      <c r="E1135" s="26" t="str">
        <f t="shared" si="134"/>
        <v>Y</v>
      </c>
      <c r="F1135" s="2" t="s">
        <v>9517</v>
      </c>
      <c r="G1135" s="2" t="str">
        <f t="shared" si="135"/>
        <v>ConTab_BOM_KP_Baseplates_2148</v>
      </c>
      <c r="H1135" s="16" t="s">
        <v>398</v>
      </c>
      <c r="I1135" s="16"/>
      <c r="J1135" s="16"/>
      <c r="K1135" s="31" t="s">
        <v>7701</v>
      </c>
      <c r="L1135" s="31" t="s">
        <v>7702</v>
      </c>
      <c r="M1135" s="31" t="s">
        <v>7703</v>
      </c>
      <c r="N1135" s="2" t="s">
        <v>7725</v>
      </c>
      <c r="O1135" s="2" t="s">
        <v>7814</v>
      </c>
      <c r="P1135" s="155" t="s">
        <v>7706</v>
      </c>
      <c r="Q1135" s="2" t="s">
        <v>7726</v>
      </c>
      <c r="R1135" s="2" t="s">
        <v>544</v>
      </c>
      <c r="S1135" s="159" t="s">
        <v>9518</v>
      </c>
      <c r="T1135" s="159">
        <v>2152</v>
      </c>
      <c r="U1135" s="159" t="s">
        <v>107</v>
      </c>
      <c r="V1135" s="3" t="s">
        <v>7709</v>
      </c>
      <c r="W1135" s="2">
        <v>140</v>
      </c>
      <c r="X1135" s="2"/>
      <c r="Y1135" s="2"/>
      <c r="Z1135" s="2"/>
      <c r="AA1135" s="2"/>
      <c r="AB1135" s="2"/>
      <c r="AC1135" s="2"/>
      <c r="AD1135" s="2"/>
      <c r="AE1135" s="2"/>
      <c r="AF1135" s="2"/>
      <c r="AG1135" s="2"/>
      <c r="AH1135" s="2"/>
      <c r="AI1135" s="2"/>
      <c r="AJ1135" s="2"/>
      <c r="AK1135" s="2"/>
      <c r="AL1135" s="2"/>
      <c r="AM1135" s="2"/>
      <c r="AN1135" s="2"/>
    </row>
    <row r="1136" spans="2:40">
      <c r="B1136" s="26">
        <v>2149</v>
      </c>
      <c r="C1136" s="26" t="str">
        <f t="shared" si="132"/>
        <v>Y</v>
      </c>
      <c r="D1136" s="26" t="b">
        <f t="shared" si="133"/>
        <v>1</v>
      </c>
      <c r="E1136" s="26" t="str">
        <f t="shared" si="134"/>
        <v>Y</v>
      </c>
      <c r="F1136" s="2" t="s">
        <v>9519</v>
      </c>
      <c r="G1136" s="2" t="str">
        <f t="shared" si="135"/>
        <v>ConTab_BOM_KP_Baseplates_2149</v>
      </c>
      <c r="H1136" s="16" t="s">
        <v>398</v>
      </c>
      <c r="I1136" s="16"/>
      <c r="J1136" s="16"/>
      <c r="K1136" s="31" t="s">
        <v>7701</v>
      </c>
      <c r="L1136" s="31" t="s">
        <v>7702</v>
      </c>
      <c r="M1136" s="31" t="s">
        <v>7703</v>
      </c>
      <c r="N1136" s="2" t="s">
        <v>7729</v>
      </c>
      <c r="O1136" s="2" t="s">
        <v>7814</v>
      </c>
      <c r="P1136" s="155" t="s">
        <v>7706</v>
      </c>
      <c r="Q1136" s="2" t="s">
        <v>7726</v>
      </c>
      <c r="R1136" s="2" t="s">
        <v>544</v>
      </c>
      <c r="S1136" s="159" t="s">
        <v>9518</v>
      </c>
      <c r="T1136" s="159">
        <v>2152</v>
      </c>
      <c r="U1136" s="159" t="s">
        <v>107</v>
      </c>
      <c r="V1136" s="3" t="s">
        <v>7709</v>
      </c>
      <c r="W1136" s="2">
        <v>140</v>
      </c>
      <c r="X1136" s="2"/>
      <c r="Y1136" s="2"/>
      <c r="Z1136" s="2"/>
      <c r="AA1136" s="2"/>
      <c r="AB1136" s="2"/>
      <c r="AC1136" s="2"/>
      <c r="AD1136" s="2"/>
      <c r="AE1136" s="2"/>
      <c r="AF1136" s="2"/>
      <c r="AG1136" s="2"/>
      <c r="AH1136" s="2"/>
      <c r="AI1136" s="2"/>
      <c r="AJ1136" s="2"/>
      <c r="AK1136" s="2"/>
      <c r="AL1136" s="2"/>
      <c r="AM1136" s="2"/>
      <c r="AN1136" s="2"/>
    </row>
    <row r="1137" spans="2:40">
      <c r="B1137" s="26">
        <v>2150</v>
      </c>
      <c r="C1137" s="26" t="str">
        <f t="shared" si="132"/>
        <v>Y</v>
      </c>
      <c r="D1137" s="26" t="b">
        <f t="shared" si="133"/>
        <v>1</v>
      </c>
      <c r="E1137" s="26" t="str">
        <f t="shared" si="134"/>
        <v>Y</v>
      </c>
      <c r="F1137" s="2" t="s">
        <v>9520</v>
      </c>
      <c r="G1137" s="2" t="str">
        <f t="shared" si="135"/>
        <v>ConTab_BOM_KP_Baseplates_2150</v>
      </c>
      <c r="H1137" s="16" t="s">
        <v>398</v>
      </c>
      <c r="I1137" s="16"/>
      <c r="J1137" s="16"/>
      <c r="K1137" s="31" t="s">
        <v>7701</v>
      </c>
      <c r="L1137" s="31" t="s">
        <v>7702</v>
      </c>
      <c r="M1137" s="31" t="s">
        <v>7703</v>
      </c>
      <c r="N1137" s="2" t="s">
        <v>7900</v>
      </c>
      <c r="O1137" s="2" t="s">
        <v>7814</v>
      </c>
      <c r="P1137" s="155" t="s">
        <v>7706</v>
      </c>
      <c r="Q1137" s="2" t="s">
        <v>8183</v>
      </c>
      <c r="R1137" s="2" t="s">
        <v>544</v>
      </c>
      <c r="S1137" s="159" t="s">
        <v>9521</v>
      </c>
      <c r="T1137" s="159">
        <v>2289</v>
      </c>
      <c r="U1137" s="159" t="s">
        <v>107</v>
      </c>
      <c r="V1137" s="3" t="s">
        <v>7709</v>
      </c>
      <c r="W1137" s="2">
        <v>205</v>
      </c>
      <c r="X1137" s="2"/>
      <c r="Y1137" s="2"/>
      <c r="Z1137" s="2"/>
      <c r="AA1137" s="2"/>
      <c r="AB1137" s="2"/>
      <c r="AC1137" s="2"/>
      <c r="AD1137" s="2"/>
      <c r="AE1137" s="2"/>
      <c r="AF1137" s="2"/>
      <c r="AG1137" s="2"/>
      <c r="AH1137" s="2"/>
      <c r="AI1137" s="2"/>
      <c r="AJ1137" s="2"/>
      <c r="AK1137" s="2"/>
      <c r="AL1137" s="2"/>
      <c r="AM1137" s="2"/>
      <c r="AN1137" s="2"/>
    </row>
    <row r="1138" spans="2:40">
      <c r="B1138" s="26">
        <v>2151</v>
      </c>
      <c r="C1138" s="26" t="str">
        <f t="shared" si="132"/>
        <v>Y</v>
      </c>
      <c r="D1138" s="26" t="b">
        <f t="shared" si="133"/>
        <v>1</v>
      </c>
      <c r="E1138" s="26" t="str">
        <f t="shared" si="134"/>
        <v>Y</v>
      </c>
      <c r="F1138" s="2" t="s">
        <v>9522</v>
      </c>
      <c r="G1138" s="2" t="str">
        <f t="shared" si="135"/>
        <v>ConTab_BOM_KP_Baseplates_2151</v>
      </c>
      <c r="H1138" s="16" t="s">
        <v>398</v>
      </c>
      <c r="I1138" s="16"/>
      <c r="J1138" s="16"/>
      <c r="K1138" s="31" t="s">
        <v>7701</v>
      </c>
      <c r="L1138" s="31" t="s">
        <v>7702</v>
      </c>
      <c r="M1138" s="31" t="s">
        <v>7703</v>
      </c>
      <c r="N1138" s="2" t="s">
        <v>7903</v>
      </c>
      <c r="O1138" s="2" t="s">
        <v>7814</v>
      </c>
      <c r="P1138" s="155" t="s">
        <v>7706</v>
      </c>
      <c r="Q1138" s="2" t="s">
        <v>8183</v>
      </c>
      <c r="R1138" s="2" t="s">
        <v>544</v>
      </c>
      <c r="S1138" s="159" t="s">
        <v>9521</v>
      </c>
      <c r="T1138" s="159">
        <v>2289</v>
      </c>
      <c r="U1138" s="159" t="s">
        <v>107</v>
      </c>
      <c r="V1138" s="3" t="s">
        <v>7709</v>
      </c>
      <c r="W1138" s="2">
        <v>205</v>
      </c>
      <c r="X1138" s="2"/>
      <c r="Y1138" s="2"/>
      <c r="Z1138" s="2"/>
      <c r="AA1138" s="2"/>
      <c r="AB1138" s="2"/>
      <c r="AC1138" s="2"/>
      <c r="AD1138" s="2"/>
      <c r="AE1138" s="2"/>
      <c r="AF1138" s="2"/>
      <c r="AG1138" s="2"/>
      <c r="AH1138" s="2"/>
      <c r="AI1138" s="2"/>
      <c r="AJ1138" s="2"/>
      <c r="AK1138" s="2"/>
      <c r="AL1138" s="2"/>
      <c r="AM1138" s="2"/>
      <c r="AN1138" s="2"/>
    </row>
    <row r="1139" spans="2:40">
      <c r="B1139" s="26">
        <v>2152</v>
      </c>
      <c r="C1139" s="26" t="str">
        <f t="shared" si="132"/>
        <v>Y</v>
      </c>
      <c r="D1139" s="26" t="b">
        <f t="shared" si="133"/>
        <v>1</v>
      </c>
      <c r="E1139" s="26" t="str">
        <f t="shared" si="134"/>
        <v>Y</v>
      </c>
      <c r="F1139" s="2" t="s">
        <v>9523</v>
      </c>
      <c r="G1139" s="2" t="str">
        <f t="shared" si="135"/>
        <v>ConTab_BOM_KP_Baseplates_2152</v>
      </c>
      <c r="H1139" s="16" t="s">
        <v>398</v>
      </c>
      <c r="I1139" s="16"/>
      <c r="J1139" s="16"/>
      <c r="K1139" s="31" t="s">
        <v>7701</v>
      </c>
      <c r="L1139" s="31" t="s">
        <v>7702</v>
      </c>
      <c r="M1139" s="31" t="s">
        <v>7703</v>
      </c>
      <c r="N1139" s="2" t="s">
        <v>8187</v>
      </c>
      <c r="O1139" s="2" t="s">
        <v>7814</v>
      </c>
      <c r="P1139" s="155" t="s">
        <v>7706</v>
      </c>
      <c r="Q1139" s="2" t="s">
        <v>8188</v>
      </c>
      <c r="R1139" s="2" t="s">
        <v>544</v>
      </c>
      <c r="S1139" s="159" t="s">
        <v>9524</v>
      </c>
      <c r="T1139" s="159">
        <v>2425</v>
      </c>
      <c r="U1139" s="159" t="s">
        <v>107</v>
      </c>
      <c r="V1139" s="3" t="s">
        <v>7709</v>
      </c>
      <c r="W1139" s="2">
        <v>240</v>
      </c>
      <c r="X1139" s="2"/>
      <c r="Y1139" s="2"/>
      <c r="Z1139" s="2"/>
      <c r="AA1139" s="2"/>
      <c r="AB1139" s="2"/>
      <c r="AC1139" s="2"/>
      <c r="AD1139" s="2"/>
      <c r="AE1139" s="2"/>
      <c r="AF1139" s="2"/>
      <c r="AG1139" s="2"/>
      <c r="AH1139" s="2"/>
      <c r="AI1139" s="2"/>
      <c r="AJ1139" s="2"/>
      <c r="AK1139" s="2"/>
      <c r="AL1139" s="2"/>
      <c r="AM1139" s="2"/>
      <c r="AN1139" s="2"/>
    </row>
    <row r="1140" spans="2:40">
      <c r="B1140" s="26">
        <v>2153</v>
      </c>
      <c r="C1140" s="26" t="str">
        <f t="shared" si="132"/>
        <v>Y</v>
      </c>
      <c r="D1140" s="26" t="b">
        <f t="shared" si="133"/>
        <v>1</v>
      </c>
      <c r="E1140" s="26" t="str">
        <f t="shared" si="134"/>
        <v>Y</v>
      </c>
      <c r="F1140" s="2" t="s">
        <v>9525</v>
      </c>
      <c r="G1140" s="2" t="str">
        <f t="shared" si="135"/>
        <v>ConTab_BOM_KP_Baseplates_2153</v>
      </c>
      <c r="H1140" s="16" t="s">
        <v>398</v>
      </c>
      <c r="I1140" s="16"/>
      <c r="J1140" s="16"/>
      <c r="K1140" s="31" t="s">
        <v>7701</v>
      </c>
      <c r="L1140" s="31" t="s">
        <v>7702</v>
      </c>
      <c r="M1140" s="31" t="s">
        <v>7703</v>
      </c>
      <c r="N1140" s="2" t="s">
        <v>8191</v>
      </c>
      <c r="O1140" s="2" t="s">
        <v>7814</v>
      </c>
      <c r="P1140" s="155" t="s">
        <v>7706</v>
      </c>
      <c r="Q1140" s="2" t="s">
        <v>8188</v>
      </c>
      <c r="R1140" s="2" t="s">
        <v>544</v>
      </c>
      <c r="S1140" s="159" t="s">
        <v>9524</v>
      </c>
      <c r="T1140" s="159">
        <v>2425</v>
      </c>
      <c r="U1140" s="159" t="s">
        <v>107</v>
      </c>
      <c r="V1140" s="3" t="s">
        <v>7709</v>
      </c>
      <c r="W1140" s="2">
        <v>240</v>
      </c>
      <c r="X1140" s="2"/>
      <c r="Y1140" s="2"/>
      <c r="Z1140" s="2"/>
      <c r="AA1140" s="2"/>
      <c r="AB1140" s="2"/>
      <c r="AC1140" s="2"/>
      <c r="AD1140" s="2"/>
      <c r="AE1140" s="2"/>
      <c r="AF1140" s="2"/>
      <c r="AG1140" s="2"/>
      <c r="AH1140" s="2"/>
      <c r="AI1140" s="2"/>
      <c r="AJ1140" s="2"/>
      <c r="AK1140" s="2"/>
      <c r="AL1140" s="2"/>
      <c r="AM1140" s="2"/>
      <c r="AN1140" s="2"/>
    </row>
    <row r="1141" spans="2:40">
      <c r="B1141" s="26">
        <v>2154</v>
      </c>
      <c r="C1141" s="26" t="str">
        <f t="shared" si="132"/>
        <v>Y</v>
      </c>
      <c r="D1141" s="26" t="b">
        <f t="shared" si="133"/>
        <v>1</v>
      </c>
      <c r="E1141" s="26" t="str">
        <f t="shared" si="134"/>
        <v>Y</v>
      </c>
      <c r="F1141" s="2" t="s">
        <v>9526</v>
      </c>
      <c r="G1141" s="2" t="str">
        <f t="shared" si="135"/>
        <v>ConTab_BOM_KP_Baseplates_2154</v>
      </c>
      <c r="H1141" s="16" t="s">
        <v>398</v>
      </c>
      <c r="I1141" s="16"/>
      <c r="J1141" s="16"/>
      <c r="K1141" s="31" t="s">
        <v>7701</v>
      </c>
      <c r="L1141" s="31" t="s">
        <v>7702</v>
      </c>
      <c r="M1141" s="31" t="s">
        <v>7703</v>
      </c>
      <c r="N1141" s="2" t="s">
        <v>8695</v>
      </c>
      <c r="O1141" s="2" t="s">
        <v>7814</v>
      </c>
      <c r="P1141" s="155" t="s">
        <v>7706</v>
      </c>
      <c r="Q1141" s="2" t="s">
        <v>8696</v>
      </c>
      <c r="R1141" s="2" t="s">
        <v>544</v>
      </c>
      <c r="S1141" s="159" t="s">
        <v>9527</v>
      </c>
      <c r="T1141" s="159">
        <v>2562</v>
      </c>
      <c r="U1141" s="159" t="s">
        <v>107</v>
      </c>
      <c r="V1141" s="3" t="s">
        <v>7709</v>
      </c>
      <c r="W1141" s="2">
        <v>270</v>
      </c>
      <c r="X1141" s="2"/>
      <c r="Y1141" s="2"/>
      <c r="Z1141" s="2"/>
      <c r="AA1141" s="2"/>
      <c r="AB1141" s="2"/>
      <c r="AC1141" s="2"/>
      <c r="AD1141" s="2"/>
      <c r="AE1141" s="2"/>
      <c r="AF1141" s="2"/>
      <c r="AG1141" s="2"/>
      <c r="AH1141" s="2"/>
      <c r="AI1141" s="2"/>
      <c r="AJ1141" s="2"/>
      <c r="AK1141" s="2"/>
      <c r="AL1141" s="2"/>
      <c r="AM1141" s="2"/>
      <c r="AN1141" s="2"/>
    </row>
    <row r="1142" spans="2:40">
      <c r="B1142" s="26">
        <v>2155</v>
      </c>
      <c r="C1142" s="26" t="str">
        <f t="shared" si="132"/>
        <v>Y</v>
      </c>
      <c r="D1142" s="26" t="b">
        <f t="shared" si="133"/>
        <v>1</v>
      </c>
      <c r="E1142" s="26" t="str">
        <f t="shared" si="134"/>
        <v>Y</v>
      </c>
      <c r="F1142" s="2" t="s">
        <v>9528</v>
      </c>
      <c r="G1142" s="2" t="str">
        <f t="shared" si="135"/>
        <v>ConTab_BOM_KP_Baseplates_2155</v>
      </c>
      <c r="H1142" s="16" t="s">
        <v>398</v>
      </c>
      <c r="I1142" s="16"/>
      <c r="J1142" s="16"/>
      <c r="K1142" s="31" t="s">
        <v>7701</v>
      </c>
      <c r="L1142" s="31" t="s">
        <v>7702</v>
      </c>
      <c r="M1142" s="31" t="s">
        <v>7703</v>
      </c>
      <c r="N1142" s="2" t="s">
        <v>8699</v>
      </c>
      <c r="O1142" s="2" t="s">
        <v>7814</v>
      </c>
      <c r="P1142" s="155" t="s">
        <v>7706</v>
      </c>
      <c r="Q1142" s="2" t="s">
        <v>8696</v>
      </c>
      <c r="R1142" s="2" t="s">
        <v>544</v>
      </c>
      <c r="S1142" s="159" t="s">
        <v>9527</v>
      </c>
      <c r="T1142" s="159">
        <v>2562</v>
      </c>
      <c r="U1142" s="159" t="s">
        <v>107</v>
      </c>
      <c r="V1142" s="3" t="s">
        <v>7709</v>
      </c>
      <c r="W1142" s="2">
        <v>270</v>
      </c>
      <c r="X1142" s="2"/>
      <c r="Y1142" s="2"/>
      <c r="Z1142" s="2"/>
      <c r="AA1142" s="2"/>
      <c r="AB1142" s="2"/>
      <c r="AC1142" s="2"/>
      <c r="AD1142" s="2"/>
      <c r="AE1142" s="2"/>
      <c r="AF1142" s="2"/>
      <c r="AG1142" s="2"/>
      <c r="AH1142" s="2"/>
      <c r="AI1142" s="2"/>
      <c r="AJ1142" s="2"/>
      <c r="AK1142" s="2"/>
      <c r="AL1142" s="2"/>
      <c r="AM1142" s="2"/>
      <c r="AN1142" s="2"/>
    </row>
    <row r="1143" spans="2:40">
      <c r="B1143" s="26">
        <v>2156</v>
      </c>
      <c r="C1143" s="26" t="str">
        <f t="shared" si="132"/>
        <v>Y</v>
      </c>
      <c r="D1143" s="26" t="b">
        <f t="shared" si="133"/>
        <v>1</v>
      </c>
      <c r="E1143" s="26" t="str">
        <f t="shared" si="134"/>
        <v>Y</v>
      </c>
      <c r="F1143" s="2" t="s">
        <v>9529</v>
      </c>
      <c r="G1143" s="2" t="str">
        <f t="shared" si="135"/>
        <v>ConTab_BOM_KP_Baseplates_2156</v>
      </c>
      <c r="H1143" s="16" t="s">
        <v>398</v>
      </c>
      <c r="I1143" s="16"/>
      <c r="J1143" s="16"/>
      <c r="K1143" s="31" t="s">
        <v>7701</v>
      </c>
      <c r="L1143" s="31" t="s">
        <v>7702</v>
      </c>
      <c r="M1143" s="31" t="s">
        <v>7703</v>
      </c>
      <c r="N1143" s="2" t="s">
        <v>8954</v>
      </c>
      <c r="O1143" s="2" t="s">
        <v>7814</v>
      </c>
      <c r="P1143" s="155" t="s">
        <v>7706</v>
      </c>
      <c r="Q1143" s="2" t="s">
        <v>8955</v>
      </c>
      <c r="R1143" s="2" t="s">
        <v>544</v>
      </c>
      <c r="S1143" s="159" t="s">
        <v>9530</v>
      </c>
      <c r="T1143" s="159">
        <v>3036</v>
      </c>
      <c r="U1143" s="159" t="s">
        <v>107</v>
      </c>
      <c r="V1143" s="3" t="s">
        <v>7709</v>
      </c>
      <c r="W1143" s="2">
        <v>350</v>
      </c>
      <c r="X1143" s="2"/>
      <c r="Y1143" s="2"/>
      <c r="Z1143" s="2"/>
      <c r="AA1143" s="2"/>
      <c r="AB1143" s="2"/>
      <c r="AC1143" s="2"/>
      <c r="AD1143" s="2"/>
      <c r="AE1143" s="2"/>
      <c r="AF1143" s="2"/>
      <c r="AG1143" s="2"/>
      <c r="AH1143" s="2"/>
      <c r="AI1143" s="2"/>
      <c r="AJ1143" s="2"/>
      <c r="AK1143" s="2"/>
      <c r="AL1143" s="2"/>
      <c r="AM1143" s="2"/>
      <c r="AN1143" s="2"/>
    </row>
    <row r="1144" spans="2:40">
      <c r="B1144" s="26">
        <v>2157</v>
      </c>
      <c r="C1144" s="26" t="str">
        <f t="shared" si="132"/>
        <v>Y</v>
      </c>
      <c r="D1144" s="26" t="b">
        <f t="shared" si="133"/>
        <v>1</v>
      </c>
      <c r="E1144" s="26" t="str">
        <f t="shared" si="134"/>
        <v>Y</v>
      </c>
      <c r="F1144" s="2" t="s">
        <v>9531</v>
      </c>
      <c r="G1144" s="2" t="str">
        <f t="shared" si="135"/>
        <v>ConTab_BOM_KP_Baseplates_2157</v>
      </c>
      <c r="H1144" s="16" t="s">
        <v>398</v>
      </c>
      <c r="I1144" s="16"/>
      <c r="J1144" s="16"/>
      <c r="K1144" s="31" t="s">
        <v>7701</v>
      </c>
      <c r="L1144" s="31" t="s">
        <v>7702</v>
      </c>
      <c r="M1144" s="31" t="s">
        <v>7703</v>
      </c>
      <c r="N1144" s="2" t="s">
        <v>8958</v>
      </c>
      <c r="O1144" s="2" t="s">
        <v>7814</v>
      </c>
      <c r="P1144" s="155" t="s">
        <v>7706</v>
      </c>
      <c r="Q1144" s="2" t="s">
        <v>8955</v>
      </c>
      <c r="R1144" s="2" t="s">
        <v>544</v>
      </c>
      <c r="S1144" s="159" t="s">
        <v>9530</v>
      </c>
      <c r="T1144" s="159">
        <v>3036</v>
      </c>
      <c r="U1144" s="159" t="s">
        <v>107</v>
      </c>
      <c r="V1144" s="3" t="s">
        <v>7709</v>
      </c>
      <c r="W1144" s="2">
        <v>350</v>
      </c>
      <c r="X1144" s="2"/>
      <c r="Y1144" s="2"/>
      <c r="Z1144" s="2"/>
      <c r="AA1144" s="2"/>
      <c r="AB1144" s="2"/>
      <c r="AC1144" s="2"/>
      <c r="AD1144" s="2"/>
      <c r="AE1144" s="2"/>
      <c r="AF1144" s="2"/>
      <c r="AG1144" s="2"/>
      <c r="AH1144" s="2"/>
      <c r="AI1144" s="2"/>
      <c r="AJ1144" s="2"/>
      <c r="AK1144" s="2"/>
      <c r="AL1144" s="2"/>
      <c r="AM1144" s="2"/>
      <c r="AN1144" s="2"/>
    </row>
    <row r="1145" spans="2:40">
      <c r="B1145" s="26">
        <v>2158</v>
      </c>
      <c r="C1145" s="26" t="str">
        <f t="shared" si="132"/>
        <v>Y</v>
      </c>
      <c r="D1145" s="26" t="b">
        <f t="shared" si="133"/>
        <v>1</v>
      </c>
      <c r="E1145" s="26" t="str">
        <f t="shared" si="134"/>
        <v>Y</v>
      </c>
      <c r="F1145" s="2" t="s">
        <v>9532</v>
      </c>
      <c r="G1145" s="2" t="str">
        <f t="shared" si="135"/>
        <v>ConTab_BOM_KP_Baseplates_2158</v>
      </c>
      <c r="H1145" s="16" t="s">
        <v>398</v>
      </c>
      <c r="I1145" s="16"/>
      <c r="J1145" s="16"/>
      <c r="K1145" s="31" t="s">
        <v>7701</v>
      </c>
      <c r="L1145" s="31" t="s">
        <v>7702</v>
      </c>
      <c r="M1145" s="31" t="s">
        <v>7703</v>
      </c>
      <c r="N1145" s="2" t="s">
        <v>8982</v>
      </c>
      <c r="O1145" s="2" t="s">
        <v>7814</v>
      </c>
      <c r="P1145" s="155" t="s">
        <v>7706</v>
      </c>
      <c r="Q1145" s="2" t="s">
        <v>8955</v>
      </c>
      <c r="R1145" s="2" t="s">
        <v>544</v>
      </c>
      <c r="S1145" s="159" t="s">
        <v>9533</v>
      </c>
      <c r="T1145" s="159">
        <v>4397</v>
      </c>
      <c r="U1145" s="159" t="s">
        <v>107</v>
      </c>
      <c r="V1145" s="3" t="s">
        <v>7709</v>
      </c>
      <c r="W1145" s="2">
        <v>420</v>
      </c>
      <c r="X1145" s="2"/>
      <c r="Y1145" s="2"/>
      <c r="Z1145" s="2"/>
      <c r="AA1145" s="2"/>
      <c r="AB1145" s="2"/>
      <c r="AC1145" s="2"/>
      <c r="AD1145" s="2"/>
      <c r="AE1145" s="2"/>
      <c r="AF1145" s="2"/>
      <c r="AG1145" s="2"/>
      <c r="AH1145" s="2"/>
      <c r="AI1145" s="2"/>
      <c r="AJ1145" s="2"/>
      <c r="AK1145" s="2"/>
      <c r="AL1145" s="2"/>
      <c r="AM1145" s="2"/>
      <c r="AN1145" s="2"/>
    </row>
    <row r="1146" spans="2:40">
      <c r="B1146" s="26">
        <v>2159</v>
      </c>
      <c r="C1146" s="26" t="str">
        <f t="shared" si="132"/>
        <v>Y</v>
      </c>
      <c r="D1146" s="26" t="b">
        <f t="shared" si="133"/>
        <v>1</v>
      </c>
      <c r="E1146" s="26" t="str">
        <f t="shared" si="134"/>
        <v>Y</v>
      </c>
      <c r="F1146" s="2" t="s">
        <v>9534</v>
      </c>
      <c r="G1146" s="2" t="str">
        <f t="shared" si="135"/>
        <v>ConTab_BOM_KP_Baseplates_2159</v>
      </c>
      <c r="H1146" s="16" t="s">
        <v>398</v>
      </c>
      <c r="I1146" s="16"/>
      <c r="J1146" s="16"/>
      <c r="K1146" s="31" t="s">
        <v>7701</v>
      </c>
      <c r="L1146" s="31" t="s">
        <v>7702</v>
      </c>
      <c r="M1146" s="31" t="s">
        <v>7703</v>
      </c>
      <c r="N1146" s="2" t="s">
        <v>8986</v>
      </c>
      <c r="O1146" s="2" t="s">
        <v>7814</v>
      </c>
      <c r="P1146" s="155" t="s">
        <v>7706</v>
      </c>
      <c r="Q1146" s="2" t="s">
        <v>8955</v>
      </c>
      <c r="R1146" s="2" t="s">
        <v>544</v>
      </c>
      <c r="S1146" s="159" t="s">
        <v>9535</v>
      </c>
      <c r="T1146" s="159">
        <v>4397</v>
      </c>
      <c r="U1146" s="159" t="s">
        <v>107</v>
      </c>
      <c r="V1146" s="3" t="s">
        <v>7709</v>
      </c>
      <c r="W1146" s="2">
        <v>420</v>
      </c>
      <c r="X1146" s="2"/>
      <c r="Y1146" s="2"/>
      <c r="Z1146" s="2"/>
      <c r="AA1146" s="2"/>
      <c r="AB1146" s="2"/>
      <c r="AC1146" s="2"/>
      <c r="AD1146" s="2"/>
      <c r="AE1146" s="2"/>
      <c r="AF1146" s="2"/>
      <c r="AG1146" s="2"/>
      <c r="AH1146" s="2"/>
      <c r="AI1146" s="2"/>
      <c r="AJ1146" s="2"/>
      <c r="AK1146" s="2"/>
      <c r="AL1146" s="2"/>
      <c r="AM1146" s="2"/>
      <c r="AN1146" s="2"/>
    </row>
    <row r="1147" spans="2:40">
      <c r="B1147" s="26">
        <v>2160</v>
      </c>
      <c r="C1147" s="26" t="str">
        <f t="shared" si="132"/>
        <v>Y</v>
      </c>
      <c r="D1147" s="26" t="b">
        <f t="shared" si="133"/>
        <v>1</v>
      </c>
      <c r="E1147" s="26" t="str">
        <f t="shared" si="134"/>
        <v>Y</v>
      </c>
      <c r="F1147" s="2" t="s">
        <v>9536</v>
      </c>
      <c r="G1147" s="2" t="str">
        <f t="shared" si="135"/>
        <v>ConTab_BOM_KP_Baseplates_2160</v>
      </c>
      <c r="H1147" s="16" t="s">
        <v>398</v>
      </c>
      <c r="I1147" s="16"/>
      <c r="J1147" s="16"/>
      <c r="K1147" s="31" t="s">
        <v>7701</v>
      </c>
      <c r="L1147" s="31" t="s">
        <v>7702</v>
      </c>
      <c r="M1147" s="31" t="s">
        <v>7703</v>
      </c>
      <c r="N1147" s="2" t="s">
        <v>7725</v>
      </c>
      <c r="O1147" s="2" t="s">
        <v>7814</v>
      </c>
      <c r="P1147" s="155" t="s">
        <v>7737</v>
      </c>
      <c r="Q1147" s="2" t="s">
        <v>7757</v>
      </c>
      <c r="R1147" s="2" t="s">
        <v>544</v>
      </c>
      <c r="S1147" s="159" t="s">
        <v>9537</v>
      </c>
      <c r="T1147" s="159">
        <v>2152</v>
      </c>
      <c r="U1147" s="159" t="s">
        <v>107</v>
      </c>
      <c r="V1147" s="3" t="s">
        <v>7709</v>
      </c>
      <c r="W1147" s="2">
        <v>140</v>
      </c>
      <c r="X1147" s="2"/>
      <c r="Y1147" s="2"/>
      <c r="Z1147" s="2"/>
      <c r="AA1147" s="2"/>
      <c r="AB1147" s="2"/>
      <c r="AC1147" s="2"/>
      <c r="AD1147" s="2"/>
      <c r="AE1147" s="2"/>
      <c r="AF1147" s="2"/>
      <c r="AG1147" s="2"/>
      <c r="AH1147" s="2"/>
      <c r="AI1147" s="2"/>
      <c r="AJ1147" s="2"/>
      <c r="AK1147" s="2"/>
      <c r="AL1147" s="2"/>
      <c r="AM1147" s="2"/>
      <c r="AN1147" s="2"/>
    </row>
    <row r="1148" spans="2:40">
      <c r="B1148" s="26">
        <v>2161</v>
      </c>
      <c r="C1148" s="26" t="str">
        <f t="shared" si="132"/>
        <v>Y</v>
      </c>
      <c r="D1148" s="26" t="b">
        <f t="shared" si="133"/>
        <v>1</v>
      </c>
      <c r="E1148" s="26" t="str">
        <f t="shared" si="134"/>
        <v>Y</v>
      </c>
      <c r="F1148" s="2" t="s">
        <v>9538</v>
      </c>
      <c r="G1148" s="2" t="str">
        <f t="shared" si="135"/>
        <v>ConTab_BOM_KP_Baseplates_2161</v>
      </c>
      <c r="H1148" s="16" t="s">
        <v>398</v>
      </c>
      <c r="I1148" s="16"/>
      <c r="J1148" s="16"/>
      <c r="K1148" s="31" t="s">
        <v>7701</v>
      </c>
      <c r="L1148" s="31" t="s">
        <v>7702</v>
      </c>
      <c r="M1148" s="31" t="s">
        <v>7703</v>
      </c>
      <c r="N1148" s="2" t="s">
        <v>7729</v>
      </c>
      <c r="O1148" s="2" t="s">
        <v>7814</v>
      </c>
      <c r="P1148" s="155" t="s">
        <v>7737</v>
      </c>
      <c r="Q1148" s="2" t="s">
        <v>7757</v>
      </c>
      <c r="R1148" s="2" t="s">
        <v>544</v>
      </c>
      <c r="S1148" s="159" t="s">
        <v>9537</v>
      </c>
      <c r="T1148" s="159">
        <v>2152</v>
      </c>
      <c r="U1148" s="159" t="s">
        <v>107</v>
      </c>
      <c r="V1148" s="3" t="s">
        <v>7709</v>
      </c>
      <c r="W1148" s="2">
        <v>140</v>
      </c>
      <c r="X1148" s="2"/>
      <c r="Y1148" s="2"/>
      <c r="Z1148" s="2"/>
      <c r="AA1148" s="2"/>
      <c r="AB1148" s="2"/>
      <c r="AC1148" s="2"/>
      <c r="AD1148" s="2"/>
      <c r="AE1148" s="2"/>
      <c r="AF1148" s="2"/>
      <c r="AG1148" s="2"/>
      <c r="AH1148" s="2"/>
      <c r="AI1148" s="2"/>
      <c r="AJ1148" s="2"/>
      <c r="AK1148" s="2"/>
      <c r="AL1148" s="2"/>
      <c r="AM1148" s="2"/>
      <c r="AN1148" s="2"/>
    </row>
    <row r="1149" spans="2:40">
      <c r="B1149" s="26">
        <v>2162</v>
      </c>
      <c r="C1149" s="26" t="str">
        <f t="shared" si="132"/>
        <v>Y</v>
      </c>
      <c r="D1149" s="26" t="b">
        <f t="shared" si="133"/>
        <v>1</v>
      </c>
      <c r="E1149" s="26" t="str">
        <f t="shared" si="134"/>
        <v>Y</v>
      </c>
      <c r="F1149" s="2" t="s">
        <v>9539</v>
      </c>
      <c r="G1149" s="2" t="str">
        <f t="shared" si="135"/>
        <v>ConTab_BOM_KP_Baseplates_2162</v>
      </c>
      <c r="H1149" s="16" t="s">
        <v>398</v>
      </c>
      <c r="I1149" s="16"/>
      <c r="J1149" s="16"/>
      <c r="K1149" s="31" t="s">
        <v>7701</v>
      </c>
      <c r="L1149" s="31" t="s">
        <v>7702</v>
      </c>
      <c r="M1149" s="31" t="s">
        <v>7703</v>
      </c>
      <c r="N1149" s="2" t="s">
        <v>7900</v>
      </c>
      <c r="O1149" s="2" t="s">
        <v>7814</v>
      </c>
      <c r="P1149" s="155" t="s">
        <v>7737</v>
      </c>
      <c r="Q1149" s="2" t="s">
        <v>7757</v>
      </c>
      <c r="R1149" s="2" t="s">
        <v>544</v>
      </c>
      <c r="S1149" s="159" t="s">
        <v>9540</v>
      </c>
      <c r="T1149" s="159">
        <v>2289</v>
      </c>
      <c r="U1149" s="159" t="s">
        <v>107</v>
      </c>
      <c r="V1149" s="3" t="s">
        <v>7709</v>
      </c>
      <c r="W1149" s="2">
        <v>205</v>
      </c>
      <c r="X1149" s="2"/>
      <c r="Y1149" s="2"/>
      <c r="Z1149" s="2"/>
      <c r="AA1149" s="2"/>
      <c r="AB1149" s="2"/>
      <c r="AC1149" s="2"/>
      <c r="AD1149" s="2"/>
      <c r="AE1149" s="2"/>
      <c r="AF1149" s="2"/>
      <c r="AG1149" s="2"/>
      <c r="AH1149" s="2"/>
      <c r="AI1149" s="2"/>
      <c r="AJ1149" s="2"/>
      <c r="AK1149" s="2"/>
      <c r="AL1149" s="2"/>
      <c r="AM1149" s="2"/>
      <c r="AN1149" s="2"/>
    </row>
    <row r="1150" spans="2:40">
      <c r="B1150" s="26">
        <v>2163</v>
      </c>
      <c r="C1150" s="26" t="str">
        <f t="shared" si="132"/>
        <v>Y</v>
      </c>
      <c r="D1150" s="26" t="b">
        <f t="shared" si="133"/>
        <v>1</v>
      </c>
      <c r="E1150" s="26" t="str">
        <f t="shared" si="134"/>
        <v>Y</v>
      </c>
      <c r="F1150" s="2" t="s">
        <v>9541</v>
      </c>
      <c r="G1150" s="2" t="str">
        <f t="shared" si="135"/>
        <v>ConTab_BOM_KP_Baseplates_2163</v>
      </c>
      <c r="H1150" s="16" t="s">
        <v>398</v>
      </c>
      <c r="I1150" s="16"/>
      <c r="J1150" s="16"/>
      <c r="K1150" s="31" t="s">
        <v>7701</v>
      </c>
      <c r="L1150" s="31" t="s">
        <v>7702</v>
      </c>
      <c r="M1150" s="31" t="s">
        <v>7703</v>
      </c>
      <c r="N1150" s="2" t="s">
        <v>7903</v>
      </c>
      <c r="O1150" s="2" t="s">
        <v>7814</v>
      </c>
      <c r="P1150" s="155" t="s">
        <v>7737</v>
      </c>
      <c r="Q1150" s="2" t="s">
        <v>7757</v>
      </c>
      <c r="R1150" s="2" t="s">
        <v>544</v>
      </c>
      <c r="S1150" s="159" t="s">
        <v>9540</v>
      </c>
      <c r="T1150" s="159">
        <v>2289</v>
      </c>
      <c r="U1150" s="159" t="s">
        <v>107</v>
      </c>
      <c r="V1150" s="3" t="s">
        <v>7709</v>
      </c>
      <c r="W1150" s="2">
        <v>205</v>
      </c>
      <c r="X1150" s="2"/>
      <c r="Y1150" s="2"/>
      <c r="Z1150" s="2"/>
      <c r="AA1150" s="2"/>
      <c r="AB1150" s="2"/>
      <c r="AC1150" s="2"/>
      <c r="AD1150" s="2"/>
      <c r="AE1150" s="2"/>
      <c r="AF1150" s="2"/>
      <c r="AG1150" s="2"/>
      <c r="AH1150" s="2"/>
      <c r="AI1150" s="2"/>
      <c r="AJ1150" s="2"/>
      <c r="AK1150" s="2"/>
      <c r="AL1150" s="2"/>
      <c r="AM1150" s="2"/>
      <c r="AN1150" s="2"/>
    </row>
    <row r="1151" spans="2:40">
      <c r="B1151" s="26">
        <v>2164</v>
      </c>
      <c r="C1151" s="26" t="str">
        <f t="shared" si="132"/>
        <v>Y</v>
      </c>
      <c r="D1151" s="26" t="b">
        <f t="shared" si="133"/>
        <v>1</v>
      </c>
      <c r="E1151" s="26" t="str">
        <f t="shared" si="134"/>
        <v>Y</v>
      </c>
      <c r="F1151" s="2" t="s">
        <v>9542</v>
      </c>
      <c r="G1151" s="2" t="str">
        <f t="shared" si="135"/>
        <v>ConTab_BOM_KP_Baseplates_2164</v>
      </c>
      <c r="H1151" s="16" t="s">
        <v>398</v>
      </c>
      <c r="I1151" s="16"/>
      <c r="J1151" s="16"/>
      <c r="K1151" s="31" t="s">
        <v>7701</v>
      </c>
      <c r="L1151" s="31" t="s">
        <v>7702</v>
      </c>
      <c r="M1151" s="31" t="s">
        <v>7703</v>
      </c>
      <c r="N1151" s="2" t="s">
        <v>8187</v>
      </c>
      <c r="O1151" s="2" t="s">
        <v>7814</v>
      </c>
      <c r="P1151" s="155" t="s">
        <v>7737</v>
      </c>
      <c r="Q1151" s="2" t="s">
        <v>8046</v>
      </c>
      <c r="R1151" s="2" t="s">
        <v>544</v>
      </c>
      <c r="S1151" s="159" t="s">
        <v>9543</v>
      </c>
      <c r="T1151" s="159">
        <v>2425</v>
      </c>
      <c r="U1151" s="159" t="s">
        <v>107</v>
      </c>
      <c r="V1151" s="3" t="s">
        <v>7709</v>
      </c>
      <c r="W1151" s="2">
        <v>240</v>
      </c>
      <c r="X1151" s="2"/>
      <c r="Y1151" s="2"/>
      <c r="Z1151" s="2"/>
      <c r="AA1151" s="2"/>
      <c r="AB1151" s="2"/>
      <c r="AC1151" s="2"/>
      <c r="AD1151" s="2"/>
      <c r="AE1151" s="2"/>
      <c r="AF1151" s="2"/>
      <c r="AG1151" s="2"/>
      <c r="AH1151" s="2"/>
      <c r="AI1151" s="2"/>
      <c r="AJ1151" s="2"/>
      <c r="AK1151" s="2"/>
      <c r="AL1151" s="2"/>
      <c r="AM1151" s="2"/>
      <c r="AN1151" s="2"/>
    </row>
    <row r="1152" spans="2:40">
      <c r="B1152" s="26">
        <v>2165</v>
      </c>
      <c r="C1152" s="26" t="str">
        <f t="shared" si="132"/>
        <v>Y</v>
      </c>
      <c r="D1152" s="26" t="b">
        <f t="shared" si="133"/>
        <v>1</v>
      </c>
      <c r="E1152" s="26" t="str">
        <f t="shared" si="134"/>
        <v>Y</v>
      </c>
      <c r="F1152" s="2" t="s">
        <v>9544</v>
      </c>
      <c r="G1152" s="2" t="str">
        <f t="shared" si="135"/>
        <v>ConTab_BOM_KP_Baseplates_2165</v>
      </c>
      <c r="H1152" s="16" t="s">
        <v>398</v>
      </c>
      <c r="I1152" s="16"/>
      <c r="J1152" s="16"/>
      <c r="K1152" s="31" t="s">
        <v>7701</v>
      </c>
      <c r="L1152" s="31" t="s">
        <v>7702</v>
      </c>
      <c r="M1152" s="31" t="s">
        <v>7703</v>
      </c>
      <c r="N1152" s="2" t="s">
        <v>8191</v>
      </c>
      <c r="O1152" s="2" t="s">
        <v>7814</v>
      </c>
      <c r="P1152" s="155" t="s">
        <v>7737</v>
      </c>
      <c r="Q1152" s="2" t="s">
        <v>8046</v>
      </c>
      <c r="R1152" s="2" t="s">
        <v>544</v>
      </c>
      <c r="S1152" s="159" t="s">
        <v>9543</v>
      </c>
      <c r="T1152" s="159">
        <v>2425</v>
      </c>
      <c r="U1152" s="159" t="s">
        <v>107</v>
      </c>
      <c r="V1152" s="3" t="s">
        <v>7709</v>
      </c>
      <c r="W1152" s="2">
        <v>240</v>
      </c>
      <c r="X1152" s="2"/>
      <c r="Y1152" s="2"/>
      <c r="Z1152" s="2"/>
      <c r="AA1152" s="2"/>
      <c r="AB1152" s="2"/>
      <c r="AC1152" s="2"/>
      <c r="AD1152" s="2"/>
      <c r="AE1152" s="2"/>
      <c r="AF1152" s="2"/>
      <c r="AG1152" s="2"/>
      <c r="AH1152" s="2"/>
      <c r="AI1152" s="2"/>
      <c r="AJ1152" s="2"/>
      <c r="AK1152" s="2"/>
      <c r="AL1152" s="2"/>
      <c r="AM1152" s="2"/>
      <c r="AN1152" s="2"/>
    </row>
    <row r="1153" spans="2:40">
      <c r="B1153" s="26">
        <v>2166</v>
      </c>
      <c r="C1153" s="26" t="str">
        <f t="shared" si="132"/>
        <v>Y</v>
      </c>
      <c r="D1153" s="26" t="b">
        <f t="shared" si="133"/>
        <v>1</v>
      </c>
      <c r="E1153" s="26" t="str">
        <f t="shared" si="134"/>
        <v>Y</v>
      </c>
      <c r="F1153" s="2" t="s">
        <v>9545</v>
      </c>
      <c r="G1153" s="2" t="str">
        <f t="shared" si="135"/>
        <v>ConTab_BOM_KP_Baseplates_2166</v>
      </c>
      <c r="H1153" s="16" t="s">
        <v>398</v>
      </c>
      <c r="I1153" s="16"/>
      <c r="J1153" s="16"/>
      <c r="K1153" s="31" t="s">
        <v>7701</v>
      </c>
      <c r="L1153" s="31" t="s">
        <v>7702</v>
      </c>
      <c r="M1153" s="31" t="s">
        <v>7703</v>
      </c>
      <c r="N1153" s="2" t="s">
        <v>8695</v>
      </c>
      <c r="O1153" s="2" t="s">
        <v>7814</v>
      </c>
      <c r="P1153" s="155" t="s">
        <v>7737</v>
      </c>
      <c r="Q1153" s="2" t="s">
        <v>8332</v>
      </c>
      <c r="R1153" s="2" t="s">
        <v>544</v>
      </c>
      <c r="S1153" s="159" t="s">
        <v>9546</v>
      </c>
      <c r="T1153" s="159">
        <v>2562</v>
      </c>
      <c r="U1153" s="159" t="s">
        <v>107</v>
      </c>
      <c r="V1153" s="3" t="s">
        <v>7709</v>
      </c>
      <c r="W1153" s="2">
        <v>270</v>
      </c>
      <c r="X1153" s="2"/>
      <c r="Y1153" s="2"/>
      <c r="Z1153" s="2"/>
      <c r="AA1153" s="2"/>
      <c r="AB1153" s="2"/>
      <c r="AC1153" s="2"/>
      <c r="AD1153" s="2"/>
      <c r="AE1153" s="2"/>
      <c r="AF1153" s="2"/>
      <c r="AG1153" s="2"/>
      <c r="AH1153" s="2"/>
      <c r="AI1153" s="2"/>
      <c r="AJ1153" s="2"/>
      <c r="AK1153" s="2"/>
      <c r="AL1153" s="2"/>
      <c r="AM1153" s="2"/>
      <c r="AN1153" s="2"/>
    </row>
    <row r="1154" spans="2:40">
      <c r="B1154" s="26">
        <v>2167</v>
      </c>
      <c r="C1154" s="26" t="str">
        <f t="shared" si="132"/>
        <v>Y</v>
      </c>
      <c r="D1154" s="26" t="b">
        <f t="shared" si="133"/>
        <v>1</v>
      </c>
      <c r="E1154" s="26" t="str">
        <f t="shared" si="134"/>
        <v>Y</v>
      </c>
      <c r="F1154" s="2" t="s">
        <v>9547</v>
      </c>
      <c r="G1154" s="2" t="str">
        <f t="shared" si="135"/>
        <v>ConTab_BOM_KP_Baseplates_2167</v>
      </c>
      <c r="H1154" s="16" t="s">
        <v>398</v>
      </c>
      <c r="I1154" s="16"/>
      <c r="J1154" s="16"/>
      <c r="K1154" s="31" t="s">
        <v>7701</v>
      </c>
      <c r="L1154" s="31" t="s">
        <v>7702</v>
      </c>
      <c r="M1154" s="31" t="s">
        <v>7703</v>
      </c>
      <c r="N1154" s="2" t="s">
        <v>8699</v>
      </c>
      <c r="O1154" s="2" t="s">
        <v>7814</v>
      </c>
      <c r="P1154" s="155" t="s">
        <v>7737</v>
      </c>
      <c r="Q1154" s="2" t="s">
        <v>8332</v>
      </c>
      <c r="R1154" s="2" t="s">
        <v>544</v>
      </c>
      <c r="S1154" s="159" t="s">
        <v>9546</v>
      </c>
      <c r="T1154" s="159">
        <v>2562</v>
      </c>
      <c r="U1154" s="159" t="s">
        <v>107</v>
      </c>
      <c r="V1154" s="3" t="s">
        <v>7709</v>
      </c>
      <c r="W1154" s="2">
        <v>270</v>
      </c>
      <c r="X1154" s="2"/>
      <c r="Y1154" s="2"/>
      <c r="Z1154" s="2"/>
      <c r="AA1154" s="2"/>
      <c r="AB1154" s="2"/>
      <c r="AC1154" s="2"/>
      <c r="AD1154" s="2"/>
      <c r="AE1154" s="2"/>
      <c r="AF1154" s="2"/>
      <c r="AG1154" s="2"/>
      <c r="AH1154" s="2"/>
      <c r="AI1154" s="2"/>
      <c r="AJ1154" s="2"/>
      <c r="AK1154" s="2"/>
      <c r="AL1154" s="2"/>
      <c r="AM1154" s="2"/>
      <c r="AN1154" s="2"/>
    </row>
    <row r="1155" spans="2:40">
      <c r="B1155" s="26">
        <v>2168</v>
      </c>
      <c r="C1155" s="26" t="str">
        <f t="shared" si="132"/>
        <v>Y</v>
      </c>
      <c r="D1155" s="26" t="b">
        <f t="shared" si="133"/>
        <v>1</v>
      </c>
      <c r="E1155" s="26" t="str">
        <f t="shared" si="134"/>
        <v>Y</v>
      </c>
      <c r="F1155" s="2" t="s">
        <v>9548</v>
      </c>
      <c r="G1155" s="2" t="str">
        <f t="shared" si="135"/>
        <v>ConTab_BOM_KP_Baseplates_2168</v>
      </c>
      <c r="H1155" s="16" t="s">
        <v>398</v>
      </c>
      <c r="I1155" s="16"/>
      <c r="J1155" s="16"/>
      <c r="K1155" s="31" t="s">
        <v>7701</v>
      </c>
      <c r="L1155" s="31" t="s">
        <v>7702</v>
      </c>
      <c r="M1155" s="31" t="s">
        <v>7703</v>
      </c>
      <c r="N1155" s="2" t="s">
        <v>7762</v>
      </c>
      <c r="O1155" s="2" t="s">
        <v>7814</v>
      </c>
      <c r="P1155" s="155" t="s">
        <v>7737</v>
      </c>
      <c r="Q1155" s="2" t="s">
        <v>7757</v>
      </c>
      <c r="R1155" s="2" t="s">
        <v>544</v>
      </c>
      <c r="S1155" s="159" t="s">
        <v>9549</v>
      </c>
      <c r="T1155" s="159">
        <v>2491</v>
      </c>
      <c r="U1155" s="159" t="s">
        <v>107</v>
      </c>
      <c r="V1155" s="3" t="s">
        <v>7709</v>
      </c>
      <c r="W1155" s="2">
        <v>270</v>
      </c>
      <c r="X1155" s="2"/>
      <c r="Y1155" s="2"/>
      <c r="Z1155" s="2"/>
      <c r="AA1155" s="2"/>
      <c r="AB1155" s="2"/>
      <c r="AC1155" s="2"/>
      <c r="AD1155" s="2"/>
      <c r="AE1155" s="2"/>
      <c r="AF1155" s="2"/>
      <c r="AG1155" s="2"/>
      <c r="AH1155" s="2"/>
      <c r="AI1155" s="2"/>
      <c r="AJ1155" s="2"/>
      <c r="AK1155" s="2"/>
      <c r="AL1155" s="2"/>
      <c r="AM1155" s="2"/>
      <c r="AN1155" s="2"/>
    </row>
    <row r="1156" spans="2:40">
      <c r="B1156" s="26">
        <v>2169</v>
      </c>
      <c r="C1156" s="26" t="str">
        <f t="shared" si="132"/>
        <v>Y</v>
      </c>
      <c r="D1156" s="26" t="b">
        <f t="shared" si="133"/>
        <v>1</v>
      </c>
      <c r="E1156" s="26" t="str">
        <f t="shared" si="134"/>
        <v>Y</v>
      </c>
      <c r="F1156" s="2" t="s">
        <v>9550</v>
      </c>
      <c r="G1156" s="2" t="str">
        <f t="shared" si="135"/>
        <v>ConTab_BOM_KP_Baseplates_2169</v>
      </c>
      <c r="H1156" s="16" t="s">
        <v>398</v>
      </c>
      <c r="I1156" s="16"/>
      <c r="J1156" s="16"/>
      <c r="K1156" s="31" t="s">
        <v>7701</v>
      </c>
      <c r="L1156" s="31" t="s">
        <v>7702</v>
      </c>
      <c r="M1156" s="31" t="s">
        <v>7703</v>
      </c>
      <c r="N1156" s="2" t="s">
        <v>7765</v>
      </c>
      <c r="O1156" s="2" t="s">
        <v>7814</v>
      </c>
      <c r="P1156" s="155" t="s">
        <v>7737</v>
      </c>
      <c r="Q1156" s="2" t="s">
        <v>7757</v>
      </c>
      <c r="R1156" s="2" t="s">
        <v>544</v>
      </c>
      <c r="S1156" s="159" t="s">
        <v>9549</v>
      </c>
      <c r="T1156" s="159">
        <v>2491</v>
      </c>
      <c r="U1156" s="159" t="s">
        <v>107</v>
      </c>
      <c r="V1156" s="3" t="s">
        <v>7709</v>
      </c>
      <c r="W1156" s="2">
        <v>270</v>
      </c>
      <c r="X1156" s="2"/>
      <c r="Y1156" s="2"/>
      <c r="Z1156" s="2"/>
      <c r="AA1156" s="2"/>
      <c r="AB1156" s="2"/>
      <c r="AC1156" s="2"/>
      <c r="AD1156" s="2"/>
      <c r="AE1156" s="2"/>
      <c r="AF1156" s="2"/>
      <c r="AG1156" s="2"/>
      <c r="AH1156" s="2"/>
      <c r="AI1156" s="2"/>
      <c r="AJ1156" s="2"/>
      <c r="AK1156" s="2"/>
      <c r="AL1156" s="2"/>
      <c r="AM1156" s="2"/>
      <c r="AN1156" s="2"/>
    </row>
    <row r="1157" spans="2:40">
      <c r="B1157" s="26">
        <v>2170</v>
      </c>
      <c r="C1157" s="26" t="str">
        <f t="shared" si="132"/>
        <v>Y</v>
      </c>
      <c r="D1157" s="26" t="b">
        <f t="shared" si="133"/>
        <v>1</v>
      </c>
      <c r="E1157" s="26" t="str">
        <f t="shared" si="134"/>
        <v>Y</v>
      </c>
      <c r="F1157" s="2" t="s">
        <v>9551</v>
      </c>
      <c r="G1157" s="2" t="str">
        <f t="shared" si="135"/>
        <v>ConTab_BOM_KP_Baseplates_2170</v>
      </c>
      <c r="H1157" s="16" t="s">
        <v>398</v>
      </c>
      <c r="I1157" s="16"/>
      <c r="J1157" s="16"/>
      <c r="K1157" s="31" t="s">
        <v>7701</v>
      </c>
      <c r="L1157" s="31" t="s">
        <v>7702</v>
      </c>
      <c r="M1157" s="31" t="s">
        <v>7703</v>
      </c>
      <c r="N1157" s="2" t="s">
        <v>8954</v>
      </c>
      <c r="O1157" s="2" t="s">
        <v>7814</v>
      </c>
      <c r="P1157" s="155" t="s">
        <v>7737</v>
      </c>
      <c r="Q1157" s="2" t="s">
        <v>8975</v>
      </c>
      <c r="R1157" s="2" t="s">
        <v>544</v>
      </c>
      <c r="S1157" s="159" t="s">
        <v>9552</v>
      </c>
      <c r="T1157" s="159">
        <v>3036</v>
      </c>
      <c r="U1157" s="159" t="s">
        <v>107</v>
      </c>
      <c r="V1157" s="3" t="s">
        <v>7709</v>
      </c>
      <c r="W1157" s="2">
        <v>350</v>
      </c>
      <c r="X1157" s="2"/>
      <c r="Y1157" s="2"/>
      <c r="Z1157" s="2"/>
      <c r="AA1157" s="2"/>
      <c r="AB1157" s="2"/>
      <c r="AC1157" s="2"/>
      <c r="AD1157" s="2"/>
      <c r="AE1157" s="2"/>
      <c r="AF1157" s="2"/>
      <c r="AG1157" s="2"/>
      <c r="AH1157" s="2"/>
      <c r="AI1157" s="2"/>
      <c r="AJ1157" s="2"/>
      <c r="AK1157" s="2"/>
      <c r="AL1157" s="2"/>
      <c r="AM1157" s="2"/>
      <c r="AN1157" s="2"/>
    </row>
    <row r="1158" spans="2:40">
      <c r="B1158" s="26">
        <v>2171</v>
      </c>
      <c r="C1158" s="26" t="str">
        <f t="shared" si="132"/>
        <v>Y</v>
      </c>
      <c r="D1158" s="26" t="b">
        <f t="shared" si="133"/>
        <v>1</v>
      </c>
      <c r="E1158" s="26" t="str">
        <f t="shared" si="134"/>
        <v>Y</v>
      </c>
      <c r="F1158" s="2" t="s">
        <v>9553</v>
      </c>
      <c r="G1158" s="2" t="str">
        <f t="shared" si="135"/>
        <v>ConTab_BOM_KP_Baseplates_2171</v>
      </c>
      <c r="H1158" s="16" t="s">
        <v>398</v>
      </c>
      <c r="I1158" s="16"/>
      <c r="J1158" s="16"/>
      <c r="K1158" s="31" t="s">
        <v>7701</v>
      </c>
      <c r="L1158" s="31" t="s">
        <v>7702</v>
      </c>
      <c r="M1158" s="31" t="s">
        <v>7703</v>
      </c>
      <c r="N1158" s="2" t="s">
        <v>8958</v>
      </c>
      <c r="O1158" s="2" t="s">
        <v>7814</v>
      </c>
      <c r="P1158" s="155" t="s">
        <v>7737</v>
      </c>
      <c r="Q1158" s="2" t="s">
        <v>8975</v>
      </c>
      <c r="R1158" s="2" t="s">
        <v>544</v>
      </c>
      <c r="S1158" s="159" t="s">
        <v>9552</v>
      </c>
      <c r="T1158" s="159">
        <v>3036</v>
      </c>
      <c r="U1158" s="159" t="s">
        <v>107</v>
      </c>
      <c r="V1158" s="3" t="s">
        <v>7709</v>
      </c>
      <c r="W1158" s="2">
        <v>350</v>
      </c>
      <c r="X1158" s="2"/>
      <c r="Y1158" s="2"/>
      <c r="Z1158" s="2"/>
      <c r="AA1158" s="2"/>
      <c r="AB1158" s="2"/>
      <c r="AC1158" s="2"/>
      <c r="AD1158" s="2"/>
      <c r="AE1158" s="2"/>
      <c r="AF1158" s="2"/>
      <c r="AG1158" s="2"/>
      <c r="AH1158" s="2"/>
      <c r="AI1158" s="2"/>
      <c r="AJ1158" s="2"/>
      <c r="AK1158" s="2"/>
      <c r="AL1158" s="2"/>
      <c r="AM1158" s="2"/>
      <c r="AN1158" s="2"/>
    </row>
    <row r="1159" spans="2:40">
      <c r="B1159" s="26">
        <v>2172</v>
      </c>
      <c r="C1159" s="26" t="str">
        <f t="shared" si="132"/>
        <v>Y</v>
      </c>
      <c r="D1159" s="26" t="b">
        <f t="shared" si="133"/>
        <v>1</v>
      </c>
      <c r="E1159" s="26" t="str">
        <f t="shared" si="134"/>
        <v>Y</v>
      </c>
      <c r="F1159" s="2" t="s">
        <v>9554</v>
      </c>
      <c r="G1159" s="2" t="str">
        <f t="shared" si="135"/>
        <v>ConTab_BOM_KP_Baseplates_2172</v>
      </c>
      <c r="H1159" s="16" t="s">
        <v>398</v>
      </c>
      <c r="I1159" s="16"/>
      <c r="J1159" s="16"/>
      <c r="K1159" s="31" t="s">
        <v>7701</v>
      </c>
      <c r="L1159" s="31" t="s">
        <v>7702</v>
      </c>
      <c r="M1159" s="31" t="s">
        <v>7703</v>
      </c>
      <c r="N1159" s="2" t="s">
        <v>8326</v>
      </c>
      <c r="O1159" s="2" t="s">
        <v>7814</v>
      </c>
      <c r="P1159" s="155" t="s">
        <v>7737</v>
      </c>
      <c r="Q1159" s="2" t="s">
        <v>8332</v>
      </c>
      <c r="R1159" s="2" t="s">
        <v>544</v>
      </c>
      <c r="S1159" s="159" t="s">
        <v>9555</v>
      </c>
      <c r="T1159" s="159">
        <v>2901</v>
      </c>
      <c r="U1159" s="159" t="s">
        <v>107</v>
      </c>
      <c r="V1159" s="3" t="s">
        <v>7709</v>
      </c>
      <c r="W1159" s="2">
        <v>350</v>
      </c>
      <c r="X1159" s="2"/>
      <c r="Y1159" s="2"/>
      <c r="Z1159" s="2"/>
      <c r="AA1159" s="2"/>
      <c r="AB1159" s="2"/>
      <c r="AC1159" s="2"/>
      <c r="AD1159" s="2"/>
      <c r="AE1159" s="2"/>
      <c r="AF1159" s="2"/>
      <c r="AG1159" s="2"/>
      <c r="AH1159" s="2"/>
      <c r="AI1159" s="2"/>
      <c r="AJ1159" s="2"/>
      <c r="AK1159" s="2"/>
      <c r="AL1159" s="2"/>
      <c r="AM1159" s="2"/>
      <c r="AN1159" s="2"/>
    </row>
    <row r="1160" spans="2:40">
      <c r="B1160" s="26">
        <v>2173</v>
      </c>
      <c r="C1160" s="26" t="str">
        <f t="shared" si="132"/>
        <v>Y</v>
      </c>
      <c r="D1160" s="26" t="b">
        <f t="shared" si="133"/>
        <v>1</v>
      </c>
      <c r="E1160" s="26" t="str">
        <f t="shared" si="134"/>
        <v>Y</v>
      </c>
      <c r="F1160" s="2" t="s">
        <v>9556</v>
      </c>
      <c r="G1160" s="2" t="str">
        <f t="shared" si="135"/>
        <v>ConTab_BOM_KP_Baseplates_2173</v>
      </c>
      <c r="H1160" s="16" t="s">
        <v>398</v>
      </c>
      <c r="I1160" s="16"/>
      <c r="J1160" s="16"/>
      <c r="K1160" s="31" t="s">
        <v>7701</v>
      </c>
      <c r="L1160" s="31" t="s">
        <v>7702</v>
      </c>
      <c r="M1160" s="31" t="s">
        <v>7703</v>
      </c>
      <c r="N1160" s="2" t="s">
        <v>8329</v>
      </c>
      <c r="O1160" s="2" t="s">
        <v>7814</v>
      </c>
      <c r="P1160" s="155" t="s">
        <v>7737</v>
      </c>
      <c r="Q1160" s="2" t="s">
        <v>8332</v>
      </c>
      <c r="R1160" s="2" t="s">
        <v>544</v>
      </c>
      <c r="S1160" s="159" t="s">
        <v>9555</v>
      </c>
      <c r="T1160" s="159">
        <v>2901</v>
      </c>
      <c r="U1160" s="159" t="s">
        <v>107</v>
      </c>
      <c r="V1160" s="3" t="s">
        <v>7709</v>
      </c>
      <c r="W1160" s="2">
        <v>350</v>
      </c>
      <c r="X1160" s="2"/>
      <c r="Y1160" s="2"/>
      <c r="Z1160" s="2"/>
      <c r="AA1160" s="2"/>
      <c r="AB1160" s="2"/>
      <c r="AC1160" s="2"/>
      <c r="AD1160" s="2"/>
      <c r="AE1160" s="2"/>
      <c r="AF1160" s="2"/>
      <c r="AG1160" s="2"/>
      <c r="AH1160" s="2"/>
      <c r="AI1160" s="2"/>
      <c r="AJ1160" s="2"/>
      <c r="AK1160" s="2"/>
      <c r="AL1160" s="2"/>
      <c r="AM1160" s="2"/>
      <c r="AN1160" s="2"/>
    </row>
    <row r="1161" spans="2:40">
      <c r="B1161" s="26">
        <v>2174</v>
      </c>
      <c r="C1161" s="26" t="str">
        <f t="shared" si="132"/>
        <v>Y</v>
      </c>
      <c r="D1161" s="26" t="b">
        <f t="shared" si="133"/>
        <v>1</v>
      </c>
      <c r="E1161" s="26" t="str">
        <f t="shared" si="134"/>
        <v>Y</v>
      </c>
      <c r="F1161" s="2" t="s">
        <v>9557</v>
      </c>
      <c r="G1161" s="2" t="str">
        <f t="shared" si="135"/>
        <v>ConTab_BOM_KP_Baseplates_2174</v>
      </c>
      <c r="H1161" s="16" t="s">
        <v>398</v>
      </c>
      <c r="I1161" s="16"/>
      <c r="J1161" s="16"/>
      <c r="K1161" s="31" t="s">
        <v>7701</v>
      </c>
      <c r="L1161" s="31" t="s">
        <v>7702</v>
      </c>
      <c r="M1161" s="31" t="s">
        <v>7703</v>
      </c>
      <c r="N1161" s="2" t="s">
        <v>8982</v>
      </c>
      <c r="O1161" s="2" t="s">
        <v>7814</v>
      </c>
      <c r="P1161" s="155" t="s">
        <v>7737</v>
      </c>
      <c r="Q1161" s="2" t="s">
        <v>8983</v>
      </c>
      <c r="R1161" s="2" t="s">
        <v>544</v>
      </c>
      <c r="S1161" s="159" t="s">
        <v>9558</v>
      </c>
      <c r="T1161" s="159">
        <v>4397</v>
      </c>
      <c r="U1161" s="159" t="s">
        <v>107</v>
      </c>
      <c r="V1161" s="3" t="s">
        <v>7709</v>
      </c>
      <c r="W1161" s="2">
        <v>420</v>
      </c>
      <c r="X1161" s="2"/>
      <c r="Y1161" s="2"/>
      <c r="Z1161" s="2"/>
      <c r="AA1161" s="2"/>
      <c r="AB1161" s="2"/>
      <c r="AC1161" s="2"/>
      <c r="AD1161" s="2"/>
      <c r="AE1161" s="2"/>
      <c r="AF1161" s="2"/>
      <c r="AG1161" s="2"/>
      <c r="AH1161" s="2"/>
      <c r="AI1161" s="2"/>
      <c r="AJ1161" s="2"/>
      <c r="AK1161" s="2"/>
      <c r="AL1161" s="2"/>
      <c r="AM1161" s="2"/>
      <c r="AN1161" s="2"/>
    </row>
    <row r="1162" spans="2:40">
      <c r="B1162" s="26">
        <v>2175</v>
      </c>
      <c r="C1162" s="26" t="str">
        <f t="shared" si="132"/>
        <v>Y</v>
      </c>
      <c r="D1162" s="26" t="b">
        <f t="shared" si="133"/>
        <v>1</v>
      </c>
      <c r="E1162" s="26" t="str">
        <f t="shared" si="134"/>
        <v>Y</v>
      </c>
      <c r="F1162" s="2" t="s">
        <v>9559</v>
      </c>
      <c r="G1162" s="2" t="str">
        <f t="shared" si="135"/>
        <v>ConTab_BOM_KP_Baseplates_2175</v>
      </c>
      <c r="H1162" s="16" t="s">
        <v>398</v>
      </c>
      <c r="I1162" s="16"/>
      <c r="J1162" s="16"/>
      <c r="K1162" s="31" t="s">
        <v>7701</v>
      </c>
      <c r="L1162" s="31" t="s">
        <v>7702</v>
      </c>
      <c r="M1162" s="31" t="s">
        <v>7703</v>
      </c>
      <c r="N1162" s="2" t="s">
        <v>8986</v>
      </c>
      <c r="O1162" s="2" t="s">
        <v>7814</v>
      </c>
      <c r="P1162" s="155" t="s">
        <v>7737</v>
      </c>
      <c r="Q1162" s="2" t="s">
        <v>8983</v>
      </c>
      <c r="R1162" s="2" t="s">
        <v>544</v>
      </c>
      <c r="S1162" s="159" t="s">
        <v>9560</v>
      </c>
      <c r="T1162" s="159">
        <v>4397</v>
      </c>
      <c r="U1162" s="159" t="s">
        <v>107</v>
      </c>
      <c r="V1162" s="3" t="s">
        <v>7709</v>
      </c>
      <c r="W1162" s="2">
        <v>420</v>
      </c>
      <c r="X1162" s="2"/>
      <c r="Y1162" s="2"/>
      <c r="Z1162" s="2"/>
      <c r="AA1162" s="2"/>
      <c r="AB1162" s="2"/>
      <c r="AC1162" s="2"/>
      <c r="AD1162" s="2"/>
      <c r="AE1162" s="2"/>
      <c r="AF1162" s="2"/>
      <c r="AG1162" s="2"/>
      <c r="AH1162" s="2"/>
      <c r="AI1162" s="2"/>
      <c r="AJ1162" s="2"/>
      <c r="AK1162" s="2"/>
      <c r="AL1162" s="2"/>
      <c r="AM1162" s="2"/>
      <c r="AN1162" s="2"/>
    </row>
    <row r="1163" spans="2:40">
      <c r="B1163" s="26">
        <v>2176</v>
      </c>
      <c r="C1163" s="26" t="str">
        <f t="shared" si="132"/>
        <v>Y</v>
      </c>
      <c r="D1163" s="26" t="b">
        <f t="shared" si="133"/>
        <v>1</v>
      </c>
      <c r="E1163" s="26" t="str">
        <f t="shared" si="134"/>
        <v>Y</v>
      </c>
      <c r="F1163" s="2" t="s">
        <v>9561</v>
      </c>
      <c r="G1163" s="2" t="str">
        <f t="shared" si="135"/>
        <v>ConTab_BOM_KP_Baseplates_2176</v>
      </c>
      <c r="H1163" s="16" t="s">
        <v>398</v>
      </c>
      <c r="I1163" s="16"/>
      <c r="J1163" s="16"/>
      <c r="K1163" s="31" t="s">
        <v>7701</v>
      </c>
      <c r="L1163" s="31" t="s">
        <v>7702</v>
      </c>
      <c r="M1163" s="31" t="s">
        <v>7703</v>
      </c>
      <c r="N1163" s="2" t="s">
        <v>8331</v>
      </c>
      <c r="O1163" s="2" t="s">
        <v>7814</v>
      </c>
      <c r="P1163" s="155" t="s">
        <v>7737</v>
      </c>
      <c r="Q1163" s="2" t="s">
        <v>8332</v>
      </c>
      <c r="R1163" s="2" t="s">
        <v>544</v>
      </c>
      <c r="S1163" s="159" t="s">
        <v>9562</v>
      </c>
      <c r="T1163" s="159">
        <v>4397</v>
      </c>
      <c r="U1163" s="159" t="s">
        <v>107</v>
      </c>
      <c r="V1163" s="3" t="s">
        <v>7709</v>
      </c>
      <c r="W1163" s="2">
        <v>420</v>
      </c>
      <c r="X1163" s="2"/>
      <c r="Y1163" s="2"/>
      <c r="Z1163" s="2"/>
      <c r="AA1163" s="2"/>
      <c r="AB1163" s="2"/>
      <c r="AC1163" s="2"/>
      <c r="AD1163" s="2"/>
      <c r="AE1163" s="2"/>
      <c r="AF1163" s="2"/>
      <c r="AG1163" s="2"/>
      <c r="AH1163" s="2"/>
      <c r="AI1163" s="2"/>
      <c r="AJ1163" s="2"/>
      <c r="AK1163" s="2"/>
      <c r="AL1163" s="2"/>
      <c r="AM1163" s="2"/>
      <c r="AN1163" s="2"/>
    </row>
    <row r="1164" spans="2:40">
      <c r="B1164" s="26">
        <v>2177</v>
      </c>
      <c r="C1164" s="26" t="str">
        <f t="shared" si="132"/>
        <v>Y</v>
      </c>
      <c r="D1164" s="26" t="b">
        <f t="shared" si="133"/>
        <v>1</v>
      </c>
      <c r="E1164" s="26" t="str">
        <f t="shared" si="134"/>
        <v>Y</v>
      </c>
      <c r="F1164" s="2" t="s">
        <v>9563</v>
      </c>
      <c r="G1164" s="2" t="str">
        <f t="shared" si="135"/>
        <v>ConTab_BOM_KP_Baseplates_2177</v>
      </c>
      <c r="H1164" s="16" t="s">
        <v>398</v>
      </c>
      <c r="I1164" s="16"/>
      <c r="J1164" s="16"/>
      <c r="K1164" s="31" t="s">
        <v>7701</v>
      </c>
      <c r="L1164" s="31" t="s">
        <v>7702</v>
      </c>
      <c r="M1164" s="31" t="s">
        <v>7703</v>
      </c>
      <c r="N1164" s="2" t="s">
        <v>8335</v>
      </c>
      <c r="O1164" s="2" t="s">
        <v>7814</v>
      </c>
      <c r="P1164" s="155" t="s">
        <v>7737</v>
      </c>
      <c r="Q1164" s="2" t="s">
        <v>8332</v>
      </c>
      <c r="R1164" s="2" t="s">
        <v>544</v>
      </c>
      <c r="S1164" s="159" t="s">
        <v>9564</v>
      </c>
      <c r="T1164" s="159">
        <v>4397</v>
      </c>
      <c r="U1164" s="159" t="s">
        <v>107</v>
      </c>
      <c r="V1164" s="3" t="s">
        <v>7709</v>
      </c>
      <c r="W1164" s="2">
        <v>420</v>
      </c>
      <c r="X1164" s="2"/>
      <c r="Y1164" s="2"/>
      <c r="Z1164" s="2"/>
      <c r="AA1164" s="2"/>
      <c r="AB1164" s="2"/>
      <c r="AC1164" s="2"/>
      <c r="AD1164" s="2"/>
      <c r="AE1164" s="2"/>
      <c r="AF1164" s="2"/>
      <c r="AG1164" s="2"/>
      <c r="AH1164" s="2"/>
      <c r="AI1164" s="2"/>
      <c r="AJ1164" s="2"/>
      <c r="AK1164" s="2"/>
      <c r="AL1164" s="2"/>
      <c r="AM1164" s="2"/>
      <c r="AN1164" s="2"/>
    </row>
    <row r="1165" spans="2:40">
      <c r="B1165" s="26">
        <v>2178</v>
      </c>
      <c r="C1165" s="26" t="str">
        <f t="shared" si="132"/>
        <v>Y</v>
      </c>
      <c r="D1165" s="26" t="b">
        <f t="shared" si="133"/>
        <v>1</v>
      </c>
      <c r="E1165" s="26" t="str">
        <f t="shared" si="134"/>
        <v>Y</v>
      </c>
      <c r="F1165" s="2" t="s">
        <v>9565</v>
      </c>
      <c r="G1165" s="2" t="str">
        <f t="shared" si="135"/>
        <v>ConTab_BOM_KP_Baseplates_2178</v>
      </c>
      <c r="H1165" s="16" t="s">
        <v>398</v>
      </c>
      <c r="I1165" s="16"/>
      <c r="J1165" s="16"/>
      <c r="K1165" s="31" t="s">
        <v>7701</v>
      </c>
      <c r="L1165" s="31" t="s">
        <v>7702</v>
      </c>
      <c r="M1165" s="31" t="s">
        <v>7703</v>
      </c>
      <c r="N1165" s="2" t="s">
        <v>9465</v>
      </c>
      <c r="O1165" s="2" t="s">
        <v>7814</v>
      </c>
      <c r="P1165" s="155" t="s">
        <v>7737</v>
      </c>
      <c r="Q1165" s="2" t="s">
        <v>8983</v>
      </c>
      <c r="R1165" s="2" t="s">
        <v>544</v>
      </c>
      <c r="S1165" s="159" t="s">
        <v>9566</v>
      </c>
      <c r="T1165" s="159">
        <v>4943</v>
      </c>
      <c r="U1165" s="159" t="s">
        <v>107</v>
      </c>
      <c r="V1165" s="3" t="s">
        <v>7709</v>
      </c>
      <c r="W1165" s="2">
        <v>600</v>
      </c>
      <c r="X1165" s="2"/>
      <c r="Y1165" s="2"/>
      <c r="Z1165" s="2"/>
      <c r="AA1165" s="2"/>
      <c r="AB1165" s="2"/>
      <c r="AC1165" s="2"/>
      <c r="AD1165" s="2"/>
      <c r="AE1165" s="2"/>
      <c r="AF1165" s="2"/>
      <c r="AG1165" s="2"/>
      <c r="AH1165" s="2"/>
      <c r="AI1165" s="2"/>
      <c r="AJ1165" s="2"/>
      <c r="AK1165" s="2"/>
      <c r="AL1165" s="2"/>
      <c r="AM1165" s="2"/>
      <c r="AN1165" s="2"/>
    </row>
    <row r="1166" spans="2:40">
      <c r="B1166" s="26">
        <v>2198</v>
      </c>
      <c r="C1166" s="26" t="str">
        <f t="shared" ref="C1166:C1196" si="136">IF(K1166 = "BaseplateSteel","Y","N")</f>
        <v>Y</v>
      </c>
      <c r="D1166" s="26" t="b">
        <f t="shared" ref="D1166:D1196" si="137">OR(P1166 = "Woods_Sureflex", P1166 = "Falk_T10_Grid")</f>
        <v>0</v>
      </c>
      <c r="E1166" s="26" t="str">
        <f t="shared" ref="E1166:E1196" si="138">IF(AND(C1166="Y", D1166=TRUE),"Y","N")</f>
        <v>N</v>
      </c>
      <c r="F1166" s="2" t="s">
        <v>9567</v>
      </c>
      <c r="G1166" s="2" t="str">
        <f t="shared" ref="G1166:G1196" si="139">IF(E1166="Y",F1166,"")</f>
        <v/>
      </c>
      <c r="H1166" s="16" t="s">
        <v>398</v>
      </c>
      <c r="I1166" s="16"/>
      <c r="J1166" s="16"/>
      <c r="K1166" s="31" t="s">
        <v>7701</v>
      </c>
      <c r="L1166" s="31" t="s">
        <v>7702</v>
      </c>
      <c r="M1166" s="31" t="s">
        <v>7703</v>
      </c>
      <c r="N1166" s="2" t="s">
        <v>7725</v>
      </c>
      <c r="O1166" s="2" t="s">
        <v>7814</v>
      </c>
      <c r="P1166" s="155" t="s">
        <v>7767</v>
      </c>
      <c r="Q1166" s="2" t="s">
        <v>7780</v>
      </c>
      <c r="R1166" s="2" t="s">
        <v>544</v>
      </c>
      <c r="S1166" s="159" t="s">
        <v>9568</v>
      </c>
      <c r="T1166" s="159">
        <v>2697</v>
      </c>
      <c r="U1166" s="159" t="s">
        <v>107</v>
      </c>
      <c r="V1166" s="3" t="s">
        <v>7709</v>
      </c>
      <c r="W1166" s="2">
        <v>140</v>
      </c>
      <c r="X1166" s="2"/>
      <c r="Y1166" s="2"/>
      <c r="Z1166" s="2"/>
      <c r="AA1166" s="2"/>
      <c r="AB1166" s="2"/>
      <c r="AC1166" s="2"/>
      <c r="AD1166" s="2"/>
      <c r="AE1166" s="2"/>
      <c r="AF1166" s="2"/>
      <c r="AG1166" s="2"/>
      <c r="AH1166" s="2"/>
      <c r="AI1166" s="2"/>
      <c r="AJ1166" s="2"/>
      <c r="AK1166" s="2"/>
      <c r="AL1166" s="2"/>
      <c r="AM1166" s="2"/>
      <c r="AN1166" s="2"/>
    </row>
    <row r="1167" spans="2:40">
      <c r="B1167" s="26">
        <v>2199</v>
      </c>
      <c r="C1167" s="26" t="str">
        <f t="shared" si="136"/>
        <v>Y</v>
      </c>
      <c r="D1167" s="26" t="b">
        <f t="shared" si="137"/>
        <v>0</v>
      </c>
      <c r="E1167" s="26" t="str">
        <f t="shared" si="138"/>
        <v>N</v>
      </c>
      <c r="F1167" s="2" t="s">
        <v>9569</v>
      </c>
      <c r="G1167" s="2" t="str">
        <f t="shared" si="139"/>
        <v/>
      </c>
      <c r="H1167" s="16" t="s">
        <v>398</v>
      </c>
      <c r="I1167" s="16"/>
      <c r="J1167" s="16"/>
      <c r="K1167" s="31" t="s">
        <v>7701</v>
      </c>
      <c r="L1167" s="31" t="s">
        <v>7702</v>
      </c>
      <c r="M1167" s="31" t="s">
        <v>7703</v>
      </c>
      <c r="N1167" s="2" t="s">
        <v>7729</v>
      </c>
      <c r="O1167" s="2" t="s">
        <v>7814</v>
      </c>
      <c r="P1167" s="155" t="s">
        <v>7767</v>
      </c>
      <c r="Q1167" s="2" t="s">
        <v>7780</v>
      </c>
      <c r="R1167" s="2" t="s">
        <v>544</v>
      </c>
      <c r="S1167" s="159" t="s">
        <v>9568</v>
      </c>
      <c r="T1167" s="159">
        <v>2697</v>
      </c>
      <c r="U1167" s="159" t="s">
        <v>107</v>
      </c>
      <c r="V1167" s="3" t="s">
        <v>7709</v>
      </c>
      <c r="W1167" s="2">
        <v>140</v>
      </c>
      <c r="X1167" s="2"/>
      <c r="Y1167" s="2"/>
      <c r="Z1167" s="2"/>
      <c r="AA1167" s="2"/>
      <c r="AB1167" s="2"/>
      <c r="AC1167" s="2"/>
      <c r="AD1167" s="2"/>
      <c r="AE1167" s="2"/>
      <c r="AF1167" s="2"/>
      <c r="AG1167" s="2"/>
      <c r="AH1167" s="2"/>
      <c r="AI1167" s="2"/>
      <c r="AJ1167" s="2"/>
      <c r="AK1167" s="2"/>
      <c r="AL1167" s="2"/>
      <c r="AM1167" s="2"/>
      <c r="AN1167" s="2"/>
    </row>
    <row r="1168" spans="2:40">
      <c r="B1168" s="26">
        <v>2200</v>
      </c>
      <c r="C1168" s="26" t="str">
        <f t="shared" si="136"/>
        <v>Y</v>
      </c>
      <c r="D1168" s="26" t="b">
        <f t="shared" si="137"/>
        <v>0</v>
      </c>
      <c r="E1168" s="26" t="str">
        <f t="shared" si="138"/>
        <v>N</v>
      </c>
      <c r="F1168" s="2" t="s">
        <v>9570</v>
      </c>
      <c r="G1168" s="2" t="str">
        <f t="shared" si="139"/>
        <v/>
      </c>
      <c r="H1168" s="16" t="s">
        <v>398</v>
      </c>
      <c r="I1168" s="16"/>
      <c r="J1168" s="16"/>
      <c r="K1168" s="31" t="s">
        <v>7701</v>
      </c>
      <c r="L1168" s="31" t="s">
        <v>7702</v>
      </c>
      <c r="M1168" s="31" t="s">
        <v>7703</v>
      </c>
      <c r="N1168" s="2" t="s">
        <v>7900</v>
      </c>
      <c r="O1168" s="2" t="s">
        <v>7814</v>
      </c>
      <c r="P1168" s="155" t="s">
        <v>7767</v>
      </c>
      <c r="Q1168" s="2" t="s">
        <v>8214</v>
      </c>
      <c r="R1168" s="2" t="s">
        <v>544</v>
      </c>
      <c r="S1168" s="159" t="s">
        <v>9571</v>
      </c>
      <c r="T1168" s="159">
        <v>2835</v>
      </c>
      <c r="U1168" s="159" t="s">
        <v>107</v>
      </c>
      <c r="V1168" s="3" t="s">
        <v>7709</v>
      </c>
      <c r="W1168" s="2">
        <v>205</v>
      </c>
      <c r="X1168" s="2"/>
      <c r="Y1168" s="2"/>
      <c r="Z1168" s="2"/>
      <c r="AA1168" s="2"/>
      <c r="AB1168" s="2"/>
      <c r="AC1168" s="2"/>
      <c r="AD1168" s="2"/>
      <c r="AE1168" s="2"/>
      <c r="AF1168" s="2"/>
      <c r="AG1168" s="2"/>
      <c r="AH1168" s="2"/>
      <c r="AI1168" s="2"/>
      <c r="AJ1168" s="2"/>
      <c r="AK1168" s="2"/>
      <c r="AL1168" s="2"/>
      <c r="AM1168" s="2"/>
      <c r="AN1168" s="2"/>
    </row>
    <row r="1169" spans="2:40">
      <c r="B1169" s="26">
        <v>2201</v>
      </c>
      <c r="C1169" s="26" t="str">
        <f t="shared" si="136"/>
        <v>Y</v>
      </c>
      <c r="D1169" s="26" t="b">
        <f t="shared" si="137"/>
        <v>0</v>
      </c>
      <c r="E1169" s="26" t="str">
        <f t="shared" si="138"/>
        <v>N</v>
      </c>
      <c r="F1169" s="2" t="s">
        <v>9572</v>
      </c>
      <c r="G1169" s="2" t="str">
        <f t="shared" si="139"/>
        <v/>
      </c>
      <c r="H1169" s="16" t="s">
        <v>398</v>
      </c>
      <c r="I1169" s="16"/>
      <c r="J1169" s="16"/>
      <c r="K1169" s="31" t="s">
        <v>7701</v>
      </c>
      <c r="L1169" s="31" t="s">
        <v>7702</v>
      </c>
      <c r="M1169" s="31" t="s">
        <v>7703</v>
      </c>
      <c r="N1169" s="2" t="s">
        <v>7903</v>
      </c>
      <c r="O1169" s="2" t="s">
        <v>7814</v>
      </c>
      <c r="P1169" s="155" t="s">
        <v>7767</v>
      </c>
      <c r="Q1169" s="2" t="s">
        <v>8214</v>
      </c>
      <c r="R1169" s="2" t="s">
        <v>544</v>
      </c>
      <c r="S1169" s="159" t="s">
        <v>9571</v>
      </c>
      <c r="T1169" s="159">
        <v>2835</v>
      </c>
      <c r="U1169" s="159" t="s">
        <v>107</v>
      </c>
      <c r="V1169" s="3" t="s">
        <v>7709</v>
      </c>
      <c r="W1169" s="2">
        <v>205</v>
      </c>
      <c r="X1169" s="2"/>
      <c r="Y1169" s="2"/>
      <c r="Z1169" s="2"/>
      <c r="AA1169" s="2"/>
      <c r="AB1169" s="2"/>
      <c r="AC1169" s="2"/>
      <c r="AD1169" s="2"/>
      <c r="AE1169" s="2"/>
      <c r="AF1169" s="2"/>
      <c r="AG1169" s="2"/>
      <c r="AH1169" s="2"/>
      <c r="AI1169" s="2"/>
      <c r="AJ1169" s="2"/>
      <c r="AK1169" s="2"/>
      <c r="AL1169" s="2"/>
      <c r="AM1169" s="2"/>
      <c r="AN1169" s="2"/>
    </row>
    <row r="1170" spans="2:40">
      <c r="B1170" s="26">
        <v>2202</v>
      </c>
      <c r="C1170" s="26" t="str">
        <f t="shared" si="136"/>
        <v>Y</v>
      </c>
      <c r="D1170" s="26" t="b">
        <f t="shared" si="137"/>
        <v>0</v>
      </c>
      <c r="E1170" s="26" t="str">
        <f t="shared" si="138"/>
        <v>N</v>
      </c>
      <c r="F1170" s="2" t="s">
        <v>9573</v>
      </c>
      <c r="G1170" s="2" t="str">
        <f t="shared" si="139"/>
        <v/>
      </c>
      <c r="H1170" s="16" t="s">
        <v>398</v>
      </c>
      <c r="I1170" s="16"/>
      <c r="J1170" s="16"/>
      <c r="K1170" s="31" t="s">
        <v>7701</v>
      </c>
      <c r="L1170" s="31" t="s">
        <v>7702</v>
      </c>
      <c r="M1170" s="31" t="s">
        <v>7703</v>
      </c>
      <c r="N1170" s="2" t="s">
        <v>8187</v>
      </c>
      <c r="O1170" s="2" t="s">
        <v>7814</v>
      </c>
      <c r="P1170" s="155" t="s">
        <v>7767</v>
      </c>
      <c r="Q1170" s="2" t="s">
        <v>8218</v>
      </c>
      <c r="R1170" s="2" t="s">
        <v>544</v>
      </c>
      <c r="S1170" s="159" t="s">
        <v>9574</v>
      </c>
      <c r="T1170" s="159">
        <v>2970</v>
      </c>
      <c r="U1170" s="159" t="s">
        <v>107</v>
      </c>
      <c r="V1170" s="3" t="s">
        <v>7709</v>
      </c>
      <c r="W1170" s="2">
        <v>240</v>
      </c>
      <c r="X1170" s="2"/>
      <c r="Y1170" s="2"/>
      <c r="Z1170" s="2"/>
      <c r="AA1170" s="2"/>
      <c r="AB1170" s="2"/>
      <c r="AC1170" s="2"/>
      <c r="AD1170" s="2"/>
      <c r="AE1170" s="2"/>
      <c r="AF1170" s="2"/>
      <c r="AG1170" s="2"/>
      <c r="AH1170" s="2"/>
      <c r="AI1170" s="2"/>
      <c r="AJ1170" s="2"/>
      <c r="AK1170" s="2"/>
      <c r="AL1170" s="2"/>
      <c r="AM1170" s="2"/>
      <c r="AN1170" s="2"/>
    </row>
    <row r="1171" spans="2:40">
      <c r="B1171" s="26">
        <v>2203</v>
      </c>
      <c r="C1171" s="26" t="str">
        <f t="shared" si="136"/>
        <v>Y</v>
      </c>
      <c r="D1171" s="26" t="b">
        <f t="shared" si="137"/>
        <v>0</v>
      </c>
      <c r="E1171" s="26" t="str">
        <f t="shared" si="138"/>
        <v>N</v>
      </c>
      <c r="F1171" s="2" t="s">
        <v>9575</v>
      </c>
      <c r="G1171" s="2" t="str">
        <f t="shared" si="139"/>
        <v/>
      </c>
      <c r="H1171" s="16" t="s">
        <v>398</v>
      </c>
      <c r="I1171" s="16"/>
      <c r="J1171" s="16"/>
      <c r="K1171" s="31" t="s">
        <v>7701</v>
      </c>
      <c r="L1171" s="31" t="s">
        <v>7702</v>
      </c>
      <c r="M1171" s="31" t="s">
        <v>7703</v>
      </c>
      <c r="N1171" s="2" t="s">
        <v>8191</v>
      </c>
      <c r="O1171" s="2" t="s">
        <v>7814</v>
      </c>
      <c r="P1171" s="155" t="s">
        <v>7767</v>
      </c>
      <c r="Q1171" s="2" t="s">
        <v>8218</v>
      </c>
      <c r="R1171" s="2" t="s">
        <v>544</v>
      </c>
      <c r="S1171" s="159" t="s">
        <v>9574</v>
      </c>
      <c r="T1171" s="159">
        <v>2970</v>
      </c>
      <c r="U1171" s="159" t="s">
        <v>107</v>
      </c>
      <c r="V1171" s="3" t="s">
        <v>7709</v>
      </c>
      <c r="W1171" s="2">
        <v>240</v>
      </c>
      <c r="X1171" s="2"/>
      <c r="Y1171" s="2"/>
      <c r="Z1171" s="2"/>
      <c r="AA1171" s="2"/>
      <c r="AB1171" s="2"/>
      <c r="AC1171" s="2"/>
      <c r="AD1171" s="2"/>
      <c r="AE1171" s="2"/>
      <c r="AF1171" s="2"/>
      <c r="AG1171" s="2"/>
      <c r="AH1171" s="2"/>
      <c r="AI1171" s="2"/>
      <c r="AJ1171" s="2"/>
      <c r="AK1171" s="2"/>
      <c r="AL1171" s="2"/>
      <c r="AM1171" s="2"/>
      <c r="AN1171" s="2"/>
    </row>
    <row r="1172" spans="2:40">
      <c r="B1172" s="26">
        <v>2204</v>
      </c>
      <c r="C1172" s="26" t="str">
        <f t="shared" si="136"/>
        <v>Y</v>
      </c>
      <c r="D1172" s="26" t="b">
        <f t="shared" si="137"/>
        <v>0</v>
      </c>
      <c r="E1172" s="26" t="str">
        <f t="shared" si="138"/>
        <v>N</v>
      </c>
      <c r="F1172" s="2" t="s">
        <v>9576</v>
      </c>
      <c r="G1172" s="2" t="str">
        <f t="shared" si="139"/>
        <v/>
      </c>
      <c r="H1172" s="16" t="s">
        <v>398</v>
      </c>
      <c r="I1172" s="16"/>
      <c r="J1172" s="16"/>
      <c r="K1172" s="31" t="s">
        <v>7701</v>
      </c>
      <c r="L1172" s="31" t="s">
        <v>7702</v>
      </c>
      <c r="M1172" s="31" t="s">
        <v>7703</v>
      </c>
      <c r="N1172" s="2" t="s">
        <v>8695</v>
      </c>
      <c r="O1172" s="2" t="s">
        <v>7814</v>
      </c>
      <c r="P1172" s="155" t="s">
        <v>7767</v>
      </c>
      <c r="Q1172" s="2" t="s">
        <v>8729</v>
      </c>
      <c r="R1172" s="2" t="s">
        <v>544</v>
      </c>
      <c r="S1172" s="159" t="s">
        <v>9577</v>
      </c>
      <c r="T1172" s="159">
        <v>3106</v>
      </c>
      <c r="U1172" s="159" t="s">
        <v>107</v>
      </c>
      <c r="V1172" s="3" t="s">
        <v>7709</v>
      </c>
      <c r="W1172" s="2">
        <v>270</v>
      </c>
      <c r="X1172" s="2"/>
      <c r="Y1172" s="2"/>
      <c r="Z1172" s="2"/>
      <c r="AA1172" s="2"/>
      <c r="AB1172" s="2"/>
      <c r="AC1172" s="2"/>
      <c r="AD1172" s="2"/>
      <c r="AE1172" s="2"/>
      <c r="AF1172" s="2"/>
      <c r="AG1172" s="2"/>
      <c r="AH1172" s="2"/>
      <c r="AI1172" s="2"/>
      <c r="AJ1172" s="2"/>
      <c r="AK1172" s="2"/>
      <c r="AL1172" s="2"/>
      <c r="AM1172" s="2"/>
      <c r="AN1172" s="2"/>
    </row>
    <row r="1173" spans="2:40">
      <c r="B1173" s="26">
        <v>2205</v>
      </c>
      <c r="C1173" s="26" t="str">
        <f t="shared" si="136"/>
        <v>Y</v>
      </c>
      <c r="D1173" s="26" t="b">
        <f t="shared" si="137"/>
        <v>0</v>
      </c>
      <c r="E1173" s="26" t="str">
        <f t="shared" si="138"/>
        <v>N</v>
      </c>
      <c r="F1173" s="2" t="s">
        <v>9578</v>
      </c>
      <c r="G1173" s="2" t="str">
        <f t="shared" si="139"/>
        <v/>
      </c>
      <c r="H1173" s="16" t="s">
        <v>398</v>
      </c>
      <c r="I1173" s="16"/>
      <c r="J1173" s="16"/>
      <c r="K1173" s="31" t="s">
        <v>7701</v>
      </c>
      <c r="L1173" s="31" t="s">
        <v>7702</v>
      </c>
      <c r="M1173" s="31" t="s">
        <v>7703</v>
      </c>
      <c r="N1173" s="2" t="s">
        <v>8699</v>
      </c>
      <c r="O1173" s="2" t="s">
        <v>7814</v>
      </c>
      <c r="P1173" s="155" t="s">
        <v>7767</v>
      </c>
      <c r="Q1173" s="2" t="s">
        <v>8729</v>
      </c>
      <c r="R1173" s="2" t="s">
        <v>544</v>
      </c>
      <c r="S1173" s="159" t="s">
        <v>9577</v>
      </c>
      <c r="T1173" s="159">
        <v>3106</v>
      </c>
      <c r="U1173" s="159" t="s">
        <v>107</v>
      </c>
      <c r="V1173" s="3" t="s">
        <v>7709</v>
      </c>
      <c r="W1173" s="2">
        <v>270</v>
      </c>
      <c r="X1173" s="2"/>
      <c r="Y1173" s="2"/>
      <c r="Z1173" s="2"/>
      <c r="AA1173" s="2"/>
      <c r="AB1173" s="2"/>
      <c r="AC1173" s="2"/>
      <c r="AD1173" s="2"/>
      <c r="AE1173" s="2"/>
      <c r="AF1173" s="2"/>
      <c r="AG1173" s="2"/>
      <c r="AH1173" s="2"/>
      <c r="AI1173" s="2"/>
      <c r="AJ1173" s="2"/>
      <c r="AK1173" s="2"/>
      <c r="AL1173" s="2"/>
      <c r="AM1173" s="2"/>
      <c r="AN1173" s="2"/>
    </row>
    <row r="1174" spans="2:40">
      <c r="B1174" s="26">
        <v>2206</v>
      </c>
      <c r="C1174" s="26" t="str">
        <f t="shared" si="136"/>
        <v>Y</v>
      </c>
      <c r="D1174" s="26" t="b">
        <f t="shared" si="137"/>
        <v>0</v>
      </c>
      <c r="E1174" s="26" t="str">
        <f t="shared" si="138"/>
        <v>N</v>
      </c>
      <c r="F1174" s="2" t="s">
        <v>9579</v>
      </c>
      <c r="G1174" s="2" t="str">
        <f t="shared" si="139"/>
        <v/>
      </c>
      <c r="H1174" s="16" t="s">
        <v>398</v>
      </c>
      <c r="I1174" s="16"/>
      <c r="J1174" s="16"/>
      <c r="K1174" s="31" t="s">
        <v>7701</v>
      </c>
      <c r="L1174" s="31" t="s">
        <v>7702</v>
      </c>
      <c r="M1174" s="31" t="s">
        <v>7703</v>
      </c>
      <c r="N1174" s="2" t="s">
        <v>8954</v>
      </c>
      <c r="O1174" s="2" t="s">
        <v>7814</v>
      </c>
      <c r="P1174" s="155" t="s">
        <v>7767</v>
      </c>
      <c r="Q1174" s="2" t="s">
        <v>9005</v>
      </c>
      <c r="R1174" s="2" t="s">
        <v>544</v>
      </c>
      <c r="S1174" s="159" t="s">
        <v>9580</v>
      </c>
      <c r="T1174" s="159">
        <v>3580</v>
      </c>
      <c r="U1174" s="159" t="s">
        <v>107</v>
      </c>
      <c r="V1174" s="3" t="s">
        <v>7709</v>
      </c>
      <c r="W1174" s="2">
        <v>350</v>
      </c>
      <c r="X1174" s="2"/>
      <c r="Y1174" s="2"/>
      <c r="Z1174" s="2"/>
      <c r="AA1174" s="2"/>
      <c r="AB1174" s="2"/>
      <c r="AC1174" s="2"/>
      <c r="AD1174" s="2"/>
      <c r="AE1174" s="2"/>
      <c r="AF1174" s="2"/>
      <c r="AG1174" s="2"/>
      <c r="AH1174" s="2"/>
      <c r="AI1174" s="2"/>
      <c r="AJ1174" s="2"/>
      <c r="AK1174" s="2"/>
      <c r="AL1174" s="2"/>
      <c r="AM1174" s="2"/>
      <c r="AN1174" s="2"/>
    </row>
    <row r="1175" spans="2:40">
      <c r="B1175" s="26">
        <v>2207</v>
      </c>
      <c r="C1175" s="26" t="str">
        <f t="shared" si="136"/>
        <v>Y</v>
      </c>
      <c r="D1175" s="26" t="b">
        <f t="shared" si="137"/>
        <v>0</v>
      </c>
      <c r="E1175" s="26" t="str">
        <f t="shared" si="138"/>
        <v>N</v>
      </c>
      <c r="F1175" s="2" t="s">
        <v>9581</v>
      </c>
      <c r="G1175" s="2" t="str">
        <f t="shared" si="139"/>
        <v/>
      </c>
      <c r="H1175" s="16" t="s">
        <v>398</v>
      </c>
      <c r="I1175" s="16"/>
      <c r="J1175" s="16"/>
      <c r="K1175" s="31" t="s">
        <v>7701</v>
      </c>
      <c r="L1175" s="31" t="s">
        <v>7702</v>
      </c>
      <c r="M1175" s="31" t="s">
        <v>7703</v>
      </c>
      <c r="N1175" s="2" t="s">
        <v>8958</v>
      </c>
      <c r="O1175" s="2" t="s">
        <v>7814</v>
      </c>
      <c r="P1175" s="155" t="s">
        <v>7767</v>
      </c>
      <c r="Q1175" s="2" t="s">
        <v>9005</v>
      </c>
      <c r="R1175" s="2" t="s">
        <v>544</v>
      </c>
      <c r="S1175" s="159" t="s">
        <v>9580</v>
      </c>
      <c r="T1175" s="159">
        <v>3580</v>
      </c>
      <c r="U1175" s="159" t="s">
        <v>107</v>
      </c>
      <c r="V1175" s="3" t="s">
        <v>7709</v>
      </c>
      <c r="W1175" s="2">
        <v>350</v>
      </c>
      <c r="X1175" s="2"/>
      <c r="Y1175" s="2"/>
      <c r="Z1175" s="2"/>
      <c r="AA1175" s="2"/>
      <c r="AB1175" s="2"/>
      <c r="AC1175" s="2"/>
      <c r="AD1175" s="2"/>
      <c r="AE1175" s="2"/>
      <c r="AF1175" s="2"/>
      <c r="AG1175" s="2"/>
      <c r="AH1175" s="2"/>
      <c r="AI1175" s="2"/>
      <c r="AJ1175" s="2"/>
      <c r="AK1175" s="2"/>
      <c r="AL1175" s="2"/>
      <c r="AM1175" s="2"/>
      <c r="AN1175" s="2"/>
    </row>
    <row r="1176" spans="2:40">
      <c r="B1176" s="26">
        <v>2208</v>
      </c>
      <c r="C1176" s="26" t="str">
        <f t="shared" si="136"/>
        <v>Y</v>
      </c>
      <c r="D1176" s="26" t="b">
        <f t="shared" si="137"/>
        <v>0</v>
      </c>
      <c r="E1176" s="26" t="str">
        <f t="shared" si="138"/>
        <v>N</v>
      </c>
      <c r="F1176" s="2" t="s">
        <v>9582</v>
      </c>
      <c r="G1176" s="2" t="str">
        <f t="shared" si="139"/>
        <v/>
      </c>
      <c r="H1176" s="16" t="s">
        <v>398</v>
      </c>
      <c r="I1176" s="16"/>
      <c r="J1176" s="16"/>
      <c r="K1176" s="31" t="s">
        <v>7701</v>
      </c>
      <c r="L1176" s="31" t="s">
        <v>7702</v>
      </c>
      <c r="M1176" s="31" t="s">
        <v>7703</v>
      </c>
      <c r="N1176" s="2" t="s">
        <v>8982</v>
      </c>
      <c r="O1176" s="2" t="s">
        <v>7814</v>
      </c>
      <c r="P1176" s="155" t="s">
        <v>7767</v>
      </c>
      <c r="Q1176" s="2" t="s">
        <v>9005</v>
      </c>
      <c r="R1176" s="2" t="s">
        <v>544</v>
      </c>
      <c r="S1176" s="159" t="s">
        <v>9583</v>
      </c>
      <c r="T1176" s="159">
        <v>4943</v>
      </c>
      <c r="U1176" s="159" t="s">
        <v>107</v>
      </c>
      <c r="V1176" s="3" t="s">
        <v>7709</v>
      </c>
      <c r="W1176" s="2">
        <v>420</v>
      </c>
      <c r="X1176" s="2"/>
      <c r="Y1176" s="2"/>
      <c r="Z1176" s="2"/>
      <c r="AA1176" s="2"/>
      <c r="AB1176" s="2"/>
      <c r="AC1176" s="2"/>
      <c r="AD1176" s="2"/>
      <c r="AE1176" s="2"/>
      <c r="AF1176" s="2"/>
      <c r="AG1176" s="2"/>
      <c r="AH1176" s="2"/>
      <c r="AI1176" s="2"/>
      <c r="AJ1176" s="2"/>
      <c r="AK1176" s="2"/>
      <c r="AL1176" s="2"/>
      <c r="AM1176" s="2"/>
      <c r="AN1176" s="2"/>
    </row>
    <row r="1177" spans="2:40">
      <c r="B1177" s="26">
        <v>2209</v>
      </c>
      <c r="C1177" s="26" t="str">
        <f t="shared" si="136"/>
        <v>Y</v>
      </c>
      <c r="D1177" s="26" t="b">
        <f t="shared" si="137"/>
        <v>0</v>
      </c>
      <c r="E1177" s="26" t="str">
        <f t="shared" si="138"/>
        <v>N</v>
      </c>
      <c r="F1177" s="2" t="s">
        <v>9584</v>
      </c>
      <c r="G1177" s="2" t="str">
        <f t="shared" si="139"/>
        <v/>
      </c>
      <c r="H1177" s="16" t="s">
        <v>398</v>
      </c>
      <c r="I1177" s="16"/>
      <c r="J1177" s="16"/>
      <c r="K1177" s="31" t="s">
        <v>7701</v>
      </c>
      <c r="L1177" s="31" t="s">
        <v>7702</v>
      </c>
      <c r="M1177" s="31" t="s">
        <v>7703</v>
      </c>
      <c r="N1177" s="2" t="s">
        <v>8986</v>
      </c>
      <c r="O1177" s="2" t="s">
        <v>7814</v>
      </c>
      <c r="P1177" s="155" t="s">
        <v>7767</v>
      </c>
      <c r="Q1177" s="2" t="s">
        <v>9005</v>
      </c>
      <c r="R1177" s="2" t="s">
        <v>544</v>
      </c>
      <c r="S1177" s="159" t="s">
        <v>9585</v>
      </c>
      <c r="T1177" s="159">
        <v>4943</v>
      </c>
      <c r="U1177" s="159" t="s">
        <v>107</v>
      </c>
      <c r="V1177" s="3" t="s">
        <v>7709</v>
      </c>
      <c r="W1177" s="2">
        <v>420</v>
      </c>
      <c r="X1177" s="2"/>
      <c r="Y1177" s="2"/>
      <c r="Z1177" s="2"/>
      <c r="AA1177" s="2"/>
      <c r="AB1177" s="2"/>
      <c r="AC1177" s="2"/>
      <c r="AD1177" s="2"/>
      <c r="AE1177" s="2"/>
      <c r="AF1177" s="2"/>
      <c r="AG1177" s="2"/>
      <c r="AH1177" s="2"/>
      <c r="AI1177" s="2"/>
      <c r="AJ1177" s="2"/>
      <c r="AK1177" s="2"/>
      <c r="AL1177" s="2"/>
      <c r="AM1177" s="2"/>
      <c r="AN1177" s="2"/>
    </row>
    <row r="1178" spans="2:40">
      <c r="B1178" s="26">
        <v>2210</v>
      </c>
      <c r="C1178" s="26" t="str">
        <f t="shared" si="136"/>
        <v>Y</v>
      </c>
      <c r="D1178" s="26" t="b">
        <f t="shared" si="137"/>
        <v>0</v>
      </c>
      <c r="E1178" s="26" t="str">
        <f t="shared" si="138"/>
        <v>N</v>
      </c>
      <c r="F1178" s="2" t="s">
        <v>9586</v>
      </c>
      <c r="G1178" s="2" t="str">
        <f t="shared" si="139"/>
        <v/>
      </c>
      <c r="H1178" s="16" t="s">
        <v>398</v>
      </c>
      <c r="I1178" s="16"/>
      <c r="J1178" s="16"/>
      <c r="K1178" s="31" t="s">
        <v>7701</v>
      </c>
      <c r="L1178" s="31" t="s">
        <v>7702</v>
      </c>
      <c r="M1178" s="31" t="s">
        <v>7703</v>
      </c>
      <c r="N1178" s="2" t="s">
        <v>7725</v>
      </c>
      <c r="O1178" s="2" t="s">
        <v>7814</v>
      </c>
      <c r="P1178" s="155" t="s">
        <v>7788</v>
      </c>
      <c r="Q1178" s="2" t="s">
        <v>7807</v>
      </c>
      <c r="R1178" s="2" t="s">
        <v>544</v>
      </c>
      <c r="S1178" s="159" t="s">
        <v>9587</v>
      </c>
      <c r="T1178" s="159">
        <v>2697</v>
      </c>
      <c r="U1178" s="159" t="s">
        <v>107</v>
      </c>
      <c r="V1178" s="3" t="s">
        <v>7709</v>
      </c>
      <c r="W1178" s="2">
        <v>140</v>
      </c>
      <c r="X1178" s="2"/>
      <c r="Y1178" s="2"/>
      <c r="Z1178" s="2"/>
      <c r="AA1178" s="2"/>
      <c r="AB1178" s="2"/>
      <c r="AC1178" s="2"/>
      <c r="AD1178" s="2"/>
      <c r="AE1178" s="2"/>
      <c r="AF1178" s="2"/>
      <c r="AG1178" s="2"/>
      <c r="AH1178" s="2"/>
      <c r="AI1178" s="2"/>
      <c r="AJ1178" s="2"/>
      <c r="AK1178" s="2"/>
      <c r="AL1178" s="2"/>
      <c r="AM1178" s="2"/>
      <c r="AN1178" s="2"/>
    </row>
    <row r="1179" spans="2:40">
      <c r="B1179" s="26">
        <v>2211</v>
      </c>
      <c r="C1179" s="26" t="str">
        <f t="shared" si="136"/>
        <v>Y</v>
      </c>
      <c r="D1179" s="26" t="b">
        <f t="shared" si="137"/>
        <v>0</v>
      </c>
      <c r="E1179" s="26" t="str">
        <f t="shared" si="138"/>
        <v>N</v>
      </c>
      <c r="F1179" s="2" t="s">
        <v>9588</v>
      </c>
      <c r="G1179" s="2" t="str">
        <f t="shared" si="139"/>
        <v/>
      </c>
      <c r="H1179" s="16" t="s">
        <v>398</v>
      </c>
      <c r="I1179" s="16"/>
      <c r="J1179" s="16"/>
      <c r="K1179" s="31" t="s">
        <v>7701</v>
      </c>
      <c r="L1179" s="31" t="s">
        <v>7702</v>
      </c>
      <c r="M1179" s="31" t="s">
        <v>7703</v>
      </c>
      <c r="N1179" s="2" t="s">
        <v>7729</v>
      </c>
      <c r="O1179" s="2" t="s">
        <v>7814</v>
      </c>
      <c r="P1179" s="155" t="s">
        <v>7788</v>
      </c>
      <c r="Q1179" s="2" t="s">
        <v>7807</v>
      </c>
      <c r="R1179" s="2" t="s">
        <v>544</v>
      </c>
      <c r="S1179" s="159" t="s">
        <v>9587</v>
      </c>
      <c r="T1179" s="159">
        <v>2697</v>
      </c>
      <c r="U1179" s="159" t="s">
        <v>107</v>
      </c>
      <c r="V1179" s="3" t="s">
        <v>7709</v>
      </c>
      <c r="W1179" s="2">
        <v>140</v>
      </c>
      <c r="X1179" s="2"/>
      <c r="Y1179" s="2"/>
      <c r="Z1179" s="2"/>
      <c r="AA1179" s="2"/>
      <c r="AB1179" s="2"/>
      <c r="AC1179" s="2"/>
      <c r="AD1179" s="2"/>
      <c r="AE1179" s="2"/>
      <c r="AF1179" s="2"/>
      <c r="AG1179" s="2"/>
      <c r="AH1179" s="2"/>
      <c r="AI1179" s="2"/>
      <c r="AJ1179" s="2"/>
      <c r="AK1179" s="2"/>
      <c r="AL1179" s="2"/>
      <c r="AM1179" s="2"/>
      <c r="AN1179" s="2"/>
    </row>
    <row r="1180" spans="2:40">
      <c r="B1180" s="26">
        <v>2212</v>
      </c>
      <c r="C1180" s="26" t="str">
        <f t="shared" si="136"/>
        <v>Y</v>
      </c>
      <c r="D1180" s="26" t="b">
        <f t="shared" si="137"/>
        <v>0</v>
      </c>
      <c r="E1180" s="26" t="str">
        <f t="shared" si="138"/>
        <v>N</v>
      </c>
      <c r="F1180" s="2" t="s">
        <v>9589</v>
      </c>
      <c r="G1180" s="2" t="str">
        <f t="shared" si="139"/>
        <v/>
      </c>
      <c r="H1180" s="16" t="s">
        <v>398</v>
      </c>
      <c r="I1180" s="16"/>
      <c r="J1180" s="16"/>
      <c r="K1180" s="31" t="s">
        <v>7701</v>
      </c>
      <c r="L1180" s="31" t="s">
        <v>7702</v>
      </c>
      <c r="M1180" s="31" t="s">
        <v>7703</v>
      </c>
      <c r="N1180" s="2" t="s">
        <v>7900</v>
      </c>
      <c r="O1180" s="2" t="s">
        <v>7814</v>
      </c>
      <c r="P1180" s="155" t="s">
        <v>7788</v>
      </c>
      <c r="Q1180" s="2" t="s">
        <v>7807</v>
      </c>
      <c r="R1180" s="2" t="s">
        <v>544</v>
      </c>
      <c r="S1180" s="159" t="s">
        <v>9590</v>
      </c>
      <c r="T1180" s="159">
        <v>2835</v>
      </c>
      <c r="U1180" s="159" t="s">
        <v>107</v>
      </c>
      <c r="V1180" s="3" t="s">
        <v>7709</v>
      </c>
      <c r="W1180" s="2">
        <v>205</v>
      </c>
      <c r="X1180" s="2"/>
      <c r="Y1180" s="2"/>
      <c r="Z1180" s="2"/>
      <c r="AA1180" s="2"/>
      <c r="AB1180" s="2"/>
      <c r="AC1180" s="2"/>
      <c r="AD1180" s="2"/>
      <c r="AE1180" s="2"/>
      <c r="AF1180" s="2"/>
      <c r="AG1180" s="2"/>
      <c r="AH1180" s="2"/>
      <c r="AI1180" s="2"/>
      <c r="AJ1180" s="2"/>
      <c r="AK1180" s="2"/>
      <c r="AL1180" s="2"/>
      <c r="AM1180" s="2"/>
      <c r="AN1180" s="2"/>
    </row>
    <row r="1181" spans="2:40">
      <c r="B1181" s="26">
        <v>2213</v>
      </c>
      <c r="C1181" s="26" t="str">
        <f t="shared" si="136"/>
        <v>Y</v>
      </c>
      <c r="D1181" s="26" t="b">
        <f t="shared" si="137"/>
        <v>0</v>
      </c>
      <c r="E1181" s="26" t="str">
        <f t="shared" si="138"/>
        <v>N</v>
      </c>
      <c r="F1181" s="2" t="s">
        <v>9591</v>
      </c>
      <c r="G1181" s="2" t="str">
        <f t="shared" si="139"/>
        <v/>
      </c>
      <c r="H1181" s="16" t="s">
        <v>398</v>
      </c>
      <c r="I1181" s="16"/>
      <c r="J1181" s="16"/>
      <c r="K1181" s="31" t="s">
        <v>7701</v>
      </c>
      <c r="L1181" s="31" t="s">
        <v>7702</v>
      </c>
      <c r="M1181" s="31" t="s">
        <v>7703</v>
      </c>
      <c r="N1181" s="2" t="s">
        <v>7903</v>
      </c>
      <c r="O1181" s="2" t="s">
        <v>7814</v>
      </c>
      <c r="P1181" s="155" t="s">
        <v>7788</v>
      </c>
      <c r="Q1181" s="2" t="s">
        <v>7807</v>
      </c>
      <c r="R1181" s="2" t="s">
        <v>544</v>
      </c>
      <c r="S1181" s="159" t="s">
        <v>9590</v>
      </c>
      <c r="T1181" s="159">
        <v>2835</v>
      </c>
      <c r="U1181" s="159" t="s">
        <v>107</v>
      </c>
      <c r="V1181" s="3" t="s">
        <v>7709</v>
      </c>
      <c r="W1181" s="2">
        <v>205</v>
      </c>
      <c r="X1181" s="2"/>
      <c r="Y1181" s="2"/>
      <c r="Z1181" s="2"/>
      <c r="AA1181" s="2"/>
      <c r="AB1181" s="2"/>
      <c r="AC1181" s="2"/>
      <c r="AD1181" s="2"/>
      <c r="AE1181" s="2"/>
      <c r="AF1181" s="2"/>
      <c r="AG1181" s="2"/>
      <c r="AH1181" s="2"/>
      <c r="AI1181" s="2"/>
      <c r="AJ1181" s="2"/>
      <c r="AK1181" s="2"/>
      <c r="AL1181" s="2"/>
      <c r="AM1181" s="2"/>
      <c r="AN1181" s="2"/>
    </row>
    <row r="1182" spans="2:40">
      <c r="B1182" s="26">
        <v>2214</v>
      </c>
      <c r="C1182" s="26" t="str">
        <f t="shared" si="136"/>
        <v>Y</v>
      </c>
      <c r="D1182" s="26" t="b">
        <f t="shared" si="137"/>
        <v>0</v>
      </c>
      <c r="E1182" s="26" t="str">
        <f t="shared" si="138"/>
        <v>N</v>
      </c>
      <c r="F1182" s="2" t="s">
        <v>9592</v>
      </c>
      <c r="G1182" s="2" t="str">
        <f t="shared" si="139"/>
        <v/>
      </c>
      <c r="H1182" s="16" t="s">
        <v>398</v>
      </c>
      <c r="I1182" s="16"/>
      <c r="J1182" s="16"/>
      <c r="K1182" s="31" t="s">
        <v>7701</v>
      </c>
      <c r="L1182" s="31" t="s">
        <v>7702</v>
      </c>
      <c r="M1182" s="31" t="s">
        <v>7703</v>
      </c>
      <c r="N1182" s="2" t="s">
        <v>8187</v>
      </c>
      <c r="O1182" s="2" t="s">
        <v>7814</v>
      </c>
      <c r="P1182" s="155" t="s">
        <v>7788</v>
      </c>
      <c r="Q1182" s="2" t="s">
        <v>8083</v>
      </c>
      <c r="R1182" s="2" t="s">
        <v>544</v>
      </c>
      <c r="S1182" s="159" t="s">
        <v>9593</v>
      </c>
      <c r="T1182" s="159">
        <v>2970</v>
      </c>
      <c r="U1182" s="159" t="s">
        <v>107</v>
      </c>
      <c r="V1182" s="3" t="s">
        <v>7709</v>
      </c>
      <c r="W1182" s="2">
        <v>240</v>
      </c>
      <c r="X1182" s="2"/>
      <c r="Y1182" s="2"/>
      <c r="Z1182" s="2"/>
      <c r="AA1182" s="2"/>
      <c r="AB1182" s="2"/>
      <c r="AC1182" s="2"/>
      <c r="AD1182" s="2"/>
      <c r="AE1182" s="2"/>
      <c r="AF1182" s="2"/>
      <c r="AG1182" s="2"/>
      <c r="AH1182" s="2"/>
      <c r="AI1182" s="2"/>
      <c r="AJ1182" s="2"/>
      <c r="AK1182" s="2"/>
      <c r="AL1182" s="2"/>
      <c r="AM1182" s="2"/>
      <c r="AN1182" s="2"/>
    </row>
    <row r="1183" spans="2:40">
      <c r="B1183" s="26">
        <v>2215</v>
      </c>
      <c r="C1183" s="26" t="str">
        <f t="shared" si="136"/>
        <v>Y</v>
      </c>
      <c r="D1183" s="26" t="b">
        <f t="shared" si="137"/>
        <v>0</v>
      </c>
      <c r="E1183" s="26" t="str">
        <f t="shared" si="138"/>
        <v>N</v>
      </c>
      <c r="F1183" s="2" t="s">
        <v>9594</v>
      </c>
      <c r="G1183" s="2" t="str">
        <f t="shared" si="139"/>
        <v/>
      </c>
      <c r="H1183" s="16" t="s">
        <v>398</v>
      </c>
      <c r="I1183" s="16"/>
      <c r="J1183" s="16"/>
      <c r="K1183" s="31" t="s">
        <v>7701</v>
      </c>
      <c r="L1183" s="31" t="s">
        <v>7702</v>
      </c>
      <c r="M1183" s="31" t="s">
        <v>7703</v>
      </c>
      <c r="N1183" s="2" t="s">
        <v>8191</v>
      </c>
      <c r="O1183" s="2" t="s">
        <v>7814</v>
      </c>
      <c r="P1183" s="155" t="s">
        <v>7788</v>
      </c>
      <c r="Q1183" s="2" t="s">
        <v>8083</v>
      </c>
      <c r="R1183" s="2" t="s">
        <v>544</v>
      </c>
      <c r="S1183" s="159" t="s">
        <v>9593</v>
      </c>
      <c r="T1183" s="159">
        <v>2970</v>
      </c>
      <c r="U1183" s="159" t="s">
        <v>107</v>
      </c>
      <c r="V1183" s="3" t="s">
        <v>7709</v>
      </c>
      <c r="W1183" s="2">
        <v>240</v>
      </c>
      <c r="X1183" s="2"/>
      <c r="Y1183" s="2"/>
      <c r="Z1183" s="2"/>
      <c r="AA1183" s="2"/>
      <c r="AB1183" s="2"/>
      <c r="AC1183" s="2"/>
      <c r="AD1183" s="2"/>
      <c r="AE1183" s="2"/>
      <c r="AF1183" s="2"/>
      <c r="AG1183" s="2"/>
      <c r="AH1183" s="2"/>
      <c r="AI1183" s="2"/>
      <c r="AJ1183" s="2"/>
      <c r="AK1183" s="2"/>
      <c r="AL1183" s="2"/>
      <c r="AM1183" s="2"/>
      <c r="AN1183" s="2"/>
    </row>
    <row r="1184" spans="2:40">
      <c r="B1184" s="26">
        <v>2216</v>
      </c>
      <c r="C1184" s="26" t="str">
        <f t="shared" si="136"/>
        <v>Y</v>
      </c>
      <c r="D1184" s="26" t="b">
        <f t="shared" si="137"/>
        <v>0</v>
      </c>
      <c r="E1184" s="26" t="str">
        <f t="shared" si="138"/>
        <v>N</v>
      </c>
      <c r="F1184" s="2" t="s">
        <v>9595</v>
      </c>
      <c r="G1184" s="2" t="str">
        <f t="shared" si="139"/>
        <v/>
      </c>
      <c r="H1184" s="16" t="s">
        <v>398</v>
      </c>
      <c r="I1184" s="16"/>
      <c r="J1184" s="16"/>
      <c r="K1184" s="31" t="s">
        <v>7701</v>
      </c>
      <c r="L1184" s="31" t="s">
        <v>7702</v>
      </c>
      <c r="M1184" s="31" t="s">
        <v>7703</v>
      </c>
      <c r="N1184" s="2" t="s">
        <v>8695</v>
      </c>
      <c r="O1184" s="2" t="s">
        <v>7814</v>
      </c>
      <c r="P1184" s="155" t="s">
        <v>7788</v>
      </c>
      <c r="Q1184" s="2" t="s">
        <v>8383</v>
      </c>
      <c r="R1184" s="2" t="s">
        <v>544</v>
      </c>
      <c r="S1184" s="159" t="s">
        <v>9596</v>
      </c>
      <c r="T1184" s="159">
        <v>3106</v>
      </c>
      <c r="U1184" s="159" t="s">
        <v>107</v>
      </c>
      <c r="V1184" s="3" t="s">
        <v>7709</v>
      </c>
      <c r="W1184" s="2">
        <v>270</v>
      </c>
      <c r="X1184" s="2"/>
      <c r="Y1184" s="2"/>
      <c r="Z1184" s="2"/>
      <c r="AA1184" s="2"/>
      <c r="AB1184" s="2"/>
      <c r="AC1184" s="2"/>
      <c r="AD1184" s="2"/>
      <c r="AE1184" s="2"/>
      <c r="AF1184" s="2"/>
      <c r="AG1184" s="2"/>
      <c r="AH1184" s="2"/>
      <c r="AI1184" s="2"/>
      <c r="AJ1184" s="2"/>
      <c r="AK1184" s="2"/>
      <c r="AL1184" s="2"/>
      <c r="AM1184" s="2"/>
      <c r="AN1184" s="2"/>
    </row>
    <row r="1185" spans="2:40">
      <c r="B1185" s="26">
        <v>2217</v>
      </c>
      <c r="C1185" s="26" t="str">
        <f t="shared" si="136"/>
        <v>Y</v>
      </c>
      <c r="D1185" s="26" t="b">
        <f t="shared" si="137"/>
        <v>0</v>
      </c>
      <c r="E1185" s="26" t="str">
        <f t="shared" si="138"/>
        <v>N</v>
      </c>
      <c r="F1185" s="2" t="s">
        <v>9597</v>
      </c>
      <c r="G1185" s="2" t="str">
        <f t="shared" si="139"/>
        <v/>
      </c>
      <c r="H1185" s="16" t="s">
        <v>398</v>
      </c>
      <c r="I1185" s="16"/>
      <c r="J1185" s="16"/>
      <c r="K1185" s="31" t="s">
        <v>7701</v>
      </c>
      <c r="L1185" s="31" t="s">
        <v>7702</v>
      </c>
      <c r="M1185" s="31" t="s">
        <v>7703</v>
      </c>
      <c r="N1185" s="2" t="s">
        <v>8699</v>
      </c>
      <c r="O1185" s="2" t="s">
        <v>7814</v>
      </c>
      <c r="P1185" s="155" t="s">
        <v>7788</v>
      </c>
      <c r="Q1185" s="2" t="s">
        <v>8383</v>
      </c>
      <c r="R1185" s="2" t="s">
        <v>544</v>
      </c>
      <c r="S1185" s="159" t="s">
        <v>9596</v>
      </c>
      <c r="T1185" s="159">
        <v>3106</v>
      </c>
      <c r="U1185" s="159" t="s">
        <v>107</v>
      </c>
      <c r="V1185" s="3" t="s">
        <v>7709</v>
      </c>
      <c r="W1185" s="2">
        <v>270</v>
      </c>
      <c r="X1185" s="2"/>
      <c r="Y1185" s="2"/>
      <c r="Z1185" s="2"/>
      <c r="AA1185" s="2"/>
      <c r="AB1185" s="2"/>
      <c r="AC1185" s="2"/>
      <c r="AD1185" s="2"/>
      <c r="AE1185" s="2"/>
      <c r="AF1185" s="2"/>
      <c r="AG1185" s="2"/>
      <c r="AH1185" s="2"/>
      <c r="AI1185" s="2"/>
      <c r="AJ1185" s="2"/>
      <c r="AK1185" s="2"/>
      <c r="AL1185" s="2"/>
      <c r="AM1185" s="2"/>
      <c r="AN1185" s="2"/>
    </row>
    <row r="1186" spans="2:40">
      <c r="B1186" s="26">
        <v>2218</v>
      </c>
      <c r="C1186" s="26" t="str">
        <f t="shared" si="136"/>
        <v>Y</v>
      </c>
      <c r="D1186" s="26" t="b">
        <f t="shared" si="137"/>
        <v>0</v>
      </c>
      <c r="E1186" s="26" t="str">
        <f t="shared" si="138"/>
        <v>N</v>
      </c>
      <c r="F1186" s="2" t="s">
        <v>9598</v>
      </c>
      <c r="G1186" s="2" t="str">
        <f t="shared" si="139"/>
        <v/>
      </c>
      <c r="H1186" s="16" t="s">
        <v>398</v>
      </c>
      <c r="I1186" s="16"/>
      <c r="J1186" s="16"/>
      <c r="K1186" s="31" t="s">
        <v>7701</v>
      </c>
      <c r="L1186" s="31" t="s">
        <v>7702</v>
      </c>
      <c r="M1186" s="31" t="s">
        <v>7703</v>
      </c>
      <c r="N1186" s="2" t="s">
        <v>7762</v>
      </c>
      <c r="O1186" s="2" t="s">
        <v>7814</v>
      </c>
      <c r="P1186" s="155" t="s">
        <v>7788</v>
      </c>
      <c r="Q1186" s="2" t="s">
        <v>7807</v>
      </c>
      <c r="R1186" s="2" t="s">
        <v>544</v>
      </c>
      <c r="S1186" s="159" t="s">
        <v>9599</v>
      </c>
      <c r="T1186" s="159">
        <v>3036</v>
      </c>
      <c r="U1186" s="159" t="s">
        <v>107</v>
      </c>
      <c r="V1186" s="3" t="s">
        <v>7709</v>
      </c>
      <c r="W1186" s="2">
        <v>270</v>
      </c>
      <c r="X1186" s="2"/>
      <c r="Y1186" s="2"/>
      <c r="Z1186" s="2"/>
      <c r="AA1186" s="2"/>
      <c r="AB1186" s="2"/>
      <c r="AC1186" s="2"/>
      <c r="AD1186" s="2"/>
      <c r="AE1186" s="2"/>
      <c r="AF1186" s="2"/>
      <c r="AG1186" s="2"/>
      <c r="AH1186" s="2"/>
      <c r="AI1186" s="2"/>
      <c r="AJ1186" s="2"/>
      <c r="AK1186" s="2"/>
      <c r="AL1186" s="2"/>
      <c r="AM1186" s="2"/>
      <c r="AN1186" s="2"/>
    </row>
    <row r="1187" spans="2:40">
      <c r="B1187" s="26">
        <v>2219</v>
      </c>
      <c r="C1187" s="26" t="str">
        <f t="shared" si="136"/>
        <v>Y</v>
      </c>
      <c r="D1187" s="26" t="b">
        <f t="shared" si="137"/>
        <v>0</v>
      </c>
      <c r="E1187" s="26" t="str">
        <f t="shared" si="138"/>
        <v>N</v>
      </c>
      <c r="F1187" s="2" t="s">
        <v>9600</v>
      </c>
      <c r="G1187" s="2" t="str">
        <f t="shared" si="139"/>
        <v/>
      </c>
      <c r="H1187" s="16" t="s">
        <v>398</v>
      </c>
      <c r="I1187" s="16"/>
      <c r="J1187" s="16"/>
      <c r="K1187" s="31" t="s">
        <v>7701</v>
      </c>
      <c r="L1187" s="31" t="s">
        <v>7702</v>
      </c>
      <c r="M1187" s="31" t="s">
        <v>7703</v>
      </c>
      <c r="N1187" s="2" t="s">
        <v>7765</v>
      </c>
      <c r="O1187" s="2" t="s">
        <v>7814</v>
      </c>
      <c r="P1187" s="155" t="s">
        <v>7788</v>
      </c>
      <c r="Q1187" s="2" t="s">
        <v>7807</v>
      </c>
      <c r="R1187" s="2" t="s">
        <v>544</v>
      </c>
      <c r="S1187" s="159" t="s">
        <v>9599</v>
      </c>
      <c r="T1187" s="159">
        <v>3036</v>
      </c>
      <c r="U1187" s="159" t="s">
        <v>107</v>
      </c>
      <c r="V1187" s="3" t="s">
        <v>7709</v>
      </c>
      <c r="W1187" s="2">
        <v>270</v>
      </c>
      <c r="X1187" s="2"/>
      <c r="Y1187" s="2"/>
      <c r="Z1187" s="2"/>
      <c r="AA1187" s="2"/>
      <c r="AB1187" s="2"/>
      <c r="AC1187" s="2"/>
      <c r="AD1187" s="2"/>
      <c r="AE1187" s="2"/>
      <c r="AF1187" s="2"/>
      <c r="AG1187" s="2"/>
      <c r="AH1187" s="2"/>
      <c r="AI1187" s="2"/>
      <c r="AJ1187" s="2"/>
      <c r="AK1187" s="2"/>
      <c r="AL1187" s="2"/>
      <c r="AM1187" s="2"/>
      <c r="AN1187" s="2"/>
    </row>
    <row r="1188" spans="2:40">
      <c r="B1188" s="26">
        <v>2220</v>
      </c>
      <c r="C1188" s="26" t="str">
        <f t="shared" si="136"/>
        <v>Y</v>
      </c>
      <c r="D1188" s="26" t="b">
        <f t="shared" si="137"/>
        <v>0</v>
      </c>
      <c r="E1188" s="26" t="str">
        <f t="shared" si="138"/>
        <v>N</v>
      </c>
      <c r="F1188" s="2" t="s">
        <v>9601</v>
      </c>
      <c r="G1188" s="2" t="str">
        <f t="shared" si="139"/>
        <v/>
      </c>
      <c r="H1188" s="16" t="s">
        <v>398</v>
      </c>
      <c r="I1188" s="16"/>
      <c r="J1188" s="16"/>
      <c r="K1188" s="31" t="s">
        <v>7701</v>
      </c>
      <c r="L1188" s="31" t="s">
        <v>7702</v>
      </c>
      <c r="M1188" s="31" t="s">
        <v>7703</v>
      </c>
      <c r="N1188" s="2" t="s">
        <v>8954</v>
      </c>
      <c r="O1188" s="2" t="s">
        <v>7814</v>
      </c>
      <c r="P1188" s="155" t="s">
        <v>7788</v>
      </c>
      <c r="Q1188" s="2" t="s">
        <v>9024</v>
      </c>
      <c r="R1188" s="2" t="s">
        <v>544</v>
      </c>
      <c r="S1188" s="159" t="s">
        <v>9602</v>
      </c>
      <c r="T1188" s="159">
        <v>3580</v>
      </c>
      <c r="U1188" s="159" t="s">
        <v>107</v>
      </c>
      <c r="V1188" s="3" t="s">
        <v>7709</v>
      </c>
      <c r="W1188" s="2">
        <v>350</v>
      </c>
      <c r="X1188" s="2"/>
      <c r="Y1188" s="2"/>
      <c r="Z1188" s="2"/>
      <c r="AA1188" s="2"/>
      <c r="AB1188" s="2"/>
      <c r="AC1188" s="2"/>
      <c r="AD1188" s="2"/>
      <c r="AE1188" s="2"/>
      <c r="AF1188" s="2"/>
      <c r="AG1188" s="2"/>
      <c r="AH1188" s="2"/>
      <c r="AI1188" s="2"/>
      <c r="AJ1188" s="2"/>
      <c r="AK1188" s="2"/>
      <c r="AL1188" s="2"/>
      <c r="AM1188" s="2"/>
      <c r="AN1188" s="2"/>
    </row>
    <row r="1189" spans="2:40">
      <c r="B1189" s="26">
        <v>2221</v>
      </c>
      <c r="C1189" s="26" t="str">
        <f t="shared" si="136"/>
        <v>Y</v>
      </c>
      <c r="D1189" s="26" t="b">
        <f t="shared" si="137"/>
        <v>0</v>
      </c>
      <c r="E1189" s="26" t="str">
        <f t="shared" si="138"/>
        <v>N</v>
      </c>
      <c r="F1189" s="2" t="s">
        <v>9603</v>
      </c>
      <c r="G1189" s="2" t="str">
        <f t="shared" si="139"/>
        <v/>
      </c>
      <c r="H1189" s="16" t="s">
        <v>398</v>
      </c>
      <c r="I1189" s="16"/>
      <c r="J1189" s="16"/>
      <c r="K1189" s="31" t="s">
        <v>7701</v>
      </c>
      <c r="L1189" s="31" t="s">
        <v>7702</v>
      </c>
      <c r="M1189" s="31" t="s">
        <v>7703</v>
      </c>
      <c r="N1189" s="2" t="s">
        <v>8958</v>
      </c>
      <c r="O1189" s="2" t="s">
        <v>7814</v>
      </c>
      <c r="P1189" s="155" t="s">
        <v>7788</v>
      </c>
      <c r="Q1189" s="2" t="s">
        <v>9024</v>
      </c>
      <c r="R1189" s="2" t="s">
        <v>544</v>
      </c>
      <c r="S1189" s="159" t="s">
        <v>9602</v>
      </c>
      <c r="T1189" s="159">
        <v>3580</v>
      </c>
      <c r="U1189" s="159" t="s">
        <v>107</v>
      </c>
      <c r="V1189" s="3" t="s">
        <v>7709</v>
      </c>
      <c r="W1189" s="2">
        <v>350</v>
      </c>
      <c r="X1189" s="2"/>
      <c r="Y1189" s="2"/>
      <c r="Z1189" s="2"/>
      <c r="AA1189" s="2"/>
      <c r="AB1189" s="2"/>
      <c r="AC1189" s="2"/>
      <c r="AD1189" s="2"/>
      <c r="AE1189" s="2"/>
      <c r="AF1189" s="2"/>
      <c r="AG1189" s="2"/>
      <c r="AH1189" s="2"/>
      <c r="AI1189" s="2"/>
      <c r="AJ1189" s="2"/>
      <c r="AK1189" s="2"/>
      <c r="AL1189" s="2"/>
      <c r="AM1189" s="2"/>
      <c r="AN1189" s="2"/>
    </row>
    <row r="1190" spans="2:40">
      <c r="B1190" s="26">
        <v>2222</v>
      </c>
      <c r="C1190" s="26" t="str">
        <f t="shared" si="136"/>
        <v>Y</v>
      </c>
      <c r="D1190" s="26" t="b">
        <f t="shared" si="137"/>
        <v>0</v>
      </c>
      <c r="E1190" s="26" t="str">
        <f t="shared" si="138"/>
        <v>N</v>
      </c>
      <c r="F1190" s="2" t="s">
        <v>9604</v>
      </c>
      <c r="G1190" s="2" t="str">
        <f t="shared" si="139"/>
        <v/>
      </c>
      <c r="H1190" s="16" t="s">
        <v>398</v>
      </c>
      <c r="I1190" s="16"/>
      <c r="J1190" s="16"/>
      <c r="K1190" s="31" t="s">
        <v>7701</v>
      </c>
      <c r="L1190" s="31" t="s">
        <v>7702</v>
      </c>
      <c r="M1190" s="31" t="s">
        <v>7703</v>
      </c>
      <c r="N1190" s="2" t="s">
        <v>8326</v>
      </c>
      <c r="O1190" s="2" t="s">
        <v>7814</v>
      </c>
      <c r="P1190" s="155" t="s">
        <v>7788</v>
      </c>
      <c r="Q1190" s="2" t="s">
        <v>8383</v>
      </c>
      <c r="R1190" s="2" t="s">
        <v>544</v>
      </c>
      <c r="S1190" s="159" t="s">
        <v>9605</v>
      </c>
      <c r="T1190" s="159">
        <v>3445</v>
      </c>
      <c r="U1190" s="159" t="s">
        <v>107</v>
      </c>
      <c r="V1190" s="3" t="s">
        <v>7709</v>
      </c>
      <c r="W1190" s="2">
        <v>350</v>
      </c>
      <c r="X1190" s="2"/>
      <c r="Y1190" s="2"/>
      <c r="Z1190" s="2"/>
      <c r="AA1190" s="2"/>
      <c r="AB1190" s="2"/>
      <c r="AC1190" s="2"/>
      <c r="AD1190" s="2"/>
      <c r="AE1190" s="2"/>
      <c r="AF1190" s="2"/>
      <c r="AG1190" s="2"/>
      <c r="AH1190" s="2"/>
      <c r="AI1190" s="2"/>
      <c r="AJ1190" s="2"/>
      <c r="AK1190" s="2"/>
      <c r="AL1190" s="2"/>
      <c r="AM1190" s="2"/>
      <c r="AN1190" s="2"/>
    </row>
    <row r="1191" spans="2:40">
      <c r="B1191" s="26">
        <v>2223</v>
      </c>
      <c r="C1191" s="26" t="str">
        <f t="shared" si="136"/>
        <v>Y</v>
      </c>
      <c r="D1191" s="26" t="b">
        <f t="shared" si="137"/>
        <v>0</v>
      </c>
      <c r="E1191" s="26" t="str">
        <f t="shared" si="138"/>
        <v>N</v>
      </c>
      <c r="F1191" s="2" t="s">
        <v>9606</v>
      </c>
      <c r="G1191" s="2" t="str">
        <f t="shared" si="139"/>
        <v/>
      </c>
      <c r="H1191" s="16" t="s">
        <v>398</v>
      </c>
      <c r="I1191" s="16"/>
      <c r="J1191" s="16"/>
      <c r="K1191" s="31" t="s">
        <v>7701</v>
      </c>
      <c r="L1191" s="31" t="s">
        <v>7702</v>
      </c>
      <c r="M1191" s="31" t="s">
        <v>7703</v>
      </c>
      <c r="N1191" s="2" t="s">
        <v>8329</v>
      </c>
      <c r="O1191" s="2" t="s">
        <v>7814</v>
      </c>
      <c r="P1191" s="155" t="s">
        <v>7788</v>
      </c>
      <c r="Q1191" s="2" t="s">
        <v>8383</v>
      </c>
      <c r="R1191" s="2" t="s">
        <v>544</v>
      </c>
      <c r="S1191" s="159" t="s">
        <v>9605</v>
      </c>
      <c r="T1191" s="159">
        <v>3445</v>
      </c>
      <c r="U1191" s="159" t="s">
        <v>107</v>
      </c>
      <c r="V1191" s="3" t="s">
        <v>7709</v>
      </c>
      <c r="W1191" s="2">
        <v>350</v>
      </c>
      <c r="X1191" s="2"/>
      <c r="Y1191" s="2"/>
      <c r="Z1191" s="2"/>
      <c r="AA1191" s="2"/>
      <c r="AB1191" s="2"/>
      <c r="AC1191" s="2"/>
      <c r="AD1191" s="2"/>
      <c r="AE1191" s="2"/>
      <c r="AF1191" s="2"/>
      <c r="AG1191" s="2"/>
      <c r="AH1191" s="2"/>
      <c r="AI1191" s="2"/>
      <c r="AJ1191" s="2"/>
      <c r="AK1191" s="2"/>
      <c r="AL1191" s="2"/>
      <c r="AM1191" s="2"/>
      <c r="AN1191" s="2"/>
    </row>
    <row r="1192" spans="2:40">
      <c r="B1192" s="26">
        <v>2224</v>
      </c>
      <c r="C1192" s="26" t="str">
        <f t="shared" si="136"/>
        <v>Y</v>
      </c>
      <c r="D1192" s="26" t="b">
        <f t="shared" si="137"/>
        <v>0</v>
      </c>
      <c r="E1192" s="26" t="str">
        <f t="shared" si="138"/>
        <v>N</v>
      </c>
      <c r="F1192" s="2" t="s">
        <v>9607</v>
      </c>
      <c r="G1192" s="2" t="str">
        <f t="shared" si="139"/>
        <v/>
      </c>
      <c r="H1192" s="16" t="s">
        <v>398</v>
      </c>
      <c r="I1192" s="16"/>
      <c r="J1192" s="16"/>
      <c r="K1192" s="31" t="s">
        <v>7701</v>
      </c>
      <c r="L1192" s="31" t="s">
        <v>7702</v>
      </c>
      <c r="M1192" s="31" t="s">
        <v>7703</v>
      </c>
      <c r="N1192" s="2" t="s">
        <v>8982</v>
      </c>
      <c r="O1192" s="2" t="s">
        <v>7814</v>
      </c>
      <c r="P1192" s="155" t="s">
        <v>7788</v>
      </c>
      <c r="Q1192" s="2" t="s">
        <v>9031</v>
      </c>
      <c r="R1192" s="2" t="s">
        <v>544</v>
      </c>
      <c r="S1192" s="159" t="s">
        <v>9608</v>
      </c>
      <c r="T1192" s="159">
        <v>4943</v>
      </c>
      <c r="U1192" s="159" t="s">
        <v>107</v>
      </c>
      <c r="V1192" s="3" t="s">
        <v>7709</v>
      </c>
      <c r="W1192" s="2">
        <v>420</v>
      </c>
      <c r="X1192" s="2"/>
      <c r="Y1192" s="2"/>
      <c r="Z1192" s="2"/>
      <c r="AA1192" s="2"/>
      <c r="AB1192" s="2"/>
      <c r="AC1192" s="2"/>
      <c r="AD1192" s="2"/>
      <c r="AE1192" s="2"/>
      <c r="AF1192" s="2"/>
      <c r="AG1192" s="2"/>
      <c r="AH1192" s="2"/>
      <c r="AI1192" s="2"/>
      <c r="AJ1192" s="2"/>
      <c r="AK1192" s="2"/>
      <c r="AL1192" s="2"/>
      <c r="AM1192" s="2"/>
      <c r="AN1192" s="2"/>
    </row>
    <row r="1193" spans="2:40">
      <c r="B1193" s="26">
        <v>2225</v>
      </c>
      <c r="C1193" s="26" t="str">
        <f t="shared" si="136"/>
        <v>Y</v>
      </c>
      <c r="D1193" s="26" t="b">
        <f t="shared" si="137"/>
        <v>0</v>
      </c>
      <c r="E1193" s="26" t="str">
        <f t="shared" si="138"/>
        <v>N</v>
      </c>
      <c r="F1193" s="2" t="s">
        <v>9609</v>
      </c>
      <c r="G1193" s="2" t="str">
        <f t="shared" si="139"/>
        <v/>
      </c>
      <c r="H1193" s="16" t="s">
        <v>398</v>
      </c>
      <c r="I1193" s="16"/>
      <c r="J1193" s="16"/>
      <c r="K1193" s="31" t="s">
        <v>7701</v>
      </c>
      <c r="L1193" s="31" t="s">
        <v>7702</v>
      </c>
      <c r="M1193" s="31" t="s">
        <v>7703</v>
      </c>
      <c r="N1193" s="2" t="s">
        <v>8986</v>
      </c>
      <c r="O1193" s="2" t="s">
        <v>7814</v>
      </c>
      <c r="P1193" s="155" t="s">
        <v>7788</v>
      </c>
      <c r="Q1193" s="2" t="s">
        <v>9031</v>
      </c>
      <c r="R1193" s="2" t="s">
        <v>544</v>
      </c>
      <c r="S1193" s="159" t="s">
        <v>9610</v>
      </c>
      <c r="T1193" s="159">
        <v>4943</v>
      </c>
      <c r="U1193" s="159" t="s">
        <v>107</v>
      </c>
      <c r="V1193" s="3" t="s">
        <v>7709</v>
      </c>
      <c r="W1193" s="2">
        <v>420</v>
      </c>
      <c r="X1193" s="2"/>
      <c r="Y1193" s="2"/>
      <c r="Z1193" s="2"/>
      <c r="AA1193" s="2"/>
      <c r="AB1193" s="2"/>
      <c r="AC1193" s="2"/>
      <c r="AD1193" s="2"/>
      <c r="AE1193" s="2"/>
      <c r="AF1193" s="2"/>
      <c r="AG1193" s="2"/>
      <c r="AH1193" s="2"/>
      <c r="AI1193" s="2"/>
      <c r="AJ1193" s="2"/>
      <c r="AK1193" s="2"/>
      <c r="AL1193" s="2"/>
      <c r="AM1193" s="2"/>
      <c r="AN1193" s="2"/>
    </row>
    <row r="1194" spans="2:40">
      <c r="B1194" s="26">
        <v>2226</v>
      </c>
      <c r="C1194" s="26" t="str">
        <f t="shared" si="136"/>
        <v>Y</v>
      </c>
      <c r="D1194" s="26" t="b">
        <f t="shared" si="137"/>
        <v>0</v>
      </c>
      <c r="E1194" s="26" t="str">
        <f t="shared" si="138"/>
        <v>N</v>
      </c>
      <c r="F1194" s="2" t="s">
        <v>9611</v>
      </c>
      <c r="G1194" s="2" t="str">
        <f t="shared" si="139"/>
        <v/>
      </c>
      <c r="H1194" s="16" t="s">
        <v>398</v>
      </c>
      <c r="I1194" s="16"/>
      <c r="J1194" s="16"/>
      <c r="K1194" s="31" t="s">
        <v>7701</v>
      </c>
      <c r="L1194" s="31" t="s">
        <v>7702</v>
      </c>
      <c r="M1194" s="31" t="s">
        <v>7703</v>
      </c>
      <c r="N1194" s="2" t="s">
        <v>8331</v>
      </c>
      <c r="O1194" s="2" t="s">
        <v>7814</v>
      </c>
      <c r="P1194" s="155" t="s">
        <v>7788</v>
      </c>
      <c r="Q1194" s="2" t="s">
        <v>8383</v>
      </c>
      <c r="R1194" s="2" t="s">
        <v>544</v>
      </c>
      <c r="S1194" s="159" t="s">
        <v>9612</v>
      </c>
      <c r="T1194" s="159">
        <v>4943</v>
      </c>
      <c r="U1194" s="159" t="s">
        <v>107</v>
      </c>
      <c r="V1194" s="3" t="s">
        <v>7709</v>
      </c>
      <c r="W1194" s="2">
        <v>420</v>
      </c>
      <c r="X1194" s="2"/>
      <c r="Y1194" s="2"/>
      <c r="Z1194" s="2"/>
      <c r="AA1194" s="2"/>
      <c r="AB1194" s="2"/>
      <c r="AC1194" s="2"/>
      <c r="AD1194" s="2"/>
      <c r="AE1194" s="2"/>
      <c r="AF1194" s="2"/>
      <c r="AG1194" s="2"/>
      <c r="AH1194" s="2"/>
      <c r="AI1194" s="2"/>
      <c r="AJ1194" s="2"/>
      <c r="AK1194" s="2"/>
      <c r="AL1194" s="2"/>
      <c r="AM1194" s="2"/>
      <c r="AN1194" s="2"/>
    </row>
    <row r="1195" spans="2:40">
      <c r="B1195" s="26">
        <v>2227</v>
      </c>
      <c r="C1195" s="26" t="str">
        <f t="shared" si="136"/>
        <v>Y</v>
      </c>
      <c r="D1195" s="26" t="b">
        <f t="shared" si="137"/>
        <v>0</v>
      </c>
      <c r="E1195" s="26" t="str">
        <f t="shared" si="138"/>
        <v>N</v>
      </c>
      <c r="F1195" s="2" t="s">
        <v>9613</v>
      </c>
      <c r="G1195" s="2" t="str">
        <f t="shared" si="139"/>
        <v/>
      </c>
      <c r="H1195" s="16" t="s">
        <v>398</v>
      </c>
      <c r="I1195" s="16"/>
      <c r="J1195" s="16"/>
      <c r="K1195" s="31" t="s">
        <v>7701</v>
      </c>
      <c r="L1195" s="31" t="s">
        <v>7702</v>
      </c>
      <c r="M1195" s="31" t="s">
        <v>7703</v>
      </c>
      <c r="N1195" s="2" t="s">
        <v>8335</v>
      </c>
      <c r="O1195" s="2" t="s">
        <v>7814</v>
      </c>
      <c r="P1195" s="155" t="s">
        <v>7788</v>
      </c>
      <c r="Q1195" s="2" t="s">
        <v>8383</v>
      </c>
      <c r="R1195" s="2" t="s">
        <v>544</v>
      </c>
      <c r="S1195" s="159" t="s">
        <v>9614</v>
      </c>
      <c r="T1195" s="159">
        <v>4943</v>
      </c>
      <c r="U1195" s="159" t="s">
        <v>107</v>
      </c>
      <c r="V1195" s="3" t="s">
        <v>7709</v>
      </c>
      <c r="W1195" s="2">
        <v>420</v>
      </c>
      <c r="X1195" s="2"/>
      <c r="Y1195" s="2"/>
      <c r="Z1195" s="2"/>
      <c r="AA1195" s="2"/>
      <c r="AB1195" s="2"/>
      <c r="AC1195" s="2"/>
      <c r="AD1195" s="2"/>
      <c r="AE1195" s="2"/>
      <c r="AF1195" s="2"/>
      <c r="AG1195" s="2"/>
      <c r="AH1195" s="2"/>
      <c r="AI1195" s="2"/>
      <c r="AJ1195" s="2"/>
      <c r="AK1195" s="2"/>
      <c r="AL1195" s="2"/>
      <c r="AM1195" s="2"/>
      <c r="AN1195" s="2"/>
    </row>
    <row r="1196" spans="2:40">
      <c r="B1196" s="26">
        <v>2228</v>
      </c>
      <c r="C1196" s="26" t="str">
        <f t="shared" si="136"/>
        <v>Y</v>
      </c>
      <c r="D1196" s="26" t="b">
        <f t="shared" si="137"/>
        <v>0</v>
      </c>
      <c r="E1196" s="26" t="str">
        <f t="shared" si="138"/>
        <v>N</v>
      </c>
      <c r="F1196" s="2" t="s">
        <v>9615</v>
      </c>
      <c r="G1196" s="2" t="str">
        <f t="shared" si="139"/>
        <v/>
      </c>
      <c r="H1196" s="16" t="s">
        <v>398</v>
      </c>
      <c r="I1196" s="16"/>
      <c r="J1196" s="16"/>
      <c r="K1196" s="31" t="s">
        <v>7701</v>
      </c>
      <c r="L1196" s="31" t="s">
        <v>7702</v>
      </c>
      <c r="M1196" s="31" t="s">
        <v>7703</v>
      </c>
      <c r="N1196" s="2" t="s">
        <v>9465</v>
      </c>
      <c r="O1196" s="2" t="s">
        <v>7814</v>
      </c>
      <c r="P1196" s="155" t="s">
        <v>7788</v>
      </c>
      <c r="Q1196" s="2" t="s">
        <v>9031</v>
      </c>
      <c r="R1196" s="2" t="s">
        <v>544</v>
      </c>
      <c r="S1196" s="159" t="s">
        <v>9616</v>
      </c>
      <c r="T1196" s="159">
        <v>5487</v>
      </c>
      <c r="U1196" s="159" t="s">
        <v>107</v>
      </c>
      <c r="V1196" s="3" t="s">
        <v>7709</v>
      </c>
      <c r="W1196" s="2">
        <v>600</v>
      </c>
      <c r="X1196" s="2"/>
      <c r="Y1196" s="2"/>
      <c r="Z1196" s="2"/>
      <c r="AA1196" s="2"/>
      <c r="AB1196" s="2"/>
      <c r="AC1196" s="2"/>
      <c r="AD1196" s="2"/>
      <c r="AE1196" s="2"/>
      <c r="AF1196" s="2"/>
      <c r="AG1196" s="2"/>
      <c r="AH1196" s="2"/>
      <c r="AI1196" s="2"/>
      <c r="AJ1196" s="2"/>
      <c r="AK1196" s="2"/>
      <c r="AL1196" s="2"/>
      <c r="AM1196" s="2"/>
      <c r="AN1196" s="2"/>
    </row>
    <row r="1197" spans="2:40">
      <c r="B1197" s="26">
        <v>2298</v>
      </c>
      <c r="C1197" s="26" t="str">
        <f t="shared" ref="C1197:C1208" si="140">IF(K1197 = "BaseplateSteel","Y","N")</f>
        <v>N</v>
      </c>
      <c r="D1197" s="26" t="b">
        <f t="shared" ref="D1197:D1208" si="141">OR(P1197 = "Woods_Sureflex", P1197 = "Falk_T10_Grid")</f>
        <v>0</v>
      </c>
      <c r="E1197" s="26" t="str">
        <f t="shared" ref="E1197:E1208" si="142">IF(AND(C1197="Y", D1197=TRUE),"Y","N")</f>
        <v>N</v>
      </c>
      <c r="F1197" s="2" t="s">
        <v>9617</v>
      </c>
      <c r="G1197" s="2" t="str">
        <f t="shared" ref="G1197:G1208" si="143">IF(E1197="Y",F1197,"")</f>
        <v/>
      </c>
      <c r="H1197" s="16" t="s">
        <v>398</v>
      </c>
      <c r="I1197" s="16"/>
      <c r="J1197" s="16"/>
      <c r="K1197" s="8" t="s">
        <v>7887</v>
      </c>
      <c r="L1197" s="8" t="s">
        <v>7887</v>
      </c>
      <c r="M1197" s="31" t="s">
        <v>7888</v>
      </c>
      <c r="P1197" s="155"/>
      <c r="R1197" s="2" t="s">
        <v>544</v>
      </c>
      <c r="S1197" s="25" t="s">
        <v>9618</v>
      </c>
      <c r="T1197" s="159">
        <v>0</v>
      </c>
      <c r="U1197" s="159" t="s">
        <v>14326</v>
      </c>
      <c r="V1197" s="3" t="s">
        <v>552</v>
      </c>
      <c r="X1197" s="2"/>
      <c r="Y1197" s="2"/>
      <c r="Z1197" s="2"/>
      <c r="AA1197" s="2"/>
      <c r="AB1197" s="2"/>
      <c r="AC1197" s="2"/>
      <c r="AD1197" s="2"/>
      <c r="AE1197" s="2"/>
      <c r="AF1197" s="2"/>
      <c r="AG1197" s="2"/>
      <c r="AH1197" s="2"/>
      <c r="AI1197" s="2"/>
      <c r="AJ1197" s="2"/>
      <c r="AK1197" s="2"/>
      <c r="AL1197" s="2"/>
      <c r="AM1197" s="2"/>
      <c r="AN1197" s="2"/>
    </row>
    <row r="1198" spans="2:40">
      <c r="B1198" s="26">
        <v>2299</v>
      </c>
      <c r="C1198" s="26" t="str">
        <f t="shared" si="140"/>
        <v>Y</v>
      </c>
      <c r="D1198" s="26" t="b">
        <f t="shared" si="141"/>
        <v>1</v>
      </c>
      <c r="E1198" s="26" t="str">
        <f t="shared" si="142"/>
        <v>Y</v>
      </c>
      <c r="F1198" s="2" t="s">
        <v>9619</v>
      </c>
      <c r="G1198" s="2" t="str">
        <f t="shared" si="143"/>
        <v>ConTab_BOM_KP_Baseplates_2299</v>
      </c>
      <c r="H1198" s="16" t="s">
        <v>405</v>
      </c>
      <c r="I1198" s="109" t="s">
        <v>3152</v>
      </c>
      <c r="J1198" s="109" t="s">
        <v>9620</v>
      </c>
      <c r="K1198" s="31" t="s">
        <v>7701</v>
      </c>
      <c r="L1198" s="31" t="s">
        <v>7702</v>
      </c>
      <c r="M1198" s="31" t="s">
        <v>7703</v>
      </c>
      <c r="N1198" s="2" t="s">
        <v>8187</v>
      </c>
      <c r="O1198" s="2" t="s">
        <v>7705</v>
      </c>
      <c r="P1198" s="155" t="s">
        <v>7706</v>
      </c>
      <c r="Q1198" s="2" t="s">
        <v>8188</v>
      </c>
      <c r="R1198" s="2" t="s">
        <v>544</v>
      </c>
      <c r="S1198" s="159" t="s">
        <v>9621</v>
      </c>
      <c r="T1198" s="159">
        <v>2186</v>
      </c>
      <c r="U1198" s="159" t="s">
        <v>107</v>
      </c>
      <c r="V1198" s="3" t="s">
        <v>7709</v>
      </c>
      <c r="W1198" s="2">
        <v>240</v>
      </c>
      <c r="X1198" s="2"/>
      <c r="Y1198" s="2"/>
      <c r="Z1198" s="2"/>
      <c r="AA1198" s="2"/>
      <c r="AB1198" s="2"/>
      <c r="AC1198" s="2"/>
      <c r="AD1198" s="2"/>
      <c r="AE1198" s="2"/>
      <c r="AF1198" s="2"/>
      <c r="AG1198" s="2"/>
      <c r="AH1198" s="2"/>
      <c r="AI1198" s="2"/>
      <c r="AJ1198" s="2"/>
      <c r="AK1198" s="2"/>
      <c r="AL1198" s="2"/>
      <c r="AM1198" s="2"/>
      <c r="AN1198" s="2"/>
    </row>
    <row r="1199" spans="2:40">
      <c r="B1199" s="26">
        <v>2300</v>
      </c>
      <c r="C1199" s="26" t="str">
        <f t="shared" si="140"/>
        <v>Y</v>
      </c>
      <c r="D1199" s="26" t="b">
        <f t="shared" si="141"/>
        <v>1</v>
      </c>
      <c r="E1199" s="26" t="str">
        <f t="shared" si="142"/>
        <v>Y</v>
      </c>
      <c r="F1199" s="2" t="s">
        <v>9622</v>
      </c>
      <c r="G1199" s="2" t="str">
        <f t="shared" si="143"/>
        <v>ConTab_BOM_KP_Baseplates_2300</v>
      </c>
      <c r="H1199" s="16" t="s">
        <v>405</v>
      </c>
      <c r="I1199" s="109" t="s">
        <v>3152</v>
      </c>
      <c r="J1199" s="109" t="s">
        <v>9620</v>
      </c>
      <c r="K1199" s="31" t="s">
        <v>7701</v>
      </c>
      <c r="L1199" s="31" t="s">
        <v>7702</v>
      </c>
      <c r="M1199" s="31" t="s">
        <v>7703</v>
      </c>
      <c r="N1199" s="2" t="s">
        <v>8191</v>
      </c>
      <c r="O1199" s="2" t="s">
        <v>7705</v>
      </c>
      <c r="P1199" s="155" t="s">
        <v>7706</v>
      </c>
      <c r="Q1199" s="2" t="s">
        <v>8188</v>
      </c>
      <c r="R1199" s="2" t="s">
        <v>544</v>
      </c>
      <c r="S1199" s="159" t="s">
        <v>9621</v>
      </c>
      <c r="T1199" s="159">
        <v>2186</v>
      </c>
      <c r="U1199" s="159" t="s">
        <v>107</v>
      </c>
      <c r="V1199" s="3" t="s">
        <v>7709</v>
      </c>
      <c r="W1199" s="2">
        <v>240</v>
      </c>
      <c r="X1199" s="2"/>
      <c r="Y1199" s="2"/>
      <c r="Z1199" s="2"/>
      <c r="AA1199" s="2"/>
      <c r="AB1199" s="2"/>
      <c r="AC1199" s="2"/>
      <c r="AD1199" s="2"/>
      <c r="AE1199" s="2"/>
      <c r="AF1199" s="2"/>
      <c r="AG1199" s="2"/>
      <c r="AH1199" s="2"/>
      <c r="AI1199" s="2"/>
      <c r="AJ1199" s="2"/>
      <c r="AK1199" s="2"/>
      <c r="AL1199" s="2"/>
      <c r="AM1199" s="2"/>
      <c r="AN1199" s="2"/>
    </row>
    <row r="1200" spans="2:40">
      <c r="B1200" s="26">
        <v>2301</v>
      </c>
      <c r="C1200" s="26" t="str">
        <f t="shared" si="140"/>
        <v>Y</v>
      </c>
      <c r="D1200" s="26" t="b">
        <f t="shared" si="141"/>
        <v>1</v>
      </c>
      <c r="E1200" s="26" t="str">
        <f t="shared" si="142"/>
        <v>Y</v>
      </c>
      <c r="F1200" s="2" t="s">
        <v>9623</v>
      </c>
      <c r="G1200" s="2" t="str">
        <f t="shared" si="143"/>
        <v>ConTab_BOM_KP_Baseplates_2301</v>
      </c>
      <c r="H1200" s="16" t="s">
        <v>405</v>
      </c>
      <c r="I1200" s="109" t="s">
        <v>3152</v>
      </c>
      <c r="J1200" s="109" t="s">
        <v>9620</v>
      </c>
      <c r="K1200" s="31" t="s">
        <v>7701</v>
      </c>
      <c r="L1200" s="31" t="s">
        <v>7702</v>
      </c>
      <c r="M1200" s="31" t="s">
        <v>7703</v>
      </c>
      <c r="N1200" s="2" t="s">
        <v>8695</v>
      </c>
      <c r="O1200" s="2" t="s">
        <v>7705</v>
      </c>
      <c r="P1200" s="155" t="s">
        <v>7706</v>
      </c>
      <c r="Q1200" s="2" t="s">
        <v>8696</v>
      </c>
      <c r="R1200" s="2">
        <v>96700865</v>
      </c>
      <c r="S1200" s="159" t="s">
        <v>9624</v>
      </c>
      <c r="T1200" s="159">
        <v>2322</v>
      </c>
      <c r="U1200" s="159" t="s">
        <v>107</v>
      </c>
      <c r="V1200" s="3" t="s">
        <v>7709</v>
      </c>
      <c r="W1200" s="2">
        <v>270</v>
      </c>
      <c r="X1200" s="2"/>
      <c r="Y1200" s="2"/>
      <c r="Z1200" s="2"/>
      <c r="AA1200" s="2"/>
      <c r="AB1200" s="2"/>
      <c r="AC1200" s="2"/>
      <c r="AD1200" s="2"/>
      <c r="AE1200" s="2"/>
      <c r="AF1200" s="2"/>
      <c r="AG1200" s="2"/>
      <c r="AH1200" s="2"/>
      <c r="AI1200" s="2"/>
      <c r="AJ1200" s="2"/>
      <c r="AK1200" s="2"/>
      <c r="AL1200" s="2"/>
      <c r="AM1200" s="2"/>
      <c r="AN1200" s="2"/>
    </row>
    <row r="1201" spans="2:40">
      <c r="B1201" s="26">
        <v>2302</v>
      </c>
      <c r="C1201" s="26" t="str">
        <f t="shared" si="140"/>
        <v>Y</v>
      </c>
      <c r="D1201" s="26" t="b">
        <f t="shared" si="141"/>
        <v>1</v>
      </c>
      <c r="E1201" s="26" t="str">
        <f t="shared" si="142"/>
        <v>Y</v>
      </c>
      <c r="F1201" s="2" t="s">
        <v>9625</v>
      </c>
      <c r="G1201" s="2" t="str">
        <f t="shared" si="143"/>
        <v>ConTab_BOM_KP_Baseplates_2302</v>
      </c>
      <c r="H1201" s="16" t="s">
        <v>405</v>
      </c>
      <c r="I1201" s="109" t="s">
        <v>3152</v>
      </c>
      <c r="J1201" s="109" t="s">
        <v>9620</v>
      </c>
      <c r="K1201" s="31" t="s">
        <v>7701</v>
      </c>
      <c r="L1201" s="31" t="s">
        <v>7702</v>
      </c>
      <c r="M1201" s="31" t="s">
        <v>7703</v>
      </c>
      <c r="N1201" s="2" t="s">
        <v>8699</v>
      </c>
      <c r="O1201" s="2" t="s">
        <v>7705</v>
      </c>
      <c r="P1201" s="155" t="s">
        <v>7706</v>
      </c>
      <c r="Q1201" s="2" t="s">
        <v>8696</v>
      </c>
      <c r="R1201" s="2">
        <v>96700865</v>
      </c>
      <c r="S1201" s="159" t="s">
        <v>9624</v>
      </c>
      <c r="T1201" s="159">
        <v>2322</v>
      </c>
      <c r="U1201" s="159" t="s">
        <v>107</v>
      </c>
      <c r="V1201" s="3" t="s">
        <v>7709</v>
      </c>
      <c r="W1201" s="2">
        <v>270</v>
      </c>
      <c r="X1201" s="2"/>
      <c r="Y1201" s="2"/>
      <c r="Z1201" s="2"/>
      <c r="AA1201" s="2"/>
      <c r="AB1201" s="2"/>
      <c r="AC1201" s="2"/>
      <c r="AD1201" s="2"/>
      <c r="AE1201" s="2"/>
      <c r="AF1201" s="2"/>
      <c r="AG1201" s="2"/>
      <c r="AH1201" s="2"/>
      <c r="AI1201" s="2"/>
      <c r="AJ1201" s="2"/>
      <c r="AK1201" s="2"/>
      <c r="AL1201" s="2"/>
      <c r="AM1201" s="2"/>
      <c r="AN1201" s="2"/>
    </row>
    <row r="1202" spans="2:40">
      <c r="B1202" s="26">
        <v>2303</v>
      </c>
      <c r="C1202" s="26" t="str">
        <f t="shared" si="140"/>
        <v>Y</v>
      </c>
      <c r="D1202" s="26" t="b">
        <f t="shared" si="141"/>
        <v>1</v>
      </c>
      <c r="E1202" s="26" t="str">
        <f t="shared" si="142"/>
        <v>Y</v>
      </c>
      <c r="F1202" s="2" t="s">
        <v>9626</v>
      </c>
      <c r="G1202" s="2" t="str">
        <f t="shared" si="143"/>
        <v>ConTab_BOM_KP_Baseplates_2303</v>
      </c>
      <c r="H1202" s="16" t="s">
        <v>405</v>
      </c>
      <c r="I1202" s="109" t="s">
        <v>3152</v>
      </c>
      <c r="J1202" s="109" t="s">
        <v>9620</v>
      </c>
      <c r="K1202" s="31" t="s">
        <v>7701</v>
      </c>
      <c r="L1202" s="31" t="s">
        <v>7702</v>
      </c>
      <c r="M1202" s="31" t="s">
        <v>7703</v>
      </c>
      <c r="N1202" s="2" t="s">
        <v>8187</v>
      </c>
      <c r="O1202" s="2" t="s">
        <v>7705</v>
      </c>
      <c r="P1202" s="155" t="s">
        <v>7737</v>
      </c>
      <c r="Q1202" s="2" t="s">
        <v>8046</v>
      </c>
      <c r="R1202" s="2" t="s">
        <v>544</v>
      </c>
      <c r="S1202" s="159" t="s">
        <v>9627</v>
      </c>
      <c r="T1202" s="159">
        <v>2186</v>
      </c>
      <c r="U1202" s="159" t="s">
        <v>107</v>
      </c>
      <c r="V1202" s="3" t="s">
        <v>7709</v>
      </c>
      <c r="W1202" s="2">
        <v>240</v>
      </c>
      <c r="X1202" s="2"/>
      <c r="Y1202" s="2"/>
      <c r="Z1202" s="2"/>
      <c r="AA1202" s="2"/>
      <c r="AB1202" s="2"/>
      <c r="AC1202" s="2"/>
      <c r="AD1202" s="2"/>
      <c r="AE1202" s="2"/>
      <c r="AF1202" s="2"/>
      <c r="AG1202" s="2"/>
      <c r="AH1202" s="2"/>
      <c r="AI1202" s="2"/>
      <c r="AJ1202" s="2"/>
      <c r="AK1202" s="2"/>
      <c r="AL1202" s="2"/>
      <c r="AM1202" s="2"/>
      <c r="AN1202" s="2"/>
    </row>
    <row r="1203" spans="2:40">
      <c r="B1203" s="26">
        <v>2304</v>
      </c>
      <c r="C1203" s="26" t="str">
        <f t="shared" si="140"/>
        <v>Y</v>
      </c>
      <c r="D1203" s="26" t="b">
        <f t="shared" si="141"/>
        <v>1</v>
      </c>
      <c r="E1203" s="26" t="str">
        <f t="shared" si="142"/>
        <v>Y</v>
      </c>
      <c r="F1203" s="2" t="s">
        <v>9628</v>
      </c>
      <c r="G1203" s="2" t="str">
        <f t="shared" si="143"/>
        <v>ConTab_BOM_KP_Baseplates_2304</v>
      </c>
      <c r="H1203" s="16" t="s">
        <v>405</v>
      </c>
      <c r="I1203" s="109" t="s">
        <v>3152</v>
      </c>
      <c r="J1203" s="109" t="s">
        <v>9620</v>
      </c>
      <c r="K1203" s="31" t="s">
        <v>7701</v>
      </c>
      <c r="L1203" s="31" t="s">
        <v>7702</v>
      </c>
      <c r="M1203" s="31" t="s">
        <v>7703</v>
      </c>
      <c r="N1203" s="2" t="s">
        <v>8191</v>
      </c>
      <c r="O1203" s="2" t="s">
        <v>7705</v>
      </c>
      <c r="P1203" s="155" t="s">
        <v>7737</v>
      </c>
      <c r="Q1203" s="2" t="s">
        <v>8046</v>
      </c>
      <c r="R1203" s="2" t="s">
        <v>544</v>
      </c>
      <c r="S1203" s="159" t="s">
        <v>9627</v>
      </c>
      <c r="T1203" s="159">
        <v>2186</v>
      </c>
      <c r="U1203" s="159" t="s">
        <v>107</v>
      </c>
      <c r="V1203" s="3" t="s">
        <v>7709</v>
      </c>
      <c r="W1203" s="2">
        <v>240</v>
      </c>
      <c r="X1203" s="2"/>
      <c r="Y1203" s="2"/>
      <c r="Z1203" s="2"/>
      <c r="AA1203" s="2"/>
      <c r="AB1203" s="2"/>
      <c r="AC1203" s="2"/>
      <c r="AD1203" s="2"/>
      <c r="AE1203" s="2"/>
      <c r="AF1203" s="2"/>
      <c r="AG1203" s="2"/>
      <c r="AH1203" s="2"/>
      <c r="AI1203" s="2"/>
      <c r="AJ1203" s="2"/>
      <c r="AK1203" s="2"/>
      <c r="AL1203" s="2"/>
      <c r="AM1203" s="2"/>
      <c r="AN1203" s="2"/>
    </row>
    <row r="1204" spans="2:40">
      <c r="B1204" s="26">
        <v>2305</v>
      </c>
      <c r="C1204" s="26" t="str">
        <f t="shared" si="140"/>
        <v>Y</v>
      </c>
      <c r="D1204" s="26" t="b">
        <f t="shared" si="141"/>
        <v>1</v>
      </c>
      <c r="E1204" s="26" t="str">
        <f t="shared" si="142"/>
        <v>Y</v>
      </c>
      <c r="F1204" s="2" t="s">
        <v>9629</v>
      </c>
      <c r="G1204" s="2" t="str">
        <f t="shared" si="143"/>
        <v>ConTab_BOM_KP_Baseplates_2305</v>
      </c>
      <c r="H1204" s="16" t="s">
        <v>405</v>
      </c>
      <c r="I1204" s="109" t="s">
        <v>3152</v>
      </c>
      <c r="J1204" s="109" t="s">
        <v>9620</v>
      </c>
      <c r="K1204" s="31" t="s">
        <v>7701</v>
      </c>
      <c r="L1204" s="31" t="s">
        <v>7702</v>
      </c>
      <c r="M1204" s="31" t="s">
        <v>7703</v>
      </c>
      <c r="N1204" s="2" t="s">
        <v>8695</v>
      </c>
      <c r="O1204" s="2" t="s">
        <v>7705</v>
      </c>
      <c r="P1204" s="155" t="s">
        <v>7737</v>
      </c>
      <c r="Q1204" s="2" t="s">
        <v>8332</v>
      </c>
      <c r="R1204" s="2" t="s">
        <v>544</v>
      </c>
      <c r="S1204" s="159" t="s">
        <v>9630</v>
      </c>
      <c r="T1204" s="159">
        <v>2322</v>
      </c>
      <c r="U1204" s="159" t="s">
        <v>107</v>
      </c>
      <c r="V1204" s="3" t="s">
        <v>7709</v>
      </c>
      <c r="W1204" s="2">
        <v>270</v>
      </c>
      <c r="X1204" s="2"/>
      <c r="Y1204" s="2"/>
      <c r="Z1204" s="2"/>
      <c r="AA1204" s="2"/>
      <c r="AB1204" s="2"/>
      <c r="AC1204" s="2"/>
      <c r="AD1204" s="2"/>
      <c r="AE1204" s="2"/>
      <c r="AF1204" s="2"/>
      <c r="AG1204" s="2"/>
      <c r="AH1204" s="2"/>
      <c r="AI1204" s="2"/>
      <c r="AJ1204" s="2"/>
      <c r="AK1204" s="2"/>
      <c r="AL1204" s="2"/>
      <c r="AM1204" s="2"/>
      <c r="AN1204" s="2"/>
    </row>
    <row r="1205" spans="2:40">
      <c r="B1205" s="26">
        <v>2306</v>
      </c>
      <c r="C1205" s="26" t="str">
        <f t="shared" si="140"/>
        <v>Y</v>
      </c>
      <c r="D1205" s="26" t="b">
        <f t="shared" si="141"/>
        <v>1</v>
      </c>
      <c r="E1205" s="26" t="str">
        <f t="shared" si="142"/>
        <v>Y</v>
      </c>
      <c r="F1205" s="2" t="s">
        <v>9631</v>
      </c>
      <c r="G1205" s="2" t="str">
        <f t="shared" si="143"/>
        <v>ConTab_BOM_KP_Baseplates_2306</v>
      </c>
      <c r="H1205" s="16" t="s">
        <v>405</v>
      </c>
      <c r="I1205" s="109" t="s">
        <v>3152</v>
      </c>
      <c r="J1205" s="109" t="s">
        <v>9620</v>
      </c>
      <c r="K1205" s="31" t="s">
        <v>7701</v>
      </c>
      <c r="L1205" s="31" t="s">
        <v>7702</v>
      </c>
      <c r="M1205" s="31" t="s">
        <v>7703</v>
      </c>
      <c r="N1205" s="2" t="s">
        <v>8699</v>
      </c>
      <c r="O1205" s="2" t="s">
        <v>7705</v>
      </c>
      <c r="P1205" s="155" t="s">
        <v>7737</v>
      </c>
      <c r="Q1205" s="2" t="s">
        <v>8332</v>
      </c>
      <c r="R1205" s="2" t="s">
        <v>544</v>
      </c>
      <c r="S1205" s="159" t="s">
        <v>9630</v>
      </c>
      <c r="T1205" s="159">
        <v>2322</v>
      </c>
      <c r="U1205" s="159" t="s">
        <v>107</v>
      </c>
      <c r="V1205" s="3" t="s">
        <v>7709</v>
      </c>
      <c r="W1205" s="2">
        <v>270</v>
      </c>
      <c r="X1205" s="2"/>
      <c r="Y1205" s="2"/>
      <c r="Z1205" s="2"/>
      <c r="AA1205" s="2"/>
      <c r="AB1205" s="2"/>
      <c r="AC1205" s="2"/>
      <c r="AD1205" s="2"/>
      <c r="AE1205" s="2"/>
      <c r="AF1205" s="2"/>
      <c r="AG1205" s="2"/>
      <c r="AH1205" s="2"/>
      <c r="AI1205" s="2"/>
      <c r="AJ1205" s="2"/>
      <c r="AK1205" s="2"/>
      <c r="AL1205" s="2"/>
      <c r="AM1205" s="2"/>
      <c r="AN1205" s="2"/>
    </row>
    <row r="1206" spans="2:40">
      <c r="B1206" s="26">
        <v>2307</v>
      </c>
      <c r="C1206" s="26" t="str">
        <f t="shared" si="140"/>
        <v>Y</v>
      </c>
      <c r="D1206" s="26" t="b">
        <f t="shared" si="141"/>
        <v>1</v>
      </c>
      <c r="E1206" s="26" t="str">
        <f t="shared" si="142"/>
        <v>Y</v>
      </c>
      <c r="F1206" s="2" t="s">
        <v>9632</v>
      </c>
      <c r="G1206" s="2" t="str">
        <f t="shared" si="143"/>
        <v>ConTab_BOM_KP_Baseplates_2307</v>
      </c>
      <c r="H1206" s="16" t="s">
        <v>405</v>
      </c>
      <c r="I1206" s="109" t="s">
        <v>3152</v>
      </c>
      <c r="J1206" s="109" t="s">
        <v>9620</v>
      </c>
      <c r="K1206" s="31" t="s">
        <v>7701</v>
      </c>
      <c r="L1206" s="31" t="s">
        <v>7702</v>
      </c>
      <c r="M1206" s="31" t="s">
        <v>7703</v>
      </c>
      <c r="N1206" s="2" t="s">
        <v>8954</v>
      </c>
      <c r="O1206" s="2" t="s">
        <v>7705</v>
      </c>
      <c r="P1206" s="155" t="s">
        <v>7737</v>
      </c>
      <c r="Q1206" s="2" t="s">
        <v>8975</v>
      </c>
      <c r="R1206" s="2">
        <v>96700868</v>
      </c>
      <c r="S1206" s="159" t="s">
        <v>9633</v>
      </c>
      <c r="T1206" s="159">
        <v>2800</v>
      </c>
      <c r="U1206" s="159" t="s">
        <v>107</v>
      </c>
      <c r="V1206" s="3" t="s">
        <v>7709</v>
      </c>
      <c r="W1206" s="2">
        <v>350</v>
      </c>
      <c r="X1206" s="2"/>
      <c r="Y1206" s="2"/>
      <c r="Z1206" s="2"/>
      <c r="AA1206" s="2"/>
      <c r="AB1206" s="2"/>
      <c r="AC1206" s="2"/>
      <c r="AD1206" s="2"/>
      <c r="AE1206" s="2"/>
      <c r="AF1206" s="2"/>
      <c r="AG1206" s="2"/>
      <c r="AH1206" s="2"/>
      <c r="AI1206" s="2"/>
      <c r="AJ1206" s="2"/>
      <c r="AK1206" s="2"/>
      <c r="AL1206" s="2"/>
      <c r="AM1206" s="2"/>
      <c r="AN1206" s="2"/>
    </row>
    <row r="1207" spans="2:40">
      <c r="B1207" s="26">
        <v>2308</v>
      </c>
      <c r="C1207" s="26" t="str">
        <f t="shared" si="140"/>
        <v>Y</v>
      </c>
      <c r="D1207" s="26" t="b">
        <f t="shared" si="141"/>
        <v>1</v>
      </c>
      <c r="E1207" s="26" t="str">
        <f t="shared" si="142"/>
        <v>Y</v>
      </c>
      <c r="F1207" s="2" t="s">
        <v>9634</v>
      </c>
      <c r="G1207" s="2" t="str">
        <f t="shared" si="143"/>
        <v>ConTab_BOM_KP_Baseplates_2308</v>
      </c>
      <c r="H1207" s="16" t="s">
        <v>405</v>
      </c>
      <c r="I1207" s="109" t="s">
        <v>3152</v>
      </c>
      <c r="J1207" s="109" t="s">
        <v>9620</v>
      </c>
      <c r="K1207" s="31" t="s">
        <v>7701</v>
      </c>
      <c r="L1207" s="31" t="s">
        <v>7702</v>
      </c>
      <c r="M1207" s="31" t="s">
        <v>7703</v>
      </c>
      <c r="N1207" s="2" t="s">
        <v>8958</v>
      </c>
      <c r="O1207" s="2" t="s">
        <v>7705</v>
      </c>
      <c r="P1207" s="155" t="s">
        <v>7737</v>
      </c>
      <c r="Q1207" s="2" t="s">
        <v>8975</v>
      </c>
      <c r="R1207" s="2">
        <v>96700868</v>
      </c>
      <c r="S1207" s="159" t="s">
        <v>9633</v>
      </c>
      <c r="T1207" s="159">
        <v>2800</v>
      </c>
      <c r="U1207" s="159" t="s">
        <v>107</v>
      </c>
      <c r="V1207" s="3" t="s">
        <v>7709</v>
      </c>
      <c r="W1207" s="2">
        <v>350</v>
      </c>
      <c r="X1207" s="2"/>
      <c r="Y1207" s="2"/>
      <c r="Z1207" s="2"/>
      <c r="AA1207" s="2"/>
      <c r="AB1207" s="2"/>
      <c r="AC1207" s="2"/>
      <c r="AD1207" s="2"/>
      <c r="AE1207" s="2"/>
      <c r="AF1207" s="2"/>
      <c r="AG1207" s="2"/>
      <c r="AH1207" s="2"/>
      <c r="AI1207" s="2"/>
      <c r="AJ1207" s="2"/>
      <c r="AK1207" s="2"/>
      <c r="AL1207" s="2"/>
      <c r="AM1207" s="2"/>
      <c r="AN1207" s="2"/>
    </row>
    <row r="1208" spans="2:40">
      <c r="B1208" s="26">
        <v>2309</v>
      </c>
      <c r="C1208" s="26" t="str">
        <f t="shared" si="140"/>
        <v>Y</v>
      </c>
      <c r="D1208" s="26" t="b">
        <f t="shared" si="141"/>
        <v>1</v>
      </c>
      <c r="E1208" s="26" t="str">
        <f t="shared" si="142"/>
        <v>Y</v>
      </c>
      <c r="F1208" s="2" t="s">
        <v>9635</v>
      </c>
      <c r="G1208" s="2" t="str">
        <f t="shared" si="143"/>
        <v>ConTab_BOM_KP_Baseplates_2309</v>
      </c>
      <c r="H1208" s="16" t="s">
        <v>405</v>
      </c>
      <c r="I1208" s="109" t="s">
        <v>3152</v>
      </c>
      <c r="J1208" s="109" t="s">
        <v>9620</v>
      </c>
      <c r="K1208" s="31" t="s">
        <v>7701</v>
      </c>
      <c r="L1208" s="31" t="s">
        <v>7702</v>
      </c>
      <c r="M1208" s="31" t="s">
        <v>7703</v>
      </c>
      <c r="N1208" s="2" t="s">
        <v>8326</v>
      </c>
      <c r="O1208" s="2" t="s">
        <v>7705</v>
      </c>
      <c r="P1208" s="155" t="s">
        <v>7737</v>
      </c>
      <c r="Q1208" s="2" t="s">
        <v>8046</v>
      </c>
      <c r="R1208" s="2">
        <v>96700869</v>
      </c>
      <c r="S1208" s="159" t="s">
        <v>9636</v>
      </c>
      <c r="T1208" s="159">
        <v>2663</v>
      </c>
      <c r="U1208" s="159" t="s">
        <v>107</v>
      </c>
      <c r="V1208" s="3" t="s">
        <v>7709</v>
      </c>
      <c r="W1208" s="2">
        <v>350</v>
      </c>
      <c r="X1208" s="2"/>
      <c r="Y1208" s="2"/>
      <c r="Z1208" s="2"/>
      <c r="AA1208" s="2"/>
      <c r="AB1208" s="2"/>
      <c r="AC1208" s="2"/>
      <c r="AD1208" s="2"/>
      <c r="AE1208" s="2"/>
      <c r="AF1208" s="2"/>
      <c r="AG1208" s="2"/>
      <c r="AH1208" s="2"/>
      <c r="AI1208" s="2"/>
      <c r="AJ1208" s="2"/>
      <c r="AK1208" s="2"/>
      <c r="AL1208" s="2"/>
      <c r="AM1208" s="2"/>
      <c r="AN1208" s="2"/>
    </row>
    <row r="1209" spans="2:40">
      <c r="B1209" s="26">
        <v>2310</v>
      </c>
      <c r="C1209" s="26" t="str">
        <f t="shared" ref="C1209:C1245" si="144">IF(K1209 = "BaseplateSteel","Y","N")</f>
        <v>Y</v>
      </c>
      <c r="D1209" s="26" t="b">
        <f t="shared" ref="D1209:D1245" si="145">OR(P1209 = "Woods_Sureflex", P1209 = "Falk_T10_Grid")</f>
        <v>1</v>
      </c>
      <c r="E1209" s="26" t="str">
        <f t="shared" ref="E1209:E1245" si="146">IF(AND(C1209="Y", D1209=TRUE),"Y","N")</f>
        <v>Y</v>
      </c>
      <c r="F1209" s="2" t="s">
        <v>9637</v>
      </c>
      <c r="G1209" s="2" t="str">
        <f t="shared" ref="G1209:G1245" si="147">IF(E1209="Y",F1209,"")</f>
        <v>ConTab_BOM_KP_Baseplates_2310</v>
      </c>
      <c r="H1209" s="16" t="s">
        <v>405</v>
      </c>
      <c r="I1209" s="109" t="s">
        <v>3152</v>
      </c>
      <c r="J1209" s="109" t="s">
        <v>9620</v>
      </c>
      <c r="K1209" s="31" t="s">
        <v>7701</v>
      </c>
      <c r="L1209" s="31" t="s">
        <v>7702</v>
      </c>
      <c r="M1209" s="31" t="s">
        <v>7703</v>
      </c>
      <c r="N1209" s="2" t="s">
        <v>8329</v>
      </c>
      <c r="O1209" s="2" t="s">
        <v>7705</v>
      </c>
      <c r="P1209" s="155" t="s">
        <v>7737</v>
      </c>
      <c r="Q1209" s="2" t="s">
        <v>8046</v>
      </c>
      <c r="R1209" s="2">
        <v>96700869</v>
      </c>
      <c r="S1209" s="159" t="s">
        <v>9636</v>
      </c>
      <c r="T1209" s="159">
        <v>2663</v>
      </c>
      <c r="U1209" s="159" t="s">
        <v>107</v>
      </c>
      <c r="V1209" s="3" t="s">
        <v>7709</v>
      </c>
      <c r="W1209" s="2">
        <v>350</v>
      </c>
      <c r="X1209" s="2"/>
      <c r="Y1209" s="2"/>
      <c r="Z1209" s="2"/>
      <c r="AA1209" s="2"/>
      <c r="AB1209" s="2"/>
      <c r="AC1209" s="2"/>
      <c r="AD1209" s="2"/>
      <c r="AE1209" s="2"/>
      <c r="AF1209" s="2"/>
      <c r="AG1209" s="2"/>
      <c r="AH1209" s="2"/>
      <c r="AI1209" s="2"/>
      <c r="AJ1209" s="2"/>
      <c r="AK1209" s="2"/>
      <c r="AL1209" s="2"/>
      <c r="AM1209" s="2"/>
      <c r="AN1209" s="2"/>
    </row>
    <row r="1210" spans="2:40">
      <c r="B1210" s="26">
        <v>2311</v>
      </c>
      <c r="C1210" s="26" t="str">
        <f t="shared" si="144"/>
        <v>Y</v>
      </c>
      <c r="D1210" s="26" t="b">
        <f t="shared" si="145"/>
        <v>1</v>
      </c>
      <c r="E1210" s="26" t="str">
        <f t="shared" si="146"/>
        <v>Y</v>
      </c>
      <c r="F1210" s="2" t="s">
        <v>9638</v>
      </c>
      <c r="G1210" s="2" t="str">
        <f t="shared" si="147"/>
        <v>ConTab_BOM_KP_Baseplates_2311</v>
      </c>
      <c r="H1210" s="16" t="s">
        <v>405</v>
      </c>
      <c r="I1210" s="109" t="s">
        <v>3152</v>
      </c>
      <c r="J1210" s="109" t="s">
        <v>9620</v>
      </c>
      <c r="K1210" s="31" t="s">
        <v>7701</v>
      </c>
      <c r="L1210" s="31" t="s">
        <v>7702</v>
      </c>
      <c r="M1210" s="31" t="s">
        <v>7703</v>
      </c>
      <c r="N1210" s="2" t="s">
        <v>8982</v>
      </c>
      <c r="O1210" s="2" t="s">
        <v>7705</v>
      </c>
      <c r="P1210" s="155" t="s">
        <v>7737</v>
      </c>
      <c r="Q1210" s="2" t="s">
        <v>8983</v>
      </c>
      <c r="R1210" s="2">
        <v>96700870</v>
      </c>
      <c r="S1210" s="159" t="s">
        <v>9639</v>
      </c>
      <c r="T1210" s="159">
        <v>4163</v>
      </c>
      <c r="U1210" s="159" t="s">
        <v>107</v>
      </c>
      <c r="V1210" s="3" t="s">
        <v>7709</v>
      </c>
      <c r="W1210" s="2">
        <v>420</v>
      </c>
      <c r="X1210" s="2"/>
      <c r="Y1210" s="2"/>
      <c r="Z1210" s="2"/>
      <c r="AA1210" s="2"/>
      <c r="AB1210" s="2"/>
      <c r="AC1210" s="2"/>
      <c r="AD1210" s="2"/>
      <c r="AE1210" s="2"/>
      <c r="AF1210" s="2"/>
      <c r="AG1210" s="2"/>
      <c r="AH1210" s="2"/>
      <c r="AI1210" s="2"/>
      <c r="AJ1210" s="2"/>
      <c r="AK1210" s="2"/>
      <c r="AL1210" s="2"/>
      <c r="AM1210" s="2"/>
      <c r="AN1210" s="2"/>
    </row>
    <row r="1211" spans="2:40">
      <c r="B1211" s="26">
        <v>2312</v>
      </c>
      <c r="C1211" s="26" t="str">
        <f t="shared" si="144"/>
        <v>Y</v>
      </c>
      <c r="D1211" s="26" t="b">
        <f t="shared" si="145"/>
        <v>1</v>
      </c>
      <c r="E1211" s="26" t="str">
        <f t="shared" si="146"/>
        <v>Y</v>
      </c>
      <c r="F1211" s="2" t="s">
        <v>9640</v>
      </c>
      <c r="G1211" s="2" t="str">
        <f t="shared" si="147"/>
        <v>ConTab_BOM_KP_Baseplates_2312</v>
      </c>
      <c r="H1211" s="16" t="s">
        <v>405</v>
      </c>
      <c r="I1211" s="109" t="s">
        <v>3152</v>
      </c>
      <c r="J1211" s="109" t="s">
        <v>9620</v>
      </c>
      <c r="K1211" s="31" t="s">
        <v>7701</v>
      </c>
      <c r="L1211" s="31" t="s">
        <v>7702</v>
      </c>
      <c r="M1211" s="31" t="s">
        <v>7703</v>
      </c>
      <c r="N1211" s="2" t="s">
        <v>8986</v>
      </c>
      <c r="O1211" s="2" t="s">
        <v>7705</v>
      </c>
      <c r="P1211" s="155" t="s">
        <v>7737</v>
      </c>
      <c r="Q1211" s="2" t="s">
        <v>8983</v>
      </c>
      <c r="R1211" s="2">
        <v>96700870</v>
      </c>
      <c r="S1211" s="159" t="s">
        <v>9641</v>
      </c>
      <c r="T1211" s="159">
        <v>4163</v>
      </c>
      <c r="U1211" s="159" t="s">
        <v>107</v>
      </c>
      <c r="V1211" s="3" t="s">
        <v>7709</v>
      </c>
      <c r="W1211" s="2">
        <v>420</v>
      </c>
      <c r="X1211" s="2"/>
      <c r="Y1211" s="2"/>
      <c r="Z1211" s="2"/>
      <c r="AA1211" s="2"/>
      <c r="AB1211" s="2"/>
      <c r="AC1211" s="2"/>
      <c r="AD1211" s="2"/>
      <c r="AE1211" s="2"/>
      <c r="AF1211" s="2"/>
      <c r="AG1211" s="2"/>
      <c r="AH1211" s="2"/>
      <c r="AI1211" s="2"/>
      <c r="AJ1211" s="2"/>
      <c r="AK1211" s="2"/>
      <c r="AL1211" s="2"/>
      <c r="AM1211" s="2"/>
      <c r="AN1211" s="2"/>
    </row>
    <row r="1212" spans="2:40">
      <c r="B1212" s="26">
        <v>2313</v>
      </c>
      <c r="C1212" s="26" t="str">
        <f t="shared" si="144"/>
        <v>Y</v>
      </c>
      <c r="D1212" s="26" t="b">
        <f t="shared" si="145"/>
        <v>1</v>
      </c>
      <c r="E1212" s="26" t="str">
        <f t="shared" si="146"/>
        <v>Y</v>
      </c>
      <c r="F1212" s="2" t="s">
        <v>9642</v>
      </c>
      <c r="G1212" s="2" t="str">
        <f t="shared" si="147"/>
        <v>ConTab_BOM_KP_Baseplates_2313</v>
      </c>
      <c r="H1212" s="16" t="s">
        <v>405</v>
      </c>
      <c r="I1212" s="109" t="s">
        <v>3152</v>
      </c>
      <c r="J1212" s="109" t="s">
        <v>9620</v>
      </c>
      <c r="K1212" s="31" t="s">
        <v>7701</v>
      </c>
      <c r="L1212" s="31" t="s">
        <v>7702</v>
      </c>
      <c r="M1212" s="31" t="s">
        <v>7703</v>
      </c>
      <c r="N1212" s="2" t="s">
        <v>8331</v>
      </c>
      <c r="O1212" s="2" t="s">
        <v>7705</v>
      </c>
      <c r="P1212" s="155" t="s">
        <v>7737</v>
      </c>
      <c r="Q1212" s="2" t="s">
        <v>8332</v>
      </c>
      <c r="R1212" s="2">
        <v>96700871</v>
      </c>
      <c r="S1212" s="159" t="s">
        <v>9643</v>
      </c>
      <c r="T1212" s="159">
        <v>4163</v>
      </c>
      <c r="U1212" s="159" t="s">
        <v>107</v>
      </c>
      <c r="V1212" s="3" t="s">
        <v>7709</v>
      </c>
      <c r="W1212" s="2">
        <v>420</v>
      </c>
      <c r="X1212" s="2"/>
      <c r="Y1212" s="2"/>
      <c r="Z1212" s="2"/>
      <c r="AA1212" s="2"/>
      <c r="AB1212" s="2"/>
      <c r="AC1212" s="2"/>
      <c r="AD1212" s="2"/>
      <c r="AE1212" s="2"/>
      <c r="AF1212" s="2"/>
      <c r="AG1212" s="2"/>
      <c r="AH1212" s="2"/>
      <c r="AI1212" s="2"/>
      <c r="AJ1212" s="2"/>
      <c r="AK1212" s="2"/>
      <c r="AL1212" s="2"/>
      <c r="AM1212" s="2"/>
      <c r="AN1212" s="2"/>
    </row>
    <row r="1213" spans="2:40">
      <c r="B1213" s="26">
        <v>2314</v>
      </c>
      <c r="C1213" s="26" t="str">
        <f t="shared" si="144"/>
        <v>Y</v>
      </c>
      <c r="D1213" s="26" t="b">
        <f t="shared" si="145"/>
        <v>1</v>
      </c>
      <c r="E1213" s="26" t="str">
        <f t="shared" si="146"/>
        <v>Y</v>
      </c>
      <c r="F1213" s="2" t="s">
        <v>9644</v>
      </c>
      <c r="G1213" s="2" t="str">
        <f t="shared" si="147"/>
        <v>ConTab_BOM_KP_Baseplates_2314</v>
      </c>
      <c r="H1213" s="16" t="s">
        <v>405</v>
      </c>
      <c r="I1213" s="109" t="s">
        <v>3152</v>
      </c>
      <c r="J1213" s="109" t="s">
        <v>9620</v>
      </c>
      <c r="K1213" s="31" t="s">
        <v>7701</v>
      </c>
      <c r="L1213" s="31" t="s">
        <v>7702</v>
      </c>
      <c r="M1213" s="31" t="s">
        <v>7703</v>
      </c>
      <c r="N1213" s="2" t="s">
        <v>8335</v>
      </c>
      <c r="O1213" s="2" t="s">
        <v>7705</v>
      </c>
      <c r="P1213" s="155" t="s">
        <v>7737</v>
      </c>
      <c r="Q1213" s="2" t="s">
        <v>8332</v>
      </c>
      <c r="R1213" s="2">
        <v>96700871</v>
      </c>
      <c r="S1213" s="159" t="s">
        <v>9645</v>
      </c>
      <c r="T1213" s="159">
        <v>4163</v>
      </c>
      <c r="U1213" s="159" t="s">
        <v>107</v>
      </c>
      <c r="V1213" s="3" t="s">
        <v>7709</v>
      </c>
      <c r="W1213" s="2">
        <v>420</v>
      </c>
      <c r="X1213" s="2"/>
      <c r="Y1213" s="2"/>
      <c r="Z1213" s="2"/>
      <c r="AA1213" s="2"/>
      <c r="AB1213" s="2"/>
      <c r="AC1213" s="2"/>
      <c r="AD1213" s="2"/>
      <c r="AE1213" s="2"/>
      <c r="AF1213" s="2"/>
      <c r="AG1213" s="2"/>
      <c r="AH1213" s="2"/>
      <c r="AI1213" s="2"/>
      <c r="AJ1213" s="2"/>
      <c r="AK1213" s="2"/>
      <c r="AL1213" s="2"/>
      <c r="AM1213" s="2"/>
      <c r="AN1213" s="2"/>
    </row>
    <row r="1214" spans="2:40">
      <c r="B1214" s="26">
        <v>2327</v>
      </c>
      <c r="C1214" s="26" t="str">
        <f t="shared" si="144"/>
        <v>Y</v>
      </c>
      <c r="D1214" s="26" t="b">
        <f t="shared" si="145"/>
        <v>0</v>
      </c>
      <c r="E1214" s="26" t="str">
        <f t="shared" si="146"/>
        <v>N</v>
      </c>
      <c r="F1214" s="2" t="s">
        <v>9646</v>
      </c>
      <c r="G1214" s="2" t="str">
        <f t="shared" si="147"/>
        <v/>
      </c>
      <c r="H1214" s="16" t="s">
        <v>405</v>
      </c>
      <c r="I1214" s="109" t="s">
        <v>3152</v>
      </c>
      <c r="J1214" s="109" t="s">
        <v>9620</v>
      </c>
      <c r="K1214" s="31" t="s">
        <v>7701</v>
      </c>
      <c r="L1214" s="31" t="s">
        <v>7702</v>
      </c>
      <c r="M1214" s="31" t="s">
        <v>7703</v>
      </c>
      <c r="N1214" s="2" t="s">
        <v>8187</v>
      </c>
      <c r="O1214" s="2" t="s">
        <v>7705</v>
      </c>
      <c r="P1214" s="155" t="s">
        <v>7767</v>
      </c>
      <c r="Q1214" s="2" t="s">
        <v>8218</v>
      </c>
      <c r="R1214" s="2">
        <v>96700872</v>
      </c>
      <c r="S1214" s="159" t="s">
        <v>9647</v>
      </c>
      <c r="T1214" s="159">
        <v>2730</v>
      </c>
      <c r="U1214" s="159" t="s">
        <v>107</v>
      </c>
      <c r="V1214" s="3" t="s">
        <v>7709</v>
      </c>
      <c r="W1214" s="2">
        <v>240</v>
      </c>
      <c r="X1214" s="2"/>
      <c r="Y1214" s="2"/>
      <c r="Z1214" s="2"/>
      <c r="AA1214" s="2"/>
      <c r="AB1214" s="2"/>
      <c r="AC1214" s="2"/>
      <c r="AD1214" s="2"/>
      <c r="AE1214" s="2"/>
      <c r="AF1214" s="2"/>
      <c r="AG1214" s="2"/>
      <c r="AH1214" s="2"/>
      <c r="AI1214" s="2"/>
      <c r="AJ1214" s="2"/>
      <c r="AK1214" s="2"/>
      <c r="AL1214" s="2"/>
      <c r="AM1214" s="2"/>
      <c r="AN1214" s="2"/>
    </row>
    <row r="1215" spans="2:40">
      <c r="B1215" s="26">
        <v>2328</v>
      </c>
      <c r="C1215" s="26" t="str">
        <f t="shared" si="144"/>
        <v>Y</v>
      </c>
      <c r="D1215" s="26" t="b">
        <f t="shared" si="145"/>
        <v>0</v>
      </c>
      <c r="E1215" s="26" t="str">
        <f t="shared" si="146"/>
        <v>N</v>
      </c>
      <c r="F1215" s="2" t="s">
        <v>9648</v>
      </c>
      <c r="G1215" s="2" t="str">
        <f t="shared" si="147"/>
        <v/>
      </c>
      <c r="H1215" s="16" t="s">
        <v>405</v>
      </c>
      <c r="I1215" s="109" t="s">
        <v>3152</v>
      </c>
      <c r="J1215" s="109" t="s">
        <v>9620</v>
      </c>
      <c r="K1215" s="31" t="s">
        <v>7701</v>
      </c>
      <c r="L1215" s="31" t="s">
        <v>7702</v>
      </c>
      <c r="M1215" s="31" t="s">
        <v>7703</v>
      </c>
      <c r="N1215" s="2" t="s">
        <v>8191</v>
      </c>
      <c r="O1215" s="2" t="s">
        <v>7705</v>
      </c>
      <c r="P1215" s="155" t="s">
        <v>7767</v>
      </c>
      <c r="Q1215" s="2" t="s">
        <v>8218</v>
      </c>
      <c r="R1215" s="2">
        <v>96700872</v>
      </c>
      <c r="S1215" s="159" t="s">
        <v>9647</v>
      </c>
      <c r="T1215" s="159">
        <v>2730</v>
      </c>
      <c r="U1215" s="159" t="s">
        <v>107</v>
      </c>
      <c r="V1215" s="3" t="s">
        <v>7709</v>
      </c>
      <c r="W1215" s="2">
        <v>240</v>
      </c>
      <c r="X1215" s="2"/>
      <c r="Y1215" s="2"/>
      <c r="Z1215" s="2"/>
      <c r="AA1215" s="2"/>
      <c r="AB1215" s="2"/>
      <c r="AC1215" s="2"/>
      <c r="AD1215" s="2"/>
      <c r="AE1215" s="2"/>
      <c r="AF1215" s="2"/>
      <c r="AG1215" s="2"/>
      <c r="AH1215" s="2"/>
      <c r="AI1215" s="2"/>
      <c r="AJ1215" s="2"/>
      <c r="AK1215" s="2"/>
      <c r="AL1215" s="2"/>
      <c r="AM1215" s="2"/>
      <c r="AN1215" s="2"/>
    </row>
    <row r="1216" spans="2:40">
      <c r="B1216" s="26">
        <v>2329</v>
      </c>
      <c r="C1216" s="26" t="str">
        <f t="shared" si="144"/>
        <v>Y</v>
      </c>
      <c r="D1216" s="26" t="b">
        <f t="shared" si="145"/>
        <v>0</v>
      </c>
      <c r="E1216" s="26" t="str">
        <f t="shared" si="146"/>
        <v>N</v>
      </c>
      <c r="F1216" s="2" t="s">
        <v>9649</v>
      </c>
      <c r="G1216" s="2" t="str">
        <f t="shared" si="147"/>
        <v/>
      </c>
      <c r="H1216" s="16" t="s">
        <v>405</v>
      </c>
      <c r="I1216" s="109" t="s">
        <v>3152</v>
      </c>
      <c r="J1216" s="109" t="s">
        <v>9620</v>
      </c>
      <c r="K1216" s="31" t="s">
        <v>7701</v>
      </c>
      <c r="L1216" s="31" t="s">
        <v>7702</v>
      </c>
      <c r="M1216" s="31" t="s">
        <v>7703</v>
      </c>
      <c r="N1216" s="2" t="s">
        <v>8695</v>
      </c>
      <c r="O1216" s="2" t="s">
        <v>7705</v>
      </c>
      <c r="P1216" s="155" t="s">
        <v>7767</v>
      </c>
      <c r="Q1216" s="2" t="s">
        <v>8729</v>
      </c>
      <c r="R1216" s="2">
        <v>96700873</v>
      </c>
      <c r="S1216" s="159" t="s">
        <v>9650</v>
      </c>
      <c r="T1216" s="159">
        <v>2867</v>
      </c>
      <c r="U1216" s="159" t="s">
        <v>107</v>
      </c>
      <c r="V1216" s="3" t="s">
        <v>7709</v>
      </c>
      <c r="W1216" s="2">
        <v>270</v>
      </c>
      <c r="X1216" s="2"/>
      <c r="Y1216" s="2"/>
      <c r="Z1216" s="2"/>
      <c r="AA1216" s="2"/>
      <c r="AB1216" s="2"/>
      <c r="AC1216" s="2"/>
      <c r="AD1216" s="2"/>
      <c r="AE1216" s="2"/>
      <c r="AF1216" s="2"/>
      <c r="AG1216" s="2"/>
      <c r="AH1216" s="2"/>
      <c r="AI1216" s="2"/>
      <c r="AJ1216" s="2"/>
      <c r="AK1216" s="2"/>
      <c r="AL1216" s="2"/>
      <c r="AM1216" s="2"/>
      <c r="AN1216" s="2"/>
    </row>
    <row r="1217" spans="2:40">
      <c r="B1217" s="26">
        <v>2330</v>
      </c>
      <c r="C1217" s="26" t="str">
        <f t="shared" si="144"/>
        <v>Y</v>
      </c>
      <c r="D1217" s="26" t="b">
        <f t="shared" si="145"/>
        <v>0</v>
      </c>
      <c r="E1217" s="26" t="str">
        <f t="shared" si="146"/>
        <v>N</v>
      </c>
      <c r="F1217" s="2" t="s">
        <v>9651</v>
      </c>
      <c r="G1217" s="2" t="str">
        <f t="shared" si="147"/>
        <v/>
      </c>
      <c r="H1217" s="16" t="s">
        <v>405</v>
      </c>
      <c r="I1217" s="109" t="s">
        <v>3152</v>
      </c>
      <c r="J1217" s="109" t="s">
        <v>9620</v>
      </c>
      <c r="K1217" s="31" t="s">
        <v>7701</v>
      </c>
      <c r="L1217" s="31" t="s">
        <v>7702</v>
      </c>
      <c r="M1217" s="31" t="s">
        <v>7703</v>
      </c>
      <c r="N1217" s="2" t="s">
        <v>8699</v>
      </c>
      <c r="O1217" s="2" t="s">
        <v>7705</v>
      </c>
      <c r="P1217" s="155" t="s">
        <v>7767</v>
      </c>
      <c r="Q1217" s="2" t="s">
        <v>8729</v>
      </c>
      <c r="R1217" s="2">
        <v>96700873</v>
      </c>
      <c r="S1217" s="159" t="s">
        <v>9650</v>
      </c>
      <c r="T1217" s="159">
        <v>2867</v>
      </c>
      <c r="U1217" s="159" t="s">
        <v>107</v>
      </c>
      <c r="V1217" s="3" t="s">
        <v>7709</v>
      </c>
      <c r="W1217" s="2">
        <v>270</v>
      </c>
      <c r="X1217" s="2"/>
      <c r="Y1217" s="2"/>
      <c r="Z1217" s="2"/>
      <c r="AA1217" s="2"/>
      <c r="AB1217" s="2"/>
      <c r="AC1217" s="2"/>
      <c r="AD1217" s="2"/>
      <c r="AE1217" s="2"/>
      <c r="AF1217" s="2"/>
      <c r="AG1217" s="2"/>
      <c r="AH1217" s="2"/>
      <c r="AI1217" s="2"/>
      <c r="AJ1217" s="2"/>
      <c r="AK1217" s="2"/>
      <c r="AL1217" s="2"/>
      <c r="AM1217" s="2"/>
      <c r="AN1217" s="2"/>
    </row>
    <row r="1218" spans="2:40">
      <c r="B1218" s="26">
        <v>2331</v>
      </c>
      <c r="C1218" s="26" t="str">
        <f t="shared" si="144"/>
        <v>Y</v>
      </c>
      <c r="D1218" s="26" t="b">
        <f t="shared" si="145"/>
        <v>0</v>
      </c>
      <c r="E1218" s="26" t="str">
        <f t="shared" si="146"/>
        <v>N</v>
      </c>
      <c r="F1218" s="2" t="s">
        <v>9652</v>
      </c>
      <c r="G1218" s="2" t="str">
        <f t="shared" si="147"/>
        <v/>
      </c>
      <c r="H1218" s="16" t="s">
        <v>405</v>
      </c>
      <c r="I1218" s="109" t="s">
        <v>3152</v>
      </c>
      <c r="J1218" s="109" t="s">
        <v>9620</v>
      </c>
      <c r="K1218" s="31" t="s">
        <v>7701</v>
      </c>
      <c r="L1218" s="31" t="s">
        <v>7702</v>
      </c>
      <c r="M1218" s="31" t="s">
        <v>7703</v>
      </c>
      <c r="N1218" s="2" t="s">
        <v>8187</v>
      </c>
      <c r="O1218" s="2" t="s">
        <v>7705</v>
      </c>
      <c r="P1218" s="155" t="s">
        <v>7788</v>
      </c>
      <c r="Q1218" s="2" t="s">
        <v>8083</v>
      </c>
      <c r="R1218" s="2">
        <v>96700874</v>
      </c>
      <c r="S1218" s="159" t="s">
        <v>9653</v>
      </c>
      <c r="T1218" s="159">
        <v>2730</v>
      </c>
      <c r="U1218" s="159" t="s">
        <v>107</v>
      </c>
      <c r="V1218" s="3" t="s">
        <v>7709</v>
      </c>
      <c r="W1218" s="2">
        <v>240</v>
      </c>
      <c r="X1218" s="2"/>
      <c r="Y1218" s="2"/>
      <c r="Z1218" s="2"/>
      <c r="AA1218" s="2"/>
      <c r="AB1218" s="2"/>
      <c r="AC1218" s="2"/>
      <c r="AD1218" s="2"/>
      <c r="AE1218" s="2"/>
      <c r="AF1218" s="2"/>
      <c r="AG1218" s="2"/>
      <c r="AH1218" s="2"/>
      <c r="AI1218" s="2"/>
      <c r="AJ1218" s="2"/>
      <c r="AK1218" s="2"/>
      <c r="AL1218" s="2"/>
      <c r="AM1218" s="2"/>
      <c r="AN1218" s="2"/>
    </row>
    <row r="1219" spans="2:40">
      <c r="B1219" s="26">
        <v>2332</v>
      </c>
      <c r="C1219" s="26" t="str">
        <f t="shared" si="144"/>
        <v>Y</v>
      </c>
      <c r="D1219" s="26" t="b">
        <f t="shared" si="145"/>
        <v>0</v>
      </c>
      <c r="E1219" s="26" t="str">
        <f t="shared" si="146"/>
        <v>N</v>
      </c>
      <c r="F1219" s="2" t="s">
        <v>9654</v>
      </c>
      <c r="G1219" s="2" t="str">
        <f t="shared" si="147"/>
        <v/>
      </c>
      <c r="H1219" s="16" t="s">
        <v>405</v>
      </c>
      <c r="I1219" s="109" t="s">
        <v>3152</v>
      </c>
      <c r="J1219" s="109" t="s">
        <v>9620</v>
      </c>
      <c r="K1219" s="31" t="s">
        <v>7701</v>
      </c>
      <c r="L1219" s="31" t="s">
        <v>7702</v>
      </c>
      <c r="M1219" s="31" t="s">
        <v>7703</v>
      </c>
      <c r="N1219" s="2" t="s">
        <v>8191</v>
      </c>
      <c r="O1219" s="2" t="s">
        <v>7705</v>
      </c>
      <c r="P1219" s="155" t="s">
        <v>7788</v>
      </c>
      <c r="Q1219" s="2" t="s">
        <v>8083</v>
      </c>
      <c r="R1219" s="2">
        <v>96700874</v>
      </c>
      <c r="S1219" s="159" t="s">
        <v>9653</v>
      </c>
      <c r="T1219" s="159">
        <v>2730</v>
      </c>
      <c r="U1219" s="159" t="s">
        <v>107</v>
      </c>
      <c r="V1219" s="3" t="s">
        <v>7709</v>
      </c>
      <c r="W1219" s="2">
        <v>240</v>
      </c>
      <c r="X1219" s="2"/>
      <c r="Y1219" s="2"/>
      <c r="Z1219" s="2"/>
      <c r="AA1219" s="2"/>
      <c r="AB1219" s="2"/>
      <c r="AC1219" s="2"/>
      <c r="AD1219" s="2"/>
      <c r="AE1219" s="2"/>
      <c r="AF1219" s="2"/>
      <c r="AG1219" s="2"/>
      <c r="AH1219" s="2"/>
      <c r="AI1219" s="2"/>
      <c r="AJ1219" s="2"/>
      <c r="AK1219" s="2"/>
      <c r="AL1219" s="2"/>
      <c r="AM1219" s="2"/>
      <c r="AN1219" s="2"/>
    </row>
    <row r="1220" spans="2:40">
      <c r="B1220" s="26">
        <v>2333</v>
      </c>
      <c r="C1220" s="26" t="str">
        <f t="shared" si="144"/>
        <v>Y</v>
      </c>
      <c r="D1220" s="26" t="b">
        <f t="shared" si="145"/>
        <v>0</v>
      </c>
      <c r="E1220" s="26" t="str">
        <f t="shared" si="146"/>
        <v>N</v>
      </c>
      <c r="F1220" s="2" t="s">
        <v>9655</v>
      </c>
      <c r="G1220" s="2" t="str">
        <f t="shared" si="147"/>
        <v/>
      </c>
      <c r="H1220" s="16" t="s">
        <v>405</v>
      </c>
      <c r="I1220" s="109" t="s">
        <v>3152</v>
      </c>
      <c r="J1220" s="109" t="s">
        <v>9620</v>
      </c>
      <c r="K1220" s="31" t="s">
        <v>7701</v>
      </c>
      <c r="L1220" s="31" t="s">
        <v>7702</v>
      </c>
      <c r="M1220" s="31" t="s">
        <v>7703</v>
      </c>
      <c r="N1220" s="2" t="s">
        <v>8695</v>
      </c>
      <c r="O1220" s="2" t="s">
        <v>7705</v>
      </c>
      <c r="P1220" s="155" t="s">
        <v>7788</v>
      </c>
      <c r="Q1220" s="2" t="s">
        <v>8383</v>
      </c>
      <c r="R1220" s="2">
        <v>96700875</v>
      </c>
      <c r="S1220" s="159" t="s">
        <v>9656</v>
      </c>
      <c r="T1220" s="159">
        <v>2867</v>
      </c>
      <c r="U1220" s="159" t="s">
        <v>107</v>
      </c>
      <c r="V1220" s="3" t="s">
        <v>7709</v>
      </c>
      <c r="W1220" s="2">
        <v>270</v>
      </c>
      <c r="X1220" s="2"/>
      <c r="Y1220" s="2"/>
      <c r="Z1220" s="2"/>
      <c r="AA1220" s="2"/>
      <c r="AB1220" s="2"/>
      <c r="AC1220" s="2"/>
      <c r="AD1220" s="2"/>
      <c r="AE1220" s="2"/>
      <c r="AF1220" s="2"/>
      <c r="AG1220" s="2"/>
      <c r="AH1220" s="2"/>
      <c r="AI1220" s="2"/>
      <c r="AJ1220" s="2"/>
      <c r="AK1220" s="2"/>
      <c r="AL1220" s="2"/>
      <c r="AM1220" s="2"/>
      <c r="AN1220" s="2"/>
    </row>
    <row r="1221" spans="2:40">
      <c r="B1221" s="26">
        <v>2334</v>
      </c>
      <c r="C1221" s="26" t="str">
        <f t="shared" si="144"/>
        <v>Y</v>
      </c>
      <c r="D1221" s="26" t="b">
        <f t="shared" si="145"/>
        <v>0</v>
      </c>
      <c r="E1221" s="26" t="str">
        <f t="shared" si="146"/>
        <v>N</v>
      </c>
      <c r="F1221" s="2" t="s">
        <v>9657</v>
      </c>
      <c r="G1221" s="2" t="str">
        <f t="shared" si="147"/>
        <v/>
      </c>
      <c r="H1221" s="16" t="s">
        <v>405</v>
      </c>
      <c r="I1221" s="109" t="s">
        <v>3152</v>
      </c>
      <c r="J1221" s="109" t="s">
        <v>9620</v>
      </c>
      <c r="K1221" s="31" t="s">
        <v>7701</v>
      </c>
      <c r="L1221" s="31" t="s">
        <v>7702</v>
      </c>
      <c r="M1221" s="31" t="s">
        <v>7703</v>
      </c>
      <c r="N1221" s="2" t="s">
        <v>8699</v>
      </c>
      <c r="O1221" s="2" t="s">
        <v>7705</v>
      </c>
      <c r="P1221" s="155" t="s">
        <v>7788</v>
      </c>
      <c r="Q1221" s="2" t="s">
        <v>8383</v>
      </c>
      <c r="R1221" s="2">
        <v>96700875</v>
      </c>
      <c r="S1221" s="159" t="s">
        <v>9656</v>
      </c>
      <c r="T1221" s="159">
        <v>2867</v>
      </c>
      <c r="U1221" s="159" t="s">
        <v>107</v>
      </c>
      <c r="V1221" s="3" t="s">
        <v>7709</v>
      </c>
      <c r="W1221" s="2">
        <v>270</v>
      </c>
      <c r="X1221" s="2"/>
      <c r="Y1221" s="2"/>
      <c r="Z1221" s="2"/>
      <c r="AA1221" s="2"/>
      <c r="AB1221" s="2"/>
      <c r="AC1221" s="2"/>
      <c r="AD1221" s="2"/>
      <c r="AE1221" s="2"/>
      <c r="AF1221" s="2"/>
      <c r="AG1221" s="2"/>
      <c r="AH1221" s="2"/>
      <c r="AI1221" s="2"/>
      <c r="AJ1221" s="2"/>
      <c r="AK1221" s="2"/>
      <c r="AL1221" s="2"/>
      <c r="AM1221" s="2"/>
      <c r="AN1221" s="2"/>
    </row>
    <row r="1222" spans="2:40">
      <c r="B1222" s="26">
        <v>2335</v>
      </c>
      <c r="C1222" s="26" t="str">
        <f t="shared" si="144"/>
        <v>Y</v>
      </c>
      <c r="D1222" s="26" t="b">
        <f t="shared" si="145"/>
        <v>0</v>
      </c>
      <c r="E1222" s="26" t="str">
        <f t="shared" si="146"/>
        <v>N</v>
      </c>
      <c r="F1222" s="2" t="s">
        <v>9658</v>
      </c>
      <c r="G1222" s="2" t="str">
        <f t="shared" si="147"/>
        <v/>
      </c>
      <c r="H1222" s="16" t="s">
        <v>405</v>
      </c>
      <c r="I1222" s="109" t="s">
        <v>3152</v>
      </c>
      <c r="J1222" s="109" t="s">
        <v>9620</v>
      </c>
      <c r="K1222" s="31" t="s">
        <v>7701</v>
      </c>
      <c r="L1222" s="31" t="s">
        <v>7702</v>
      </c>
      <c r="M1222" s="31" t="s">
        <v>7703</v>
      </c>
      <c r="N1222" s="2" t="s">
        <v>8954</v>
      </c>
      <c r="O1222" s="2" t="s">
        <v>7705</v>
      </c>
      <c r="P1222" s="155" t="s">
        <v>7788</v>
      </c>
      <c r="Q1222" s="2" t="s">
        <v>9024</v>
      </c>
      <c r="R1222" s="2" t="s">
        <v>544</v>
      </c>
      <c r="S1222" s="159" t="s">
        <v>9659</v>
      </c>
      <c r="T1222" s="159">
        <v>3346</v>
      </c>
      <c r="U1222" s="159" t="s">
        <v>107</v>
      </c>
      <c r="V1222" s="3" t="s">
        <v>7709</v>
      </c>
      <c r="W1222" s="2">
        <v>350</v>
      </c>
      <c r="X1222" s="2"/>
      <c r="Y1222" s="2"/>
      <c r="Z1222" s="2"/>
      <c r="AA1222" s="2"/>
      <c r="AB1222" s="2"/>
      <c r="AC1222" s="2"/>
      <c r="AD1222" s="2"/>
      <c r="AE1222" s="2"/>
      <c r="AF1222" s="2"/>
      <c r="AG1222" s="2"/>
      <c r="AH1222" s="2"/>
      <c r="AI1222" s="2"/>
      <c r="AJ1222" s="2"/>
      <c r="AK1222" s="2"/>
      <c r="AL1222" s="2"/>
      <c r="AM1222" s="2"/>
      <c r="AN1222" s="2"/>
    </row>
    <row r="1223" spans="2:40">
      <c r="B1223" s="26">
        <v>2336</v>
      </c>
      <c r="C1223" s="26" t="str">
        <f t="shared" si="144"/>
        <v>Y</v>
      </c>
      <c r="D1223" s="26" t="b">
        <f t="shared" si="145"/>
        <v>0</v>
      </c>
      <c r="E1223" s="26" t="str">
        <f t="shared" si="146"/>
        <v>N</v>
      </c>
      <c r="F1223" s="2" t="s">
        <v>9660</v>
      </c>
      <c r="G1223" s="2" t="str">
        <f t="shared" si="147"/>
        <v/>
      </c>
      <c r="H1223" s="16" t="s">
        <v>405</v>
      </c>
      <c r="I1223" s="109" t="s">
        <v>3152</v>
      </c>
      <c r="J1223" s="109" t="s">
        <v>9620</v>
      </c>
      <c r="K1223" s="31" t="s">
        <v>7701</v>
      </c>
      <c r="L1223" s="31" t="s">
        <v>7702</v>
      </c>
      <c r="M1223" s="31" t="s">
        <v>7703</v>
      </c>
      <c r="N1223" s="2" t="s">
        <v>8958</v>
      </c>
      <c r="O1223" s="2" t="s">
        <v>7705</v>
      </c>
      <c r="P1223" s="155" t="s">
        <v>7788</v>
      </c>
      <c r="Q1223" s="2" t="s">
        <v>9024</v>
      </c>
      <c r="R1223" s="2" t="s">
        <v>544</v>
      </c>
      <c r="S1223" s="159" t="s">
        <v>9659</v>
      </c>
      <c r="T1223" s="159">
        <v>3346</v>
      </c>
      <c r="U1223" s="159" t="s">
        <v>107</v>
      </c>
      <c r="V1223" s="3" t="s">
        <v>7709</v>
      </c>
      <c r="W1223" s="2">
        <v>350</v>
      </c>
      <c r="X1223" s="2"/>
      <c r="Y1223" s="2"/>
      <c r="Z1223" s="2"/>
      <c r="AA1223" s="2"/>
      <c r="AB1223" s="2"/>
      <c r="AC1223" s="2"/>
      <c r="AD1223" s="2"/>
      <c r="AE1223" s="2"/>
      <c r="AF1223" s="2"/>
      <c r="AG1223" s="2"/>
      <c r="AH1223" s="2"/>
      <c r="AI1223" s="2"/>
      <c r="AJ1223" s="2"/>
      <c r="AK1223" s="2"/>
      <c r="AL1223" s="2"/>
      <c r="AM1223" s="2"/>
      <c r="AN1223" s="2"/>
    </row>
    <row r="1224" spans="2:40">
      <c r="B1224" s="26">
        <v>2337</v>
      </c>
      <c r="C1224" s="26" t="str">
        <f t="shared" si="144"/>
        <v>Y</v>
      </c>
      <c r="D1224" s="26" t="b">
        <f t="shared" si="145"/>
        <v>0</v>
      </c>
      <c r="E1224" s="26" t="str">
        <f t="shared" si="146"/>
        <v>N</v>
      </c>
      <c r="F1224" s="2" t="s">
        <v>9661</v>
      </c>
      <c r="G1224" s="2" t="str">
        <f t="shared" si="147"/>
        <v/>
      </c>
      <c r="H1224" s="16" t="s">
        <v>405</v>
      </c>
      <c r="I1224" s="109" t="s">
        <v>3152</v>
      </c>
      <c r="J1224" s="109" t="s">
        <v>9620</v>
      </c>
      <c r="K1224" s="31" t="s">
        <v>7701</v>
      </c>
      <c r="L1224" s="31" t="s">
        <v>7702</v>
      </c>
      <c r="M1224" s="31" t="s">
        <v>7703</v>
      </c>
      <c r="N1224" s="2" t="s">
        <v>8326</v>
      </c>
      <c r="O1224" s="2" t="s">
        <v>7705</v>
      </c>
      <c r="P1224" s="155" t="s">
        <v>7788</v>
      </c>
      <c r="Q1224" s="2" t="s">
        <v>8083</v>
      </c>
      <c r="R1224" s="2" t="s">
        <v>544</v>
      </c>
      <c r="S1224" s="159" t="s">
        <v>9662</v>
      </c>
      <c r="T1224" s="159">
        <v>3209</v>
      </c>
      <c r="U1224" s="159" t="s">
        <v>107</v>
      </c>
      <c r="V1224" s="3" t="s">
        <v>7709</v>
      </c>
      <c r="W1224" s="2">
        <v>350</v>
      </c>
      <c r="X1224" s="2"/>
      <c r="Y1224" s="2"/>
      <c r="Z1224" s="2"/>
      <c r="AA1224" s="2"/>
      <c r="AB1224" s="2"/>
      <c r="AC1224" s="2"/>
      <c r="AD1224" s="2"/>
      <c r="AE1224" s="2"/>
      <c r="AF1224" s="2"/>
      <c r="AG1224" s="2"/>
      <c r="AH1224" s="2"/>
      <c r="AI1224" s="2"/>
      <c r="AJ1224" s="2"/>
      <c r="AK1224" s="2"/>
      <c r="AL1224" s="2"/>
      <c r="AM1224" s="2"/>
      <c r="AN1224" s="2"/>
    </row>
    <row r="1225" spans="2:40">
      <c r="B1225" s="26">
        <v>2338</v>
      </c>
      <c r="C1225" s="26" t="str">
        <f t="shared" si="144"/>
        <v>Y</v>
      </c>
      <c r="D1225" s="26" t="b">
        <f t="shared" si="145"/>
        <v>0</v>
      </c>
      <c r="E1225" s="26" t="str">
        <f t="shared" si="146"/>
        <v>N</v>
      </c>
      <c r="F1225" s="2" t="s">
        <v>9663</v>
      </c>
      <c r="G1225" s="2" t="str">
        <f t="shared" si="147"/>
        <v/>
      </c>
      <c r="H1225" s="16" t="s">
        <v>405</v>
      </c>
      <c r="I1225" s="109" t="s">
        <v>3152</v>
      </c>
      <c r="J1225" s="109" t="s">
        <v>9620</v>
      </c>
      <c r="K1225" s="31" t="s">
        <v>7701</v>
      </c>
      <c r="L1225" s="31" t="s">
        <v>7702</v>
      </c>
      <c r="M1225" s="31" t="s">
        <v>7703</v>
      </c>
      <c r="N1225" s="2" t="s">
        <v>8329</v>
      </c>
      <c r="O1225" s="2" t="s">
        <v>7705</v>
      </c>
      <c r="P1225" s="155" t="s">
        <v>7788</v>
      </c>
      <c r="Q1225" s="2" t="s">
        <v>8083</v>
      </c>
      <c r="R1225" s="2" t="s">
        <v>544</v>
      </c>
      <c r="S1225" s="159" t="s">
        <v>9662</v>
      </c>
      <c r="T1225" s="159">
        <v>3209</v>
      </c>
      <c r="U1225" s="159" t="s">
        <v>107</v>
      </c>
      <c r="V1225" s="3" t="s">
        <v>7709</v>
      </c>
      <c r="W1225" s="2">
        <v>350</v>
      </c>
      <c r="X1225" s="2"/>
      <c r="Y1225" s="2"/>
      <c r="Z1225" s="2"/>
      <c r="AA1225" s="2"/>
      <c r="AB1225" s="2"/>
      <c r="AC1225" s="2"/>
      <c r="AD1225" s="2"/>
      <c r="AE1225" s="2"/>
      <c r="AF1225" s="2"/>
      <c r="AG1225" s="2"/>
      <c r="AH1225" s="2"/>
      <c r="AI1225" s="2"/>
      <c r="AJ1225" s="2"/>
      <c r="AK1225" s="2"/>
      <c r="AL1225" s="2"/>
      <c r="AM1225" s="2"/>
      <c r="AN1225" s="2"/>
    </row>
    <row r="1226" spans="2:40">
      <c r="B1226" s="26">
        <v>2339</v>
      </c>
      <c r="C1226" s="26" t="str">
        <f t="shared" si="144"/>
        <v>Y</v>
      </c>
      <c r="D1226" s="26" t="b">
        <f t="shared" si="145"/>
        <v>0</v>
      </c>
      <c r="E1226" s="26" t="str">
        <f t="shared" si="146"/>
        <v>N</v>
      </c>
      <c r="F1226" s="2" t="s">
        <v>9664</v>
      </c>
      <c r="G1226" s="2" t="str">
        <f t="shared" si="147"/>
        <v/>
      </c>
      <c r="H1226" s="16" t="s">
        <v>405</v>
      </c>
      <c r="I1226" s="109" t="s">
        <v>3152</v>
      </c>
      <c r="J1226" s="109" t="s">
        <v>9620</v>
      </c>
      <c r="K1226" s="31" t="s">
        <v>7701</v>
      </c>
      <c r="L1226" s="31" t="s">
        <v>7702</v>
      </c>
      <c r="M1226" s="31" t="s">
        <v>7703</v>
      </c>
      <c r="N1226" s="2" t="s">
        <v>8982</v>
      </c>
      <c r="O1226" s="2" t="s">
        <v>7705</v>
      </c>
      <c r="P1226" s="155" t="s">
        <v>7788</v>
      </c>
      <c r="Q1226" s="2" t="s">
        <v>9031</v>
      </c>
      <c r="R1226" s="2">
        <v>96700878</v>
      </c>
      <c r="S1226" s="159" t="s">
        <v>9665</v>
      </c>
      <c r="T1226" s="159">
        <v>4707</v>
      </c>
      <c r="U1226" s="159" t="s">
        <v>107</v>
      </c>
      <c r="V1226" s="3" t="s">
        <v>7709</v>
      </c>
      <c r="W1226" s="2">
        <v>420</v>
      </c>
      <c r="X1226" s="2"/>
      <c r="Y1226" s="2"/>
      <c r="Z1226" s="2"/>
      <c r="AA1226" s="2"/>
      <c r="AB1226" s="2"/>
      <c r="AC1226" s="2"/>
      <c r="AD1226" s="2"/>
      <c r="AE1226" s="2"/>
      <c r="AF1226" s="2"/>
      <c r="AG1226" s="2"/>
      <c r="AH1226" s="2"/>
      <c r="AI1226" s="2"/>
      <c r="AJ1226" s="2"/>
      <c r="AK1226" s="2"/>
      <c r="AL1226" s="2"/>
      <c r="AM1226" s="2"/>
      <c r="AN1226" s="2"/>
    </row>
    <row r="1227" spans="2:40">
      <c r="B1227" s="26">
        <v>2340</v>
      </c>
      <c r="C1227" s="26" t="str">
        <f t="shared" si="144"/>
        <v>Y</v>
      </c>
      <c r="D1227" s="26" t="b">
        <f t="shared" si="145"/>
        <v>0</v>
      </c>
      <c r="E1227" s="26" t="str">
        <f t="shared" si="146"/>
        <v>N</v>
      </c>
      <c r="F1227" s="2" t="s">
        <v>9666</v>
      </c>
      <c r="G1227" s="2" t="str">
        <f t="shared" si="147"/>
        <v/>
      </c>
      <c r="H1227" s="16" t="s">
        <v>405</v>
      </c>
      <c r="I1227" s="109" t="s">
        <v>3152</v>
      </c>
      <c r="J1227" s="109" t="s">
        <v>9620</v>
      </c>
      <c r="K1227" s="31" t="s">
        <v>7701</v>
      </c>
      <c r="L1227" s="31" t="s">
        <v>7702</v>
      </c>
      <c r="M1227" s="31" t="s">
        <v>7703</v>
      </c>
      <c r="N1227" s="2" t="s">
        <v>8986</v>
      </c>
      <c r="O1227" s="2" t="s">
        <v>7705</v>
      </c>
      <c r="P1227" s="155" t="s">
        <v>7788</v>
      </c>
      <c r="Q1227" s="2" t="s">
        <v>9031</v>
      </c>
      <c r="R1227" s="2">
        <v>96700878</v>
      </c>
      <c r="S1227" s="159" t="s">
        <v>9667</v>
      </c>
      <c r="T1227" s="159">
        <v>4707</v>
      </c>
      <c r="U1227" s="159" t="s">
        <v>107</v>
      </c>
      <c r="V1227" s="3" t="s">
        <v>7709</v>
      </c>
      <c r="W1227" s="2">
        <v>420</v>
      </c>
      <c r="X1227" s="2"/>
      <c r="Y1227" s="2"/>
      <c r="Z1227" s="2"/>
      <c r="AA1227" s="2"/>
      <c r="AB1227" s="2"/>
      <c r="AC1227" s="2"/>
      <c r="AD1227" s="2"/>
      <c r="AE1227" s="2"/>
      <c r="AF1227" s="2"/>
      <c r="AG1227" s="2"/>
      <c r="AH1227" s="2"/>
      <c r="AI1227" s="2"/>
      <c r="AJ1227" s="2"/>
      <c r="AK1227" s="2"/>
      <c r="AL1227" s="2"/>
      <c r="AM1227" s="2"/>
      <c r="AN1227" s="2"/>
    </row>
    <row r="1228" spans="2:40">
      <c r="B1228" s="26">
        <v>2341</v>
      </c>
      <c r="C1228" s="26" t="str">
        <f t="shared" si="144"/>
        <v>Y</v>
      </c>
      <c r="D1228" s="26" t="b">
        <f t="shared" si="145"/>
        <v>0</v>
      </c>
      <c r="E1228" s="26" t="str">
        <f t="shared" si="146"/>
        <v>N</v>
      </c>
      <c r="F1228" s="2" t="s">
        <v>9668</v>
      </c>
      <c r="G1228" s="2" t="str">
        <f t="shared" si="147"/>
        <v/>
      </c>
      <c r="H1228" s="16" t="s">
        <v>405</v>
      </c>
      <c r="I1228" s="109" t="s">
        <v>3152</v>
      </c>
      <c r="J1228" s="109" t="s">
        <v>9620</v>
      </c>
      <c r="K1228" s="31" t="s">
        <v>7701</v>
      </c>
      <c r="L1228" s="31" t="s">
        <v>7702</v>
      </c>
      <c r="M1228" s="31" t="s">
        <v>7703</v>
      </c>
      <c r="N1228" s="2" t="s">
        <v>8331</v>
      </c>
      <c r="O1228" s="2" t="s">
        <v>7705</v>
      </c>
      <c r="P1228" s="155" t="s">
        <v>7788</v>
      </c>
      <c r="Q1228" s="2" t="s">
        <v>8383</v>
      </c>
      <c r="R1228" s="2">
        <v>96700879</v>
      </c>
      <c r="S1228" s="159" t="s">
        <v>9669</v>
      </c>
      <c r="T1228" s="159">
        <v>4707</v>
      </c>
      <c r="U1228" s="159" t="s">
        <v>107</v>
      </c>
      <c r="V1228" s="3" t="s">
        <v>7709</v>
      </c>
      <c r="W1228" s="2">
        <v>420</v>
      </c>
      <c r="X1228" s="2"/>
      <c r="Y1228" s="2"/>
      <c r="Z1228" s="2"/>
      <c r="AA1228" s="2"/>
      <c r="AB1228" s="2"/>
      <c r="AC1228" s="2"/>
      <c r="AD1228" s="2"/>
      <c r="AE1228" s="2"/>
      <c r="AF1228" s="2"/>
      <c r="AG1228" s="2"/>
      <c r="AH1228" s="2"/>
      <c r="AI1228" s="2"/>
      <c r="AJ1228" s="2"/>
      <c r="AK1228" s="2"/>
      <c r="AL1228" s="2"/>
      <c r="AM1228" s="2"/>
      <c r="AN1228" s="2"/>
    </row>
    <row r="1229" spans="2:40">
      <c r="B1229" s="26">
        <v>2342</v>
      </c>
      <c r="C1229" s="26" t="str">
        <f t="shared" si="144"/>
        <v>Y</v>
      </c>
      <c r="D1229" s="26" t="b">
        <f t="shared" si="145"/>
        <v>0</v>
      </c>
      <c r="E1229" s="26" t="str">
        <f t="shared" si="146"/>
        <v>N</v>
      </c>
      <c r="F1229" s="2" t="s">
        <v>9670</v>
      </c>
      <c r="G1229" s="2" t="str">
        <f t="shared" si="147"/>
        <v/>
      </c>
      <c r="H1229" s="16" t="s">
        <v>405</v>
      </c>
      <c r="I1229" s="109" t="s">
        <v>3152</v>
      </c>
      <c r="J1229" s="109" t="s">
        <v>9620</v>
      </c>
      <c r="K1229" s="31" t="s">
        <v>7701</v>
      </c>
      <c r="L1229" s="31" t="s">
        <v>7702</v>
      </c>
      <c r="M1229" s="31" t="s">
        <v>7703</v>
      </c>
      <c r="N1229" s="2" t="s">
        <v>8335</v>
      </c>
      <c r="O1229" s="2" t="s">
        <v>7705</v>
      </c>
      <c r="P1229" s="155" t="s">
        <v>7788</v>
      </c>
      <c r="Q1229" s="2" t="s">
        <v>8383</v>
      </c>
      <c r="R1229" s="2">
        <v>96700879</v>
      </c>
      <c r="S1229" s="159" t="s">
        <v>9671</v>
      </c>
      <c r="T1229" s="159">
        <v>4707</v>
      </c>
      <c r="U1229" s="159" t="s">
        <v>107</v>
      </c>
      <c r="V1229" s="3" t="s">
        <v>7709</v>
      </c>
      <c r="W1229" s="2">
        <v>420</v>
      </c>
      <c r="X1229" s="2"/>
      <c r="Y1229" s="2"/>
      <c r="Z1229" s="2"/>
      <c r="AA1229" s="2"/>
      <c r="AB1229" s="2"/>
      <c r="AC1229" s="2"/>
      <c r="AD1229" s="2"/>
      <c r="AE1229" s="2"/>
      <c r="AF1229" s="2"/>
      <c r="AG1229" s="2"/>
      <c r="AH1229" s="2"/>
      <c r="AI1229" s="2"/>
      <c r="AJ1229" s="2"/>
      <c r="AK1229" s="2"/>
      <c r="AL1229" s="2"/>
      <c r="AM1229" s="2"/>
      <c r="AN1229" s="2"/>
    </row>
    <row r="1230" spans="2:40">
      <c r="B1230" s="26">
        <v>2355</v>
      </c>
      <c r="C1230" s="26" t="str">
        <f t="shared" si="144"/>
        <v>Y</v>
      </c>
      <c r="D1230" s="26" t="b">
        <f t="shared" si="145"/>
        <v>1</v>
      </c>
      <c r="E1230" s="26" t="str">
        <f t="shared" si="146"/>
        <v>Y</v>
      </c>
      <c r="F1230" s="2" t="s">
        <v>9672</v>
      </c>
      <c r="G1230" s="2" t="str">
        <f t="shared" si="147"/>
        <v>ConTab_BOM_KP_Baseplates_2355</v>
      </c>
      <c r="H1230" s="16" t="s">
        <v>405</v>
      </c>
      <c r="I1230" s="109" t="s">
        <v>3152</v>
      </c>
      <c r="J1230" s="109" t="s">
        <v>9620</v>
      </c>
      <c r="K1230" s="31" t="s">
        <v>7701</v>
      </c>
      <c r="L1230" s="31" t="s">
        <v>7702</v>
      </c>
      <c r="M1230" s="31" t="s">
        <v>7703</v>
      </c>
      <c r="N1230" s="2" t="s">
        <v>8187</v>
      </c>
      <c r="O1230" s="2" t="s">
        <v>7814</v>
      </c>
      <c r="P1230" s="155" t="s">
        <v>7706</v>
      </c>
      <c r="Q1230" s="2" t="s">
        <v>8188</v>
      </c>
      <c r="R1230" s="2" t="s">
        <v>544</v>
      </c>
      <c r="S1230" s="159" t="s">
        <v>9673</v>
      </c>
      <c r="T1230" s="159">
        <v>2425</v>
      </c>
      <c r="U1230" s="159" t="s">
        <v>107</v>
      </c>
      <c r="V1230" s="3" t="s">
        <v>7709</v>
      </c>
      <c r="W1230" s="2">
        <v>240</v>
      </c>
      <c r="X1230" s="2"/>
      <c r="Y1230" s="2"/>
      <c r="Z1230" s="2"/>
      <c r="AA1230" s="2"/>
      <c r="AB1230" s="2"/>
      <c r="AC1230" s="2"/>
      <c r="AD1230" s="2"/>
      <c r="AE1230" s="2"/>
      <c r="AF1230" s="2"/>
      <c r="AG1230" s="2"/>
      <c r="AH1230" s="2"/>
      <c r="AI1230" s="2"/>
      <c r="AJ1230" s="2"/>
      <c r="AK1230" s="2"/>
      <c r="AL1230" s="2"/>
      <c r="AM1230" s="2"/>
      <c r="AN1230" s="2"/>
    </row>
    <row r="1231" spans="2:40">
      <c r="B1231" s="26">
        <v>2356</v>
      </c>
      <c r="C1231" s="26" t="str">
        <f t="shared" si="144"/>
        <v>Y</v>
      </c>
      <c r="D1231" s="26" t="b">
        <f t="shared" si="145"/>
        <v>1</v>
      </c>
      <c r="E1231" s="26" t="str">
        <f t="shared" si="146"/>
        <v>Y</v>
      </c>
      <c r="F1231" s="2" t="s">
        <v>9674</v>
      </c>
      <c r="G1231" s="2" t="str">
        <f t="shared" si="147"/>
        <v>ConTab_BOM_KP_Baseplates_2356</v>
      </c>
      <c r="H1231" s="16" t="s">
        <v>405</v>
      </c>
      <c r="I1231" s="109" t="s">
        <v>3152</v>
      </c>
      <c r="J1231" s="109" t="s">
        <v>9620</v>
      </c>
      <c r="K1231" s="31" t="s">
        <v>7701</v>
      </c>
      <c r="L1231" s="31" t="s">
        <v>7702</v>
      </c>
      <c r="M1231" s="31" t="s">
        <v>7703</v>
      </c>
      <c r="N1231" s="2" t="s">
        <v>8191</v>
      </c>
      <c r="O1231" s="2" t="s">
        <v>7814</v>
      </c>
      <c r="P1231" s="155" t="s">
        <v>7706</v>
      </c>
      <c r="Q1231" s="2" t="s">
        <v>8188</v>
      </c>
      <c r="R1231" s="2" t="s">
        <v>544</v>
      </c>
      <c r="S1231" s="159" t="s">
        <v>9673</v>
      </c>
      <c r="T1231" s="159">
        <v>2425</v>
      </c>
      <c r="U1231" s="159" t="s">
        <v>107</v>
      </c>
      <c r="V1231" s="3" t="s">
        <v>7709</v>
      </c>
      <c r="W1231" s="2">
        <v>240</v>
      </c>
      <c r="X1231" s="2"/>
      <c r="Y1231" s="2"/>
      <c r="Z1231" s="2"/>
      <c r="AA1231" s="2"/>
      <c r="AB1231" s="2"/>
      <c r="AC1231" s="2"/>
      <c r="AD1231" s="2"/>
      <c r="AE1231" s="2"/>
      <c r="AF1231" s="2"/>
      <c r="AG1231" s="2"/>
      <c r="AH1231" s="2"/>
      <c r="AI1231" s="2"/>
      <c r="AJ1231" s="2"/>
      <c r="AK1231" s="2"/>
      <c r="AL1231" s="2"/>
      <c r="AM1231" s="2"/>
      <c r="AN1231" s="2"/>
    </row>
    <row r="1232" spans="2:40">
      <c r="B1232" s="26">
        <v>2357</v>
      </c>
      <c r="C1232" s="26" t="str">
        <f t="shared" si="144"/>
        <v>Y</v>
      </c>
      <c r="D1232" s="26" t="b">
        <f t="shared" si="145"/>
        <v>1</v>
      </c>
      <c r="E1232" s="26" t="str">
        <f t="shared" si="146"/>
        <v>Y</v>
      </c>
      <c r="F1232" s="2" t="s">
        <v>9675</v>
      </c>
      <c r="G1232" s="2" t="str">
        <f t="shared" si="147"/>
        <v>ConTab_BOM_KP_Baseplates_2357</v>
      </c>
      <c r="H1232" s="16" t="s">
        <v>405</v>
      </c>
      <c r="I1232" s="109" t="s">
        <v>3152</v>
      </c>
      <c r="J1232" s="109" t="s">
        <v>9620</v>
      </c>
      <c r="K1232" s="31" t="s">
        <v>7701</v>
      </c>
      <c r="L1232" s="31" t="s">
        <v>7702</v>
      </c>
      <c r="M1232" s="31" t="s">
        <v>7703</v>
      </c>
      <c r="N1232" s="2" t="s">
        <v>8695</v>
      </c>
      <c r="O1232" s="2" t="s">
        <v>7814</v>
      </c>
      <c r="P1232" s="155" t="s">
        <v>7706</v>
      </c>
      <c r="Q1232" s="2" t="s">
        <v>8696</v>
      </c>
      <c r="R1232" s="2" t="s">
        <v>544</v>
      </c>
      <c r="S1232" s="159" t="s">
        <v>9676</v>
      </c>
      <c r="T1232" s="159">
        <v>2562</v>
      </c>
      <c r="U1232" s="159" t="s">
        <v>107</v>
      </c>
      <c r="V1232" s="3" t="s">
        <v>7709</v>
      </c>
      <c r="W1232" s="2">
        <v>270</v>
      </c>
      <c r="X1232" s="2"/>
      <c r="Y1232" s="2"/>
      <c r="Z1232" s="2"/>
      <c r="AA1232" s="2"/>
      <c r="AB1232" s="2"/>
      <c r="AC1232" s="2"/>
      <c r="AD1232" s="2"/>
      <c r="AE1232" s="2"/>
      <c r="AF1232" s="2"/>
      <c r="AG1232" s="2"/>
      <c r="AH1232" s="2"/>
      <c r="AI1232" s="2"/>
      <c r="AJ1232" s="2"/>
      <c r="AK1232" s="2"/>
      <c r="AL1232" s="2"/>
      <c r="AM1232" s="2"/>
      <c r="AN1232" s="2"/>
    </row>
    <row r="1233" spans="2:40">
      <c r="B1233" s="26">
        <v>2358</v>
      </c>
      <c r="C1233" s="26" t="str">
        <f t="shared" si="144"/>
        <v>Y</v>
      </c>
      <c r="D1233" s="26" t="b">
        <f t="shared" si="145"/>
        <v>1</v>
      </c>
      <c r="E1233" s="26" t="str">
        <f t="shared" si="146"/>
        <v>Y</v>
      </c>
      <c r="F1233" s="2" t="s">
        <v>9677</v>
      </c>
      <c r="G1233" s="2" t="str">
        <f t="shared" si="147"/>
        <v>ConTab_BOM_KP_Baseplates_2358</v>
      </c>
      <c r="H1233" s="16" t="s">
        <v>405</v>
      </c>
      <c r="I1233" s="109" t="s">
        <v>3152</v>
      </c>
      <c r="J1233" s="109" t="s">
        <v>9620</v>
      </c>
      <c r="K1233" s="31" t="s">
        <v>7701</v>
      </c>
      <c r="L1233" s="31" t="s">
        <v>7702</v>
      </c>
      <c r="M1233" s="31" t="s">
        <v>7703</v>
      </c>
      <c r="N1233" s="2" t="s">
        <v>8699</v>
      </c>
      <c r="O1233" s="2" t="s">
        <v>7814</v>
      </c>
      <c r="P1233" s="155" t="s">
        <v>7706</v>
      </c>
      <c r="Q1233" s="2" t="s">
        <v>8696</v>
      </c>
      <c r="R1233" s="2" t="s">
        <v>544</v>
      </c>
      <c r="S1233" s="159" t="s">
        <v>9676</v>
      </c>
      <c r="T1233" s="159">
        <v>2562</v>
      </c>
      <c r="U1233" s="159" t="s">
        <v>107</v>
      </c>
      <c r="V1233" s="3" t="s">
        <v>7709</v>
      </c>
      <c r="W1233" s="2">
        <v>270</v>
      </c>
      <c r="X1233" s="2"/>
      <c r="Y1233" s="2"/>
      <c r="Z1233" s="2"/>
      <c r="AA1233" s="2"/>
      <c r="AB1233" s="2"/>
      <c r="AC1233" s="2"/>
      <c r="AD1233" s="2"/>
      <c r="AE1233" s="2"/>
      <c r="AF1233" s="2"/>
      <c r="AG1233" s="2"/>
      <c r="AH1233" s="2"/>
      <c r="AI1233" s="2"/>
      <c r="AJ1233" s="2"/>
      <c r="AK1233" s="2"/>
      <c r="AL1233" s="2"/>
      <c r="AM1233" s="2"/>
      <c r="AN1233" s="2"/>
    </row>
    <row r="1234" spans="2:40">
      <c r="B1234" s="26">
        <v>2359</v>
      </c>
      <c r="C1234" s="26" t="str">
        <f t="shared" si="144"/>
        <v>Y</v>
      </c>
      <c r="D1234" s="26" t="b">
        <f t="shared" si="145"/>
        <v>1</v>
      </c>
      <c r="E1234" s="26" t="str">
        <f t="shared" si="146"/>
        <v>Y</v>
      </c>
      <c r="F1234" s="2" t="s">
        <v>9678</v>
      </c>
      <c r="G1234" s="2" t="str">
        <f t="shared" si="147"/>
        <v>ConTab_BOM_KP_Baseplates_2359</v>
      </c>
      <c r="H1234" s="16" t="s">
        <v>405</v>
      </c>
      <c r="I1234" s="109" t="s">
        <v>3152</v>
      </c>
      <c r="J1234" s="109" t="s">
        <v>9620</v>
      </c>
      <c r="K1234" s="31" t="s">
        <v>7701</v>
      </c>
      <c r="L1234" s="31" t="s">
        <v>7702</v>
      </c>
      <c r="M1234" s="31" t="s">
        <v>7703</v>
      </c>
      <c r="N1234" s="2" t="s">
        <v>8187</v>
      </c>
      <c r="O1234" s="2" t="s">
        <v>7814</v>
      </c>
      <c r="P1234" s="155" t="s">
        <v>7737</v>
      </c>
      <c r="Q1234" s="2" t="s">
        <v>8046</v>
      </c>
      <c r="R1234" s="2" t="s">
        <v>544</v>
      </c>
      <c r="S1234" s="159" t="s">
        <v>9679</v>
      </c>
      <c r="T1234" s="159">
        <v>2425</v>
      </c>
      <c r="U1234" s="159" t="s">
        <v>107</v>
      </c>
      <c r="V1234" s="3" t="s">
        <v>7709</v>
      </c>
      <c r="W1234" s="2">
        <v>240</v>
      </c>
      <c r="X1234" s="2"/>
      <c r="Y1234" s="2"/>
      <c r="Z1234" s="2"/>
      <c r="AA1234" s="2"/>
      <c r="AB1234" s="2"/>
      <c r="AC1234" s="2"/>
      <c r="AD1234" s="2"/>
      <c r="AE1234" s="2"/>
      <c r="AF1234" s="2"/>
      <c r="AG1234" s="2"/>
      <c r="AH1234" s="2"/>
      <c r="AI1234" s="2"/>
      <c r="AJ1234" s="2"/>
      <c r="AK1234" s="2"/>
      <c r="AL1234" s="2"/>
      <c r="AM1234" s="2"/>
      <c r="AN1234" s="2"/>
    </row>
    <row r="1235" spans="2:40">
      <c r="B1235" s="26">
        <v>2360</v>
      </c>
      <c r="C1235" s="26" t="str">
        <f t="shared" si="144"/>
        <v>Y</v>
      </c>
      <c r="D1235" s="26" t="b">
        <f t="shared" si="145"/>
        <v>1</v>
      </c>
      <c r="E1235" s="26" t="str">
        <f t="shared" si="146"/>
        <v>Y</v>
      </c>
      <c r="F1235" s="2" t="s">
        <v>9680</v>
      </c>
      <c r="G1235" s="2" t="str">
        <f t="shared" si="147"/>
        <v>ConTab_BOM_KP_Baseplates_2360</v>
      </c>
      <c r="H1235" s="16" t="s">
        <v>405</v>
      </c>
      <c r="I1235" s="109" t="s">
        <v>3152</v>
      </c>
      <c r="J1235" s="109" t="s">
        <v>9620</v>
      </c>
      <c r="K1235" s="31" t="s">
        <v>7701</v>
      </c>
      <c r="L1235" s="31" t="s">
        <v>7702</v>
      </c>
      <c r="M1235" s="31" t="s">
        <v>7703</v>
      </c>
      <c r="N1235" s="2" t="s">
        <v>8191</v>
      </c>
      <c r="O1235" s="2" t="s">
        <v>7814</v>
      </c>
      <c r="P1235" s="155" t="s">
        <v>7737</v>
      </c>
      <c r="Q1235" s="2" t="s">
        <v>8046</v>
      </c>
      <c r="R1235" s="2" t="s">
        <v>544</v>
      </c>
      <c r="S1235" s="159" t="s">
        <v>9679</v>
      </c>
      <c r="T1235" s="159">
        <v>2425</v>
      </c>
      <c r="U1235" s="159" t="s">
        <v>107</v>
      </c>
      <c r="V1235" s="3" t="s">
        <v>7709</v>
      </c>
      <c r="W1235" s="2">
        <v>240</v>
      </c>
      <c r="X1235" s="2"/>
      <c r="Y1235" s="2"/>
      <c r="Z1235" s="2"/>
      <c r="AA1235" s="2"/>
      <c r="AB1235" s="2"/>
      <c r="AC1235" s="2"/>
      <c r="AD1235" s="2"/>
      <c r="AE1235" s="2"/>
      <c r="AF1235" s="2"/>
      <c r="AG1235" s="2"/>
      <c r="AH1235" s="2"/>
      <c r="AI1235" s="2"/>
      <c r="AJ1235" s="2"/>
      <c r="AK1235" s="2"/>
      <c r="AL1235" s="2"/>
      <c r="AM1235" s="2"/>
      <c r="AN1235" s="2"/>
    </row>
    <row r="1236" spans="2:40">
      <c r="B1236" s="26">
        <v>2361</v>
      </c>
      <c r="C1236" s="26" t="str">
        <f t="shared" si="144"/>
        <v>Y</v>
      </c>
      <c r="D1236" s="26" t="b">
        <f t="shared" si="145"/>
        <v>1</v>
      </c>
      <c r="E1236" s="26" t="str">
        <f t="shared" si="146"/>
        <v>Y</v>
      </c>
      <c r="F1236" s="2" t="s">
        <v>9681</v>
      </c>
      <c r="G1236" s="2" t="str">
        <f t="shared" si="147"/>
        <v>ConTab_BOM_KP_Baseplates_2361</v>
      </c>
      <c r="H1236" s="16" t="s">
        <v>405</v>
      </c>
      <c r="I1236" s="109" t="s">
        <v>3152</v>
      </c>
      <c r="J1236" s="109" t="s">
        <v>9620</v>
      </c>
      <c r="K1236" s="31" t="s">
        <v>7701</v>
      </c>
      <c r="L1236" s="31" t="s">
        <v>7702</v>
      </c>
      <c r="M1236" s="31" t="s">
        <v>7703</v>
      </c>
      <c r="N1236" s="2" t="s">
        <v>8695</v>
      </c>
      <c r="O1236" s="2" t="s">
        <v>7814</v>
      </c>
      <c r="P1236" s="155" t="s">
        <v>7737</v>
      </c>
      <c r="Q1236" s="2" t="s">
        <v>8332</v>
      </c>
      <c r="R1236" s="2" t="s">
        <v>544</v>
      </c>
      <c r="S1236" s="159" t="s">
        <v>9682</v>
      </c>
      <c r="T1236" s="159">
        <v>2562</v>
      </c>
      <c r="U1236" s="159" t="s">
        <v>107</v>
      </c>
      <c r="V1236" s="3" t="s">
        <v>7709</v>
      </c>
      <c r="W1236" s="2">
        <v>270</v>
      </c>
      <c r="X1236" s="2"/>
      <c r="Y1236" s="2"/>
      <c r="Z1236" s="2"/>
      <c r="AA1236" s="2"/>
      <c r="AB1236" s="2"/>
      <c r="AC1236" s="2"/>
      <c r="AD1236" s="2"/>
      <c r="AE1236" s="2"/>
      <c r="AF1236" s="2"/>
      <c r="AG1236" s="2"/>
      <c r="AH1236" s="2"/>
      <c r="AI1236" s="2"/>
      <c r="AJ1236" s="2"/>
      <c r="AK1236" s="2"/>
      <c r="AL1236" s="2"/>
      <c r="AM1236" s="2"/>
      <c r="AN1236" s="2"/>
    </row>
    <row r="1237" spans="2:40">
      <c r="B1237" s="26">
        <v>2362</v>
      </c>
      <c r="C1237" s="26" t="str">
        <f t="shared" si="144"/>
        <v>Y</v>
      </c>
      <c r="D1237" s="26" t="b">
        <f t="shared" si="145"/>
        <v>1</v>
      </c>
      <c r="E1237" s="26" t="str">
        <f t="shared" si="146"/>
        <v>Y</v>
      </c>
      <c r="F1237" s="2" t="s">
        <v>9683</v>
      </c>
      <c r="G1237" s="2" t="str">
        <f t="shared" si="147"/>
        <v>ConTab_BOM_KP_Baseplates_2362</v>
      </c>
      <c r="H1237" s="16" t="s">
        <v>405</v>
      </c>
      <c r="I1237" s="109" t="s">
        <v>3152</v>
      </c>
      <c r="J1237" s="109" t="s">
        <v>9620</v>
      </c>
      <c r="K1237" s="31" t="s">
        <v>7701</v>
      </c>
      <c r="L1237" s="31" t="s">
        <v>7702</v>
      </c>
      <c r="M1237" s="31" t="s">
        <v>7703</v>
      </c>
      <c r="N1237" s="2" t="s">
        <v>8699</v>
      </c>
      <c r="O1237" s="2" t="s">
        <v>7814</v>
      </c>
      <c r="P1237" s="155" t="s">
        <v>7737</v>
      </c>
      <c r="Q1237" s="2" t="s">
        <v>8332</v>
      </c>
      <c r="R1237" s="2" t="s">
        <v>544</v>
      </c>
      <c r="S1237" s="159" t="s">
        <v>9682</v>
      </c>
      <c r="T1237" s="159">
        <v>2562</v>
      </c>
      <c r="U1237" s="159" t="s">
        <v>107</v>
      </c>
      <c r="V1237" s="3" t="s">
        <v>7709</v>
      </c>
      <c r="W1237" s="2">
        <v>270</v>
      </c>
      <c r="X1237" s="2"/>
      <c r="Y1237" s="2"/>
      <c r="Z1237" s="2"/>
      <c r="AA1237" s="2"/>
      <c r="AB1237" s="2"/>
      <c r="AC1237" s="2"/>
      <c r="AD1237" s="2"/>
      <c r="AE1237" s="2"/>
      <c r="AF1237" s="2"/>
      <c r="AG1237" s="2"/>
      <c r="AH1237" s="2"/>
      <c r="AI1237" s="2"/>
      <c r="AJ1237" s="2"/>
      <c r="AK1237" s="2"/>
      <c r="AL1237" s="2"/>
      <c r="AM1237" s="2"/>
      <c r="AN1237" s="2"/>
    </row>
    <row r="1238" spans="2:40">
      <c r="B1238" s="26">
        <v>2363</v>
      </c>
      <c r="C1238" s="26" t="str">
        <f t="shared" si="144"/>
        <v>Y</v>
      </c>
      <c r="D1238" s="26" t="b">
        <f t="shared" si="145"/>
        <v>1</v>
      </c>
      <c r="E1238" s="26" t="str">
        <f t="shared" si="146"/>
        <v>Y</v>
      </c>
      <c r="F1238" s="2" t="s">
        <v>9684</v>
      </c>
      <c r="G1238" s="2" t="str">
        <f t="shared" si="147"/>
        <v>ConTab_BOM_KP_Baseplates_2363</v>
      </c>
      <c r="H1238" s="16" t="s">
        <v>405</v>
      </c>
      <c r="I1238" s="109" t="s">
        <v>3152</v>
      </c>
      <c r="J1238" s="109" t="s">
        <v>9620</v>
      </c>
      <c r="K1238" s="31" t="s">
        <v>7701</v>
      </c>
      <c r="L1238" s="31" t="s">
        <v>7702</v>
      </c>
      <c r="M1238" s="31" t="s">
        <v>7703</v>
      </c>
      <c r="N1238" s="2" t="s">
        <v>8954</v>
      </c>
      <c r="O1238" s="2" t="s">
        <v>7814</v>
      </c>
      <c r="P1238" s="155" t="s">
        <v>7737</v>
      </c>
      <c r="Q1238" s="2" t="s">
        <v>8975</v>
      </c>
      <c r="R1238" s="2" t="s">
        <v>544</v>
      </c>
      <c r="S1238" s="159" t="s">
        <v>9685</v>
      </c>
      <c r="T1238" s="159">
        <v>3036</v>
      </c>
      <c r="U1238" s="159" t="s">
        <v>107</v>
      </c>
      <c r="V1238" s="3" t="s">
        <v>7709</v>
      </c>
      <c r="W1238" s="2">
        <v>350</v>
      </c>
      <c r="X1238" s="2"/>
      <c r="Y1238" s="2"/>
      <c r="Z1238" s="2"/>
      <c r="AA1238" s="2"/>
      <c r="AB1238" s="2"/>
      <c r="AC1238" s="2"/>
      <c r="AD1238" s="2"/>
      <c r="AE1238" s="2"/>
      <c r="AF1238" s="2"/>
      <c r="AG1238" s="2"/>
      <c r="AH1238" s="2"/>
      <c r="AI1238" s="2"/>
      <c r="AJ1238" s="2"/>
      <c r="AK1238" s="2"/>
      <c r="AL1238" s="2"/>
      <c r="AM1238" s="2"/>
      <c r="AN1238" s="2"/>
    </row>
    <row r="1239" spans="2:40">
      <c r="B1239" s="26">
        <v>2364</v>
      </c>
      <c r="C1239" s="26" t="str">
        <f t="shared" si="144"/>
        <v>Y</v>
      </c>
      <c r="D1239" s="26" t="b">
        <f t="shared" si="145"/>
        <v>1</v>
      </c>
      <c r="E1239" s="26" t="str">
        <f t="shared" si="146"/>
        <v>Y</v>
      </c>
      <c r="F1239" s="2" t="s">
        <v>9686</v>
      </c>
      <c r="G1239" s="2" t="str">
        <f t="shared" si="147"/>
        <v>ConTab_BOM_KP_Baseplates_2364</v>
      </c>
      <c r="H1239" s="16" t="s">
        <v>405</v>
      </c>
      <c r="I1239" s="109" t="s">
        <v>3152</v>
      </c>
      <c r="J1239" s="109" t="s">
        <v>9620</v>
      </c>
      <c r="K1239" s="31" t="s">
        <v>7701</v>
      </c>
      <c r="L1239" s="31" t="s">
        <v>7702</v>
      </c>
      <c r="M1239" s="31" t="s">
        <v>7703</v>
      </c>
      <c r="N1239" s="2" t="s">
        <v>8958</v>
      </c>
      <c r="O1239" s="2" t="s">
        <v>7814</v>
      </c>
      <c r="P1239" s="155" t="s">
        <v>7737</v>
      </c>
      <c r="Q1239" s="2" t="s">
        <v>8975</v>
      </c>
      <c r="R1239" s="2" t="s">
        <v>544</v>
      </c>
      <c r="S1239" s="159" t="s">
        <v>9685</v>
      </c>
      <c r="T1239" s="159">
        <v>3036</v>
      </c>
      <c r="U1239" s="159" t="s">
        <v>107</v>
      </c>
      <c r="V1239" s="3" t="s">
        <v>7709</v>
      </c>
      <c r="W1239" s="2">
        <v>350</v>
      </c>
      <c r="X1239" s="2"/>
      <c r="Y1239" s="2"/>
      <c r="Z1239" s="2"/>
      <c r="AA1239" s="2"/>
      <c r="AB1239" s="2"/>
      <c r="AC1239" s="2"/>
      <c r="AD1239" s="2"/>
      <c r="AE1239" s="2"/>
      <c r="AF1239" s="2"/>
      <c r="AG1239" s="2"/>
      <c r="AH1239" s="2"/>
      <c r="AI1239" s="2"/>
      <c r="AJ1239" s="2"/>
      <c r="AK1239" s="2"/>
      <c r="AL1239" s="2"/>
      <c r="AM1239" s="2"/>
      <c r="AN1239" s="2"/>
    </row>
    <row r="1240" spans="2:40">
      <c r="B1240" s="26">
        <v>2365</v>
      </c>
      <c r="C1240" s="26" t="str">
        <f t="shared" si="144"/>
        <v>Y</v>
      </c>
      <c r="D1240" s="26" t="b">
        <f t="shared" si="145"/>
        <v>1</v>
      </c>
      <c r="E1240" s="26" t="str">
        <f t="shared" si="146"/>
        <v>Y</v>
      </c>
      <c r="F1240" s="2" t="s">
        <v>9687</v>
      </c>
      <c r="G1240" s="2" t="str">
        <f t="shared" si="147"/>
        <v>ConTab_BOM_KP_Baseplates_2365</v>
      </c>
      <c r="H1240" s="16" t="s">
        <v>405</v>
      </c>
      <c r="I1240" s="109" t="s">
        <v>3152</v>
      </c>
      <c r="J1240" s="109" t="s">
        <v>9620</v>
      </c>
      <c r="K1240" s="31" t="s">
        <v>7701</v>
      </c>
      <c r="L1240" s="31" t="s">
        <v>7702</v>
      </c>
      <c r="M1240" s="31" t="s">
        <v>7703</v>
      </c>
      <c r="N1240" s="2" t="s">
        <v>8326</v>
      </c>
      <c r="O1240" s="2" t="s">
        <v>7814</v>
      </c>
      <c r="P1240" s="155" t="s">
        <v>7737</v>
      </c>
      <c r="Q1240" s="2" t="s">
        <v>8046</v>
      </c>
      <c r="R1240" s="2" t="s">
        <v>544</v>
      </c>
      <c r="S1240" s="159" t="s">
        <v>9688</v>
      </c>
      <c r="T1240" s="159">
        <v>2901</v>
      </c>
      <c r="U1240" s="159" t="s">
        <v>107</v>
      </c>
      <c r="V1240" s="3" t="s">
        <v>7709</v>
      </c>
      <c r="W1240" s="2">
        <v>350</v>
      </c>
      <c r="X1240" s="2"/>
      <c r="Y1240" s="2"/>
      <c r="Z1240" s="2"/>
      <c r="AA1240" s="2"/>
      <c r="AB1240" s="2"/>
      <c r="AC1240" s="2"/>
      <c r="AD1240" s="2"/>
      <c r="AE1240" s="2"/>
      <c r="AF1240" s="2"/>
      <c r="AG1240" s="2"/>
      <c r="AH1240" s="2"/>
      <c r="AI1240" s="2"/>
      <c r="AJ1240" s="2"/>
      <c r="AK1240" s="2"/>
      <c r="AL1240" s="2"/>
      <c r="AM1240" s="2"/>
      <c r="AN1240" s="2"/>
    </row>
    <row r="1241" spans="2:40">
      <c r="B1241" s="26">
        <v>2366</v>
      </c>
      <c r="C1241" s="26" t="str">
        <f t="shared" si="144"/>
        <v>Y</v>
      </c>
      <c r="D1241" s="26" t="b">
        <f t="shared" si="145"/>
        <v>1</v>
      </c>
      <c r="E1241" s="26" t="str">
        <f t="shared" si="146"/>
        <v>Y</v>
      </c>
      <c r="F1241" s="2" t="s">
        <v>9689</v>
      </c>
      <c r="G1241" s="2" t="str">
        <f t="shared" si="147"/>
        <v>ConTab_BOM_KP_Baseplates_2366</v>
      </c>
      <c r="H1241" s="16" t="s">
        <v>405</v>
      </c>
      <c r="I1241" s="109" t="s">
        <v>3152</v>
      </c>
      <c r="J1241" s="109" t="s">
        <v>9620</v>
      </c>
      <c r="K1241" s="31" t="s">
        <v>7701</v>
      </c>
      <c r="L1241" s="31" t="s">
        <v>7702</v>
      </c>
      <c r="M1241" s="31" t="s">
        <v>7703</v>
      </c>
      <c r="N1241" s="2" t="s">
        <v>8329</v>
      </c>
      <c r="O1241" s="2" t="s">
        <v>7814</v>
      </c>
      <c r="P1241" s="155" t="s">
        <v>7737</v>
      </c>
      <c r="Q1241" s="2" t="s">
        <v>8046</v>
      </c>
      <c r="R1241" s="2" t="s">
        <v>544</v>
      </c>
      <c r="S1241" s="159" t="s">
        <v>9688</v>
      </c>
      <c r="T1241" s="159">
        <v>2901</v>
      </c>
      <c r="U1241" s="159" t="s">
        <v>107</v>
      </c>
      <c r="V1241" s="3" t="s">
        <v>7709</v>
      </c>
      <c r="W1241" s="2">
        <v>350</v>
      </c>
      <c r="X1241" s="2"/>
      <c r="Y1241" s="2"/>
      <c r="Z1241" s="2"/>
      <c r="AA1241" s="2"/>
      <c r="AB1241" s="2"/>
      <c r="AC1241" s="2"/>
      <c r="AD1241" s="2"/>
      <c r="AE1241" s="2"/>
      <c r="AF1241" s="2"/>
      <c r="AG1241" s="2"/>
      <c r="AH1241" s="2"/>
      <c r="AI1241" s="2"/>
      <c r="AJ1241" s="2"/>
      <c r="AK1241" s="2"/>
      <c r="AL1241" s="2"/>
      <c r="AM1241" s="2"/>
      <c r="AN1241" s="2"/>
    </row>
    <row r="1242" spans="2:40">
      <c r="B1242" s="26">
        <v>2367</v>
      </c>
      <c r="C1242" s="26" t="str">
        <f t="shared" si="144"/>
        <v>Y</v>
      </c>
      <c r="D1242" s="26" t="b">
        <f t="shared" si="145"/>
        <v>1</v>
      </c>
      <c r="E1242" s="26" t="str">
        <f t="shared" si="146"/>
        <v>Y</v>
      </c>
      <c r="F1242" s="2" t="s">
        <v>9690</v>
      </c>
      <c r="G1242" s="2" t="str">
        <f t="shared" si="147"/>
        <v>ConTab_BOM_KP_Baseplates_2367</v>
      </c>
      <c r="H1242" s="16" t="s">
        <v>405</v>
      </c>
      <c r="I1242" s="109" t="s">
        <v>3152</v>
      </c>
      <c r="J1242" s="109" t="s">
        <v>9620</v>
      </c>
      <c r="K1242" s="31" t="s">
        <v>7701</v>
      </c>
      <c r="L1242" s="31" t="s">
        <v>7702</v>
      </c>
      <c r="M1242" s="31" t="s">
        <v>7703</v>
      </c>
      <c r="N1242" s="2" t="s">
        <v>8982</v>
      </c>
      <c r="O1242" s="2" t="s">
        <v>7814</v>
      </c>
      <c r="P1242" s="155" t="s">
        <v>7737</v>
      </c>
      <c r="Q1242" s="2" t="s">
        <v>8983</v>
      </c>
      <c r="R1242" s="2" t="s">
        <v>544</v>
      </c>
      <c r="S1242" s="159" t="s">
        <v>9691</v>
      </c>
      <c r="T1242" s="159">
        <v>4397</v>
      </c>
      <c r="U1242" s="159" t="s">
        <v>107</v>
      </c>
      <c r="V1242" s="3" t="s">
        <v>7709</v>
      </c>
      <c r="W1242" s="2">
        <v>420</v>
      </c>
      <c r="X1242" s="2"/>
      <c r="Y1242" s="2"/>
      <c r="Z1242" s="2"/>
      <c r="AA1242" s="2"/>
      <c r="AB1242" s="2"/>
      <c r="AC1242" s="2"/>
      <c r="AD1242" s="2"/>
      <c r="AE1242" s="2"/>
      <c r="AF1242" s="2"/>
      <c r="AG1242" s="2"/>
      <c r="AH1242" s="2"/>
      <c r="AI1242" s="2"/>
      <c r="AJ1242" s="2"/>
      <c r="AK1242" s="2"/>
      <c r="AL1242" s="2"/>
      <c r="AM1242" s="2"/>
      <c r="AN1242" s="2"/>
    </row>
    <row r="1243" spans="2:40">
      <c r="B1243" s="26">
        <v>2368</v>
      </c>
      <c r="C1243" s="26" t="str">
        <f t="shared" si="144"/>
        <v>Y</v>
      </c>
      <c r="D1243" s="26" t="b">
        <f t="shared" si="145"/>
        <v>1</v>
      </c>
      <c r="E1243" s="26" t="str">
        <f t="shared" si="146"/>
        <v>Y</v>
      </c>
      <c r="F1243" s="2" t="s">
        <v>9692</v>
      </c>
      <c r="G1243" s="2" t="str">
        <f t="shared" si="147"/>
        <v>ConTab_BOM_KP_Baseplates_2368</v>
      </c>
      <c r="H1243" s="16" t="s">
        <v>405</v>
      </c>
      <c r="I1243" s="109" t="s">
        <v>3152</v>
      </c>
      <c r="J1243" s="109" t="s">
        <v>9620</v>
      </c>
      <c r="K1243" s="31" t="s">
        <v>7701</v>
      </c>
      <c r="L1243" s="31" t="s">
        <v>7702</v>
      </c>
      <c r="M1243" s="31" t="s">
        <v>7703</v>
      </c>
      <c r="N1243" s="2" t="s">
        <v>8986</v>
      </c>
      <c r="O1243" s="2" t="s">
        <v>7814</v>
      </c>
      <c r="P1243" s="155" t="s">
        <v>7737</v>
      </c>
      <c r="Q1243" s="2" t="s">
        <v>8983</v>
      </c>
      <c r="R1243" s="2" t="s">
        <v>544</v>
      </c>
      <c r="S1243" s="159" t="s">
        <v>9693</v>
      </c>
      <c r="T1243" s="159">
        <v>4397</v>
      </c>
      <c r="U1243" s="159" t="s">
        <v>107</v>
      </c>
      <c r="V1243" s="3" t="s">
        <v>7709</v>
      </c>
      <c r="W1243" s="2">
        <v>420</v>
      </c>
      <c r="X1243" s="2"/>
      <c r="Y1243" s="2"/>
      <c r="Z1243" s="2"/>
      <c r="AA1243" s="2"/>
      <c r="AB1243" s="2"/>
      <c r="AC1243" s="2"/>
      <c r="AD1243" s="2"/>
      <c r="AE1243" s="2"/>
      <c r="AF1243" s="2"/>
      <c r="AG1243" s="2"/>
      <c r="AH1243" s="2"/>
      <c r="AI1243" s="2"/>
      <c r="AJ1243" s="2"/>
      <c r="AK1243" s="2"/>
      <c r="AL1243" s="2"/>
      <c r="AM1243" s="2"/>
      <c r="AN1243" s="2"/>
    </row>
    <row r="1244" spans="2:40">
      <c r="B1244" s="26">
        <v>2369</v>
      </c>
      <c r="C1244" s="26" t="str">
        <f t="shared" si="144"/>
        <v>Y</v>
      </c>
      <c r="D1244" s="26" t="b">
        <f t="shared" si="145"/>
        <v>1</v>
      </c>
      <c r="E1244" s="26" t="str">
        <f t="shared" si="146"/>
        <v>Y</v>
      </c>
      <c r="F1244" s="2" t="s">
        <v>9694</v>
      </c>
      <c r="G1244" s="2" t="str">
        <f t="shared" si="147"/>
        <v>ConTab_BOM_KP_Baseplates_2369</v>
      </c>
      <c r="H1244" s="16" t="s">
        <v>405</v>
      </c>
      <c r="I1244" s="109" t="s">
        <v>3152</v>
      </c>
      <c r="J1244" s="109" t="s">
        <v>9620</v>
      </c>
      <c r="K1244" s="31" t="s">
        <v>7701</v>
      </c>
      <c r="L1244" s="31" t="s">
        <v>7702</v>
      </c>
      <c r="M1244" s="31" t="s">
        <v>7703</v>
      </c>
      <c r="N1244" s="2" t="s">
        <v>8331</v>
      </c>
      <c r="O1244" s="2" t="s">
        <v>7814</v>
      </c>
      <c r="P1244" s="155" t="s">
        <v>7737</v>
      </c>
      <c r="Q1244" s="2" t="s">
        <v>8332</v>
      </c>
      <c r="R1244" s="2" t="s">
        <v>544</v>
      </c>
      <c r="S1244" s="159" t="s">
        <v>9695</v>
      </c>
      <c r="T1244" s="159">
        <v>4397</v>
      </c>
      <c r="U1244" s="159" t="s">
        <v>107</v>
      </c>
      <c r="V1244" s="3" t="s">
        <v>7709</v>
      </c>
      <c r="W1244" s="2">
        <v>420</v>
      </c>
      <c r="X1244" s="2"/>
      <c r="Y1244" s="2"/>
      <c r="Z1244" s="2"/>
      <c r="AA1244" s="2"/>
      <c r="AB1244" s="2"/>
      <c r="AC1244" s="2"/>
      <c r="AD1244" s="2"/>
      <c r="AE1244" s="2"/>
      <c r="AF1244" s="2"/>
      <c r="AG1244" s="2"/>
      <c r="AH1244" s="2"/>
      <c r="AI1244" s="2"/>
      <c r="AJ1244" s="2"/>
      <c r="AK1244" s="2"/>
      <c r="AL1244" s="2"/>
      <c r="AM1244" s="2"/>
      <c r="AN1244" s="2"/>
    </row>
    <row r="1245" spans="2:40">
      <c r="B1245" s="26">
        <v>2370</v>
      </c>
      <c r="C1245" s="26" t="str">
        <f t="shared" si="144"/>
        <v>Y</v>
      </c>
      <c r="D1245" s="26" t="b">
        <f t="shared" si="145"/>
        <v>1</v>
      </c>
      <c r="E1245" s="26" t="str">
        <f t="shared" si="146"/>
        <v>Y</v>
      </c>
      <c r="F1245" s="2" t="s">
        <v>9696</v>
      </c>
      <c r="G1245" s="2" t="str">
        <f t="shared" si="147"/>
        <v>ConTab_BOM_KP_Baseplates_2370</v>
      </c>
      <c r="H1245" s="16" t="s">
        <v>405</v>
      </c>
      <c r="I1245" s="109" t="s">
        <v>3152</v>
      </c>
      <c r="J1245" s="109" t="s">
        <v>9620</v>
      </c>
      <c r="K1245" s="31" t="s">
        <v>7701</v>
      </c>
      <c r="L1245" s="31" t="s">
        <v>7702</v>
      </c>
      <c r="M1245" s="31" t="s">
        <v>7703</v>
      </c>
      <c r="N1245" s="2" t="s">
        <v>8335</v>
      </c>
      <c r="O1245" s="2" t="s">
        <v>7814</v>
      </c>
      <c r="P1245" s="155" t="s">
        <v>7737</v>
      </c>
      <c r="Q1245" s="2" t="s">
        <v>8332</v>
      </c>
      <c r="R1245" s="2" t="s">
        <v>544</v>
      </c>
      <c r="S1245" s="159" t="s">
        <v>9697</v>
      </c>
      <c r="T1245" s="159">
        <v>4397</v>
      </c>
      <c r="U1245" s="159" t="s">
        <v>107</v>
      </c>
      <c r="V1245" s="3" t="s">
        <v>7709</v>
      </c>
      <c r="W1245" s="2">
        <v>420</v>
      </c>
      <c r="X1245" s="2"/>
      <c r="Y1245" s="2"/>
      <c r="Z1245" s="2"/>
      <c r="AA1245" s="2"/>
      <c r="AB1245" s="2"/>
      <c r="AC1245" s="2"/>
      <c r="AD1245" s="2"/>
      <c r="AE1245" s="2"/>
      <c r="AF1245" s="2"/>
      <c r="AG1245" s="2"/>
      <c r="AH1245" s="2"/>
      <c r="AI1245" s="2"/>
      <c r="AJ1245" s="2"/>
      <c r="AK1245" s="2"/>
      <c r="AL1245" s="2"/>
      <c r="AM1245" s="2"/>
      <c r="AN1245" s="2"/>
    </row>
    <row r="1246" spans="2:40">
      <c r="B1246" s="26">
        <v>2383</v>
      </c>
      <c r="C1246" s="26" t="str">
        <f t="shared" ref="C1246:C1261" si="148">IF(K1246 = "BaseplateSteel","Y","N")</f>
        <v>Y</v>
      </c>
      <c r="D1246" s="26" t="b">
        <f t="shared" ref="D1246:D1261" si="149">OR(P1246 = "Woods_Sureflex", P1246 = "Falk_T10_Grid")</f>
        <v>0</v>
      </c>
      <c r="E1246" s="26" t="str">
        <f t="shared" ref="E1246:E1261" si="150">IF(AND(C1246="Y", D1246=TRUE),"Y","N")</f>
        <v>N</v>
      </c>
      <c r="F1246" s="2" t="s">
        <v>9698</v>
      </c>
      <c r="G1246" s="2" t="str">
        <f t="shared" ref="G1246:G1261" si="151">IF(E1246="Y",F1246,"")</f>
        <v/>
      </c>
      <c r="H1246" s="16" t="s">
        <v>405</v>
      </c>
      <c r="I1246" s="109" t="s">
        <v>3152</v>
      </c>
      <c r="J1246" s="109" t="s">
        <v>9620</v>
      </c>
      <c r="K1246" s="31" t="s">
        <v>7701</v>
      </c>
      <c r="L1246" s="31" t="s">
        <v>7702</v>
      </c>
      <c r="M1246" s="31" t="s">
        <v>7703</v>
      </c>
      <c r="N1246" s="2" t="s">
        <v>8187</v>
      </c>
      <c r="O1246" s="2" t="s">
        <v>7814</v>
      </c>
      <c r="P1246" s="155" t="s">
        <v>7767</v>
      </c>
      <c r="Q1246" s="2" t="s">
        <v>8218</v>
      </c>
      <c r="R1246" s="2" t="s">
        <v>544</v>
      </c>
      <c r="S1246" s="159" t="s">
        <v>9699</v>
      </c>
      <c r="T1246" s="159">
        <v>2970</v>
      </c>
      <c r="U1246" s="159" t="s">
        <v>107</v>
      </c>
      <c r="V1246" s="3" t="s">
        <v>7709</v>
      </c>
      <c r="W1246" s="2">
        <v>240</v>
      </c>
      <c r="X1246" s="2"/>
      <c r="Y1246" s="2"/>
      <c r="Z1246" s="2"/>
      <c r="AA1246" s="2"/>
      <c r="AB1246" s="2"/>
      <c r="AC1246" s="2"/>
      <c r="AD1246" s="2"/>
      <c r="AE1246" s="2"/>
      <c r="AF1246" s="2"/>
      <c r="AG1246" s="2"/>
      <c r="AH1246" s="2"/>
      <c r="AI1246" s="2"/>
      <c r="AJ1246" s="2"/>
      <c r="AK1246" s="2"/>
      <c r="AL1246" s="2"/>
      <c r="AM1246" s="2"/>
      <c r="AN1246" s="2"/>
    </row>
    <row r="1247" spans="2:40">
      <c r="B1247" s="26">
        <v>2384</v>
      </c>
      <c r="C1247" s="26" t="str">
        <f t="shared" si="148"/>
        <v>Y</v>
      </c>
      <c r="D1247" s="26" t="b">
        <f t="shared" si="149"/>
        <v>0</v>
      </c>
      <c r="E1247" s="26" t="str">
        <f t="shared" si="150"/>
        <v>N</v>
      </c>
      <c r="F1247" s="2" t="s">
        <v>9700</v>
      </c>
      <c r="G1247" s="2" t="str">
        <f t="shared" si="151"/>
        <v/>
      </c>
      <c r="H1247" s="16" t="s">
        <v>405</v>
      </c>
      <c r="I1247" s="109" t="s">
        <v>3152</v>
      </c>
      <c r="J1247" s="109" t="s">
        <v>9620</v>
      </c>
      <c r="K1247" s="31" t="s">
        <v>7701</v>
      </c>
      <c r="L1247" s="31" t="s">
        <v>7702</v>
      </c>
      <c r="M1247" s="31" t="s">
        <v>7703</v>
      </c>
      <c r="N1247" s="2" t="s">
        <v>8191</v>
      </c>
      <c r="O1247" s="2" t="s">
        <v>7814</v>
      </c>
      <c r="P1247" s="155" t="s">
        <v>7767</v>
      </c>
      <c r="Q1247" s="2" t="s">
        <v>8218</v>
      </c>
      <c r="R1247" s="2" t="s">
        <v>544</v>
      </c>
      <c r="S1247" s="159" t="s">
        <v>9699</v>
      </c>
      <c r="T1247" s="159">
        <v>2970</v>
      </c>
      <c r="U1247" s="159" t="s">
        <v>107</v>
      </c>
      <c r="V1247" s="3" t="s">
        <v>7709</v>
      </c>
      <c r="W1247" s="2">
        <v>240</v>
      </c>
      <c r="X1247" s="2"/>
      <c r="Y1247" s="2"/>
      <c r="Z1247" s="2"/>
      <c r="AA1247" s="2"/>
      <c r="AB1247" s="2"/>
      <c r="AC1247" s="2"/>
      <c r="AD1247" s="2"/>
      <c r="AE1247" s="2"/>
      <c r="AF1247" s="2"/>
      <c r="AG1247" s="2"/>
      <c r="AH1247" s="2"/>
      <c r="AI1247" s="2"/>
      <c r="AJ1247" s="2"/>
      <c r="AK1247" s="2"/>
      <c r="AL1247" s="2"/>
      <c r="AM1247" s="2"/>
      <c r="AN1247" s="2"/>
    </row>
    <row r="1248" spans="2:40">
      <c r="B1248" s="26">
        <v>2385</v>
      </c>
      <c r="C1248" s="26" t="str">
        <f t="shared" si="148"/>
        <v>Y</v>
      </c>
      <c r="D1248" s="26" t="b">
        <f t="shared" si="149"/>
        <v>0</v>
      </c>
      <c r="E1248" s="26" t="str">
        <f t="shared" si="150"/>
        <v>N</v>
      </c>
      <c r="F1248" s="2" t="s">
        <v>9701</v>
      </c>
      <c r="G1248" s="2" t="str">
        <f t="shared" si="151"/>
        <v/>
      </c>
      <c r="H1248" s="16" t="s">
        <v>405</v>
      </c>
      <c r="I1248" s="109" t="s">
        <v>3152</v>
      </c>
      <c r="J1248" s="109" t="s">
        <v>9620</v>
      </c>
      <c r="K1248" s="31" t="s">
        <v>7701</v>
      </c>
      <c r="L1248" s="31" t="s">
        <v>7702</v>
      </c>
      <c r="M1248" s="31" t="s">
        <v>7703</v>
      </c>
      <c r="N1248" s="2" t="s">
        <v>8695</v>
      </c>
      <c r="O1248" s="2" t="s">
        <v>7814</v>
      </c>
      <c r="P1248" s="155" t="s">
        <v>7767</v>
      </c>
      <c r="Q1248" s="2" t="s">
        <v>8729</v>
      </c>
      <c r="R1248" s="2" t="s">
        <v>544</v>
      </c>
      <c r="S1248" s="159" t="s">
        <v>9702</v>
      </c>
      <c r="T1248" s="159">
        <v>3106</v>
      </c>
      <c r="U1248" s="159" t="s">
        <v>107</v>
      </c>
      <c r="V1248" s="3" t="s">
        <v>7709</v>
      </c>
      <c r="W1248" s="2">
        <v>270</v>
      </c>
      <c r="X1248" s="2"/>
      <c r="Y1248" s="2"/>
      <c r="Z1248" s="2"/>
      <c r="AA1248" s="2"/>
      <c r="AB1248" s="2"/>
      <c r="AC1248" s="2"/>
      <c r="AD1248" s="2"/>
      <c r="AE1248" s="2"/>
      <c r="AF1248" s="2"/>
      <c r="AG1248" s="2"/>
      <c r="AH1248" s="2"/>
      <c r="AI1248" s="2"/>
      <c r="AJ1248" s="2"/>
      <c r="AK1248" s="2"/>
      <c r="AL1248" s="2"/>
      <c r="AM1248" s="2"/>
      <c r="AN1248" s="2"/>
    </row>
    <row r="1249" spans="2:40">
      <c r="B1249" s="26">
        <v>2386</v>
      </c>
      <c r="C1249" s="26" t="str">
        <f t="shared" si="148"/>
        <v>Y</v>
      </c>
      <c r="D1249" s="26" t="b">
        <f t="shared" si="149"/>
        <v>0</v>
      </c>
      <c r="E1249" s="26" t="str">
        <f t="shared" si="150"/>
        <v>N</v>
      </c>
      <c r="F1249" s="2" t="s">
        <v>9703</v>
      </c>
      <c r="G1249" s="2" t="str">
        <f t="shared" si="151"/>
        <v/>
      </c>
      <c r="H1249" s="16" t="s">
        <v>405</v>
      </c>
      <c r="I1249" s="109" t="s">
        <v>3152</v>
      </c>
      <c r="J1249" s="109" t="s">
        <v>9620</v>
      </c>
      <c r="K1249" s="31" t="s">
        <v>7701</v>
      </c>
      <c r="L1249" s="31" t="s">
        <v>7702</v>
      </c>
      <c r="M1249" s="31" t="s">
        <v>7703</v>
      </c>
      <c r="N1249" s="2" t="s">
        <v>8699</v>
      </c>
      <c r="O1249" s="2" t="s">
        <v>7814</v>
      </c>
      <c r="P1249" s="155" t="s">
        <v>7767</v>
      </c>
      <c r="Q1249" s="2" t="s">
        <v>8729</v>
      </c>
      <c r="R1249" s="2" t="s">
        <v>544</v>
      </c>
      <c r="S1249" s="159" t="s">
        <v>9702</v>
      </c>
      <c r="T1249" s="159">
        <v>3106</v>
      </c>
      <c r="U1249" s="159" t="s">
        <v>107</v>
      </c>
      <c r="V1249" s="3" t="s">
        <v>7709</v>
      </c>
      <c r="W1249" s="2">
        <v>270</v>
      </c>
      <c r="X1249" s="2"/>
      <c r="Y1249" s="2"/>
      <c r="Z1249" s="2"/>
      <c r="AA1249" s="2"/>
      <c r="AB1249" s="2"/>
      <c r="AC1249" s="2"/>
      <c r="AD1249" s="2"/>
      <c r="AE1249" s="2"/>
      <c r="AF1249" s="2"/>
      <c r="AG1249" s="2"/>
      <c r="AH1249" s="2"/>
      <c r="AI1249" s="2"/>
      <c r="AJ1249" s="2"/>
      <c r="AK1249" s="2"/>
      <c r="AL1249" s="2"/>
      <c r="AM1249" s="2"/>
      <c r="AN1249" s="2"/>
    </row>
    <row r="1250" spans="2:40">
      <c r="B1250" s="26">
        <v>2387</v>
      </c>
      <c r="C1250" s="26" t="str">
        <f t="shared" si="148"/>
        <v>Y</v>
      </c>
      <c r="D1250" s="26" t="b">
        <f t="shared" si="149"/>
        <v>0</v>
      </c>
      <c r="E1250" s="26" t="str">
        <f t="shared" si="150"/>
        <v>N</v>
      </c>
      <c r="F1250" s="2" t="s">
        <v>9704</v>
      </c>
      <c r="G1250" s="2" t="str">
        <f t="shared" si="151"/>
        <v/>
      </c>
      <c r="H1250" s="16" t="s">
        <v>405</v>
      </c>
      <c r="I1250" s="109" t="s">
        <v>3152</v>
      </c>
      <c r="J1250" s="109" t="s">
        <v>9620</v>
      </c>
      <c r="K1250" s="31" t="s">
        <v>7701</v>
      </c>
      <c r="L1250" s="31" t="s">
        <v>7702</v>
      </c>
      <c r="M1250" s="31" t="s">
        <v>7703</v>
      </c>
      <c r="N1250" s="2" t="s">
        <v>8187</v>
      </c>
      <c r="O1250" s="2" t="s">
        <v>7814</v>
      </c>
      <c r="P1250" s="155" t="s">
        <v>7788</v>
      </c>
      <c r="Q1250" s="2" t="s">
        <v>8083</v>
      </c>
      <c r="R1250" s="2" t="s">
        <v>544</v>
      </c>
      <c r="S1250" s="159" t="s">
        <v>9705</v>
      </c>
      <c r="T1250" s="159">
        <v>2970</v>
      </c>
      <c r="U1250" s="159" t="s">
        <v>107</v>
      </c>
      <c r="V1250" s="3" t="s">
        <v>7709</v>
      </c>
      <c r="W1250" s="2">
        <v>240</v>
      </c>
      <c r="X1250" s="2"/>
      <c r="Y1250" s="2"/>
      <c r="Z1250" s="2"/>
      <c r="AA1250" s="2"/>
      <c r="AB1250" s="2"/>
      <c r="AC1250" s="2"/>
      <c r="AD1250" s="2"/>
      <c r="AE1250" s="2"/>
      <c r="AF1250" s="2"/>
      <c r="AG1250" s="2"/>
      <c r="AH1250" s="2"/>
      <c r="AI1250" s="2"/>
      <c r="AJ1250" s="2"/>
      <c r="AK1250" s="2"/>
      <c r="AL1250" s="2"/>
      <c r="AM1250" s="2"/>
      <c r="AN1250" s="2"/>
    </row>
    <row r="1251" spans="2:40">
      <c r="B1251" s="26">
        <v>2388</v>
      </c>
      <c r="C1251" s="26" t="str">
        <f t="shared" si="148"/>
        <v>Y</v>
      </c>
      <c r="D1251" s="26" t="b">
        <f t="shared" si="149"/>
        <v>0</v>
      </c>
      <c r="E1251" s="26" t="str">
        <f t="shared" si="150"/>
        <v>N</v>
      </c>
      <c r="F1251" s="2" t="s">
        <v>9706</v>
      </c>
      <c r="G1251" s="2" t="str">
        <f t="shared" si="151"/>
        <v/>
      </c>
      <c r="H1251" s="16" t="s">
        <v>405</v>
      </c>
      <c r="I1251" s="109" t="s">
        <v>3152</v>
      </c>
      <c r="J1251" s="109" t="s">
        <v>9620</v>
      </c>
      <c r="K1251" s="31" t="s">
        <v>7701</v>
      </c>
      <c r="L1251" s="31" t="s">
        <v>7702</v>
      </c>
      <c r="M1251" s="31" t="s">
        <v>7703</v>
      </c>
      <c r="N1251" s="2" t="s">
        <v>8191</v>
      </c>
      <c r="O1251" s="2" t="s">
        <v>7814</v>
      </c>
      <c r="P1251" s="155" t="s">
        <v>7788</v>
      </c>
      <c r="Q1251" s="2" t="s">
        <v>8083</v>
      </c>
      <c r="R1251" s="2" t="s">
        <v>544</v>
      </c>
      <c r="S1251" s="159" t="s">
        <v>9705</v>
      </c>
      <c r="T1251" s="159">
        <v>2970</v>
      </c>
      <c r="U1251" s="159" t="s">
        <v>107</v>
      </c>
      <c r="V1251" s="3" t="s">
        <v>7709</v>
      </c>
      <c r="W1251" s="2">
        <v>240</v>
      </c>
      <c r="X1251" s="2"/>
      <c r="Y1251" s="2"/>
      <c r="Z1251" s="2"/>
      <c r="AA1251" s="2"/>
      <c r="AB1251" s="2"/>
      <c r="AC1251" s="2"/>
      <c r="AD1251" s="2"/>
      <c r="AE1251" s="2"/>
      <c r="AF1251" s="2"/>
      <c r="AG1251" s="2"/>
      <c r="AH1251" s="2"/>
      <c r="AI1251" s="2"/>
      <c r="AJ1251" s="2"/>
      <c r="AK1251" s="2"/>
      <c r="AL1251" s="2"/>
      <c r="AM1251" s="2"/>
      <c r="AN1251" s="2"/>
    </row>
    <row r="1252" spans="2:40">
      <c r="B1252" s="26">
        <v>2389</v>
      </c>
      <c r="C1252" s="26" t="str">
        <f t="shared" si="148"/>
        <v>Y</v>
      </c>
      <c r="D1252" s="26" t="b">
        <f t="shared" si="149"/>
        <v>0</v>
      </c>
      <c r="E1252" s="26" t="str">
        <f t="shared" si="150"/>
        <v>N</v>
      </c>
      <c r="F1252" s="2" t="s">
        <v>9707</v>
      </c>
      <c r="G1252" s="2" t="str">
        <f t="shared" si="151"/>
        <v/>
      </c>
      <c r="H1252" s="16" t="s">
        <v>405</v>
      </c>
      <c r="I1252" s="109" t="s">
        <v>3152</v>
      </c>
      <c r="J1252" s="109" t="s">
        <v>9620</v>
      </c>
      <c r="K1252" s="31" t="s">
        <v>7701</v>
      </c>
      <c r="L1252" s="31" t="s">
        <v>7702</v>
      </c>
      <c r="M1252" s="31" t="s">
        <v>7703</v>
      </c>
      <c r="N1252" s="2" t="s">
        <v>8695</v>
      </c>
      <c r="O1252" s="2" t="s">
        <v>7814</v>
      </c>
      <c r="P1252" s="155" t="s">
        <v>7788</v>
      </c>
      <c r="Q1252" s="2" t="s">
        <v>8383</v>
      </c>
      <c r="R1252" s="2" t="s">
        <v>544</v>
      </c>
      <c r="S1252" s="159" t="s">
        <v>9708</v>
      </c>
      <c r="T1252" s="159">
        <v>3106</v>
      </c>
      <c r="U1252" s="159" t="s">
        <v>107</v>
      </c>
      <c r="V1252" s="3" t="s">
        <v>7709</v>
      </c>
      <c r="W1252" s="2">
        <v>270</v>
      </c>
      <c r="X1252" s="2"/>
      <c r="Y1252" s="2"/>
      <c r="Z1252" s="2"/>
      <c r="AA1252" s="2"/>
      <c r="AB1252" s="2"/>
      <c r="AC1252" s="2"/>
      <c r="AD1252" s="2"/>
      <c r="AE1252" s="2"/>
      <c r="AF1252" s="2"/>
      <c r="AG1252" s="2"/>
      <c r="AH1252" s="2"/>
      <c r="AI1252" s="2"/>
      <c r="AJ1252" s="2"/>
      <c r="AK1252" s="2"/>
      <c r="AL1252" s="2"/>
      <c r="AM1252" s="2"/>
      <c r="AN1252" s="2"/>
    </row>
    <row r="1253" spans="2:40">
      <c r="B1253" s="26">
        <v>2390</v>
      </c>
      <c r="C1253" s="26" t="str">
        <f t="shared" si="148"/>
        <v>Y</v>
      </c>
      <c r="D1253" s="26" t="b">
        <f t="shared" si="149"/>
        <v>0</v>
      </c>
      <c r="E1253" s="26" t="str">
        <f t="shared" si="150"/>
        <v>N</v>
      </c>
      <c r="F1253" s="2" t="s">
        <v>9709</v>
      </c>
      <c r="G1253" s="2" t="str">
        <f t="shared" si="151"/>
        <v/>
      </c>
      <c r="H1253" s="16" t="s">
        <v>405</v>
      </c>
      <c r="I1253" s="109" t="s">
        <v>3152</v>
      </c>
      <c r="J1253" s="109" t="s">
        <v>9620</v>
      </c>
      <c r="K1253" s="31" t="s">
        <v>7701</v>
      </c>
      <c r="L1253" s="31" t="s">
        <v>7702</v>
      </c>
      <c r="M1253" s="31" t="s">
        <v>7703</v>
      </c>
      <c r="N1253" s="2" t="s">
        <v>8699</v>
      </c>
      <c r="O1253" s="2" t="s">
        <v>7814</v>
      </c>
      <c r="P1253" s="155" t="s">
        <v>7788</v>
      </c>
      <c r="Q1253" s="2" t="s">
        <v>8383</v>
      </c>
      <c r="R1253" s="2" t="s">
        <v>544</v>
      </c>
      <c r="S1253" s="159" t="s">
        <v>9708</v>
      </c>
      <c r="T1253" s="159">
        <v>3106</v>
      </c>
      <c r="U1253" s="159" t="s">
        <v>107</v>
      </c>
      <c r="V1253" s="3" t="s">
        <v>7709</v>
      </c>
      <c r="W1253" s="2">
        <v>270</v>
      </c>
      <c r="X1253" s="2"/>
      <c r="Y1253" s="2"/>
      <c r="Z1253" s="2"/>
      <c r="AA1253" s="2"/>
      <c r="AB1253" s="2"/>
      <c r="AC1253" s="2"/>
      <c r="AD1253" s="2"/>
      <c r="AE1253" s="2"/>
      <c r="AF1253" s="2"/>
      <c r="AG1253" s="2"/>
      <c r="AH1253" s="2"/>
      <c r="AI1253" s="2"/>
      <c r="AJ1253" s="2"/>
      <c r="AK1253" s="2"/>
      <c r="AL1253" s="2"/>
      <c r="AM1253" s="2"/>
      <c r="AN1253" s="2"/>
    </row>
    <row r="1254" spans="2:40">
      <c r="B1254" s="26">
        <v>2391</v>
      </c>
      <c r="C1254" s="26" t="str">
        <f t="shared" si="148"/>
        <v>Y</v>
      </c>
      <c r="D1254" s="26" t="b">
        <f t="shared" si="149"/>
        <v>0</v>
      </c>
      <c r="E1254" s="26" t="str">
        <f t="shared" si="150"/>
        <v>N</v>
      </c>
      <c r="F1254" s="2" t="s">
        <v>9710</v>
      </c>
      <c r="G1254" s="2" t="str">
        <f t="shared" si="151"/>
        <v/>
      </c>
      <c r="H1254" s="16" t="s">
        <v>405</v>
      </c>
      <c r="I1254" s="109" t="s">
        <v>3152</v>
      </c>
      <c r="J1254" s="109" t="s">
        <v>9620</v>
      </c>
      <c r="K1254" s="31" t="s">
        <v>7701</v>
      </c>
      <c r="L1254" s="31" t="s">
        <v>7702</v>
      </c>
      <c r="M1254" s="31" t="s">
        <v>7703</v>
      </c>
      <c r="N1254" s="2" t="s">
        <v>8954</v>
      </c>
      <c r="O1254" s="2" t="s">
        <v>7814</v>
      </c>
      <c r="P1254" s="155" t="s">
        <v>7788</v>
      </c>
      <c r="Q1254" s="2" t="s">
        <v>9024</v>
      </c>
      <c r="R1254" s="2" t="s">
        <v>544</v>
      </c>
      <c r="S1254" s="159" t="s">
        <v>9711</v>
      </c>
      <c r="T1254" s="159">
        <v>3580</v>
      </c>
      <c r="U1254" s="159" t="s">
        <v>107</v>
      </c>
      <c r="V1254" s="3" t="s">
        <v>7709</v>
      </c>
      <c r="W1254" s="2">
        <v>350</v>
      </c>
      <c r="X1254" s="2"/>
      <c r="Y1254" s="2"/>
      <c r="Z1254" s="2"/>
      <c r="AA1254" s="2"/>
      <c r="AB1254" s="2"/>
      <c r="AC1254" s="2"/>
      <c r="AD1254" s="2"/>
      <c r="AE1254" s="2"/>
      <c r="AF1254" s="2"/>
      <c r="AG1254" s="2"/>
      <c r="AH1254" s="2"/>
      <c r="AI1254" s="2"/>
      <c r="AJ1254" s="2"/>
      <c r="AK1254" s="2"/>
      <c r="AL1254" s="2"/>
      <c r="AM1254" s="2"/>
      <c r="AN1254" s="2"/>
    </row>
    <row r="1255" spans="2:40">
      <c r="B1255" s="26">
        <v>2392</v>
      </c>
      <c r="C1255" s="26" t="str">
        <f t="shared" si="148"/>
        <v>Y</v>
      </c>
      <c r="D1255" s="26" t="b">
        <f t="shared" si="149"/>
        <v>0</v>
      </c>
      <c r="E1255" s="26" t="str">
        <f t="shared" si="150"/>
        <v>N</v>
      </c>
      <c r="F1255" s="2" t="s">
        <v>9712</v>
      </c>
      <c r="G1255" s="2" t="str">
        <f t="shared" si="151"/>
        <v/>
      </c>
      <c r="H1255" s="16" t="s">
        <v>405</v>
      </c>
      <c r="I1255" s="109" t="s">
        <v>3152</v>
      </c>
      <c r="J1255" s="109" t="s">
        <v>9620</v>
      </c>
      <c r="K1255" s="31" t="s">
        <v>7701</v>
      </c>
      <c r="L1255" s="31" t="s">
        <v>7702</v>
      </c>
      <c r="M1255" s="31" t="s">
        <v>7703</v>
      </c>
      <c r="N1255" s="2" t="s">
        <v>8958</v>
      </c>
      <c r="O1255" s="2" t="s">
        <v>7814</v>
      </c>
      <c r="P1255" s="155" t="s">
        <v>7788</v>
      </c>
      <c r="Q1255" s="2" t="s">
        <v>9024</v>
      </c>
      <c r="R1255" s="2" t="s">
        <v>544</v>
      </c>
      <c r="S1255" s="159" t="s">
        <v>9711</v>
      </c>
      <c r="T1255" s="159">
        <v>3580</v>
      </c>
      <c r="U1255" s="159" t="s">
        <v>107</v>
      </c>
      <c r="V1255" s="3" t="s">
        <v>7709</v>
      </c>
      <c r="W1255" s="2">
        <v>350</v>
      </c>
      <c r="X1255" s="2"/>
      <c r="Y1255" s="2"/>
      <c r="Z1255" s="2"/>
      <c r="AA1255" s="2"/>
      <c r="AB1255" s="2"/>
      <c r="AC1255" s="2"/>
      <c r="AD1255" s="2"/>
      <c r="AE1255" s="2"/>
      <c r="AF1255" s="2"/>
      <c r="AG1255" s="2"/>
      <c r="AH1255" s="2"/>
      <c r="AI1255" s="2"/>
      <c r="AJ1255" s="2"/>
      <c r="AK1255" s="2"/>
      <c r="AL1255" s="2"/>
      <c r="AM1255" s="2"/>
      <c r="AN1255" s="2"/>
    </row>
    <row r="1256" spans="2:40">
      <c r="B1256" s="26">
        <v>2393</v>
      </c>
      <c r="C1256" s="26" t="str">
        <f t="shared" si="148"/>
        <v>Y</v>
      </c>
      <c r="D1256" s="26" t="b">
        <f t="shared" si="149"/>
        <v>0</v>
      </c>
      <c r="E1256" s="26" t="str">
        <f t="shared" si="150"/>
        <v>N</v>
      </c>
      <c r="F1256" s="2" t="s">
        <v>9713</v>
      </c>
      <c r="G1256" s="2" t="str">
        <f t="shared" si="151"/>
        <v/>
      </c>
      <c r="H1256" s="16" t="s">
        <v>405</v>
      </c>
      <c r="I1256" s="109" t="s">
        <v>3152</v>
      </c>
      <c r="J1256" s="109" t="s">
        <v>9620</v>
      </c>
      <c r="K1256" s="31" t="s">
        <v>7701</v>
      </c>
      <c r="L1256" s="31" t="s">
        <v>7702</v>
      </c>
      <c r="M1256" s="31" t="s">
        <v>7703</v>
      </c>
      <c r="N1256" s="2" t="s">
        <v>8326</v>
      </c>
      <c r="O1256" s="2" t="s">
        <v>7814</v>
      </c>
      <c r="P1256" s="155" t="s">
        <v>7788</v>
      </c>
      <c r="Q1256" s="2" t="s">
        <v>8083</v>
      </c>
      <c r="R1256" s="2" t="s">
        <v>544</v>
      </c>
      <c r="S1256" s="159" t="s">
        <v>9714</v>
      </c>
      <c r="T1256" s="159">
        <v>3445</v>
      </c>
      <c r="U1256" s="159" t="s">
        <v>107</v>
      </c>
      <c r="V1256" s="3" t="s">
        <v>7709</v>
      </c>
      <c r="W1256" s="2">
        <v>350</v>
      </c>
      <c r="X1256" s="2"/>
      <c r="Y1256" s="2"/>
      <c r="Z1256" s="2"/>
      <c r="AA1256" s="2"/>
      <c r="AB1256" s="2"/>
      <c r="AC1256" s="2"/>
      <c r="AD1256" s="2"/>
      <c r="AE1256" s="2"/>
      <c r="AF1256" s="2"/>
      <c r="AG1256" s="2"/>
      <c r="AH1256" s="2"/>
      <c r="AI1256" s="2"/>
      <c r="AJ1256" s="2"/>
      <c r="AK1256" s="2"/>
      <c r="AL1256" s="2"/>
      <c r="AM1256" s="2"/>
      <c r="AN1256" s="2"/>
    </row>
    <row r="1257" spans="2:40">
      <c r="B1257" s="26">
        <v>2394</v>
      </c>
      <c r="C1257" s="26" t="str">
        <f t="shared" si="148"/>
        <v>Y</v>
      </c>
      <c r="D1257" s="26" t="b">
        <f t="shared" si="149"/>
        <v>0</v>
      </c>
      <c r="E1257" s="26" t="str">
        <f t="shared" si="150"/>
        <v>N</v>
      </c>
      <c r="F1257" s="2" t="s">
        <v>9715</v>
      </c>
      <c r="G1257" s="2" t="str">
        <f t="shared" si="151"/>
        <v/>
      </c>
      <c r="H1257" s="16" t="s">
        <v>405</v>
      </c>
      <c r="I1257" s="109" t="s">
        <v>3152</v>
      </c>
      <c r="J1257" s="109" t="s">
        <v>9620</v>
      </c>
      <c r="K1257" s="31" t="s">
        <v>7701</v>
      </c>
      <c r="L1257" s="31" t="s">
        <v>7702</v>
      </c>
      <c r="M1257" s="31" t="s">
        <v>7703</v>
      </c>
      <c r="N1257" s="2" t="s">
        <v>8329</v>
      </c>
      <c r="O1257" s="2" t="s">
        <v>7814</v>
      </c>
      <c r="P1257" s="155" t="s">
        <v>7788</v>
      </c>
      <c r="Q1257" s="2" t="s">
        <v>8083</v>
      </c>
      <c r="R1257" s="2" t="s">
        <v>544</v>
      </c>
      <c r="S1257" s="159" t="s">
        <v>9714</v>
      </c>
      <c r="T1257" s="159">
        <v>3445</v>
      </c>
      <c r="U1257" s="159" t="s">
        <v>107</v>
      </c>
      <c r="V1257" s="3" t="s">
        <v>7709</v>
      </c>
      <c r="W1257" s="2">
        <v>350</v>
      </c>
      <c r="X1257" s="2"/>
      <c r="Y1257" s="2"/>
      <c r="Z1257" s="2"/>
      <c r="AA1257" s="2"/>
      <c r="AB1257" s="2"/>
      <c r="AC1257" s="2"/>
      <c r="AD1257" s="2"/>
      <c r="AE1257" s="2"/>
      <c r="AF1257" s="2"/>
      <c r="AG1257" s="2"/>
      <c r="AH1257" s="2"/>
      <c r="AI1257" s="2"/>
      <c r="AJ1257" s="2"/>
      <c r="AK1257" s="2"/>
      <c r="AL1257" s="2"/>
      <c r="AM1257" s="2"/>
      <c r="AN1257" s="2"/>
    </row>
    <row r="1258" spans="2:40">
      <c r="B1258" s="26">
        <v>2395</v>
      </c>
      <c r="C1258" s="26" t="str">
        <f t="shared" si="148"/>
        <v>Y</v>
      </c>
      <c r="D1258" s="26" t="b">
        <f t="shared" si="149"/>
        <v>0</v>
      </c>
      <c r="E1258" s="26" t="str">
        <f t="shared" si="150"/>
        <v>N</v>
      </c>
      <c r="F1258" s="2" t="s">
        <v>9716</v>
      </c>
      <c r="G1258" s="2" t="str">
        <f t="shared" si="151"/>
        <v/>
      </c>
      <c r="H1258" s="16" t="s">
        <v>405</v>
      </c>
      <c r="I1258" s="109" t="s">
        <v>3152</v>
      </c>
      <c r="J1258" s="109" t="s">
        <v>9620</v>
      </c>
      <c r="K1258" s="31" t="s">
        <v>7701</v>
      </c>
      <c r="L1258" s="31" t="s">
        <v>7702</v>
      </c>
      <c r="M1258" s="31" t="s">
        <v>7703</v>
      </c>
      <c r="N1258" s="2" t="s">
        <v>8982</v>
      </c>
      <c r="O1258" s="2" t="s">
        <v>7814</v>
      </c>
      <c r="P1258" s="155" t="s">
        <v>7788</v>
      </c>
      <c r="Q1258" s="2" t="s">
        <v>9031</v>
      </c>
      <c r="R1258" s="2" t="s">
        <v>544</v>
      </c>
      <c r="S1258" s="159" t="s">
        <v>9717</v>
      </c>
      <c r="T1258" s="159">
        <v>4943</v>
      </c>
      <c r="U1258" s="159" t="s">
        <v>107</v>
      </c>
      <c r="V1258" s="3" t="s">
        <v>7709</v>
      </c>
      <c r="W1258" s="2">
        <v>420</v>
      </c>
      <c r="X1258" s="2"/>
      <c r="Y1258" s="2"/>
      <c r="Z1258" s="2"/>
      <c r="AA1258" s="2"/>
      <c r="AB1258" s="2"/>
      <c r="AC1258" s="2"/>
      <c r="AD1258" s="2"/>
      <c r="AE1258" s="2"/>
      <c r="AF1258" s="2"/>
      <c r="AG1258" s="2"/>
      <c r="AH1258" s="2"/>
      <c r="AI1258" s="2"/>
      <c r="AJ1258" s="2"/>
      <c r="AK1258" s="2"/>
      <c r="AL1258" s="2"/>
      <c r="AM1258" s="2"/>
      <c r="AN1258" s="2"/>
    </row>
    <row r="1259" spans="2:40">
      <c r="B1259" s="26">
        <v>2396</v>
      </c>
      <c r="C1259" s="26" t="str">
        <f t="shared" si="148"/>
        <v>Y</v>
      </c>
      <c r="D1259" s="26" t="b">
        <f t="shared" si="149"/>
        <v>0</v>
      </c>
      <c r="E1259" s="26" t="str">
        <f t="shared" si="150"/>
        <v>N</v>
      </c>
      <c r="F1259" s="2" t="s">
        <v>9718</v>
      </c>
      <c r="G1259" s="2" t="str">
        <f t="shared" si="151"/>
        <v/>
      </c>
      <c r="H1259" s="16" t="s">
        <v>405</v>
      </c>
      <c r="I1259" s="109" t="s">
        <v>3152</v>
      </c>
      <c r="J1259" s="109" t="s">
        <v>9620</v>
      </c>
      <c r="K1259" s="31" t="s">
        <v>7701</v>
      </c>
      <c r="L1259" s="31" t="s">
        <v>7702</v>
      </c>
      <c r="M1259" s="31" t="s">
        <v>7703</v>
      </c>
      <c r="N1259" s="2" t="s">
        <v>8986</v>
      </c>
      <c r="O1259" s="2" t="s">
        <v>7814</v>
      </c>
      <c r="P1259" s="155" t="s">
        <v>7788</v>
      </c>
      <c r="Q1259" s="2" t="s">
        <v>9031</v>
      </c>
      <c r="R1259" s="2" t="s">
        <v>544</v>
      </c>
      <c r="S1259" s="159" t="s">
        <v>9719</v>
      </c>
      <c r="T1259" s="159">
        <v>4943</v>
      </c>
      <c r="U1259" s="159" t="s">
        <v>107</v>
      </c>
      <c r="V1259" s="3" t="s">
        <v>7709</v>
      </c>
      <c r="W1259" s="2">
        <v>420</v>
      </c>
      <c r="X1259" s="2"/>
      <c r="Y1259" s="2"/>
      <c r="Z1259" s="2"/>
      <c r="AA1259" s="2"/>
      <c r="AB1259" s="2"/>
      <c r="AC1259" s="2"/>
      <c r="AD1259" s="2"/>
      <c r="AE1259" s="2"/>
      <c r="AF1259" s="2"/>
      <c r="AG1259" s="2"/>
      <c r="AH1259" s="2"/>
      <c r="AI1259" s="2"/>
      <c r="AJ1259" s="2"/>
      <c r="AK1259" s="2"/>
      <c r="AL1259" s="2"/>
      <c r="AM1259" s="2"/>
      <c r="AN1259" s="2"/>
    </row>
    <row r="1260" spans="2:40">
      <c r="B1260" s="26">
        <v>2397</v>
      </c>
      <c r="C1260" s="26" t="str">
        <f t="shared" si="148"/>
        <v>Y</v>
      </c>
      <c r="D1260" s="26" t="b">
        <f t="shared" si="149"/>
        <v>0</v>
      </c>
      <c r="E1260" s="26" t="str">
        <f t="shared" si="150"/>
        <v>N</v>
      </c>
      <c r="F1260" s="2" t="s">
        <v>9720</v>
      </c>
      <c r="G1260" s="2" t="str">
        <f t="shared" si="151"/>
        <v/>
      </c>
      <c r="H1260" s="16" t="s">
        <v>405</v>
      </c>
      <c r="I1260" s="109" t="s">
        <v>3152</v>
      </c>
      <c r="J1260" s="109" t="s">
        <v>9620</v>
      </c>
      <c r="K1260" s="31" t="s">
        <v>7701</v>
      </c>
      <c r="L1260" s="31" t="s">
        <v>7702</v>
      </c>
      <c r="M1260" s="31" t="s">
        <v>7703</v>
      </c>
      <c r="N1260" s="2" t="s">
        <v>8331</v>
      </c>
      <c r="O1260" s="2" t="s">
        <v>7814</v>
      </c>
      <c r="P1260" s="155" t="s">
        <v>7788</v>
      </c>
      <c r="Q1260" s="2" t="s">
        <v>8383</v>
      </c>
      <c r="R1260" s="2" t="s">
        <v>544</v>
      </c>
      <c r="S1260" s="159" t="s">
        <v>9721</v>
      </c>
      <c r="T1260" s="159">
        <v>4943</v>
      </c>
      <c r="U1260" s="159" t="s">
        <v>107</v>
      </c>
      <c r="V1260" s="3" t="s">
        <v>7709</v>
      </c>
      <c r="W1260" s="2">
        <v>420</v>
      </c>
      <c r="X1260" s="2"/>
      <c r="Y1260" s="2"/>
      <c r="Z1260" s="2"/>
      <c r="AA1260" s="2"/>
      <c r="AB1260" s="2"/>
      <c r="AC1260" s="2"/>
      <c r="AD1260" s="2"/>
      <c r="AE1260" s="2"/>
      <c r="AF1260" s="2"/>
      <c r="AG1260" s="2"/>
      <c r="AH1260" s="2"/>
      <c r="AI1260" s="2"/>
      <c r="AJ1260" s="2"/>
      <c r="AK1260" s="2"/>
      <c r="AL1260" s="2"/>
      <c r="AM1260" s="2"/>
      <c r="AN1260" s="2"/>
    </row>
    <row r="1261" spans="2:40">
      <c r="B1261" s="26">
        <v>2398</v>
      </c>
      <c r="C1261" s="26" t="str">
        <f t="shared" si="148"/>
        <v>Y</v>
      </c>
      <c r="D1261" s="26" t="b">
        <f t="shared" si="149"/>
        <v>0</v>
      </c>
      <c r="E1261" s="26" t="str">
        <f t="shared" si="150"/>
        <v>N</v>
      </c>
      <c r="F1261" s="2" t="s">
        <v>9722</v>
      </c>
      <c r="G1261" s="2" t="str">
        <f t="shared" si="151"/>
        <v/>
      </c>
      <c r="H1261" s="16" t="s">
        <v>405</v>
      </c>
      <c r="I1261" s="109" t="s">
        <v>3152</v>
      </c>
      <c r="J1261" s="109" t="s">
        <v>9620</v>
      </c>
      <c r="K1261" s="31" t="s">
        <v>7701</v>
      </c>
      <c r="L1261" s="31" t="s">
        <v>7702</v>
      </c>
      <c r="M1261" s="31" t="s">
        <v>7703</v>
      </c>
      <c r="N1261" s="2" t="s">
        <v>8335</v>
      </c>
      <c r="O1261" s="2" t="s">
        <v>7814</v>
      </c>
      <c r="P1261" s="155" t="s">
        <v>7788</v>
      </c>
      <c r="Q1261" s="2" t="s">
        <v>8383</v>
      </c>
      <c r="R1261" s="2" t="s">
        <v>544</v>
      </c>
      <c r="S1261" s="159" t="s">
        <v>9723</v>
      </c>
      <c r="T1261" s="159">
        <v>4943</v>
      </c>
      <c r="U1261" s="159" t="s">
        <v>107</v>
      </c>
      <c r="V1261" s="3" t="s">
        <v>7709</v>
      </c>
      <c r="W1261" s="2">
        <v>420</v>
      </c>
      <c r="X1261" s="2"/>
      <c r="Y1261" s="2"/>
      <c r="Z1261" s="2"/>
      <c r="AA1261" s="2"/>
      <c r="AB1261" s="2"/>
      <c r="AC1261" s="2"/>
      <c r="AD1261" s="2"/>
      <c r="AE1261" s="2"/>
      <c r="AF1261" s="2"/>
      <c r="AG1261" s="2"/>
      <c r="AH1261" s="2"/>
      <c r="AI1261" s="2"/>
      <c r="AJ1261" s="2"/>
      <c r="AK1261" s="2"/>
      <c r="AL1261" s="2"/>
      <c r="AM1261" s="2"/>
      <c r="AN1261" s="2"/>
    </row>
    <row r="1262" spans="2:40">
      <c r="B1262" s="26">
        <v>2439</v>
      </c>
      <c r="C1262" s="26" t="str">
        <f t="shared" ref="C1262:C1297" si="152">IF(K1262 = "BaseplateSteel","Y","N")</f>
        <v>N</v>
      </c>
      <c r="D1262" s="26" t="b">
        <f t="shared" ref="D1262:D1297" si="153">OR(P1262 = "Woods_Sureflex", P1262 = "Falk_T10_Grid")</f>
        <v>0</v>
      </c>
      <c r="E1262" s="26" t="str">
        <f t="shared" ref="E1262:E1297" si="154">IF(AND(C1262="Y", D1262=TRUE),"Y","N")</f>
        <v>N</v>
      </c>
      <c r="F1262" s="2" t="s">
        <v>9724</v>
      </c>
      <c r="G1262" s="2" t="str">
        <f t="shared" ref="G1262:G1297" si="155">IF(E1262="Y",F1262,"")</f>
        <v/>
      </c>
      <c r="H1262" s="16" t="s">
        <v>405</v>
      </c>
      <c r="I1262" s="109" t="s">
        <v>3152</v>
      </c>
      <c r="J1262" s="109" t="s">
        <v>9620</v>
      </c>
      <c r="K1262" s="8" t="s">
        <v>7887</v>
      </c>
      <c r="L1262" s="8" t="s">
        <v>7887</v>
      </c>
      <c r="M1262" s="31" t="s">
        <v>7888</v>
      </c>
      <c r="P1262" s="155"/>
      <c r="R1262" s="2" t="s">
        <v>544</v>
      </c>
      <c r="S1262" s="25" t="s">
        <v>9725</v>
      </c>
      <c r="T1262" s="159">
        <v>0</v>
      </c>
      <c r="U1262" s="159" t="s">
        <v>14326</v>
      </c>
      <c r="V1262" s="3" t="s">
        <v>552</v>
      </c>
      <c r="X1262" s="2"/>
      <c r="Y1262" s="2"/>
      <c r="Z1262" s="2"/>
      <c r="AA1262" s="2"/>
      <c r="AB1262" s="2"/>
      <c r="AC1262" s="2"/>
      <c r="AD1262" s="2"/>
      <c r="AE1262" s="2"/>
      <c r="AF1262" s="2"/>
      <c r="AG1262" s="2"/>
      <c r="AH1262" s="2"/>
      <c r="AI1262" s="2"/>
      <c r="AJ1262" s="2"/>
      <c r="AK1262" s="2"/>
      <c r="AL1262" s="2"/>
      <c r="AM1262" s="2"/>
      <c r="AN1262" s="2"/>
    </row>
    <row r="1263" spans="2:40">
      <c r="B1263" s="26">
        <v>2440</v>
      </c>
      <c r="C1263" s="26" t="str">
        <f t="shared" si="152"/>
        <v>Y</v>
      </c>
      <c r="D1263" s="26" t="b">
        <f t="shared" si="153"/>
        <v>1</v>
      </c>
      <c r="E1263" s="26" t="str">
        <f t="shared" si="154"/>
        <v>Y</v>
      </c>
      <c r="F1263" s="2" t="s">
        <v>9726</v>
      </c>
      <c r="G1263" s="2" t="str">
        <f t="shared" si="155"/>
        <v>ConTab_BOM_KP_Baseplates_2440</v>
      </c>
      <c r="H1263" s="16" t="s">
        <v>405</v>
      </c>
      <c r="I1263" s="33" t="s">
        <v>3157</v>
      </c>
      <c r="J1263" s="33" t="s">
        <v>9727</v>
      </c>
      <c r="K1263" s="31" t="s">
        <v>7701</v>
      </c>
      <c r="L1263" s="31" t="s">
        <v>7702</v>
      </c>
      <c r="M1263" s="31" t="s">
        <v>7703</v>
      </c>
      <c r="N1263" s="2" t="s">
        <v>8326</v>
      </c>
      <c r="O1263" s="2" t="s">
        <v>7705</v>
      </c>
      <c r="P1263" s="155" t="s">
        <v>7737</v>
      </c>
      <c r="Q1263" s="2" t="s">
        <v>8332</v>
      </c>
      <c r="R1263" s="2">
        <v>96700880</v>
      </c>
      <c r="S1263" s="159" t="s">
        <v>9728</v>
      </c>
      <c r="T1263" s="159">
        <v>3547</v>
      </c>
      <c r="U1263" s="159" t="s">
        <v>107</v>
      </c>
      <c r="V1263" s="3" t="s">
        <v>7709</v>
      </c>
      <c r="W1263" s="24">
        <v>380</v>
      </c>
      <c r="X1263" s="2"/>
      <c r="Y1263" s="2"/>
      <c r="Z1263" s="2"/>
      <c r="AA1263" s="2"/>
      <c r="AB1263" s="2"/>
      <c r="AC1263" s="2"/>
      <c r="AD1263" s="2"/>
      <c r="AE1263" s="2"/>
      <c r="AF1263" s="2"/>
      <c r="AG1263" s="2"/>
      <c r="AH1263" s="2"/>
      <c r="AI1263" s="2"/>
      <c r="AJ1263" s="2"/>
      <c r="AK1263" s="2"/>
      <c r="AL1263" s="2"/>
      <c r="AM1263" s="2"/>
      <c r="AN1263" s="2"/>
    </row>
    <row r="1264" spans="2:40">
      <c r="B1264" s="26">
        <v>2441</v>
      </c>
      <c r="C1264" s="26" t="str">
        <f t="shared" si="152"/>
        <v>Y</v>
      </c>
      <c r="D1264" s="26" t="b">
        <f t="shared" si="153"/>
        <v>1</v>
      </c>
      <c r="E1264" s="26" t="str">
        <f t="shared" si="154"/>
        <v>Y</v>
      </c>
      <c r="F1264" s="2" t="s">
        <v>9729</v>
      </c>
      <c r="G1264" s="2" t="str">
        <f t="shared" si="155"/>
        <v>ConTab_BOM_KP_Baseplates_2441</v>
      </c>
      <c r="H1264" s="16" t="s">
        <v>405</v>
      </c>
      <c r="I1264" s="33" t="s">
        <v>3157</v>
      </c>
      <c r="J1264" s="33" t="s">
        <v>9727</v>
      </c>
      <c r="K1264" s="31" t="s">
        <v>7701</v>
      </c>
      <c r="L1264" s="31" t="s">
        <v>7702</v>
      </c>
      <c r="M1264" s="31" t="s">
        <v>7703</v>
      </c>
      <c r="N1264" s="2" t="s">
        <v>8329</v>
      </c>
      <c r="O1264" s="2" t="s">
        <v>7705</v>
      </c>
      <c r="P1264" s="155" t="s">
        <v>7737</v>
      </c>
      <c r="Q1264" s="2" t="s">
        <v>8332</v>
      </c>
      <c r="R1264" s="2">
        <v>96700880</v>
      </c>
      <c r="S1264" s="159" t="s">
        <v>9728</v>
      </c>
      <c r="T1264" s="159">
        <v>3547</v>
      </c>
      <c r="U1264" s="159" t="s">
        <v>107</v>
      </c>
      <c r="V1264" s="3" t="s">
        <v>7709</v>
      </c>
      <c r="W1264" s="24">
        <v>380</v>
      </c>
      <c r="X1264" s="2"/>
      <c r="Y1264" s="2"/>
      <c r="Z1264" s="2"/>
      <c r="AA1264" s="2"/>
      <c r="AB1264" s="2"/>
      <c r="AC1264" s="2"/>
      <c r="AD1264" s="2"/>
      <c r="AE1264" s="2"/>
      <c r="AF1264" s="2"/>
      <c r="AG1264" s="2"/>
      <c r="AH1264" s="2"/>
      <c r="AI1264" s="2"/>
      <c r="AJ1264" s="2"/>
      <c r="AK1264" s="2"/>
      <c r="AL1264" s="2"/>
      <c r="AM1264" s="2"/>
      <c r="AN1264" s="2"/>
    </row>
    <row r="1265" spans="2:40">
      <c r="B1265" s="26">
        <v>2442</v>
      </c>
      <c r="C1265" s="26" t="str">
        <f t="shared" si="152"/>
        <v>Y</v>
      </c>
      <c r="D1265" s="26" t="b">
        <f t="shared" si="153"/>
        <v>1</v>
      </c>
      <c r="E1265" s="26" t="str">
        <f t="shared" si="154"/>
        <v>Y</v>
      </c>
      <c r="F1265" s="2" t="s">
        <v>9730</v>
      </c>
      <c r="G1265" s="2" t="str">
        <f t="shared" si="155"/>
        <v>ConTab_BOM_KP_Baseplates_2442</v>
      </c>
      <c r="H1265" s="16" t="s">
        <v>405</v>
      </c>
      <c r="I1265" s="33" t="s">
        <v>3157</v>
      </c>
      <c r="J1265" s="33" t="s">
        <v>9727</v>
      </c>
      <c r="K1265" s="31" t="s">
        <v>7701</v>
      </c>
      <c r="L1265" s="31" t="s">
        <v>7702</v>
      </c>
      <c r="M1265" s="31" t="s">
        <v>7703</v>
      </c>
      <c r="N1265" s="2" t="s">
        <v>8982</v>
      </c>
      <c r="O1265" s="2" t="s">
        <v>7705</v>
      </c>
      <c r="P1265" s="155" t="s">
        <v>7737</v>
      </c>
      <c r="Q1265" s="2" t="s">
        <v>8983</v>
      </c>
      <c r="R1265" s="2">
        <v>96700881</v>
      </c>
      <c r="S1265" s="159" t="s">
        <v>9731</v>
      </c>
      <c r="T1265" s="159">
        <v>5044</v>
      </c>
      <c r="U1265" s="159" t="s">
        <v>107</v>
      </c>
      <c r="V1265" s="3" t="s">
        <v>7709</v>
      </c>
      <c r="W1265" s="24">
        <v>460</v>
      </c>
      <c r="X1265" s="2"/>
      <c r="Y1265" s="2"/>
      <c r="Z1265" s="2"/>
      <c r="AA1265" s="2"/>
      <c r="AB1265" s="2"/>
      <c r="AC1265" s="2"/>
      <c r="AD1265" s="2"/>
      <c r="AE1265" s="2"/>
      <c r="AF1265" s="2"/>
      <c r="AG1265" s="2"/>
      <c r="AH1265" s="2"/>
      <c r="AI1265" s="2"/>
      <c r="AJ1265" s="2"/>
      <c r="AK1265" s="2"/>
      <c r="AL1265" s="2"/>
      <c r="AM1265" s="2"/>
      <c r="AN1265" s="2"/>
    </row>
    <row r="1266" spans="2:40">
      <c r="B1266" s="26">
        <v>2443</v>
      </c>
      <c r="C1266" s="26" t="str">
        <f t="shared" si="152"/>
        <v>Y</v>
      </c>
      <c r="D1266" s="26" t="b">
        <f t="shared" si="153"/>
        <v>1</v>
      </c>
      <c r="E1266" s="26" t="str">
        <f t="shared" si="154"/>
        <v>Y</v>
      </c>
      <c r="F1266" s="2" t="s">
        <v>9732</v>
      </c>
      <c r="G1266" s="2" t="str">
        <f t="shared" si="155"/>
        <v>ConTab_BOM_KP_Baseplates_2443</v>
      </c>
      <c r="H1266" s="16" t="s">
        <v>405</v>
      </c>
      <c r="I1266" s="33" t="s">
        <v>3157</v>
      </c>
      <c r="J1266" s="33" t="s">
        <v>9727</v>
      </c>
      <c r="K1266" s="31" t="s">
        <v>7701</v>
      </c>
      <c r="L1266" s="31" t="s">
        <v>7702</v>
      </c>
      <c r="M1266" s="31" t="s">
        <v>7703</v>
      </c>
      <c r="N1266" s="2" t="s">
        <v>8986</v>
      </c>
      <c r="O1266" s="2" t="s">
        <v>7705</v>
      </c>
      <c r="P1266" s="155" t="s">
        <v>7737</v>
      </c>
      <c r="Q1266" s="2" t="s">
        <v>8983</v>
      </c>
      <c r="R1266" s="2">
        <v>96700881</v>
      </c>
      <c r="S1266" s="159" t="s">
        <v>9733</v>
      </c>
      <c r="T1266" s="159">
        <v>5044</v>
      </c>
      <c r="U1266" s="159" t="s">
        <v>107</v>
      </c>
      <c r="V1266" s="3" t="s">
        <v>7709</v>
      </c>
      <c r="W1266" s="24">
        <v>460</v>
      </c>
      <c r="X1266" s="2"/>
      <c r="Y1266" s="2"/>
      <c r="Z1266" s="2"/>
      <c r="AA1266" s="2"/>
      <c r="AB1266" s="2"/>
      <c r="AC1266" s="2"/>
      <c r="AD1266" s="2"/>
      <c r="AE1266" s="2"/>
      <c r="AF1266" s="2"/>
      <c r="AG1266" s="2"/>
      <c r="AH1266" s="2"/>
      <c r="AI1266" s="2"/>
      <c r="AJ1266" s="2"/>
      <c r="AK1266" s="2"/>
      <c r="AL1266" s="2"/>
      <c r="AM1266" s="2"/>
      <c r="AN1266" s="2"/>
    </row>
    <row r="1267" spans="2:40">
      <c r="B1267" s="26">
        <v>2444</v>
      </c>
      <c r="C1267" s="26" t="str">
        <f t="shared" si="152"/>
        <v>Y</v>
      </c>
      <c r="D1267" s="26" t="b">
        <f t="shared" si="153"/>
        <v>1</v>
      </c>
      <c r="E1267" s="26" t="str">
        <f t="shared" si="154"/>
        <v>Y</v>
      </c>
      <c r="F1267" s="2" t="s">
        <v>9734</v>
      </c>
      <c r="G1267" s="2" t="str">
        <f t="shared" si="155"/>
        <v>ConTab_BOM_KP_Baseplates_2444</v>
      </c>
      <c r="H1267" s="16" t="s">
        <v>405</v>
      </c>
      <c r="I1267" s="33" t="s">
        <v>3157</v>
      </c>
      <c r="J1267" s="33" t="s">
        <v>9727</v>
      </c>
      <c r="K1267" s="31" t="s">
        <v>7701</v>
      </c>
      <c r="L1267" s="31" t="s">
        <v>7702</v>
      </c>
      <c r="M1267" s="31" t="s">
        <v>7703</v>
      </c>
      <c r="N1267" s="2" t="s">
        <v>8331</v>
      </c>
      <c r="O1267" s="2" t="s">
        <v>7705</v>
      </c>
      <c r="P1267" s="155" t="s">
        <v>7737</v>
      </c>
      <c r="Q1267" s="2" t="s">
        <v>8975</v>
      </c>
      <c r="R1267" s="2">
        <v>96700882</v>
      </c>
      <c r="S1267" s="159" t="s">
        <v>9735</v>
      </c>
      <c r="T1267" s="159">
        <v>5044</v>
      </c>
      <c r="U1267" s="159" t="s">
        <v>107</v>
      </c>
      <c r="V1267" s="3" t="s">
        <v>7709</v>
      </c>
      <c r="W1267" s="24">
        <v>460</v>
      </c>
      <c r="X1267" s="2"/>
      <c r="Y1267" s="2"/>
      <c r="Z1267" s="2"/>
      <c r="AA1267" s="2"/>
      <c r="AB1267" s="2"/>
      <c r="AC1267" s="2"/>
      <c r="AD1267" s="2"/>
      <c r="AE1267" s="2"/>
      <c r="AF1267" s="2"/>
      <c r="AG1267" s="2"/>
      <c r="AH1267" s="2"/>
      <c r="AI1267" s="2"/>
      <c r="AJ1267" s="2"/>
      <c r="AK1267" s="2"/>
      <c r="AL1267" s="2"/>
      <c r="AM1267" s="2"/>
      <c r="AN1267" s="2"/>
    </row>
    <row r="1268" spans="2:40">
      <c r="B1268" s="26">
        <v>2445</v>
      </c>
      <c r="C1268" s="26" t="str">
        <f t="shared" si="152"/>
        <v>Y</v>
      </c>
      <c r="D1268" s="26" t="b">
        <f t="shared" si="153"/>
        <v>1</v>
      </c>
      <c r="E1268" s="26" t="str">
        <f t="shared" si="154"/>
        <v>Y</v>
      </c>
      <c r="F1268" s="2" t="s">
        <v>9736</v>
      </c>
      <c r="G1268" s="2" t="str">
        <f t="shared" si="155"/>
        <v>ConTab_BOM_KP_Baseplates_2445</v>
      </c>
      <c r="H1268" s="16" t="s">
        <v>405</v>
      </c>
      <c r="I1268" s="33" t="s">
        <v>3157</v>
      </c>
      <c r="J1268" s="33" t="s">
        <v>9727</v>
      </c>
      <c r="K1268" s="31" t="s">
        <v>7701</v>
      </c>
      <c r="L1268" s="31" t="s">
        <v>7702</v>
      </c>
      <c r="M1268" s="31" t="s">
        <v>7703</v>
      </c>
      <c r="N1268" s="2" t="s">
        <v>8335</v>
      </c>
      <c r="O1268" s="2" t="s">
        <v>7705</v>
      </c>
      <c r="P1268" s="155" t="s">
        <v>7737</v>
      </c>
      <c r="Q1268" s="2" t="s">
        <v>8975</v>
      </c>
      <c r="R1268" s="2">
        <v>96700882</v>
      </c>
      <c r="S1268" s="159" t="s">
        <v>9737</v>
      </c>
      <c r="T1268" s="159">
        <v>5044</v>
      </c>
      <c r="U1268" s="159" t="s">
        <v>107</v>
      </c>
      <c r="V1268" s="3" t="s">
        <v>7709</v>
      </c>
      <c r="W1268" s="24">
        <v>460</v>
      </c>
      <c r="X1268" s="2"/>
      <c r="Y1268" s="2"/>
      <c r="Z1268" s="2"/>
      <c r="AA1268" s="2"/>
      <c r="AB1268" s="2"/>
      <c r="AC1268" s="2"/>
      <c r="AD1268" s="2"/>
      <c r="AE1268" s="2"/>
      <c r="AF1268" s="2"/>
      <c r="AG1268" s="2"/>
      <c r="AH1268" s="2"/>
      <c r="AI1268" s="2"/>
      <c r="AJ1268" s="2"/>
      <c r="AK1268" s="2"/>
      <c r="AL1268" s="2"/>
      <c r="AM1268" s="2"/>
      <c r="AN1268" s="2"/>
    </row>
    <row r="1269" spans="2:40">
      <c r="B1269" s="26">
        <v>2446</v>
      </c>
      <c r="C1269" s="26" t="str">
        <f t="shared" si="152"/>
        <v>Y</v>
      </c>
      <c r="D1269" s="26" t="b">
        <f t="shared" si="153"/>
        <v>1</v>
      </c>
      <c r="E1269" s="26" t="str">
        <f t="shared" si="154"/>
        <v>Y</v>
      </c>
      <c r="F1269" s="2" t="s">
        <v>9738</v>
      </c>
      <c r="G1269" s="2" t="str">
        <f t="shared" si="155"/>
        <v>ConTab_BOM_KP_Baseplates_2446</v>
      </c>
      <c r="H1269" s="16" t="s">
        <v>405</v>
      </c>
      <c r="I1269" s="33" t="s">
        <v>3157</v>
      </c>
      <c r="J1269" s="33" t="s">
        <v>9727</v>
      </c>
      <c r="K1269" s="31" t="s">
        <v>7701</v>
      </c>
      <c r="L1269" s="31" t="s">
        <v>7702</v>
      </c>
      <c r="M1269" s="31" t="s">
        <v>7703</v>
      </c>
      <c r="N1269" s="2" t="s">
        <v>9465</v>
      </c>
      <c r="O1269" s="2" t="s">
        <v>7705</v>
      </c>
      <c r="P1269" s="155" t="s">
        <v>7737</v>
      </c>
      <c r="Q1269" s="2" t="s">
        <v>8983</v>
      </c>
      <c r="R1269" s="2">
        <v>96700884</v>
      </c>
      <c r="S1269" s="159" t="s">
        <v>9739</v>
      </c>
      <c r="T1269" s="159">
        <v>5591</v>
      </c>
      <c r="U1269" s="159" t="s">
        <v>107</v>
      </c>
      <c r="V1269" s="3" t="s">
        <v>7709</v>
      </c>
      <c r="W1269" s="2">
        <v>600</v>
      </c>
      <c r="X1269" s="2"/>
      <c r="Y1269" s="2"/>
      <c r="Z1269" s="2"/>
      <c r="AA1269" s="2"/>
      <c r="AB1269" s="2"/>
      <c r="AC1269" s="2"/>
      <c r="AD1269" s="2"/>
      <c r="AE1269" s="2"/>
      <c r="AF1269" s="2"/>
      <c r="AG1269" s="2"/>
      <c r="AH1269" s="2"/>
      <c r="AI1269" s="2"/>
      <c r="AJ1269" s="2"/>
      <c r="AK1269" s="2"/>
      <c r="AL1269" s="2"/>
      <c r="AM1269" s="2"/>
      <c r="AN1269" s="2"/>
    </row>
    <row r="1270" spans="2:40">
      <c r="B1270" s="26">
        <v>2447</v>
      </c>
      <c r="C1270" s="26" t="str">
        <f t="shared" si="152"/>
        <v>Y</v>
      </c>
      <c r="D1270" s="26" t="b">
        <f t="shared" si="153"/>
        <v>1</v>
      </c>
      <c r="E1270" s="26" t="str">
        <f t="shared" si="154"/>
        <v>Y</v>
      </c>
      <c r="F1270" s="2" t="s">
        <v>9740</v>
      </c>
      <c r="G1270" s="2" t="str">
        <f t="shared" si="155"/>
        <v>ConTab_BOM_KP_Baseplates_2447</v>
      </c>
      <c r="H1270" s="16" t="s">
        <v>405</v>
      </c>
      <c r="I1270" s="33" t="s">
        <v>3157</v>
      </c>
      <c r="J1270" s="33" t="s">
        <v>9727</v>
      </c>
      <c r="K1270" s="31" t="s">
        <v>7701</v>
      </c>
      <c r="L1270" s="31" t="s">
        <v>7702</v>
      </c>
      <c r="M1270" s="31" t="s">
        <v>7703</v>
      </c>
      <c r="N1270" s="2" t="s">
        <v>8338</v>
      </c>
      <c r="O1270" s="2" t="s">
        <v>7705</v>
      </c>
      <c r="P1270" s="155" t="s">
        <v>7737</v>
      </c>
      <c r="Q1270" s="2" t="s">
        <v>8975</v>
      </c>
      <c r="R1270" s="2">
        <v>96700885</v>
      </c>
      <c r="S1270" s="159" t="s">
        <v>9741</v>
      </c>
      <c r="T1270" s="159">
        <v>5591</v>
      </c>
      <c r="U1270" s="159" t="s">
        <v>107</v>
      </c>
      <c r="V1270" s="3" t="s">
        <v>7709</v>
      </c>
      <c r="W1270" s="2">
        <v>600</v>
      </c>
      <c r="X1270" s="2"/>
      <c r="Y1270" s="2"/>
      <c r="Z1270" s="2"/>
      <c r="AA1270" s="2"/>
      <c r="AB1270" s="2"/>
      <c r="AC1270" s="2"/>
      <c r="AD1270" s="2"/>
      <c r="AE1270" s="2"/>
      <c r="AF1270" s="2"/>
      <c r="AG1270" s="2"/>
      <c r="AH1270" s="2"/>
      <c r="AI1270" s="2"/>
      <c r="AJ1270" s="2"/>
      <c r="AK1270" s="2"/>
      <c r="AL1270" s="2"/>
      <c r="AM1270" s="2"/>
      <c r="AN1270" s="2"/>
    </row>
    <row r="1271" spans="2:40">
      <c r="B1271" s="26">
        <v>2448</v>
      </c>
      <c r="C1271" s="26" t="str">
        <f t="shared" si="152"/>
        <v>Y</v>
      </c>
      <c r="D1271" s="26" t="b">
        <f t="shared" si="153"/>
        <v>1</v>
      </c>
      <c r="E1271" s="26" t="str">
        <f t="shared" si="154"/>
        <v>Y</v>
      </c>
      <c r="F1271" s="2" t="s">
        <v>9742</v>
      </c>
      <c r="G1271" s="2" t="str">
        <f t="shared" si="155"/>
        <v>ConTab_BOM_KP_Baseplates_2448</v>
      </c>
      <c r="H1271" s="16" t="s">
        <v>405</v>
      </c>
      <c r="I1271" s="33" t="s">
        <v>3157</v>
      </c>
      <c r="J1271" s="33" t="s">
        <v>9727</v>
      </c>
      <c r="K1271" s="31" t="s">
        <v>7701</v>
      </c>
      <c r="L1271" s="31" t="s">
        <v>7702</v>
      </c>
      <c r="M1271" s="31" t="s">
        <v>7703</v>
      </c>
      <c r="N1271" s="8" t="s">
        <v>9743</v>
      </c>
      <c r="O1271" s="2" t="s">
        <v>7705</v>
      </c>
      <c r="P1271" s="155" t="s">
        <v>7737</v>
      </c>
      <c r="Q1271" s="2" t="s">
        <v>8983</v>
      </c>
      <c r="R1271" s="2">
        <v>96700884</v>
      </c>
      <c r="S1271" s="159" t="s">
        <v>9744</v>
      </c>
      <c r="T1271" s="159">
        <v>5591</v>
      </c>
      <c r="U1271" s="159" t="s">
        <v>107</v>
      </c>
      <c r="V1271" s="3" t="s">
        <v>7709</v>
      </c>
      <c r="W1271" s="2">
        <v>600</v>
      </c>
      <c r="X1271" s="2"/>
      <c r="Y1271" s="2"/>
      <c r="Z1271" s="2"/>
      <c r="AA1271" s="2"/>
      <c r="AB1271" s="2"/>
      <c r="AC1271" s="2"/>
      <c r="AD1271" s="2"/>
      <c r="AE1271" s="2"/>
      <c r="AF1271" s="2"/>
      <c r="AG1271" s="2"/>
      <c r="AH1271" s="2"/>
      <c r="AI1271" s="2"/>
      <c r="AJ1271" s="2"/>
      <c r="AK1271" s="2"/>
      <c r="AL1271" s="2"/>
      <c r="AM1271" s="2"/>
      <c r="AN1271" s="2"/>
    </row>
    <row r="1272" spans="2:40">
      <c r="B1272" s="26">
        <v>2458</v>
      </c>
      <c r="C1272" s="26" t="str">
        <f t="shared" si="152"/>
        <v>Y</v>
      </c>
      <c r="D1272" s="26" t="b">
        <f t="shared" si="153"/>
        <v>0</v>
      </c>
      <c r="E1272" s="26" t="str">
        <f t="shared" si="154"/>
        <v>N</v>
      </c>
      <c r="F1272" s="2" t="s">
        <v>9745</v>
      </c>
      <c r="G1272" s="2" t="str">
        <f t="shared" si="155"/>
        <v/>
      </c>
      <c r="H1272" s="16" t="s">
        <v>405</v>
      </c>
      <c r="I1272" s="33" t="s">
        <v>3157</v>
      </c>
      <c r="J1272" s="33" t="s">
        <v>9727</v>
      </c>
      <c r="K1272" s="31" t="s">
        <v>7701</v>
      </c>
      <c r="L1272" s="31" t="s">
        <v>7702</v>
      </c>
      <c r="M1272" s="31" t="s">
        <v>7703</v>
      </c>
      <c r="N1272" s="2" t="s">
        <v>8326</v>
      </c>
      <c r="O1272" s="2" t="s">
        <v>7705</v>
      </c>
      <c r="P1272" s="155" t="s">
        <v>7788</v>
      </c>
      <c r="Q1272" s="2" t="s">
        <v>8383</v>
      </c>
      <c r="R1272" s="2" t="s">
        <v>544</v>
      </c>
      <c r="S1272" s="159" t="s">
        <v>9746</v>
      </c>
      <c r="T1272" s="159">
        <v>4093</v>
      </c>
      <c r="U1272" s="159" t="s">
        <v>107</v>
      </c>
      <c r="V1272" s="3" t="s">
        <v>7709</v>
      </c>
      <c r="W1272" s="2">
        <v>380</v>
      </c>
      <c r="X1272" s="2"/>
      <c r="Y1272" s="2"/>
      <c r="Z1272" s="2"/>
      <c r="AA1272" s="2"/>
      <c r="AB1272" s="2"/>
      <c r="AC1272" s="2"/>
      <c r="AD1272" s="2"/>
      <c r="AE1272" s="2"/>
      <c r="AF1272" s="2"/>
      <c r="AG1272" s="2"/>
      <c r="AH1272" s="2"/>
      <c r="AI1272" s="2"/>
      <c r="AJ1272" s="2"/>
      <c r="AK1272" s="2"/>
      <c r="AL1272" s="2"/>
      <c r="AM1272" s="2"/>
      <c r="AN1272" s="2"/>
    </row>
    <row r="1273" spans="2:40">
      <c r="B1273" s="26">
        <v>2459</v>
      </c>
      <c r="C1273" s="26" t="str">
        <f t="shared" si="152"/>
        <v>Y</v>
      </c>
      <c r="D1273" s="26" t="b">
        <f t="shared" si="153"/>
        <v>0</v>
      </c>
      <c r="E1273" s="26" t="str">
        <f t="shared" si="154"/>
        <v>N</v>
      </c>
      <c r="F1273" s="2" t="s">
        <v>9747</v>
      </c>
      <c r="G1273" s="2" t="str">
        <f t="shared" si="155"/>
        <v/>
      </c>
      <c r="H1273" s="16" t="s">
        <v>405</v>
      </c>
      <c r="I1273" s="33" t="s">
        <v>3157</v>
      </c>
      <c r="J1273" s="33" t="s">
        <v>9727</v>
      </c>
      <c r="K1273" s="31" t="s">
        <v>7701</v>
      </c>
      <c r="L1273" s="31" t="s">
        <v>7702</v>
      </c>
      <c r="M1273" s="31" t="s">
        <v>7703</v>
      </c>
      <c r="N1273" s="2" t="s">
        <v>8329</v>
      </c>
      <c r="O1273" s="2" t="s">
        <v>7705</v>
      </c>
      <c r="P1273" s="155" t="s">
        <v>7788</v>
      </c>
      <c r="Q1273" s="2" t="s">
        <v>8383</v>
      </c>
      <c r="R1273" s="2" t="s">
        <v>544</v>
      </c>
      <c r="S1273" s="159" t="s">
        <v>9746</v>
      </c>
      <c r="T1273" s="159">
        <v>4093</v>
      </c>
      <c r="U1273" s="159" t="s">
        <v>107</v>
      </c>
      <c r="V1273" s="3" t="s">
        <v>7709</v>
      </c>
      <c r="W1273" s="2">
        <v>380</v>
      </c>
      <c r="X1273" s="2"/>
      <c r="Y1273" s="2"/>
      <c r="Z1273" s="2"/>
      <c r="AA1273" s="2"/>
      <c r="AB1273" s="2"/>
      <c r="AC1273" s="2"/>
      <c r="AD1273" s="2"/>
      <c r="AE1273" s="2"/>
      <c r="AF1273" s="2"/>
      <c r="AG1273" s="2"/>
      <c r="AH1273" s="2"/>
      <c r="AI1273" s="2"/>
      <c r="AJ1273" s="2"/>
      <c r="AK1273" s="2"/>
      <c r="AL1273" s="2"/>
      <c r="AM1273" s="2"/>
      <c r="AN1273" s="2"/>
    </row>
    <row r="1274" spans="2:40">
      <c r="B1274" s="26">
        <v>2460</v>
      </c>
      <c r="C1274" s="26" t="str">
        <f t="shared" si="152"/>
        <v>Y</v>
      </c>
      <c r="D1274" s="26" t="b">
        <f t="shared" si="153"/>
        <v>0</v>
      </c>
      <c r="E1274" s="26" t="str">
        <f t="shared" si="154"/>
        <v>N</v>
      </c>
      <c r="F1274" s="2" t="s">
        <v>9748</v>
      </c>
      <c r="G1274" s="2" t="str">
        <f t="shared" si="155"/>
        <v/>
      </c>
      <c r="H1274" s="16" t="s">
        <v>405</v>
      </c>
      <c r="I1274" s="33" t="s">
        <v>3157</v>
      </c>
      <c r="J1274" s="33" t="s">
        <v>9727</v>
      </c>
      <c r="K1274" s="31" t="s">
        <v>7701</v>
      </c>
      <c r="L1274" s="31" t="s">
        <v>7702</v>
      </c>
      <c r="M1274" s="31" t="s">
        <v>7703</v>
      </c>
      <c r="N1274" s="2" t="s">
        <v>8982</v>
      </c>
      <c r="O1274" s="2" t="s">
        <v>7705</v>
      </c>
      <c r="P1274" s="155" t="s">
        <v>7788</v>
      </c>
      <c r="Q1274" s="2" t="s">
        <v>9031</v>
      </c>
      <c r="R1274" s="2" t="s">
        <v>544</v>
      </c>
      <c r="S1274" s="159" t="s">
        <v>9749</v>
      </c>
      <c r="T1274" s="159">
        <v>5591</v>
      </c>
      <c r="U1274" s="159" t="s">
        <v>107</v>
      </c>
      <c r="V1274" s="3" t="s">
        <v>7709</v>
      </c>
      <c r="W1274" s="24">
        <v>460</v>
      </c>
      <c r="X1274" s="2"/>
      <c r="Y1274" s="2"/>
      <c r="Z1274" s="2"/>
      <c r="AA1274" s="2"/>
      <c r="AB1274" s="2"/>
      <c r="AC1274" s="2"/>
      <c r="AD1274" s="2"/>
      <c r="AE1274" s="2"/>
      <c r="AF1274" s="2"/>
      <c r="AG1274" s="2"/>
      <c r="AH1274" s="2"/>
      <c r="AI1274" s="2"/>
      <c r="AJ1274" s="2"/>
      <c r="AK1274" s="2"/>
      <c r="AL1274" s="2"/>
      <c r="AM1274" s="2"/>
      <c r="AN1274" s="2"/>
    </row>
    <row r="1275" spans="2:40">
      <c r="B1275" s="26">
        <v>2461</v>
      </c>
      <c r="C1275" s="26" t="str">
        <f t="shared" si="152"/>
        <v>Y</v>
      </c>
      <c r="D1275" s="26" t="b">
        <f t="shared" si="153"/>
        <v>0</v>
      </c>
      <c r="E1275" s="26" t="str">
        <f t="shared" si="154"/>
        <v>N</v>
      </c>
      <c r="F1275" s="2" t="s">
        <v>9750</v>
      </c>
      <c r="G1275" s="2" t="str">
        <f t="shared" si="155"/>
        <v/>
      </c>
      <c r="H1275" s="16" t="s">
        <v>405</v>
      </c>
      <c r="I1275" s="33" t="s">
        <v>3157</v>
      </c>
      <c r="J1275" s="33" t="s">
        <v>9727</v>
      </c>
      <c r="K1275" s="31" t="s">
        <v>7701</v>
      </c>
      <c r="L1275" s="31" t="s">
        <v>7702</v>
      </c>
      <c r="M1275" s="31" t="s">
        <v>7703</v>
      </c>
      <c r="N1275" s="2" t="s">
        <v>8986</v>
      </c>
      <c r="O1275" s="2" t="s">
        <v>7705</v>
      </c>
      <c r="P1275" s="155" t="s">
        <v>7788</v>
      </c>
      <c r="Q1275" s="2" t="s">
        <v>9031</v>
      </c>
      <c r="R1275" s="2" t="s">
        <v>544</v>
      </c>
      <c r="S1275" s="159" t="s">
        <v>9751</v>
      </c>
      <c r="T1275" s="159">
        <v>5591</v>
      </c>
      <c r="U1275" s="159" t="s">
        <v>107</v>
      </c>
      <c r="V1275" s="3" t="s">
        <v>7709</v>
      </c>
      <c r="W1275" s="24">
        <v>460</v>
      </c>
      <c r="X1275" s="2"/>
      <c r="Y1275" s="2"/>
      <c r="Z1275" s="2"/>
      <c r="AA1275" s="2"/>
      <c r="AB1275" s="2"/>
      <c r="AC1275" s="2"/>
      <c r="AD1275" s="2"/>
      <c r="AE1275" s="2"/>
      <c r="AF1275" s="2"/>
      <c r="AG1275" s="2"/>
      <c r="AH1275" s="2"/>
      <c r="AI1275" s="2"/>
      <c r="AJ1275" s="2"/>
      <c r="AK1275" s="2"/>
      <c r="AL1275" s="2"/>
      <c r="AM1275" s="2"/>
      <c r="AN1275" s="2"/>
    </row>
    <row r="1276" spans="2:40">
      <c r="B1276" s="26">
        <v>2462</v>
      </c>
      <c r="C1276" s="26" t="str">
        <f t="shared" si="152"/>
        <v>Y</v>
      </c>
      <c r="D1276" s="26" t="b">
        <f t="shared" si="153"/>
        <v>0</v>
      </c>
      <c r="E1276" s="26" t="str">
        <f t="shared" si="154"/>
        <v>N</v>
      </c>
      <c r="F1276" s="2" t="s">
        <v>9752</v>
      </c>
      <c r="G1276" s="2" t="str">
        <f t="shared" si="155"/>
        <v/>
      </c>
      <c r="H1276" s="16" t="s">
        <v>405</v>
      </c>
      <c r="I1276" s="33" t="s">
        <v>3157</v>
      </c>
      <c r="J1276" s="33" t="s">
        <v>9727</v>
      </c>
      <c r="K1276" s="31" t="s">
        <v>7701</v>
      </c>
      <c r="L1276" s="31" t="s">
        <v>7702</v>
      </c>
      <c r="M1276" s="31" t="s">
        <v>7703</v>
      </c>
      <c r="N1276" s="2" t="s">
        <v>8331</v>
      </c>
      <c r="O1276" s="2" t="s">
        <v>7705</v>
      </c>
      <c r="P1276" s="155" t="s">
        <v>7788</v>
      </c>
      <c r="Q1276" s="2" t="s">
        <v>9024</v>
      </c>
      <c r="R1276" s="2" t="s">
        <v>544</v>
      </c>
      <c r="S1276" s="159" t="s">
        <v>9753</v>
      </c>
      <c r="T1276" s="159">
        <v>5591</v>
      </c>
      <c r="U1276" s="159" t="s">
        <v>107</v>
      </c>
      <c r="V1276" s="3" t="s">
        <v>7709</v>
      </c>
      <c r="W1276" s="26">
        <v>490</v>
      </c>
      <c r="X1276" s="2"/>
      <c r="Y1276" s="2"/>
      <c r="Z1276" s="2"/>
      <c r="AA1276" s="2"/>
      <c r="AB1276" s="2"/>
      <c r="AC1276" s="2"/>
      <c r="AD1276" s="2"/>
      <c r="AE1276" s="2"/>
      <c r="AF1276" s="2"/>
      <c r="AG1276" s="2"/>
      <c r="AH1276" s="2"/>
      <c r="AI1276" s="2"/>
      <c r="AJ1276" s="2"/>
      <c r="AK1276" s="2"/>
      <c r="AL1276" s="2"/>
      <c r="AM1276" s="2"/>
      <c r="AN1276" s="2"/>
    </row>
    <row r="1277" spans="2:40">
      <c r="B1277" s="26">
        <v>2463</v>
      </c>
      <c r="C1277" s="26" t="str">
        <f t="shared" si="152"/>
        <v>Y</v>
      </c>
      <c r="D1277" s="26" t="b">
        <f t="shared" si="153"/>
        <v>0</v>
      </c>
      <c r="E1277" s="26" t="str">
        <f t="shared" si="154"/>
        <v>N</v>
      </c>
      <c r="F1277" s="2" t="s">
        <v>9754</v>
      </c>
      <c r="G1277" s="2" t="str">
        <f t="shared" si="155"/>
        <v/>
      </c>
      <c r="H1277" s="16" t="s">
        <v>405</v>
      </c>
      <c r="I1277" s="33" t="s">
        <v>3157</v>
      </c>
      <c r="J1277" s="33" t="s">
        <v>9727</v>
      </c>
      <c r="K1277" s="31" t="s">
        <v>7701</v>
      </c>
      <c r="L1277" s="31" t="s">
        <v>7702</v>
      </c>
      <c r="M1277" s="31" t="s">
        <v>7703</v>
      </c>
      <c r="N1277" s="2" t="s">
        <v>8335</v>
      </c>
      <c r="O1277" s="2" t="s">
        <v>7705</v>
      </c>
      <c r="P1277" s="155" t="s">
        <v>7788</v>
      </c>
      <c r="Q1277" s="2" t="s">
        <v>9024</v>
      </c>
      <c r="R1277" s="2" t="s">
        <v>544</v>
      </c>
      <c r="S1277" s="159" t="s">
        <v>9755</v>
      </c>
      <c r="T1277" s="159">
        <v>5591</v>
      </c>
      <c r="U1277" s="159" t="s">
        <v>107</v>
      </c>
      <c r="V1277" s="3" t="s">
        <v>7709</v>
      </c>
      <c r="W1277" s="26">
        <v>490</v>
      </c>
      <c r="X1277" s="2"/>
      <c r="Y1277" s="2"/>
      <c r="Z1277" s="2"/>
      <c r="AA1277" s="2"/>
      <c r="AB1277" s="2"/>
      <c r="AC1277" s="2"/>
      <c r="AD1277" s="2"/>
      <c r="AE1277" s="2"/>
      <c r="AF1277" s="2"/>
      <c r="AG1277" s="2"/>
      <c r="AH1277" s="2"/>
      <c r="AI1277" s="2"/>
      <c r="AJ1277" s="2"/>
      <c r="AK1277" s="2"/>
      <c r="AL1277" s="2"/>
      <c r="AM1277" s="2"/>
      <c r="AN1277" s="2"/>
    </row>
    <row r="1278" spans="2:40">
      <c r="B1278" s="26">
        <v>2464</v>
      </c>
      <c r="C1278" s="26" t="str">
        <f t="shared" si="152"/>
        <v>Y</v>
      </c>
      <c r="D1278" s="26" t="b">
        <f t="shared" si="153"/>
        <v>0</v>
      </c>
      <c r="E1278" s="26" t="str">
        <f t="shared" si="154"/>
        <v>N</v>
      </c>
      <c r="F1278" s="2" t="s">
        <v>9756</v>
      </c>
      <c r="G1278" s="2" t="str">
        <f t="shared" si="155"/>
        <v/>
      </c>
      <c r="H1278" s="16" t="s">
        <v>405</v>
      </c>
      <c r="I1278" s="33" t="s">
        <v>3157</v>
      </c>
      <c r="J1278" s="33" t="s">
        <v>9727</v>
      </c>
      <c r="K1278" s="31" t="s">
        <v>7701</v>
      </c>
      <c r="L1278" s="31" t="s">
        <v>7702</v>
      </c>
      <c r="M1278" s="31" t="s">
        <v>7703</v>
      </c>
      <c r="N1278" s="2" t="s">
        <v>9465</v>
      </c>
      <c r="O1278" s="2" t="s">
        <v>7705</v>
      </c>
      <c r="P1278" s="155" t="s">
        <v>7788</v>
      </c>
      <c r="Q1278" s="2" t="s">
        <v>9031</v>
      </c>
      <c r="R1278" s="2" t="s">
        <v>544</v>
      </c>
      <c r="S1278" s="159" t="s">
        <v>9757</v>
      </c>
      <c r="T1278" s="159">
        <v>6136</v>
      </c>
      <c r="U1278" s="159" t="s">
        <v>107</v>
      </c>
      <c r="V1278" s="3" t="s">
        <v>7709</v>
      </c>
      <c r="W1278" s="2">
        <v>600</v>
      </c>
      <c r="X1278" s="2"/>
      <c r="Y1278" s="2"/>
      <c r="Z1278" s="2"/>
      <c r="AA1278" s="2"/>
      <c r="AB1278" s="2"/>
      <c r="AC1278" s="2"/>
      <c r="AD1278" s="2"/>
      <c r="AE1278" s="2"/>
      <c r="AF1278" s="2"/>
      <c r="AG1278" s="2"/>
      <c r="AH1278" s="2"/>
      <c r="AI1278" s="2"/>
      <c r="AJ1278" s="2"/>
      <c r="AK1278" s="2"/>
      <c r="AL1278" s="2"/>
      <c r="AM1278" s="2"/>
      <c r="AN1278" s="2"/>
    </row>
    <row r="1279" spans="2:40">
      <c r="B1279" s="26">
        <v>2465</v>
      </c>
      <c r="C1279" s="26" t="str">
        <f t="shared" si="152"/>
        <v>Y</v>
      </c>
      <c r="D1279" s="26" t="b">
        <f t="shared" si="153"/>
        <v>0</v>
      </c>
      <c r="E1279" s="26" t="str">
        <f t="shared" si="154"/>
        <v>N</v>
      </c>
      <c r="F1279" s="2" t="s">
        <v>9758</v>
      </c>
      <c r="G1279" s="2" t="str">
        <f t="shared" si="155"/>
        <v/>
      </c>
      <c r="H1279" s="16" t="s">
        <v>405</v>
      </c>
      <c r="I1279" s="33" t="s">
        <v>3157</v>
      </c>
      <c r="J1279" s="33" t="s">
        <v>9727</v>
      </c>
      <c r="K1279" s="31" t="s">
        <v>7701</v>
      </c>
      <c r="L1279" s="31" t="s">
        <v>7702</v>
      </c>
      <c r="M1279" s="31" t="s">
        <v>7703</v>
      </c>
      <c r="N1279" s="2" t="s">
        <v>8338</v>
      </c>
      <c r="O1279" s="2" t="s">
        <v>7705</v>
      </c>
      <c r="P1279" s="155" t="s">
        <v>7788</v>
      </c>
      <c r="Q1279" s="2" t="s">
        <v>9024</v>
      </c>
      <c r="R1279" s="2" t="s">
        <v>544</v>
      </c>
      <c r="S1279" s="159" t="s">
        <v>9759</v>
      </c>
      <c r="T1279" s="159">
        <v>6136</v>
      </c>
      <c r="U1279" s="159" t="s">
        <v>107</v>
      </c>
      <c r="V1279" s="3" t="s">
        <v>7709</v>
      </c>
      <c r="W1279" s="2">
        <v>600</v>
      </c>
      <c r="X1279" s="2"/>
      <c r="Y1279" s="2"/>
      <c r="Z1279" s="2"/>
      <c r="AA1279" s="2"/>
      <c r="AB1279" s="2"/>
      <c r="AC1279" s="2"/>
      <c r="AD1279" s="2"/>
      <c r="AE1279" s="2"/>
      <c r="AF1279" s="2"/>
      <c r="AG1279" s="2"/>
      <c r="AH1279" s="2"/>
      <c r="AI1279" s="2"/>
      <c r="AJ1279" s="2"/>
      <c r="AK1279" s="2"/>
      <c r="AL1279" s="2"/>
      <c r="AM1279" s="2"/>
      <c r="AN1279" s="2"/>
    </row>
    <row r="1280" spans="2:40">
      <c r="B1280" s="26">
        <v>2466</v>
      </c>
      <c r="C1280" s="26" t="str">
        <f t="shared" si="152"/>
        <v>Y</v>
      </c>
      <c r="D1280" s="26" t="b">
        <f t="shared" si="153"/>
        <v>0</v>
      </c>
      <c r="E1280" s="26" t="str">
        <f t="shared" si="154"/>
        <v>N</v>
      </c>
      <c r="F1280" s="2" t="s">
        <v>9760</v>
      </c>
      <c r="G1280" s="2" t="str">
        <f t="shared" si="155"/>
        <v/>
      </c>
      <c r="H1280" s="16" t="s">
        <v>405</v>
      </c>
      <c r="I1280" s="33" t="s">
        <v>3157</v>
      </c>
      <c r="J1280" s="33" t="s">
        <v>9727</v>
      </c>
      <c r="K1280" s="31" t="s">
        <v>7701</v>
      </c>
      <c r="L1280" s="31" t="s">
        <v>7702</v>
      </c>
      <c r="M1280" s="31" t="s">
        <v>7703</v>
      </c>
      <c r="N1280" s="8" t="s">
        <v>9743</v>
      </c>
      <c r="O1280" s="2" t="s">
        <v>7705</v>
      </c>
      <c r="P1280" s="155" t="s">
        <v>7788</v>
      </c>
      <c r="Q1280" s="2" t="s">
        <v>9031</v>
      </c>
      <c r="R1280" s="2" t="s">
        <v>544</v>
      </c>
      <c r="S1280" s="159" t="s">
        <v>9761</v>
      </c>
      <c r="T1280" s="159">
        <v>6136</v>
      </c>
      <c r="U1280" s="159" t="s">
        <v>107</v>
      </c>
      <c r="V1280" s="3" t="s">
        <v>7709</v>
      </c>
      <c r="W1280" s="2">
        <v>600</v>
      </c>
      <c r="X1280" s="2"/>
      <c r="Y1280" s="2"/>
      <c r="Z1280" s="2"/>
      <c r="AA1280" s="2"/>
      <c r="AB1280" s="2"/>
      <c r="AC1280" s="2"/>
      <c r="AD1280" s="2"/>
      <c r="AE1280" s="2"/>
      <c r="AF1280" s="2"/>
      <c r="AG1280" s="2"/>
      <c r="AH1280" s="2"/>
      <c r="AI1280" s="2"/>
      <c r="AJ1280" s="2"/>
      <c r="AK1280" s="2"/>
      <c r="AL1280" s="2"/>
      <c r="AM1280" s="2"/>
      <c r="AN1280" s="2"/>
    </row>
    <row r="1281" spans="2:40">
      <c r="B1281" s="26">
        <v>2476</v>
      </c>
      <c r="C1281" s="26" t="str">
        <f t="shared" si="152"/>
        <v>Y</v>
      </c>
      <c r="D1281" s="26" t="b">
        <f t="shared" si="153"/>
        <v>1</v>
      </c>
      <c r="E1281" s="26" t="str">
        <f t="shared" si="154"/>
        <v>Y</v>
      </c>
      <c r="F1281" s="2" t="s">
        <v>9762</v>
      </c>
      <c r="G1281" s="2" t="str">
        <f t="shared" si="155"/>
        <v>ConTab_BOM_KP_Baseplates_2476</v>
      </c>
      <c r="H1281" s="16" t="s">
        <v>405</v>
      </c>
      <c r="I1281" s="33" t="s">
        <v>3157</v>
      </c>
      <c r="J1281" s="33" t="s">
        <v>9727</v>
      </c>
      <c r="K1281" s="31" t="s">
        <v>7701</v>
      </c>
      <c r="L1281" s="31" t="s">
        <v>7702</v>
      </c>
      <c r="M1281" s="31" t="s">
        <v>7703</v>
      </c>
      <c r="N1281" s="2" t="s">
        <v>8326</v>
      </c>
      <c r="O1281" s="2" t="s">
        <v>7814</v>
      </c>
      <c r="P1281" s="155" t="s">
        <v>7737</v>
      </c>
      <c r="Q1281" s="2" t="s">
        <v>8332</v>
      </c>
      <c r="R1281" s="2" t="s">
        <v>544</v>
      </c>
      <c r="S1281" s="159" t="s">
        <v>9763</v>
      </c>
      <c r="T1281" s="159">
        <v>3876</v>
      </c>
      <c r="U1281" s="159" t="s">
        <v>107</v>
      </c>
      <c r="V1281" s="3" t="s">
        <v>7709</v>
      </c>
      <c r="W1281" s="2">
        <v>380</v>
      </c>
      <c r="X1281" s="2"/>
      <c r="Y1281" s="2"/>
      <c r="Z1281" s="2"/>
      <c r="AA1281" s="2"/>
      <c r="AB1281" s="2"/>
      <c r="AC1281" s="2"/>
      <c r="AD1281" s="2"/>
      <c r="AE1281" s="2"/>
      <c r="AF1281" s="2"/>
      <c r="AG1281" s="2"/>
      <c r="AH1281" s="2"/>
      <c r="AI1281" s="2"/>
      <c r="AJ1281" s="2"/>
      <c r="AK1281" s="2"/>
      <c r="AL1281" s="2"/>
      <c r="AM1281" s="2"/>
      <c r="AN1281" s="2"/>
    </row>
    <row r="1282" spans="2:40">
      <c r="B1282" s="26">
        <v>2477</v>
      </c>
      <c r="C1282" s="26" t="str">
        <f t="shared" si="152"/>
        <v>Y</v>
      </c>
      <c r="D1282" s="26" t="b">
        <f t="shared" si="153"/>
        <v>1</v>
      </c>
      <c r="E1282" s="26" t="str">
        <f t="shared" si="154"/>
        <v>Y</v>
      </c>
      <c r="F1282" s="2" t="s">
        <v>9764</v>
      </c>
      <c r="G1282" s="2" t="str">
        <f t="shared" si="155"/>
        <v>ConTab_BOM_KP_Baseplates_2477</v>
      </c>
      <c r="H1282" s="16" t="s">
        <v>405</v>
      </c>
      <c r="I1282" s="33" t="s">
        <v>3157</v>
      </c>
      <c r="J1282" s="33" t="s">
        <v>9727</v>
      </c>
      <c r="K1282" s="31" t="s">
        <v>7701</v>
      </c>
      <c r="L1282" s="31" t="s">
        <v>7702</v>
      </c>
      <c r="M1282" s="31" t="s">
        <v>7703</v>
      </c>
      <c r="N1282" s="2" t="s">
        <v>8329</v>
      </c>
      <c r="O1282" s="2" t="s">
        <v>7814</v>
      </c>
      <c r="P1282" s="155" t="s">
        <v>7737</v>
      </c>
      <c r="Q1282" s="2" t="s">
        <v>8332</v>
      </c>
      <c r="R1282" s="2" t="s">
        <v>544</v>
      </c>
      <c r="S1282" s="159" t="s">
        <v>9763</v>
      </c>
      <c r="T1282" s="159">
        <v>3876</v>
      </c>
      <c r="U1282" s="159" t="s">
        <v>107</v>
      </c>
      <c r="V1282" s="3" t="s">
        <v>7709</v>
      </c>
      <c r="W1282" s="2">
        <v>380</v>
      </c>
      <c r="X1282" s="2"/>
      <c r="Y1282" s="2"/>
      <c r="Z1282" s="2"/>
      <c r="AA1282" s="2"/>
      <c r="AB1282" s="2"/>
      <c r="AC1282" s="2"/>
      <c r="AD1282" s="2"/>
      <c r="AE1282" s="2"/>
      <c r="AF1282" s="2"/>
      <c r="AG1282" s="2"/>
      <c r="AH1282" s="2"/>
      <c r="AI1282" s="2"/>
      <c r="AJ1282" s="2"/>
      <c r="AK1282" s="2"/>
      <c r="AL1282" s="2"/>
      <c r="AM1282" s="2"/>
      <c r="AN1282" s="2"/>
    </row>
    <row r="1283" spans="2:40">
      <c r="B1283" s="26">
        <v>2478</v>
      </c>
      <c r="C1283" s="26" t="str">
        <f t="shared" si="152"/>
        <v>Y</v>
      </c>
      <c r="D1283" s="26" t="b">
        <f t="shared" si="153"/>
        <v>1</v>
      </c>
      <c r="E1283" s="26" t="str">
        <f t="shared" si="154"/>
        <v>Y</v>
      </c>
      <c r="F1283" s="2" t="s">
        <v>9765</v>
      </c>
      <c r="G1283" s="2" t="str">
        <f t="shared" si="155"/>
        <v>ConTab_BOM_KP_Baseplates_2478</v>
      </c>
      <c r="H1283" s="16" t="s">
        <v>405</v>
      </c>
      <c r="I1283" s="33" t="s">
        <v>3157</v>
      </c>
      <c r="J1283" s="33" t="s">
        <v>9727</v>
      </c>
      <c r="K1283" s="31" t="s">
        <v>7701</v>
      </c>
      <c r="L1283" s="31" t="s">
        <v>7702</v>
      </c>
      <c r="M1283" s="31" t="s">
        <v>7703</v>
      </c>
      <c r="N1283" s="2" t="s">
        <v>8982</v>
      </c>
      <c r="O1283" s="2" t="s">
        <v>7814</v>
      </c>
      <c r="P1283" s="155" t="s">
        <v>7737</v>
      </c>
      <c r="Q1283" s="2" t="s">
        <v>8983</v>
      </c>
      <c r="R1283" s="2" t="s">
        <v>544</v>
      </c>
      <c r="S1283" s="159" t="s">
        <v>9766</v>
      </c>
      <c r="T1283" s="159">
        <v>5376</v>
      </c>
      <c r="U1283" s="159" t="s">
        <v>107</v>
      </c>
      <c r="V1283" s="3" t="s">
        <v>7709</v>
      </c>
      <c r="W1283" s="24">
        <v>460</v>
      </c>
      <c r="X1283" s="2"/>
      <c r="Y1283" s="2"/>
      <c r="Z1283" s="2"/>
      <c r="AA1283" s="2"/>
      <c r="AB1283" s="2"/>
      <c r="AC1283" s="2"/>
      <c r="AD1283" s="2"/>
      <c r="AE1283" s="2"/>
      <c r="AF1283" s="2"/>
      <c r="AG1283" s="2"/>
      <c r="AH1283" s="2"/>
      <c r="AI1283" s="2"/>
      <c r="AJ1283" s="2"/>
      <c r="AK1283" s="2"/>
      <c r="AL1283" s="2"/>
      <c r="AM1283" s="2"/>
      <c r="AN1283" s="2"/>
    </row>
    <row r="1284" spans="2:40">
      <c r="B1284" s="26">
        <v>2479</v>
      </c>
      <c r="C1284" s="26" t="str">
        <f t="shared" si="152"/>
        <v>Y</v>
      </c>
      <c r="D1284" s="26" t="b">
        <f t="shared" si="153"/>
        <v>1</v>
      </c>
      <c r="E1284" s="26" t="str">
        <f t="shared" si="154"/>
        <v>Y</v>
      </c>
      <c r="F1284" s="2" t="s">
        <v>9767</v>
      </c>
      <c r="G1284" s="2" t="str">
        <f t="shared" si="155"/>
        <v>ConTab_BOM_KP_Baseplates_2479</v>
      </c>
      <c r="H1284" s="16" t="s">
        <v>405</v>
      </c>
      <c r="I1284" s="33" t="s">
        <v>3157</v>
      </c>
      <c r="J1284" s="33" t="s">
        <v>9727</v>
      </c>
      <c r="K1284" s="31" t="s">
        <v>7701</v>
      </c>
      <c r="L1284" s="31" t="s">
        <v>7702</v>
      </c>
      <c r="M1284" s="31" t="s">
        <v>7703</v>
      </c>
      <c r="N1284" s="2" t="s">
        <v>8986</v>
      </c>
      <c r="O1284" s="2" t="s">
        <v>7814</v>
      </c>
      <c r="P1284" s="155" t="s">
        <v>7737</v>
      </c>
      <c r="Q1284" s="2" t="s">
        <v>8983</v>
      </c>
      <c r="R1284" s="2" t="s">
        <v>544</v>
      </c>
      <c r="S1284" s="159" t="s">
        <v>9768</v>
      </c>
      <c r="T1284" s="159">
        <v>5376</v>
      </c>
      <c r="U1284" s="159" t="s">
        <v>107</v>
      </c>
      <c r="V1284" s="3" t="s">
        <v>7709</v>
      </c>
      <c r="W1284" s="24">
        <v>460</v>
      </c>
      <c r="X1284" s="2"/>
      <c r="Y1284" s="2"/>
      <c r="Z1284" s="2"/>
      <c r="AA1284" s="2"/>
      <c r="AB1284" s="2"/>
      <c r="AC1284" s="2"/>
      <c r="AD1284" s="2"/>
      <c r="AE1284" s="2"/>
      <c r="AF1284" s="2"/>
      <c r="AG1284" s="2"/>
      <c r="AH1284" s="2"/>
      <c r="AI1284" s="2"/>
      <c r="AJ1284" s="2"/>
      <c r="AK1284" s="2"/>
      <c r="AL1284" s="2"/>
      <c r="AM1284" s="2"/>
      <c r="AN1284" s="2"/>
    </row>
    <row r="1285" spans="2:40">
      <c r="B1285" s="26">
        <v>2480</v>
      </c>
      <c r="C1285" s="26" t="str">
        <f t="shared" si="152"/>
        <v>Y</v>
      </c>
      <c r="D1285" s="26" t="b">
        <f t="shared" si="153"/>
        <v>1</v>
      </c>
      <c r="E1285" s="26" t="str">
        <f t="shared" si="154"/>
        <v>Y</v>
      </c>
      <c r="F1285" s="2" t="s">
        <v>9769</v>
      </c>
      <c r="G1285" s="2" t="str">
        <f t="shared" si="155"/>
        <v>ConTab_BOM_KP_Baseplates_2480</v>
      </c>
      <c r="H1285" s="16" t="s">
        <v>405</v>
      </c>
      <c r="I1285" s="33" t="s">
        <v>3157</v>
      </c>
      <c r="J1285" s="33" t="s">
        <v>9727</v>
      </c>
      <c r="K1285" s="31" t="s">
        <v>7701</v>
      </c>
      <c r="L1285" s="31" t="s">
        <v>7702</v>
      </c>
      <c r="M1285" s="31" t="s">
        <v>7703</v>
      </c>
      <c r="N1285" s="2" t="s">
        <v>8331</v>
      </c>
      <c r="O1285" s="2" t="s">
        <v>7814</v>
      </c>
      <c r="P1285" s="155" t="s">
        <v>7737</v>
      </c>
      <c r="Q1285" s="2" t="s">
        <v>8975</v>
      </c>
      <c r="R1285" s="2" t="s">
        <v>544</v>
      </c>
      <c r="S1285" s="159" t="s">
        <v>9770</v>
      </c>
      <c r="T1285" s="159">
        <v>5376</v>
      </c>
      <c r="U1285" s="159" t="s">
        <v>107</v>
      </c>
      <c r="V1285" s="3" t="s">
        <v>7709</v>
      </c>
      <c r="W1285" s="24">
        <v>460</v>
      </c>
      <c r="X1285" s="2"/>
      <c r="Y1285" s="2"/>
      <c r="Z1285" s="2"/>
      <c r="AA1285" s="2"/>
      <c r="AB1285" s="2"/>
      <c r="AC1285" s="2"/>
      <c r="AD1285" s="2"/>
      <c r="AE1285" s="2"/>
      <c r="AF1285" s="2"/>
      <c r="AG1285" s="2"/>
      <c r="AH1285" s="2"/>
      <c r="AI1285" s="2"/>
      <c r="AJ1285" s="2"/>
      <c r="AK1285" s="2"/>
      <c r="AL1285" s="2"/>
      <c r="AM1285" s="2"/>
      <c r="AN1285" s="2"/>
    </row>
    <row r="1286" spans="2:40">
      <c r="B1286" s="26">
        <v>2481</v>
      </c>
      <c r="C1286" s="26" t="str">
        <f t="shared" si="152"/>
        <v>Y</v>
      </c>
      <c r="D1286" s="26" t="b">
        <f t="shared" si="153"/>
        <v>1</v>
      </c>
      <c r="E1286" s="26" t="str">
        <f t="shared" si="154"/>
        <v>Y</v>
      </c>
      <c r="F1286" s="2" t="s">
        <v>9771</v>
      </c>
      <c r="G1286" s="2" t="str">
        <f t="shared" si="155"/>
        <v>ConTab_BOM_KP_Baseplates_2481</v>
      </c>
      <c r="H1286" s="16" t="s">
        <v>405</v>
      </c>
      <c r="I1286" s="33" t="s">
        <v>3157</v>
      </c>
      <c r="J1286" s="33" t="s">
        <v>9727</v>
      </c>
      <c r="K1286" s="31" t="s">
        <v>7701</v>
      </c>
      <c r="L1286" s="31" t="s">
        <v>7702</v>
      </c>
      <c r="M1286" s="31" t="s">
        <v>7703</v>
      </c>
      <c r="N1286" s="2" t="s">
        <v>8335</v>
      </c>
      <c r="O1286" s="2" t="s">
        <v>7814</v>
      </c>
      <c r="P1286" s="155" t="s">
        <v>7737</v>
      </c>
      <c r="Q1286" s="2" t="s">
        <v>8975</v>
      </c>
      <c r="R1286" s="2" t="s">
        <v>544</v>
      </c>
      <c r="S1286" s="159" t="s">
        <v>9772</v>
      </c>
      <c r="T1286" s="159">
        <v>5376</v>
      </c>
      <c r="U1286" s="159" t="s">
        <v>107</v>
      </c>
      <c r="V1286" s="3" t="s">
        <v>7709</v>
      </c>
      <c r="W1286" s="24">
        <v>460</v>
      </c>
      <c r="X1286" s="2"/>
      <c r="Y1286" s="2"/>
      <c r="Z1286" s="2"/>
      <c r="AA1286" s="2"/>
      <c r="AB1286" s="2"/>
      <c r="AC1286" s="2"/>
      <c r="AD1286" s="2"/>
      <c r="AE1286" s="2"/>
      <c r="AF1286" s="2"/>
      <c r="AG1286" s="2"/>
      <c r="AH1286" s="2"/>
      <c r="AI1286" s="2"/>
      <c r="AJ1286" s="2"/>
      <c r="AK1286" s="2"/>
      <c r="AL1286" s="2"/>
      <c r="AM1286" s="2"/>
      <c r="AN1286" s="2"/>
    </row>
    <row r="1287" spans="2:40">
      <c r="B1287" s="26">
        <v>2482</v>
      </c>
      <c r="C1287" s="26" t="str">
        <f t="shared" si="152"/>
        <v>Y</v>
      </c>
      <c r="D1287" s="26" t="b">
        <f t="shared" si="153"/>
        <v>1</v>
      </c>
      <c r="E1287" s="26" t="str">
        <f t="shared" si="154"/>
        <v>Y</v>
      </c>
      <c r="F1287" s="2" t="s">
        <v>9773</v>
      </c>
      <c r="G1287" s="2" t="str">
        <f t="shared" si="155"/>
        <v>ConTab_BOM_KP_Baseplates_2482</v>
      </c>
      <c r="H1287" s="16" t="s">
        <v>405</v>
      </c>
      <c r="I1287" s="33" t="s">
        <v>3157</v>
      </c>
      <c r="J1287" s="33" t="s">
        <v>9727</v>
      </c>
      <c r="K1287" s="31" t="s">
        <v>7701</v>
      </c>
      <c r="L1287" s="31" t="s">
        <v>7702</v>
      </c>
      <c r="M1287" s="31" t="s">
        <v>7703</v>
      </c>
      <c r="N1287" s="2" t="s">
        <v>9465</v>
      </c>
      <c r="O1287" s="2" t="s">
        <v>7814</v>
      </c>
      <c r="P1287" s="155" t="s">
        <v>7737</v>
      </c>
      <c r="Q1287" s="2" t="s">
        <v>8983</v>
      </c>
      <c r="R1287" s="2" t="s">
        <v>544</v>
      </c>
      <c r="S1287" s="159" t="s">
        <v>9774</v>
      </c>
      <c r="T1287" s="159">
        <v>5920</v>
      </c>
      <c r="U1287" s="159" t="s">
        <v>107</v>
      </c>
      <c r="V1287" s="3" t="s">
        <v>7709</v>
      </c>
      <c r="W1287" s="2">
        <v>600</v>
      </c>
      <c r="X1287" s="2"/>
      <c r="Y1287" s="2"/>
      <c r="Z1287" s="2"/>
      <c r="AA1287" s="2"/>
      <c r="AB1287" s="2"/>
      <c r="AC1287" s="2"/>
      <c r="AD1287" s="2"/>
      <c r="AE1287" s="2"/>
      <c r="AF1287" s="2"/>
      <c r="AG1287" s="2"/>
      <c r="AH1287" s="2"/>
      <c r="AI1287" s="2"/>
      <c r="AJ1287" s="2"/>
      <c r="AK1287" s="2"/>
      <c r="AL1287" s="2"/>
      <c r="AM1287" s="2"/>
      <c r="AN1287" s="2"/>
    </row>
    <row r="1288" spans="2:40">
      <c r="B1288" s="26">
        <v>2483</v>
      </c>
      <c r="C1288" s="26" t="str">
        <f t="shared" si="152"/>
        <v>Y</v>
      </c>
      <c r="D1288" s="26" t="b">
        <f t="shared" si="153"/>
        <v>1</v>
      </c>
      <c r="E1288" s="26" t="str">
        <f t="shared" si="154"/>
        <v>Y</v>
      </c>
      <c r="F1288" s="2" t="s">
        <v>9775</v>
      </c>
      <c r="G1288" s="2" t="str">
        <f t="shared" si="155"/>
        <v>ConTab_BOM_KP_Baseplates_2483</v>
      </c>
      <c r="H1288" s="16" t="s">
        <v>405</v>
      </c>
      <c r="I1288" s="33" t="s">
        <v>3157</v>
      </c>
      <c r="J1288" s="33" t="s">
        <v>9727</v>
      </c>
      <c r="K1288" s="31" t="s">
        <v>7701</v>
      </c>
      <c r="L1288" s="31" t="s">
        <v>7702</v>
      </c>
      <c r="M1288" s="31" t="s">
        <v>7703</v>
      </c>
      <c r="N1288" s="2" t="s">
        <v>8338</v>
      </c>
      <c r="O1288" s="2" t="s">
        <v>7814</v>
      </c>
      <c r="P1288" s="155" t="s">
        <v>7737</v>
      </c>
      <c r="Q1288" s="2" t="s">
        <v>8975</v>
      </c>
      <c r="R1288" s="2" t="s">
        <v>544</v>
      </c>
      <c r="S1288" s="159" t="s">
        <v>9776</v>
      </c>
      <c r="T1288" s="159">
        <v>5920</v>
      </c>
      <c r="U1288" s="159" t="s">
        <v>107</v>
      </c>
      <c r="V1288" s="3" t="s">
        <v>7709</v>
      </c>
      <c r="W1288" s="2">
        <v>600</v>
      </c>
      <c r="X1288" s="2"/>
      <c r="Y1288" s="2"/>
      <c r="Z1288" s="2"/>
      <c r="AA1288" s="2"/>
      <c r="AB1288" s="2"/>
      <c r="AC1288" s="2"/>
      <c r="AD1288" s="2"/>
      <c r="AE1288" s="2"/>
      <c r="AF1288" s="2"/>
      <c r="AG1288" s="2"/>
      <c r="AH1288" s="2"/>
      <c r="AI1288" s="2"/>
      <c r="AJ1288" s="2"/>
      <c r="AK1288" s="2"/>
      <c r="AL1288" s="2"/>
      <c r="AM1288" s="2"/>
      <c r="AN1288" s="2"/>
    </row>
    <row r="1289" spans="2:40">
      <c r="B1289" s="26">
        <v>2484</v>
      </c>
      <c r="C1289" s="26" t="str">
        <f t="shared" si="152"/>
        <v>Y</v>
      </c>
      <c r="D1289" s="26" t="b">
        <f t="shared" si="153"/>
        <v>1</v>
      </c>
      <c r="E1289" s="26" t="str">
        <f t="shared" si="154"/>
        <v>Y</v>
      </c>
      <c r="F1289" s="2" t="s">
        <v>9777</v>
      </c>
      <c r="G1289" s="2" t="str">
        <f t="shared" si="155"/>
        <v>ConTab_BOM_KP_Baseplates_2484</v>
      </c>
      <c r="H1289" s="16" t="s">
        <v>405</v>
      </c>
      <c r="I1289" s="33" t="s">
        <v>3157</v>
      </c>
      <c r="J1289" s="33" t="s">
        <v>9727</v>
      </c>
      <c r="K1289" s="31" t="s">
        <v>7701</v>
      </c>
      <c r="L1289" s="31" t="s">
        <v>7702</v>
      </c>
      <c r="M1289" s="31" t="s">
        <v>7703</v>
      </c>
      <c r="N1289" s="8" t="s">
        <v>9743</v>
      </c>
      <c r="O1289" s="2" t="s">
        <v>7814</v>
      </c>
      <c r="P1289" s="155" t="s">
        <v>7737</v>
      </c>
      <c r="Q1289" s="2" t="s">
        <v>8983</v>
      </c>
      <c r="R1289" s="2" t="s">
        <v>544</v>
      </c>
      <c r="S1289" s="159" t="s">
        <v>9778</v>
      </c>
      <c r="T1289" s="159">
        <v>5920</v>
      </c>
      <c r="U1289" s="159" t="s">
        <v>107</v>
      </c>
      <c r="V1289" s="3" t="s">
        <v>7709</v>
      </c>
      <c r="W1289" s="2">
        <v>600</v>
      </c>
      <c r="X1289" s="2"/>
      <c r="Y1289" s="2"/>
      <c r="Z1289" s="2"/>
      <c r="AA1289" s="2"/>
      <c r="AB1289" s="2"/>
      <c r="AC1289" s="2"/>
      <c r="AD1289" s="2"/>
      <c r="AE1289" s="2"/>
      <c r="AF1289" s="2"/>
      <c r="AG1289" s="2"/>
      <c r="AH1289" s="2"/>
      <c r="AI1289" s="2"/>
      <c r="AJ1289" s="2"/>
      <c r="AK1289" s="2"/>
      <c r="AL1289" s="2"/>
      <c r="AM1289" s="2"/>
      <c r="AN1289" s="2"/>
    </row>
    <row r="1290" spans="2:40">
      <c r="B1290" s="26">
        <v>2494</v>
      </c>
      <c r="C1290" s="26" t="str">
        <f t="shared" si="152"/>
        <v>Y</v>
      </c>
      <c r="D1290" s="26" t="b">
        <f t="shared" si="153"/>
        <v>0</v>
      </c>
      <c r="E1290" s="26" t="str">
        <f t="shared" si="154"/>
        <v>N</v>
      </c>
      <c r="F1290" s="2" t="s">
        <v>9779</v>
      </c>
      <c r="G1290" s="2" t="str">
        <f t="shared" si="155"/>
        <v/>
      </c>
      <c r="H1290" s="16" t="s">
        <v>405</v>
      </c>
      <c r="I1290" s="33" t="s">
        <v>3157</v>
      </c>
      <c r="J1290" s="33" t="s">
        <v>9727</v>
      </c>
      <c r="K1290" s="31" t="s">
        <v>7701</v>
      </c>
      <c r="L1290" s="31" t="s">
        <v>7702</v>
      </c>
      <c r="M1290" s="31" t="s">
        <v>7703</v>
      </c>
      <c r="N1290" s="2" t="s">
        <v>8326</v>
      </c>
      <c r="O1290" s="2" t="s">
        <v>7814</v>
      </c>
      <c r="P1290" s="155" t="s">
        <v>7788</v>
      </c>
      <c r="Q1290" s="2" t="s">
        <v>8383</v>
      </c>
      <c r="R1290" s="2" t="s">
        <v>544</v>
      </c>
      <c r="S1290" s="159" t="s">
        <v>9780</v>
      </c>
      <c r="T1290" s="159">
        <v>4421</v>
      </c>
      <c r="U1290" s="159" t="s">
        <v>107</v>
      </c>
      <c r="V1290" s="3" t="s">
        <v>7709</v>
      </c>
      <c r="W1290" s="24">
        <v>380</v>
      </c>
      <c r="X1290" s="2"/>
      <c r="Y1290" s="2"/>
      <c r="Z1290" s="2"/>
      <c r="AA1290" s="2"/>
      <c r="AB1290" s="2"/>
      <c r="AC1290" s="2"/>
      <c r="AD1290" s="2"/>
      <c r="AE1290" s="2"/>
      <c r="AF1290" s="2"/>
      <c r="AG1290" s="2"/>
      <c r="AH1290" s="2"/>
      <c r="AI1290" s="2"/>
      <c r="AJ1290" s="2"/>
      <c r="AK1290" s="2"/>
      <c r="AL1290" s="2"/>
      <c r="AM1290" s="2"/>
      <c r="AN1290" s="2"/>
    </row>
    <row r="1291" spans="2:40">
      <c r="B1291" s="26">
        <v>2495</v>
      </c>
      <c r="C1291" s="26" t="str">
        <f t="shared" si="152"/>
        <v>Y</v>
      </c>
      <c r="D1291" s="26" t="b">
        <f t="shared" si="153"/>
        <v>0</v>
      </c>
      <c r="E1291" s="26" t="str">
        <f t="shared" si="154"/>
        <v>N</v>
      </c>
      <c r="F1291" s="2" t="s">
        <v>9781</v>
      </c>
      <c r="G1291" s="2" t="str">
        <f t="shared" si="155"/>
        <v/>
      </c>
      <c r="H1291" s="16" t="s">
        <v>405</v>
      </c>
      <c r="I1291" s="33" t="s">
        <v>3157</v>
      </c>
      <c r="J1291" s="33" t="s">
        <v>9727</v>
      </c>
      <c r="K1291" s="31" t="s">
        <v>7701</v>
      </c>
      <c r="L1291" s="31" t="s">
        <v>7702</v>
      </c>
      <c r="M1291" s="31" t="s">
        <v>7703</v>
      </c>
      <c r="N1291" s="2" t="s">
        <v>8329</v>
      </c>
      <c r="O1291" s="2" t="s">
        <v>7814</v>
      </c>
      <c r="P1291" s="155" t="s">
        <v>7788</v>
      </c>
      <c r="Q1291" s="2" t="s">
        <v>8383</v>
      </c>
      <c r="R1291" s="2" t="s">
        <v>544</v>
      </c>
      <c r="S1291" s="159" t="s">
        <v>9780</v>
      </c>
      <c r="T1291" s="159">
        <v>4421</v>
      </c>
      <c r="U1291" s="159" t="s">
        <v>107</v>
      </c>
      <c r="V1291" s="3" t="s">
        <v>7709</v>
      </c>
      <c r="W1291" s="24">
        <v>380</v>
      </c>
      <c r="X1291" s="2"/>
      <c r="Y1291" s="2"/>
      <c r="Z1291" s="2"/>
      <c r="AA1291" s="2"/>
      <c r="AB1291" s="2"/>
      <c r="AC1291" s="2"/>
      <c r="AD1291" s="2"/>
      <c r="AE1291" s="2"/>
      <c r="AF1291" s="2"/>
      <c r="AG1291" s="2"/>
      <c r="AH1291" s="2"/>
      <c r="AI1291" s="2"/>
      <c r="AJ1291" s="2"/>
      <c r="AK1291" s="2"/>
      <c r="AL1291" s="2"/>
      <c r="AM1291" s="2"/>
      <c r="AN1291" s="2"/>
    </row>
    <row r="1292" spans="2:40">
      <c r="B1292" s="26">
        <v>2496</v>
      </c>
      <c r="C1292" s="26" t="str">
        <f t="shared" si="152"/>
        <v>Y</v>
      </c>
      <c r="D1292" s="26" t="b">
        <f t="shared" si="153"/>
        <v>0</v>
      </c>
      <c r="E1292" s="26" t="str">
        <f t="shared" si="154"/>
        <v>N</v>
      </c>
      <c r="F1292" s="2" t="s">
        <v>9782</v>
      </c>
      <c r="G1292" s="2" t="str">
        <f t="shared" si="155"/>
        <v/>
      </c>
      <c r="H1292" s="16" t="s">
        <v>405</v>
      </c>
      <c r="I1292" s="33" t="s">
        <v>3157</v>
      </c>
      <c r="J1292" s="33" t="s">
        <v>9727</v>
      </c>
      <c r="K1292" s="31" t="s">
        <v>7701</v>
      </c>
      <c r="L1292" s="31" t="s">
        <v>7702</v>
      </c>
      <c r="M1292" s="31" t="s">
        <v>7703</v>
      </c>
      <c r="N1292" s="2" t="s">
        <v>8982</v>
      </c>
      <c r="O1292" s="2" t="s">
        <v>7814</v>
      </c>
      <c r="P1292" s="155" t="s">
        <v>7788</v>
      </c>
      <c r="Q1292" s="2" t="s">
        <v>9031</v>
      </c>
      <c r="R1292" s="2" t="s">
        <v>544</v>
      </c>
      <c r="S1292" s="159" t="s">
        <v>9783</v>
      </c>
      <c r="T1292" s="159">
        <v>5920</v>
      </c>
      <c r="U1292" s="159" t="s">
        <v>107</v>
      </c>
      <c r="V1292" s="3" t="s">
        <v>7709</v>
      </c>
      <c r="W1292" s="24">
        <v>460</v>
      </c>
      <c r="X1292" s="2"/>
      <c r="Y1292" s="2"/>
      <c r="Z1292" s="2"/>
      <c r="AA1292" s="2"/>
      <c r="AB1292" s="2"/>
      <c r="AC1292" s="2"/>
      <c r="AD1292" s="2"/>
      <c r="AE1292" s="2"/>
      <c r="AF1292" s="2"/>
      <c r="AG1292" s="2"/>
      <c r="AH1292" s="2"/>
      <c r="AI1292" s="2"/>
      <c r="AJ1292" s="2"/>
      <c r="AK1292" s="2"/>
      <c r="AL1292" s="2"/>
      <c r="AM1292" s="2"/>
      <c r="AN1292" s="2"/>
    </row>
    <row r="1293" spans="2:40">
      <c r="B1293" s="26">
        <v>2497</v>
      </c>
      <c r="C1293" s="26" t="str">
        <f t="shared" si="152"/>
        <v>Y</v>
      </c>
      <c r="D1293" s="26" t="b">
        <f t="shared" si="153"/>
        <v>0</v>
      </c>
      <c r="E1293" s="26" t="str">
        <f t="shared" si="154"/>
        <v>N</v>
      </c>
      <c r="F1293" s="2" t="s">
        <v>9784</v>
      </c>
      <c r="G1293" s="2" t="str">
        <f t="shared" si="155"/>
        <v/>
      </c>
      <c r="H1293" s="16" t="s">
        <v>405</v>
      </c>
      <c r="I1293" s="33" t="s">
        <v>3157</v>
      </c>
      <c r="J1293" s="33" t="s">
        <v>9727</v>
      </c>
      <c r="K1293" s="31" t="s">
        <v>7701</v>
      </c>
      <c r="L1293" s="31" t="s">
        <v>7702</v>
      </c>
      <c r="M1293" s="31" t="s">
        <v>7703</v>
      </c>
      <c r="N1293" s="2" t="s">
        <v>8986</v>
      </c>
      <c r="O1293" s="2" t="s">
        <v>7814</v>
      </c>
      <c r="P1293" s="155" t="s">
        <v>7788</v>
      </c>
      <c r="Q1293" s="2" t="s">
        <v>9031</v>
      </c>
      <c r="R1293" s="2" t="s">
        <v>544</v>
      </c>
      <c r="S1293" s="159" t="s">
        <v>9785</v>
      </c>
      <c r="T1293" s="159">
        <v>5920</v>
      </c>
      <c r="U1293" s="159" t="s">
        <v>107</v>
      </c>
      <c r="V1293" s="3" t="s">
        <v>7709</v>
      </c>
      <c r="W1293" s="24">
        <v>460</v>
      </c>
      <c r="X1293" s="2"/>
      <c r="Y1293" s="2"/>
      <c r="Z1293" s="2"/>
      <c r="AA1293" s="2"/>
      <c r="AB1293" s="2"/>
      <c r="AC1293" s="2"/>
      <c r="AD1293" s="2"/>
      <c r="AE1293" s="2"/>
      <c r="AF1293" s="2"/>
      <c r="AG1293" s="2"/>
      <c r="AH1293" s="2"/>
      <c r="AI1293" s="2"/>
      <c r="AJ1293" s="2"/>
      <c r="AK1293" s="2"/>
      <c r="AL1293" s="2"/>
      <c r="AM1293" s="2"/>
      <c r="AN1293" s="2"/>
    </row>
    <row r="1294" spans="2:40">
      <c r="B1294" s="26">
        <v>2498</v>
      </c>
      <c r="C1294" s="26" t="str">
        <f t="shared" si="152"/>
        <v>Y</v>
      </c>
      <c r="D1294" s="26" t="b">
        <f t="shared" si="153"/>
        <v>0</v>
      </c>
      <c r="E1294" s="26" t="str">
        <f t="shared" si="154"/>
        <v>N</v>
      </c>
      <c r="F1294" s="2" t="s">
        <v>9786</v>
      </c>
      <c r="G1294" s="2" t="str">
        <f t="shared" si="155"/>
        <v/>
      </c>
      <c r="H1294" s="16" t="s">
        <v>405</v>
      </c>
      <c r="I1294" s="33" t="s">
        <v>3157</v>
      </c>
      <c r="J1294" s="33" t="s">
        <v>9727</v>
      </c>
      <c r="K1294" s="31" t="s">
        <v>7701</v>
      </c>
      <c r="L1294" s="31" t="s">
        <v>7702</v>
      </c>
      <c r="M1294" s="31" t="s">
        <v>7703</v>
      </c>
      <c r="N1294" s="2" t="s">
        <v>8331</v>
      </c>
      <c r="O1294" s="2" t="s">
        <v>7814</v>
      </c>
      <c r="P1294" s="155" t="s">
        <v>7788</v>
      </c>
      <c r="Q1294" s="2" t="s">
        <v>9024</v>
      </c>
      <c r="R1294" s="2" t="s">
        <v>544</v>
      </c>
      <c r="S1294" s="159" t="s">
        <v>9787</v>
      </c>
      <c r="T1294" s="159">
        <v>5920</v>
      </c>
      <c r="U1294" s="159" t="s">
        <v>107</v>
      </c>
      <c r="V1294" s="3" t="s">
        <v>7709</v>
      </c>
      <c r="W1294" s="24">
        <v>460</v>
      </c>
      <c r="X1294" s="2"/>
      <c r="Y1294" s="2"/>
      <c r="Z1294" s="2"/>
      <c r="AA1294" s="2"/>
      <c r="AB1294" s="2"/>
      <c r="AC1294" s="2"/>
      <c r="AD1294" s="2"/>
      <c r="AE1294" s="2"/>
      <c r="AF1294" s="2"/>
      <c r="AG1294" s="2"/>
      <c r="AH1294" s="2"/>
      <c r="AI1294" s="2"/>
      <c r="AJ1294" s="2"/>
      <c r="AK1294" s="2"/>
      <c r="AL1294" s="2"/>
      <c r="AM1294" s="2"/>
      <c r="AN1294" s="2"/>
    </row>
    <row r="1295" spans="2:40">
      <c r="B1295" s="26">
        <v>2499</v>
      </c>
      <c r="C1295" s="26" t="str">
        <f t="shared" si="152"/>
        <v>Y</v>
      </c>
      <c r="D1295" s="26" t="b">
        <f t="shared" si="153"/>
        <v>0</v>
      </c>
      <c r="E1295" s="26" t="str">
        <f t="shared" si="154"/>
        <v>N</v>
      </c>
      <c r="F1295" s="2" t="s">
        <v>9788</v>
      </c>
      <c r="G1295" s="2" t="str">
        <f t="shared" si="155"/>
        <v/>
      </c>
      <c r="H1295" s="16" t="s">
        <v>405</v>
      </c>
      <c r="I1295" s="33" t="s">
        <v>3157</v>
      </c>
      <c r="J1295" s="33" t="s">
        <v>9727</v>
      </c>
      <c r="K1295" s="31" t="s">
        <v>7701</v>
      </c>
      <c r="L1295" s="31" t="s">
        <v>7702</v>
      </c>
      <c r="M1295" s="31" t="s">
        <v>7703</v>
      </c>
      <c r="N1295" s="2" t="s">
        <v>8335</v>
      </c>
      <c r="O1295" s="2" t="s">
        <v>7814</v>
      </c>
      <c r="P1295" s="155" t="s">
        <v>7788</v>
      </c>
      <c r="Q1295" s="2" t="s">
        <v>9024</v>
      </c>
      <c r="R1295" s="2" t="s">
        <v>544</v>
      </c>
      <c r="S1295" s="159" t="s">
        <v>9789</v>
      </c>
      <c r="T1295" s="159">
        <v>5920</v>
      </c>
      <c r="U1295" s="159" t="s">
        <v>107</v>
      </c>
      <c r="V1295" s="3" t="s">
        <v>7709</v>
      </c>
      <c r="W1295" s="24">
        <v>460</v>
      </c>
      <c r="X1295" s="2"/>
      <c r="Y1295" s="2"/>
      <c r="Z1295" s="2"/>
      <c r="AA1295" s="2"/>
      <c r="AB1295" s="2"/>
      <c r="AC1295" s="2"/>
      <c r="AD1295" s="2"/>
      <c r="AE1295" s="2"/>
      <c r="AF1295" s="2"/>
      <c r="AG1295" s="2"/>
      <c r="AH1295" s="2"/>
      <c r="AI1295" s="2"/>
      <c r="AJ1295" s="2"/>
      <c r="AK1295" s="2"/>
      <c r="AL1295" s="2"/>
      <c r="AM1295" s="2"/>
      <c r="AN1295" s="2"/>
    </row>
    <row r="1296" spans="2:40">
      <c r="B1296" s="26">
        <v>2500</v>
      </c>
      <c r="C1296" s="26" t="str">
        <f t="shared" si="152"/>
        <v>Y</v>
      </c>
      <c r="D1296" s="26" t="b">
        <f t="shared" si="153"/>
        <v>0</v>
      </c>
      <c r="E1296" s="26" t="str">
        <f t="shared" si="154"/>
        <v>N</v>
      </c>
      <c r="F1296" s="2" t="s">
        <v>9790</v>
      </c>
      <c r="G1296" s="2" t="str">
        <f t="shared" si="155"/>
        <v/>
      </c>
      <c r="H1296" s="16" t="s">
        <v>405</v>
      </c>
      <c r="I1296" s="33" t="s">
        <v>3157</v>
      </c>
      <c r="J1296" s="33" t="s">
        <v>9727</v>
      </c>
      <c r="K1296" s="31" t="s">
        <v>7701</v>
      </c>
      <c r="L1296" s="31" t="s">
        <v>7702</v>
      </c>
      <c r="M1296" s="31" t="s">
        <v>7703</v>
      </c>
      <c r="N1296" s="2" t="s">
        <v>9465</v>
      </c>
      <c r="O1296" s="2" t="s">
        <v>7814</v>
      </c>
      <c r="P1296" s="155" t="s">
        <v>7788</v>
      </c>
      <c r="Q1296" s="2" t="s">
        <v>9031</v>
      </c>
      <c r="R1296" s="2" t="s">
        <v>544</v>
      </c>
      <c r="S1296" s="159" t="s">
        <v>9791</v>
      </c>
      <c r="T1296" s="159">
        <v>6463</v>
      </c>
      <c r="U1296" s="159" t="s">
        <v>107</v>
      </c>
      <c r="V1296" s="3" t="s">
        <v>7709</v>
      </c>
      <c r="W1296" s="2">
        <v>600</v>
      </c>
      <c r="X1296" s="2"/>
      <c r="Y1296" s="2"/>
      <c r="Z1296" s="2"/>
      <c r="AA1296" s="2"/>
      <c r="AB1296" s="2"/>
      <c r="AC1296" s="2"/>
      <c r="AD1296" s="2"/>
      <c r="AE1296" s="2"/>
      <c r="AF1296" s="2"/>
      <c r="AG1296" s="2"/>
      <c r="AH1296" s="2"/>
      <c r="AI1296" s="2"/>
      <c r="AJ1296" s="2"/>
      <c r="AK1296" s="2"/>
      <c r="AL1296" s="2"/>
      <c r="AM1296" s="2"/>
      <c r="AN1296" s="2"/>
    </row>
    <row r="1297" spans="2:40">
      <c r="B1297" s="26">
        <v>2501</v>
      </c>
      <c r="C1297" s="26" t="str">
        <f t="shared" si="152"/>
        <v>Y</v>
      </c>
      <c r="D1297" s="26" t="b">
        <f t="shared" si="153"/>
        <v>0</v>
      </c>
      <c r="E1297" s="26" t="str">
        <f t="shared" si="154"/>
        <v>N</v>
      </c>
      <c r="F1297" s="2" t="s">
        <v>9792</v>
      </c>
      <c r="G1297" s="2" t="str">
        <f t="shared" si="155"/>
        <v/>
      </c>
      <c r="H1297" s="16" t="s">
        <v>405</v>
      </c>
      <c r="I1297" s="33" t="s">
        <v>3157</v>
      </c>
      <c r="J1297" s="33" t="s">
        <v>9727</v>
      </c>
      <c r="K1297" s="31" t="s">
        <v>7701</v>
      </c>
      <c r="L1297" s="31" t="s">
        <v>7702</v>
      </c>
      <c r="M1297" s="31" t="s">
        <v>7703</v>
      </c>
      <c r="N1297" s="2" t="s">
        <v>8338</v>
      </c>
      <c r="O1297" s="2" t="s">
        <v>7814</v>
      </c>
      <c r="P1297" s="155" t="s">
        <v>7788</v>
      </c>
      <c r="Q1297" s="2" t="s">
        <v>9024</v>
      </c>
      <c r="R1297" s="2" t="s">
        <v>544</v>
      </c>
      <c r="S1297" s="159" t="s">
        <v>9793</v>
      </c>
      <c r="T1297" s="159">
        <v>6463</v>
      </c>
      <c r="U1297" s="159" t="s">
        <v>107</v>
      </c>
      <c r="V1297" s="3" t="s">
        <v>7709</v>
      </c>
      <c r="W1297" s="2">
        <v>600</v>
      </c>
      <c r="X1297" s="2"/>
      <c r="Y1297" s="2"/>
      <c r="Z1297" s="2"/>
      <c r="AA1297" s="2"/>
      <c r="AB1297" s="2"/>
      <c r="AC1297" s="2"/>
      <c r="AD1297" s="2"/>
      <c r="AE1297" s="2"/>
      <c r="AF1297" s="2"/>
      <c r="AG1297" s="2"/>
      <c r="AH1297" s="2"/>
      <c r="AI1297" s="2"/>
      <c r="AJ1297" s="2"/>
      <c r="AK1297" s="2"/>
      <c r="AL1297" s="2"/>
      <c r="AM1297" s="2"/>
      <c r="AN1297" s="2"/>
    </row>
    <row r="1298" spans="2:40">
      <c r="B1298" s="26">
        <v>2502</v>
      </c>
      <c r="C1298" s="26" t="str">
        <f t="shared" ref="C1298:C1322" si="156">IF(K1298 = "BaseplateSteel","Y","N")</f>
        <v>Y</v>
      </c>
      <c r="D1298" s="26" t="b">
        <f t="shared" ref="D1298:D1322" si="157">OR(P1298 = "Woods_Sureflex", P1298 = "Falk_T10_Grid")</f>
        <v>0</v>
      </c>
      <c r="E1298" s="26" t="str">
        <f t="shared" ref="E1298:E1322" si="158">IF(AND(C1298="Y", D1298=TRUE),"Y","N")</f>
        <v>N</v>
      </c>
      <c r="F1298" s="2" t="s">
        <v>9794</v>
      </c>
      <c r="G1298" s="2" t="str">
        <f t="shared" ref="G1298:G1322" si="159">IF(E1298="Y",F1298,"")</f>
        <v/>
      </c>
      <c r="H1298" s="16" t="s">
        <v>405</v>
      </c>
      <c r="I1298" s="33" t="s">
        <v>3157</v>
      </c>
      <c r="J1298" s="33" t="s">
        <v>9727</v>
      </c>
      <c r="K1298" s="31" t="s">
        <v>7701</v>
      </c>
      <c r="L1298" s="31" t="s">
        <v>7702</v>
      </c>
      <c r="M1298" s="31" t="s">
        <v>7703</v>
      </c>
      <c r="N1298" s="8" t="s">
        <v>9743</v>
      </c>
      <c r="O1298" s="2" t="s">
        <v>7814</v>
      </c>
      <c r="P1298" s="155" t="s">
        <v>7788</v>
      </c>
      <c r="Q1298" s="2" t="s">
        <v>9031</v>
      </c>
      <c r="R1298" s="2" t="s">
        <v>544</v>
      </c>
      <c r="S1298" s="159" t="s">
        <v>9795</v>
      </c>
      <c r="T1298" s="159">
        <v>6463</v>
      </c>
      <c r="U1298" s="159" t="s">
        <v>107</v>
      </c>
      <c r="V1298" s="3" t="s">
        <v>7709</v>
      </c>
      <c r="W1298" s="2">
        <v>600</v>
      </c>
      <c r="X1298" s="2"/>
      <c r="Y1298" s="2"/>
      <c r="Z1298" s="2"/>
      <c r="AA1298" s="2"/>
      <c r="AB1298" s="2"/>
      <c r="AC1298" s="2"/>
      <c r="AD1298" s="2"/>
      <c r="AE1298" s="2"/>
      <c r="AF1298" s="2"/>
      <c r="AG1298" s="2"/>
      <c r="AH1298" s="2"/>
      <c r="AI1298" s="2"/>
      <c r="AJ1298" s="2"/>
      <c r="AK1298" s="2"/>
      <c r="AL1298" s="2"/>
      <c r="AM1298" s="2"/>
      <c r="AN1298" s="2"/>
    </row>
    <row r="1299" spans="2:40">
      <c r="B1299" s="26">
        <v>2530</v>
      </c>
      <c r="C1299" s="26" t="str">
        <f t="shared" si="156"/>
        <v>N</v>
      </c>
      <c r="D1299" s="26" t="b">
        <f t="shared" si="157"/>
        <v>0</v>
      </c>
      <c r="E1299" s="26" t="str">
        <f t="shared" si="158"/>
        <v>N</v>
      </c>
      <c r="F1299" s="2" t="s">
        <v>9796</v>
      </c>
      <c r="G1299" s="2" t="str">
        <f t="shared" si="159"/>
        <v/>
      </c>
      <c r="H1299" s="16" t="s">
        <v>405</v>
      </c>
      <c r="I1299" s="33" t="s">
        <v>3157</v>
      </c>
      <c r="J1299" s="33" t="s">
        <v>9727</v>
      </c>
      <c r="K1299" s="8" t="s">
        <v>7887</v>
      </c>
      <c r="L1299" s="8" t="s">
        <v>7887</v>
      </c>
      <c r="M1299" s="31" t="s">
        <v>7888</v>
      </c>
      <c r="P1299" s="155"/>
      <c r="R1299" s="2" t="s">
        <v>544</v>
      </c>
      <c r="S1299" s="25" t="s">
        <v>9725</v>
      </c>
      <c r="T1299" s="159">
        <v>0</v>
      </c>
      <c r="U1299" s="159" t="s">
        <v>14326</v>
      </c>
      <c r="V1299" s="3" t="s">
        <v>552</v>
      </c>
      <c r="X1299" s="2"/>
      <c r="Y1299" s="2"/>
      <c r="Z1299" s="2"/>
      <c r="AA1299" s="2"/>
      <c r="AB1299" s="2"/>
      <c r="AC1299" s="2"/>
      <c r="AD1299" s="2"/>
      <c r="AE1299" s="2"/>
      <c r="AF1299" s="2"/>
      <c r="AG1299" s="2"/>
      <c r="AH1299" s="2"/>
      <c r="AI1299" s="2"/>
      <c r="AJ1299" s="2"/>
      <c r="AK1299" s="2"/>
      <c r="AL1299" s="2"/>
      <c r="AM1299" s="2"/>
      <c r="AN1299" s="2"/>
    </row>
    <row r="1300" spans="2:40">
      <c r="B1300" s="26">
        <v>2531</v>
      </c>
      <c r="C1300" s="26" t="str">
        <f t="shared" si="156"/>
        <v>Y</v>
      </c>
      <c r="D1300" s="26" t="b">
        <f t="shared" si="157"/>
        <v>1</v>
      </c>
      <c r="E1300" s="26" t="str">
        <f t="shared" si="158"/>
        <v>Y</v>
      </c>
      <c r="F1300" s="2" t="s">
        <v>9797</v>
      </c>
      <c r="G1300" s="2" t="str">
        <f t="shared" si="159"/>
        <v>ConTab_BOM_KP_Baseplates_2531</v>
      </c>
      <c r="H1300" s="16" t="s">
        <v>414</v>
      </c>
      <c r="I1300" s="16"/>
      <c r="J1300" s="16"/>
      <c r="K1300" s="31" t="s">
        <v>7701</v>
      </c>
      <c r="L1300" s="31" t="s">
        <v>7702</v>
      </c>
      <c r="M1300" s="31" t="s">
        <v>7703</v>
      </c>
      <c r="N1300" s="2" t="s">
        <v>8695</v>
      </c>
      <c r="O1300" s="2" t="s">
        <v>7705</v>
      </c>
      <c r="P1300" s="155" t="s">
        <v>7737</v>
      </c>
      <c r="Q1300" s="2" t="s">
        <v>8332</v>
      </c>
      <c r="R1300" s="2">
        <v>96700890</v>
      </c>
      <c r="S1300" s="159" t="s">
        <v>9798</v>
      </c>
      <c r="T1300" s="159">
        <v>3209</v>
      </c>
      <c r="U1300" s="159" t="s">
        <v>107</v>
      </c>
      <c r="V1300" s="3" t="s">
        <v>7709</v>
      </c>
      <c r="W1300" s="2">
        <v>340</v>
      </c>
      <c r="X1300" s="2"/>
      <c r="Y1300" s="2"/>
      <c r="Z1300" s="2"/>
      <c r="AA1300" s="2"/>
      <c r="AB1300" s="2"/>
      <c r="AC1300" s="2"/>
      <c r="AD1300" s="2"/>
      <c r="AE1300" s="2"/>
      <c r="AF1300" s="2"/>
      <c r="AG1300" s="2"/>
      <c r="AH1300" s="2"/>
      <c r="AI1300" s="2"/>
      <c r="AJ1300" s="2"/>
      <c r="AK1300" s="2"/>
      <c r="AL1300" s="2"/>
      <c r="AM1300" s="2"/>
      <c r="AN1300" s="2"/>
    </row>
    <row r="1301" spans="2:40">
      <c r="B1301" s="26">
        <v>2532</v>
      </c>
      <c r="C1301" s="26" t="str">
        <f t="shared" si="156"/>
        <v>Y</v>
      </c>
      <c r="D1301" s="26" t="b">
        <f t="shared" si="157"/>
        <v>1</v>
      </c>
      <c r="E1301" s="26" t="str">
        <f t="shared" si="158"/>
        <v>Y</v>
      </c>
      <c r="F1301" s="2" t="s">
        <v>9799</v>
      </c>
      <c r="G1301" s="2" t="str">
        <f t="shared" si="159"/>
        <v>ConTab_BOM_KP_Baseplates_2532</v>
      </c>
      <c r="H1301" s="16" t="s">
        <v>414</v>
      </c>
      <c r="I1301" s="16"/>
      <c r="J1301" s="16"/>
      <c r="K1301" s="31" t="s">
        <v>7701</v>
      </c>
      <c r="L1301" s="31" t="s">
        <v>7702</v>
      </c>
      <c r="M1301" s="31" t="s">
        <v>7703</v>
      </c>
      <c r="N1301" s="2" t="s">
        <v>8699</v>
      </c>
      <c r="O1301" s="2" t="s">
        <v>7705</v>
      </c>
      <c r="P1301" s="155" t="s">
        <v>7737</v>
      </c>
      <c r="Q1301" s="2" t="s">
        <v>8332</v>
      </c>
      <c r="R1301" s="2">
        <v>96700890</v>
      </c>
      <c r="S1301" s="159" t="s">
        <v>9798</v>
      </c>
      <c r="T1301" s="159">
        <v>3209</v>
      </c>
      <c r="U1301" s="159" t="s">
        <v>107</v>
      </c>
      <c r="V1301" s="3" t="s">
        <v>7709</v>
      </c>
      <c r="W1301" s="2">
        <v>340</v>
      </c>
      <c r="X1301" s="2"/>
      <c r="Y1301" s="2"/>
      <c r="Z1301" s="2"/>
      <c r="AA1301" s="2"/>
      <c r="AB1301" s="2"/>
      <c r="AC1301" s="2"/>
      <c r="AD1301" s="2"/>
      <c r="AE1301" s="2"/>
      <c r="AF1301" s="2"/>
      <c r="AG1301" s="2"/>
      <c r="AH1301" s="2"/>
      <c r="AI1301" s="2"/>
      <c r="AJ1301" s="2"/>
      <c r="AK1301" s="2"/>
      <c r="AL1301" s="2"/>
      <c r="AM1301" s="2"/>
      <c r="AN1301" s="2"/>
    </row>
    <row r="1302" spans="2:40">
      <c r="B1302" s="26">
        <v>2533</v>
      </c>
      <c r="C1302" s="26" t="str">
        <f t="shared" si="156"/>
        <v>Y</v>
      </c>
      <c r="D1302" s="26" t="b">
        <f t="shared" si="157"/>
        <v>1</v>
      </c>
      <c r="E1302" s="26" t="str">
        <f t="shared" si="158"/>
        <v>Y</v>
      </c>
      <c r="F1302" s="2" t="s">
        <v>9800</v>
      </c>
      <c r="G1302" s="2" t="str">
        <f t="shared" si="159"/>
        <v>ConTab_BOM_KP_Baseplates_2533</v>
      </c>
      <c r="H1302" s="16" t="s">
        <v>414</v>
      </c>
      <c r="I1302" s="16"/>
      <c r="J1302" s="16"/>
      <c r="K1302" s="31" t="s">
        <v>7701</v>
      </c>
      <c r="L1302" s="31" t="s">
        <v>7702</v>
      </c>
      <c r="M1302" s="31" t="s">
        <v>7703</v>
      </c>
      <c r="N1302" s="2" t="s">
        <v>8954</v>
      </c>
      <c r="O1302" s="2" t="s">
        <v>7705</v>
      </c>
      <c r="P1302" s="155" t="s">
        <v>7737</v>
      </c>
      <c r="Q1302" s="2" t="s">
        <v>8975</v>
      </c>
      <c r="R1302" s="2">
        <v>96700891</v>
      </c>
      <c r="S1302" s="159" t="s">
        <v>9801</v>
      </c>
      <c r="T1302" s="159">
        <v>3685</v>
      </c>
      <c r="U1302" s="159" t="s">
        <v>107</v>
      </c>
      <c r="V1302" s="3" t="s">
        <v>7709</v>
      </c>
      <c r="W1302" s="2">
        <v>390</v>
      </c>
      <c r="X1302" s="2"/>
      <c r="Y1302" s="2"/>
      <c r="Z1302" s="2"/>
      <c r="AA1302" s="2"/>
      <c r="AB1302" s="2"/>
      <c r="AC1302" s="2"/>
      <c r="AD1302" s="2"/>
      <c r="AE1302" s="2"/>
      <c r="AF1302" s="2"/>
      <c r="AG1302" s="2"/>
      <c r="AH1302" s="2"/>
      <c r="AI1302" s="2"/>
      <c r="AJ1302" s="2"/>
      <c r="AK1302" s="2"/>
      <c r="AL1302" s="2"/>
      <c r="AM1302" s="2"/>
      <c r="AN1302" s="2"/>
    </row>
    <row r="1303" spans="2:40">
      <c r="B1303" s="26">
        <v>2534</v>
      </c>
      <c r="C1303" s="26" t="str">
        <f t="shared" si="156"/>
        <v>Y</v>
      </c>
      <c r="D1303" s="26" t="b">
        <f t="shared" si="157"/>
        <v>1</v>
      </c>
      <c r="E1303" s="26" t="str">
        <f t="shared" si="158"/>
        <v>Y</v>
      </c>
      <c r="F1303" s="2" t="s">
        <v>9802</v>
      </c>
      <c r="G1303" s="2" t="str">
        <f t="shared" si="159"/>
        <v>ConTab_BOM_KP_Baseplates_2534</v>
      </c>
      <c r="H1303" s="16" t="s">
        <v>414</v>
      </c>
      <c r="I1303" s="16"/>
      <c r="J1303" s="16"/>
      <c r="K1303" s="31" t="s">
        <v>7701</v>
      </c>
      <c r="L1303" s="31" t="s">
        <v>7702</v>
      </c>
      <c r="M1303" s="31" t="s">
        <v>7703</v>
      </c>
      <c r="N1303" s="2" t="s">
        <v>8958</v>
      </c>
      <c r="O1303" s="2" t="s">
        <v>7705</v>
      </c>
      <c r="P1303" s="155" t="s">
        <v>7737</v>
      </c>
      <c r="Q1303" s="2" t="s">
        <v>8975</v>
      </c>
      <c r="R1303" s="2">
        <v>96700891</v>
      </c>
      <c r="S1303" s="159" t="s">
        <v>9801</v>
      </c>
      <c r="T1303" s="159">
        <v>3685</v>
      </c>
      <c r="U1303" s="159" t="s">
        <v>107</v>
      </c>
      <c r="V1303" s="3" t="s">
        <v>7709</v>
      </c>
      <c r="W1303" s="2">
        <v>390</v>
      </c>
      <c r="X1303" s="2"/>
      <c r="Y1303" s="2"/>
      <c r="Z1303" s="2"/>
      <c r="AA1303" s="2"/>
      <c r="AB1303" s="2"/>
      <c r="AC1303" s="2"/>
      <c r="AD1303" s="2"/>
      <c r="AE1303" s="2"/>
      <c r="AF1303" s="2"/>
      <c r="AG1303" s="2"/>
      <c r="AH1303" s="2"/>
      <c r="AI1303" s="2"/>
      <c r="AJ1303" s="2"/>
      <c r="AK1303" s="2"/>
      <c r="AL1303" s="2"/>
      <c r="AM1303" s="2"/>
      <c r="AN1303" s="2"/>
    </row>
    <row r="1304" spans="2:40">
      <c r="B1304" s="26">
        <v>2535</v>
      </c>
      <c r="C1304" s="26" t="str">
        <f t="shared" si="156"/>
        <v>Y</v>
      </c>
      <c r="D1304" s="26" t="b">
        <f t="shared" si="157"/>
        <v>1</v>
      </c>
      <c r="E1304" s="26" t="str">
        <f t="shared" si="158"/>
        <v>Y</v>
      </c>
      <c r="F1304" s="2" t="s">
        <v>9803</v>
      </c>
      <c r="G1304" s="2" t="str">
        <f t="shared" si="159"/>
        <v>ConTab_BOM_KP_Baseplates_2535</v>
      </c>
      <c r="H1304" s="16" t="s">
        <v>414</v>
      </c>
      <c r="I1304" s="16"/>
      <c r="J1304" s="16"/>
      <c r="K1304" s="31" t="s">
        <v>7701</v>
      </c>
      <c r="L1304" s="31" t="s">
        <v>7702</v>
      </c>
      <c r="M1304" s="31" t="s">
        <v>7703</v>
      </c>
      <c r="N1304" s="2" t="s">
        <v>8326</v>
      </c>
      <c r="O1304" s="2" t="s">
        <v>7705</v>
      </c>
      <c r="P1304" s="155" t="s">
        <v>7737</v>
      </c>
      <c r="Q1304" s="2" t="s">
        <v>8332</v>
      </c>
      <c r="R1304" s="2">
        <v>96700892</v>
      </c>
      <c r="S1304" s="159" t="s">
        <v>9804</v>
      </c>
      <c r="T1304" s="159">
        <v>3547</v>
      </c>
      <c r="U1304" s="159" t="s">
        <v>107</v>
      </c>
      <c r="V1304" s="3" t="s">
        <v>7709</v>
      </c>
      <c r="W1304" s="2">
        <v>380</v>
      </c>
      <c r="X1304" s="2"/>
      <c r="Y1304" s="2"/>
      <c r="Z1304" s="2"/>
      <c r="AA1304" s="2"/>
      <c r="AB1304" s="2"/>
      <c r="AC1304" s="2"/>
      <c r="AD1304" s="2"/>
      <c r="AE1304" s="2"/>
      <c r="AF1304" s="2"/>
      <c r="AG1304" s="2"/>
      <c r="AH1304" s="2"/>
      <c r="AI1304" s="2"/>
      <c r="AJ1304" s="2"/>
      <c r="AK1304" s="2"/>
      <c r="AL1304" s="2"/>
      <c r="AM1304" s="2"/>
      <c r="AN1304" s="2"/>
    </row>
    <row r="1305" spans="2:40">
      <c r="B1305" s="26">
        <v>2536</v>
      </c>
      <c r="C1305" s="26" t="str">
        <f t="shared" si="156"/>
        <v>Y</v>
      </c>
      <c r="D1305" s="26" t="b">
        <f t="shared" si="157"/>
        <v>1</v>
      </c>
      <c r="E1305" s="26" t="str">
        <f t="shared" si="158"/>
        <v>Y</v>
      </c>
      <c r="F1305" s="2" t="s">
        <v>9805</v>
      </c>
      <c r="G1305" s="2" t="str">
        <f t="shared" si="159"/>
        <v>ConTab_BOM_KP_Baseplates_2536</v>
      </c>
      <c r="H1305" s="16" t="s">
        <v>414</v>
      </c>
      <c r="I1305" s="16"/>
      <c r="J1305" s="16"/>
      <c r="K1305" s="31" t="s">
        <v>7701</v>
      </c>
      <c r="L1305" s="31" t="s">
        <v>7702</v>
      </c>
      <c r="M1305" s="31" t="s">
        <v>7703</v>
      </c>
      <c r="N1305" s="2" t="s">
        <v>8329</v>
      </c>
      <c r="O1305" s="2" t="s">
        <v>7705</v>
      </c>
      <c r="P1305" s="155" t="s">
        <v>7737</v>
      </c>
      <c r="Q1305" s="2" t="s">
        <v>8332</v>
      </c>
      <c r="R1305" s="2">
        <v>96700892</v>
      </c>
      <c r="S1305" s="159" t="s">
        <v>9804</v>
      </c>
      <c r="T1305" s="159">
        <v>3547</v>
      </c>
      <c r="U1305" s="159" t="s">
        <v>107</v>
      </c>
      <c r="V1305" s="3" t="s">
        <v>7709</v>
      </c>
      <c r="W1305" s="2">
        <v>380</v>
      </c>
      <c r="X1305" s="2"/>
      <c r="Y1305" s="2"/>
      <c r="Z1305" s="2"/>
      <c r="AA1305" s="2"/>
      <c r="AB1305" s="2"/>
      <c r="AC1305" s="2"/>
      <c r="AD1305" s="2"/>
      <c r="AE1305" s="2"/>
      <c r="AF1305" s="2"/>
      <c r="AG1305" s="2"/>
      <c r="AH1305" s="2"/>
      <c r="AI1305" s="2"/>
      <c r="AJ1305" s="2"/>
      <c r="AK1305" s="2"/>
      <c r="AL1305" s="2"/>
      <c r="AM1305" s="2"/>
      <c r="AN1305" s="2"/>
    </row>
    <row r="1306" spans="2:40">
      <c r="B1306" s="26">
        <v>2537</v>
      </c>
      <c r="C1306" s="26" t="str">
        <f t="shared" si="156"/>
        <v>Y</v>
      </c>
      <c r="D1306" s="26" t="b">
        <f t="shared" si="157"/>
        <v>1</v>
      </c>
      <c r="E1306" s="26" t="str">
        <f t="shared" si="158"/>
        <v>Y</v>
      </c>
      <c r="F1306" s="2" t="s">
        <v>9806</v>
      </c>
      <c r="G1306" s="2" t="str">
        <f t="shared" si="159"/>
        <v>ConTab_BOM_KP_Baseplates_2537</v>
      </c>
      <c r="H1306" s="16" t="s">
        <v>414</v>
      </c>
      <c r="I1306" s="16"/>
      <c r="J1306" s="16"/>
      <c r="K1306" s="31" t="s">
        <v>7701</v>
      </c>
      <c r="L1306" s="31" t="s">
        <v>7702</v>
      </c>
      <c r="M1306" s="31" t="s">
        <v>7703</v>
      </c>
      <c r="N1306" s="2" t="s">
        <v>8331</v>
      </c>
      <c r="O1306" s="2" t="s">
        <v>7705</v>
      </c>
      <c r="P1306" s="155" t="s">
        <v>7737</v>
      </c>
      <c r="Q1306" s="2" t="s">
        <v>8975</v>
      </c>
      <c r="R1306" s="2">
        <v>97777255</v>
      </c>
      <c r="S1306" s="159" t="s">
        <v>9807</v>
      </c>
      <c r="T1306" s="159">
        <v>5044</v>
      </c>
      <c r="U1306" s="159" t="s">
        <v>107</v>
      </c>
      <c r="V1306" s="3" t="s">
        <v>7709</v>
      </c>
      <c r="W1306" s="2">
        <v>490</v>
      </c>
      <c r="X1306" s="2"/>
      <c r="Y1306" s="2"/>
      <c r="Z1306" s="2"/>
      <c r="AA1306" s="2"/>
      <c r="AB1306" s="2"/>
      <c r="AC1306" s="2"/>
      <c r="AD1306" s="2"/>
      <c r="AE1306" s="2"/>
      <c r="AF1306" s="2"/>
      <c r="AG1306" s="2"/>
      <c r="AH1306" s="2"/>
      <c r="AI1306" s="2"/>
      <c r="AJ1306" s="2"/>
      <c r="AK1306" s="2"/>
      <c r="AL1306" s="2"/>
      <c r="AM1306" s="2"/>
      <c r="AN1306" s="2"/>
    </row>
    <row r="1307" spans="2:40">
      <c r="B1307" s="26">
        <v>2538</v>
      </c>
      <c r="C1307" s="26" t="str">
        <f t="shared" si="156"/>
        <v>Y</v>
      </c>
      <c r="D1307" s="26" t="b">
        <f t="shared" si="157"/>
        <v>1</v>
      </c>
      <c r="E1307" s="26" t="str">
        <f t="shared" si="158"/>
        <v>Y</v>
      </c>
      <c r="F1307" s="2" t="s">
        <v>9808</v>
      </c>
      <c r="G1307" s="2" t="str">
        <f t="shared" si="159"/>
        <v>ConTab_BOM_KP_Baseplates_2538</v>
      </c>
      <c r="H1307" s="16" t="s">
        <v>414</v>
      </c>
      <c r="I1307" s="16"/>
      <c r="J1307" s="16"/>
      <c r="K1307" s="31" t="s">
        <v>7701</v>
      </c>
      <c r="L1307" s="31" t="s">
        <v>7702</v>
      </c>
      <c r="M1307" s="31" t="s">
        <v>7703</v>
      </c>
      <c r="N1307" s="2" t="s">
        <v>8335</v>
      </c>
      <c r="O1307" s="2" t="s">
        <v>7705</v>
      </c>
      <c r="P1307" s="155" t="s">
        <v>7737</v>
      </c>
      <c r="Q1307" s="2" t="s">
        <v>8975</v>
      </c>
      <c r="R1307" s="2">
        <v>97777255</v>
      </c>
      <c r="S1307" s="159" t="s">
        <v>9809</v>
      </c>
      <c r="T1307" s="159">
        <v>5044</v>
      </c>
      <c r="U1307" s="159" t="s">
        <v>107</v>
      </c>
      <c r="V1307" s="3" t="s">
        <v>7709</v>
      </c>
      <c r="W1307" s="2">
        <v>490</v>
      </c>
      <c r="X1307" s="2"/>
      <c r="Y1307" s="2"/>
      <c r="Z1307" s="2"/>
      <c r="AA1307" s="2"/>
      <c r="AB1307" s="2"/>
      <c r="AC1307" s="2"/>
      <c r="AD1307" s="2"/>
      <c r="AE1307" s="2"/>
      <c r="AF1307" s="2"/>
      <c r="AG1307" s="2"/>
      <c r="AH1307" s="2"/>
      <c r="AI1307" s="2"/>
      <c r="AJ1307" s="2"/>
      <c r="AK1307" s="2"/>
      <c r="AL1307" s="2"/>
      <c r="AM1307" s="2"/>
      <c r="AN1307" s="2"/>
    </row>
    <row r="1308" spans="2:40">
      <c r="B1308" s="26">
        <v>2539</v>
      </c>
      <c r="C1308" s="26" t="str">
        <f t="shared" si="156"/>
        <v>Y</v>
      </c>
      <c r="D1308" s="26" t="b">
        <f t="shared" si="157"/>
        <v>1</v>
      </c>
      <c r="E1308" s="26" t="str">
        <f t="shared" si="158"/>
        <v>Y</v>
      </c>
      <c r="F1308" s="2" t="s">
        <v>9810</v>
      </c>
      <c r="G1308" s="2" t="str">
        <f t="shared" si="159"/>
        <v>ConTab_BOM_KP_Baseplates_2539</v>
      </c>
      <c r="H1308" s="16" t="s">
        <v>414</v>
      </c>
      <c r="I1308" s="16"/>
      <c r="J1308" s="16"/>
      <c r="K1308" s="31" t="s">
        <v>7701</v>
      </c>
      <c r="L1308" s="31" t="s">
        <v>7702</v>
      </c>
      <c r="M1308" s="31" t="s">
        <v>7703</v>
      </c>
      <c r="N1308" s="2" t="s">
        <v>8338</v>
      </c>
      <c r="O1308" s="2" t="s">
        <v>7705</v>
      </c>
      <c r="P1308" s="155" t="s">
        <v>7737</v>
      </c>
      <c r="Q1308" s="2" t="s">
        <v>8975</v>
      </c>
      <c r="R1308" s="2">
        <v>96700894</v>
      </c>
      <c r="S1308" s="159" t="s">
        <v>9811</v>
      </c>
      <c r="T1308" s="159">
        <v>5591</v>
      </c>
      <c r="U1308" s="159" t="s">
        <v>107</v>
      </c>
      <c r="V1308" s="3" t="s">
        <v>7709</v>
      </c>
      <c r="W1308" s="2">
        <v>600</v>
      </c>
      <c r="X1308" s="2"/>
      <c r="Y1308" s="2"/>
      <c r="Z1308" s="2"/>
      <c r="AA1308" s="2"/>
      <c r="AB1308" s="2"/>
      <c r="AC1308" s="2"/>
      <c r="AD1308" s="2"/>
      <c r="AE1308" s="2"/>
      <c r="AF1308" s="2"/>
      <c r="AG1308" s="2"/>
      <c r="AH1308" s="2"/>
      <c r="AI1308" s="2"/>
      <c r="AJ1308" s="2"/>
      <c r="AK1308" s="2"/>
      <c r="AL1308" s="2"/>
      <c r="AM1308" s="2"/>
      <c r="AN1308" s="2"/>
    </row>
    <row r="1309" spans="2:40">
      <c r="B1309" s="26">
        <v>2549</v>
      </c>
      <c r="C1309" s="26" t="str">
        <f t="shared" si="156"/>
        <v>Y</v>
      </c>
      <c r="D1309" s="26" t="b">
        <f t="shared" si="157"/>
        <v>0</v>
      </c>
      <c r="E1309" s="26" t="str">
        <f t="shared" si="158"/>
        <v>N</v>
      </c>
      <c r="F1309" s="2" t="s">
        <v>9812</v>
      </c>
      <c r="G1309" s="2" t="str">
        <f t="shared" si="159"/>
        <v/>
      </c>
      <c r="H1309" s="16" t="s">
        <v>414</v>
      </c>
      <c r="I1309" s="16"/>
      <c r="J1309" s="16"/>
      <c r="K1309" s="31" t="s">
        <v>7701</v>
      </c>
      <c r="L1309" s="31" t="s">
        <v>7702</v>
      </c>
      <c r="M1309" s="31" t="s">
        <v>7703</v>
      </c>
      <c r="N1309" s="2" t="s">
        <v>8695</v>
      </c>
      <c r="O1309" s="2" t="s">
        <v>7705</v>
      </c>
      <c r="P1309" s="155" t="s">
        <v>7788</v>
      </c>
      <c r="Q1309" s="2" t="s">
        <v>8383</v>
      </c>
      <c r="R1309" s="2">
        <v>96700895</v>
      </c>
      <c r="S1309" s="159" t="s">
        <v>9813</v>
      </c>
      <c r="T1309" s="159">
        <v>3755</v>
      </c>
      <c r="U1309" s="159" t="s">
        <v>107</v>
      </c>
      <c r="V1309" s="3" t="s">
        <v>7709</v>
      </c>
      <c r="W1309" s="2">
        <v>340</v>
      </c>
      <c r="X1309" s="2"/>
      <c r="Y1309" s="2"/>
      <c r="Z1309" s="2"/>
      <c r="AA1309" s="2"/>
      <c r="AB1309" s="2"/>
      <c r="AC1309" s="2"/>
      <c r="AD1309" s="2"/>
      <c r="AE1309" s="2"/>
      <c r="AF1309" s="2"/>
      <c r="AG1309" s="2"/>
      <c r="AH1309" s="2"/>
      <c r="AI1309" s="2"/>
      <c r="AJ1309" s="2"/>
      <c r="AK1309" s="2"/>
      <c r="AL1309" s="2"/>
      <c r="AM1309" s="2"/>
      <c r="AN1309" s="2"/>
    </row>
    <row r="1310" spans="2:40">
      <c r="B1310" s="26">
        <v>2550</v>
      </c>
      <c r="C1310" s="26" t="str">
        <f t="shared" si="156"/>
        <v>Y</v>
      </c>
      <c r="D1310" s="26" t="b">
        <f t="shared" si="157"/>
        <v>0</v>
      </c>
      <c r="E1310" s="26" t="str">
        <f t="shared" si="158"/>
        <v>N</v>
      </c>
      <c r="F1310" s="2" t="s">
        <v>9814</v>
      </c>
      <c r="G1310" s="2" t="str">
        <f t="shared" si="159"/>
        <v/>
      </c>
      <c r="H1310" s="16" t="s">
        <v>414</v>
      </c>
      <c r="I1310" s="16"/>
      <c r="J1310" s="16"/>
      <c r="K1310" s="31" t="s">
        <v>7701</v>
      </c>
      <c r="L1310" s="31" t="s">
        <v>7702</v>
      </c>
      <c r="M1310" s="31" t="s">
        <v>7703</v>
      </c>
      <c r="N1310" s="2" t="s">
        <v>8699</v>
      </c>
      <c r="O1310" s="2" t="s">
        <v>7705</v>
      </c>
      <c r="P1310" s="155" t="s">
        <v>7788</v>
      </c>
      <c r="Q1310" s="2" t="s">
        <v>8383</v>
      </c>
      <c r="R1310" s="2">
        <v>96700895</v>
      </c>
      <c r="S1310" s="159" t="s">
        <v>9813</v>
      </c>
      <c r="T1310" s="159">
        <v>3755</v>
      </c>
      <c r="U1310" s="159" t="s">
        <v>107</v>
      </c>
      <c r="V1310" s="3" t="s">
        <v>7709</v>
      </c>
      <c r="W1310" s="2">
        <v>340</v>
      </c>
      <c r="X1310" s="2"/>
      <c r="Y1310" s="2"/>
      <c r="Z1310" s="2"/>
      <c r="AA1310" s="2"/>
      <c r="AB1310" s="2"/>
      <c r="AC1310" s="2"/>
      <c r="AD1310" s="2"/>
      <c r="AE1310" s="2"/>
      <c r="AF1310" s="2"/>
      <c r="AG1310" s="2"/>
      <c r="AH1310" s="2"/>
      <c r="AI1310" s="2"/>
      <c r="AJ1310" s="2"/>
      <c r="AK1310" s="2"/>
      <c r="AL1310" s="2"/>
      <c r="AM1310" s="2"/>
      <c r="AN1310" s="2"/>
    </row>
    <row r="1311" spans="2:40">
      <c r="B1311" s="26">
        <v>2551</v>
      </c>
      <c r="C1311" s="26" t="str">
        <f t="shared" si="156"/>
        <v>Y</v>
      </c>
      <c r="D1311" s="26" t="b">
        <f t="shared" si="157"/>
        <v>0</v>
      </c>
      <c r="E1311" s="26" t="str">
        <f t="shared" si="158"/>
        <v>N</v>
      </c>
      <c r="F1311" s="2" t="s">
        <v>9815</v>
      </c>
      <c r="G1311" s="2" t="str">
        <f t="shared" si="159"/>
        <v/>
      </c>
      <c r="H1311" s="16" t="s">
        <v>414</v>
      </c>
      <c r="I1311" s="16"/>
      <c r="J1311" s="16"/>
      <c r="K1311" s="31" t="s">
        <v>7701</v>
      </c>
      <c r="L1311" s="31" t="s">
        <v>7702</v>
      </c>
      <c r="M1311" s="31" t="s">
        <v>7703</v>
      </c>
      <c r="N1311" s="2" t="s">
        <v>8954</v>
      </c>
      <c r="O1311" s="2" t="s">
        <v>7705</v>
      </c>
      <c r="P1311" s="155" t="s">
        <v>7788</v>
      </c>
      <c r="Q1311" s="2" t="s">
        <v>9024</v>
      </c>
      <c r="R1311" s="2">
        <v>96700896</v>
      </c>
      <c r="S1311" s="159" t="s">
        <v>9816</v>
      </c>
      <c r="T1311" s="159">
        <v>4229</v>
      </c>
      <c r="U1311" s="159" t="s">
        <v>107</v>
      </c>
      <c r="V1311" s="3" t="s">
        <v>7709</v>
      </c>
      <c r="W1311" s="2">
        <v>390</v>
      </c>
      <c r="X1311" s="2"/>
      <c r="Y1311" s="2"/>
      <c r="Z1311" s="2"/>
      <c r="AA1311" s="2"/>
      <c r="AB1311" s="2"/>
      <c r="AC1311" s="2"/>
      <c r="AD1311" s="2"/>
      <c r="AE1311" s="2"/>
      <c r="AF1311" s="2"/>
      <c r="AG1311" s="2"/>
      <c r="AH1311" s="2"/>
      <c r="AI1311" s="2"/>
      <c r="AJ1311" s="2"/>
      <c r="AK1311" s="2"/>
      <c r="AL1311" s="2"/>
      <c r="AM1311" s="2"/>
      <c r="AN1311" s="2"/>
    </row>
    <row r="1312" spans="2:40">
      <c r="B1312" s="26">
        <v>2552</v>
      </c>
      <c r="C1312" s="26" t="str">
        <f t="shared" si="156"/>
        <v>Y</v>
      </c>
      <c r="D1312" s="26" t="b">
        <f t="shared" si="157"/>
        <v>0</v>
      </c>
      <c r="E1312" s="26" t="str">
        <f t="shared" si="158"/>
        <v>N</v>
      </c>
      <c r="F1312" s="2" t="s">
        <v>9817</v>
      </c>
      <c r="G1312" s="2" t="str">
        <f t="shared" si="159"/>
        <v/>
      </c>
      <c r="H1312" s="16" t="s">
        <v>414</v>
      </c>
      <c r="I1312" s="16"/>
      <c r="J1312" s="16"/>
      <c r="K1312" s="31" t="s">
        <v>7701</v>
      </c>
      <c r="L1312" s="31" t="s">
        <v>7702</v>
      </c>
      <c r="M1312" s="31" t="s">
        <v>7703</v>
      </c>
      <c r="N1312" s="2" t="s">
        <v>8958</v>
      </c>
      <c r="O1312" s="2" t="s">
        <v>7705</v>
      </c>
      <c r="P1312" s="155" t="s">
        <v>7788</v>
      </c>
      <c r="Q1312" s="2" t="s">
        <v>9024</v>
      </c>
      <c r="R1312" s="2">
        <v>96700896</v>
      </c>
      <c r="S1312" s="159" t="s">
        <v>9816</v>
      </c>
      <c r="T1312" s="159">
        <v>4229</v>
      </c>
      <c r="U1312" s="159" t="s">
        <v>107</v>
      </c>
      <c r="V1312" s="3" t="s">
        <v>7709</v>
      </c>
      <c r="W1312" s="2">
        <v>390</v>
      </c>
      <c r="X1312" s="2"/>
      <c r="Y1312" s="2"/>
      <c r="Z1312" s="2"/>
      <c r="AA1312" s="2"/>
      <c r="AB1312" s="2"/>
      <c r="AC1312" s="2"/>
      <c r="AD1312" s="2"/>
      <c r="AE1312" s="2"/>
      <c r="AF1312" s="2"/>
      <c r="AG1312" s="2"/>
      <c r="AH1312" s="2"/>
      <c r="AI1312" s="2"/>
      <c r="AJ1312" s="2"/>
      <c r="AK1312" s="2"/>
      <c r="AL1312" s="2"/>
      <c r="AM1312" s="2"/>
      <c r="AN1312" s="2"/>
    </row>
    <row r="1313" spans="2:40">
      <c r="B1313" s="26">
        <v>2553</v>
      </c>
      <c r="C1313" s="26" t="str">
        <f t="shared" si="156"/>
        <v>Y</v>
      </c>
      <c r="D1313" s="26" t="b">
        <f t="shared" si="157"/>
        <v>0</v>
      </c>
      <c r="E1313" s="26" t="str">
        <f t="shared" si="158"/>
        <v>N</v>
      </c>
      <c r="F1313" s="2" t="s">
        <v>9818</v>
      </c>
      <c r="G1313" s="2" t="str">
        <f t="shared" si="159"/>
        <v/>
      </c>
      <c r="H1313" s="16" t="s">
        <v>414</v>
      </c>
      <c r="I1313" s="16"/>
      <c r="J1313" s="16"/>
      <c r="K1313" s="31" t="s">
        <v>7701</v>
      </c>
      <c r="L1313" s="31" t="s">
        <v>7702</v>
      </c>
      <c r="M1313" s="31" t="s">
        <v>7703</v>
      </c>
      <c r="N1313" s="2" t="s">
        <v>8326</v>
      </c>
      <c r="O1313" s="2" t="s">
        <v>7705</v>
      </c>
      <c r="P1313" s="155" t="s">
        <v>7788</v>
      </c>
      <c r="Q1313" s="2" t="s">
        <v>8383</v>
      </c>
      <c r="R1313" s="2">
        <v>96700897</v>
      </c>
      <c r="S1313" s="159" t="s">
        <v>9819</v>
      </c>
      <c r="T1313" s="159">
        <v>4093</v>
      </c>
      <c r="U1313" s="159" t="s">
        <v>107</v>
      </c>
      <c r="V1313" s="3" t="s">
        <v>7709</v>
      </c>
      <c r="W1313" s="2">
        <v>380</v>
      </c>
      <c r="X1313" s="2"/>
      <c r="Y1313" s="2"/>
      <c r="Z1313" s="2"/>
      <c r="AA1313" s="2"/>
      <c r="AB1313" s="2"/>
      <c r="AC1313" s="2"/>
      <c r="AD1313" s="2"/>
      <c r="AE1313" s="2"/>
      <c r="AF1313" s="2"/>
      <c r="AG1313" s="2"/>
      <c r="AH1313" s="2"/>
      <c r="AI1313" s="2"/>
      <c r="AJ1313" s="2"/>
      <c r="AK1313" s="2"/>
      <c r="AL1313" s="2"/>
      <c r="AM1313" s="2"/>
      <c r="AN1313" s="2"/>
    </row>
    <row r="1314" spans="2:40">
      <c r="B1314" s="26">
        <v>2554</v>
      </c>
      <c r="C1314" s="26" t="str">
        <f t="shared" si="156"/>
        <v>Y</v>
      </c>
      <c r="D1314" s="26" t="b">
        <f t="shared" si="157"/>
        <v>0</v>
      </c>
      <c r="E1314" s="26" t="str">
        <f t="shared" si="158"/>
        <v>N</v>
      </c>
      <c r="F1314" s="2" t="s">
        <v>9820</v>
      </c>
      <c r="G1314" s="2" t="str">
        <f t="shared" si="159"/>
        <v/>
      </c>
      <c r="H1314" s="16" t="s">
        <v>414</v>
      </c>
      <c r="I1314" s="16"/>
      <c r="J1314" s="16"/>
      <c r="K1314" s="31" t="s">
        <v>7701</v>
      </c>
      <c r="L1314" s="31" t="s">
        <v>7702</v>
      </c>
      <c r="M1314" s="31" t="s">
        <v>7703</v>
      </c>
      <c r="N1314" s="2" t="s">
        <v>8329</v>
      </c>
      <c r="O1314" s="2" t="s">
        <v>7705</v>
      </c>
      <c r="P1314" s="155" t="s">
        <v>7788</v>
      </c>
      <c r="Q1314" s="2" t="s">
        <v>8383</v>
      </c>
      <c r="R1314" s="2">
        <v>96700897</v>
      </c>
      <c r="S1314" s="159" t="s">
        <v>9819</v>
      </c>
      <c r="T1314" s="159">
        <v>4093</v>
      </c>
      <c r="U1314" s="159" t="s">
        <v>107</v>
      </c>
      <c r="V1314" s="3" t="s">
        <v>7709</v>
      </c>
      <c r="W1314" s="2">
        <v>380</v>
      </c>
      <c r="X1314" s="2"/>
      <c r="Y1314" s="2"/>
      <c r="Z1314" s="2"/>
      <c r="AA1314" s="2"/>
      <c r="AB1314" s="2"/>
      <c r="AC1314" s="2"/>
      <c r="AD1314" s="2"/>
      <c r="AE1314" s="2"/>
      <c r="AF1314" s="2"/>
      <c r="AG1314" s="2"/>
      <c r="AH1314" s="2"/>
      <c r="AI1314" s="2"/>
      <c r="AJ1314" s="2"/>
      <c r="AK1314" s="2"/>
      <c r="AL1314" s="2"/>
      <c r="AM1314" s="2"/>
      <c r="AN1314" s="2"/>
    </row>
    <row r="1315" spans="2:40">
      <c r="B1315" s="26">
        <v>2555</v>
      </c>
      <c r="C1315" s="26" t="str">
        <f t="shared" si="156"/>
        <v>Y</v>
      </c>
      <c r="D1315" s="26" t="b">
        <f t="shared" si="157"/>
        <v>0</v>
      </c>
      <c r="E1315" s="26" t="str">
        <f t="shared" si="158"/>
        <v>N</v>
      </c>
      <c r="F1315" s="2" t="s">
        <v>9821</v>
      </c>
      <c r="G1315" s="2" t="str">
        <f t="shared" si="159"/>
        <v/>
      </c>
      <c r="H1315" s="16" t="s">
        <v>414</v>
      </c>
      <c r="I1315" s="16"/>
      <c r="J1315" s="16"/>
      <c r="K1315" s="31" t="s">
        <v>7701</v>
      </c>
      <c r="L1315" s="31" t="s">
        <v>7702</v>
      </c>
      <c r="M1315" s="31" t="s">
        <v>7703</v>
      </c>
      <c r="N1315" s="2" t="s">
        <v>8331</v>
      </c>
      <c r="O1315" s="2" t="s">
        <v>7705</v>
      </c>
      <c r="P1315" s="155" t="s">
        <v>7788</v>
      </c>
      <c r="Q1315" s="2" t="s">
        <v>9024</v>
      </c>
      <c r="R1315" s="2">
        <v>96700898</v>
      </c>
      <c r="S1315" s="159" t="s">
        <v>9822</v>
      </c>
      <c r="T1315" s="159">
        <v>5591</v>
      </c>
      <c r="U1315" s="159" t="s">
        <v>107</v>
      </c>
      <c r="V1315" s="3" t="s">
        <v>7709</v>
      </c>
      <c r="W1315" s="2">
        <v>490</v>
      </c>
      <c r="X1315" s="2"/>
      <c r="Y1315" s="2"/>
      <c r="Z1315" s="2"/>
      <c r="AA1315" s="2"/>
      <c r="AB1315" s="2"/>
      <c r="AC1315" s="2"/>
      <c r="AD1315" s="2"/>
      <c r="AE1315" s="2"/>
      <c r="AF1315" s="2"/>
      <c r="AG1315" s="2"/>
      <c r="AH1315" s="2"/>
      <c r="AI1315" s="2"/>
      <c r="AJ1315" s="2"/>
      <c r="AK1315" s="2"/>
      <c r="AL1315" s="2"/>
      <c r="AM1315" s="2"/>
      <c r="AN1315" s="2"/>
    </row>
    <row r="1316" spans="2:40">
      <c r="B1316" s="26">
        <v>2556</v>
      </c>
      <c r="C1316" s="26" t="str">
        <f t="shared" si="156"/>
        <v>Y</v>
      </c>
      <c r="D1316" s="26" t="b">
        <f t="shared" si="157"/>
        <v>0</v>
      </c>
      <c r="E1316" s="26" t="str">
        <f t="shared" si="158"/>
        <v>N</v>
      </c>
      <c r="F1316" s="2" t="s">
        <v>9823</v>
      </c>
      <c r="G1316" s="2" t="str">
        <f t="shared" si="159"/>
        <v/>
      </c>
      <c r="H1316" s="16" t="s">
        <v>414</v>
      </c>
      <c r="I1316" s="16"/>
      <c r="J1316" s="16"/>
      <c r="K1316" s="31" t="s">
        <v>7701</v>
      </c>
      <c r="L1316" s="31" t="s">
        <v>7702</v>
      </c>
      <c r="M1316" s="31" t="s">
        <v>7703</v>
      </c>
      <c r="N1316" s="2" t="s">
        <v>8335</v>
      </c>
      <c r="O1316" s="2" t="s">
        <v>7705</v>
      </c>
      <c r="P1316" s="155" t="s">
        <v>7788</v>
      </c>
      <c r="Q1316" s="2" t="s">
        <v>9024</v>
      </c>
      <c r="R1316" s="2">
        <v>96700898</v>
      </c>
      <c r="S1316" s="159" t="s">
        <v>9824</v>
      </c>
      <c r="T1316" s="159">
        <v>5591</v>
      </c>
      <c r="U1316" s="159" t="s">
        <v>107</v>
      </c>
      <c r="V1316" s="3" t="s">
        <v>7709</v>
      </c>
      <c r="W1316" s="2">
        <v>490</v>
      </c>
      <c r="X1316" s="2"/>
      <c r="Y1316" s="2"/>
      <c r="Z1316" s="2"/>
      <c r="AA1316" s="2"/>
      <c r="AB1316" s="2"/>
      <c r="AC1316" s="2"/>
      <c r="AD1316" s="2"/>
      <c r="AE1316" s="2"/>
      <c r="AF1316" s="2"/>
      <c r="AG1316" s="2"/>
      <c r="AH1316" s="2"/>
      <c r="AI1316" s="2"/>
      <c r="AJ1316" s="2"/>
      <c r="AK1316" s="2"/>
      <c r="AL1316" s="2"/>
      <c r="AM1316" s="2"/>
      <c r="AN1316" s="2"/>
    </row>
    <row r="1317" spans="2:40">
      <c r="B1317" s="26">
        <v>2557</v>
      </c>
      <c r="C1317" s="26" t="str">
        <f t="shared" si="156"/>
        <v>Y</v>
      </c>
      <c r="D1317" s="26" t="b">
        <f t="shared" si="157"/>
        <v>0</v>
      </c>
      <c r="E1317" s="26" t="str">
        <f t="shared" si="158"/>
        <v>N</v>
      </c>
      <c r="F1317" s="2" t="s">
        <v>9825</v>
      </c>
      <c r="G1317" s="2" t="str">
        <f t="shared" si="159"/>
        <v/>
      </c>
      <c r="H1317" s="16" t="s">
        <v>414</v>
      </c>
      <c r="I1317" s="16"/>
      <c r="J1317" s="16"/>
      <c r="K1317" s="31" t="s">
        <v>7701</v>
      </c>
      <c r="L1317" s="31" t="s">
        <v>7702</v>
      </c>
      <c r="M1317" s="31" t="s">
        <v>7703</v>
      </c>
      <c r="N1317" s="2" t="s">
        <v>8338</v>
      </c>
      <c r="O1317" s="2" t="s">
        <v>7705</v>
      </c>
      <c r="P1317" s="155" t="s">
        <v>7788</v>
      </c>
      <c r="Q1317" s="2" t="s">
        <v>9024</v>
      </c>
      <c r="R1317" s="2">
        <v>96700883</v>
      </c>
      <c r="S1317" s="159" t="s">
        <v>9826</v>
      </c>
      <c r="T1317" s="159">
        <v>6136</v>
      </c>
      <c r="U1317" s="159" t="s">
        <v>107</v>
      </c>
      <c r="V1317" s="3" t="s">
        <v>7709</v>
      </c>
      <c r="W1317" s="2">
        <v>600</v>
      </c>
      <c r="X1317" s="2"/>
      <c r="Y1317" s="2"/>
      <c r="Z1317" s="2"/>
      <c r="AA1317" s="2"/>
      <c r="AB1317" s="2"/>
      <c r="AC1317" s="2"/>
      <c r="AD1317" s="2"/>
      <c r="AE1317" s="2"/>
      <c r="AF1317" s="2"/>
      <c r="AG1317" s="2"/>
      <c r="AH1317" s="2"/>
      <c r="AI1317" s="2"/>
      <c r="AJ1317" s="2"/>
      <c r="AK1317" s="2"/>
      <c r="AL1317" s="2"/>
      <c r="AM1317" s="2"/>
      <c r="AN1317" s="2"/>
    </row>
    <row r="1318" spans="2:40">
      <c r="B1318" s="26">
        <v>2567</v>
      </c>
      <c r="C1318" s="26" t="str">
        <f t="shared" si="156"/>
        <v>Y</v>
      </c>
      <c r="D1318" s="26" t="b">
        <f t="shared" si="157"/>
        <v>1</v>
      </c>
      <c r="E1318" s="26" t="str">
        <f t="shared" si="158"/>
        <v>Y</v>
      </c>
      <c r="F1318" s="2" t="s">
        <v>9827</v>
      </c>
      <c r="G1318" s="2" t="str">
        <f t="shared" si="159"/>
        <v>ConTab_BOM_KP_Baseplates_2567</v>
      </c>
      <c r="H1318" s="16" t="s">
        <v>414</v>
      </c>
      <c r="I1318" s="16"/>
      <c r="J1318" s="16"/>
      <c r="K1318" s="31" t="s">
        <v>7701</v>
      </c>
      <c r="L1318" s="31" t="s">
        <v>7702</v>
      </c>
      <c r="M1318" s="31" t="s">
        <v>7703</v>
      </c>
      <c r="N1318" s="2" t="s">
        <v>8695</v>
      </c>
      <c r="O1318" s="2" t="s">
        <v>7814</v>
      </c>
      <c r="P1318" s="155" t="s">
        <v>7737</v>
      </c>
      <c r="Q1318" s="2" t="s">
        <v>8332</v>
      </c>
      <c r="R1318" s="2" t="s">
        <v>544</v>
      </c>
      <c r="S1318" s="159" t="s">
        <v>9828</v>
      </c>
      <c r="T1318" s="159">
        <v>3533</v>
      </c>
      <c r="U1318" s="159" t="s">
        <v>107</v>
      </c>
      <c r="V1318" s="3" t="s">
        <v>7709</v>
      </c>
      <c r="W1318" s="2">
        <v>340</v>
      </c>
      <c r="X1318" s="2"/>
      <c r="Y1318" s="2"/>
      <c r="Z1318" s="2"/>
      <c r="AA1318" s="2"/>
      <c r="AB1318" s="2"/>
      <c r="AC1318" s="2"/>
      <c r="AD1318" s="2"/>
      <c r="AE1318" s="2"/>
      <c r="AF1318" s="2"/>
      <c r="AG1318" s="2"/>
      <c r="AH1318" s="2"/>
      <c r="AI1318" s="2"/>
      <c r="AJ1318" s="2"/>
      <c r="AK1318" s="2"/>
      <c r="AL1318" s="2"/>
      <c r="AM1318" s="2"/>
      <c r="AN1318" s="2"/>
    </row>
    <row r="1319" spans="2:40">
      <c r="B1319" s="26">
        <v>2568</v>
      </c>
      <c r="C1319" s="26" t="str">
        <f t="shared" si="156"/>
        <v>Y</v>
      </c>
      <c r="D1319" s="26" t="b">
        <f t="shared" si="157"/>
        <v>1</v>
      </c>
      <c r="E1319" s="26" t="str">
        <f t="shared" si="158"/>
        <v>Y</v>
      </c>
      <c r="F1319" s="2" t="s">
        <v>9829</v>
      </c>
      <c r="G1319" s="2" t="str">
        <f t="shared" si="159"/>
        <v>ConTab_BOM_KP_Baseplates_2568</v>
      </c>
      <c r="H1319" s="16" t="s">
        <v>414</v>
      </c>
      <c r="I1319" s="16"/>
      <c r="J1319" s="16"/>
      <c r="K1319" s="31" t="s">
        <v>7701</v>
      </c>
      <c r="L1319" s="31" t="s">
        <v>7702</v>
      </c>
      <c r="M1319" s="31" t="s">
        <v>7703</v>
      </c>
      <c r="N1319" s="2" t="s">
        <v>8699</v>
      </c>
      <c r="O1319" s="2" t="s">
        <v>7814</v>
      </c>
      <c r="P1319" s="155" t="s">
        <v>7737</v>
      </c>
      <c r="Q1319" s="2" t="s">
        <v>8332</v>
      </c>
      <c r="R1319" s="2" t="s">
        <v>544</v>
      </c>
      <c r="S1319" s="159" t="s">
        <v>9828</v>
      </c>
      <c r="T1319" s="159">
        <v>3533</v>
      </c>
      <c r="U1319" s="159" t="s">
        <v>107</v>
      </c>
      <c r="V1319" s="3" t="s">
        <v>7709</v>
      </c>
      <c r="W1319" s="2">
        <v>340</v>
      </c>
      <c r="X1319" s="2"/>
      <c r="Y1319" s="2"/>
      <c r="Z1319" s="2"/>
      <c r="AA1319" s="2"/>
      <c r="AB1319" s="2"/>
      <c r="AC1319" s="2"/>
      <c r="AD1319" s="2"/>
      <c r="AE1319" s="2"/>
      <c r="AF1319" s="2"/>
      <c r="AG1319" s="2"/>
      <c r="AH1319" s="2"/>
      <c r="AI1319" s="2"/>
      <c r="AJ1319" s="2"/>
      <c r="AK1319" s="2"/>
      <c r="AL1319" s="2"/>
      <c r="AM1319" s="2"/>
      <c r="AN1319" s="2"/>
    </row>
    <row r="1320" spans="2:40">
      <c r="B1320" s="26">
        <v>2569</v>
      </c>
      <c r="C1320" s="26" t="str">
        <f t="shared" si="156"/>
        <v>Y</v>
      </c>
      <c r="D1320" s="26" t="b">
        <f t="shared" si="157"/>
        <v>1</v>
      </c>
      <c r="E1320" s="26" t="str">
        <f t="shared" si="158"/>
        <v>Y</v>
      </c>
      <c r="F1320" s="2" t="s">
        <v>9830</v>
      </c>
      <c r="G1320" s="2" t="str">
        <f t="shared" si="159"/>
        <v>ConTab_BOM_KP_Baseplates_2569</v>
      </c>
      <c r="H1320" s="16" t="s">
        <v>414</v>
      </c>
      <c r="I1320" s="16"/>
      <c r="J1320" s="16"/>
      <c r="K1320" s="31" t="s">
        <v>7701</v>
      </c>
      <c r="L1320" s="31" t="s">
        <v>7702</v>
      </c>
      <c r="M1320" s="31" t="s">
        <v>7703</v>
      </c>
      <c r="N1320" s="2" t="s">
        <v>8954</v>
      </c>
      <c r="O1320" s="2" t="s">
        <v>7814</v>
      </c>
      <c r="P1320" s="155" t="s">
        <v>7737</v>
      </c>
      <c r="Q1320" s="2" t="s">
        <v>8975</v>
      </c>
      <c r="R1320" s="2" t="s">
        <v>544</v>
      </c>
      <c r="S1320" s="159" t="s">
        <v>9831</v>
      </c>
      <c r="T1320" s="159">
        <v>4011</v>
      </c>
      <c r="U1320" s="159" t="s">
        <v>107</v>
      </c>
      <c r="V1320" s="3" t="s">
        <v>7709</v>
      </c>
      <c r="W1320" s="2">
        <v>390</v>
      </c>
      <c r="X1320" s="2"/>
      <c r="Y1320" s="2"/>
      <c r="Z1320" s="2"/>
      <c r="AA1320" s="2"/>
      <c r="AB1320" s="2"/>
      <c r="AC1320" s="2"/>
      <c r="AD1320" s="2"/>
      <c r="AE1320" s="2"/>
      <c r="AF1320" s="2"/>
      <c r="AG1320" s="2"/>
      <c r="AH1320" s="2"/>
      <c r="AI1320" s="2"/>
      <c r="AJ1320" s="2"/>
      <c r="AK1320" s="2"/>
      <c r="AL1320" s="2"/>
      <c r="AM1320" s="2"/>
      <c r="AN1320" s="2"/>
    </row>
    <row r="1321" spans="2:40">
      <c r="B1321" s="26">
        <v>2570</v>
      </c>
      <c r="C1321" s="26" t="str">
        <f t="shared" si="156"/>
        <v>Y</v>
      </c>
      <c r="D1321" s="26" t="b">
        <f t="shared" si="157"/>
        <v>1</v>
      </c>
      <c r="E1321" s="26" t="str">
        <f t="shared" si="158"/>
        <v>Y</v>
      </c>
      <c r="F1321" s="2" t="s">
        <v>9832</v>
      </c>
      <c r="G1321" s="2" t="str">
        <f t="shared" si="159"/>
        <v>ConTab_BOM_KP_Baseplates_2570</v>
      </c>
      <c r="H1321" s="16" t="s">
        <v>414</v>
      </c>
      <c r="I1321" s="16"/>
      <c r="J1321" s="16"/>
      <c r="K1321" s="31" t="s">
        <v>7701</v>
      </c>
      <c r="L1321" s="31" t="s">
        <v>7702</v>
      </c>
      <c r="M1321" s="31" t="s">
        <v>7703</v>
      </c>
      <c r="N1321" s="2" t="s">
        <v>8958</v>
      </c>
      <c r="O1321" s="2" t="s">
        <v>7814</v>
      </c>
      <c r="P1321" s="155" t="s">
        <v>7737</v>
      </c>
      <c r="Q1321" s="2" t="s">
        <v>8975</v>
      </c>
      <c r="R1321" s="2" t="s">
        <v>544</v>
      </c>
      <c r="S1321" s="159" t="s">
        <v>9831</v>
      </c>
      <c r="T1321" s="159">
        <v>4011</v>
      </c>
      <c r="U1321" s="159" t="s">
        <v>107</v>
      </c>
      <c r="V1321" s="3" t="s">
        <v>7709</v>
      </c>
      <c r="W1321" s="2">
        <v>390</v>
      </c>
      <c r="X1321" s="2"/>
      <c r="Y1321" s="2"/>
      <c r="Z1321" s="2"/>
      <c r="AA1321" s="2"/>
      <c r="AB1321" s="2"/>
      <c r="AC1321" s="2"/>
      <c r="AD1321" s="2"/>
      <c r="AE1321" s="2"/>
      <c r="AF1321" s="2"/>
      <c r="AG1321" s="2"/>
      <c r="AH1321" s="2"/>
      <c r="AI1321" s="2"/>
      <c r="AJ1321" s="2"/>
      <c r="AK1321" s="2"/>
      <c r="AL1321" s="2"/>
      <c r="AM1321" s="2"/>
      <c r="AN1321" s="2"/>
    </row>
    <row r="1322" spans="2:40">
      <c r="B1322" s="26">
        <v>2571</v>
      </c>
      <c r="C1322" s="26" t="str">
        <f t="shared" si="156"/>
        <v>Y</v>
      </c>
      <c r="D1322" s="26" t="b">
        <f t="shared" si="157"/>
        <v>1</v>
      </c>
      <c r="E1322" s="26" t="str">
        <f t="shared" si="158"/>
        <v>Y</v>
      </c>
      <c r="F1322" s="2" t="s">
        <v>9833</v>
      </c>
      <c r="G1322" s="2" t="str">
        <f t="shared" si="159"/>
        <v>ConTab_BOM_KP_Baseplates_2571</v>
      </c>
      <c r="H1322" s="16" t="s">
        <v>414</v>
      </c>
      <c r="I1322" s="16"/>
      <c r="J1322" s="16"/>
      <c r="K1322" s="31" t="s">
        <v>7701</v>
      </c>
      <c r="L1322" s="31" t="s">
        <v>7702</v>
      </c>
      <c r="M1322" s="31" t="s">
        <v>7703</v>
      </c>
      <c r="N1322" s="2" t="s">
        <v>8326</v>
      </c>
      <c r="O1322" s="2" t="s">
        <v>7814</v>
      </c>
      <c r="P1322" s="155" t="s">
        <v>7737</v>
      </c>
      <c r="Q1322" s="2" t="s">
        <v>8332</v>
      </c>
      <c r="R1322" s="2" t="s">
        <v>544</v>
      </c>
      <c r="S1322" s="159" t="s">
        <v>9834</v>
      </c>
      <c r="T1322" s="159">
        <v>3876</v>
      </c>
      <c r="U1322" s="159" t="s">
        <v>107</v>
      </c>
      <c r="V1322" s="3" t="s">
        <v>7709</v>
      </c>
      <c r="W1322" s="2">
        <v>380</v>
      </c>
      <c r="X1322" s="2"/>
      <c r="Y1322" s="2"/>
      <c r="Z1322" s="2"/>
      <c r="AA1322" s="2"/>
      <c r="AB1322" s="2"/>
      <c r="AC1322" s="2"/>
      <c r="AD1322" s="2"/>
      <c r="AE1322" s="2"/>
      <c r="AF1322" s="2"/>
      <c r="AG1322" s="2"/>
      <c r="AH1322" s="2"/>
      <c r="AI1322" s="2"/>
      <c r="AJ1322" s="2"/>
      <c r="AK1322" s="2"/>
      <c r="AL1322" s="2"/>
      <c r="AM1322" s="2"/>
      <c r="AN1322" s="2"/>
    </row>
    <row r="1323" spans="2:40">
      <c r="B1323" s="26">
        <v>2572</v>
      </c>
      <c r="C1323" s="26" t="str">
        <f t="shared" ref="C1323:C1362" si="160">IF(K1323 = "BaseplateSteel","Y","N")</f>
        <v>Y</v>
      </c>
      <c r="D1323" s="26" t="b">
        <f t="shared" ref="D1323:D1362" si="161">OR(P1323 = "Woods_Sureflex", P1323 = "Falk_T10_Grid")</f>
        <v>1</v>
      </c>
      <c r="E1323" s="26" t="str">
        <f t="shared" ref="E1323:E1362" si="162">IF(AND(C1323="Y", D1323=TRUE),"Y","N")</f>
        <v>Y</v>
      </c>
      <c r="F1323" s="2" t="s">
        <v>9835</v>
      </c>
      <c r="G1323" s="2" t="str">
        <f t="shared" ref="G1323:G1362" si="163">IF(E1323="Y",F1323,"")</f>
        <v>ConTab_BOM_KP_Baseplates_2572</v>
      </c>
      <c r="H1323" s="16" t="s">
        <v>414</v>
      </c>
      <c r="I1323" s="16"/>
      <c r="J1323" s="16"/>
      <c r="K1323" s="31" t="s">
        <v>7701</v>
      </c>
      <c r="L1323" s="31" t="s">
        <v>7702</v>
      </c>
      <c r="M1323" s="31" t="s">
        <v>7703</v>
      </c>
      <c r="N1323" s="2" t="s">
        <v>8329</v>
      </c>
      <c r="O1323" s="2" t="s">
        <v>7814</v>
      </c>
      <c r="P1323" s="155" t="s">
        <v>7737</v>
      </c>
      <c r="Q1323" s="2" t="s">
        <v>8332</v>
      </c>
      <c r="R1323" s="2" t="s">
        <v>544</v>
      </c>
      <c r="S1323" s="159" t="s">
        <v>9834</v>
      </c>
      <c r="T1323" s="159">
        <v>3876</v>
      </c>
      <c r="U1323" s="159" t="s">
        <v>107</v>
      </c>
      <c r="V1323" s="3" t="s">
        <v>7709</v>
      </c>
      <c r="W1323" s="2">
        <v>380</v>
      </c>
      <c r="X1323" s="2"/>
      <c r="Y1323" s="2"/>
      <c r="Z1323" s="2"/>
      <c r="AA1323" s="2"/>
      <c r="AB1323" s="2"/>
      <c r="AC1323" s="2"/>
      <c r="AD1323" s="2"/>
      <c r="AE1323" s="2"/>
      <c r="AF1323" s="2"/>
      <c r="AG1323" s="2"/>
      <c r="AH1323" s="2"/>
      <c r="AI1323" s="2"/>
      <c r="AJ1323" s="2"/>
      <c r="AK1323" s="2"/>
      <c r="AL1323" s="2"/>
      <c r="AM1323" s="2"/>
      <c r="AN1323" s="2"/>
    </row>
    <row r="1324" spans="2:40">
      <c r="B1324" s="26">
        <v>2573</v>
      </c>
      <c r="C1324" s="26" t="str">
        <f t="shared" si="160"/>
        <v>Y</v>
      </c>
      <c r="D1324" s="26" t="b">
        <f t="shared" si="161"/>
        <v>1</v>
      </c>
      <c r="E1324" s="26" t="str">
        <f t="shared" si="162"/>
        <v>Y</v>
      </c>
      <c r="F1324" s="2" t="s">
        <v>9836</v>
      </c>
      <c r="G1324" s="2" t="str">
        <f t="shared" si="163"/>
        <v>ConTab_BOM_KP_Baseplates_2573</v>
      </c>
      <c r="H1324" s="16" t="s">
        <v>414</v>
      </c>
      <c r="I1324" s="16"/>
      <c r="J1324" s="16"/>
      <c r="K1324" s="31" t="s">
        <v>7701</v>
      </c>
      <c r="L1324" s="31" t="s">
        <v>7702</v>
      </c>
      <c r="M1324" s="31" t="s">
        <v>7703</v>
      </c>
      <c r="N1324" s="2" t="s">
        <v>8331</v>
      </c>
      <c r="O1324" s="2" t="s">
        <v>7814</v>
      </c>
      <c r="P1324" s="155" t="s">
        <v>7737</v>
      </c>
      <c r="Q1324" s="2" t="s">
        <v>8975</v>
      </c>
      <c r="R1324" s="2" t="s">
        <v>544</v>
      </c>
      <c r="S1324" s="159" t="s">
        <v>9837</v>
      </c>
      <c r="T1324" s="159">
        <v>5376</v>
      </c>
      <c r="U1324" s="159" t="s">
        <v>107</v>
      </c>
      <c r="V1324" s="3" t="s">
        <v>7709</v>
      </c>
      <c r="W1324" s="2">
        <v>490</v>
      </c>
      <c r="X1324" s="2"/>
      <c r="Y1324" s="2"/>
      <c r="Z1324" s="2"/>
      <c r="AA1324" s="2"/>
      <c r="AB1324" s="2"/>
      <c r="AC1324" s="2"/>
      <c r="AD1324" s="2"/>
      <c r="AE1324" s="2"/>
      <c r="AF1324" s="2"/>
      <c r="AG1324" s="2"/>
      <c r="AH1324" s="2"/>
      <c r="AI1324" s="2"/>
      <c r="AJ1324" s="2"/>
      <c r="AK1324" s="2"/>
      <c r="AL1324" s="2"/>
      <c r="AM1324" s="2"/>
      <c r="AN1324" s="2"/>
    </row>
    <row r="1325" spans="2:40">
      <c r="B1325" s="26">
        <v>2574</v>
      </c>
      <c r="C1325" s="26" t="str">
        <f t="shared" si="160"/>
        <v>Y</v>
      </c>
      <c r="D1325" s="26" t="b">
        <f t="shared" si="161"/>
        <v>1</v>
      </c>
      <c r="E1325" s="26" t="str">
        <f t="shared" si="162"/>
        <v>Y</v>
      </c>
      <c r="F1325" s="2" t="s">
        <v>9838</v>
      </c>
      <c r="G1325" s="2" t="str">
        <f t="shared" si="163"/>
        <v>ConTab_BOM_KP_Baseplates_2574</v>
      </c>
      <c r="H1325" s="16" t="s">
        <v>414</v>
      </c>
      <c r="I1325" s="16"/>
      <c r="J1325" s="16"/>
      <c r="K1325" s="31" t="s">
        <v>7701</v>
      </c>
      <c r="L1325" s="31" t="s">
        <v>7702</v>
      </c>
      <c r="M1325" s="31" t="s">
        <v>7703</v>
      </c>
      <c r="N1325" s="2" t="s">
        <v>8335</v>
      </c>
      <c r="O1325" s="2" t="s">
        <v>7814</v>
      </c>
      <c r="P1325" s="155" t="s">
        <v>7737</v>
      </c>
      <c r="Q1325" s="2" t="s">
        <v>8975</v>
      </c>
      <c r="R1325" s="2" t="s">
        <v>544</v>
      </c>
      <c r="S1325" s="159" t="s">
        <v>9839</v>
      </c>
      <c r="T1325" s="159">
        <v>5376</v>
      </c>
      <c r="U1325" s="159" t="s">
        <v>107</v>
      </c>
      <c r="V1325" s="3" t="s">
        <v>7709</v>
      </c>
      <c r="W1325" s="2">
        <v>490</v>
      </c>
      <c r="X1325" s="2"/>
      <c r="Y1325" s="2"/>
      <c r="Z1325" s="2"/>
      <c r="AA1325" s="2"/>
      <c r="AB1325" s="2"/>
      <c r="AC1325" s="2"/>
      <c r="AD1325" s="2"/>
      <c r="AE1325" s="2"/>
      <c r="AF1325" s="2"/>
      <c r="AG1325" s="2"/>
      <c r="AH1325" s="2"/>
      <c r="AI1325" s="2"/>
      <c r="AJ1325" s="2"/>
      <c r="AK1325" s="2"/>
      <c r="AL1325" s="2"/>
      <c r="AM1325" s="2"/>
      <c r="AN1325" s="2"/>
    </row>
    <row r="1326" spans="2:40">
      <c r="B1326" s="26">
        <v>2575</v>
      </c>
      <c r="C1326" s="26" t="str">
        <f t="shared" si="160"/>
        <v>Y</v>
      </c>
      <c r="D1326" s="26" t="b">
        <f t="shared" si="161"/>
        <v>1</v>
      </c>
      <c r="E1326" s="26" t="str">
        <f t="shared" si="162"/>
        <v>Y</v>
      </c>
      <c r="F1326" s="2" t="s">
        <v>9840</v>
      </c>
      <c r="G1326" s="2" t="str">
        <f t="shared" si="163"/>
        <v>ConTab_BOM_KP_Baseplates_2575</v>
      </c>
      <c r="H1326" s="16" t="s">
        <v>414</v>
      </c>
      <c r="I1326" s="16"/>
      <c r="J1326" s="16"/>
      <c r="K1326" s="31" t="s">
        <v>7701</v>
      </c>
      <c r="L1326" s="31" t="s">
        <v>7702</v>
      </c>
      <c r="M1326" s="31" t="s">
        <v>7703</v>
      </c>
      <c r="N1326" s="2" t="s">
        <v>8338</v>
      </c>
      <c r="O1326" s="2" t="s">
        <v>7814</v>
      </c>
      <c r="P1326" s="155" t="s">
        <v>7737</v>
      </c>
      <c r="Q1326" s="2" t="s">
        <v>8975</v>
      </c>
      <c r="R1326" s="2" t="s">
        <v>544</v>
      </c>
      <c r="S1326" s="159" t="s">
        <v>9841</v>
      </c>
      <c r="T1326" s="159">
        <v>5920</v>
      </c>
      <c r="U1326" s="159" t="s">
        <v>107</v>
      </c>
      <c r="V1326" s="3" t="s">
        <v>7709</v>
      </c>
      <c r="W1326" s="2">
        <v>600</v>
      </c>
      <c r="X1326" s="2"/>
      <c r="Y1326" s="2"/>
      <c r="Z1326" s="2"/>
      <c r="AA1326" s="2"/>
      <c r="AB1326" s="2"/>
      <c r="AC1326" s="2"/>
      <c r="AD1326" s="2"/>
      <c r="AE1326" s="2"/>
      <c r="AF1326" s="2"/>
      <c r="AG1326" s="2"/>
      <c r="AH1326" s="2"/>
      <c r="AI1326" s="2"/>
      <c r="AJ1326" s="2"/>
      <c r="AK1326" s="2"/>
      <c r="AL1326" s="2"/>
      <c r="AM1326" s="2"/>
      <c r="AN1326" s="2"/>
    </row>
    <row r="1327" spans="2:40">
      <c r="B1327" s="26">
        <v>2585</v>
      </c>
      <c r="C1327" s="26" t="str">
        <f t="shared" si="160"/>
        <v>Y</v>
      </c>
      <c r="D1327" s="26" t="b">
        <f t="shared" si="161"/>
        <v>0</v>
      </c>
      <c r="E1327" s="26" t="str">
        <f t="shared" si="162"/>
        <v>N</v>
      </c>
      <c r="F1327" s="2" t="s">
        <v>9842</v>
      </c>
      <c r="G1327" s="2" t="str">
        <f t="shared" si="163"/>
        <v/>
      </c>
      <c r="H1327" s="16" t="s">
        <v>414</v>
      </c>
      <c r="I1327" s="16"/>
      <c r="J1327" s="16"/>
      <c r="K1327" s="31" t="s">
        <v>7701</v>
      </c>
      <c r="L1327" s="31" t="s">
        <v>7702</v>
      </c>
      <c r="M1327" s="31" t="s">
        <v>7703</v>
      </c>
      <c r="N1327" s="2" t="s">
        <v>8695</v>
      </c>
      <c r="O1327" s="2" t="s">
        <v>7814</v>
      </c>
      <c r="P1327" s="155" t="s">
        <v>7788</v>
      </c>
      <c r="Q1327" s="2" t="s">
        <v>8383</v>
      </c>
      <c r="R1327" s="2" t="s">
        <v>544</v>
      </c>
      <c r="S1327" s="159" t="s">
        <v>9843</v>
      </c>
      <c r="T1327" s="159">
        <v>4078</v>
      </c>
      <c r="U1327" s="159" t="s">
        <v>107</v>
      </c>
      <c r="V1327" s="3" t="s">
        <v>7709</v>
      </c>
      <c r="W1327" s="2">
        <v>340</v>
      </c>
      <c r="X1327" s="2"/>
      <c r="Y1327" s="2"/>
      <c r="Z1327" s="2"/>
      <c r="AA1327" s="2"/>
      <c r="AB1327" s="2"/>
      <c r="AC1327" s="2"/>
      <c r="AD1327" s="2"/>
      <c r="AE1327" s="2"/>
      <c r="AF1327" s="2"/>
      <c r="AG1327" s="2"/>
      <c r="AH1327" s="2"/>
      <c r="AI1327" s="2"/>
      <c r="AJ1327" s="2"/>
      <c r="AK1327" s="2"/>
      <c r="AL1327" s="2"/>
      <c r="AM1327" s="2"/>
      <c r="AN1327" s="2"/>
    </row>
    <row r="1328" spans="2:40">
      <c r="B1328" s="26">
        <v>2586</v>
      </c>
      <c r="C1328" s="26" t="str">
        <f t="shared" si="160"/>
        <v>Y</v>
      </c>
      <c r="D1328" s="26" t="b">
        <f t="shared" si="161"/>
        <v>0</v>
      </c>
      <c r="E1328" s="26" t="str">
        <f t="shared" si="162"/>
        <v>N</v>
      </c>
      <c r="F1328" s="2" t="s">
        <v>9844</v>
      </c>
      <c r="G1328" s="2" t="str">
        <f t="shared" si="163"/>
        <v/>
      </c>
      <c r="H1328" s="16" t="s">
        <v>414</v>
      </c>
      <c r="I1328" s="16"/>
      <c r="J1328" s="16"/>
      <c r="K1328" s="31" t="s">
        <v>7701</v>
      </c>
      <c r="L1328" s="31" t="s">
        <v>7702</v>
      </c>
      <c r="M1328" s="31" t="s">
        <v>7703</v>
      </c>
      <c r="N1328" s="2" t="s">
        <v>8699</v>
      </c>
      <c r="O1328" s="2" t="s">
        <v>7814</v>
      </c>
      <c r="P1328" s="155" t="s">
        <v>7788</v>
      </c>
      <c r="Q1328" s="2" t="s">
        <v>8383</v>
      </c>
      <c r="R1328" s="2" t="s">
        <v>544</v>
      </c>
      <c r="S1328" s="159" t="s">
        <v>9843</v>
      </c>
      <c r="T1328" s="159">
        <v>4078</v>
      </c>
      <c r="U1328" s="159" t="s">
        <v>107</v>
      </c>
      <c r="V1328" s="3" t="s">
        <v>7709</v>
      </c>
      <c r="W1328" s="2">
        <v>340</v>
      </c>
      <c r="X1328" s="2"/>
      <c r="Y1328" s="2"/>
      <c r="Z1328" s="2"/>
      <c r="AA1328" s="2"/>
      <c r="AB1328" s="2"/>
      <c r="AC1328" s="2"/>
      <c r="AD1328" s="2"/>
      <c r="AE1328" s="2"/>
      <c r="AF1328" s="2"/>
      <c r="AG1328" s="2"/>
      <c r="AH1328" s="2"/>
      <c r="AI1328" s="2"/>
      <c r="AJ1328" s="2"/>
      <c r="AK1328" s="2"/>
      <c r="AL1328" s="2"/>
      <c r="AM1328" s="2"/>
      <c r="AN1328" s="2"/>
    </row>
    <row r="1329" spans="2:40">
      <c r="B1329" s="26">
        <v>2587</v>
      </c>
      <c r="C1329" s="26" t="str">
        <f t="shared" si="160"/>
        <v>Y</v>
      </c>
      <c r="D1329" s="26" t="b">
        <f t="shared" si="161"/>
        <v>0</v>
      </c>
      <c r="E1329" s="26" t="str">
        <f t="shared" si="162"/>
        <v>N</v>
      </c>
      <c r="F1329" s="2" t="s">
        <v>9845</v>
      </c>
      <c r="G1329" s="2" t="str">
        <f t="shared" si="163"/>
        <v/>
      </c>
      <c r="H1329" s="16" t="s">
        <v>414</v>
      </c>
      <c r="I1329" s="16"/>
      <c r="J1329" s="16"/>
      <c r="K1329" s="31" t="s">
        <v>7701</v>
      </c>
      <c r="L1329" s="31" t="s">
        <v>7702</v>
      </c>
      <c r="M1329" s="31" t="s">
        <v>7703</v>
      </c>
      <c r="N1329" s="2" t="s">
        <v>8954</v>
      </c>
      <c r="O1329" s="2" t="s">
        <v>7814</v>
      </c>
      <c r="P1329" s="155" t="s">
        <v>7788</v>
      </c>
      <c r="Q1329" s="2" t="s">
        <v>9024</v>
      </c>
      <c r="R1329" s="2" t="s">
        <v>544</v>
      </c>
      <c r="S1329" s="159" t="s">
        <v>9846</v>
      </c>
      <c r="T1329" s="159">
        <v>4557</v>
      </c>
      <c r="U1329" s="159" t="s">
        <v>107</v>
      </c>
      <c r="V1329" s="3" t="s">
        <v>7709</v>
      </c>
      <c r="W1329" s="2">
        <v>390</v>
      </c>
      <c r="X1329" s="2"/>
      <c r="Y1329" s="2"/>
      <c r="Z1329" s="2"/>
      <c r="AA1329" s="2"/>
      <c r="AB1329" s="2"/>
      <c r="AC1329" s="2"/>
      <c r="AD1329" s="2"/>
      <c r="AE1329" s="2"/>
      <c r="AF1329" s="2"/>
      <c r="AG1329" s="2"/>
      <c r="AH1329" s="2"/>
      <c r="AI1329" s="2"/>
      <c r="AJ1329" s="2"/>
      <c r="AK1329" s="2"/>
      <c r="AL1329" s="2"/>
      <c r="AM1329" s="2"/>
      <c r="AN1329" s="2"/>
    </row>
    <row r="1330" spans="2:40">
      <c r="B1330" s="26">
        <v>2588</v>
      </c>
      <c r="C1330" s="26" t="str">
        <f t="shared" si="160"/>
        <v>Y</v>
      </c>
      <c r="D1330" s="26" t="b">
        <f t="shared" si="161"/>
        <v>0</v>
      </c>
      <c r="E1330" s="26" t="str">
        <f t="shared" si="162"/>
        <v>N</v>
      </c>
      <c r="F1330" s="2" t="s">
        <v>9847</v>
      </c>
      <c r="G1330" s="2" t="str">
        <f t="shared" si="163"/>
        <v/>
      </c>
      <c r="H1330" s="16" t="s">
        <v>414</v>
      </c>
      <c r="I1330" s="16"/>
      <c r="J1330" s="16"/>
      <c r="K1330" s="31" t="s">
        <v>7701</v>
      </c>
      <c r="L1330" s="31" t="s">
        <v>7702</v>
      </c>
      <c r="M1330" s="31" t="s">
        <v>7703</v>
      </c>
      <c r="N1330" s="2" t="s">
        <v>8958</v>
      </c>
      <c r="O1330" s="2" t="s">
        <v>7814</v>
      </c>
      <c r="P1330" s="155" t="s">
        <v>7788</v>
      </c>
      <c r="Q1330" s="2" t="s">
        <v>9024</v>
      </c>
      <c r="R1330" s="2" t="s">
        <v>544</v>
      </c>
      <c r="S1330" s="159" t="s">
        <v>9846</v>
      </c>
      <c r="T1330" s="159">
        <v>4557</v>
      </c>
      <c r="U1330" s="159" t="s">
        <v>107</v>
      </c>
      <c r="V1330" s="3" t="s">
        <v>7709</v>
      </c>
      <c r="W1330" s="2">
        <v>390</v>
      </c>
      <c r="X1330" s="2"/>
      <c r="Y1330" s="2"/>
      <c r="Z1330" s="2"/>
      <c r="AA1330" s="2"/>
      <c r="AB1330" s="2"/>
      <c r="AC1330" s="2"/>
      <c r="AD1330" s="2"/>
      <c r="AE1330" s="2"/>
      <c r="AF1330" s="2"/>
      <c r="AG1330" s="2"/>
      <c r="AH1330" s="2"/>
      <c r="AI1330" s="2"/>
      <c r="AJ1330" s="2"/>
      <c r="AK1330" s="2"/>
      <c r="AL1330" s="2"/>
      <c r="AM1330" s="2"/>
      <c r="AN1330" s="2"/>
    </row>
    <row r="1331" spans="2:40">
      <c r="B1331" s="26">
        <v>2589</v>
      </c>
      <c r="C1331" s="26" t="str">
        <f t="shared" si="160"/>
        <v>Y</v>
      </c>
      <c r="D1331" s="26" t="b">
        <f t="shared" si="161"/>
        <v>0</v>
      </c>
      <c r="E1331" s="26" t="str">
        <f t="shared" si="162"/>
        <v>N</v>
      </c>
      <c r="F1331" s="2" t="s">
        <v>9848</v>
      </c>
      <c r="G1331" s="2" t="str">
        <f t="shared" si="163"/>
        <v/>
      </c>
      <c r="H1331" s="16" t="s">
        <v>414</v>
      </c>
      <c r="I1331" s="16"/>
      <c r="J1331" s="16"/>
      <c r="K1331" s="31" t="s">
        <v>7701</v>
      </c>
      <c r="L1331" s="31" t="s">
        <v>7702</v>
      </c>
      <c r="M1331" s="31" t="s">
        <v>7703</v>
      </c>
      <c r="N1331" s="2" t="s">
        <v>8326</v>
      </c>
      <c r="O1331" s="2" t="s">
        <v>7814</v>
      </c>
      <c r="P1331" s="155" t="s">
        <v>7788</v>
      </c>
      <c r="Q1331" s="2" t="s">
        <v>8383</v>
      </c>
      <c r="R1331" s="2" t="s">
        <v>544</v>
      </c>
      <c r="S1331" s="159" t="s">
        <v>9849</v>
      </c>
      <c r="T1331" s="159">
        <v>4421</v>
      </c>
      <c r="U1331" s="159" t="s">
        <v>107</v>
      </c>
      <c r="V1331" s="3" t="s">
        <v>7709</v>
      </c>
      <c r="W1331" s="2">
        <v>380</v>
      </c>
      <c r="X1331" s="2"/>
      <c r="Y1331" s="2"/>
      <c r="Z1331" s="2"/>
      <c r="AA1331" s="2"/>
      <c r="AB1331" s="2"/>
      <c r="AC1331" s="2"/>
      <c r="AD1331" s="2"/>
      <c r="AE1331" s="2"/>
      <c r="AF1331" s="2"/>
      <c r="AG1331" s="2"/>
      <c r="AH1331" s="2"/>
      <c r="AI1331" s="2"/>
      <c r="AJ1331" s="2"/>
      <c r="AK1331" s="2"/>
      <c r="AL1331" s="2"/>
      <c r="AM1331" s="2"/>
      <c r="AN1331" s="2"/>
    </row>
    <row r="1332" spans="2:40">
      <c r="B1332" s="26">
        <v>2590</v>
      </c>
      <c r="C1332" s="26" t="str">
        <f t="shared" si="160"/>
        <v>Y</v>
      </c>
      <c r="D1332" s="26" t="b">
        <f t="shared" si="161"/>
        <v>0</v>
      </c>
      <c r="E1332" s="26" t="str">
        <f t="shared" si="162"/>
        <v>N</v>
      </c>
      <c r="F1332" s="2" t="s">
        <v>9850</v>
      </c>
      <c r="G1332" s="2" t="str">
        <f t="shared" si="163"/>
        <v/>
      </c>
      <c r="H1332" s="16" t="s">
        <v>414</v>
      </c>
      <c r="I1332" s="16"/>
      <c r="J1332" s="16"/>
      <c r="K1332" s="31" t="s">
        <v>7701</v>
      </c>
      <c r="L1332" s="31" t="s">
        <v>7702</v>
      </c>
      <c r="M1332" s="31" t="s">
        <v>7703</v>
      </c>
      <c r="N1332" s="2" t="s">
        <v>8329</v>
      </c>
      <c r="O1332" s="2" t="s">
        <v>7814</v>
      </c>
      <c r="P1332" s="155" t="s">
        <v>7788</v>
      </c>
      <c r="Q1332" s="2" t="s">
        <v>8383</v>
      </c>
      <c r="R1332" s="2" t="s">
        <v>544</v>
      </c>
      <c r="S1332" s="159" t="s">
        <v>9849</v>
      </c>
      <c r="T1332" s="159">
        <v>4421</v>
      </c>
      <c r="U1332" s="159" t="s">
        <v>107</v>
      </c>
      <c r="V1332" s="3" t="s">
        <v>7709</v>
      </c>
      <c r="W1332" s="2">
        <v>380</v>
      </c>
      <c r="X1332" s="2"/>
      <c r="Y1332" s="2"/>
      <c r="Z1332" s="2"/>
      <c r="AA1332" s="2"/>
      <c r="AB1332" s="2"/>
      <c r="AC1332" s="2"/>
      <c r="AD1332" s="2"/>
      <c r="AE1332" s="2"/>
      <c r="AF1332" s="2"/>
      <c r="AG1332" s="2"/>
      <c r="AH1332" s="2"/>
      <c r="AI1332" s="2"/>
      <c r="AJ1332" s="2"/>
      <c r="AK1332" s="2"/>
      <c r="AL1332" s="2"/>
      <c r="AM1332" s="2"/>
      <c r="AN1332" s="2"/>
    </row>
    <row r="1333" spans="2:40">
      <c r="B1333" s="26">
        <v>2591</v>
      </c>
      <c r="C1333" s="26" t="str">
        <f t="shared" si="160"/>
        <v>Y</v>
      </c>
      <c r="D1333" s="26" t="b">
        <f t="shared" si="161"/>
        <v>0</v>
      </c>
      <c r="E1333" s="26" t="str">
        <f t="shared" si="162"/>
        <v>N</v>
      </c>
      <c r="F1333" s="2" t="s">
        <v>9851</v>
      </c>
      <c r="G1333" s="2" t="str">
        <f t="shared" si="163"/>
        <v/>
      </c>
      <c r="H1333" s="16" t="s">
        <v>414</v>
      </c>
      <c r="I1333" s="16"/>
      <c r="J1333" s="16"/>
      <c r="K1333" s="31" t="s">
        <v>7701</v>
      </c>
      <c r="L1333" s="31" t="s">
        <v>7702</v>
      </c>
      <c r="M1333" s="31" t="s">
        <v>7703</v>
      </c>
      <c r="N1333" s="2" t="s">
        <v>8331</v>
      </c>
      <c r="O1333" s="2" t="s">
        <v>7814</v>
      </c>
      <c r="P1333" s="155" t="s">
        <v>7788</v>
      </c>
      <c r="Q1333" s="2" t="s">
        <v>9024</v>
      </c>
      <c r="R1333" s="2" t="s">
        <v>544</v>
      </c>
      <c r="S1333" s="159" t="s">
        <v>9852</v>
      </c>
      <c r="T1333" s="159">
        <v>5920</v>
      </c>
      <c r="U1333" s="159" t="s">
        <v>107</v>
      </c>
      <c r="V1333" s="3" t="s">
        <v>7709</v>
      </c>
      <c r="W1333" s="2">
        <v>490</v>
      </c>
      <c r="X1333" s="2"/>
      <c r="Y1333" s="2"/>
      <c r="Z1333" s="2"/>
      <c r="AA1333" s="2"/>
      <c r="AB1333" s="2"/>
      <c r="AC1333" s="2"/>
      <c r="AD1333" s="2"/>
      <c r="AE1333" s="2"/>
      <c r="AF1333" s="2"/>
      <c r="AG1333" s="2"/>
      <c r="AH1333" s="2"/>
      <c r="AI1333" s="2"/>
      <c r="AJ1333" s="2"/>
      <c r="AK1333" s="2"/>
      <c r="AL1333" s="2"/>
      <c r="AM1333" s="2"/>
      <c r="AN1333" s="2"/>
    </row>
    <row r="1334" spans="2:40">
      <c r="B1334" s="26">
        <v>2592</v>
      </c>
      <c r="C1334" s="26" t="str">
        <f t="shared" si="160"/>
        <v>Y</v>
      </c>
      <c r="D1334" s="26" t="b">
        <f t="shared" si="161"/>
        <v>0</v>
      </c>
      <c r="E1334" s="26" t="str">
        <f t="shared" si="162"/>
        <v>N</v>
      </c>
      <c r="F1334" s="2" t="s">
        <v>9853</v>
      </c>
      <c r="G1334" s="2" t="str">
        <f t="shared" si="163"/>
        <v/>
      </c>
      <c r="H1334" s="16" t="s">
        <v>414</v>
      </c>
      <c r="I1334" s="16"/>
      <c r="J1334" s="16"/>
      <c r="K1334" s="31" t="s">
        <v>7701</v>
      </c>
      <c r="L1334" s="31" t="s">
        <v>7702</v>
      </c>
      <c r="M1334" s="31" t="s">
        <v>7703</v>
      </c>
      <c r="N1334" s="2" t="s">
        <v>8335</v>
      </c>
      <c r="O1334" s="2" t="s">
        <v>7814</v>
      </c>
      <c r="P1334" s="155" t="s">
        <v>7788</v>
      </c>
      <c r="Q1334" s="2" t="s">
        <v>9024</v>
      </c>
      <c r="R1334" s="2" t="s">
        <v>544</v>
      </c>
      <c r="S1334" s="159" t="s">
        <v>9854</v>
      </c>
      <c r="T1334" s="159">
        <v>5920</v>
      </c>
      <c r="U1334" s="159" t="s">
        <v>107</v>
      </c>
      <c r="V1334" s="3" t="s">
        <v>7709</v>
      </c>
      <c r="W1334" s="2">
        <v>490</v>
      </c>
      <c r="X1334" s="2"/>
      <c r="Y1334" s="2"/>
      <c r="Z1334" s="2"/>
      <c r="AA1334" s="2"/>
      <c r="AB1334" s="2"/>
      <c r="AC1334" s="2"/>
      <c r="AD1334" s="2"/>
      <c r="AE1334" s="2"/>
      <c r="AF1334" s="2"/>
      <c r="AG1334" s="2"/>
      <c r="AH1334" s="2"/>
      <c r="AI1334" s="2"/>
      <c r="AJ1334" s="2"/>
      <c r="AK1334" s="2"/>
      <c r="AL1334" s="2"/>
      <c r="AM1334" s="2"/>
      <c r="AN1334" s="2"/>
    </row>
    <row r="1335" spans="2:40">
      <c r="B1335" s="26">
        <v>2593</v>
      </c>
      <c r="C1335" s="26" t="str">
        <f t="shared" si="160"/>
        <v>Y</v>
      </c>
      <c r="D1335" s="26" t="b">
        <f t="shared" si="161"/>
        <v>0</v>
      </c>
      <c r="E1335" s="26" t="str">
        <f t="shared" si="162"/>
        <v>N</v>
      </c>
      <c r="F1335" s="2" t="s">
        <v>9855</v>
      </c>
      <c r="G1335" s="2" t="str">
        <f t="shared" si="163"/>
        <v/>
      </c>
      <c r="H1335" s="16" t="s">
        <v>414</v>
      </c>
      <c r="I1335" s="16"/>
      <c r="J1335" s="16"/>
      <c r="K1335" s="31" t="s">
        <v>7701</v>
      </c>
      <c r="L1335" s="31" t="s">
        <v>7702</v>
      </c>
      <c r="M1335" s="31" t="s">
        <v>7703</v>
      </c>
      <c r="N1335" s="2" t="s">
        <v>8338</v>
      </c>
      <c r="O1335" s="2" t="s">
        <v>7814</v>
      </c>
      <c r="P1335" s="155" t="s">
        <v>7788</v>
      </c>
      <c r="Q1335" s="2" t="s">
        <v>9024</v>
      </c>
      <c r="R1335" s="2" t="s">
        <v>544</v>
      </c>
      <c r="S1335" s="159" t="s">
        <v>9856</v>
      </c>
      <c r="T1335" s="159">
        <v>6463</v>
      </c>
      <c r="U1335" s="159" t="s">
        <v>107</v>
      </c>
      <c r="V1335" s="3" t="s">
        <v>7709</v>
      </c>
      <c r="W1335" s="2">
        <v>600</v>
      </c>
      <c r="X1335" s="2"/>
      <c r="Y1335" s="2"/>
      <c r="Z1335" s="2"/>
      <c r="AA1335" s="2"/>
      <c r="AB1335" s="2"/>
      <c r="AC1335" s="2"/>
      <c r="AD1335" s="2"/>
      <c r="AE1335" s="2"/>
      <c r="AF1335" s="2"/>
      <c r="AG1335" s="2"/>
      <c r="AH1335" s="2"/>
      <c r="AI1335" s="2"/>
      <c r="AJ1335" s="2"/>
      <c r="AK1335" s="2"/>
      <c r="AL1335" s="2"/>
      <c r="AM1335" s="2"/>
      <c r="AN1335" s="2"/>
    </row>
    <row r="1336" spans="2:40">
      <c r="B1336" s="26">
        <v>2603</v>
      </c>
      <c r="C1336" s="26" t="str">
        <f t="shared" si="160"/>
        <v>N</v>
      </c>
      <c r="D1336" s="26" t="b">
        <f t="shared" si="161"/>
        <v>0</v>
      </c>
      <c r="E1336" s="26" t="str">
        <f t="shared" si="162"/>
        <v>N</v>
      </c>
      <c r="F1336" s="2" t="s">
        <v>9857</v>
      </c>
      <c r="G1336" s="2" t="str">
        <f t="shared" si="163"/>
        <v/>
      </c>
      <c r="H1336" s="16" t="s">
        <v>414</v>
      </c>
      <c r="I1336" s="16"/>
      <c r="J1336" s="16"/>
      <c r="K1336" s="8" t="s">
        <v>7887</v>
      </c>
      <c r="L1336" s="8" t="s">
        <v>7887</v>
      </c>
      <c r="M1336" s="31" t="s">
        <v>7888</v>
      </c>
      <c r="P1336" s="155"/>
      <c r="R1336" s="2" t="s">
        <v>544</v>
      </c>
      <c r="S1336" s="25" t="s">
        <v>9858</v>
      </c>
      <c r="T1336" s="159">
        <v>0</v>
      </c>
      <c r="U1336" s="159" t="s">
        <v>14326</v>
      </c>
      <c r="V1336" s="3" t="s">
        <v>552</v>
      </c>
      <c r="X1336" s="2"/>
      <c r="Y1336" s="2"/>
      <c r="Z1336" s="2"/>
      <c r="AA1336" s="2"/>
      <c r="AB1336" s="2"/>
      <c r="AC1336" s="2"/>
      <c r="AD1336" s="2"/>
      <c r="AE1336" s="2"/>
      <c r="AF1336" s="2"/>
      <c r="AG1336" s="2"/>
      <c r="AH1336" s="2"/>
      <c r="AI1336" s="2"/>
      <c r="AJ1336" s="2"/>
      <c r="AK1336" s="2"/>
      <c r="AL1336" s="2"/>
      <c r="AM1336" s="2"/>
      <c r="AN1336" s="2"/>
    </row>
    <row r="1337" spans="2:40">
      <c r="B1337" s="26">
        <v>2604</v>
      </c>
      <c r="C1337" s="26" t="str">
        <f t="shared" si="160"/>
        <v>Y</v>
      </c>
      <c r="D1337" s="26" t="b">
        <f t="shared" si="161"/>
        <v>1</v>
      </c>
      <c r="E1337" s="26" t="str">
        <f t="shared" si="162"/>
        <v>Y</v>
      </c>
      <c r="F1337" s="2" t="s">
        <v>9859</v>
      </c>
      <c r="G1337" s="2" t="str">
        <f t="shared" si="163"/>
        <v>ConTab_BOM_KP_Baseplates_2604</v>
      </c>
      <c r="H1337" s="16" t="s">
        <v>419</v>
      </c>
      <c r="I1337" s="16"/>
      <c r="J1337" s="16"/>
      <c r="K1337" s="31" t="s">
        <v>7701</v>
      </c>
      <c r="L1337" s="31" t="s">
        <v>7702</v>
      </c>
      <c r="M1337" s="31" t="s">
        <v>7703</v>
      </c>
      <c r="N1337" s="2" t="s">
        <v>7725</v>
      </c>
      <c r="O1337" s="2" t="s">
        <v>7705</v>
      </c>
      <c r="P1337" s="155" t="s">
        <v>7706</v>
      </c>
      <c r="Q1337" s="2" t="s">
        <v>7732</v>
      </c>
      <c r="R1337" s="2">
        <v>96700899</v>
      </c>
      <c r="S1337" s="159" t="s">
        <v>9860</v>
      </c>
      <c r="T1337" s="159">
        <v>1912</v>
      </c>
      <c r="U1337" s="159" t="s">
        <v>107</v>
      </c>
      <c r="V1337" s="3" t="s">
        <v>7709</v>
      </c>
      <c r="W1337" s="2">
        <v>140</v>
      </c>
      <c r="X1337" s="2"/>
      <c r="Y1337" s="2"/>
      <c r="Z1337" s="2"/>
      <c r="AA1337" s="2"/>
      <c r="AB1337" s="2"/>
      <c r="AC1337" s="2"/>
      <c r="AD1337" s="2"/>
      <c r="AE1337" s="2"/>
      <c r="AF1337" s="2"/>
      <c r="AG1337" s="2"/>
      <c r="AH1337" s="2"/>
      <c r="AI1337" s="2"/>
      <c r="AJ1337" s="2"/>
      <c r="AK1337" s="2"/>
      <c r="AL1337" s="2"/>
      <c r="AM1337" s="2"/>
      <c r="AN1337" s="2"/>
    </row>
    <row r="1338" spans="2:40">
      <c r="B1338" s="26">
        <v>2605</v>
      </c>
      <c r="C1338" s="26" t="str">
        <f t="shared" si="160"/>
        <v>Y</v>
      </c>
      <c r="D1338" s="26" t="b">
        <f t="shared" si="161"/>
        <v>1</v>
      </c>
      <c r="E1338" s="26" t="str">
        <f t="shared" si="162"/>
        <v>Y</v>
      </c>
      <c r="F1338" s="2" t="s">
        <v>9861</v>
      </c>
      <c r="G1338" s="2" t="str">
        <f t="shared" si="163"/>
        <v>ConTab_BOM_KP_Baseplates_2605</v>
      </c>
      <c r="H1338" s="16" t="s">
        <v>419</v>
      </c>
      <c r="I1338" s="16"/>
      <c r="J1338" s="16"/>
      <c r="K1338" s="31" t="s">
        <v>7701</v>
      </c>
      <c r="L1338" s="31" t="s">
        <v>7702</v>
      </c>
      <c r="M1338" s="31" t="s">
        <v>7703</v>
      </c>
      <c r="N1338" s="2" t="s">
        <v>7729</v>
      </c>
      <c r="O1338" s="2" t="s">
        <v>7705</v>
      </c>
      <c r="P1338" s="155" t="s">
        <v>7706</v>
      </c>
      <c r="Q1338" s="2" t="s">
        <v>7732</v>
      </c>
      <c r="R1338" s="2">
        <v>96700899</v>
      </c>
      <c r="S1338" s="159" t="s">
        <v>9860</v>
      </c>
      <c r="T1338" s="159">
        <v>1912</v>
      </c>
      <c r="U1338" s="159" t="s">
        <v>107</v>
      </c>
      <c r="V1338" s="3" t="s">
        <v>7709</v>
      </c>
      <c r="W1338" s="2">
        <v>140</v>
      </c>
      <c r="X1338" s="2"/>
      <c r="Y1338" s="2"/>
      <c r="Z1338" s="2"/>
      <c r="AA1338" s="2"/>
      <c r="AB1338" s="2"/>
      <c r="AC1338" s="2"/>
      <c r="AD1338" s="2"/>
      <c r="AE1338" s="2"/>
      <c r="AF1338" s="2"/>
      <c r="AG1338" s="2"/>
      <c r="AH1338" s="2"/>
      <c r="AI1338" s="2"/>
      <c r="AJ1338" s="2"/>
      <c r="AK1338" s="2"/>
      <c r="AL1338" s="2"/>
      <c r="AM1338" s="2"/>
      <c r="AN1338" s="2"/>
    </row>
    <row r="1339" spans="2:40">
      <c r="B1339" s="26">
        <v>2606</v>
      </c>
      <c r="C1339" s="26" t="str">
        <f t="shared" si="160"/>
        <v>Y</v>
      </c>
      <c r="D1339" s="26" t="b">
        <f t="shared" si="161"/>
        <v>1</v>
      </c>
      <c r="E1339" s="26" t="str">
        <f t="shared" si="162"/>
        <v>Y</v>
      </c>
      <c r="F1339" s="2" t="s">
        <v>9862</v>
      </c>
      <c r="G1339" s="2" t="str">
        <f t="shared" si="163"/>
        <v>ConTab_BOM_KP_Baseplates_2606</v>
      </c>
      <c r="H1339" s="16" t="s">
        <v>419</v>
      </c>
      <c r="I1339" s="16"/>
      <c r="J1339" s="16"/>
      <c r="K1339" s="31" t="s">
        <v>7701</v>
      </c>
      <c r="L1339" s="31" t="s">
        <v>7702</v>
      </c>
      <c r="M1339" s="31" t="s">
        <v>7703</v>
      </c>
      <c r="N1339" s="2" t="s">
        <v>7900</v>
      </c>
      <c r="O1339" s="2" t="s">
        <v>7705</v>
      </c>
      <c r="P1339" s="155" t="s">
        <v>7706</v>
      </c>
      <c r="Q1339" s="2" t="s">
        <v>8183</v>
      </c>
      <c r="R1339" s="2">
        <v>96700900</v>
      </c>
      <c r="S1339" s="159" t="s">
        <v>9863</v>
      </c>
      <c r="T1339" s="159">
        <v>2050</v>
      </c>
      <c r="U1339" s="159" t="s">
        <v>107</v>
      </c>
      <c r="V1339" s="3" t="s">
        <v>7709</v>
      </c>
      <c r="W1339" s="2">
        <v>205</v>
      </c>
      <c r="X1339" s="2"/>
      <c r="Y1339" s="2"/>
      <c r="Z1339" s="2"/>
      <c r="AA1339" s="2"/>
      <c r="AB1339" s="2"/>
      <c r="AC1339" s="2"/>
      <c r="AD1339" s="2"/>
      <c r="AE1339" s="2"/>
      <c r="AF1339" s="2"/>
      <c r="AG1339" s="2"/>
      <c r="AH1339" s="2"/>
      <c r="AI1339" s="2"/>
      <c r="AJ1339" s="2"/>
      <c r="AK1339" s="2"/>
      <c r="AL1339" s="2"/>
      <c r="AM1339" s="2"/>
      <c r="AN1339" s="2"/>
    </row>
    <row r="1340" spans="2:40">
      <c r="B1340" s="26">
        <v>2607</v>
      </c>
      <c r="C1340" s="26" t="str">
        <f t="shared" si="160"/>
        <v>Y</v>
      </c>
      <c r="D1340" s="26" t="b">
        <f t="shared" si="161"/>
        <v>1</v>
      </c>
      <c r="E1340" s="26" t="str">
        <f t="shared" si="162"/>
        <v>Y</v>
      </c>
      <c r="F1340" s="2" t="s">
        <v>9864</v>
      </c>
      <c r="G1340" s="2" t="str">
        <f t="shared" si="163"/>
        <v>ConTab_BOM_KP_Baseplates_2607</v>
      </c>
      <c r="H1340" s="16" t="s">
        <v>419</v>
      </c>
      <c r="I1340" s="16"/>
      <c r="J1340" s="16"/>
      <c r="K1340" s="31" t="s">
        <v>7701</v>
      </c>
      <c r="L1340" s="31" t="s">
        <v>7702</v>
      </c>
      <c r="M1340" s="31" t="s">
        <v>7703</v>
      </c>
      <c r="N1340" s="2" t="s">
        <v>7903</v>
      </c>
      <c r="O1340" s="2" t="s">
        <v>7705</v>
      </c>
      <c r="P1340" s="155" t="s">
        <v>7706</v>
      </c>
      <c r="Q1340" s="2" t="s">
        <v>8183</v>
      </c>
      <c r="R1340" s="2">
        <v>96700900</v>
      </c>
      <c r="S1340" s="159" t="s">
        <v>9863</v>
      </c>
      <c r="T1340" s="159">
        <v>2050</v>
      </c>
      <c r="U1340" s="159" t="s">
        <v>107</v>
      </c>
      <c r="V1340" s="3" t="s">
        <v>7709</v>
      </c>
      <c r="W1340" s="2">
        <v>205</v>
      </c>
      <c r="X1340" s="2"/>
      <c r="Y1340" s="2"/>
      <c r="Z1340" s="2"/>
      <c r="AA1340" s="2"/>
      <c r="AB1340" s="2"/>
      <c r="AC1340" s="2"/>
      <c r="AD1340" s="2"/>
      <c r="AE1340" s="2"/>
      <c r="AF1340" s="2"/>
      <c r="AG1340" s="2"/>
      <c r="AH1340" s="2"/>
      <c r="AI1340" s="2"/>
      <c r="AJ1340" s="2"/>
      <c r="AK1340" s="2"/>
      <c r="AL1340" s="2"/>
      <c r="AM1340" s="2"/>
      <c r="AN1340" s="2"/>
    </row>
    <row r="1341" spans="2:40">
      <c r="B1341" s="26">
        <v>2608</v>
      </c>
      <c r="C1341" s="26" t="str">
        <f t="shared" si="160"/>
        <v>Y</v>
      </c>
      <c r="D1341" s="26" t="b">
        <f t="shared" si="161"/>
        <v>1</v>
      </c>
      <c r="E1341" s="26" t="str">
        <f t="shared" si="162"/>
        <v>Y</v>
      </c>
      <c r="F1341" s="2" t="s">
        <v>9865</v>
      </c>
      <c r="G1341" s="2" t="str">
        <f t="shared" si="163"/>
        <v>ConTab_BOM_KP_Baseplates_2608</v>
      </c>
      <c r="H1341" s="16" t="s">
        <v>419</v>
      </c>
      <c r="I1341" s="16"/>
      <c r="J1341" s="16"/>
      <c r="K1341" s="31" t="s">
        <v>7701</v>
      </c>
      <c r="L1341" s="31" t="s">
        <v>7702</v>
      </c>
      <c r="M1341" s="31" t="s">
        <v>7703</v>
      </c>
      <c r="N1341" s="2" t="s">
        <v>8187</v>
      </c>
      <c r="O1341" s="2" t="s">
        <v>7705</v>
      </c>
      <c r="P1341" s="155" t="s">
        <v>7706</v>
      </c>
      <c r="Q1341" s="2" t="s">
        <v>8188</v>
      </c>
      <c r="R1341" s="2">
        <v>96700901</v>
      </c>
      <c r="S1341" s="159" t="s">
        <v>9866</v>
      </c>
      <c r="T1341" s="159">
        <v>2186</v>
      </c>
      <c r="U1341" s="159" t="s">
        <v>107</v>
      </c>
      <c r="V1341" s="3" t="s">
        <v>7709</v>
      </c>
      <c r="W1341" s="2">
        <v>240</v>
      </c>
      <c r="X1341" s="2"/>
      <c r="Y1341" s="2"/>
      <c r="Z1341" s="2"/>
      <c r="AA1341" s="2"/>
      <c r="AB1341" s="2"/>
      <c r="AC1341" s="2"/>
      <c r="AD1341" s="2"/>
      <c r="AE1341" s="2"/>
      <c r="AF1341" s="2"/>
      <c r="AG1341" s="2"/>
      <c r="AH1341" s="2"/>
      <c r="AI1341" s="2"/>
      <c r="AJ1341" s="2"/>
      <c r="AK1341" s="2"/>
      <c r="AL1341" s="2"/>
      <c r="AM1341" s="2"/>
      <c r="AN1341" s="2"/>
    </row>
    <row r="1342" spans="2:40">
      <c r="B1342" s="26">
        <v>2609</v>
      </c>
      <c r="C1342" s="26" t="str">
        <f t="shared" si="160"/>
        <v>Y</v>
      </c>
      <c r="D1342" s="26" t="b">
        <f t="shared" si="161"/>
        <v>1</v>
      </c>
      <c r="E1342" s="26" t="str">
        <f t="shared" si="162"/>
        <v>Y</v>
      </c>
      <c r="F1342" s="2" t="s">
        <v>9867</v>
      </c>
      <c r="G1342" s="2" t="str">
        <f t="shared" si="163"/>
        <v>ConTab_BOM_KP_Baseplates_2609</v>
      </c>
      <c r="H1342" s="16" t="s">
        <v>419</v>
      </c>
      <c r="I1342" s="16"/>
      <c r="J1342" s="16"/>
      <c r="K1342" s="31" t="s">
        <v>7701</v>
      </c>
      <c r="L1342" s="31" t="s">
        <v>7702</v>
      </c>
      <c r="M1342" s="31" t="s">
        <v>7703</v>
      </c>
      <c r="N1342" s="2" t="s">
        <v>8191</v>
      </c>
      <c r="O1342" s="2" t="s">
        <v>7705</v>
      </c>
      <c r="P1342" s="155" t="s">
        <v>7706</v>
      </c>
      <c r="Q1342" s="2" t="s">
        <v>8188</v>
      </c>
      <c r="R1342" s="2">
        <v>96700901</v>
      </c>
      <c r="S1342" s="159" t="s">
        <v>9866</v>
      </c>
      <c r="T1342" s="159">
        <v>2186</v>
      </c>
      <c r="U1342" s="159" t="s">
        <v>107</v>
      </c>
      <c r="V1342" s="3" t="s">
        <v>7709</v>
      </c>
      <c r="W1342" s="2">
        <v>240</v>
      </c>
      <c r="X1342" s="2"/>
      <c r="Y1342" s="2"/>
      <c r="Z1342" s="2"/>
      <c r="AA1342" s="2"/>
      <c r="AB1342" s="2"/>
      <c r="AC1342" s="2"/>
      <c r="AD1342" s="2"/>
      <c r="AE1342" s="2"/>
      <c r="AF1342" s="2"/>
      <c r="AG1342" s="2"/>
      <c r="AH1342" s="2"/>
      <c r="AI1342" s="2"/>
      <c r="AJ1342" s="2"/>
      <c r="AK1342" s="2"/>
      <c r="AL1342" s="2"/>
      <c r="AM1342" s="2"/>
      <c r="AN1342" s="2"/>
    </row>
    <row r="1343" spans="2:40">
      <c r="B1343" s="26">
        <v>2610</v>
      </c>
      <c r="C1343" s="26" t="str">
        <f t="shared" si="160"/>
        <v>Y</v>
      </c>
      <c r="D1343" s="26" t="b">
        <f t="shared" si="161"/>
        <v>1</v>
      </c>
      <c r="E1343" s="26" t="str">
        <f t="shared" si="162"/>
        <v>Y</v>
      </c>
      <c r="F1343" s="2" t="s">
        <v>9868</v>
      </c>
      <c r="G1343" s="2" t="str">
        <f t="shared" si="163"/>
        <v>ConTab_BOM_KP_Baseplates_2610</v>
      </c>
      <c r="H1343" s="16" t="s">
        <v>419</v>
      </c>
      <c r="I1343" s="16"/>
      <c r="J1343" s="16"/>
      <c r="K1343" s="31" t="s">
        <v>7701</v>
      </c>
      <c r="L1343" s="31" t="s">
        <v>7702</v>
      </c>
      <c r="M1343" s="31" t="s">
        <v>7703</v>
      </c>
      <c r="N1343" s="2" t="s">
        <v>8695</v>
      </c>
      <c r="O1343" s="2" t="s">
        <v>7705</v>
      </c>
      <c r="P1343" s="155" t="s">
        <v>7706</v>
      </c>
      <c r="Q1343" s="2" t="s">
        <v>8696</v>
      </c>
      <c r="R1343" s="2">
        <v>96700902</v>
      </c>
      <c r="S1343" s="159" t="s">
        <v>9869</v>
      </c>
      <c r="T1343" s="159">
        <v>2322</v>
      </c>
      <c r="U1343" s="159" t="s">
        <v>107</v>
      </c>
      <c r="V1343" s="3" t="s">
        <v>7709</v>
      </c>
      <c r="W1343" s="2">
        <v>270</v>
      </c>
      <c r="X1343" s="2"/>
      <c r="Y1343" s="2"/>
      <c r="Z1343" s="2"/>
      <c r="AA1343" s="2"/>
      <c r="AB1343" s="2"/>
      <c r="AC1343" s="2"/>
      <c r="AD1343" s="2"/>
      <c r="AE1343" s="2"/>
      <c r="AF1343" s="2"/>
      <c r="AG1343" s="2"/>
      <c r="AH1343" s="2"/>
      <c r="AI1343" s="2"/>
      <c r="AJ1343" s="2"/>
      <c r="AK1343" s="2"/>
      <c r="AL1343" s="2"/>
      <c r="AM1343" s="2"/>
      <c r="AN1343" s="2"/>
    </row>
    <row r="1344" spans="2:40">
      <c r="B1344" s="26">
        <v>2611</v>
      </c>
      <c r="C1344" s="26" t="str">
        <f t="shared" si="160"/>
        <v>Y</v>
      </c>
      <c r="D1344" s="26" t="b">
        <f t="shared" si="161"/>
        <v>1</v>
      </c>
      <c r="E1344" s="26" t="str">
        <f t="shared" si="162"/>
        <v>Y</v>
      </c>
      <c r="F1344" s="2" t="s">
        <v>9870</v>
      </c>
      <c r="G1344" s="2" t="str">
        <f t="shared" si="163"/>
        <v>ConTab_BOM_KP_Baseplates_2611</v>
      </c>
      <c r="H1344" s="16" t="s">
        <v>419</v>
      </c>
      <c r="I1344" s="16"/>
      <c r="J1344" s="16"/>
      <c r="K1344" s="31" t="s">
        <v>7701</v>
      </c>
      <c r="L1344" s="31" t="s">
        <v>7702</v>
      </c>
      <c r="M1344" s="31" t="s">
        <v>7703</v>
      </c>
      <c r="N1344" s="2" t="s">
        <v>8699</v>
      </c>
      <c r="O1344" s="2" t="s">
        <v>7705</v>
      </c>
      <c r="P1344" s="155" t="s">
        <v>7706</v>
      </c>
      <c r="Q1344" s="2" t="s">
        <v>8696</v>
      </c>
      <c r="R1344" s="2">
        <v>96700902</v>
      </c>
      <c r="S1344" s="159" t="s">
        <v>9869</v>
      </c>
      <c r="T1344" s="159">
        <v>2322</v>
      </c>
      <c r="U1344" s="159" t="s">
        <v>107</v>
      </c>
      <c r="V1344" s="3" t="s">
        <v>7709</v>
      </c>
      <c r="W1344" s="2">
        <v>270</v>
      </c>
      <c r="X1344" s="2"/>
      <c r="Y1344" s="2"/>
      <c r="Z1344" s="2"/>
      <c r="AA1344" s="2"/>
      <c r="AB1344" s="2"/>
      <c r="AC1344" s="2"/>
      <c r="AD1344" s="2"/>
      <c r="AE1344" s="2"/>
      <c r="AF1344" s="2"/>
      <c r="AG1344" s="2"/>
      <c r="AH1344" s="2"/>
      <c r="AI1344" s="2"/>
      <c r="AJ1344" s="2"/>
      <c r="AK1344" s="2"/>
      <c r="AL1344" s="2"/>
      <c r="AM1344" s="2"/>
      <c r="AN1344" s="2"/>
    </row>
    <row r="1345" spans="2:40">
      <c r="B1345" s="26">
        <v>2612</v>
      </c>
      <c r="C1345" s="26" t="str">
        <f t="shared" si="160"/>
        <v>Y</v>
      </c>
      <c r="D1345" s="26" t="b">
        <f t="shared" si="161"/>
        <v>1</v>
      </c>
      <c r="E1345" s="26" t="str">
        <f t="shared" si="162"/>
        <v>Y</v>
      </c>
      <c r="F1345" s="2" t="s">
        <v>9871</v>
      </c>
      <c r="G1345" s="2" t="str">
        <f t="shared" si="163"/>
        <v>ConTab_BOM_KP_Baseplates_2612</v>
      </c>
      <c r="H1345" s="16" t="s">
        <v>419</v>
      </c>
      <c r="I1345" s="16"/>
      <c r="J1345" s="16"/>
      <c r="K1345" s="31" t="s">
        <v>7701</v>
      </c>
      <c r="L1345" s="31" t="s">
        <v>7702</v>
      </c>
      <c r="M1345" s="31" t="s">
        <v>7703</v>
      </c>
      <c r="N1345" s="2" t="s">
        <v>8954</v>
      </c>
      <c r="O1345" s="2" t="s">
        <v>7705</v>
      </c>
      <c r="P1345" s="155" t="s">
        <v>7706</v>
      </c>
      <c r="Q1345" s="2" t="s">
        <v>8955</v>
      </c>
      <c r="R1345" s="2">
        <v>96700903</v>
      </c>
      <c r="S1345" s="159" t="s">
        <v>9872</v>
      </c>
      <c r="T1345" s="159">
        <v>2800</v>
      </c>
      <c r="U1345" s="159" t="s">
        <v>107</v>
      </c>
      <c r="V1345" s="3" t="s">
        <v>7709</v>
      </c>
      <c r="W1345" s="2">
        <v>350</v>
      </c>
      <c r="X1345" s="2"/>
      <c r="Y1345" s="2"/>
      <c r="Z1345" s="2"/>
      <c r="AA1345" s="2"/>
      <c r="AB1345" s="2"/>
      <c r="AC1345" s="2"/>
      <c r="AD1345" s="2"/>
      <c r="AE1345" s="2"/>
      <c r="AF1345" s="2"/>
      <c r="AG1345" s="2"/>
      <c r="AH1345" s="2"/>
      <c r="AI1345" s="2"/>
      <c r="AJ1345" s="2"/>
      <c r="AK1345" s="2"/>
      <c r="AL1345" s="2"/>
      <c r="AM1345" s="2"/>
      <c r="AN1345" s="2"/>
    </row>
    <row r="1346" spans="2:40">
      <c r="B1346" s="26">
        <v>2613</v>
      </c>
      <c r="C1346" s="26" t="str">
        <f t="shared" si="160"/>
        <v>Y</v>
      </c>
      <c r="D1346" s="26" t="b">
        <f t="shared" si="161"/>
        <v>1</v>
      </c>
      <c r="E1346" s="26" t="str">
        <f t="shared" si="162"/>
        <v>Y</v>
      </c>
      <c r="F1346" s="2" t="s">
        <v>9873</v>
      </c>
      <c r="G1346" s="2" t="str">
        <f t="shared" si="163"/>
        <v>ConTab_BOM_KP_Baseplates_2613</v>
      </c>
      <c r="H1346" s="16" t="s">
        <v>419</v>
      </c>
      <c r="I1346" s="16"/>
      <c r="J1346" s="16"/>
      <c r="K1346" s="31" t="s">
        <v>7701</v>
      </c>
      <c r="L1346" s="31" t="s">
        <v>7702</v>
      </c>
      <c r="M1346" s="31" t="s">
        <v>7703</v>
      </c>
      <c r="N1346" s="2" t="s">
        <v>8958</v>
      </c>
      <c r="O1346" s="2" t="s">
        <v>7705</v>
      </c>
      <c r="P1346" s="155" t="s">
        <v>7706</v>
      </c>
      <c r="Q1346" s="2" t="s">
        <v>8955</v>
      </c>
      <c r="R1346" s="2">
        <v>96700903</v>
      </c>
      <c r="S1346" s="159" t="s">
        <v>9872</v>
      </c>
      <c r="T1346" s="159">
        <v>2800</v>
      </c>
      <c r="U1346" s="159" t="s">
        <v>107</v>
      </c>
      <c r="V1346" s="3" t="s">
        <v>7709</v>
      </c>
      <c r="W1346" s="2">
        <v>350</v>
      </c>
      <c r="X1346" s="2"/>
      <c r="Y1346" s="2"/>
      <c r="Z1346" s="2"/>
      <c r="AA1346" s="2"/>
      <c r="AB1346" s="2"/>
      <c r="AC1346" s="2"/>
      <c r="AD1346" s="2"/>
      <c r="AE1346" s="2"/>
      <c r="AF1346" s="2"/>
      <c r="AG1346" s="2"/>
      <c r="AH1346" s="2"/>
      <c r="AI1346" s="2"/>
      <c r="AJ1346" s="2"/>
      <c r="AK1346" s="2"/>
      <c r="AL1346" s="2"/>
      <c r="AM1346" s="2"/>
      <c r="AN1346" s="2"/>
    </row>
    <row r="1347" spans="2:40">
      <c r="B1347" s="26">
        <v>2614</v>
      </c>
      <c r="C1347" s="26" t="str">
        <f t="shared" si="160"/>
        <v>Y</v>
      </c>
      <c r="D1347" s="26" t="b">
        <f t="shared" si="161"/>
        <v>1</v>
      </c>
      <c r="E1347" s="26" t="str">
        <f t="shared" si="162"/>
        <v>Y</v>
      </c>
      <c r="F1347" s="2" t="s">
        <v>9874</v>
      </c>
      <c r="G1347" s="2" t="str">
        <f t="shared" si="163"/>
        <v>ConTab_BOM_KP_Baseplates_2614</v>
      </c>
      <c r="H1347" s="16" t="s">
        <v>419</v>
      </c>
      <c r="I1347" s="16"/>
      <c r="J1347" s="16"/>
      <c r="K1347" s="31" t="s">
        <v>7701</v>
      </c>
      <c r="L1347" s="31" t="s">
        <v>7702</v>
      </c>
      <c r="M1347" s="31" t="s">
        <v>7703</v>
      </c>
      <c r="N1347" s="2" t="s">
        <v>7725</v>
      </c>
      <c r="O1347" s="2" t="s">
        <v>7705</v>
      </c>
      <c r="P1347" s="155" t="s">
        <v>7737</v>
      </c>
      <c r="Q1347" s="2" t="s">
        <v>7757</v>
      </c>
      <c r="R1347" s="2" t="s">
        <v>544</v>
      </c>
      <c r="S1347" s="159" t="s">
        <v>9875</v>
      </c>
      <c r="T1347" s="159">
        <v>1912</v>
      </c>
      <c r="U1347" s="159" t="s">
        <v>107</v>
      </c>
      <c r="V1347" s="3" t="s">
        <v>7709</v>
      </c>
      <c r="W1347" s="2">
        <v>140</v>
      </c>
      <c r="X1347" s="2"/>
      <c r="Y1347" s="2"/>
      <c r="Z1347" s="2"/>
      <c r="AA1347" s="2"/>
      <c r="AB1347" s="2"/>
      <c r="AC1347" s="2"/>
      <c r="AD1347" s="2"/>
      <c r="AE1347" s="2"/>
      <c r="AF1347" s="2"/>
      <c r="AG1347" s="2"/>
      <c r="AH1347" s="2"/>
      <c r="AI1347" s="2"/>
      <c r="AJ1347" s="2"/>
      <c r="AK1347" s="2"/>
      <c r="AL1347" s="2"/>
      <c r="AM1347" s="2"/>
      <c r="AN1347" s="2"/>
    </row>
    <row r="1348" spans="2:40">
      <c r="B1348" s="26">
        <v>2615</v>
      </c>
      <c r="C1348" s="26" t="str">
        <f t="shared" si="160"/>
        <v>Y</v>
      </c>
      <c r="D1348" s="26" t="b">
        <f t="shared" si="161"/>
        <v>1</v>
      </c>
      <c r="E1348" s="26" t="str">
        <f t="shared" si="162"/>
        <v>Y</v>
      </c>
      <c r="F1348" s="2" t="s">
        <v>9876</v>
      </c>
      <c r="G1348" s="2" t="str">
        <f t="shared" si="163"/>
        <v>ConTab_BOM_KP_Baseplates_2615</v>
      </c>
      <c r="H1348" s="16" t="s">
        <v>419</v>
      </c>
      <c r="I1348" s="16"/>
      <c r="J1348" s="16"/>
      <c r="K1348" s="31" t="s">
        <v>7701</v>
      </c>
      <c r="L1348" s="31" t="s">
        <v>7702</v>
      </c>
      <c r="M1348" s="31" t="s">
        <v>7703</v>
      </c>
      <c r="N1348" s="2" t="s">
        <v>7729</v>
      </c>
      <c r="O1348" s="2" t="s">
        <v>7705</v>
      </c>
      <c r="P1348" s="155" t="s">
        <v>7737</v>
      </c>
      <c r="Q1348" s="2" t="s">
        <v>7757</v>
      </c>
      <c r="R1348" s="2" t="s">
        <v>544</v>
      </c>
      <c r="S1348" s="159" t="s">
        <v>9875</v>
      </c>
      <c r="T1348" s="159">
        <v>1912</v>
      </c>
      <c r="U1348" s="159" t="s">
        <v>107</v>
      </c>
      <c r="V1348" s="3" t="s">
        <v>7709</v>
      </c>
      <c r="W1348" s="2">
        <v>140</v>
      </c>
      <c r="X1348" s="2"/>
      <c r="Y1348" s="2"/>
      <c r="Z1348" s="2"/>
      <c r="AA1348" s="2"/>
      <c r="AB1348" s="2"/>
      <c r="AC1348" s="2"/>
      <c r="AD1348" s="2"/>
      <c r="AE1348" s="2"/>
      <c r="AF1348" s="2"/>
      <c r="AG1348" s="2"/>
      <c r="AH1348" s="2"/>
      <c r="AI1348" s="2"/>
      <c r="AJ1348" s="2"/>
      <c r="AK1348" s="2"/>
      <c r="AL1348" s="2"/>
      <c r="AM1348" s="2"/>
      <c r="AN1348" s="2"/>
    </row>
    <row r="1349" spans="2:40">
      <c r="B1349" s="26">
        <v>2616</v>
      </c>
      <c r="C1349" s="26" t="str">
        <f t="shared" si="160"/>
        <v>Y</v>
      </c>
      <c r="D1349" s="26" t="b">
        <f t="shared" si="161"/>
        <v>1</v>
      </c>
      <c r="E1349" s="26" t="str">
        <f t="shared" si="162"/>
        <v>Y</v>
      </c>
      <c r="F1349" s="2" t="s">
        <v>9877</v>
      </c>
      <c r="G1349" s="2" t="str">
        <f t="shared" si="163"/>
        <v>ConTab_BOM_KP_Baseplates_2616</v>
      </c>
      <c r="H1349" s="16" t="s">
        <v>419</v>
      </c>
      <c r="I1349" s="16"/>
      <c r="J1349" s="16"/>
      <c r="K1349" s="31" t="s">
        <v>7701</v>
      </c>
      <c r="L1349" s="31" t="s">
        <v>7702</v>
      </c>
      <c r="M1349" s="31" t="s">
        <v>7703</v>
      </c>
      <c r="N1349" s="2" t="s">
        <v>7900</v>
      </c>
      <c r="O1349" s="2" t="s">
        <v>7705</v>
      </c>
      <c r="P1349" s="155" t="s">
        <v>7737</v>
      </c>
      <c r="Q1349" s="2" t="s">
        <v>7757</v>
      </c>
      <c r="R1349" s="2">
        <v>96700905</v>
      </c>
      <c r="S1349" s="159" t="s">
        <v>9878</v>
      </c>
      <c r="T1349" s="159">
        <v>2050</v>
      </c>
      <c r="U1349" s="159" t="s">
        <v>107</v>
      </c>
      <c r="V1349" s="3" t="s">
        <v>7709</v>
      </c>
      <c r="W1349" s="2">
        <v>205</v>
      </c>
      <c r="X1349" s="2"/>
      <c r="Y1349" s="2"/>
      <c r="Z1349" s="2"/>
      <c r="AA1349" s="2"/>
      <c r="AB1349" s="2"/>
      <c r="AC1349" s="2"/>
      <c r="AD1349" s="2"/>
      <c r="AE1349" s="2"/>
      <c r="AF1349" s="2"/>
      <c r="AG1349" s="2"/>
      <c r="AH1349" s="2"/>
      <c r="AI1349" s="2"/>
      <c r="AJ1349" s="2"/>
      <c r="AK1349" s="2"/>
      <c r="AL1349" s="2"/>
      <c r="AM1349" s="2"/>
      <c r="AN1349" s="2"/>
    </row>
    <row r="1350" spans="2:40">
      <c r="B1350" s="26">
        <v>2617</v>
      </c>
      <c r="C1350" s="26" t="str">
        <f t="shared" si="160"/>
        <v>Y</v>
      </c>
      <c r="D1350" s="26" t="b">
        <f t="shared" si="161"/>
        <v>1</v>
      </c>
      <c r="E1350" s="26" t="str">
        <f t="shared" si="162"/>
        <v>Y</v>
      </c>
      <c r="F1350" s="2" t="s">
        <v>9879</v>
      </c>
      <c r="G1350" s="2" t="str">
        <f t="shared" si="163"/>
        <v>ConTab_BOM_KP_Baseplates_2617</v>
      </c>
      <c r="H1350" s="16" t="s">
        <v>419</v>
      </c>
      <c r="I1350" s="16"/>
      <c r="J1350" s="16"/>
      <c r="K1350" s="31" t="s">
        <v>7701</v>
      </c>
      <c r="L1350" s="31" t="s">
        <v>7702</v>
      </c>
      <c r="M1350" s="31" t="s">
        <v>7703</v>
      </c>
      <c r="N1350" s="2" t="s">
        <v>7903</v>
      </c>
      <c r="O1350" s="2" t="s">
        <v>7705</v>
      </c>
      <c r="P1350" s="155" t="s">
        <v>7737</v>
      </c>
      <c r="Q1350" s="2" t="s">
        <v>7757</v>
      </c>
      <c r="R1350" s="2">
        <v>96700905</v>
      </c>
      <c r="S1350" s="159" t="s">
        <v>9878</v>
      </c>
      <c r="T1350" s="159">
        <v>2050</v>
      </c>
      <c r="U1350" s="159" t="s">
        <v>107</v>
      </c>
      <c r="V1350" s="3" t="s">
        <v>7709</v>
      </c>
      <c r="W1350" s="2">
        <v>205</v>
      </c>
      <c r="X1350" s="2"/>
      <c r="Y1350" s="2"/>
      <c r="Z1350" s="2"/>
      <c r="AA1350" s="2"/>
      <c r="AB1350" s="2"/>
      <c r="AC1350" s="2"/>
      <c r="AD1350" s="2"/>
      <c r="AE1350" s="2"/>
      <c r="AF1350" s="2"/>
      <c r="AG1350" s="2"/>
      <c r="AH1350" s="2"/>
      <c r="AI1350" s="2"/>
      <c r="AJ1350" s="2"/>
      <c r="AK1350" s="2"/>
      <c r="AL1350" s="2"/>
      <c r="AM1350" s="2"/>
      <c r="AN1350" s="2"/>
    </row>
    <row r="1351" spans="2:40">
      <c r="B1351" s="26">
        <v>2618</v>
      </c>
      <c r="C1351" s="26" t="str">
        <f t="shared" si="160"/>
        <v>Y</v>
      </c>
      <c r="D1351" s="26" t="b">
        <f t="shared" si="161"/>
        <v>1</v>
      </c>
      <c r="E1351" s="26" t="str">
        <f t="shared" si="162"/>
        <v>Y</v>
      </c>
      <c r="F1351" s="2" t="s">
        <v>9880</v>
      </c>
      <c r="G1351" s="2" t="str">
        <f t="shared" si="163"/>
        <v>ConTab_BOM_KP_Baseplates_2618</v>
      </c>
      <c r="H1351" s="16" t="s">
        <v>419</v>
      </c>
      <c r="I1351" s="16"/>
      <c r="J1351" s="16"/>
      <c r="K1351" s="31" t="s">
        <v>7701</v>
      </c>
      <c r="L1351" s="31" t="s">
        <v>7702</v>
      </c>
      <c r="M1351" s="31" t="s">
        <v>7703</v>
      </c>
      <c r="N1351" s="2" t="s">
        <v>8187</v>
      </c>
      <c r="O1351" s="2" t="s">
        <v>7705</v>
      </c>
      <c r="P1351" s="155" t="s">
        <v>7737</v>
      </c>
      <c r="Q1351" s="2" t="s">
        <v>8046</v>
      </c>
      <c r="R1351" s="2">
        <v>96700906</v>
      </c>
      <c r="S1351" s="159" t="s">
        <v>9881</v>
      </c>
      <c r="T1351" s="159">
        <v>2186</v>
      </c>
      <c r="U1351" s="159" t="s">
        <v>107</v>
      </c>
      <c r="V1351" s="3" t="s">
        <v>7709</v>
      </c>
      <c r="W1351" s="2">
        <v>240</v>
      </c>
      <c r="X1351" s="2"/>
      <c r="Y1351" s="2"/>
      <c r="Z1351" s="2"/>
      <c r="AA1351" s="2"/>
      <c r="AB1351" s="2"/>
      <c r="AC1351" s="2"/>
      <c r="AD1351" s="2"/>
      <c r="AE1351" s="2"/>
      <c r="AF1351" s="2"/>
      <c r="AG1351" s="2"/>
      <c r="AH1351" s="2"/>
      <c r="AI1351" s="2"/>
      <c r="AJ1351" s="2"/>
      <c r="AK1351" s="2"/>
      <c r="AL1351" s="2"/>
      <c r="AM1351" s="2"/>
      <c r="AN1351" s="2"/>
    </row>
    <row r="1352" spans="2:40">
      <c r="B1352" s="26">
        <v>2619</v>
      </c>
      <c r="C1352" s="26" t="str">
        <f t="shared" si="160"/>
        <v>Y</v>
      </c>
      <c r="D1352" s="26" t="b">
        <f t="shared" si="161"/>
        <v>1</v>
      </c>
      <c r="E1352" s="26" t="str">
        <f t="shared" si="162"/>
        <v>Y</v>
      </c>
      <c r="F1352" s="2" t="s">
        <v>9882</v>
      </c>
      <c r="G1352" s="2" t="str">
        <f t="shared" si="163"/>
        <v>ConTab_BOM_KP_Baseplates_2619</v>
      </c>
      <c r="H1352" s="16" t="s">
        <v>419</v>
      </c>
      <c r="I1352" s="16"/>
      <c r="J1352" s="16"/>
      <c r="K1352" s="31" t="s">
        <v>7701</v>
      </c>
      <c r="L1352" s="31" t="s">
        <v>7702</v>
      </c>
      <c r="M1352" s="31" t="s">
        <v>7703</v>
      </c>
      <c r="N1352" s="2" t="s">
        <v>8191</v>
      </c>
      <c r="O1352" s="2" t="s">
        <v>7705</v>
      </c>
      <c r="P1352" s="155" t="s">
        <v>7737</v>
      </c>
      <c r="Q1352" s="2" t="s">
        <v>8046</v>
      </c>
      <c r="R1352" s="2">
        <v>96700906</v>
      </c>
      <c r="S1352" s="159" t="s">
        <v>9881</v>
      </c>
      <c r="T1352" s="159">
        <v>2186</v>
      </c>
      <c r="U1352" s="159" t="s">
        <v>107</v>
      </c>
      <c r="V1352" s="3" t="s">
        <v>7709</v>
      </c>
      <c r="W1352" s="2">
        <v>240</v>
      </c>
      <c r="X1352" s="2"/>
      <c r="Y1352" s="2"/>
      <c r="Z1352" s="2"/>
      <c r="AA1352" s="2"/>
      <c r="AB1352" s="2"/>
      <c r="AC1352" s="2"/>
      <c r="AD1352" s="2"/>
      <c r="AE1352" s="2"/>
      <c r="AF1352" s="2"/>
      <c r="AG1352" s="2"/>
      <c r="AH1352" s="2"/>
      <c r="AI1352" s="2"/>
      <c r="AJ1352" s="2"/>
      <c r="AK1352" s="2"/>
      <c r="AL1352" s="2"/>
      <c r="AM1352" s="2"/>
      <c r="AN1352" s="2"/>
    </row>
    <row r="1353" spans="2:40">
      <c r="B1353" s="26">
        <v>2620</v>
      </c>
      <c r="C1353" s="26" t="str">
        <f t="shared" si="160"/>
        <v>Y</v>
      </c>
      <c r="D1353" s="26" t="b">
        <f t="shared" si="161"/>
        <v>1</v>
      </c>
      <c r="E1353" s="26" t="str">
        <f t="shared" si="162"/>
        <v>Y</v>
      </c>
      <c r="F1353" s="2" t="s">
        <v>9883</v>
      </c>
      <c r="G1353" s="2" t="str">
        <f t="shared" si="163"/>
        <v>ConTab_BOM_KP_Baseplates_2620</v>
      </c>
      <c r="H1353" s="16" t="s">
        <v>419</v>
      </c>
      <c r="I1353" s="16"/>
      <c r="J1353" s="16"/>
      <c r="K1353" s="31" t="s">
        <v>7701</v>
      </c>
      <c r="L1353" s="31" t="s">
        <v>7702</v>
      </c>
      <c r="M1353" s="31" t="s">
        <v>7703</v>
      </c>
      <c r="N1353" s="2" t="s">
        <v>8695</v>
      </c>
      <c r="O1353" s="2" t="s">
        <v>7705</v>
      </c>
      <c r="P1353" s="155" t="s">
        <v>7737</v>
      </c>
      <c r="Q1353" s="2" t="s">
        <v>8332</v>
      </c>
      <c r="R1353" s="2">
        <v>96700907</v>
      </c>
      <c r="S1353" s="159" t="s">
        <v>9884</v>
      </c>
      <c r="T1353" s="159">
        <v>2322</v>
      </c>
      <c r="U1353" s="159" t="s">
        <v>107</v>
      </c>
      <c r="V1353" s="3" t="s">
        <v>7709</v>
      </c>
      <c r="W1353" s="2">
        <v>270</v>
      </c>
      <c r="X1353" s="2"/>
      <c r="Y1353" s="2"/>
      <c r="Z1353" s="2"/>
      <c r="AA1353" s="2"/>
      <c r="AB1353" s="2"/>
      <c r="AC1353" s="2"/>
      <c r="AD1353" s="2"/>
      <c r="AE1353" s="2"/>
      <c r="AF1353" s="2"/>
      <c r="AG1353" s="2"/>
      <c r="AH1353" s="2"/>
      <c r="AI1353" s="2"/>
      <c r="AJ1353" s="2"/>
      <c r="AK1353" s="2"/>
      <c r="AL1353" s="2"/>
      <c r="AM1353" s="2"/>
      <c r="AN1353" s="2"/>
    </row>
    <row r="1354" spans="2:40">
      <c r="B1354" s="26">
        <v>2621</v>
      </c>
      <c r="C1354" s="26" t="str">
        <f t="shared" si="160"/>
        <v>Y</v>
      </c>
      <c r="D1354" s="26" t="b">
        <f t="shared" si="161"/>
        <v>1</v>
      </c>
      <c r="E1354" s="26" t="str">
        <f t="shared" si="162"/>
        <v>Y</v>
      </c>
      <c r="F1354" s="2" t="s">
        <v>9885</v>
      </c>
      <c r="G1354" s="2" t="str">
        <f t="shared" si="163"/>
        <v>ConTab_BOM_KP_Baseplates_2621</v>
      </c>
      <c r="H1354" s="16" t="s">
        <v>419</v>
      </c>
      <c r="I1354" s="16"/>
      <c r="J1354" s="16"/>
      <c r="K1354" s="31" t="s">
        <v>7701</v>
      </c>
      <c r="L1354" s="31" t="s">
        <v>7702</v>
      </c>
      <c r="M1354" s="31" t="s">
        <v>7703</v>
      </c>
      <c r="N1354" s="2" t="s">
        <v>8699</v>
      </c>
      <c r="O1354" s="2" t="s">
        <v>7705</v>
      </c>
      <c r="P1354" s="155" t="s">
        <v>7737</v>
      </c>
      <c r="Q1354" s="2" t="s">
        <v>8332</v>
      </c>
      <c r="R1354" s="2">
        <v>96700907</v>
      </c>
      <c r="S1354" s="159" t="s">
        <v>9884</v>
      </c>
      <c r="T1354" s="159">
        <v>2322</v>
      </c>
      <c r="U1354" s="159" t="s">
        <v>107</v>
      </c>
      <c r="V1354" s="3" t="s">
        <v>7709</v>
      </c>
      <c r="W1354" s="2">
        <v>270</v>
      </c>
      <c r="X1354" s="2"/>
      <c r="Y1354" s="2"/>
      <c r="Z1354" s="2"/>
      <c r="AA1354" s="2"/>
      <c r="AB1354" s="2"/>
      <c r="AC1354" s="2"/>
      <c r="AD1354" s="2"/>
      <c r="AE1354" s="2"/>
      <c r="AF1354" s="2"/>
      <c r="AG1354" s="2"/>
      <c r="AH1354" s="2"/>
      <c r="AI1354" s="2"/>
      <c r="AJ1354" s="2"/>
      <c r="AK1354" s="2"/>
      <c r="AL1354" s="2"/>
      <c r="AM1354" s="2"/>
      <c r="AN1354" s="2"/>
    </row>
    <row r="1355" spans="2:40">
      <c r="B1355" s="26">
        <v>2622</v>
      </c>
      <c r="C1355" s="26" t="str">
        <f t="shared" si="160"/>
        <v>Y</v>
      </c>
      <c r="D1355" s="26" t="b">
        <f t="shared" si="161"/>
        <v>1</v>
      </c>
      <c r="E1355" s="26" t="str">
        <f t="shared" si="162"/>
        <v>Y</v>
      </c>
      <c r="F1355" s="2" t="s">
        <v>9886</v>
      </c>
      <c r="G1355" s="2" t="str">
        <f t="shared" si="163"/>
        <v>ConTab_BOM_KP_Baseplates_2622</v>
      </c>
      <c r="H1355" s="16" t="s">
        <v>419</v>
      </c>
      <c r="I1355" s="16"/>
      <c r="J1355" s="16"/>
      <c r="K1355" s="31" t="s">
        <v>7701</v>
      </c>
      <c r="L1355" s="31" t="s">
        <v>7702</v>
      </c>
      <c r="M1355" s="31" t="s">
        <v>7703</v>
      </c>
      <c r="N1355" s="2" t="s">
        <v>7762</v>
      </c>
      <c r="O1355" s="2" t="s">
        <v>7705</v>
      </c>
      <c r="P1355" s="155" t="s">
        <v>7737</v>
      </c>
      <c r="Q1355" s="2" t="s">
        <v>7757</v>
      </c>
      <c r="R1355" s="2">
        <v>96700908</v>
      </c>
      <c r="S1355" s="159" t="s">
        <v>9887</v>
      </c>
      <c r="T1355" s="159">
        <v>2255</v>
      </c>
      <c r="U1355" s="159" t="s">
        <v>107</v>
      </c>
      <c r="V1355" s="3" t="s">
        <v>7709</v>
      </c>
      <c r="W1355" s="2">
        <v>270</v>
      </c>
      <c r="X1355" s="2"/>
      <c r="Y1355" s="2"/>
      <c r="Z1355" s="2"/>
      <c r="AA1355" s="2"/>
      <c r="AB1355" s="2"/>
      <c r="AC1355" s="2"/>
      <c r="AD1355" s="2"/>
      <c r="AE1355" s="2"/>
      <c r="AF1355" s="2"/>
      <c r="AG1355" s="2"/>
      <c r="AH1355" s="2"/>
      <c r="AI1355" s="2"/>
      <c r="AJ1355" s="2"/>
      <c r="AK1355" s="2"/>
      <c r="AL1355" s="2"/>
      <c r="AM1355" s="2"/>
      <c r="AN1355" s="2"/>
    </row>
    <row r="1356" spans="2:40">
      <c r="B1356" s="26">
        <v>2623</v>
      </c>
      <c r="C1356" s="26" t="str">
        <f t="shared" si="160"/>
        <v>Y</v>
      </c>
      <c r="D1356" s="26" t="b">
        <f t="shared" si="161"/>
        <v>1</v>
      </c>
      <c r="E1356" s="26" t="str">
        <f t="shared" si="162"/>
        <v>Y</v>
      </c>
      <c r="F1356" s="2" t="s">
        <v>9888</v>
      </c>
      <c r="G1356" s="2" t="str">
        <f t="shared" si="163"/>
        <v>ConTab_BOM_KP_Baseplates_2623</v>
      </c>
      <c r="H1356" s="16" t="s">
        <v>419</v>
      </c>
      <c r="I1356" s="16"/>
      <c r="J1356" s="16"/>
      <c r="K1356" s="31" t="s">
        <v>7701</v>
      </c>
      <c r="L1356" s="31" t="s">
        <v>7702</v>
      </c>
      <c r="M1356" s="31" t="s">
        <v>7703</v>
      </c>
      <c r="N1356" s="2" t="s">
        <v>7765</v>
      </c>
      <c r="O1356" s="2" t="s">
        <v>7705</v>
      </c>
      <c r="P1356" s="155" t="s">
        <v>7737</v>
      </c>
      <c r="Q1356" s="2" t="s">
        <v>7757</v>
      </c>
      <c r="R1356" s="2">
        <v>96700908</v>
      </c>
      <c r="S1356" s="159" t="s">
        <v>9887</v>
      </c>
      <c r="T1356" s="159">
        <v>2255</v>
      </c>
      <c r="U1356" s="159" t="s">
        <v>107</v>
      </c>
      <c r="V1356" s="3" t="s">
        <v>7709</v>
      </c>
      <c r="W1356" s="2">
        <v>270</v>
      </c>
      <c r="X1356" s="2"/>
      <c r="Y1356" s="2"/>
      <c r="Z1356" s="2"/>
      <c r="AA1356" s="2"/>
      <c r="AB1356" s="2"/>
      <c r="AC1356" s="2"/>
      <c r="AD1356" s="2"/>
      <c r="AE1356" s="2"/>
      <c r="AF1356" s="2"/>
      <c r="AG1356" s="2"/>
      <c r="AH1356" s="2"/>
      <c r="AI1356" s="2"/>
      <c r="AJ1356" s="2"/>
      <c r="AK1356" s="2"/>
      <c r="AL1356" s="2"/>
      <c r="AM1356" s="2"/>
      <c r="AN1356" s="2"/>
    </row>
    <row r="1357" spans="2:40">
      <c r="B1357" s="26">
        <v>2624</v>
      </c>
      <c r="C1357" s="26" t="str">
        <f t="shared" si="160"/>
        <v>Y</v>
      </c>
      <c r="D1357" s="26" t="b">
        <f t="shared" si="161"/>
        <v>1</v>
      </c>
      <c r="E1357" s="26" t="str">
        <f t="shared" si="162"/>
        <v>Y</v>
      </c>
      <c r="F1357" s="2" t="s">
        <v>9889</v>
      </c>
      <c r="G1357" s="2" t="str">
        <f t="shared" si="163"/>
        <v>ConTab_BOM_KP_Baseplates_2624</v>
      </c>
      <c r="H1357" s="16" t="s">
        <v>419</v>
      </c>
      <c r="I1357" s="16"/>
      <c r="J1357" s="16"/>
      <c r="K1357" s="31" t="s">
        <v>7701</v>
      </c>
      <c r="L1357" s="31" t="s">
        <v>7702</v>
      </c>
      <c r="M1357" s="31" t="s">
        <v>7703</v>
      </c>
      <c r="N1357" s="2" t="s">
        <v>8954</v>
      </c>
      <c r="O1357" s="2" t="s">
        <v>7705</v>
      </c>
      <c r="P1357" s="155" t="s">
        <v>7737</v>
      </c>
      <c r="Q1357" s="2" t="s">
        <v>8975</v>
      </c>
      <c r="R1357" s="2">
        <v>96700909</v>
      </c>
      <c r="S1357" s="159" t="s">
        <v>9890</v>
      </c>
      <c r="T1357" s="159">
        <v>2800</v>
      </c>
      <c r="U1357" s="159" t="s">
        <v>107</v>
      </c>
      <c r="V1357" s="3" t="s">
        <v>7709</v>
      </c>
      <c r="W1357" s="2">
        <v>350</v>
      </c>
      <c r="X1357" s="2"/>
      <c r="Y1357" s="2"/>
      <c r="Z1357" s="2"/>
      <c r="AA1357" s="2"/>
      <c r="AB1357" s="2"/>
      <c r="AC1357" s="2"/>
      <c r="AD1357" s="2"/>
      <c r="AE1357" s="2"/>
      <c r="AF1357" s="2"/>
      <c r="AG1357" s="2"/>
      <c r="AH1357" s="2"/>
      <c r="AI1357" s="2"/>
      <c r="AJ1357" s="2"/>
      <c r="AK1357" s="2"/>
      <c r="AL1357" s="2"/>
      <c r="AM1357" s="2"/>
      <c r="AN1357" s="2"/>
    </row>
    <row r="1358" spans="2:40">
      <c r="B1358" s="26">
        <v>2625</v>
      </c>
      <c r="C1358" s="26" t="str">
        <f t="shared" si="160"/>
        <v>Y</v>
      </c>
      <c r="D1358" s="26" t="b">
        <f t="shared" si="161"/>
        <v>1</v>
      </c>
      <c r="E1358" s="26" t="str">
        <f t="shared" si="162"/>
        <v>Y</v>
      </c>
      <c r="F1358" s="2" t="s">
        <v>9891</v>
      </c>
      <c r="G1358" s="2" t="str">
        <f t="shared" si="163"/>
        <v>ConTab_BOM_KP_Baseplates_2625</v>
      </c>
      <c r="H1358" s="16" t="s">
        <v>419</v>
      </c>
      <c r="I1358" s="16"/>
      <c r="J1358" s="16"/>
      <c r="K1358" s="31" t="s">
        <v>7701</v>
      </c>
      <c r="L1358" s="31" t="s">
        <v>7702</v>
      </c>
      <c r="M1358" s="31" t="s">
        <v>7703</v>
      </c>
      <c r="N1358" s="2" t="s">
        <v>8958</v>
      </c>
      <c r="O1358" s="2" t="s">
        <v>7705</v>
      </c>
      <c r="P1358" s="155" t="s">
        <v>7737</v>
      </c>
      <c r="Q1358" s="2" t="s">
        <v>8975</v>
      </c>
      <c r="R1358" s="2">
        <v>96700909</v>
      </c>
      <c r="S1358" s="159" t="s">
        <v>9890</v>
      </c>
      <c r="T1358" s="159">
        <v>2800</v>
      </c>
      <c r="U1358" s="159" t="s">
        <v>107</v>
      </c>
      <c r="V1358" s="3" t="s">
        <v>7709</v>
      </c>
      <c r="W1358" s="2">
        <v>350</v>
      </c>
      <c r="X1358" s="2"/>
      <c r="Y1358" s="2"/>
      <c r="Z1358" s="2"/>
      <c r="AA1358" s="2"/>
      <c r="AB1358" s="2"/>
      <c r="AC1358" s="2"/>
      <c r="AD1358" s="2"/>
      <c r="AE1358" s="2"/>
      <c r="AF1358" s="2"/>
      <c r="AG1358" s="2"/>
      <c r="AH1358" s="2"/>
      <c r="AI1358" s="2"/>
      <c r="AJ1358" s="2"/>
      <c r="AK1358" s="2"/>
      <c r="AL1358" s="2"/>
      <c r="AM1358" s="2"/>
      <c r="AN1358" s="2"/>
    </row>
    <row r="1359" spans="2:40">
      <c r="B1359" s="26">
        <v>2626</v>
      </c>
      <c r="C1359" s="26" t="str">
        <f t="shared" si="160"/>
        <v>Y</v>
      </c>
      <c r="D1359" s="26" t="b">
        <f t="shared" si="161"/>
        <v>1</v>
      </c>
      <c r="E1359" s="26" t="str">
        <f t="shared" si="162"/>
        <v>Y</v>
      </c>
      <c r="F1359" s="2" t="s">
        <v>9892</v>
      </c>
      <c r="G1359" s="2" t="str">
        <f t="shared" si="163"/>
        <v>ConTab_BOM_KP_Baseplates_2626</v>
      </c>
      <c r="H1359" s="16" t="s">
        <v>419</v>
      </c>
      <c r="I1359" s="16"/>
      <c r="J1359" s="16"/>
      <c r="K1359" s="31" t="s">
        <v>7701</v>
      </c>
      <c r="L1359" s="31" t="s">
        <v>7702</v>
      </c>
      <c r="M1359" s="31" t="s">
        <v>7703</v>
      </c>
      <c r="N1359" s="2" t="s">
        <v>8326</v>
      </c>
      <c r="O1359" s="2" t="s">
        <v>7705</v>
      </c>
      <c r="P1359" s="155" t="s">
        <v>7737</v>
      </c>
      <c r="Q1359" s="2" t="s">
        <v>8046</v>
      </c>
      <c r="R1359" s="2">
        <v>96700910</v>
      </c>
      <c r="S1359" s="159" t="s">
        <v>9893</v>
      </c>
      <c r="T1359" s="159">
        <v>2663</v>
      </c>
      <c r="U1359" s="159" t="s">
        <v>107</v>
      </c>
      <c r="V1359" s="3" t="s">
        <v>7709</v>
      </c>
      <c r="W1359" s="2">
        <v>350</v>
      </c>
      <c r="X1359" s="2"/>
      <c r="Y1359" s="2"/>
      <c r="Z1359" s="2"/>
      <c r="AA1359" s="2"/>
      <c r="AB1359" s="2"/>
      <c r="AC1359" s="2"/>
      <c r="AD1359" s="2"/>
      <c r="AE1359" s="2"/>
      <c r="AF1359" s="2"/>
      <c r="AG1359" s="2"/>
      <c r="AH1359" s="2"/>
      <c r="AI1359" s="2"/>
      <c r="AJ1359" s="2"/>
      <c r="AK1359" s="2"/>
      <c r="AL1359" s="2"/>
      <c r="AM1359" s="2"/>
      <c r="AN1359" s="2"/>
    </row>
    <row r="1360" spans="2:40">
      <c r="B1360" s="26">
        <v>2627</v>
      </c>
      <c r="C1360" s="26" t="str">
        <f t="shared" si="160"/>
        <v>Y</v>
      </c>
      <c r="D1360" s="26" t="b">
        <f t="shared" si="161"/>
        <v>1</v>
      </c>
      <c r="E1360" s="26" t="str">
        <f t="shared" si="162"/>
        <v>Y</v>
      </c>
      <c r="F1360" s="2" t="s">
        <v>9894</v>
      </c>
      <c r="G1360" s="2" t="str">
        <f t="shared" si="163"/>
        <v>ConTab_BOM_KP_Baseplates_2627</v>
      </c>
      <c r="H1360" s="16" t="s">
        <v>419</v>
      </c>
      <c r="I1360" s="16"/>
      <c r="J1360" s="16"/>
      <c r="K1360" s="31" t="s">
        <v>7701</v>
      </c>
      <c r="L1360" s="31" t="s">
        <v>7702</v>
      </c>
      <c r="M1360" s="31" t="s">
        <v>7703</v>
      </c>
      <c r="N1360" s="2" t="s">
        <v>8329</v>
      </c>
      <c r="O1360" s="2" t="s">
        <v>7705</v>
      </c>
      <c r="P1360" s="155" t="s">
        <v>7737</v>
      </c>
      <c r="Q1360" s="2" t="s">
        <v>8046</v>
      </c>
      <c r="R1360" s="2">
        <v>96700910</v>
      </c>
      <c r="S1360" s="159" t="s">
        <v>9893</v>
      </c>
      <c r="T1360" s="159">
        <v>2663</v>
      </c>
      <c r="U1360" s="159" t="s">
        <v>107</v>
      </c>
      <c r="V1360" s="3" t="s">
        <v>7709</v>
      </c>
      <c r="W1360" s="2">
        <v>350</v>
      </c>
      <c r="X1360" s="2"/>
      <c r="Y1360" s="2"/>
      <c r="Z1360" s="2"/>
      <c r="AA1360" s="2"/>
      <c r="AB1360" s="2"/>
      <c r="AC1360" s="2"/>
      <c r="AD1360" s="2"/>
      <c r="AE1360" s="2"/>
      <c r="AF1360" s="2"/>
      <c r="AG1360" s="2"/>
      <c r="AH1360" s="2"/>
      <c r="AI1360" s="2"/>
      <c r="AJ1360" s="2"/>
      <c r="AK1360" s="2"/>
      <c r="AL1360" s="2"/>
      <c r="AM1360" s="2"/>
      <c r="AN1360" s="2"/>
    </row>
    <row r="1361" spans="2:40">
      <c r="B1361" s="26">
        <v>2628</v>
      </c>
      <c r="C1361" s="26" t="str">
        <f t="shared" si="160"/>
        <v>Y</v>
      </c>
      <c r="D1361" s="26" t="b">
        <f t="shared" si="161"/>
        <v>1</v>
      </c>
      <c r="E1361" s="26" t="str">
        <f t="shared" si="162"/>
        <v>Y</v>
      </c>
      <c r="F1361" s="2" t="s">
        <v>9895</v>
      </c>
      <c r="G1361" s="2" t="str">
        <f t="shared" si="163"/>
        <v>ConTab_BOM_KP_Baseplates_2628</v>
      </c>
      <c r="H1361" s="16" t="s">
        <v>419</v>
      </c>
      <c r="I1361" s="16"/>
      <c r="J1361" s="16"/>
      <c r="K1361" s="31" t="s">
        <v>7701</v>
      </c>
      <c r="L1361" s="31" t="s">
        <v>7702</v>
      </c>
      <c r="M1361" s="31" t="s">
        <v>7703</v>
      </c>
      <c r="N1361" s="2" t="s">
        <v>8331</v>
      </c>
      <c r="O1361" s="2" t="s">
        <v>7705</v>
      </c>
      <c r="P1361" s="155" t="s">
        <v>7737</v>
      </c>
      <c r="Q1361" s="2" t="s">
        <v>8332</v>
      </c>
      <c r="R1361" s="2">
        <v>96700911</v>
      </c>
      <c r="S1361" s="159" t="s">
        <v>9896</v>
      </c>
      <c r="T1361" s="159">
        <v>4163</v>
      </c>
      <c r="U1361" s="159" t="s">
        <v>107</v>
      </c>
      <c r="V1361" s="3" t="s">
        <v>7709</v>
      </c>
      <c r="W1361" s="2">
        <v>420</v>
      </c>
      <c r="X1361" s="2"/>
      <c r="Y1361" s="2"/>
      <c r="Z1361" s="2"/>
      <c r="AA1361" s="2"/>
      <c r="AB1361" s="2"/>
      <c r="AC1361" s="2"/>
      <c r="AD1361" s="2"/>
      <c r="AE1361" s="2"/>
      <c r="AF1361" s="2"/>
      <c r="AG1361" s="2"/>
      <c r="AH1361" s="2"/>
      <c r="AI1361" s="2"/>
      <c r="AJ1361" s="2"/>
      <c r="AK1361" s="2"/>
      <c r="AL1361" s="2"/>
      <c r="AM1361" s="2"/>
      <c r="AN1361" s="2"/>
    </row>
    <row r="1362" spans="2:40">
      <c r="B1362" s="26">
        <v>2629</v>
      </c>
      <c r="C1362" s="26" t="str">
        <f t="shared" si="160"/>
        <v>Y</v>
      </c>
      <c r="D1362" s="26" t="b">
        <f t="shared" si="161"/>
        <v>1</v>
      </c>
      <c r="E1362" s="26" t="str">
        <f t="shared" si="162"/>
        <v>Y</v>
      </c>
      <c r="F1362" s="2" t="s">
        <v>9897</v>
      </c>
      <c r="G1362" s="2" t="str">
        <f t="shared" si="163"/>
        <v>ConTab_BOM_KP_Baseplates_2629</v>
      </c>
      <c r="H1362" s="16" t="s">
        <v>419</v>
      </c>
      <c r="I1362" s="16"/>
      <c r="J1362" s="16"/>
      <c r="K1362" s="31" t="s">
        <v>7701</v>
      </c>
      <c r="L1362" s="31" t="s">
        <v>7702</v>
      </c>
      <c r="M1362" s="31" t="s">
        <v>7703</v>
      </c>
      <c r="N1362" s="2" t="s">
        <v>8335</v>
      </c>
      <c r="O1362" s="2" t="s">
        <v>7705</v>
      </c>
      <c r="P1362" s="155" t="s">
        <v>7737</v>
      </c>
      <c r="Q1362" s="2" t="s">
        <v>8332</v>
      </c>
      <c r="R1362" s="2">
        <v>96700911</v>
      </c>
      <c r="S1362" s="159" t="s">
        <v>9898</v>
      </c>
      <c r="T1362" s="159">
        <v>4163</v>
      </c>
      <c r="U1362" s="159" t="s">
        <v>107</v>
      </c>
      <c r="V1362" s="3" t="s">
        <v>7709</v>
      </c>
      <c r="W1362" s="2">
        <v>420</v>
      </c>
      <c r="X1362" s="2"/>
      <c r="Y1362" s="2"/>
      <c r="Z1362" s="2"/>
      <c r="AA1362" s="2"/>
      <c r="AB1362" s="2"/>
      <c r="AC1362" s="2"/>
      <c r="AD1362" s="2"/>
      <c r="AE1362" s="2"/>
      <c r="AF1362" s="2"/>
      <c r="AG1362" s="2"/>
      <c r="AH1362" s="2"/>
      <c r="AI1362" s="2"/>
      <c r="AJ1362" s="2"/>
      <c r="AK1362" s="2"/>
      <c r="AL1362" s="2"/>
      <c r="AM1362" s="2"/>
      <c r="AN1362" s="2"/>
    </row>
    <row r="1363" spans="2:40">
      <c r="B1363" s="26">
        <v>2646</v>
      </c>
      <c r="C1363" s="26" t="str">
        <f t="shared" ref="C1363:C1400" si="164">IF(K1363 = "BaseplateSteel","Y","N")</f>
        <v>Y</v>
      </c>
      <c r="D1363" s="26" t="b">
        <f t="shared" ref="D1363:D1400" si="165">OR(P1363 = "Woods_Sureflex", P1363 = "Falk_T10_Grid")</f>
        <v>0</v>
      </c>
      <c r="E1363" s="26" t="str">
        <f t="shared" ref="E1363:E1400" si="166">IF(AND(C1363="Y", D1363=TRUE),"Y","N")</f>
        <v>N</v>
      </c>
      <c r="F1363" s="2" t="s">
        <v>9899</v>
      </c>
      <c r="G1363" s="2" t="str">
        <f t="shared" ref="G1363:G1400" si="167">IF(E1363="Y",F1363,"")</f>
        <v/>
      </c>
      <c r="H1363" s="16" t="s">
        <v>419</v>
      </c>
      <c r="I1363" s="16"/>
      <c r="J1363" s="16"/>
      <c r="K1363" s="31" t="s">
        <v>7701</v>
      </c>
      <c r="L1363" s="31" t="s">
        <v>7702</v>
      </c>
      <c r="M1363" s="31" t="s">
        <v>7703</v>
      </c>
      <c r="N1363" s="2" t="s">
        <v>7725</v>
      </c>
      <c r="O1363" s="2" t="s">
        <v>7705</v>
      </c>
      <c r="P1363" s="155" t="s">
        <v>7767</v>
      </c>
      <c r="Q1363" s="2" t="s">
        <v>7784</v>
      </c>
      <c r="R1363" s="2" t="s">
        <v>544</v>
      </c>
      <c r="S1363" s="159" t="s">
        <v>9900</v>
      </c>
      <c r="T1363" s="159">
        <v>2458</v>
      </c>
      <c r="U1363" s="159" t="s">
        <v>107</v>
      </c>
      <c r="V1363" s="3" t="s">
        <v>7709</v>
      </c>
      <c r="W1363" s="2">
        <v>140</v>
      </c>
      <c r="X1363" s="2"/>
      <c r="Y1363" s="2"/>
      <c r="Z1363" s="2"/>
      <c r="AA1363" s="2"/>
      <c r="AB1363" s="2"/>
      <c r="AC1363" s="2"/>
      <c r="AD1363" s="2"/>
      <c r="AE1363" s="2"/>
      <c r="AF1363" s="2"/>
      <c r="AG1363" s="2"/>
      <c r="AH1363" s="2"/>
      <c r="AI1363" s="2"/>
      <c r="AJ1363" s="2"/>
      <c r="AK1363" s="2"/>
      <c r="AL1363" s="2"/>
      <c r="AM1363" s="2"/>
      <c r="AN1363" s="2"/>
    </row>
    <row r="1364" spans="2:40">
      <c r="B1364" s="26">
        <v>2647</v>
      </c>
      <c r="C1364" s="26" t="str">
        <f t="shared" si="164"/>
        <v>Y</v>
      </c>
      <c r="D1364" s="26" t="b">
        <f t="shared" si="165"/>
        <v>0</v>
      </c>
      <c r="E1364" s="26" t="str">
        <f t="shared" si="166"/>
        <v>N</v>
      </c>
      <c r="F1364" s="2" t="s">
        <v>9901</v>
      </c>
      <c r="G1364" s="2" t="str">
        <f t="shared" si="167"/>
        <v/>
      </c>
      <c r="H1364" s="16" t="s">
        <v>419</v>
      </c>
      <c r="I1364" s="16"/>
      <c r="J1364" s="16"/>
      <c r="K1364" s="31" t="s">
        <v>7701</v>
      </c>
      <c r="L1364" s="31" t="s">
        <v>7702</v>
      </c>
      <c r="M1364" s="31" t="s">
        <v>7703</v>
      </c>
      <c r="N1364" s="2" t="s">
        <v>7729</v>
      </c>
      <c r="O1364" s="2" t="s">
        <v>7705</v>
      </c>
      <c r="P1364" s="155" t="s">
        <v>7767</v>
      </c>
      <c r="Q1364" s="2" t="s">
        <v>7784</v>
      </c>
      <c r="R1364" s="2" t="s">
        <v>544</v>
      </c>
      <c r="S1364" s="159" t="s">
        <v>9900</v>
      </c>
      <c r="T1364" s="159">
        <v>2458</v>
      </c>
      <c r="U1364" s="159" t="s">
        <v>107</v>
      </c>
      <c r="V1364" s="3" t="s">
        <v>7709</v>
      </c>
      <c r="W1364" s="2">
        <v>140</v>
      </c>
      <c r="X1364" s="2"/>
      <c r="Y1364" s="2"/>
      <c r="Z1364" s="2"/>
      <c r="AA1364" s="2"/>
      <c r="AB1364" s="2"/>
      <c r="AC1364" s="2"/>
      <c r="AD1364" s="2"/>
      <c r="AE1364" s="2"/>
      <c r="AF1364" s="2"/>
      <c r="AG1364" s="2"/>
      <c r="AH1364" s="2"/>
      <c r="AI1364" s="2"/>
      <c r="AJ1364" s="2"/>
      <c r="AK1364" s="2"/>
      <c r="AL1364" s="2"/>
      <c r="AM1364" s="2"/>
      <c r="AN1364" s="2"/>
    </row>
    <row r="1365" spans="2:40">
      <c r="B1365" s="26">
        <v>2648</v>
      </c>
      <c r="C1365" s="26" t="str">
        <f t="shared" si="164"/>
        <v>Y</v>
      </c>
      <c r="D1365" s="26" t="b">
        <f t="shared" si="165"/>
        <v>0</v>
      </c>
      <c r="E1365" s="26" t="str">
        <f t="shared" si="166"/>
        <v>N</v>
      </c>
      <c r="F1365" s="2" t="s">
        <v>9902</v>
      </c>
      <c r="G1365" s="2" t="str">
        <f t="shared" si="167"/>
        <v/>
      </c>
      <c r="H1365" s="16" t="s">
        <v>419</v>
      </c>
      <c r="I1365" s="16"/>
      <c r="J1365" s="16"/>
      <c r="K1365" s="31" t="s">
        <v>7701</v>
      </c>
      <c r="L1365" s="31" t="s">
        <v>7702</v>
      </c>
      <c r="M1365" s="31" t="s">
        <v>7703</v>
      </c>
      <c r="N1365" s="2" t="s">
        <v>7900</v>
      </c>
      <c r="O1365" s="2" t="s">
        <v>7705</v>
      </c>
      <c r="P1365" s="155" t="s">
        <v>7767</v>
      </c>
      <c r="Q1365" s="2" t="s">
        <v>8214</v>
      </c>
      <c r="R1365" s="2" t="s">
        <v>544</v>
      </c>
      <c r="S1365" s="159" t="s">
        <v>9903</v>
      </c>
      <c r="T1365" s="159">
        <v>2594</v>
      </c>
      <c r="U1365" s="159" t="s">
        <v>107</v>
      </c>
      <c r="V1365" s="3" t="s">
        <v>7709</v>
      </c>
      <c r="W1365" s="2">
        <v>205</v>
      </c>
      <c r="X1365" s="2"/>
      <c r="Y1365" s="2"/>
      <c r="Z1365" s="2"/>
      <c r="AA1365" s="2"/>
      <c r="AB1365" s="2"/>
      <c r="AC1365" s="2"/>
      <c r="AD1365" s="2"/>
      <c r="AE1365" s="2"/>
      <c r="AF1365" s="2"/>
      <c r="AG1365" s="2"/>
      <c r="AH1365" s="2"/>
      <c r="AI1365" s="2"/>
      <c r="AJ1365" s="2"/>
      <c r="AK1365" s="2"/>
      <c r="AL1365" s="2"/>
      <c r="AM1365" s="2"/>
      <c r="AN1365" s="2"/>
    </row>
    <row r="1366" spans="2:40">
      <c r="B1366" s="26">
        <v>2649</v>
      </c>
      <c r="C1366" s="26" t="str">
        <f t="shared" si="164"/>
        <v>Y</v>
      </c>
      <c r="D1366" s="26" t="b">
        <f t="shared" si="165"/>
        <v>0</v>
      </c>
      <c r="E1366" s="26" t="str">
        <f t="shared" si="166"/>
        <v>N</v>
      </c>
      <c r="F1366" s="2" t="s">
        <v>9904</v>
      </c>
      <c r="G1366" s="2" t="str">
        <f t="shared" si="167"/>
        <v/>
      </c>
      <c r="H1366" s="16" t="s">
        <v>419</v>
      </c>
      <c r="I1366" s="16"/>
      <c r="J1366" s="16"/>
      <c r="K1366" s="31" t="s">
        <v>7701</v>
      </c>
      <c r="L1366" s="31" t="s">
        <v>7702</v>
      </c>
      <c r="M1366" s="31" t="s">
        <v>7703</v>
      </c>
      <c r="N1366" s="2" t="s">
        <v>7903</v>
      </c>
      <c r="O1366" s="2" t="s">
        <v>7705</v>
      </c>
      <c r="P1366" s="155" t="s">
        <v>7767</v>
      </c>
      <c r="Q1366" s="2" t="s">
        <v>8214</v>
      </c>
      <c r="R1366" s="2" t="s">
        <v>544</v>
      </c>
      <c r="S1366" s="159" t="s">
        <v>9903</v>
      </c>
      <c r="T1366" s="159">
        <v>2594</v>
      </c>
      <c r="U1366" s="159" t="s">
        <v>107</v>
      </c>
      <c r="V1366" s="3" t="s">
        <v>7709</v>
      </c>
      <c r="W1366" s="2">
        <v>205</v>
      </c>
      <c r="X1366" s="2"/>
      <c r="Y1366" s="2"/>
      <c r="Z1366" s="2"/>
      <c r="AA1366" s="2"/>
      <c r="AB1366" s="2"/>
      <c r="AC1366" s="2"/>
      <c r="AD1366" s="2"/>
      <c r="AE1366" s="2"/>
      <c r="AF1366" s="2"/>
      <c r="AG1366" s="2"/>
      <c r="AH1366" s="2"/>
      <c r="AI1366" s="2"/>
      <c r="AJ1366" s="2"/>
      <c r="AK1366" s="2"/>
      <c r="AL1366" s="2"/>
      <c r="AM1366" s="2"/>
      <c r="AN1366" s="2"/>
    </row>
    <row r="1367" spans="2:40">
      <c r="B1367" s="26">
        <v>2650</v>
      </c>
      <c r="C1367" s="26" t="str">
        <f t="shared" si="164"/>
        <v>Y</v>
      </c>
      <c r="D1367" s="26" t="b">
        <f t="shared" si="165"/>
        <v>0</v>
      </c>
      <c r="E1367" s="26" t="str">
        <f t="shared" si="166"/>
        <v>N</v>
      </c>
      <c r="F1367" s="2" t="s">
        <v>9905</v>
      </c>
      <c r="G1367" s="2" t="str">
        <f t="shared" si="167"/>
        <v/>
      </c>
      <c r="H1367" s="16" t="s">
        <v>419</v>
      </c>
      <c r="I1367" s="16"/>
      <c r="J1367" s="16"/>
      <c r="K1367" s="31" t="s">
        <v>7701</v>
      </c>
      <c r="L1367" s="31" t="s">
        <v>7702</v>
      </c>
      <c r="M1367" s="31" t="s">
        <v>7703</v>
      </c>
      <c r="N1367" s="2" t="s">
        <v>8187</v>
      </c>
      <c r="O1367" s="2" t="s">
        <v>7705</v>
      </c>
      <c r="P1367" s="155" t="s">
        <v>7767</v>
      </c>
      <c r="Q1367" s="2" t="s">
        <v>8218</v>
      </c>
      <c r="R1367" s="2" t="s">
        <v>544</v>
      </c>
      <c r="S1367" s="159" t="s">
        <v>9906</v>
      </c>
      <c r="T1367" s="159">
        <v>2730</v>
      </c>
      <c r="U1367" s="159" t="s">
        <v>107</v>
      </c>
      <c r="V1367" s="3" t="s">
        <v>7709</v>
      </c>
      <c r="W1367" s="2">
        <v>240</v>
      </c>
      <c r="X1367" s="2"/>
      <c r="Y1367" s="2"/>
      <c r="Z1367" s="2"/>
      <c r="AA1367" s="2"/>
      <c r="AB1367" s="2"/>
      <c r="AC1367" s="2"/>
      <c r="AD1367" s="2"/>
      <c r="AE1367" s="2"/>
      <c r="AF1367" s="2"/>
      <c r="AG1367" s="2"/>
      <c r="AH1367" s="2"/>
      <c r="AI1367" s="2"/>
      <c r="AJ1367" s="2"/>
      <c r="AK1367" s="2"/>
      <c r="AL1367" s="2"/>
      <c r="AM1367" s="2"/>
      <c r="AN1367" s="2"/>
    </row>
    <row r="1368" spans="2:40">
      <c r="B1368" s="26">
        <v>2651</v>
      </c>
      <c r="C1368" s="26" t="str">
        <f t="shared" si="164"/>
        <v>Y</v>
      </c>
      <c r="D1368" s="26" t="b">
        <f t="shared" si="165"/>
        <v>0</v>
      </c>
      <c r="E1368" s="26" t="str">
        <f t="shared" si="166"/>
        <v>N</v>
      </c>
      <c r="F1368" s="2" t="s">
        <v>9907</v>
      </c>
      <c r="G1368" s="2" t="str">
        <f t="shared" si="167"/>
        <v/>
      </c>
      <c r="H1368" s="16" t="s">
        <v>419</v>
      </c>
      <c r="I1368" s="16"/>
      <c r="J1368" s="16"/>
      <c r="K1368" s="31" t="s">
        <v>7701</v>
      </c>
      <c r="L1368" s="31" t="s">
        <v>7702</v>
      </c>
      <c r="M1368" s="31" t="s">
        <v>7703</v>
      </c>
      <c r="N1368" s="2" t="s">
        <v>8191</v>
      </c>
      <c r="O1368" s="2" t="s">
        <v>7705</v>
      </c>
      <c r="P1368" s="155" t="s">
        <v>7767</v>
      </c>
      <c r="Q1368" s="2" t="s">
        <v>8218</v>
      </c>
      <c r="R1368" s="2" t="s">
        <v>544</v>
      </c>
      <c r="S1368" s="159" t="s">
        <v>9906</v>
      </c>
      <c r="T1368" s="159">
        <v>2730</v>
      </c>
      <c r="U1368" s="159" t="s">
        <v>107</v>
      </c>
      <c r="V1368" s="3" t="s">
        <v>7709</v>
      </c>
      <c r="W1368" s="2">
        <v>240</v>
      </c>
      <c r="X1368" s="2"/>
      <c r="Y1368" s="2"/>
      <c r="Z1368" s="2"/>
      <c r="AA1368" s="2"/>
      <c r="AB1368" s="2"/>
      <c r="AC1368" s="2"/>
      <c r="AD1368" s="2"/>
      <c r="AE1368" s="2"/>
      <c r="AF1368" s="2"/>
      <c r="AG1368" s="2"/>
      <c r="AH1368" s="2"/>
      <c r="AI1368" s="2"/>
      <c r="AJ1368" s="2"/>
      <c r="AK1368" s="2"/>
      <c r="AL1368" s="2"/>
      <c r="AM1368" s="2"/>
      <c r="AN1368" s="2"/>
    </row>
    <row r="1369" spans="2:40">
      <c r="B1369" s="26">
        <v>2652</v>
      </c>
      <c r="C1369" s="26" t="str">
        <f t="shared" si="164"/>
        <v>Y</v>
      </c>
      <c r="D1369" s="26" t="b">
        <f t="shared" si="165"/>
        <v>0</v>
      </c>
      <c r="E1369" s="26" t="str">
        <f t="shared" si="166"/>
        <v>N</v>
      </c>
      <c r="F1369" s="2" t="s">
        <v>9908</v>
      </c>
      <c r="G1369" s="2" t="str">
        <f t="shared" si="167"/>
        <v/>
      </c>
      <c r="H1369" s="16" t="s">
        <v>419</v>
      </c>
      <c r="I1369" s="16"/>
      <c r="J1369" s="16"/>
      <c r="K1369" s="31" t="s">
        <v>7701</v>
      </c>
      <c r="L1369" s="31" t="s">
        <v>7702</v>
      </c>
      <c r="M1369" s="31" t="s">
        <v>7703</v>
      </c>
      <c r="N1369" s="2" t="s">
        <v>8695</v>
      </c>
      <c r="O1369" s="2" t="s">
        <v>7705</v>
      </c>
      <c r="P1369" s="155" t="s">
        <v>7767</v>
      </c>
      <c r="Q1369" s="2" t="s">
        <v>8729</v>
      </c>
      <c r="R1369" s="2" t="s">
        <v>544</v>
      </c>
      <c r="S1369" s="159" t="s">
        <v>9909</v>
      </c>
      <c r="T1369" s="159">
        <v>2867</v>
      </c>
      <c r="U1369" s="159" t="s">
        <v>107</v>
      </c>
      <c r="V1369" s="3" t="s">
        <v>7709</v>
      </c>
      <c r="W1369" s="2">
        <v>270</v>
      </c>
      <c r="X1369" s="2"/>
      <c r="Y1369" s="2"/>
      <c r="Z1369" s="2"/>
      <c r="AA1369" s="2"/>
      <c r="AB1369" s="2"/>
      <c r="AC1369" s="2"/>
      <c r="AD1369" s="2"/>
      <c r="AE1369" s="2"/>
      <c r="AF1369" s="2"/>
      <c r="AG1369" s="2"/>
      <c r="AH1369" s="2"/>
      <c r="AI1369" s="2"/>
      <c r="AJ1369" s="2"/>
      <c r="AK1369" s="2"/>
      <c r="AL1369" s="2"/>
      <c r="AM1369" s="2"/>
      <c r="AN1369" s="2"/>
    </row>
    <row r="1370" spans="2:40">
      <c r="B1370" s="26">
        <v>2653</v>
      </c>
      <c r="C1370" s="26" t="str">
        <f t="shared" si="164"/>
        <v>Y</v>
      </c>
      <c r="D1370" s="26" t="b">
        <f t="shared" si="165"/>
        <v>0</v>
      </c>
      <c r="E1370" s="26" t="str">
        <f t="shared" si="166"/>
        <v>N</v>
      </c>
      <c r="F1370" s="2" t="s">
        <v>9910</v>
      </c>
      <c r="G1370" s="2" t="str">
        <f t="shared" si="167"/>
        <v/>
      </c>
      <c r="H1370" s="16" t="s">
        <v>419</v>
      </c>
      <c r="I1370" s="16"/>
      <c r="J1370" s="16"/>
      <c r="K1370" s="31" t="s">
        <v>7701</v>
      </c>
      <c r="L1370" s="31" t="s">
        <v>7702</v>
      </c>
      <c r="M1370" s="31" t="s">
        <v>7703</v>
      </c>
      <c r="N1370" s="2" t="s">
        <v>8699</v>
      </c>
      <c r="O1370" s="2" t="s">
        <v>7705</v>
      </c>
      <c r="P1370" s="155" t="s">
        <v>7767</v>
      </c>
      <c r="Q1370" s="2" t="s">
        <v>8729</v>
      </c>
      <c r="R1370" s="2" t="s">
        <v>544</v>
      </c>
      <c r="S1370" s="159" t="s">
        <v>9909</v>
      </c>
      <c r="T1370" s="159">
        <v>2867</v>
      </c>
      <c r="U1370" s="159" t="s">
        <v>107</v>
      </c>
      <c r="V1370" s="3" t="s">
        <v>7709</v>
      </c>
      <c r="W1370" s="2">
        <v>270</v>
      </c>
      <c r="X1370" s="2"/>
      <c r="Y1370" s="2"/>
      <c r="Z1370" s="2"/>
      <c r="AA1370" s="2"/>
      <c r="AB1370" s="2"/>
      <c r="AC1370" s="2"/>
      <c r="AD1370" s="2"/>
      <c r="AE1370" s="2"/>
      <c r="AF1370" s="2"/>
      <c r="AG1370" s="2"/>
      <c r="AH1370" s="2"/>
      <c r="AI1370" s="2"/>
      <c r="AJ1370" s="2"/>
      <c r="AK1370" s="2"/>
      <c r="AL1370" s="2"/>
      <c r="AM1370" s="2"/>
      <c r="AN1370" s="2"/>
    </row>
    <row r="1371" spans="2:40">
      <c r="B1371" s="26">
        <v>2654</v>
      </c>
      <c r="C1371" s="26" t="str">
        <f t="shared" si="164"/>
        <v>Y</v>
      </c>
      <c r="D1371" s="26" t="b">
        <f t="shared" si="165"/>
        <v>0</v>
      </c>
      <c r="E1371" s="26" t="str">
        <f t="shared" si="166"/>
        <v>N</v>
      </c>
      <c r="F1371" s="2" t="s">
        <v>9911</v>
      </c>
      <c r="G1371" s="2" t="str">
        <f t="shared" si="167"/>
        <v/>
      </c>
      <c r="H1371" s="16" t="s">
        <v>419</v>
      </c>
      <c r="I1371" s="16"/>
      <c r="J1371" s="16"/>
      <c r="K1371" s="31" t="s">
        <v>7701</v>
      </c>
      <c r="L1371" s="31" t="s">
        <v>7702</v>
      </c>
      <c r="M1371" s="31" t="s">
        <v>7703</v>
      </c>
      <c r="N1371" s="2" t="s">
        <v>8954</v>
      </c>
      <c r="O1371" s="2" t="s">
        <v>7705</v>
      </c>
      <c r="P1371" s="155" t="s">
        <v>7767</v>
      </c>
      <c r="Q1371" s="2" t="s">
        <v>9005</v>
      </c>
      <c r="R1371" s="2" t="s">
        <v>544</v>
      </c>
      <c r="S1371" s="159" t="s">
        <v>9912</v>
      </c>
      <c r="T1371" s="159">
        <v>3346</v>
      </c>
      <c r="U1371" s="159" t="s">
        <v>107</v>
      </c>
      <c r="V1371" s="3" t="s">
        <v>7709</v>
      </c>
      <c r="W1371" s="2">
        <v>350</v>
      </c>
      <c r="X1371" s="2"/>
      <c r="Y1371" s="2"/>
      <c r="Z1371" s="2"/>
      <c r="AA1371" s="2"/>
      <c r="AB1371" s="2"/>
      <c r="AC1371" s="2"/>
      <c r="AD1371" s="2"/>
      <c r="AE1371" s="2"/>
      <c r="AF1371" s="2"/>
      <c r="AG1371" s="2"/>
      <c r="AH1371" s="2"/>
      <c r="AI1371" s="2"/>
      <c r="AJ1371" s="2"/>
      <c r="AK1371" s="2"/>
      <c r="AL1371" s="2"/>
      <c r="AM1371" s="2"/>
      <c r="AN1371" s="2"/>
    </row>
    <row r="1372" spans="2:40">
      <c r="B1372" s="26">
        <v>2655</v>
      </c>
      <c r="C1372" s="26" t="str">
        <f t="shared" si="164"/>
        <v>Y</v>
      </c>
      <c r="D1372" s="26" t="b">
        <f t="shared" si="165"/>
        <v>0</v>
      </c>
      <c r="E1372" s="26" t="str">
        <f t="shared" si="166"/>
        <v>N</v>
      </c>
      <c r="F1372" s="2" t="s">
        <v>9913</v>
      </c>
      <c r="G1372" s="2" t="str">
        <f t="shared" si="167"/>
        <v/>
      </c>
      <c r="H1372" s="16" t="s">
        <v>419</v>
      </c>
      <c r="I1372" s="16"/>
      <c r="J1372" s="16"/>
      <c r="K1372" s="31" t="s">
        <v>7701</v>
      </c>
      <c r="L1372" s="31" t="s">
        <v>7702</v>
      </c>
      <c r="M1372" s="31" t="s">
        <v>7703</v>
      </c>
      <c r="N1372" s="2" t="s">
        <v>8958</v>
      </c>
      <c r="O1372" s="2" t="s">
        <v>7705</v>
      </c>
      <c r="P1372" s="155" t="s">
        <v>7767</v>
      </c>
      <c r="Q1372" s="2" t="s">
        <v>9005</v>
      </c>
      <c r="R1372" s="2" t="s">
        <v>544</v>
      </c>
      <c r="S1372" s="159" t="s">
        <v>9912</v>
      </c>
      <c r="T1372" s="159">
        <v>3346</v>
      </c>
      <c r="U1372" s="159" t="s">
        <v>107</v>
      </c>
      <c r="V1372" s="3" t="s">
        <v>7709</v>
      </c>
      <c r="W1372" s="2">
        <v>350</v>
      </c>
      <c r="X1372" s="2"/>
      <c r="Y1372" s="2"/>
      <c r="Z1372" s="2"/>
      <c r="AA1372" s="2"/>
      <c r="AB1372" s="2"/>
      <c r="AC1372" s="2"/>
      <c r="AD1372" s="2"/>
      <c r="AE1372" s="2"/>
      <c r="AF1372" s="2"/>
      <c r="AG1372" s="2"/>
      <c r="AH1372" s="2"/>
      <c r="AI1372" s="2"/>
      <c r="AJ1372" s="2"/>
      <c r="AK1372" s="2"/>
      <c r="AL1372" s="2"/>
      <c r="AM1372" s="2"/>
      <c r="AN1372" s="2"/>
    </row>
    <row r="1373" spans="2:40">
      <c r="B1373" s="26">
        <v>2656</v>
      </c>
      <c r="C1373" s="26" t="str">
        <f t="shared" si="164"/>
        <v>Y</v>
      </c>
      <c r="D1373" s="26" t="b">
        <f t="shared" si="165"/>
        <v>0</v>
      </c>
      <c r="E1373" s="26" t="str">
        <f t="shared" si="166"/>
        <v>N</v>
      </c>
      <c r="F1373" s="2" t="s">
        <v>9914</v>
      </c>
      <c r="G1373" s="2" t="str">
        <f t="shared" si="167"/>
        <v/>
      </c>
      <c r="H1373" s="16" t="s">
        <v>419</v>
      </c>
      <c r="I1373" s="16"/>
      <c r="J1373" s="16"/>
      <c r="K1373" s="31" t="s">
        <v>7701</v>
      </c>
      <c r="L1373" s="31" t="s">
        <v>7702</v>
      </c>
      <c r="M1373" s="31" t="s">
        <v>7703</v>
      </c>
      <c r="N1373" s="2" t="s">
        <v>7725</v>
      </c>
      <c r="O1373" s="2" t="s">
        <v>7705</v>
      </c>
      <c r="P1373" s="155" t="s">
        <v>7788</v>
      </c>
      <c r="Q1373" s="2" t="s">
        <v>7807</v>
      </c>
      <c r="R1373" s="2" t="s">
        <v>544</v>
      </c>
      <c r="S1373" s="159" t="s">
        <v>9915</v>
      </c>
      <c r="T1373" s="159">
        <v>2458</v>
      </c>
      <c r="U1373" s="159" t="s">
        <v>107</v>
      </c>
      <c r="V1373" s="3" t="s">
        <v>7709</v>
      </c>
      <c r="W1373" s="2">
        <v>140</v>
      </c>
      <c r="X1373" s="2"/>
      <c r="Y1373" s="2"/>
      <c r="Z1373" s="2"/>
      <c r="AA1373" s="2"/>
      <c r="AB1373" s="2"/>
      <c r="AC1373" s="2"/>
      <c r="AD1373" s="2"/>
      <c r="AE1373" s="2"/>
      <c r="AF1373" s="2"/>
      <c r="AG1373" s="2"/>
      <c r="AH1373" s="2"/>
      <c r="AI1373" s="2"/>
      <c r="AJ1373" s="2"/>
      <c r="AK1373" s="2"/>
      <c r="AL1373" s="2"/>
      <c r="AM1373" s="2"/>
      <c r="AN1373" s="2"/>
    </row>
    <row r="1374" spans="2:40">
      <c r="B1374" s="26">
        <v>2657</v>
      </c>
      <c r="C1374" s="26" t="str">
        <f t="shared" si="164"/>
        <v>Y</v>
      </c>
      <c r="D1374" s="26" t="b">
        <f t="shared" si="165"/>
        <v>0</v>
      </c>
      <c r="E1374" s="26" t="str">
        <f t="shared" si="166"/>
        <v>N</v>
      </c>
      <c r="F1374" s="2" t="s">
        <v>9916</v>
      </c>
      <c r="G1374" s="2" t="str">
        <f t="shared" si="167"/>
        <v/>
      </c>
      <c r="H1374" s="16" t="s">
        <v>419</v>
      </c>
      <c r="I1374" s="16"/>
      <c r="J1374" s="16"/>
      <c r="K1374" s="31" t="s">
        <v>7701</v>
      </c>
      <c r="L1374" s="31" t="s">
        <v>7702</v>
      </c>
      <c r="M1374" s="31" t="s">
        <v>7703</v>
      </c>
      <c r="N1374" s="2" t="s">
        <v>7729</v>
      </c>
      <c r="O1374" s="2" t="s">
        <v>7705</v>
      </c>
      <c r="P1374" s="155" t="s">
        <v>7788</v>
      </c>
      <c r="Q1374" s="2" t="s">
        <v>7807</v>
      </c>
      <c r="R1374" s="2" t="s">
        <v>544</v>
      </c>
      <c r="S1374" s="159" t="s">
        <v>9915</v>
      </c>
      <c r="T1374" s="159">
        <v>2458</v>
      </c>
      <c r="U1374" s="159" t="s">
        <v>107</v>
      </c>
      <c r="V1374" s="3" t="s">
        <v>7709</v>
      </c>
      <c r="W1374" s="2">
        <v>140</v>
      </c>
      <c r="X1374" s="2"/>
      <c r="Y1374" s="2"/>
      <c r="Z1374" s="2"/>
      <c r="AA1374" s="2"/>
      <c r="AB1374" s="2"/>
      <c r="AC1374" s="2"/>
      <c r="AD1374" s="2"/>
      <c r="AE1374" s="2"/>
      <c r="AF1374" s="2"/>
      <c r="AG1374" s="2"/>
      <c r="AH1374" s="2"/>
      <c r="AI1374" s="2"/>
      <c r="AJ1374" s="2"/>
      <c r="AK1374" s="2"/>
      <c r="AL1374" s="2"/>
      <c r="AM1374" s="2"/>
      <c r="AN1374" s="2"/>
    </row>
    <row r="1375" spans="2:40">
      <c r="B1375" s="26">
        <v>2658</v>
      </c>
      <c r="C1375" s="26" t="str">
        <f t="shared" si="164"/>
        <v>Y</v>
      </c>
      <c r="D1375" s="26" t="b">
        <f t="shared" si="165"/>
        <v>0</v>
      </c>
      <c r="E1375" s="26" t="str">
        <f t="shared" si="166"/>
        <v>N</v>
      </c>
      <c r="F1375" s="2" t="s">
        <v>9917</v>
      </c>
      <c r="G1375" s="2" t="str">
        <f t="shared" si="167"/>
        <v/>
      </c>
      <c r="H1375" s="16" t="s">
        <v>419</v>
      </c>
      <c r="I1375" s="16"/>
      <c r="J1375" s="16"/>
      <c r="K1375" s="31" t="s">
        <v>7701</v>
      </c>
      <c r="L1375" s="31" t="s">
        <v>7702</v>
      </c>
      <c r="M1375" s="31" t="s">
        <v>7703</v>
      </c>
      <c r="N1375" s="2" t="s">
        <v>7900</v>
      </c>
      <c r="O1375" s="2" t="s">
        <v>7705</v>
      </c>
      <c r="P1375" s="155" t="s">
        <v>7788</v>
      </c>
      <c r="Q1375" s="2" t="s">
        <v>7807</v>
      </c>
      <c r="R1375" s="2" t="s">
        <v>544</v>
      </c>
      <c r="S1375" s="159" t="s">
        <v>9918</v>
      </c>
      <c r="T1375" s="159">
        <v>2594</v>
      </c>
      <c r="U1375" s="159" t="s">
        <v>107</v>
      </c>
      <c r="V1375" s="3" t="s">
        <v>7709</v>
      </c>
      <c r="W1375" s="2">
        <v>205</v>
      </c>
      <c r="X1375" s="2"/>
      <c r="Y1375" s="2"/>
      <c r="Z1375" s="2"/>
      <c r="AA1375" s="2"/>
      <c r="AB1375" s="2"/>
      <c r="AC1375" s="2"/>
      <c r="AD1375" s="2"/>
      <c r="AE1375" s="2"/>
      <c r="AF1375" s="2"/>
      <c r="AG1375" s="2"/>
      <c r="AH1375" s="2"/>
      <c r="AI1375" s="2"/>
      <c r="AJ1375" s="2"/>
      <c r="AK1375" s="2"/>
      <c r="AL1375" s="2"/>
      <c r="AM1375" s="2"/>
      <c r="AN1375" s="2"/>
    </row>
    <row r="1376" spans="2:40">
      <c r="B1376" s="26">
        <v>2659</v>
      </c>
      <c r="C1376" s="26" t="str">
        <f t="shared" si="164"/>
        <v>Y</v>
      </c>
      <c r="D1376" s="26" t="b">
        <f t="shared" si="165"/>
        <v>0</v>
      </c>
      <c r="E1376" s="26" t="str">
        <f t="shared" si="166"/>
        <v>N</v>
      </c>
      <c r="F1376" s="2" t="s">
        <v>9919</v>
      </c>
      <c r="G1376" s="2" t="str">
        <f t="shared" si="167"/>
        <v/>
      </c>
      <c r="H1376" s="16" t="s">
        <v>419</v>
      </c>
      <c r="I1376" s="16"/>
      <c r="J1376" s="16"/>
      <c r="K1376" s="31" t="s">
        <v>7701</v>
      </c>
      <c r="L1376" s="31" t="s">
        <v>7702</v>
      </c>
      <c r="M1376" s="31" t="s">
        <v>7703</v>
      </c>
      <c r="N1376" s="2" t="s">
        <v>7903</v>
      </c>
      <c r="O1376" s="2" t="s">
        <v>7705</v>
      </c>
      <c r="P1376" s="155" t="s">
        <v>7788</v>
      </c>
      <c r="Q1376" s="2" t="s">
        <v>7807</v>
      </c>
      <c r="R1376" s="2" t="s">
        <v>544</v>
      </c>
      <c r="S1376" s="159" t="s">
        <v>9918</v>
      </c>
      <c r="T1376" s="159">
        <v>2594</v>
      </c>
      <c r="U1376" s="159" t="s">
        <v>107</v>
      </c>
      <c r="V1376" s="3" t="s">
        <v>7709</v>
      </c>
      <c r="W1376" s="2">
        <v>205</v>
      </c>
      <c r="X1376" s="2"/>
      <c r="Y1376" s="2"/>
      <c r="Z1376" s="2"/>
      <c r="AA1376" s="2"/>
      <c r="AB1376" s="2"/>
      <c r="AC1376" s="2"/>
      <c r="AD1376" s="2"/>
      <c r="AE1376" s="2"/>
      <c r="AF1376" s="2"/>
      <c r="AG1376" s="2"/>
      <c r="AH1376" s="2"/>
      <c r="AI1376" s="2"/>
      <c r="AJ1376" s="2"/>
      <c r="AK1376" s="2"/>
      <c r="AL1376" s="2"/>
      <c r="AM1376" s="2"/>
      <c r="AN1376" s="2"/>
    </row>
    <row r="1377" spans="2:40">
      <c r="B1377" s="26">
        <v>2660</v>
      </c>
      <c r="C1377" s="26" t="str">
        <f t="shared" si="164"/>
        <v>Y</v>
      </c>
      <c r="D1377" s="26" t="b">
        <f t="shared" si="165"/>
        <v>0</v>
      </c>
      <c r="E1377" s="26" t="str">
        <f t="shared" si="166"/>
        <v>N</v>
      </c>
      <c r="F1377" s="2" t="s">
        <v>9920</v>
      </c>
      <c r="G1377" s="2" t="str">
        <f t="shared" si="167"/>
        <v/>
      </c>
      <c r="H1377" s="16" t="s">
        <v>419</v>
      </c>
      <c r="I1377" s="16"/>
      <c r="J1377" s="16"/>
      <c r="K1377" s="31" t="s">
        <v>7701</v>
      </c>
      <c r="L1377" s="31" t="s">
        <v>7702</v>
      </c>
      <c r="M1377" s="31" t="s">
        <v>7703</v>
      </c>
      <c r="N1377" s="2" t="s">
        <v>8187</v>
      </c>
      <c r="O1377" s="2" t="s">
        <v>7705</v>
      </c>
      <c r="P1377" s="155" t="s">
        <v>7788</v>
      </c>
      <c r="Q1377" s="2" t="s">
        <v>8083</v>
      </c>
      <c r="R1377" s="2" t="s">
        <v>544</v>
      </c>
      <c r="S1377" s="159" t="s">
        <v>9921</v>
      </c>
      <c r="T1377" s="159">
        <v>2730</v>
      </c>
      <c r="U1377" s="159" t="s">
        <v>107</v>
      </c>
      <c r="V1377" s="3" t="s">
        <v>7709</v>
      </c>
      <c r="W1377" s="2">
        <v>240</v>
      </c>
      <c r="X1377" s="2"/>
      <c r="Y1377" s="2"/>
      <c r="Z1377" s="2"/>
      <c r="AA1377" s="2"/>
      <c r="AB1377" s="2"/>
      <c r="AC1377" s="2"/>
      <c r="AD1377" s="2"/>
      <c r="AE1377" s="2"/>
      <c r="AF1377" s="2"/>
      <c r="AG1377" s="2"/>
      <c r="AH1377" s="2"/>
      <c r="AI1377" s="2"/>
      <c r="AJ1377" s="2"/>
      <c r="AK1377" s="2"/>
      <c r="AL1377" s="2"/>
      <c r="AM1377" s="2"/>
      <c r="AN1377" s="2"/>
    </row>
    <row r="1378" spans="2:40">
      <c r="B1378" s="26">
        <v>2661</v>
      </c>
      <c r="C1378" s="26" t="str">
        <f t="shared" si="164"/>
        <v>Y</v>
      </c>
      <c r="D1378" s="26" t="b">
        <f t="shared" si="165"/>
        <v>0</v>
      </c>
      <c r="E1378" s="26" t="str">
        <f t="shared" si="166"/>
        <v>N</v>
      </c>
      <c r="F1378" s="2" t="s">
        <v>9922</v>
      </c>
      <c r="G1378" s="2" t="str">
        <f t="shared" si="167"/>
        <v/>
      </c>
      <c r="H1378" s="16" t="s">
        <v>419</v>
      </c>
      <c r="I1378" s="16"/>
      <c r="J1378" s="16"/>
      <c r="K1378" s="31" t="s">
        <v>7701</v>
      </c>
      <c r="L1378" s="31" t="s">
        <v>7702</v>
      </c>
      <c r="M1378" s="31" t="s">
        <v>7703</v>
      </c>
      <c r="N1378" s="2" t="s">
        <v>8191</v>
      </c>
      <c r="O1378" s="2" t="s">
        <v>7705</v>
      </c>
      <c r="P1378" s="155" t="s">
        <v>7788</v>
      </c>
      <c r="Q1378" s="2" t="s">
        <v>8083</v>
      </c>
      <c r="R1378" s="2" t="s">
        <v>544</v>
      </c>
      <c r="S1378" s="159" t="s">
        <v>9921</v>
      </c>
      <c r="T1378" s="159">
        <v>2730</v>
      </c>
      <c r="U1378" s="159" t="s">
        <v>107</v>
      </c>
      <c r="V1378" s="3" t="s">
        <v>7709</v>
      </c>
      <c r="W1378" s="2">
        <v>240</v>
      </c>
      <c r="X1378" s="2"/>
      <c r="Y1378" s="2"/>
      <c r="Z1378" s="2"/>
      <c r="AA1378" s="2"/>
      <c r="AB1378" s="2"/>
      <c r="AC1378" s="2"/>
      <c r="AD1378" s="2"/>
      <c r="AE1378" s="2"/>
      <c r="AF1378" s="2"/>
      <c r="AG1378" s="2"/>
      <c r="AH1378" s="2"/>
      <c r="AI1378" s="2"/>
      <c r="AJ1378" s="2"/>
      <c r="AK1378" s="2"/>
      <c r="AL1378" s="2"/>
      <c r="AM1378" s="2"/>
      <c r="AN1378" s="2"/>
    </row>
    <row r="1379" spans="2:40">
      <c r="B1379" s="26">
        <v>2662</v>
      </c>
      <c r="C1379" s="26" t="str">
        <f t="shared" si="164"/>
        <v>Y</v>
      </c>
      <c r="D1379" s="26" t="b">
        <f t="shared" si="165"/>
        <v>0</v>
      </c>
      <c r="E1379" s="26" t="str">
        <f t="shared" si="166"/>
        <v>N</v>
      </c>
      <c r="F1379" s="2" t="s">
        <v>9923</v>
      </c>
      <c r="G1379" s="2" t="str">
        <f t="shared" si="167"/>
        <v/>
      </c>
      <c r="H1379" s="16" t="s">
        <v>419</v>
      </c>
      <c r="I1379" s="16"/>
      <c r="J1379" s="16"/>
      <c r="K1379" s="31" t="s">
        <v>7701</v>
      </c>
      <c r="L1379" s="31" t="s">
        <v>7702</v>
      </c>
      <c r="M1379" s="31" t="s">
        <v>7703</v>
      </c>
      <c r="N1379" s="2" t="s">
        <v>8695</v>
      </c>
      <c r="O1379" s="2" t="s">
        <v>7705</v>
      </c>
      <c r="P1379" s="155" t="s">
        <v>7788</v>
      </c>
      <c r="Q1379" s="2" t="s">
        <v>8383</v>
      </c>
      <c r="R1379" s="2" t="s">
        <v>544</v>
      </c>
      <c r="S1379" s="159" t="s">
        <v>9924</v>
      </c>
      <c r="T1379" s="159">
        <v>2867</v>
      </c>
      <c r="U1379" s="159" t="s">
        <v>107</v>
      </c>
      <c r="V1379" s="3" t="s">
        <v>7709</v>
      </c>
      <c r="W1379" s="2">
        <v>270</v>
      </c>
      <c r="X1379" s="2"/>
      <c r="Y1379" s="2"/>
      <c r="Z1379" s="2"/>
      <c r="AA1379" s="2"/>
      <c r="AB1379" s="2"/>
      <c r="AC1379" s="2"/>
      <c r="AD1379" s="2"/>
      <c r="AE1379" s="2"/>
      <c r="AF1379" s="2"/>
      <c r="AG1379" s="2"/>
      <c r="AH1379" s="2"/>
      <c r="AI1379" s="2"/>
      <c r="AJ1379" s="2"/>
      <c r="AK1379" s="2"/>
      <c r="AL1379" s="2"/>
      <c r="AM1379" s="2"/>
      <c r="AN1379" s="2"/>
    </row>
    <row r="1380" spans="2:40">
      <c r="B1380" s="26">
        <v>2663</v>
      </c>
      <c r="C1380" s="26" t="str">
        <f t="shared" si="164"/>
        <v>Y</v>
      </c>
      <c r="D1380" s="26" t="b">
        <f t="shared" si="165"/>
        <v>0</v>
      </c>
      <c r="E1380" s="26" t="str">
        <f t="shared" si="166"/>
        <v>N</v>
      </c>
      <c r="F1380" s="2" t="s">
        <v>9925</v>
      </c>
      <c r="G1380" s="2" t="str">
        <f t="shared" si="167"/>
        <v/>
      </c>
      <c r="H1380" s="16" t="s">
        <v>419</v>
      </c>
      <c r="I1380" s="16"/>
      <c r="J1380" s="16"/>
      <c r="K1380" s="31" t="s">
        <v>7701</v>
      </c>
      <c r="L1380" s="31" t="s">
        <v>7702</v>
      </c>
      <c r="M1380" s="31" t="s">
        <v>7703</v>
      </c>
      <c r="N1380" s="2" t="s">
        <v>8699</v>
      </c>
      <c r="O1380" s="2" t="s">
        <v>7705</v>
      </c>
      <c r="P1380" s="155" t="s">
        <v>7788</v>
      </c>
      <c r="Q1380" s="2" t="s">
        <v>8383</v>
      </c>
      <c r="R1380" s="2" t="s">
        <v>544</v>
      </c>
      <c r="S1380" s="159" t="s">
        <v>9924</v>
      </c>
      <c r="T1380" s="159">
        <v>2867</v>
      </c>
      <c r="U1380" s="159" t="s">
        <v>107</v>
      </c>
      <c r="V1380" s="3" t="s">
        <v>7709</v>
      </c>
      <c r="W1380" s="2">
        <v>270</v>
      </c>
      <c r="X1380" s="2"/>
      <c r="Y1380" s="2"/>
      <c r="Z1380" s="2"/>
      <c r="AA1380" s="2"/>
      <c r="AB1380" s="2"/>
      <c r="AC1380" s="2"/>
      <c r="AD1380" s="2"/>
      <c r="AE1380" s="2"/>
      <c r="AF1380" s="2"/>
      <c r="AG1380" s="2"/>
      <c r="AH1380" s="2"/>
      <c r="AI1380" s="2"/>
      <c r="AJ1380" s="2"/>
      <c r="AK1380" s="2"/>
      <c r="AL1380" s="2"/>
      <c r="AM1380" s="2"/>
      <c r="AN1380" s="2"/>
    </row>
    <row r="1381" spans="2:40">
      <c r="B1381" s="26">
        <v>2664</v>
      </c>
      <c r="C1381" s="26" t="str">
        <f t="shared" si="164"/>
        <v>Y</v>
      </c>
      <c r="D1381" s="26" t="b">
        <f t="shared" si="165"/>
        <v>0</v>
      </c>
      <c r="E1381" s="26" t="str">
        <f t="shared" si="166"/>
        <v>N</v>
      </c>
      <c r="F1381" s="2" t="s">
        <v>9926</v>
      </c>
      <c r="G1381" s="2" t="str">
        <f t="shared" si="167"/>
        <v/>
      </c>
      <c r="H1381" s="16" t="s">
        <v>419</v>
      </c>
      <c r="I1381" s="16"/>
      <c r="J1381" s="16"/>
      <c r="K1381" s="31" t="s">
        <v>7701</v>
      </c>
      <c r="L1381" s="31" t="s">
        <v>7702</v>
      </c>
      <c r="M1381" s="31" t="s">
        <v>7703</v>
      </c>
      <c r="N1381" s="2" t="s">
        <v>7762</v>
      </c>
      <c r="O1381" s="2" t="s">
        <v>7705</v>
      </c>
      <c r="P1381" s="155" t="s">
        <v>7788</v>
      </c>
      <c r="Q1381" s="2" t="s">
        <v>7807</v>
      </c>
      <c r="R1381" s="2" t="s">
        <v>544</v>
      </c>
      <c r="S1381" s="159" t="s">
        <v>9927</v>
      </c>
      <c r="T1381" s="159">
        <v>2800</v>
      </c>
      <c r="U1381" s="159" t="s">
        <v>107</v>
      </c>
      <c r="V1381" s="3" t="s">
        <v>7709</v>
      </c>
      <c r="W1381" s="2">
        <v>270</v>
      </c>
      <c r="X1381" s="2"/>
      <c r="Y1381" s="2"/>
      <c r="Z1381" s="2"/>
      <c r="AA1381" s="2"/>
      <c r="AB1381" s="2"/>
      <c r="AC1381" s="2"/>
      <c r="AD1381" s="2"/>
      <c r="AE1381" s="2"/>
      <c r="AF1381" s="2"/>
      <c r="AG1381" s="2"/>
      <c r="AH1381" s="2"/>
      <c r="AI1381" s="2"/>
      <c r="AJ1381" s="2"/>
      <c r="AK1381" s="2"/>
      <c r="AL1381" s="2"/>
      <c r="AM1381" s="2"/>
      <c r="AN1381" s="2"/>
    </row>
    <row r="1382" spans="2:40">
      <c r="B1382" s="26">
        <v>2665</v>
      </c>
      <c r="C1382" s="26" t="str">
        <f t="shared" si="164"/>
        <v>Y</v>
      </c>
      <c r="D1382" s="26" t="b">
        <f t="shared" si="165"/>
        <v>0</v>
      </c>
      <c r="E1382" s="26" t="str">
        <f t="shared" si="166"/>
        <v>N</v>
      </c>
      <c r="F1382" s="2" t="s">
        <v>9928</v>
      </c>
      <c r="G1382" s="2" t="str">
        <f t="shared" si="167"/>
        <v/>
      </c>
      <c r="H1382" s="16" t="s">
        <v>419</v>
      </c>
      <c r="I1382" s="16"/>
      <c r="J1382" s="16"/>
      <c r="K1382" s="31" t="s">
        <v>7701</v>
      </c>
      <c r="L1382" s="31" t="s">
        <v>7702</v>
      </c>
      <c r="M1382" s="31" t="s">
        <v>7703</v>
      </c>
      <c r="N1382" s="2" t="s">
        <v>7765</v>
      </c>
      <c r="O1382" s="2" t="s">
        <v>7705</v>
      </c>
      <c r="P1382" s="155" t="s">
        <v>7788</v>
      </c>
      <c r="Q1382" s="2" t="s">
        <v>7807</v>
      </c>
      <c r="R1382" s="2" t="s">
        <v>544</v>
      </c>
      <c r="S1382" s="159" t="s">
        <v>9927</v>
      </c>
      <c r="T1382" s="159">
        <v>2800</v>
      </c>
      <c r="U1382" s="159" t="s">
        <v>107</v>
      </c>
      <c r="V1382" s="3" t="s">
        <v>7709</v>
      </c>
      <c r="W1382" s="2">
        <v>270</v>
      </c>
      <c r="X1382" s="2"/>
      <c r="Y1382" s="2"/>
      <c r="Z1382" s="2"/>
      <c r="AA1382" s="2"/>
      <c r="AB1382" s="2"/>
      <c r="AC1382" s="2"/>
      <c r="AD1382" s="2"/>
      <c r="AE1382" s="2"/>
      <c r="AF1382" s="2"/>
      <c r="AG1382" s="2"/>
      <c r="AH1382" s="2"/>
      <c r="AI1382" s="2"/>
      <c r="AJ1382" s="2"/>
      <c r="AK1382" s="2"/>
      <c r="AL1382" s="2"/>
      <c r="AM1382" s="2"/>
      <c r="AN1382" s="2"/>
    </row>
    <row r="1383" spans="2:40">
      <c r="B1383" s="26">
        <v>2666</v>
      </c>
      <c r="C1383" s="26" t="str">
        <f t="shared" si="164"/>
        <v>Y</v>
      </c>
      <c r="D1383" s="26" t="b">
        <f t="shared" si="165"/>
        <v>0</v>
      </c>
      <c r="E1383" s="26" t="str">
        <f t="shared" si="166"/>
        <v>N</v>
      </c>
      <c r="F1383" s="2" t="s">
        <v>9929</v>
      </c>
      <c r="G1383" s="2" t="str">
        <f t="shared" si="167"/>
        <v/>
      </c>
      <c r="H1383" s="16" t="s">
        <v>419</v>
      </c>
      <c r="I1383" s="16"/>
      <c r="J1383" s="16"/>
      <c r="K1383" s="31" t="s">
        <v>7701</v>
      </c>
      <c r="L1383" s="31" t="s">
        <v>7702</v>
      </c>
      <c r="M1383" s="31" t="s">
        <v>7703</v>
      </c>
      <c r="N1383" s="2" t="s">
        <v>8954</v>
      </c>
      <c r="O1383" s="2" t="s">
        <v>7705</v>
      </c>
      <c r="P1383" s="155" t="s">
        <v>7788</v>
      </c>
      <c r="Q1383" s="2" t="s">
        <v>9024</v>
      </c>
      <c r="R1383" s="2" t="s">
        <v>544</v>
      </c>
      <c r="S1383" s="159" t="s">
        <v>9930</v>
      </c>
      <c r="T1383" s="159">
        <v>3346</v>
      </c>
      <c r="U1383" s="159" t="s">
        <v>107</v>
      </c>
      <c r="V1383" s="3" t="s">
        <v>7709</v>
      </c>
      <c r="W1383" s="2">
        <v>350</v>
      </c>
      <c r="X1383" s="2"/>
      <c r="Y1383" s="2"/>
      <c r="Z1383" s="2"/>
      <c r="AA1383" s="2"/>
      <c r="AB1383" s="2"/>
      <c r="AC1383" s="2"/>
      <c r="AD1383" s="2"/>
      <c r="AE1383" s="2"/>
      <c r="AF1383" s="2"/>
      <c r="AG1383" s="2"/>
      <c r="AH1383" s="2"/>
      <c r="AI1383" s="2"/>
      <c r="AJ1383" s="2"/>
      <c r="AK1383" s="2"/>
      <c r="AL1383" s="2"/>
      <c r="AM1383" s="2"/>
      <c r="AN1383" s="2"/>
    </row>
    <row r="1384" spans="2:40">
      <c r="B1384" s="26">
        <v>2667</v>
      </c>
      <c r="C1384" s="26" t="str">
        <f t="shared" si="164"/>
        <v>Y</v>
      </c>
      <c r="D1384" s="26" t="b">
        <f t="shared" si="165"/>
        <v>0</v>
      </c>
      <c r="E1384" s="26" t="str">
        <f t="shared" si="166"/>
        <v>N</v>
      </c>
      <c r="F1384" s="2" t="s">
        <v>9931</v>
      </c>
      <c r="G1384" s="2" t="str">
        <f t="shared" si="167"/>
        <v/>
      </c>
      <c r="H1384" s="16" t="s">
        <v>419</v>
      </c>
      <c r="I1384" s="16"/>
      <c r="J1384" s="16"/>
      <c r="K1384" s="31" t="s">
        <v>7701</v>
      </c>
      <c r="L1384" s="31" t="s">
        <v>7702</v>
      </c>
      <c r="M1384" s="31" t="s">
        <v>7703</v>
      </c>
      <c r="N1384" s="2" t="s">
        <v>8958</v>
      </c>
      <c r="O1384" s="2" t="s">
        <v>7705</v>
      </c>
      <c r="P1384" s="155" t="s">
        <v>7788</v>
      </c>
      <c r="Q1384" s="2" t="s">
        <v>9024</v>
      </c>
      <c r="R1384" s="2" t="s">
        <v>544</v>
      </c>
      <c r="S1384" s="159" t="s">
        <v>9930</v>
      </c>
      <c r="T1384" s="159">
        <v>3346</v>
      </c>
      <c r="U1384" s="159" t="s">
        <v>107</v>
      </c>
      <c r="V1384" s="3" t="s">
        <v>7709</v>
      </c>
      <c r="W1384" s="2">
        <v>350</v>
      </c>
      <c r="X1384" s="2"/>
      <c r="Y1384" s="2"/>
      <c r="Z1384" s="2"/>
      <c r="AA1384" s="2"/>
      <c r="AB1384" s="2"/>
      <c r="AC1384" s="2"/>
      <c r="AD1384" s="2"/>
      <c r="AE1384" s="2"/>
      <c r="AF1384" s="2"/>
      <c r="AG1384" s="2"/>
      <c r="AH1384" s="2"/>
      <c r="AI1384" s="2"/>
      <c r="AJ1384" s="2"/>
      <c r="AK1384" s="2"/>
      <c r="AL1384" s="2"/>
      <c r="AM1384" s="2"/>
      <c r="AN1384" s="2"/>
    </row>
    <row r="1385" spans="2:40">
      <c r="B1385" s="26">
        <v>2668</v>
      </c>
      <c r="C1385" s="26" t="str">
        <f t="shared" si="164"/>
        <v>Y</v>
      </c>
      <c r="D1385" s="26" t="b">
        <f t="shared" si="165"/>
        <v>0</v>
      </c>
      <c r="E1385" s="26" t="str">
        <f t="shared" si="166"/>
        <v>N</v>
      </c>
      <c r="F1385" s="2" t="s">
        <v>9932</v>
      </c>
      <c r="G1385" s="2" t="str">
        <f t="shared" si="167"/>
        <v/>
      </c>
      <c r="H1385" s="16" t="s">
        <v>419</v>
      </c>
      <c r="I1385" s="16"/>
      <c r="J1385" s="16"/>
      <c r="K1385" s="31" t="s">
        <v>7701</v>
      </c>
      <c r="L1385" s="31" t="s">
        <v>7702</v>
      </c>
      <c r="M1385" s="31" t="s">
        <v>7703</v>
      </c>
      <c r="N1385" s="2" t="s">
        <v>8326</v>
      </c>
      <c r="O1385" s="2" t="s">
        <v>7705</v>
      </c>
      <c r="P1385" s="155" t="s">
        <v>7788</v>
      </c>
      <c r="Q1385" s="2" t="s">
        <v>8083</v>
      </c>
      <c r="R1385" s="2" t="s">
        <v>544</v>
      </c>
      <c r="S1385" s="159" t="s">
        <v>9933</v>
      </c>
      <c r="T1385" s="159">
        <v>3209</v>
      </c>
      <c r="U1385" s="159" t="s">
        <v>107</v>
      </c>
      <c r="V1385" s="3" t="s">
        <v>7709</v>
      </c>
      <c r="W1385" s="2">
        <v>350</v>
      </c>
      <c r="X1385" s="2"/>
      <c r="Y1385" s="2"/>
      <c r="Z1385" s="2"/>
      <c r="AA1385" s="2"/>
      <c r="AB1385" s="2"/>
      <c r="AC1385" s="2"/>
      <c r="AD1385" s="2"/>
      <c r="AE1385" s="2"/>
      <c r="AF1385" s="2"/>
      <c r="AG1385" s="2"/>
      <c r="AH1385" s="2"/>
      <c r="AI1385" s="2"/>
      <c r="AJ1385" s="2"/>
      <c r="AK1385" s="2"/>
      <c r="AL1385" s="2"/>
      <c r="AM1385" s="2"/>
      <c r="AN1385" s="2"/>
    </row>
    <row r="1386" spans="2:40">
      <c r="B1386" s="26">
        <v>2669</v>
      </c>
      <c r="C1386" s="26" t="str">
        <f t="shared" si="164"/>
        <v>Y</v>
      </c>
      <c r="D1386" s="26" t="b">
        <f t="shared" si="165"/>
        <v>0</v>
      </c>
      <c r="E1386" s="26" t="str">
        <f t="shared" si="166"/>
        <v>N</v>
      </c>
      <c r="F1386" s="2" t="s">
        <v>9934</v>
      </c>
      <c r="G1386" s="2" t="str">
        <f t="shared" si="167"/>
        <v/>
      </c>
      <c r="H1386" s="16" t="s">
        <v>419</v>
      </c>
      <c r="I1386" s="16"/>
      <c r="J1386" s="16"/>
      <c r="K1386" s="31" t="s">
        <v>7701</v>
      </c>
      <c r="L1386" s="31" t="s">
        <v>7702</v>
      </c>
      <c r="M1386" s="31" t="s">
        <v>7703</v>
      </c>
      <c r="N1386" s="2" t="s">
        <v>8329</v>
      </c>
      <c r="O1386" s="2" t="s">
        <v>7705</v>
      </c>
      <c r="P1386" s="155" t="s">
        <v>7788</v>
      </c>
      <c r="Q1386" s="2" t="s">
        <v>8083</v>
      </c>
      <c r="R1386" s="2" t="s">
        <v>544</v>
      </c>
      <c r="S1386" s="159" t="s">
        <v>9933</v>
      </c>
      <c r="T1386" s="159">
        <v>3209</v>
      </c>
      <c r="U1386" s="159" t="s">
        <v>107</v>
      </c>
      <c r="V1386" s="3" t="s">
        <v>7709</v>
      </c>
      <c r="W1386" s="2">
        <v>350</v>
      </c>
      <c r="X1386" s="2"/>
      <c r="Y1386" s="2"/>
      <c r="Z1386" s="2"/>
      <c r="AA1386" s="2"/>
      <c r="AB1386" s="2"/>
      <c r="AC1386" s="2"/>
      <c r="AD1386" s="2"/>
      <c r="AE1386" s="2"/>
      <c r="AF1386" s="2"/>
      <c r="AG1386" s="2"/>
      <c r="AH1386" s="2"/>
      <c r="AI1386" s="2"/>
      <c r="AJ1386" s="2"/>
      <c r="AK1386" s="2"/>
      <c r="AL1386" s="2"/>
      <c r="AM1386" s="2"/>
      <c r="AN1386" s="2"/>
    </row>
    <row r="1387" spans="2:40">
      <c r="B1387" s="26">
        <v>2670</v>
      </c>
      <c r="C1387" s="26" t="str">
        <f t="shared" si="164"/>
        <v>Y</v>
      </c>
      <c r="D1387" s="26" t="b">
        <f t="shared" si="165"/>
        <v>0</v>
      </c>
      <c r="E1387" s="26" t="str">
        <f t="shared" si="166"/>
        <v>N</v>
      </c>
      <c r="F1387" s="2" t="s">
        <v>9935</v>
      </c>
      <c r="G1387" s="2" t="str">
        <f t="shared" si="167"/>
        <v/>
      </c>
      <c r="H1387" s="16" t="s">
        <v>419</v>
      </c>
      <c r="I1387" s="16"/>
      <c r="J1387" s="16"/>
      <c r="K1387" s="31" t="s">
        <v>7701</v>
      </c>
      <c r="L1387" s="31" t="s">
        <v>7702</v>
      </c>
      <c r="M1387" s="31" t="s">
        <v>7703</v>
      </c>
      <c r="N1387" s="2" t="s">
        <v>8331</v>
      </c>
      <c r="O1387" s="2" t="s">
        <v>7705</v>
      </c>
      <c r="P1387" s="155" t="s">
        <v>7788</v>
      </c>
      <c r="Q1387" s="2" t="s">
        <v>8383</v>
      </c>
      <c r="R1387" s="2" t="s">
        <v>544</v>
      </c>
      <c r="S1387" s="159" t="s">
        <v>9936</v>
      </c>
      <c r="T1387" s="159">
        <v>4707</v>
      </c>
      <c r="U1387" s="159" t="s">
        <v>107</v>
      </c>
      <c r="V1387" s="3" t="s">
        <v>7709</v>
      </c>
      <c r="W1387" s="2">
        <v>420</v>
      </c>
      <c r="X1387" s="2"/>
      <c r="Y1387" s="2"/>
      <c r="Z1387" s="2"/>
      <c r="AA1387" s="2"/>
      <c r="AB1387" s="2"/>
      <c r="AC1387" s="2"/>
      <c r="AD1387" s="2"/>
      <c r="AE1387" s="2"/>
      <c r="AF1387" s="2"/>
      <c r="AG1387" s="2"/>
      <c r="AH1387" s="2"/>
      <c r="AI1387" s="2"/>
      <c r="AJ1387" s="2"/>
      <c r="AK1387" s="2"/>
      <c r="AL1387" s="2"/>
      <c r="AM1387" s="2"/>
      <c r="AN1387" s="2"/>
    </row>
    <row r="1388" spans="2:40">
      <c r="B1388" s="26">
        <v>2671</v>
      </c>
      <c r="C1388" s="26" t="str">
        <f t="shared" si="164"/>
        <v>Y</v>
      </c>
      <c r="D1388" s="26" t="b">
        <f t="shared" si="165"/>
        <v>0</v>
      </c>
      <c r="E1388" s="26" t="str">
        <f t="shared" si="166"/>
        <v>N</v>
      </c>
      <c r="F1388" s="2" t="s">
        <v>9937</v>
      </c>
      <c r="G1388" s="2" t="str">
        <f t="shared" si="167"/>
        <v/>
      </c>
      <c r="H1388" s="16" t="s">
        <v>419</v>
      </c>
      <c r="I1388" s="16"/>
      <c r="J1388" s="16"/>
      <c r="K1388" s="31" t="s">
        <v>7701</v>
      </c>
      <c r="L1388" s="31" t="s">
        <v>7702</v>
      </c>
      <c r="M1388" s="31" t="s">
        <v>7703</v>
      </c>
      <c r="N1388" s="2" t="s">
        <v>8335</v>
      </c>
      <c r="O1388" s="2" t="s">
        <v>7705</v>
      </c>
      <c r="P1388" s="155" t="s">
        <v>7788</v>
      </c>
      <c r="Q1388" s="2" t="s">
        <v>8383</v>
      </c>
      <c r="R1388" s="2" t="s">
        <v>544</v>
      </c>
      <c r="S1388" s="159" t="s">
        <v>9938</v>
      </c>
      <c r="T1388" s="159">
        <v>4707</v>
      </c>
      <c r="U1388" s="159" t="s">
        <v>107</v>
      </c>
      <c r="V1388" s="3" t="s">
        <v>7709</v>
      </c>
      <c r="W1388" s="2">
        <v>420</v>
      </c>
      <c r="X1388" s="2"/>
      <c r="Y1388" s="2"/>
      <c r="Z1388" s="2"/>
      <c r="AA1388" s="2"/>
      <c r="AB1388" s="2"/>
      <c r="AC1388" s="2"/>
      <c r="AD1388" s="2"/>
      <c r="AE1388" s="2"/>
      <c r="AF1388" s="2"/>
      <c r="AG1388" s="2"/>
      <c r="AH1388" s="2"/>
      <c r="AI1388" s="2"/>
      <c r="AJ1388" s="2"/>
      <c r="AK1388" s="2"/>
      <c r="AL1388" s="2"/>
      <c r="AM1388" s="2"/>
      <c r="AN1388" s="2"/>
    </row>
    <row r="1389" spans="2:40">
      <c r="B1389" s="26">
        <v>2688</v>
      </c>
      <c r="C1389" s="26" t="str">
        <f t="shared" si="164"/>
        <v>Y</v>
      </c>
      <c r="D1389" s="26" t="b">
        <f t="shared" si="165"/>
        <v>1</v>
      </c>
      <c r="E1389" s="26" t="str">
        <f t="shared" si="166"/>
        <v>Y</v>
      </c>
      <c r="F1389" s="2" t="s">
        <v>9939</v>
      </c>
      <c r="G1389" s="2" t="str">
        <f t="shared" si="167"/>
        <v>ConTab_BOM_KP_Baseplates_2688</v>
      </c>
      <c r="H1389" s="16" t="s">
        <v>419</v>
      </c>
      <c r="I1389" s="16"/>
      <c r="J1389" s="16"/>
      <c r="K1389" s="31" t="s">
        <v>7701</v>
      </c>
      <c r="L1389" s="31" t="s">
        <v>7702</v>
      </c>
      <c r="M1389" s="31" t="s">
        <v>7703</v>
      </c>
      <c r="N1389" s="2" t="s">
        <v>7725</v>
      </c>
      <c r="O1389" s="2" t="s">
        <v>7814</v>
      </c>
      <c r="P1389" s="155" t="s">
        <v>7706</v>
      </c>
      <c r="Q1389" s="2" t="s">
        <v>7732</v>
      </c>
      <c r="R1389" s="2" t="s">
        <v>544</v>
      </c>
      <c r="S1389" s="159" t="s">
        <v>9940</v>
      </c>
      <c r="T1389" s="159">
        <v>2152</v>
      </c>
      <c r="U1389" s="159" t="s">
        <v>107</v>
      </c>
      <c r="V1389" s="3" t="s">
        <v>7709</v>
      </c>
      <c r="W1389" s="2">
        <v>140</v>
      </c>
      <c r="X1389" s="2"/>
      <c r="Y1389" s="2"/>
      <c r="Z1389" s="2"/>
      <c r="AA1389" s="2"/>
      <c r="AB1389" s="2"/>
      <c r="AC1389" s="2"/>
      <c r="AD1389" s="2"/>
      <c r="AE1389" s="2"/>
      <c r="AF1389" s="2"/>
      <c r="AG1389" s="2"/>
      <c r="AH1389" s="2"/>
      <c r="AI1389" s="2"/>
      <c r="AJ1389" s="2"/>
      <c r="AK1389" s="2"/>
      <c r="AL1389" s="2"/>
      <c r="AM1389" s="2"/>
      <c r="AN1389" s="2"/>
    </row>
    <row r="1390" spans="2:40">
      <c r="B1390" s="26">
        <v>2689</v>
      </c>
      <c r="C1390" s="26" t="str">
        <f t="shared" si="164"/>
        <v>Y</v>
      </c>
      <c r="D1390" s="26" t="b">
        <f t="shared" si="165"/>
        <v>1</v>
      </c>
      <c r="E1390" s="26" t="str">
        <f t="shared" si="166"/>
        <v>Y</v>
      </c>
      <c r="F1390" s="2" t="s">
        <v>9941</v>
      </c>
      <c r="G1390" s="2" t="str">
        <f t="shared" si="167"/>
        <v>ConTab_BOM_KP_Baseplates_2689</v>
      </c>
      <c r="H1390" s="16" t="s">
        <v>419</v>
      </c>
      <c r="I1390" s="16"/>
      <c r="J1390" s="16"/>
      <c r="K1390" s="31" t="s">
        <v>7701</v>
      </c>
      <c r="L1390" s="31" t="s">
        <v>7702</v>
      </c>
      <c r="M1390" s="31" t="s">
        <v>7703</v>
      </c>
      <c r="N1390" s="2" t="s">
        <v>7729</v>
      </c>
      <c r="O1390" s="2" t="s">
        <v>7814</v>
      </c>
      <c r="P1390" s="155" t="s">
        <v>7706</v>
      </c>
      <c r="Q1390" s="2" t="s">
        <v>7732</v>
      </c>
      <c r="R1390" s="2" t="s">
        <v>544</v>
      </c>
      <c r="S1390" s="159" t="s">
        <v>9940</v>
      </c>
      <c r="T1390" s="159">
        <v>2152</v>
      </c>
      <c r="U1390" s="159" t="s">
        <v>107</v>
      </c>
      <c r="V1390" s="3" t="s">
        <v>7709</v>
      </c>
      <c r="W1390" s="2">
        <v>140</v>
      </c>
      <c r="X1390" s="2"/>
      <c r="Y1390" s="2"/>
      <c r="Z1390" s="2"/>
      <c r="AA1390" s="2"/>
      <c r="AB1390" s="2"/>
      <c r="AC1390" s="2"/>
      <c r="AD1390" s="2"/>
      <c r="AE1390" s="2"/>
      <c r="AF1390" s="2"/>
      <c r="AG1390" s="2"/>
      <c r="AH1390" s="2"/>
      <c r="AI1390" s="2"/>
      <c r="AJ1390" s="2"/>
      <c r="AK1390" s="2"/>
      <c r="AL1390" s="2"/>
      <c r="AM1390" s="2"/>
      <c r="AN1390" s="2"/>
    </row>
    <row r="1391" spans="2:40">
      <c r="B1391" s="26">
        <v>2690</v>
      </c>
      <c r="C1391" s="26" t="str">
        <f t="shared" si="164"/>
        <v>Y</v>
      </c>
      <c r="D1391" s="26" t="b">
        <f t="shared" si="165"/>
        <v>1</v>
      </c>
      <c r="E1391" s="26" t="str">
        <f t="shared" si="166"/>
        <v>Y</v>
      </c>
      <c r="F1391" s="2" t="s">
        <v>9942</v>
      </c>
      <c r="G1391" s="2" t="str">
        <f t="shared" si="167"/>
        <v>ConTab_BOM_KP_Baseplates_2690</v>
      </c>
      <c r="H1391" s="16" t="s">
        <v>419</v>
      </c>
      <c r="I1391" s="16"/>
      <c r="J1391" s="16"/>
      <c r="K1391" s="31" t="s">
        <v>7701</v>
      </c>
      <c r="L1391" s="31" t="s">
        <v>7702</v>
      </c>
      <c r="M1391" s="31" t="s">
        <v>7703</v>
      </c>
      <c r="N1391" s="2" t="s">
        <v>7900</v>
      </c>
      <c r="O1391" s="2" t="s">
        <v>7814</v>
      </c>
      <c r="P1391" s="155" t="s">
        <v>7706</v>
      </c>
      <c r="Q1391" s="2" t="s">
        <v>8183</v>
      </c>
      <c r="R1391" s="2" t="s">
        <v>544</v>
      </c>
      <c r="S1391" s="159" t="s">
        <v>9943</v>
      </c>
      <c r="T1391" s="159">
        <v>2289</v>
      </c>
      <c r="U1391" s="159" t="s">
        <v>107</v>
      </c>
      <c r="V1391" s="3" t="s">
        <v>7709</v>
      </c>
      <c r="W1391" s="2">
        <v>205</v>
      </c>
      <c r="X1391" s="2"/>
      <c r="Y1391" s="2"/>
      <c r="Z1391" s="2"/>
      <c r="AA1391" s="2"/>
      <c r="AB1391" s="2"/>
      <c r="AC1391" s="2"/>
      <c r="AD1391" s="2"/>
      <c r="AE1391" s="2"/>
      <c r="AF1391" s="2"/>
      <c r="AG1391" s="2"/>
      <c r="AH1391" s="2"/>
      <c r="AI1391" s="2"/>
      <c r="AJ1391" s="2"/>
      <c r="AK1391" s="2"/>
      <c r="AL1391" s="2"/>
      <c r="AM1391" s="2"/>
      <c r="AN1391" s="2"/>
    </row>
    <row r="1392" spans="2:40">
      <c r="B1392" s="26">
        <v>2691</v>
      </c>
      <c r="C1392" s="26" t="str">
        <f t="shared" si="164"/>
        <v>Y</v>
      </c>
      <c r="D1392" s="26" t="b">
        <f t="shared" si="165"/>
        <v>1</v>
      </c>
      <c r="E1392" s="26" t="str">
        <f t="shared" si="166"/>
        <v>Y</v>
      </c>
      <c r="F1392" s="2" t="s">
        <v>9944</v>
      </c>
      <c r="G1392" s="2" t="str">
        <f t="shared" si="167"/>
        <v>ConTab_BOM_KP_Baseplates_2691</v>
      </c>
      <c r="H1392" s="16" t="s">
        <v>419</v>
      </c>
      <c r="I1392" s="16"/>
      <c r="J1392" s="16"/>
      <c r="K1392" s="31" t="s">
        <v>7701</v>
      </c>
      <c r="L1392" s="31" t="s">
        <v>7702</v>
      </c>
      <c r="M1392" s="31" t="s">
        <v>7703</v>
      </c>
      <c r="N1392" s="2" t="s">
        <v>7903</v>
      </c>
      <c r="O1392" s="2" t="s">
        <v>7814</v>
      </c>
      <c r="P1392" s="155" t="s">
        <v>7706</v>
      </c>
      <c r="Q1392" s="2" t="s">
        <v>8183</v>
      </c>
      <c r="R1392" s="2" t="s">
        <v>544</v>
      </c>
      <c r="S1392" s="159" t="s">
        <v>9943</v>
      </c>
      <c r="T1392" s="159">
        <v>2289</v>
      </c>
      <c r="U1392" s="159" t="s">
        <v>107</v>
      </c>
      <c r="V1392" s="3" t="s">
        <v>7709</v>
      </c>
      <c r="W1392" s="2">
        <v>205</v>
      </c>
      <c r="X1392" s="2"/>
      <c r="Y1392" s="2"/>
      <c r="Z1392" s="2"/>
      <c r="AA1392" s="2"/>
      <c r="AB1392" s="2"/>
      <c r="AC1392" s="2"/>
      <c r="AD1392" s="2"/>
      <c r="AE1392" s="2"/>
      <c r="AF1392" s="2"/>
      <c r="AG1392" s="2"/>
      <c r="AH1392" s="2"/>
      <c r="AI1392" s="2"/>
      <c r="AJ1392" s="2"/>
      <c r="AK1392" s="2"/>
      <c r="AL1392" s="2"/>
      <c r="AM1392" s="2"/>
      <c r="AN1392" s="2"/>
    </row>
    <row r="1393" spans="2:40">
      <c r="B1393" s="26">
        <v>2692</v>
      </c>
      <c r="C1393" s="26" t="str">
        <f t="shared" si="164"/>
        <v>Y</v>
      </c>
      <c r="D1393" s="26" t="b">
        <f t="shared" si="165"/>
        <v>1</v>
      </c>
      <c r="E1393" s="26" t="str">
        <f t="shared" si="166"/>
        <v>Y</v>
      </c>
      <c r="F1393" s="2" t="s">
        <v>9945</v>
      </c>
      <c r="G1393" s="2" t="str">
        <f t="shared" si="167"/>
        <v>ConTab_BOM_KP_Baseplates_2692</v>
      </c>
      <c r="H1393" s="16" t="s">
        <v>419</v>
      </c>
      <c r="I1393" s="16"/>
      <c r="J1393" s="16"/>
      <c r="K1393" s="31" t="s">
        <v>7701</v>
      </c>
      <c r="L1393" s="31" t="s">
        <v>7702</v>
      </c>
      <c r="M1393" s="31" t="s">
        <v>7703</v>
      </c>
      <c r="N1393" s="2" t="s">
        <v>8187</v>
      </c>
      <c r="O1393" s="2" t="s">
        <v>7814</v>
      </c>
      <c r="P1393" s="155" t="s">
        <v>7706</v>
      </c>
      <c r="Q1393" s="2" t="s">
        <v>8188</v>
      </c>
      <c r="R1393" s="2" t="s">
        <v>544</v>
      </c>
      <c r="S1393" s="159" t="s">
        <v>9946</v>
      </c>
      <c r="T1393" s="159">
        <v>2425</v>
      </c>
      <c r="U1393" s="159" t="s">
        <v>107</v>
      </c>
      <c r="V1393" s="3" t="s">
        <v>7709</v>
      </c>
      <c r="W1393" s="2">
        <v>240</v>
      </c>
      <c r="X1393" s="2"/>
      <c r="Y1393" s="2"/>
      <c r="Z1393" s="2"/>
      <c r="AA1393" s="2"/>
      <c r="AB1393" s="2"/>
      <c r="AC1393" s="2"/>
      <c r="AD1393" s="2"/>
      <c r="AE1393" s="2"/>
      <c r="AF1393" s="2"/>
      <c r="AG1393" s="2"/>
      <c r="AH1393" s="2"/>
      <c r="AI1393" s="2"/>
      <c r="AJ1393" s="2"/>
      <c r="AK1393" s="2"/>
      <c r="AL1393" s="2"/>
      <c r="AM1393" s="2"/>
      <c r="AN1393" s="2"/>
    </row>
    <row r="1394" spans="2:40">
      <c r="B1394" s="26">
        <v>2693</v>
      </c>
      <c r="C1394" s="26" t="str">
        <f t="shared" si="164"/>
        <v>Y</v>
      </c>
      <c r="D1394" s="26" t="b">
        <f t="shared" si="165"/>
        <v>1</v>
      </c>
      <c r="E1394" s="26" t="str">
        <f t="shared" si="166"/>
        <v>Y</v>
      </c>
      <c r="F1394" s="2" t="s">
        <v>9947</v>
      </c>
      <c r="G1394" s="2" t="str">
        <f t="shared" si="167"/>
        <v>ConTab_BOM_KP_Baseplates_2693</v>
      </c>
      <c r="H1394" s="16" t="s">
        <v>419</v>
      </c>
      <c r="I1394" s="16"/>
      <c r="J1394" s="16"/>
      <c r="K1394" s="31" t="s">
        <v>7701</v>
      </c>
      <c r="L1394" s="31" t="s">
        <v>7702</v>
      </c>
      <c r="M1394" s="31" t="s">
        <v>7703</v>
      </c>
      <c r="N1394" s="2" t="s">
        <v>8191</v>
      </c>
      <c r="O1394" s="2" t="s">
        <v>7814</v>
      </c>
      <c r="P1394" s="155" t="s">
        <v>7706</v>
      </c>
      <c r="Q1394" s="2" t="s">
        <v>8188</v>
      </c>
      <c r="R1394" s="2" t="s">
        <v>544</v>
      </c>
      <c r="S1394" s="159" t="s">
        <v>9946</v>
      </c>
      <c r="T1394" s="159">
        <v>2425</v>
      </c>
      <c r="U1394" s="159" t="s">
        <v>107</v>
      </c>
      <c r="V1394" s="3" t="s">
        <v>7709</v>
      </c>
      <c r="W1394" s="2">
        <v>240</v>
      </c>
      <c r="X1394" s="2"/>
      <c r="Y1394" s="2"/>
      <c r="Z1394" s="2"/>
      <c r="AA1394" s="2"/>
      <c r="AB1394" s="2"/>
      <c r="AC1394" s="2"/>
      <c r="AD1394" s="2"/>
      <c r="AE1394" s="2"/>
      <c r="AF1394" s="2"/>
      <c r="AG1394" s="2"/>
      <c r="AH1394" s="2"/>
      <c r="AI1394" s="2"/>
      <c r="AJ1394" s="2"/>
      <c r="AK1394" s="2"/>
      <c r="AL1394" s="2"/>
      <c r="AM1394" s="2"/>
      <c r="AN1394" s="2"/>
    </row>
    <row r="1395" spans="2:40">
      <c r="B1395" s="26">
        <v>2694</v>
      </c>
      <c r="C1395" s="26" t="str">
        <f t="shared" si="164"/>
        <v>Y</v>
      </c>
      <c r="D1395" s="26" t="b">
        <f t="shared" si="165"/>
        <v>1</v>
      </c>
      <c r="E1395" s="26" t="str">
        <f t="shared" si="166"/>
        <v>Y</v>
      </c>
      <c r="F1395" s="2" t="s">
        <v>9948</v>
      </c>
      <c r="G1395" s="2" t="str">
        <f t="shared" si="167"/>
        <v>ConTab_BOM_KP_Baseplates_2694</v>
      </c>
      <c r="H1395" s="16" t="s">
        <v>419</v>
      </c>
      <c r="I1395" s="16"/>
      <c r="J1395" s="16"/>
      <c r="K1395" s="31" t="s">
        <v>7701</v>
      </c>
      <c r="L1395" s="31" t="s">
        <v>7702</v>
      </c>
      <c r="M1395" s="31" t="s">
        <v>7703</v>
      </c>
      <c r="N1395" s="2" t="s">
        <v>8695</v>
      </c>
      <c r="O1395" s="2" t="s">
        <v>7814</v>
      </c>
      <c r="P1395" s="155" t="s">
        <v>7706</v>
      </c>
      <c r="Q1395" s="2" t="s">
        <v>8696</v>
      </c>
      <c r="R1395" s="2" t="s">
        <v>544</v>
      </c>
      <c r="S1395" s="159" t="s">
        <v>9949</v>
      </c>
      <c r="T1395" s="159">
        <v>2562</v>
      </c>
      <c r="U1395" s="159" t="s">
        <v>107</v>
      </c>
      <c r="V1395" s="3" t="s">
        <v>7709</v>
      </c>
      <c r="W1395" s="2">
        <v>270</v>
      </c>
      <c r="X1395" s="2"/>
      <c r="Y1395" s="2"/>
      <c r="Z1395" s="2"/>
      <c r="AA1395" s="2"/>
      <c r="AB1395" s="2"/>
      <c r="AC1395" s="2"/>
      <c r="AD1395" s="2"/>
      <c r="AE1395" s="2"/>
      <c r="AF1395" s="2"/>
      <c r="AG1395" s="2"/>
      <c r="AH1395" s="2"/>
      <c r="AI1395" s="2"/>
      <c r="AJ1395" s="2"/>
      <c r="AK1395" s="2"/>
      <c r="AL1395" s="2"/>
      <c r="AM1395" s="2"/>
      <c r="AN1395" s="2"/>
    </row>
    <row r="1396" spans="2:40">
      <c r="B1396" s="26">
        <v>2695</v>
      </c>
      <c r="C1396" s="26" t="str">
        <f t="shared" si="164"/>
        <v>Y</v>
      </c>
      <c r="D1396" s="26" t="b">
        <f t="shared" si="165"/>
        <v>1</v>
      </c>
      <c r="E1396" s="26" t="str">
        <f t="shared" si="166"/>
        <v>Y</v>
      </c>
      <c r="F1396" s="2" t="s">
        <v>9950</v>
      </c>
      <c r="G1396" s="2" t="str">
        <f t="shared" si="167"/>
        <v>ConTab_BOM_KP_Baseplates_2695</v>
      </c>
      <c r="H1396" s="16" t="s">
        <v>419</v>
      </c>
      <c r="I1396" s="16"/>
      <c r="J1396" s="16"/>
      <c r="K1396" s="31" t="s">
        <v>7701</v>
      </c>
      <c r="L1396" s="31" t="s">
        <v>7702</v>
      </c>
      <c r="M1396" s="31" t="s">
        <v>7703</v>
      </c>
      <c r="N1396" s="2" t="s">
        <v>8699</v>
      </c>
      <c r="O1396" s="2" t="s">
        <v>7814</v>
      </c>
      <c r="P1396" s="155" t="s">
        <v>7706</v>
      </c>
      <c r="Q1396" s="2" t="s">
        <v>8696</v>
      </c>
      <c r="R1396" s="2" t="s">
        <v>544</v>
      </c>
      <c r="S1396" s="159" t="s">
        <v>9949</v>
      </c>
      <c r="T1396" s="159">
        <v>2562</v>
      </c>
      <c r="U1396" s="159" t="s">
        <v>107</v>
      </c>
      <c r="V1396" s="3" t="s">
        <v>7709</v>
      </c>
      <c r="W1396" s="2">
        <v>270</v>
      </c>
      <c r="X1396" s="2"/>
      <c r="Y1396" s="2"/>
      <c r="Z1396" s="2"/>
      <c r="AA1396" s="2"/>
      <c r="AB1396" s="2"/>
      <c r="AC1396" s="2"/>
      <c r="AD1396" s="2"/>
      <c r="AE1396" s="2"/>
      <c r="AF1396" s="2"/>
      <c r="AG1396" s="2"/>
      <c r="AH1396" s="2"/>
      <c r="AI1396" s="2"/>
      <c r="AJ1396" s="2"/>
      <c r="AK1396" s="2"/>
      <c r="AL1396" s="2"/>
      <c r="AM1396" s="2"/>
      <c r="AN1396" s="2"/>
    </row>
    <row r="1397" spans="2:40">
      <c r="B1397" s="26">
        <v>2696</v>
      </c>
      <c r="C1397" s="26" t="str">
        <f t="shared" si="164"/>
        <v>Y</v>
      </c>
      <c r="D1397" s="26" t="b">
        <f t="shared" si="165"/>
        <v>1</v>
      </c>
      <c r="E1397" s="26" t="str">
        <f t="shared" si="166"/>
        <v>Y</v>
      </c>
      <c r="F1397" s="2" t="s">
        <v>9951</v>
      </c>
      <c r="G1397" s="2" t="str">
        <f t="shared" si="167"/>
        <v>ConTab_BOM_KP_Baseplates_2696</v>
      </c>
      <c r="H1397" s="16" t="s">
        <v>419</v>
      </c>
      <c r="I1397" s="16"/>
      <c r="J1397" s="16"/>
      <c r="K1397" s="31" t="s">
        <v>7701</v>
      </c>
      <c r="L1397" s="31" t="s">
        <v>7702</v>
      </c>
      <c r="M1397" s="31" t="s">
        <v>7703</v>
      </c>
      <c r="N1397" s="2" t="s">
        <v>8954</v>
      </c>
      <c r="O1397" s="2" t="s">
        <v>7814</v>
      </c>
      <c r="P1397" s="155" t="s">
        <v>7706</v>
      </c>
      <c r="Q1397" s="2" t="s">
        <v>8955</v>
      </c>
      <c r="R1397" s="2" t="s">
        <v>544</v>
      </c>
      <c r="S1397" s="159" t="s">
        <v>9952</v>
      </c>
      <c r="T1397" s="159">
        <v>3036</v>
      </c>
      <c r="U1397" s="159" t="s">
        <v>107</v>
      </c>
      <c r="V1397" s="3" t="s">
        <v>7709</v>
      </c>
      <c r="W1397" s="2">
        <v>350</v>
      </c>
      <c r="X1397" s="2"/>
      <c r="Y1397" s="2"/>
      <c r="Z1397" s="2"/>
      <c r="AA1397" s="2"/>
      <c r="AB1397" s="2"/>
      <c r="AC1397" s="2"/>
      <c r="AD1397" s="2"/>
      <c r="AE1397" s="2"/>
      <c r="AF1397" s="2"/>
      <c r="AG1397" s="2"/>
      <c r="AH1397" s="2"/>
      <c r="AI1397" s="2"/>
      <c r="AJ1397" s="2"/>
      <c r="AK1397" s="2"/>
      <c r="AL1397" s="2"/>
      <c r="AM1397" s="2"/>
      <c r="AN1397" s="2"/>
    </row>
    <row r="1398" spans="2:40">
      <c r="B1398" s="26">
        <v>2697</v>
      </c>
      <c r="C1398" s="26" t="str">
        <f t="shared" si="164"/>
        <v>Y</v>
      </c>
      <c r="D1398" s="26" t="b">
        <f t="shared" si="165"/>
        <v>1</v>
      </c>
      <c r="E1398" s="26" t="str">
        <f t="shared" si="166"/>
        <v>Y</v>
      </c>
      <c r="F1398" s="2" t="s">
        <v>9953</v>
      </c>
      <c r="G1398" s="2" t="str">
        <f t="shared" si="167"/>
        <v>ConTab_BOM_KP_Baseplates_2697</v>
      </c>
      <c r="H1398" s="16" t="s">
        <v>419</v>
      </c>
      <c r="I1398" s="16"/>
      <c r="J1398" s="16"/>
      <c r="K1398" s="31" t="s">
        <v>7701</v>
      </c>
      <c r="L1398" s="31" t="s">
        <v>7702</v>
      </c>
      <c r="M1398" s="31" t="s">
        <v>7703</v>
      </c>
      <c r="N1398" s="2" t="s">
        <v>8958</v>
      </c>
      <c r="O1398" s="2" t="s">
        <v>7814</v>
      </c>
      <c r="P1398" s="155" t="s">
        <v>7706</v>
      </c>
      <c r="Q1398" s="2" t="s">
        <v>8955</v>
      </c>
      <c r="R1398" s="2" t="s">
        <v>544</v>
      </c>
      <c r="S1398" s="159" t="s">
        <v>9952</v>
      </c>
      <c r="T1398" s="159">
        <v>3036</v>
      </c>
      <c r="U1398" s="159" t="s">
        <v>107</v>
      </c>
      <c r="V1398" s="3" t="s">
        <v>7709</v>
      </c>
      <c r="W1398" s="2">
        <v>350</v>
      </c>
      <c r="X1398" s="2"/>
      <c r="Y1398" s="2"/>
      <c r="Z1398" s="2"/>
      <c r="AA1398" s="2"/>
      <c r="AB1398" s="2"/>
      <c r="AC1398" s="2"/>
      <c r="AD1398" s="2"/>
      <c r="AE1398" s="2"/>
      <c r="AF1398" s="2"/>
      <c r="AG1398" s="2"/>
      <c r="AH1398" s="2"/>
      <c r="AI1398" s="2"/>
      <c r="AJ1398" s="2"/>
      <c r="AK1398" s="2"/>
      <c r="AL1398" s="2"/>
      <c r="AM1398" s="2"/>
      <c r="AN1398" s="2"/>
    </row>
    <row r="1399" spans="2:40">
      <c r="B1399" s="26">
        <v>2698</v>
      </c>
      <c r="C1399" s="26" t="str">
        <f t="shared" si="164"/>
        <v>Y</v>
      </c>
      <c r="D1399" s="26" t="b">
        <f t="shared" si="165"/>
        <v>1</v>
      </c>
      <c r="E1399" s="26" t="str">
        <f t="shared" si="166"/>
        <v>Y</v>
      </c>
      <c r="F1399" s="2" t="s">
        <v>9954</v>
      </c>
      <c r="G1399" s="2" t="str">
        <f t="shared" si="167"/>
        <v>ConTab_BOM_KP_Baseplates_2698</v>
      </c>
      <c r="H1399" s="16" t="s">
        <v>419</v>
      </c>
      <c r="I1399" s="16"/>
      <c r="J1399" s="16"/>
      <c r="K1399" s="31" t="s">
        <v>7701</v>
      </c>
      <c r="L1399" s="31" t="s">
        <v>7702</v>
      </c>
      <c r="M1399" s="31" t="s">
        <v>7703</v>
      </c>
      <c r="N1399" s="2" t="s">
        <v>7725</v>
      </c>
      <c r="O1399" s="2" t="s">
        <v>7814</v>
      </c>
      <c r="P1399" s="155" t="s">
        <v>7737</v>
      </c>
      <c r="Q1399" s="2" t="s">
        <v>7757</v>
      </c>
      <c r="R1399" s="2" t="s">
        <v>544</v>
      </c>
      <c r="S1399" s="159" t="s">
        <v>9955</v>
      </c>
      <c r="T1399" s="159">
        <v>2152</v>
      </c>
      <c r="U1399" s="159" t="s">
        <v>107</v>
      </c>
      <c r="V1399" s="3" t="s">
        <v>7709</v>
      </c>
      <c r="W1399" s="2">
        <v>140</v>
      </c>
      <c r="X1399" s="2"/>
      <c r="Y1399" s="2"/>
      <c r="Z1399" s="2"/>
      <c r="AA1399" s="2"/>
      <c r="AB1399" s="2"/>
      <c r="AC1399" s="2"/>
      <c r="AD1399" s="2"/>
      <c r="AE1399" s="2"/>
      <c r="AF1399" s="2"/>
      <c r="AG1399" s="2"/>
      <c r="AH1399" s="2"/>
      <c r="AI1399" s="2"/>
      <c r="AJ1399" s="2"/>
      <c r="AK1399" s="2"/>
      <c r="AL1399" s="2"/>
      <c r="AM1399" s="2"/>
      <c r="AN1399" s="2"/>
    </row>
    <row r="1400" spans="2:40">
      <c r="B1400" s="26">
        <v>2699</v>
      </c>
      <c r="C1400" s="26" t="str">
        <f t="shared" si="164"/>
        <v>Y</v>
      </c>
      <c r="D1400" s="26" t="b">
        <f t="shared" si="165"/>
        <v>1</v>
      </c>
      <c r="E1400" s="26" t="str">
        <f t="shared" si="166"/>
        <v>Y</v>
      </c>
      <c r="F1400" s="2" t="s">
        <v>9956</v>
      </c>
      <c r="G1400" s="2" t="str">
        <f t="shared" si="167"/>
        <v>ConTab_BOM_KP_Baseplates_2699</v>
      </c>
      <c r="H1400" s="16" t="s">
        <v>419</v>
      </c>
      <c r="I1400" s="16"/>
      <c r="J1400" s="16"/>
      <c r="K1400" s="31" t="s">
        <v>7701</v>
      </c>
      <c r="L1400" s="31" t="s">
        <v>7702</v>
      </c>
      <c r="M1400" s="31" t="s">
        <v>7703</v>
      </c>
      <c r="N1400" s="2" t="s">
        <v>7729</v>
      </c>
      <c r="O1400" s="2" t="s">
        <v>7814</v>
      </c>
      <c r="P1400" s="155" t="s">
        <v>7737</v>
      </c>
      <c r="Q1400" s="2" t="s">
        <v>7757</v>
      </c>
      <c r="R1400" s="2" t="s">
        <v>544</v>
      </c>
      <c r="S1400" s="159" t="s">
        <v>9955</v>
      </c>
      <c r="T1400" s="159">
        <v>2152</v>
      </c>
      <c r="U1400" s="159" t="s">
        <v>107</v>
      </c>
      <c r="V1400" s="3" t="s">
        <v>7709</v>
      </c>
      <c r="W1400" s="2">
        <v>140</v>
      </c>
      <c r="X1400" s="2"/>
      <c r="Y1400" s="2"/>
      <c r="Z1400" s="2"/>
      <c r="AA1400" s="2"/>
      <c r="AB1400" s="2"/>
      <c r="AC1400" s="2"/>
      <c r="AD1400" s="2"/>
      <c r="AE1400" s="2"/>
      <c r="AF1400" s="2"/>
      <c r="AG1400" s="2"/>
      <c r="AH1400" s="2"/>
      <c r="AI1400" s="2"/>
      <c r="AJ1400" s="2"/>
      <c r="AK1400" s="2"/>
      <c r="AL1400" s="2"/>
      <c r="AM1400" s="2"/>
      <c r="AN1400" s="2"/>
    </row>
    <row r="1401" spans="2:40">
      <c r="B1401" s="26">
        <v>2700</v>
      </c>
      <c r="C1401" s="26" t="str">
        <f t="shared" ref="C1401:C1440" si="168">IF(K1401 = "BaseplateSteel","Y","N")</f>
        <v>Y</v>
      </c>
      <c r="D1401" s="26" t="b">
        <f t="shared" ref="D1401:D1440" si="169">OR(P1401 = "Woods_Sureflex", P1401 = "Falk_T10_Grid")</f>
        <v>1</v>
      </c>
      <c r="E1401" s="26" t="str">
        <f t="shared" ref="E1401:E1440" si="170">IF(AND(C1401="Y", D1401=TRUE),"Y","N")</f>
        <v>Y</v>
      </c>
      <c r="F1401" s="2" t="s">
        <v>9957</v>
      </c>
      <c r="G1401" s="2" t="str">
        <f t="shared" ref="G1401:G1440" si="171">IF(E1401="Y",F1401,"")</f>
        <v>ConTab_BOM_KP_Baseplates_2700</v>
      </c>
      <c r="H1401" s="16" t="s">
        <v>419</v>
      </c>
      <c r="I1401" s="16"/>
      <c r="J1401" s="16"/>
      <c r="K1401" s="31" t="s">
        <v>7701</v>
      </c>
      <c r="L1401" s="31" t="s">
        <v>7702</v>
      </c>
      <c r="M1401" s="31" t="s">
        <v>7703</v>
      </c>
      <c r="N1401" s="2" t="s">
        <v>7900</v>
      </c>
      <c r="O1401" s="2" t="s">
        <v>7814</v>
      </c>
      <c r="P1401" s="155" t="s">
        <v>7737</v>
      </c>
      <c r="Q1401" s="2" t="s">
        <v>7757</v>
      </c>
      <c r="R1401" s="2" t="s">
        <v>544</v>
      </c>
      <c r="S1401" s="159" t="s">
        <v>9958</v>
      </c>
      <c r="T1401" s="159">
        <v>2289</v>
      </c>
      <c r="U1401" s="159" t="s">
        <v>107</v>
      </c>
      <c r="V1401" s="3" t="s">
        <v>7709</v>
      </c>
      <c r="W1401" s="2">
        <v>205</v>
      </c>
      <c r="X1401" s="2"/>
      <c r="Y1401" s="2"/>
      <c r="Z1401" s="2"/>
      <c r="AA1401" s="2"/>
      <c r="AB1401" s="2"/>
      <c r="AC1401" s="2"/>
      <c r="AD1401" s="2"/>
      <c r="AE1401" s="2"/>
      <c r="AF1401" s="2"/>
      <c r="AG1401" s="2"/>
      <c r="AH1401" s="2"/>
      <c r="AI1401" s="2"/>
      <c r="AJ1401" s="2"/>
      <c r="AK1401" s="2"/>
      <c r="AL1401" s="2"/>
      <c r="AM1401" s="2"/>
      <c r="AN1401" s="2"/>
    </row>
    <row r="1402" spans="2:40">
      <c r="B1402" s="26">
        <v>2701</v>
      </c>
      <c r="C1402" s="26" t="str">
        <f t="shared" si="168"/>
        <v>Y</v>
      </c>
      <c r="D1402" s="26" t="b">
        <f t="shared" si="169"/>
        <v>1</v>
      </c>
      <c r="E1402" s="26" t="str">
        <f t="shared" si="170"/>
        <v>Y</v>
      </c>
      <c r="F1402" s="2" t="s">
        <v>9959</v>
      </c>
      <c r="G1402" s="2" t="str">
        <f t="shared" si="171"/>
        <v>ConTab_BOM_KP_Baseplates_2701</v>
      </c>
      <c r="H1402" s="16" t="s">
        <v>419</v>
      </c>
      <c r="I1402" s="16"/>
      <c r="J1402" s="16"/>
      <c r="K1402" s="31" t="s">
        <v>7701</v>
      </c>
      <c r="L1402" s="31" t="s">
        <v>7702</v>
      </c>
      <c r="M1402" s="31" t="s">
        <v>7703</v>
      </c>
      <c r="N1402" s="2" t="s">
        <v>7903</v>
      </c>
      <c r="O1402" s="2" t="s">
        <v>7814</v>
      </c>
      <c r="P1402" s="155" t="s">
        <v>7737</v>
      </c>
      <c r="Q1402" s="2" t="s">
        <v>7757</v>
      </c>
      <c r="R1402" s="2" t="s">
        <v>544</v>
      </c>
      <c r="S1402" s="159" t="s">
        <v>9958</v>
      </c>
      <c r="T1402" s="159">
        <v>2289</v>
      </c>
      <c r="U1402" s="159" t="s">
        <v>107</v>
      </c>
      <c r="V1402" s="3" t="s">
        <v>7709</v>
      </c>
      <c r="W1402" s="2">
        <v>205</v>
      </c>
      <c r="X1402" s="2"/>
      <c r="Y1402" s="2"/>
      <c r="Z1402" s="2"/>
      <c r="AA1402" s="2"/>
      <c r="AB1402" s="2"/>
      <c r="AC1402" s="2"/>
      <c r="AD1402" s="2"/>
      <c r="AE1402" s="2"/>
      <c r="AF1402" s="2"/>
      <c r="AG1402" s="2"/>
      <c r="AH1402" s="2"/>
      <c r="AI1402" s="2"/>
      <c r="AJ1402" s="2"/>
      <c r="AK1402" s="2"/>
      <c r="AL1402" s="2"/>
      <c r="AM1402" s="2"/>
      <c r="AN1402" s="2"/>
    </row>
    <row r="1403" spans="2:40">
      <c r="B1403" s="26">
        <v>2702</v>
      </c>
      <c r="C1403" s="26" t="str">
        <f t="shared" si="168"/>
        <v>Y</v>
      </c>
      <c r="D1403" s="26" t="b">
        <f t="shared" si="169"/>
        <v>1</v>
      </c>
      <c r="E1403" s="26" t="str">
        <f t="shared" si="170"/>
        <v>Y</v>
      </c>
      <c r="F1403" s="2" t="s">
        <v>9960</v>
      </c>
      <c r="G1403" s="2" t="str">
        <f t="shared" si="171"/>
        <v>ConTab_BOM_KP_Baseplates_2702</v>
      </c>
      <c r="H1403" s="16" t="s">
        <v>419</v>
      </c>
      <c r="I1403" s="16"/>
      <c r="J1403" s="16"/>
      <c r="K1403" s="31" t="s">
        <v>7701</v>
      </c>
      <c r="L1403" s="31" t="s">
        <v>7702</v>
      </c>
      <c r="M1403" s="31" t="s">
        <v>7703</v>
      </c>
      <c r="N1403" s="2" t="s">
        <v>8187</v>
      </c>
      <c r="O1403" s="2" t="s">
        <v>7814</v>
      </c>
      <c r="P1403" s="155" t="s">
        <v>7737</v>
      </c>
      <c r="Q1403" s="2" t="s">
        <v>8046</v>
      </c>
      <c r="R1403" s="2" t="s">
        <v>544</v>
      </c>
      <c r="S1403" s="159" t="s">
        <v>9961</v>
      </c>
      <c r="T1403" s="159">
        <v>2425</v>
      </c>
      <c r="U1403" s="159" t="s">
        <v>107</v>
      </c>
      <c r="V1403" s="3" t="s">
        <v>7709</v>
      </c>
      <c r="W1403" s="2">
        <v>240</v>
      </c>
      <c r="X1403" s="2"/>
      <c r="Y1403" s="2"/>
      <c r="Z1403" s="2"/>
      <c r="AA1403" s="2"/>
      <c r="AB1403" s="2"/>
      <c r="AC1403" s="2"/>
      <c r="AD1403" s="2"/>
      <c r="AE1403" s="2"/>
      <c r="AF1403" s="2"/>
      <c r="AG1403" s="2"/>
      <c r="AH1403" s="2"/>
      <c r="AI1403" s="2"/>
      <c r="AJ1403" s="2"/>
      <c r="AK1403" s="2"/>
      <c r="AL1403" s="2"/>
      <c r="AM1403" s="2"/>
      <c r="AN1403" s="2"/>
    </row>
    <row r="1404" spans="2:40">
      <c r="B1404" s="26">
        <v>2703</v>
      </c>
      <c r="C1404" s="26" t="str">
        <f t="shared" si="168"/>
        <v>Y</v>
      </c>
      <c r="D1404" s="26" t="b">
        <f t="shared" si="169"/>
        <v>1</v>
      </c>
      <c r="E1404" s="26" t="str">
        <f t="shared" si="170"/>
        <v>Y</v>
      </c>
      <c r="F1404" s="2" t="s">
        <v>9962</v>
      </c>
      <c r="G1404" s="2" t="str">
        <f t="shared" si="171"/>
        <v>ConTab_BOM_KP_Baseplates_2703</v>
      </c>
      <c r="H1404" s="16" t="s">
        <v>419</v>
      </c>
      <c r="I1404" s="16"/>
      <c r="J1404" s="16"/>
      <c r="K1404" s="31" t="s">
        <v>7701</v>
      </c>
      <c r="L1404" s="31" t="s">
        <v>7702</v>
      </c>
      <c r="M1404" s="31" t="s">
        <v>7703</v>
      </c>
      <c r="N1404" s="2" t="s">
        <v>8191</v>
      </c>
      <c r="O1404" s="2" t="s">
        <v>7814</v>
      </c>
      <c r="P1404" s="155" t="s">
        <v>7737</v>
      </c>
      <c r="Q1404" s="2" t="s">
        <v>8046</v>
      </c>
      <c r="R1404" s="2" t="s">
        <v>544</v>
      </c>
      <c r="S1404" s="159" t="s">
        <v>9961</v>
      </c>
      <c r="T1404" s="159">
        <v>2425</v>
      </c>
      <c r="U1404" s="159" t="s">
        <v>107</v>
      </c>
      <c r="V1404" s="3" t="s">
        <v>7709</v>
      </c>
      <c r="W1404" s="2">
        <v>240</v>
      </c>
      <c r="X1404" s="2"/>
      <c r="Y1404" s="2"/>
      <c r="Z1404" s="2"/>
      <c r="AA1404" s="2"/>
      <c r="AB1404" s="2"/>
      <c r="AC1404" s="2"/>
      <c r="AD1404" s="2"/>
      <c r="AE1404" s="2"/>
      <c r="AF1404" s="2"/>
      <c r="AG1404" s="2"/>
      <c r="AH1404" s="2"/>
      <c r="AI1404" s="2"/>
      <c r="AJ1404" s="2"/>
      <c r="AK1404" s="2"/>
      <c r="AL1404" s="2"/>
      <c r="AM1404" s="2"/>
      <c r="AN1404" s="2"/>
    </row>
    <row r="1405" spans="2:40">
      <c r="B1405" s="26">
        <v>2704</v>
      </c>
      <c r="C1405" s="26" t="str">
        <f t="shared" si="168"/>
        <v>Y</v>
      </c>
      <c r="D1405" s="26" t="b">
        <f t="shared" si="169"/>
        <v>1</v>
      </c>
      <c r="E1405" s="26" t="str">
        <f t="shared" si="170"/>
        <v>Y</v>
      </c>
      <c r="F1405" s="2" t="s">
        <v>9963</v>
      </c>
      <c r="G1405" s="2" t="str">
        <f t="shared" si="171"/>
        <v>ConTab_BOM_KP_Baseplates_2704</v>
      </c>
      <c r="H1405" s="16" t="s">
        <v>419</v>
      </c>
      <c r="I1405" s="16"/>
      <c r="J1405" s="16"/>
      <c r="K1405" s="31" t="s">
        <v>7701</v>
      </c>
      <c r="L1405" s="31" t="s">
        <v>7702</v>
      </c>
      <c r="M1405" s="31" t="s">
        <v>7703</v>
      </c>
      <c r="N1405" s="2" t="s">
        <v>8695</v>
      </c>
      <c r="O1405" s="2" t="s">
        <v>7814</v>
      </c>
      <c r="P1405" s="155" t="s">
        <v>7737</v>
      </c>
      <c r="Q1405" s="2" t="s">
        <v>8332</v>
      </c>
      <c r="R1405" s="2" t="s">
        <v>544</v>
      </c>
      <c r="S1405" s="159" t="s">
        <v>9964</v>
      </c>
      <c r="T1405" s="159">
        <v>2562</v>
      </c>
      <c r="U1405" s="159" t="s">
        <v>107</v>
      </c>
      <c r="V1405" s="3" t="s">
        <v>7709</v>
      </c>
      <c r="W1405" s="2">
        <v>270</v>
      </c>
      <c r="X1405" s="2"/>
      <c r="Y1405" s="2"/>
      <c r="Z1405" s="2"/>
      <c r="AA1405" s="2"/>
      <c r="AB1405" s="2"/>
      <c r="AC1405" s="2"/>
      <c r="AD1405" s="2"/>
      <c r="AE1405" s="2"/>
      <c r="AF1405" s="2"/>
      <c r="AG1405" s="2"/>
      <c r="AH1405" s="2"/>
      <c r="AI1405" s="2"/>
      <c r="AJ1405" s="2"/>
      <c r="AK1405" s="2"/>
      <c r="AL1405" s="2"/>
      <c r="AM1405" s="2"/>
      <c r="AN1405" s="2"/>
    </row>
    <row r="1406" spans="2:40">
      <c r="B1406" s="26">
        <v>2705</v>
      </c>
      <c r="C1406" s="26" t="str">
        <f t="shared" si="168"/>
        <v>Y</v>
      </c>
      <c r="D1406" s="26" t="b">
        <f t="shared" si="169"/>
        <v>1</v>
      </c>
      <c r="E1406" s="26" t="str">
        <f t="shared" si="170"/>
        <v>Y</v>
      </c>
      <c r="F1406" s="2" t="s">
        <v>9965</v>
      </c>
      <c r="G1406" s="2" t="str">
        <f t="shared" si="171"/>
        <v>ConTab_BOM_KP_Baseplates_2705</v>
      </c>
      <c r="H1406" s="16" t="s">
        <v>419</v>
      </c>
      <c r="I1406" s="16"/>
      <c r="J1406" s="16"/>
      <c r="K1406" s="31" t="s">
        <v>7701</v>
      </c>
      <c r="L1406" s="31" t="s">
        <v>7702</v>
      </c>
      <c r="M1406" s="31" t="s">
        <v>7703</v>
      </c>
      <c r="N1406" s="2" t="s">
        <v>8699</v>
      </c>
      <c r="O1406" s="2" t="s">
        <v>7814</v>
      </c>
      <c r="P1406" s="155" t="s">
        <v>7737</v>
      </c>
      <c r="Q1406" s="2" t="s">
        <v>8332</v>
      </c>
      <c r="R1406" s="2" t="s">
        <v>544</v>
      </c>
      <c r="S1406" s="159" t="s">
        <v>9964</v>
      </c>
      <c r="T1406" s="159">
        <v>2562</v>
      </c>
      <c r="U1406" s="159" t="s">
        <v>107</v>
      </c>
      <c r="V1406" s="3" t="s">
        <v>7709</v>
      </c>
      <c r="W1406" s="2">
        <v>270</v>
      </c>
      <c r="X1406" s="2"/>
      <c r="Y1406" s="2"/>
      <c r="Z1406" s="2"/>
      <c r="AA1406" s="2"/>
      <c r="AB1406" s="2"/>
      <c r="AC1406" s="2"/>
      <c r="AD1406" s="2"/>
      <c r="AE1406" s="2"/>
      <c r="AF1406" s="2"/>
      <c r="AG1406" s="2"/>
      <c r="AH1406" s="2"/>
      <c r="AI1406" s="2"/>
      <c r="AJ1406" s="2"/>
      <c r="AK1406" s="2"/>
      <c r="AL1406" s="2"/>
      <c r="AM1406" s="2"/>
      <c r="AN1406" s="2"/>
    </row>
    <row r="1407" spans="2:40">
      <c r="B1407" s="26">
        <v>2706</v>
      </c>
      <c r="C1407" s="26" t="str">
        <f t="shared" si="168"/>
        <v>Y</v>
      </c>
      <c r="D1407" s="26" t="b">
        <f t="shared" si="169"/>
        <v>1</v>
      </c>
      <c r="E1407" s="26" t="str">
        <f t="shared" si="170"/>
        <v>Y</v>
      </c>
      <c r="F1407" s="2" t="s">
        <v>9966</v>
      </c>
      <c r="G1407" s="2" t="str">
        <f t="shared" si="171"/>
        <v>ConTab_BOM_KP_Baseplates_2706</v>
      </c>
      <c r="H1407" s="16" t="s">
        <v>419</v>
      </c>
      <c r="I1407" s="16"/>
      <c r="J1407" s="16"/>
      <c r="K1407" s="31" t="s">
        <v>7701</v>
      </c>
      <c r="L1407" s="31" t="s">
        <v>7702</v>
      </c>
      <c r="M1407" s="31" t="s">
        <v>7703</v>
      </c>
      <c r="N1407" s="2" t="s">
        <v>7762</v>
      </c>
      <c r="O1407" s="2" t="s">
        <v>7814</v>
      </c>
      <c r="P1407" s="155" t="s">
        <v>7737</v>
      </c>
      <c r="Q1407" s="2" t="s">
        <v>7757</v>
      </c>
      <c r="R1407" s="2" t="s">
        <v>544</v>
      </c>
      <c r="S1407" s="159" t="s">
        <v>9967</v>
      </c>
      <c r="T1407" s="159">
        <v>2491</v>
      </c>
      <c r="U1407" s="159" t="s">
        <v>107</v>
      </c>
      <c r="V1407" s="3" t="s">
        <v>7709</v>
      </c>
      <c r="W1407" s="2">
        <v>270</v>
      </c>
      <c r="X1407" s="2"/>
      <c r="Y1407" s="2"/>
      <c r="Z1407" s="2"/>
      <c r="AA1407" s="2"/>
      <c r="AB1407" s="2"/>
      <c r="AC1407" s="2"/>
      <c r="AD1407" s="2"/>
      <c r="AE1407" s="2"/>
      <c r="AF1407" s="2"/>
      <c r="AG1407" s="2"/>
      <c r="AH1407" s="2"/>
      <c r="AI1407" s="2"/>
      <c r="AJ1407" s="2"/>
      <c r="AK1407" s="2"/>
      <c r="AL1407" s="2"/>
      <c r="AM1407" s="2"/>
      <c r="AN1407" s="2"/>
    </row>
    <row r="1408" spans="2:40">
      <c r="B1408" s="26">
        <v>2707</v>
      </c>
      <c r="C1408" s="26" t="str">
        <f t="shared" si="168"/>
        <v>Y</v>
      </c>
      <c r="D1408" s="26" t="b">
        <f t="shared" si="169"/>
        <v>1</v>
      </c>
      <c r="E1408" s="26" t="str">
        <f t="shared" si="170"/>
        <v>Y</v>
      </c>
      <c r="F1408" s="2" t="s">
        <v>9968</v>
      </c>
      <c r="G1408" s="2" t="str">
        <f t="shared" si="171"/>
        <v>ConTab_BOM_KP_Baseplates_2707</v>
      </c>
      <c r="H1408" s="16" t="s">
        <v>419</v>
      </c>
      <c r="I1408" s="16"/>
      <c r="J1408" s="16"/>
      <c r="K1408" s="31" t="s">
        <v>7701</v>
      </c>
      <c r="L1408" s="31" t="s">
        <v>7702</v>
      </c>
      <c r="M1408" s="31" t="s">
        <v>7703</v>
      </c>
      <c r="N1408" s="2" t="s">
        <v>7765</v>
      </c>
      <c r="O1408" s="2" t="s">
        <v>7814</v>
      </c>
      <c r="P1408" s="155" t="s">
        <v>7737</v>
      </c>
      <c r="Q1408" s="2" t="s">
        <v>7757</v>
      </c>
      <c r="R1408" s="2" t="s">
        <v>544</v>
      </c>
      <c r="S1408" s="159" t="s">
        <v>9967</v>
      </c>
      <c r="T1408" s="159">
        <v>2491</v>
      </c>
      <c r="U1408" s="159" t="s">
        <v>107</v>
      </c>
      <c r="V1408" s="3" t="s">
        <v>7709</v>
      </c>
      <c r="W1408" s="2">
        <v>270</v>
      </c>
      <c r="X1408" s="2"/>
      <c r="Y1408" s="2"/>
      <c r="Z1408" s="2"/>
      <c r="AA1408" s="2"/>
      <c r="AB1408" s="2"/>
      <c r="AC1408" s="2"/>
      <c r="AD1408" s="2"/>
      <c r="AE1408" s="2"/>
      <c r="AF1408" s="2"/>
      <c r="AG1408" s="2"/>
      <c r="AH1408" s="2"/>
      <c r="AI1408" s="2"/>
      <c r="AJ1408" s="2"/>
      <c r="AK1408" s="2"/>
      <c r="AL1408" s="2"/>
      <c r="AM1408" s="2"/>
      <c r="AN1408" s="2"/>
    </row>
    <row r="1409" spans="2:40">
      <c r="B1409" s="26">
        <v>2708</v>
      </c>
      <c r="C1409" s="26" t="str">
        <f t="shared" si="168"/>
        <v>Y</v>
      </c>
      <c r="D1409" s="26" t="b">
        <f t="shared" si="169"/>
        <v>1</v>
      </c>
      <c r="E1409" s="26" t="str">
        <f t="shared" si="170"/>
        <v>Y</v>
      </c>
      <c r="F1409" s="2" t="s">
        <v>9969</v>
      </c>
      <c r="G1409" s="2" t="str">
        <f t="shared" si="171"/>
        <v>ConTab_BOM_KP_Baseplates_2708</v>
      </c>
      <c r="H1409" s="16" t="s">
        <v>419</v>
      </c>
      <c r="I1409" s="16"/>
      <c r="J1409" s="16"/>
      <c r="K1409" s="31" t="s">
        <v>7701</v>
      </c>
      <c r="L1409" s="31" t="s">
        <v>7702</v>
      </c>
      <c r="M1409" s="31" t="s">
        <v>7703</v>
      </c>
      <c r="N1409" s="2" t="s">
        <v>8954</v>
      </c>
      <c r="O1409" s="2" t="s">
        <v>7814</v>
      </c>
      <c r="P1409" s="155" t="s">
        <v>7737</v>
      </c>
      <c r="Q1409" s="2" t="s">
        <v>8975</v>
      </c>
      <c r="R1409" s="2" t="s">
        <v>544</v>
      </c>
      <c r="S1409" s="159" t="s">
        <v>9970</v>
      </c>
      <c r="T1409" s="159">
        <v>3036</v>
      </c>
      <c r="U1409" s="159" t="s">
        <v>107</v>
      </c>
      <c r="V1409" s="3" t="s">
        <v>7709</v>
      </c>
      <c r="W1409" s="2">
        <v>350</v>
      </c>
      <c r="X1409" s="2"/>
      <c r="Y1409" s="2"/>
      <c r="Z1409" s="2"/>
      <c r="AA1409" s="2"/>
      <c r="AB1409" s="2"/>
      <c r="AC1409" s="2"/>
      <c r="AD1409" s="2"/>
      <c r="AE1409" s="2"/>
      <c r="AF1409" s="2"/>
      <c r="AG1409" s="2"/>
      <c r="AH1409" s="2"/>
      <c r="AI1409" s="2"/>
      <c r="AJ1409" s="2"/>
      <c r="AK1409" s="2"/>
      <c r="AL1409" s="2"/>
      <c r="AM1409" s="2"/>
      <c r="AN1409" s="2"/>
    </row>
    <row r="1410" spans="2:40">
      <c r="B1410" s="26">
        <v>2709</v>
      </c>
      <c r="C1410" s="26" t="str">
        <f t="shared" si="168"/>
        <v>Y</v>
      </c>
      <c r="D1410" s="26" t="b">
        <f t="shared" si="169"/>
        <v>1</v>
      </c>
      <c r="E1410" s="26" t="str">
        <f t="shared" si="170"/>
        <v>Y</v>
      </c>
      <c r="F1410" s="2" t="s">
        <v>9971</v>
      </c>
      <c r="G1410" s="2" t="str">
        <f t="shared" si="171"/>
        <v>ConTab_BOM_KP_Baseplates_2709</v>
      </c>
      <c r="H1410" s="16" t="s">
        <v>419</v>
      </c>
      <c r="I1410" s="16"/>
      <c r="J1410" s="16"/>
      <c r="K1410" s="31" t="s">
        <v>7701</v>
      </c>
      <c r="L1410" s="31" t="s">
        <v>7702</v>
      </c>
      <c r="M1410" s="31" t="s">
        <v>7703</v>
      </c>
      <c r="N1410" s="2" t="s">
        <v>8958</v>
      </c>
      <c r="O1410" s="2" t="s">
        <v>7814</v>
      </c>
      <c r="P1410" s="155" t="s">
        <v>7737</v>
      </c>
      <c r="Q1410" s="2" t="s">
        <v>8975</v>
      </c>
      <c r="R1410" s="2" t="s">
        <v>544</v>
      </c>
      <c r="S1410" s="159" t="s">
        <v>9970</v>
      </c>
      <c r="T1410" s="159">
        <v>3036</v>
      </c>
      <c r="U1410" s="159" t="s">
        <v>107</v>
      </c>
      <c r="V1410" s="3" t="s">
        <v>7709</v>
      </c>
      <c r="W1410" s="2">
        <v>350</v>
      </c>
      <c r="X1410" s="2"/>
      <c r="Y1410" s="2"/>
      <c r="Z1410" s="2"/>
      <c r="AA1410" s="2"/>
      <c r="AB1410" s="2"/>
      <c r="AC1410" s="2"/>
      <c r="AD1410" s="2"/>
      <c r="AE1410" s="2"/>
      <c r="AF1410" s="2"/>
      <c r="AG1410" s="2"/>
      <c r="AH1410" s="2"/>
      <c r="AI1410" s="2"/>
      <c r="AJ1410" s="2"/>
      <c r="AK1410" s="2"/>
      <c r="AL1410" s="2"/>
      <c r="AM1410" s="2"/>
      <c r="AN1410" s="2"/>
    </row>
    <row r="1411" spans="2:40">
      <c r="B1411" s="26">
        <v>2710</v>
      </c>
      <c r="C1411" s="26" t="str">
        <f t="shared" si="168"/>
        <v>Y</v>
      </c>
      <c r="D1411" s="26" t="b">
        <f t="shared" si="169"/>
        <v>1</v>
      </c>
      <c r="E1411" s="26" t="str">
        <f t="shared" si="170"/>
        <v>Y</v>
      </c>
      <c r="F1411" s="2" t="s">
        <v>9972</v>
      </c>
      <c r="G1411" s="2" t="str">
        <f t="shared" si="171"/>
        <v>ConTab_BOM_KP_Baseplates_2710</v>
      </c>
      <c r="H1411" s="16" t="s">
        <v>419</v>
      </c>
      <c r="I1411" s="16"/>
      <c r="J1411" s="16"/>
      <c r="K1411" s="31" t="s">
        <v>7701</v>
      </c>
      <c r="L1411" s="31" t="s">
        <v>7702</v>
      </c>
      <c r="M1411" s="31" t="s">
        <v>7703</v>
      </c>
      <c r="N1411" s="2" t="s">
        <v>8326</v>
      </c>
      <c r="O1411" s="2" t="s">
        <v>7814</v>
      </c>
      <c r="P1411" s="155" t="s">
        <v>7737</v>
      </c>
      <c r="Q1411" s="2" t="s">
        <v>8046</v>
      </c>
      <c r="R1411" s="2" t="s">
        <v>544</v>
      </c>
      <c r="S1411" s="159" t="s">
        <v>9973</v>
      </c>
      <c r="T1411" s="159">
        <v>2901</v>
      </c>
      <c r="U1411" s="159" t="s">
        <v>107</v>
      </c>
      <c r="V1411" s="3" t="s">
        <v>7709</v>
      </c>
      <c r="W1411" s="2">
        <v>350</v>
      </c>
      <c r="X1411" s="2"/>
      <c r="Y1411" s="2"/>
      <c r="Z1411" s="2"/>
      <c r="AA1411" s="2"/>
      <c r="AB1411" s="2"/>
      <c r="AC1411" s="2"/>
      <c r="AD1411" s="2"/>
      <c r="AE1411" s="2"/>
      <c r="AF1411" s="2"/>
      <c r="AG1411" s="2"/>
      <c r="AH1411" s="2"/>
      <c r="AI1411" s="2"/>
      <c r="AJ1411" s="2"/>
      <c r="AK1411" s="2"/>
      <c r="AL1411" s="2"/>
      <c r="AM1411" s="2"/>
      <c r="AN1411" s="2"/>
    </row>
    <row r="1412" spans="2:40">
      <c r="B1412" s="26">
        <v>2711</v>
      </c>
      <c r="C1412" s="26" t="str">
        <f t="shared" si="168"/>
        <v>Y</v>
      </c>
      <c r="D1412" s="26" t="b">
        <f t="shared" si="169"/>
        <v>1</v>
      </c>
      <c r="E1412" s="26" t="str">
        <f t="shared" si="170"/>
        <v>Y</v>
      </c>
      <c r="F1412" s="2" t="s">
        <v>9974</v>
      </c>
      <c r="G1412" s="2" t="str">
        <f t="shared" si="171"/>
        <v>ConTab_BOM_KP_Baseplates_2711</v>
      </c>
      <c r="H1412" s="16" t="s">
        <v>419</v>
      </c>
      <c r="I1412" s="16"/>
      <c r="J1412" s="16"/>
      <c r="K1412" s="31" t="s">
        <v>7701</v>
      </c>
      <c r="L1412" s="31" t="s">
        <v>7702</v>
      </c>
      <c r="M1412" s="31" t="s">
        <v>7703</v>
      </c>
      <c r="N1412" s="2" t="s">
        <v>8329</v>
      </c>
      <c r="O1412" s="2" t="s">
        <v>7814</v>
      </c>
      <c r="P1412" s="155" t="s">
        <v>7737</v>
      </c>
      <c r="Q1412" s="2" t="s">
        <v>8046</v>
      </c>
      <c r="R1412" s="2" t="s">
        <v>544</v>
      </c>
      <c r="S1412" s="159" t="s">
        <v>9973</v>
      </c>
      <c r="T1412" s="159">
        <v>2901</v>
      </c>
      <c r="U1412" s="159" t="s">
        <v>107</v>
      </c>
      <c r="V1412" s="3" t="s">
        <v>7709</v>
      </c>
      <c r="W1412" s="2">
        <v>350</v>
      </c>
      <c r="X1412" s="2"/>
      <c r="Y1412" s="2"/>
      <c r="Z1412" s="2"/>
      <c r="AA1412" s="2"/>
      <c r="AB1412" s="2"/>
      <c r="AC1412" s="2"/>
      <c r="AD1412" s="2"/>
      <c r="AE1412" s="2"/>
      <c r="AF1412" s="2"/>
      <c r="AG1412" s="2"/>
      <c r="AH1412" s="2"/>
      <c r="AI1412" s="2"/>
      <c r="AJ1412" s="2"/>
      <c r="AK1412" s="2"/>
      <c r="AL1412" s="2"/>
      <c r="AM1412" s="2"/>
      <c r="AN1412" s="2"/>
    </row>
    <row r="1413" spans="2:40">
      <c r="B1413" s="26">
        <v>2712</v>
      </c>
      <c r="C1413" s="26" t="str">
        <f t="shared" si="168"/>
        <v>Y</v>
      </c>
      <c r="D1413" s="26" t="b">
        <f t="shared" si="169"/>
        <v>1</v>
      </c>
      <c r="E1413" s="26" t="str">
        <f t="shared" si="170"/>
        <v>Y</v>
      </c>
      <c r="F1413" s="2" t="s">
        <v>9975</v>
      </c>
      <c r="G1413" s="2" t="str">
        <f t="shared" si="171"/>
        <v>ConTab_BOM_KP_Baseplates_2712</v>
      </c>
      <c r="H1413" s="16" t="s">
        <v>419</v>
      </c>
      <c r="I1413" s="16"/>
      <c r="J1413" s="16"/>
      <c r="K1413" s="31" t="s">
        <v>7701</v>
      </c>
      <c r="L1413" s="31" t="s">
        <v>7702</v>
      </c>
      <c r="M1413" s="31" t="s">
        <v>7703</v>
      </c>
      <c r="N1413" s="2" t="s">
        <v>8331</v>
      </c>
      <c r="O1413" s="2" t="s">
        <v>7814</v>
      </c>
      <c r="P1413" s="155" t="s">
        <v>7737</v>
      </c>
      <c r="Q1413" s="2" t="s">
        <v>8332</v>
      </c>
      <c r="R1413" s="2" t="s">
        <v>544</v>
      </c>
      <c r="S1413" s="159" t="s">
        <v>9976</v>
      </c>
      <c r="T1413" s="159">
        <v>4397</v>
      </c>
      <c r="U1413" s="159" t="s">
        <v>107</v>
      </c>
      <c r="V1413" s="3" t="s">
        <v>7709</v>
      </c>
      <c r="W1413" s="2">
        <v>420</v>
      </c>
      <c r="X1413" s="2"/>
      <c r="Y1413" s="2"/>
      <c r="Z1413" s="2"/>
      <c r="AA1413" s="2"/>
      <c r="AB1413" s="2"/>
      <c r="AC1413" s="2"/>
      <c r="AD1413" s="2"/>
      <c r="AE1413" s="2"/>
      <c r="AF1413" s="2"/>
      <c r="AG1413" s="2"/>
      <c r="AH1413" s="2"/>
      <c r="AI1413" s="2"/>
      <c r="AJ1413" s="2"/>
      <c r="AK1413" s="2"/>
      <c r="AL1413" s="2"/>
      <c r="AM1413" s="2"/>
      <c r="AN1413" s="2"/>
    </row>
    <row r="1414" spans="2:40">
      <c r="B1414" s="26">
        <v>2713</v>
      </c>
      <c r="C1414" s="26" t="str">
        <f t="shared" si="168"/>
        <v>Y</v>
      </c>
      <c r="D1414" s="26" t="b">
        <f t="shared" si="169"/>
        <v>1</v>
      </c>
      <c r="E1414" s="26" t="str">
        <f t="shared" si="170"/>
        <v>Y</v>
      </c>
      <c r="F1414" s="2" t="s">
        <v>9977</v>
      </c>
      <c r="G1414" s="2" t="str">
        <f t="shared" si="171"/>
        <v>ConTab_BOM_KP_Baseplates_2713</v>
      </c>
      <c r="H1414" s="16" t="s">
        <v>419</v>
      </c>
      <c r="I1414" s="16"/>
      <c r="J1414" s="16"/>
      <c r="K1414" s="31" t="s">
        <v>7701</v>
      </c>
      <c r="L1414" s="31" t="s">
        <v>7702</v>
      </c>
      <c r="M1414" s="31" t="s">
        <v>7703</v>
      </c>
      <c r="N1414" s="2" t="s">
        <v>8335</v>
      </c>
      <c r="O1414" s="2" t="s">
        <v>7814</v>
      </c>
      <c r="P1414" s="155" t="s">
        <v>7737</v>
      </c>
      <c r="Q1414" s="2" t="s">
        <v>8332</v>
      </c>
      <c r="R1414" s="2" t="s">
        <v>544</v>
      </c>
      <c r="S1414" s="159" t="s">
        <v>9978</v>
      </c>
      <c r="T1414" s="159">
        <v>4397</v>
      </c>
      <c r="U1414" s="159" t="s">
        <v>107</v>
      </c>
      <c r="V1414" s="3" t="s">
        <v>7709</v>
      </c>
      <c r="W1414" s="2">
        <v>420</v>
      </c>
      <c r="X1414" s="2"/>
      <c r="Y1414" s="2"/>
      <c r="Z1414" s="2"/>
      <c r="AA1414" s="2"/>
      <c r="AB1414" s="2"/>
      <c r="AC1414" s="2"/>
      <c r="AD1414" s="2"/>
      <c r="AE1414" s="2"/>
      <c r="AF1414" s="2"/>
      <c r="AG1414" s="2"/>
      <c r="AH1414" s="2"/>
      <c r="AI1414" s="2"/>
      <c r="AJ1414" s="2"/>
      <c r="AK1414" s="2"/>
      <c r="AL1414" s="2"/>
      <c r="AM1414" s="2"/>
      <c r="AN1414" s="2"/>
    </row>
    <row r="1415" spans="2:40">
      <c r="B1415" s="26">
        <v>2730</v>
      </c>
      <c r="C1415" s="26" t="str">
        <f t="shared" si="168"/>
        <v>Y</v>
      </c>
      <c r="D1415" s="26" t="b">
        <f t="shared" si="169"/>
        <v>0</v>
      </c>
      <c r="E1415" s="26" t="str">
        <f t="shared" si="170"/>
        <v>N</v>
      </c>
      <c r="F1415" s="2" t="s">
        <v>9979</v>
      </c>
      <c r="G1415" s="2" t="str">
        <f t="shared" si="171"/>
        <v/>
      </c>
      <c r="H1415" s="16" t="s">
        <v>419</v>
      </c>
      <c r="I1415" s="16"/>
      <c r="J1415" s="16"/>
      <c r="K1415" s="31" t="s">
        <v>7701</v>
      </c>
      <c r="L1415" s="31" t="s">
        <v>7702</v>
      </c>
      <c r="M1415" s="31" t="s">
        <v>7703</v>
      </c>
      <c r="N1415" s="2" t="s">
        <v>7725</v>
      </c>
      <c r="O1415" s="2" t="s">
        <v>7814</v>
      </c>
      <c r="P1415" s="155" t="s">
        <v>7767</v>
      </c>
      <c r="Q1415" s="2" t="s">
        <v>7784</v>
      </c>
      <c r="R1415" s="2" t="s">
        <v>544</v>
      </c>
      <c r="S1415" s="159" t="s">
        <v>9980</v>
      </c>
      <c r="T1415" s="159">
        <v>2697</v>
      </c>
      <c r="U1415" s="159" t="s">
        <v>107</v>
      </c>
      <c r="V1415" s="3" t="s">
        <v>7709</v>
      </c>
      <c r="W1415" s="2">
        <v>140</v>
      </c>
      <c r="X1415" s="2"/>
      <c r="Y1415" s="2"/>
      <c r="Z1415" s="2"/>
      <c r="AA1415" s="2"/>
      <c r="AB1415" s="2"/>
      <c r="AC1415" s="2"/>
      <c r="AD1415" s="2"/>
      <c r="AE1415" s="2"/>
      <c r="AF1415" s="2"/>
      <c r="AG1415" s="2"/>
      <c r="AH1415" s="2"/>
      <c r="AI1415" s="2"/>
      <c r="AJ1415" s="2"/>
      <c r="AK1415" s="2"/>
      <c r="AL1415" s="2"/>
      <c r="AM1415" s="2"/>
      <c r="AN1415" s="2"/>
    </row>
    <row r="1416" spans="2:40">
      <c r="B1416" s="26">
        <v>2731</v>
      </c>
      <c r="C1416" s="26" t="str">
        <f t="shared" si="168"/>
        <v>Y</v>
      </c>
      <c r="D1416" s="26" t="b">
        <f t="shared" si="169"/>
        <v>0</v>
      </c>
      <c r="E1416" s="26" t="str">
        <f t="shared" si="170"/>
        <v>N</v>
      </c>
      <c r="F1416" s="2" t="s">
        <v>9981</v>
      </c>
      <c r="G1416" s="2" t="str">
        <f t="shared" si="171"/>
        <v/>
      </c>
      <c r="H1416" s="16" t="s">
        <v>419</v>
      </c>
      <c r="I1416" s="16"/>
      <c r="J1416" s="16"/>
      <c r="K1416" s="31" t="s">
        <v>7701</v>
      </c>
      <c r="L1416" s="31" t="s">
        <v>7702</v>
      </c>
      <c r="M1416" s="31" t="s">
        <v>7703</v>
      </c>
      <c r="N1416" s="2" t="s">
        <v>7729</v>
      </c>
      <c r="O1416" s="2" t="s">
        <v>7814</v>
      </c>
      <c r="P1416" s="155" t="s">
        <v>7767</v>
      </c>
      <c r="Q1416" s="2" t="s">
        <v>7784</v>
      </c>
      <c r="R1416" s="2" t="s">
        <v>544</v>
      </c>
      <c r="S1416" s="159" t="s">
        <v>9980</v>
      </c>
      <c r="T1416" s="159">
        <v>2697</v>
      </c>
      <c r="U1416" s="159" t="s">
        <v>107</v>
      </c>
      <c r="V1416" s="3" t="s">
        <v>7709</v>
      </c>
      <c r="W1416" s="2">
        <v>140</v>
      </c>
      <c r="X1416" s="2"/>
      <c r="Y1416" s="2"/>
      <c r="Z1416" s="2"/>
      <c r="AA1416" s="2"/>
      <c r="AB1416" s="2"/>
      <c r="AC1416" s="2"/>
      <c r="AD1416" s="2"/>
      <c r="AE1416" s="2"/>
      <c r="AF1416" s="2"/>
      <c r="AG1416" s="2"/>
      <c r="AH1416" s="2"/>
      <c r="AI1416" s="2"/>
      <c r="AJ1416" s="2"/>
      <c r="AK1416" s="2"/>
      <c r="AL1416" s="2"/>
      <c r="AM1416" s="2"/>
      <c r="AN1416" s="2"/>
    </row>
    <row r="1417" spans="2:40">
      <c r="B1417" s="26">
        <v>2732</v>
      </c>
      <c r="C1417" s="26" t="str">
        <f t="shared" si="168"/>
        <v>Y</v>
      </c>
      <c r="D1417" s="26" t="b">
        <f t="shared" si="169"/>
        <v>0</v>
      </c>
      <c r="E1417" s="26" t="str">
        <f t="shared" si="170"/>
        <v>N</v>
      </c>
      <c r="F1417" s="2" t="s">
        <v>9982</v>
      </c>
      <c r="G1417" s="2" t="str">
        <f t="shared" si="171"/>
        <v/>
      </c>
      <c r="H1417" s="16" t="s">
        <v>419</v>
      </c>
      <c r="I1417" s="16"/>
      <c r="J1417" s="16"/>
      <c r="K1417" s="31" t="s">
        <v>7701</v>
      </c>
      <c r="L1417" s="31" t="s">
        <v>7702</v>
      </c>
      <c r="M1417" s="31" t="s">
        <v>7703</v>
      </c>
      <c r="N1417" s="2" t="s">
        <v>7900</v>
      </c>
      <c r="O1417" s="2" t="s">
        <v>7814</v>
      </c>
      <c r="P1417" s="155" t="s">
        <v>7767</v>
      </c>
      <c r="Q1417" s="2" t="s">
        <v>8214</v>
      </c>
      <c r="R1417" s="2" t="s">
        <v>544</v>
      </c>
      <c r="S1417" s="159" t="s">
        <v>9983</v>
      </c>
      <c r="T1417" s="159">
        <v>2835</v>
      </c>
      <c r="U1417" s="159" t="s">
        <v>107</v>
      </c>
      <c r="V1417" s="3" t="s">
        <v>7709</v>
      </c>
      <c r="W1417" s="2">
        <v>205</v>
      </c>
      <c r="X1417" s="2"/>
      <c r="Y1417" s="2"/>
      <c r="Z1417" s="2"/>
      <c r="AA1417" s="2"/>
      <c r="AB1417" s="2"/>
      <c r="AC1417" s="2"/>
      <c r="AD1417" s="2"/>
      <c r="AE1417" s="2"/>
      <c r="AF1417" s="2"/>
      <c r="AG1417" s="2"/>
      <c r="AH1417" s="2"/>
      <c r="AI1417" s="2"/>
      <c r="AJ1417" s="2"/>
      <c r="AK1417" s="2"/>
      <c r="AL1417" s="2"/>
      <c r="AM1417" s="2"/>
      <c r="AN1417" s="2"/>
    </row>
    <row r="1418" spans="2:40">
      <c r="B1418" s="26">
        <v>2733</v>
      </c>
      <c r="C1418" s="26" t="str">
        <f t="shared" si="168"/>
        <v>Y</v>
      </c>
      <c r="D1418" s="26" t="b">
        <f t="shared" si="169"/>
        <v>0</v>
      </c>
      <c r="E1418" s="26" t="str">
        <f t="shared" si="170"/>
        <v>N</v>
      </c>
      <c r="F1418" s="2" t="s">
        <v>9984</v>
      </c>
      <c r="G1418" s="2" t="str">
        <f t="shared" si="171"/>
        <v/>
      </c>
      <c r="H1418" s="16" t="s">
        <v>419</v>
      </c>
      <c r="I1418" s="16"/>
      <c r="J1418" s="16"/>
      <c r="K1418" s="31" t="s">
        <v>7701</v>
      </c>
      <c r="L1418" s="31" t="s">
        <v>7702</v>
      </c>
      <c r="M1418" s="31" t="s">
        <v>7703</v>
      </c>
      <c r="N1418" s="2" t="s">
        <v>7903</v>
      </c>
      <c r="O1418" s="2" t="s">
        <v>7814</v>
      </c>
      <c r="P1418" s="155" t="s">
        <v>7767</v>
      </c>
      <c r="Q1418" s="2" t="s">
        <v>8214</v>
      </c>
      <c r="R1418" s="2" t="s">
        <v>544</v>
      </c>
      <c r="S1418" s="159" t="s">
        <v>9983</v>
      </c>
      <c r="T1418" s="159">
        <v>2835</v>
      </c>
      <c r="U1418" s="159" t="s">
        <v>107</v>
      </c>
      <c r="V1418" s="3" t="s">
        <v>7709</v>
      </c>
      <c r="W1418" s="2">
        <v>205</v>
      </c>
      <c r="X1418" s="2"/>
      <c r="Y1418" s="2"/>
      <c r="Z1418" s="2"/>
      <c r="AA1418" s="2"/>
      <c r="AB1418" s="2"/>
      <c r="AC1418" s="2"/>
      <c r="AD1418" s="2"/>
      <c r="AE1418" s="2"/>
      <c r="AF1418" s="2"/>
      <c r="AG1418" s="2"/>
      <c r="AH1418" s="2"/>
      <c r="AI1418" s="2"/>
      <c r="AJ1418" s="2"/>
      <c r="AK1418" s="2"/>
      <c r="AL1418" s="2"/>
      <c r="AM1418" s="2"/>
      <c r="AN1418" s="2"/>
    </row>
    <row r="1419" spans="2:40">
      <c r="B1419" s="26">
        <v>2734</v>
      </c>
      <c r="C1419" s="26" t="str">
        <f t="shared" si="168"/>
        <v>Y</v>
      </c>
      <c r="D1419" s="26" t="b">
        <f t="shared" si="169"/>
        <v>0</v>
      </c>
      <c r="E1419" s="26" t="str">
        <f t="shared" si="170"/>
        <v>N</v>
      </c>
      <c r="F1419" s="2" t="s">
        <v>9985</v>
      </c>
      <c r="G1419" s="2" t="str">
        <f t="shared" si="171"/>
        <v/>
      </c>
      <c r="H1419" s="16" t="s">
        <v>419</v>
      </c>
      <c r="I1419" s="16"/>
      <c r="J1419" s="16"/>
      <c r="K1419" s="31" t="s">
        <v>7701</v>
      </c>
      <c r="L1419" s="31" t="s">
        <v>7702</v>
      </c>
      <c r="M1419" s="31" t="s">
        <v>7703</v>
      </c>
      <c r="N1419" s="2" t="s">
        <v>8187</v>
      </c>
      <c r="O1419" s="2" t="s">
        <v>7814</v>
      </c>
      <c r="P1419" s="155" t="s">
        <v>7767</v>
      </c>
      <c r="Q1419" s="2" t="s">
        <v>8218</v>
      </c>
      <c r="R1419" s="2" t="s">
        <v>544</v>
      </c>
      <c r="S1419" s="159" t="s">
        <v>9986</v>
      </c>
      <c r="T1419" s="159">
        <v>2970</v>
      </c>
      <c r="U1419" s="159" t="s">
        <v>107</v>
      </c>
      <c r="V1419" s="3" t="s">
        <v>7709</v>
      </c>
      <c r="W1419" s="2">
        <v>240</v>
      </c>
      <c r="X1419" s="2"/>
      <c r="Y1419" s="2"/>
      <c r="Z1419" s="2"/>
      <c r="AA1419" s="2"/>
      <c r="AB1419" s="2"/>
      <c r="AC1419" s="2"/>
      <c r="AD1419" s="2"/>
      <c r="AE1419" s="2"/>
      <c r="AF1419" s="2"/>
      <c r="AG1419" s="2"/>
      <c r="AH1419" s="2"/>
      <c r="AI1419" s="2"/>
      <c r="AJ1419" s="2"/>
      <c r="AK1419" s="2"/>
      <c r="AL1419" s="2"/>
      <c r="AM1419" s="2"/>
      <c r="AN1419" s="2"/>
    </row>
    <row r="1420" spans="2:40">
      <c r="B1420" s="26">
        <v>2735</v>
      </c>
      <c r="C1420" s="26" t="str">
        <f t="shared" si="168"/>
        <v>Y</v>
      </c>
      <c r="D1420" s="26" t="b">
        <f t="shared" si="169"/>
        <v>0</v>
      </c>
      <c r="E1420" s="26" t="str">
        <f t="shared" si="170"/>
        <v>N</v>
      </c>
      <c r="F1420" s="2" t="s">
        <v>9987</v>
      </c>
      <c r="G1420" s="2" t="str">
        <f t="shared" si="171"/>
        <v/>
      </c>
      <c r="H1420" s="16" t="s">
        <v>419</v>
      </c>
      <c r="I1420" s="16"/>
      <c r="J1420" s="16"/>
      <c r="K1420" s="31" t="s">
        <v>7701</v>
      </c>
      <c r="L1420" s="31" t="s">
        <v>7702</v>
      </c>
      <c r="M1420" s="31" t="s">
        <v>7703</v>
      </c>
      <c r="N1420" s="2" t="s">
        <v>8191</v>
      </c>
      <c r="O1420" s="2" t="s">
        <v>7814</v>
      </c>
      <c r="P1420" s="155" t="s">
        <v>7767</v>
      </c>
      <c r="Q1420" s="2" t="s">
        <v>8218</v>
      </c>
      <c r="R1420" s="2" t="s">
        <v>544</v>
      </c>
      <c r="S1420" s="159" t="s">
        <v>9986</v>
      </c>
      <c r="T1420" s="159">
        <v>2970</v>
      </c>
      <c r="U1420" s="159" t="s">
        <v>107</v>
      </c>
      <c r="V1420" s="3" t="s">
        <v>7709</v>
      </c>
      <c r="W1420" s="2">
        <v>240</v>
      </c>
      <c r="X1420" s="2"/>
      <c r="Y1420" s="2"/>
      <c r="Z1420" s="2"/>
      <c r="AA1420" s="2"/>
      <c r="AB1420" s="2"/>
      <c r="AC1420" s="2"/>
      <c r="AD1420" s="2"/>
      <c r="AE1420" s="2"/>
      <c r="AF1420" s="2"/>
      <c r="AG1420" s="2"/>
      <c r="AH1420" s="2"/>
      <c r="AI1420" s="2"/>
      <c r="AJ1420" s="2"/>
      <c r="AK1420" s="2"/>
      <c r="AL1420" s="2"/>
      <c r="AM1420" s="2"/>
      <c r="AN1420" s="2"/>
    </row>
    <row r="1421" spans="2:40">
      <c r="B1421" s="26">
        <v>2736</v>
      </c>
      <c r="C1421" s="26" t="str">
        <f t="shared" si="168"/>
        <v>Y</v>
      </c>
      <c r="D1421" s="26" t="b">
        <f t="shared" si="169"/>
        <v>0</v>
      </c>
      <c r="E1421" s="26" t="str">
        <f t="shared" si="170"/>
        <v>N</v>
      </c>
      <c r="F1421" s="2" t="s">
        <v>9988</v>
      </c>
      <c r="G1421" s="2" t="str">
        <f t="shared" si="171"/>
        <v/>
      </c>
      <c r="H1421" s="16" t="s">
        <v>419</v>
      </c>
      <c r="I1421" s="16"/>
      <c r="J1421" s="16"/>
      <c r="K1421" s="31" t="s">
        <v>7701</v>
      </c>
      <c r="L1421" s="31" t="s">
        <v>7702</v>
      </c>
      <c r="M1421" s="31" t="s">
        <v>7703</v>
      </c>
      <c r="N1421" s="2" t="s">
        <v>8695</v>
      </c>
      <c r="O1421" s="2" t="s">
        <v>7814</v>
      </c>
      <c r="P1421" s="155" t="s">
        <v>7767</v>
      </c>
      <c r="Q1421" s="2" t="s">
        <v>8729</v>
      </c>
      <c r="R1421" s="2" t="s">
        <v>544</v>
      </c>
      <c r="S1421" s="159" t="s">
        <v>9989</v>
      </c>
      <c r="T1421" s="159">
        <v>3106</v>
      </c>
      <c r="U1421" s="159" t="s">
        <v>107</v>
      </c>
      <c r="V1421" s="3" t="s">
        <v>7709</v>
      </c>
      <c r="W1421" s="2">
        <v>270</v>
      </c>
      <c r="X1421" s="2"/>
      <c r="Y1421" s="2"/>
      <c r="Z1421" s="2"/>
      <c r="AA1421" s="2"/>
      <c r="AB1421" s="2"/>
      <c r="AC1421" s="2"/>
      <c r="AD1421" s="2"/>
      <c r="AE1421" s="2"/>
      <c r="AF1421" s="2"/>
      <c r="AG1421" s="2"/>
      <c r="AH1421" s="2"/>
      <c r="AI1421" s="2"/>
      <c r="AJ1421" s="2"/>
      <c r="AK1421" s="2"/>
      <c r="AL1421" s="2"/>
      <c r="AM1421" s="2"/>
      <c r="AN1421" s="2"/>
    </row>
    <row r="1422" spans="2:40">
      <c r="B1422" s="26">
        <v>2737</v>
      </c>
      <c r="C1422" s="26" t="str">
        <f t="shared" si="168"/>
        <v>Y</v>
      </c>
      <c r="D1422" s="26" t="b">
        <f t="shared" si="169"/>
        <v>0</v>
      </c>
      <c r="E1422" s="26" t="str">
        <f t="shared" si="170"/>
        <v>N</v>
      </c>
      <c r="F1422" s="2" t="s">
        <v>9990</v>
      </c>
      <c r="G1422" s="2" t="str">
        <f t="shared" si="171"/>
        <v/>
      </c>
      <c r="H1422" s="16" t="s">
        <v>419</v>
      </c>
      <c r="I1422" s="16"/>
      <c r="J1422" s="16"/>
      <c r="K1422" s="31" t="s">
        <v>7701</v>
      </c>
      <c r="L1422" s="31" t="s">
        <v>7702</v>
      </c>
      <c r="M1422" s="31" t="s">
        <v>7703</v>
      </c>
      <c r="N1422" s="2" t="s">
        <v>8699</v>
      </c>
      <c r="O1422" s="2" t="s">
        <v>7814</v>
      </c>
      <c r="P1422" s="155" t="s">
        <v>7767</v>
      </c>
      <c r="Q1422" s="2" t="s">
        <v>8729</v>
      </c>
      <c r="R1422" s="2" t="s">
        <v>544</v>
      </c>
      <c r="S1422" s="159" t="s">
        <v>9989</v>
      </c>
      <c r="T1422" s="159">
        <v>3106</v>
      </c>
      <c r="U1422" s="159" t="s">
        <v>107</v>
      </c>
      <c r="V1422" s="3" t="s">
        <v>7709</v>
      </c>
      <c r="W1422" s="2">
        <v>270</v>
      </c>
      <c r="X1422" s="2"/>
      <c r="Y1422" s="2"/>
      <c r="Z1422" s="2"/>
      <c r="AA1422" s="2"/>
      <c r="AB1422" s="2"/>
      <c r="AC1422" s="2"/>
      <c r="AD1422" s="2"/>
      <c r="AE1422" s="2"/>
      <c r="AF1422" s="2"/>
      <c r="AG1422" s="2"/>
      <c r="AH1422" s="2"/>
      <c r="AI1422" s="2"/>
      <c r="AJ1422" s="2"/>
      <c r="AK1422" s="2"/>
      <c r="AL1422" s="2"/>
      <c r="AM1422" s="2"/>
      <c r="AN1422" s="2"/>
    </row>
    <row r="1423" spans="2:40">
      <c r="B1423" s="26">
        <v>2738</v>
      </c>
      <c r="C1423" s="26" t="str">
        <f t="shared" si="168"/>
        <v>Y</v>
      </c>
      <c r="D1423" s="26" t="b">
        <f t="shared" si="169"/>
        <v>0</v>
      </c>
      <c r="E1423" s="26" t="str">
        <f t="shared" si="170"/>
        <v>N</v>
      </c>
      <c r="F1423" s="2" t="s">
        <v>9991</v>
      </c>
      <c r="G1423" s="2" t="str">
        <f t="shared" si="171"/>
        <v/>
      </c>
      <c r="H1423" s="16" t="s">
        <v>419</v>
      </c>
      <c r="I1423" s="16"/>
      <c r="J1423" s="16"/>
      <c r="K1423" s="31" t="s">
        <v>7701</v>
      </c>
      <c r="L1423" s="31" t="s">
        <v>7702</v>
      </c>
      <c r="M1423" s="31" t="s">
        <v>7703</v>
      </c>
      <c r="N1423" s="2" t="s">
        <v>8954</v>
      </c>
      <c r="O1423" s="2" t="s">
        <v>7814</v>
      </c>
      <c r="P1423" s="155" t="s">
        <v>7767</v>
      </c>
      <c r="Q1423" s="2" t="s">
        <v>9005</v>
      </c>
      <c r="R1423" s="2" t="s">
        <v>544</v>
      </c>
      <c r="S1423" s="159" t="s">
        <v>9992</v>
      </c>
      <c r="T1423" s="159">
        <v>3580</v>
      </c>
      <c r="U1423" s="159" t="s">
        <v>107</v>
      </c>
      <c r="V1423" s="3" t="s">
        <v>7709</v>
      </c>
      <c r="W1423" s="2">
        <v>350</v>
      </c>
      <c r="X1423" s="2"/>
      <c r="Y1423" s="2"/>
      <c r="Z1423" s="2"/>
      <c r="AA1423" s="2"/>
      <c r="AB1423" s="2"/>
      <c r="AC1423" s="2"/>
      <c r="AD1423" s="2"/>
      <c r="AE1423" s="2"/>
      <c r="AF1423" s="2"/>
      <c r="AG1423" s="2"/>
      <c r="AH1423" s="2"/>
      <c r="AI1423" s="2"/>
      <c r="AJ1423" s="2"/>
      <c r="AK1423" s="2"/>
      <c r="AL1423" s="2"/>
      <c r="AM1423" s="2"/>
      <c r="AN1423" s="2"/>
    </row>
    <row r="1424" spans="2:40">
      <c r="B1424" s="26">
        <v>2739</v>
      </c>
      <c r="C1424" s="26" t="str">
        <f t="shared" si="168"/>
        <v>Y</v>
      </c>
      <c r="D1424" s="26" t="b">
        <f t="shared" si="169"/>
        <v>0</v>
      </c>
      <c r="E1424" s="26" t="str">
        <f t="shared" si="170"/>
        <v>N</v>
      </c>
      <c r="F1424" s="2" t="s">
        <v>9993</v>
      </c>
      <c r="G1424" s="2" t="str">
        <f t="shared" si="171"/>
        <v/>
      </c>
      <c r="H1424" s="16" t="s">
        <v>419</v>
      </c>
      <c r="I1424" s="16"/>
      <c r="J1424" s="16"/>
      <c r="K1424" s="31" t="s">
        <v>7701</v>
      </c>
      <c r="L1424" s="31" t="s">
        <v>7702</v>
      </c>
      <c r="M1424" s="31" t="s">
        <v>7703</v>
      </c>
      <c r="N1424" s="2" t="s">
        <v>8958</v>
      </c>
      <c r="O1424" s="2" t="s">
        <v>7814</v>
      </c>
      <c r="P1424" s="155" t="s">
        <v>7767</v>
      </c>
      <c r="Q1424" s="2" t="s">
        <v>9005</v>
      </c>
      <c r="R1424" s="2" t="s">
        <v>544</v>
      </c>
      <c r="S1424" s="159" t="s">
        <v>9992</v>
      </c>
      <c r="T1424" s="159">
        <v>3580</v>
      </c>
      <c r="U1424" s="159" t="s">
        <v>107</v>
      </c>
      <c r="V1424" s="3" t="s">
        <v>7709</v>
      </c>
      <c r="W1424" s="2">
        <v>350</v>
      </c>
      <c r="X1424" s="2"/>
      <c r="Y1424" s="2"/>
      <c r="Z1424" s="2"/>
      <c r="AA1424" s="2"/>
      <c r="AB1424" s="2"/>
      <c r="AC1424" s="2"/>
      <c r="AD1424" s="2"/>
      <c r="AE1424" s="2"/>
      <c r="AF1424" s="2"/>
      <c r="AG1424" s="2"/>
      <c r="AH1424" s="2"/>
      <c r="AI1424" s="2"/>
      <c r="AJ1424" s="2"/>
      <c r="AK1424" s="2"/>
      <c r="AL1424" s="2"/>
      <c r="AM1424" s="2"/>
      <c r="AN1424" s="2"/>
    </row>
    <row r="1425" spans="2:40">
      <c r="B1425" s="26">
        <v>2740</v>
      </c>
      <c r="C1425" s="26" t="str">
        <f t="shared" si="168"/>
        <v>Y</v>
      </c>
      <c r="D1425" s="26" t="b">
        <f t="shared" si="169"/>
        <v>0</v>
      </c>
      <c r="E1425" s="26" t="str">
        <f t="shared" si="170"/>
        <v>N</v>
      </c>
      <c r="F1425" s="2" t="s">
        <v>9994</v>
      </c>
      <c r="G1425" s="2" t="str">
        <f t="shared" si="171"/>
        <v/>
      </c>
      <c r="H1425" s="16" t="s">
        <v>419</v>
      </c>
      <c r="I1425" s="16"/>
      <c r="J1425" s="16"/>
      <c r="K1425" s="31" t="s">
        <v>7701</v>
      </c>
      <c r="L1425" s="31" t="s">
        <v>7702</v>
      </c>
      <c r="M1425" s="31" t="s">
        <v>7703</v>
      </c>
      <c r="N1425" s="2" t="s">
        <v>7725</v>
      </c>
      <c r="O1425" s="2" t="s">
        <v>7814</v>
      </c>
      <c r="P1425" s="155" t="s">
        <v>7788</v>
      </c>
      <c r="Q1425" s="2" t="s">
        <v>7807</v>
      </c>
      <c r="R1425" s="2" t="s">
        <v>544</v>
      </c>
      <c r="S1425" s="159" t="s">
        <v>9995</v>
      </c>
      <c r="T1425" s="159">
        <v>2697</v>
      </c>
      <c r="U1425" s="159" t="s">
        <v>107</v>
      </c>
      <c r="V1425" s="3" t="s">
        <v>7709</v>
      </c>
      <c r="W1425" s="2">
        <v>140</v>
      </c>
      <c r="X1425" s="2"/>
      <c r="Y1425" s="2"/>
      <c r="Z1425" s="2"/>
      <c r="AA1425" s="2"/>
      <c r="AB1425" s="2"/>
      <c r="AC1425" s="2"/>
      <c r="AD1425" s="2"/>
      <c r="AE1425" s="2"/>
      <c r="AF1425" s="2"/>
      <c r="AG1425" s="2"/>
      <c r="AH1425" s="2"/>
      <c r="AI1425" s="2"/>
      <c r="AJ1425" s="2"/>
      <c r="AK1425" s="2"/>
      <c r="AL1425" s="2"/>
      <c r="AM1425" s="2"/>
      <c r="AN1425" s="2"/>
    </row>
    <row r="1426" spans="2:40">
      <c r="B1426" s="26">
        <v>2741</v>
      </c>
      <c r="C1426" s="26" t="str">
        <f t="shared" si="168"/>
        <v>Y</v>
      </c>
      <c r="D1426" s="26" t="b">
        <f t="shared" si="169"/>
        <v>0</v>
      </c>
      <c r="E1426" s="26" t="str">
        <f t="shared" si="170"/>
        <v>N</v>
      </c>
      <c r="F1426" s="2" t="s">
        <v>9996</v>
      </c>
      <c r="G1426" s="2" t="str">
        <f t="shared" si="171"/>
        <v/>
      </c>
      <c r="H1426" s="16" t="s">
        <v>419</v>
      </c>
      <c r="I1426" s="16"/>
      <c r="J1426" s="16"/>
      <c r="K1426" s="31" t="s">
        <v>7701</v>
      </c>
      <c r="L1426" s="31" t="s">
        <v>7702</v>
      </c>
      <c r="M1426" s="31" t="s">
        <v>7703</v>
      </c>
      <c r="N1426" s="2" t="s">
        <v>7729</v>
      </c>
      <c r="O1426" s="2" t="s">
        <v>7814</v>
      </c>
      <c r="P1426" s="155" t="s">
        <v>7788</v>
      </c>
      <c r="Q1426" s="2" t="s">
        <v>7807</v>
      </c>
      <c r="R1426" s="2" t="s">
        <v>544</v>
      </c>
      <c r="S1426" s="159" t="s">
        <v>9995</v>
      </c>
      <c r="T1426" s="159">
        <v>2697</v>
      </c>
      <c r="U1426" s="159" t="s">
        <v>107</v>
      </c>
      <c r="V1426" s="3" t="s">
        <v>7709</v>
      </c>
      <c r="W1426" s="2">
        <v>140</v>
      </c>
      <c r="X1426" s="2"/>
      <c r="Y1426" s="2"/>
      <c r="Z1426" s="2"/>
      <c r="AA1426" s="2"/>
      <c r="AB1426" s="2"/>
      <c r="AC1426" s="2"/>
      <c r="AD1426" s="2"/>
      <c r="AE1426" s="2"/>
      <c r="AF1426" s="2"/>
      <c r="AG1426" s="2"/>
      <c r="AH1426" s="2"/>
      <c r="AI1426" s="2"/>
      <c r="AJ1426" s="2"/>
      <c r="AK1426" s="2"/>
      <c r="AL1426" s="2"/>
      <c r="AM1426" s="2"/>
      <c r="AN1426" s="2"/>
    </row>
    <row r="1427" spans="2:40">
      <c r="B1427" s="26">
        <v>2742</v>
      </c>
      <c r="C1427" s="26" t="str">
        <f t="shared" si="168"/>
        <v>Y</v>
      </c>
      <c r="D1427" s="26" t="b">
        <f t="shared" si="169"/>
        <v>0</v>
      </c>
      <c r="E1427" s="26" t="str">
        <f t="shared" si="170"/>
        <v>N</v>
      </c>
      <c r="F1427" s="2" t="s">
        <v>9997</v>
      </c>
      <c r="G1427" s="2" t="str">
        <f t="shared" si="171"/>
        <v/>
      </c>
      <c r="H1427" s="16" t="s">
        <v>419</v>
      </c>
      <c r="I1427" s="16"/>
      <c r="J1427" s="16"/>
      <c r="K1427" s="31" t="s">
        <v>7701</v>
      </c>
      <c r="L1427" s="31" t="s">
        <v>7702</v>
      </c>
      <c r="M1427" s="31" t="s">
        <v>7703</v>
      </c>
      <c r="N1427" s="2" t="s">
        <v>7900</v>
      </c>
      <c r="O1427" s="2" t="s">
        <v>7814</v>
      </c>
      <c r="P1427" s="155" t="s">
        <v>7788</v>
      </c>
      <c r="Q1427" s="2" t="s">
        <v>7807</v>
      </c>
      <c r="R1427" s="2" t="s">
        <v>544</v>
      </c>
      <c r="S1427" s="159" t="s">
        <v>9998</v>
      </c>
      <c r="T1427" s="159">
        <v>2835</v>
      </c>
      <c r="U1427" s="159" t="s">
        <v>107</v>
      </c>
      <c r="V1427" s="3" t="s">
        <v>7709</v>
      </c>
      <c r="W1427" s="2">
        <v>205</v>
      </c>
      <c r="X1427" s="2"/>
      <c r="Y1427" s="2"/>
      <c r="Z1427" s="2"/>
      <c r="AA1427" s="2"/>
      <c r="AB1427" s="2"/>
      <c r="AC1427" s="2"/>
      <c r="AD1427" s="2"/>
      <c r="AE1427" s="2"/>
      <c r="AF1427" s="2"/>
      <c r="AG1427" s="2"/>
      <c r="AH1427" s="2"/>
      <c r="AI1427" s="2"/>
      <c r="AJ1427" s="2"/>
      <c r="AK1427" s="2"/>
      <c r="AL1427" s="2"/>
      <c r="AM1427" s="2"/>
      <c r="AN1427" s="2"/>
    </row>
    <row r="1428" spans="2:40">
      <c r="B1428" s="26">
        <v>2743</v>
      </c>
      <c r="C1428" s="26" t="str">
        <f t="shared" si="168"/>
        <v>Y</v>
      </c>
      <c r="D1428" s="26" t="b">
        <f t="shared" si="169"/>
        <v>0</v>
      </c>
      <c r="E1428" s="26" t="str">
        <f t="shared" si="170"/>
        <v>N</v>
      </c>
      <c r="F1428" s="2" t="s">
        <v>9999</v>
      </c>
      <c r="G1428" s="2" t="str">
        <f t="shared" si="171"/>
        <v/>
      </c>
      <c r="H1428" s="16" t="s">
        <v>419</v>
      </c>
      <c r="I1428" s="16"/>
      <c r="J1428" s="16"/>
      <c r="K1428" s="31" t="s">
        <v>7701</v>
      </c>
      <c r="L1428" s="31" t="s">
        <v>7702</v>
      </c>
      <c r="M1428" s="31" t="s">
        <v>7703</v>
      </c>
      <c r="N1428" s="2" t="s">
        <v>7903</v>
      </c>
      <c r="O1428" s="2" t="s">
        <v>7814</v>
      </c>
      <c r="P1428" s="155" t="s">
        <v>7788</v>
      </c>
      <c r="Q1428" s="2" t="s">
        <v>7807</v>
      </c>
      <c r="R1428" s="2" t="s">
        <v>544</v>
      </c>
      <c r="S1428" s="159" t="s">
        <v>9998</v>
      </c>
      <c r="T1428" s="159">
        <v>2835</v>
      </c>
      <c r="U1428" s="159" t="s">
        <v>107</v>
      </c>
      <c r="V1428" s="3" t="s">
        <v>7709</v>
      </c>
      <c r="W1428" s="2">
        <v>205</v>
      </c>
      <c r="X1428" s="2"/>
      <c r="Y1428" s="2"/>
      <c r="Z1428" s="2"/>
      <c r="AA1428" s="2"/>
      <c r="AB1428" s="2"/>
      <c r="AC1428" s="2"/>
      <c r="AD1428" s="2"/>
      <c r="AE1428" s="2"/>
      <c r="AF1428" s="2"/>
      <c r="AG1428" s="2"/>
      <c r="AH1428" s="2"/>
      <c r="AI1428" s="2"/>
      <c r="AJ1428" s="2"/>
      <c r="AK1428" s="2"/>
      <c r="AL1428" s="2"/>
      <c r="AM1428" s="2"/>
      <c r="AN1428" s="2"/>
    </row>
    <row r="1429" spans="2:40">
      <c r="B1429" s="26">
        <v>2744</v>
      </c>
      <c r="C1429" s="26" t="str">
        <f t="shared" si="168"/>
        <v>Y</v>
      </c>
      <c r="D1429" s="26" t="b">
        <f t="shared" si="169"/>
        <v>0</v>
      </c>
      <c r="E1429" s="26" t="str">
        <f t="shared" si="170"/>
        <v>N</v>
      </c>
      <c r="F1429" s="2" t="s">
        <v>10000</v>
      </c>
      <c r="G1429" s="2" t="str">
        <f t="shared" si="171"/>
        <v/>
      </c>
      <c r="H1429" s="16" t="s">
        <v>419</v>
      </c>
      <c r="I1429" s="16"/>
      <c r="J1429" s="16"/>
      <c r="K1429" s="31" t="s">
        <v>7701</v>
      </c>
      <c r="L1429" s="31" t="s">
        <v>7702</v>
      </c>
      <c r="M1429" s="31" t="s">
        <v>7703</v>
      </c>
      <c r="N1429" s="2" t="s">
        <v>8187</v>
      </c>
      <c r="O1429" s="2" t="s">
        <v>7814</v>
      </c>
      <c r="P1429" s="155" t="s">
        <v>7788</v>
      </c>
      <c r="Q1429" s="2" t="s">
        <v>8083</v>
      </c>
      <c r="R1429" s="2" t="s">
        <v>544</v>
      </c>
      <c r="S1429" s="159" t="s">
        <v>10001</v>
      </c>
      <c r="T1429" s="159">
        <v>2970</v>
      </c>
      <c r="U1429" s="159" t="s">
        <v>107</v>
      </c>
      <c r="V1429" s="3" t="s">
        <v>7709</v>
      </c>
      <c r="W1429" s="2">
        <v>240</v>
      </c>
      <c r="X1429" s="2"/>
      <c r="Y1429" s="2"/>
      <c r="Z1429" s="2"/>
      <c r="AA1429" s="2"/>
      <c r="AB1429" s="2"/>
      <c r="AC1429" s="2"/>
      <c r="AD1429" s="2"/>
      <c r="AE1429" s="2"/>
      <c r="AF1429" s="2"/>
      <c r="AG1429" s="2"/>
      <c r="AH1429" s="2"/>
      <c r="AI1429" s="2"/>
      <c r="AJ1429" s="2"/>
      <c r="AK1429" s="2"/>
      <c r="AL1429" s="2"/>
      <c r="AM1429" s="2"/>
      <c r="AN1429" s="2"/>
    </row>
    <row r="1430" spans="2:40">
      <c r="B1430" s="26">
        <v>2745</v>
      </c>
      <c r="C1430" s="26" t="str">
        <f t="shared" si="168"/>
        <v>Y</v>
      </c>
      <c r="D1430" s="26" t="b">
        <f t="shared" si="169"/>
        <v>0</v>
      </c>
      <c r="E1430" s="26" t="str">
        <f t="shared" si="170"/>
        <v>N</v>
      </c>
      <c r="F1430" s="2" t="s">
        <v>10002</v>
      </c>
      <c r="G1430" s="2" t="str">
        <f t="shared" si="171"/>
        <v/>
      </c>
      <c r="H1430" s="16" t="s">
        <v>419</v>
      </c>
      <c r="I1430" s="16"/>
      <c r="J1430" s="16"/>
      <c r="K1430" s="31" t="s">
        <v>7701</v>
      </c>
      <c r="L1430" s="31" t="s">
        <v>7702</v>
      </c>
      <c r="M1430" s="31" t="s">
        <v>7703</v>
      </c>
      <c r="N1430" s="2" t="s">
        <v>8191</v>
      </c>
      <c r="O1430" s="2" t="s">
        <v>7814</v>
      </c>
      <c r="P1430" s="155" t="s">
        <v>7788</v>
      </c>
      <c r="Q1430" s="2" t="s">
        <v>8083</v>
      </c>
      <c r="R1430" s="2" t="s">
        <v>544</v>
      </c>
      <c r="S1430" s="159" t="s">
        <v>10001</v>
      </c>
      <c r="T1430" s="159">
        <v>2970</v>
      </c>
      <c r="U1430" s="159" t="s">
        <v>107</v>
      </c>
      <c r="V1430" s="3" t="s">
        <v>7709</v>
      </c>
      <c r="W1430" s="2">
        <v>240</v>
      </c>
      <c r="X1430" s="2"/>
      <c r="Y1430" s="2"/>
      <c r="Z1430" s="2"/>
      <c r="AA1430" s="2"/>
      <c r="AB1430" s="2"/>
      <c r="AC1430" s="2"/>
      <c r="AD1430" s="2"/>
      <c r="AE1430" s="2"/>
      <c r="AF1430" s="2"/>
      <c r="AG1430" s="2"/>
      <c r="AH1430" s="2"/>
      <c r="AI1430" s="2"/>
      <c r="AJ1430" s="2"/>
      <c r="AK1430" s="2"/>
      <c r="AL1430" s="2"/>
      <c r="AM1430" s="2"/>
      <c r="AN1430" s="2"/>
    </row>
    <row r="1431" spans="2:40">
      <c r="B1431" s="26">
        <v>2746</v>
      </c>
      <c r="C1431" s="26" t="str">
        <f t="shared" si="168"/>
        <v>Y</v>
      </c>
      <c r="D1431" s="26" t="b">
        <f t="shared" si="169"/>
        <v>0</v>
      </c>
      <c r="E1431" s="26" t="str">
        <f t="shared" si="170"/>
        <v>N</v>
      </c>
      <c r="F1431" s="2" t="s">
        <v>10003</v>
      </c>
      <c r="G1431" s="2" t="str">
        <f t="shared" si="171"/>
        <v/>
      </c>
      <c r="H1431" s="16" t="s">
        <v>419</v>
      </c>
      <c r="I1431" s="16"/>
      <c r="J1431" s="16"/>
      <c r="K1431" s="31" t="s">
        <v>7701</v>
      </c>
      <c r="L1431" s="31" t="s">
        <v>7702</v>
      </c>
      <c r="M1431" s="31" t="s">
        <v>7703</v>
      </c>
      <c r="N1431" s="2" t="s">
        <v>8695</v>
      </c>
      <c r="O1431" s="2" t="s">
        <v>7814</v>
      </c>
      <c r="P1431" s="155" t="s">
        <v>7788</v>
      </c>
      <c r="Q1431" s="2" t="s">
        <v>8383</v>
      </c>
      <c r="R1431" s="2" t="s">
        <v>544</v>
      </c>
      <c r="S1431" s="159" t="s">
        <v>10004</v>
      </c>
      <c r="T1431" s="159">
        <v>3106</v>
      </c>
      <c r="U1431" s="159" t="s">
        <v>107</v>
      </c>
      <c r="V1431" s="3" t="s">
        <v>7709</v>
      </c>
      <c r="W1431" s="2">
        <v>270</v>
      </c>
      <c r="X1431" s="2"/>
      <c r="Y1431" s="2"/>
      <c r="Z1431" s="2"/>
      <c r="AA1431" s="2"/>
      <c r="AB1431" s="2"/>
      <c r="AC1431" s="2"/>
      <c r="AD1431" s="2"/>
      <c r="AE1431" s="2"/>
      <c r="AF1431" s="2"/>
      <c r="AG1431" s="2"/>
      <c r="AH1431" s="2"/>
      <c r="AI1431" s="2"/>
      <c r="AJ1431" s="2"/>
      <c r="AK1431" s="2"/>
      <c r="AL1431" s="2"/>
      <c r="AM1431" s="2"/>
      <c r="AN1431" s="2"/>
    </row>
    <row r="1432" spans="2:40">
      <c r="B1432" s="26">
        <v>2747</v>
      </c>
      <c r="C1432" s="26" t="str">
        <f t="shared" si="168"/>
        <v>Y</v>
      </c>
      <c r="D1432" s="26" t="b">
        <f t="shared" si="169"/>
        <v>0</v>
      </c>
      <c r="E1432" s="26" t="str">
        <f t="shared" si="170"/>
        <v>N</v>
      </c>
      <c r="F1432" s="2" t="s">
        <v>10005</v>
      </c>
      <c r="G1432" s="2" t="str">
        <f t="shared" si="171"/>
        <v/>
      </c>
      <c r="H1432" s="16" t="s">
        <v>419</v>
      </c>
      <c r="I1432" s="16"/>
      <c r="J1432" s="16"/>
      <c r="K1432" s="31" t="s">
        <v>7701</v>
      </c>
      <c r="L1432" s="31" t="s">
        <v>7702</v>
      </c>
      <c r="M1432" s="31" t="s">
        <v>7703</v>
      </c>
      <c r="N1432" s="2" t="s">
        <v>8699</v>
      </c>
      <c r="O1432" s="2" t="s">
        <v>7814</v>
      </c>
      <c r="P1432" s="155" t="s">
        <v>7788</v>
      </c>
      <c r="Q1432" s="2" t="s">
        <v>8383</v>
      </c>
      <c r="R1432" s="2" t="s">
        <v>544</v>
      </c>
      <c r="S1432" s="159" t="s">
        <v>10004</v>
      </c>
      <c r="T1432" s="159">
        <v>3106</v>
      </c>
      <c r="U1432" s="159" t="s">
        <v>107</v>
      </c>
      <c r="V1432" s="3" t="s">
        <v>7709</v>
      </c>
      <c r="W1432" s="2">
        <v>270</v>
      </c>
      <c r="X1432" s="2"/>
      <c r="Y1432" s="2"/>
      <c r="Z1432" s="2"/>
      <c r="AA1432" s="2"/>
      <c r="AB1432" s="2"/>
      <c r="AC1432" s="2"/>
      <c r="AD1432" s="2"/>
      <c r="AE1432" s="2"/>
      <c r="AF1432" s="2"/>
      <c r="AG1432" s="2"/>
      <c r="AH1432" s="2"/>
      <c r="AI1432" s="2"/>
      <c r="AJ1432" s="2"/>
      <c r="AK1432" s="2"/>
      <c r="AL1432" s="2"/>
      <c r="AM1432" s="2"/>
      <c r="AN1432" s="2"/>
    </row>
    <row r="1433" spans="2:40">
      <c r="B1433" s="26">
        <v>2748</v>
      </c>
      <c r="C1433" s="26" t="str">
        <f t="shared" si="168"/>
        <v>Y</v>
      </c>
      <c r="D1433" s="26" t="b">
        <f t="shared" si="169"/>
        <v>0</v>
      </c>
      <c r="E1433" s="26" t="str">
        <f t="shared" si="170"/>
        <v>N</v>
      </c>
      <c r="F1433" s="2" t="s">
        <v>10006</v>
      </c>
      <c r="G1433" s="2" t="str">
        <f t="shared" si="171"/>
        <v/>
      </c>
      <c r="H1433" s="16" t="s">
        <v>419</v>
      </c>
      <c r="I1433" s="16"/>
      <c r="J1433" s="16"/>
      <c r="K1433" s="31" t="s">
        <v>7701</v>
      </c>
      <c r="L1433" s="31" t="s">
        <v>7702</v>
      </c>
      <c r="M1433" s="31" t="s">
        <v>7703</v>
      </c>
      <c r="N1433" s="2" t="s">
        <v>7762</v>
      </c>
      <c r="O1433" s="2" t="s">
        <v>7814</v>
      </c>
      <c r="P1433" s="155" t="s">
        <v>7788</v>
      </c>
      <c r="Q1433" s="2" t="s">
        <v>7807</v>
      </c>
      <c r="R1433" s="2" t="s">
        <v>544</v>
      </c>
      <c r="S1433" s="159" t="s">
        <v>10007</v>
      </c>
      <c r="T1433" s="159">
        <v>3036</v>
      </c>
      <c r="U1433" s="159" t="s">
        <v>107</v>
      </c>
      <c r="V1433" s="3" t="s">
        <v>7709</v>
      </c>
      <c r="W1433" s="2">
        <v>270</v>
      </c>
      <c r="X1433" s="2"/>
      <c r="Y1433" s="2"/>
      <c r="Z1433" s="2"/>
      <c r="AA1433" s="2"/>
      <c r="AB1433" s="2"/>
      <c r="AC1433" s="2"/>
      <c r="AD1433" s="2"/>
      <c r="AE1433" s="2"/>
      <c r="AF1433" s="2"/>
      <c r="AG1433" s="2"/>
      <c r="AH1433" s="2"/>
      <c r="AI1433" s="2"/>
      <c r="AJ1433" s="2"/>
      <c r="AK1433" s="2"/>
      <c r="AL1433" s="2"/>
      <c r="AM1433" s="2"/>
      <c r="AN1433" s="2"/>
    </row>
    <row r="1434" spans="2:40">
      <c r="B1434" s="26">
        <v>2749</v>
      </c>
      <c r="C1434" s="26" t="str">
        <f t="shared" si="168"/>
        <v>Y</v>
      </c>
      <c r="D1434" s="26" t="b">
        <f t="shared" si="169"/>
        <v>0</v>
      </c>
      <c r="E1434" s="26" t="str">
        <f t="shared" si="170"/>
        <v>N</v>
      </c>
      <c r="F1434" s="2" t="s">
        <v>10008</v>
      </c>
      <c r="G1434" s="2" t="str">
        <f t="shared" si="171"/>
        <v/>
      </c>
      <c r="H1434" s="16" t="s">
        <v>419</v>
      </c>
      <c r="I1434" s="16"/>
      <c r="J1434" s="16"/>
      <c r="K1434" s="31" t="s">
        <v>7701</v>
      </c>
      <c r="L1434" s="31" t="s">
        <v>7702</v>
      </c>
      <c r="M1434" s="31" t="s">
        <v>7703</v>
      </c>
      <c r="N1434" s="2" t="s">
        <v>7765</v>
      </c>
      <c r="O1434" s="2" t="s">
        <v>7814</v>
      </c>
      <c r="P1434" s="155" t="s">
        <v>7788</v>
      </c>
      <c r="Q1434" s="2" t="s">
        <v>7807</v>
      </c>
      <c r="R1434" s="2" t="s">
        <v>544</v>
      </c>
      <c r="S1434" s="159" t="s">
        <v>10007</v>
      </c>
      <c r="T1434" s="159">
        <v>3036</v>
      </c>
      <c r="U1434" s="159" t="s">
        <v>107</v>
      </c>
      <c r="V1434" s="3" t="s">
        <v>7709</v>
      </c>
      <c r="W1434" s="2">
        <v>270</v>
      </c>
      <c r="X1434" s="2"/>
      <c r="Y1434" s="2"/>
      <c r="Z1434" s="2"/>
      <c r="AA1434" s="2"/>
      <c r="AB1434" s="2"/>
      <c r="AC1434" s="2"/>
      <c r="AD1434" s="2"/>
      <c r="AE1434" s="2"/>
      <c r="AF1434" s="2"/>
      <c r="AG1434" s="2"/>
      <c r="AH1434" s="2"/>
      <c r="AI1434" s="2"/>
      <c r="AJ1434" s="2"/>
      <c r="AK1434" s="2"/>
      <c r="AL1434" s="2"/>
      <c r="AM1434" s="2"/>
      <c r="AN1434" s="2"/>
    </row>
    <row r="1435" spans="2:40">
      <c r="B1435" s="26">
        <v>2750</v>
      </c>
      <c r="C1435" s="26" t="str">
        <f t="shared" si="168"/>
        <v>Y</v>
      </c>
      <c r="D1435" s="26" t="b">
        <f t="shared" si="169"/>
        <v>0</v>
      </c>
      <c r="E1435" s="26" t="str">
        <f t="shared" si="170"/>
        <v>N</v>
      </c>
      <c r="F1435" s="2" t="s">
        <v>10009</v>
      </c>
      <c r="G1435" s="2" t="str">
        <f t="shared" si="171"/>
        <v/>
      </c>
      <c r="H1435" s="16" t="s">
        <v>419</v>
      </c>
      <c r="I1435" s="16"/>
      <c r="J1435" s="16"/>
      <c r="K1435" s="31" t="s">
        <v>7701</v>
      </c>
      <c r="L1435" s="31" t="s">
        <v>7702</v>
      </c>
      <c r="M1435" s="31" t="s">
        <v>7703</v>
      </c>
      <c r="N1435" s="2" t="s">
        <v>8954</v>
      </c>
      <c r="O1435" s="2" t="s">
        <v>7814</v>
      </c>
      <c r="P1435" s="155" t="s">
        <v>7788</v>
      </c>
      <c r="Q1435" s="2" t="s">
        <v>9024</v>
      </c>
      <c r="R1435" s="2">
        <v>96699052</v>
      </c>
      <c r="S1435" s="159" t="s">
        <v>10010</v>
      </c>
      <c r="T1435" s="159">
        <v>3580</v>
      </c>
      <c r="U1435" s="159" t="s">
        <v>107</v>
      </c>
      <c r="V1435" s="3" t="s">
        <v>7709</v>
      </c>
      <c r="W1435" s="2">
        <v>350</v>
      </c>
      <c r="X1435" s="2"/>
      <c r="Y1435" s="2"/>
      <c r="Z1435" s="2"/>
      <c r="AA1435" s="2"/>
      <c r="AB1435" s="2"/>
      <c r="AC1435" s="2"/>
      <c r="AD1435" s="2"/>
      <c r="AE1435" s="2"/>
      <c r="AF1435" s="2"/>
      <c r="AG1435" s="2"/>
      <c r="AH1435" s="2"/>
      <c r="AI1435" s="2"/>
      <c r="AJ1435" s="2"/>
      <c r="AK1435" s="2"/>
      <c r="AL1435" s="2"/>
      <c r="AM1435" s="2"/>
      <c r="AN1435" s="2"/>
    </row>
    <row r="1436" spans="2:40">
      <c r="B1436" s="26">
        <v>2751</v>
      </c>
      <c r="C1436" s="26" t="str">
        <f t="shared" si="168"/>
        <v>Y</v>
      </c>
      <c r="D1436" s="26" t="b">
        <f t="shared" si="169"/>
        <v>0</v>
      </c>
      <c r="E1436" s="26" t="str">
        <f t="shared" si="170"/>
        <v>N</v>
      </c>
      <c r="F1436" s="2" t="s">
        <v>10011</v>
      </c>
      <c r="G1436" s="2" t="str">
        <f t="shared" si="171"/>
        <v/>
      </c>
      <c r="H1436" s="16" t="s">
        <v>419</v>
      </c>
      <c r="I1436" s="16"/>
      <c r="J1436" s="16"/>
      <c r="K1436" s="31" t="s">
        <v>7701</v>
      </c>
      <c r="L1436" s="31" t="s">
        <v>7702</v>
      </c>
      <c r="M1436" s="31" t="s">
        <v>7703</v>
      </c>
      <c r="N1436" s="2" t="s">
        <v>8958</v>
      </c>
      <c r="O1436" s="2" t="s">
        <v>7814</v>
      </c>
      <c r="P1436" s="155" t="s">
        <v>7788</v>
      </c>
      <c r="Q1436" s="2" t="s">
        <v>9024</v>
      </c>
      <c r="R1436" s="2">
        <v>96699052</v>
      </c>
      <c r="S1436" s="159" t="s">
        <v>10010</v>
      </c>
      <c r="T1436" s="159">
        <v>3580</v>
      </c>
      <c r="U1436" s="159" t="s">
        <v>107</v>
      </c>
      <c r="V1436" s="3" t="s">
        <v>7709</v>
      </c>
      <c r="W1436" s="2">
        <v>350</v>
      </c>
      <c r="X1436" s="2"/>
      <c r="Y1436" s="2"/>
      <c r="Z1436" s="2"/>
      <c r="AA1436" s="2"/>
      <c r="AB1436" s="2"/>
      <c r="AC1436" s="2"/>
      <c r="AD1436" s="2"/>
      <c r="AE1436" s="2"/>
      <c r="AF1436" s="2"/>
      <c r="AG1436" s="2"/>
      <c r="AH1436" s="2"/>
      <c r="AI1436" s="2"/>
      <c r="AJ1436" s="2"/>
      <c r="AK1436" s="2"/>
      <c r="AL1436" s="2"/>
      <c r="AM1436" s="2"/>
      <c r="AN1436" s="2"/>
    </row>
    <row r="1437" spans="2:40">
      <c r="B1437" s="26">
        <v>2752</v>
      </c>
      <c r="C1437" s="26" t="str">
        <f t="shared" si="168"/>
        <v>Y</v>
      </c>
      <c r="D1437" s="26" t="b">
        <f t="shared" si="169"/>
        <v>0</v>
      </c>
      <c r="E1437" s="26" t="str">
        <f t="shared" si="170"/>
        <v>N</v>
      </c>
      <c r="F1437" s="2" t="s">
        <v>10012</v>
      </c>
      <c r="G1437" s="2" t="str">
        <f t="shared" si="171"/>
        <v/>
      </c>
      <c r="H1437" s="16" t="s">
        <v>419</v>
      </c>
      <c r="I1437" s="16"/>
      <c r="J1437" s="16"/>
      <c r="K1437" s="31" t="s">
        <v>7701</v>
      </c>
      <c r="L1437" s="31" t="s">
        <v>7702</v>
      </c>
      <c r="M1437" s="31" t="s">
        <v>7703</v>
      </c>
      <c r="N1437" s="2" t="s">
        <v>8326</v>
      </c>
      <c r="O1437" s="2" t="s">
        <v>7814</v>
      </c>
      <c r="P1437" s="155" t="s">
        <v>7788</v>
      </c>
      <c r="Q1437" s="2" t="s">
        <v>8083</v>
      </c>
      <c r="R1437" s="2" t="s">
        <v>544</v>
      </c>
      <c r="S1437" s="159" t="s">
        <v>10013</v>
      </c>
      <c r="T1437" s="159">
        <v>3445</v>
      </c>
      <c r="U1437" s="159" t="s">
        <v>107</v>
      </c>
      <c r="V1437" s="3" t="s">
        <v>7709</v>
      </c>
      <c r="W1437" s="2">
        <v>350</v>
      </c>
      <c r="X1437" s="2"/>
      <c r="Y1437" s="2"/>
      <c r="Z1437" s="2"/>
      <c r="AA1437" s="2"/>
      <c r="AB1437" s="2"/>
      <c r="AC1437" s="2"/>
      <c r="AD1437" s="2"/>
      <c r="AE1437" s="2"/>
      <c r="AF1437" s="2"/>
      <c r="AG1437" s="2"/>
      <c r="AH1437" s="2"/>
      <c r="AI1437" s="2"/>
      <c r="AJ1437" s="2"/>
      <c r="AK1437" s="2"/>
      <c r="AL1437" s="2"/>
      <c r="AM1437" s="2"/>
      <c r="AN1437" s="2"/>
    </row>
    <row r="1438" spans="2:40">
      <c r="B1438" s="26">
        <v>2753</v>
      </c>
      <c r="C1438" s="26" t="str">
        <f t="shared" si="168"/>
        <v>Y</v>
      </c>
      <c r="D1438" s="26" t="b">
        <f t="shared" si="169"/>
        <v>0</v>
      </c>
      <c r="E1438" s="26" t="str">
        <f t="shared" si="170"/>
        <v>N</v>
      </c>
      <c r="F1438" s="2" t="s">
        <v>10014</v>
      </c>
      <c r="G1438" s="2" t="str">
        <f t="shared" si="171"/>
        <v/>
      </c>
      <c r="H1438" s="16" t="s">
        <v>419</v>
      </c>
      <c r="I1438" s="16"/>
      <c r="J1438" s="16"/>
      <c r="K1438" s="31" t="s">
        <v>7701</v>
      </c>
      <c r="L1438" s="31" t="s">
        <v>7702</v>
      </c>
      <c r="M1438" s="31" t="s">
        <v>7703</v>
      </c>
      <c r="N1438" s="2" t="s">
        <v>8329</v>
      </c>
      <c r="O1438" s="2" t="s">
        <v>7814</v>
      </c>
      <c r="P1438" s="155" t="s">
        <v>7788</v>
      </c>
      <c r="Q1438" s="2" t="s">
        <v>8083</v>
      </c>
      <c r="R1438" s="2" t="s">
        <v>544</v>
      </c>
      <c r="S1438" s="159" t="s">
        <v>10013</v>
      </c>
      <c r="T1438" s="159">
        <v>3445</v>
      </c>
      <c r="U1438" s="159" t="s">
        <v>107</v>
      </c>
      <c r="V1438" s="3" t="s">
        <v>7709</v>
      </c>
      <c r="W1438" s="2">
        <v>350</v>
      </c>
      <c r="X1438" s="2"/>
      <c r="Y1438" s="2"/>
      <c r="Z1438" s="2"/>
      <c r="AA1438" s="2"/>
      <c r="AB1438" s="2"/>
      <c r="AC1438" s="2"/>
      <c r="AD1438" s="2"/>
      <c r="AE1438" s="2"/>
      <c r="AF1438" s="2"/>
      <c r="AG1438" s="2"/>
      <c r="AH1438" s="2"/>
      <c r="AI1438" s="2"/>
      <c r="AJ1438" s="2"/>
      <c r="AK1438" s="2"/>
      <c r="AL1438" s="2"/>
      <c r="AM1438" s="2"/>
      <c r="AN1438" s="2"/>
    </row>
    <row r="1439" spans="2:40">
      <c r="B1439" s="26">
        <v>2754</v>
      </c>
      <c r="C1439" s="26" t="str">
        <f t="shared" si="168"/>
        <v>Y</v>
      </c>
      <c r="D1439" s="26" t="b">
        <f t="shared" si="169"/>
        <v>0</v>
      </c>
      <c r="E1439" s="26" t="str">
        <f t="shared" si="170"/>
        <v>N</v>
      </c>
      <c r="F1439" s="2" t="s">
        <v>10015</v>
      </c>
      <c r="G1439" s="2" t="str">
        <f t="shared" si="171"/>
        <v/>
      </c>
      <c r="H1439" s="16" t="s">
        <v>419</v>
      </c>
      <c r="I1439" s="16"/>
      <c r="J1439" s="16"/>
      <c r="K1439" s="31" t="s">
        <v>7701</v>
      </c>
      <c r="L1439" s="31" t="s">
        <v>7702</v>
      </c>
      <c r="M1439" s="31" t="s">
        <v>7703</v>
      </c>
      <c r="N1439" s="2" t="s">
        <v>8331</v>
      </c>
      <c r="O1439" s="2" t="s">
        <v>7814</v>
      </c>
      <c r="P1439" s="155" t="s">
        <v>7788</v>
      </c>
      <c r="Q1439" s="2" t="s">
        <v>8383</v>
      </c>
      <c r="R1439" s="2" t="s">
        <v>544</v>
      </c>
      <c r="S1439" s="159" t="s">
        <v>10016</v>
      </c>
      <c r="T1439" s="159">
        <v>4943</v>
      </c>
      <c r="U1439" s="159" t="s">
        <v>107</v>
      </c>
      <c r="V1439" s="3" t="s">
        <v>7709</v>
      </c>
      <c r="W1439" s="2">
        <v>420</v>
      </c>
      <c r="X1439" s="2"/>
      <c r="Y1439" s="2"/>
      <c r="Z1439" s="2"/>
      <c r="AA1439" s="2"/>
      <c r="AB1439" s="2"/>
      <c r="AC1439" s="2"/>
      <c r="AD1439" s="2"/>
      <c r="AE1439" s="2"/>
      <c r="AF1439" s="2"/>
      <c r="AG1439" s="2"/>
      <c r="AH1439" s="2"/>
      <c r="AI1439" s="2"/>
      <c r="AJ1439" s="2"/>
      <c r="AK1439" s="2"/>
      <c r="AL1439" s="2"/>
      <c r="AM1439" s="2"/>
      <c r="AN1439" s="2"/>
    </row>
    <row r="1440" spans="2:40">
      <c r="B1440" s="26">
        <v>2755</v>
      </c>
      <c r="C1440" s="26" t="str">
        <f t="shared" si="168"/>
        <v>Y</v>
      </c>
      <c r="D1440" s="26" t="b">
        <f t="shared" si="169"/>
        <v>0</v>
      </c>
      <c r="E1440" s="26" t="str">
        <f t="shared" si="170"/>
        <v>N</v>
      </c>
      <c r="F1440" s="2" t="s">
        <v>10017</v>
      </c>
      <c r="G1440" s="2" t="str">
        <f t="shared" si="171"/>
        <v/>
      </c>
      <c r="H1440" s="16" t="s">
        <v>419</v>
      </c>
      <c r="I1440" s="16"/>
      <c r="J1440" s="16"/>
      <c r="K1440" s="31" t="s">
        <v>7701</v>
      </c>
      <c r="L1440" s="31" t="s">
        <v>7702</v>
      </c>
      <c r="M1440" s="31" t="s">
        <v>7703</v>
      </c>
      <c r="N1440" s="2" t="s">
        <v>8335</v>
      </c>
      <c r="O1440" s="2" t="s">
        <v>7814</v>
      </c>
      <c r="P1440" s="155" t="s">
        <v>7788</v>
      </c>
      <c r="Q1440" s="2" t="s">
        <v>8383</v>
      </c>
      <c r="R1440" s="2" t="s">
        <v>544</v>
      </c>
      <c r="S1440" s="159" t="s">
        <v>10018</v>
      </c>
      <c r="T1440" s="159">
        <v>4943</v>
      </c>
      <c r="U1440" s="159" t="s">
        <v>107</v>
      </c>
      <c r="V1440" s="3" t="s">
        <v>7709</v>
      </c>
      <c r="W1440" s="2">
        <v>420</v>
      </c>
      <c r="X1440" s="2"/>
      <c r="Y1440" s="2"/>
      <c r="Z1440" s="2"/>
      <c r="AA1440" s="2"/>
      <c r="AB1440" s="2"/>
      <c r="AC1440" s="2"/>
      <c r="AD1440" s="2"/>
      <c r="AE1440" s="2"/>
      <c r="AF1440" s="2"/>
      <c r="AG1440" s="2"/>
      <c r="AH1440" s="2"/>
      <c r="AI1440" s="2"/>
      <c r="AJ1440" s="2"/>
      <c r="AK1440" s="2"/>
      <c r="AL1440" s="2"/>
      <c r="AM1440" s="2"/>
      <c r="AN1440" s="2"/>
    </row>
    <row r="1441" spans="2:40">
      <c r="B1441" s="26">
        <v>2814</v>
      </c>
      <c r="C1441" s="26" t="str">
        <f t="shared" ref="C1441:C1454" si="172">IF(K1441 = "BaseplateSteel","Y","N")</f>
        <v>N</v>
      </c>
      <c r="D1441" s="26" t="b">
        <f t="shared" ref="D1441:D1454" si="173">OR(P1441 = "Woods_Sureflex", P1441 = "Falk_T10_Grid")</f>
        <v>0</v>
      </c>
      <c r="E1441" s="26" t="str">
        <f t="shared" ref="E1441:E1454" si="174">IF(AND(C1441="Y", D1441=TRUE),"Y","N")</f>
        <v>N</v>
      </c>
      <c r="F1441" s="2" t="s">
        <v>10019</v>
      </c>
      <c r="G1441" s="2" t="str">
        <f t="shared" ref="G1441:G1454" si="175">IF(E1441="Y",F1441,"")</f>
        <v/>
      </c>
      <c r="H1441" s="16" t="s">
        <v>419</v>
      </c>
      <c r="I1441" s="16"/>
      <c r="J1441" s="16"/>
      <c r="K1441" s="8" t="s">
        <v>7887</v>
      </c>
      <c r="L1441" s="8" t="s">
        <v>7887</v>
      </c>
      <c r="M1441" s="31" t="s">
        <v>7888</v>
      </c>
      <c r="P1441" s="155"/>
      <c r="R1441" s="2" t="s">
        <v>544</v>
      </c>
      <c r="S1441" s="25" t="s">
        <v>10020</v>
      </c>
      <c r="T1441" s="159">
        <v>0</v>
      </c>
      <c r="U1441" s="159" t="s">
        <v>14326</v>
      </c>
      <c r="V1441" s="3" t="s">
        <v>552</v>
      </c>
      <c r="X1441" s="2"/>
      <c r="Y1441" s="2"/>
      <c r="Z1441" s="2"/>
      <c r="AA1441" s="2"/>
      <c r="AB1441" s="2"/>
      <c r="AC1441" s="2"/>
      <c r="AD1441" s="2"/>
      <c r="AE1441" s="2"/>
      <c r="AF1441" s="2"/>
      <c r="AG1441" s="2"/>
      <c r="AH1441" s="2"/>
      <c r="AI1441" s="2"/>
      <c r="AJ1441" s="2"/>
      <c r="AK1441" s="2"/>
      <c r="AL1441" s="2"/>
      <c r="AM1441" s="2"/>
      <c r="AN1441" s="2"/>
    </row>
    <row r="1442" spans="2:40">
      <c r="B1442" s="26">
        <v>2815</v>
      </c>
      <c r="C1442" s="26" t="str">
        <f t="shared" si="172"/>
        <v>Y</v>
      </c>
      <c r="D1442" s="26" t="b">
        <f t="shared" si="173"/>
        <v>1</v>
      </c>
      <c r="E1442" s="26" t="str">
        <f t="shared" si="174"/>
        <v>Y</v>
      </c>
      <c r="F1442" s="2" t="s">
        <v>10021</v>
      </c>
      <c r="G1442" s="2" t="str">
        <f t="shared" si="175"/>
        <v>ConTab_BOM_KP_Baseplates_2815</v>
      </c>
      <c r="H1442" s="16" t="s">
        <v>424</v>
      </c>
      <c r="I1442" s="16"/>
      <c r="J1442" s="16"/>
      <c r="K1442" s="31" t="s">
        <v>7701</v>
      </c>
      <c r="L1442" s="31" t="s">
        <v>7702</v>
      </c>
      <c r="M1442" s="31" t="s">
        <v>7703</v>
      </c>
      <c r="N1442" s="2" t="s">
        <v>7900</v>
      </c>
      <c r="O1442" s="2" t="s">
        <v>7705</v>
      </c>
      <c r="P1442" s="155" t="s">
        <v>7706</v>
      </c>
      <c r="Q1442" s="2" t="s">
        <v>8183</v>
      </c>
      <c r="R1442" s="2">
        <v>96700912</v>
      </c>
      <c r="S1442" s="159" t="s">
        <v>10022</v>
      </c>
      <c r="T1442" s="159">
        <v>2050</v>
      </c>
      <c r="U1442" s="159" t="s">
        <v>107</v>
      </c>
      <c r="V1442" s="3" t="s">
        <v>7709</v>
      </c>
      <c r="W1442" s="2">
        <v>205</v>
      </c>
      <c r="X1442" s="2"/>
      <c r="Y1442" s="2"/>
      <c r="Z1442" s="2"/>
      <c r="AA1442" s="2"/>
      <c r="AB1442" s="2"/>
      <c r="AC1442" s="2"/>
      <c r="AD1442" s="2"/>
      <c r="AE1442" s="2"/>
      <c r="AF1442" s="2"/>
      <c r="AG1442" s="2"/>
      <c r="AH1442" s="2"/>
      <c r="AI1442" s="2"/>
      <c r="AJ1442" s="2"/>
      <c r="AK1442" s="2"/>
      <c r="AL1442" s="2"/>
      <c r="AM1442" s="2"/>
      <c r="AN1442" s="2"/>
    </row>
    <row r="1443" spans="2:40">
      <c r="B1443" s="26">
        <v>2816</v>
      </c>
      <c r="C1443" s="26" t="str">
        <f t="shared" si="172"/>
        <v>Y</v>
      </c>
      <c r="D1443" s="26" t="b">
        <f t="shared" si="173"/>
        <v>1</v>
      </c>
      <c r="E1443" s="26" t="str">
        <f t="shared" si="174"/>
        <v>Y</v>
      </c>
      <c r="F1443" s="2" t="s">
        <v>10023</v>
      </c>
      <c r="G1443" s="2" t="str">
        <f t="shared" si="175"/>
        <v>ConTab_BOM_KP_Baseplates_2816</v>
      </c>
      <c r="H1443" s="16" t="s">
        <v>424</v>
      </c>
      <c r="I1443" s="16"/>
      <c r="J1443" s="16"/>
      <c r="K1443" s="31" t="s">
        <v>7701</v>
      </c>
      <c r="L1443" s="31" t="s">
        <v>7702</v>
      </c>
      <c r="M1443" s="31" t="s">
        <v>7703</v>
      </c>
      <c r="N1443" s="2" t="s">
        <v>7903</v>
      </c>
      <c r="O1443" s="2" t="s">
        <v>7705</v>
      </c>
      <c r="P1443" s="155" t="s">
        <v>7706</v>
      </c>
      <c r="Q1443" s="2" t="s">
        <v>8183</v>
      </c>
      <c r="R1443" s="2">
        <v>96700912</v>
      </c>
      <c r="S1443" s="159" t="s">
        <v>10022</v>
      </c>
      <c r="T1443" s="159">
        <v>2050</v>
      </c>
      <c r="U1443" s="159" t="s">
        <v>107</v>
      </c>
      <c r="V1443" s="3" t="s">
        <v>7709</v>
      </c>
      <c r="W1443" s="2">
        <v>205</v>
      </c>
      <c r="X1443" s="2"/>
      <c r="Y1443" s="2"/>
      <c r="Z1443" s="2"/>
      <c r="AA1443" s="2"/>
      <c r="AB1443" s="2"/>
      <c r="AC1443" s="2"/>
      <c r="AD1443" s="2"/>
      <c r="AE1443" s="2"/>
      <c r="AF1443" s="2"/>
      <c r="AG1443" s="2"/>
      <c r="AH1443" s="2"/>
      <c r="AI1443" s="2"/>
      <c r="AJ1443" s="2"/>
      <c r="AK1443" s="2"/>
      <c r="AL1443" s="2"/>
      <c r="AM1443" s="2"/>
      <c r="AN1443" s="2"/>
    </row>
    <row r="1444" spans="2:40">
      <c r="B1444" s="26">
        <v>2817</v>
      </c>
      <c r="C1444" s="26" t="str">
        <f t="shared" si="172"/>
        <v>Y</v>
      </c>
      <c r="D1444" s="26" t="b">
        <f t="shared" si="173"/>
        <v>1</v>
      </c>
      <c r="E1444" s="26" t="str">
        <f t="shared" si="174"/>
        <v>Y</v>
      </c>
      <c r="F1444" s="2" t="s">
        <v>10024</v>
      </c>
      <c r="G1444" s="2" t="str">
        <f t="shared" si="175"/>
        <v>ConTab_BOM_KP_Baseplates_2817</v>
      </c>
      <c r="H1444" s="16" t="s">
        <v>424</v>
      </c>
      <c r="I1444" s="16"/>
      <c r="J1444" s="16"/>
      <c r="K1444" s="31" t="s">
        <v>7701</v>
      </c>
      <c r="L1444" s="31" t="s">
        <v>7702</v>
      </c>
      <c r="M1444" s="31" t="s">
        <v>7703</v>
      </c>
      <c r="N1444" s="2" t="s">
        <v>8187</v>
      </c>
      <c r="O1444" s="2" t="s">
        <v>7705</v>
      </c>
      <c r="P1444" s="155" t="s">
        <v>7706</v>
      </c>
      <c r="Q1444" s="2" t="s">
        <v>8188</v>
      </c>
      <c r="R1444" s="2">
        <v>96700913</v>
      </c>
      <c r="S1444" s="159" t="s">
        <v>10025</v>
      </c>
      <c r="T1444" s="159">
        <v>2186</v>
      </c>
      <c r="U1444" s="159" t="s">
        <v>107</v>
      </c>
      <c r="V1444" s="3" t="s">
        <v>7709</v>
      </c>
      <c r="W1444" s="2">
        <v>240</v>
      </c>
      <c r="X1444" s="2"/>
      <c r="Y1444" s="2"/>
      <c r="Z1444" s="2"/>
      <c r="AA1444" s="2"/>
      <c r="AB1444" s="2"/>
      <c r="AC1444" s="2"/>
      <c r="AD1444" s="2"/>
      <c r="AE1444" s="2"/>
      <c r="AF1444" s="2"/>
      <c r="AG1444" s="2"/>
      <c r="AH1444" s="2"/>
      <c r="AI1444" s="2"/>
      <c r="AJ1444" s="2"/>
      <c r="AK1444" s="2"/>
      <c r="AL1444" s="2"/>
      <c r="AM1444" s="2"/>
      <c r="AN1444" s="2"/>
    </row>
    <row r="1445" spans="2:40">
      <c r="B1445" s="26">
        <v>2818</v>
      </c>
      <c r="C1445" s="26" t="str">
        <f t="shared" si="172"/>
        <v>Y</v>
      </c>
      <c r="D1445" s="26" t="b">
        <f t="shared" si="173"/>
        <v>1</v>
      </c>
      <c r="E1445" s="26" t="str">
        <f t="shared" si="174"/>
        <v>Y</v>
      </c>
      <c r="F1445" s="2" t="s">
        <v>10026</v>
      </c>
      <c r="G1445" s="2" t="str">
        <f t="shared" si="175"/>
        <v>ConTab_BOM_KP_Baseplates_2818</v>
      </c>
      <c r="H1445" s="16" t="s">
        <v>424</v>
      </c>
      <c r="I1445" s="16"/>
      <c r="J1445" s="16"/>
      <c r="K1445" s="31" t="s">
        <v>7701</v>
      </c>
      <c r="L1445" s="31" t="s">
        <v>7702</v>
      </c>
      <c r="M1445" s="31" t="s">
        <v>7703</v>
      </c>
      <c r="N1445" s="2" t="s">
        <v>8191</v>
      </c>
      <c r="O1445" s="2" t="s">
        <v>7705</v>
      </c>
      <c r="P1445" s="155" t="s">
        <v>7706</v>
      </c>
      <c r="Q1445" s="2" t="s">
        <v>8188</v>
      </c>
      <c r="R1445" s="2">
        <v>96700913</v>
      </c>
      <c r="S1445" s="159" t="s">
        <v>10025</v>
      </c>
      <c r="T1445" s="159">
        <v>2186</v>
      </c>
      <c r="U1445" s="159" t="s">
        <v>107</v>
      </c>
      <c r="V1445" s="3" t="s">
        <v>7709</v>
      </c>
      <c r="W1445" s="2">
        <v>240</v>
      </c>
      <c r="X1445" s="2"/>
      <c r="Y1445" s="2"/>
      <c r="Z1445" s="2"/>
      <c r="AA1445" s="2"/>
      <c r="AB1445" s="2"/>
      <c r="AC1445" s="2"/>
      <c r="AD1445" s="2"/>
      <c r="AE1445" s="2"/>
      <c r="AF1445" s="2"/>
      <c r="AG1445" s="2"/>
      <c r="AH1445" s="2"/>
      <c r="AI1445" s="2"/>
      <c r="AJ1445" s="2"/>
      <c r="AK1445" s="2"/>
      <c r="AL1445" s="2"/>
      <c r="AM1445" s="2"/>
      <c r="AN1445" s="2"/>
    </row>
    <row r="1446" spans="2:40">
      <c r="B1446" s="26">
        <v>2819</v>
      </c>
      <c r="C1446" s="26" t="str">
        <f t="shared" si="172"/>
        <v>Y</v>
      </c>
      <c r="D1446" s="26" t="b">
        <f t="shared" si="173"/>
        <v>1</v>
      </c>
      <c r="E1446" s="26" t="str">
        <f t="shared" si="174"/>
        <v>Y</v>
      </c>
      <c r="F1446" s="2" t="s">
        <v>10027</v>
      </c>
      <c r="G1446" s="2" t="str">
        <f t="shared" si="175"/>
        <v>ConTab_BOM_KP_Baseplates_2819</v>
      </c>
      <c r="H1446" s="16" t="s">
        <v>424</v>
      </c>
      <c r="I1446" s="16"/>
      <c r="J1446" s="16"/>
      <c r="K1446" s="31" t="s">
        <v>7701</v>
      </c>
      <c r="L1446" s="31" t="s">
        <v>7702</v>
      </c>
      <c r="M1446" s="31" t="s">
        <v>7703</v>
      </c>
      <c r="N1446" s="2" t="s">
        <v>8695</v>
      </c>
      <c r="O1446" s="2" t="s">
        <v>7705</v>
      </c>
      <c r="P1446" s="155" t="s">
        <v>7706</v>
      </c>
      <c r="Q1446" s="2" t="s">
        <v>8696</v>
      </c>
      <c r="R1446" s="2">
        <v>96700914</v>
      </c>
      <c r="S1446" s="159" t="s">
        <v>10028</v>
      </c>
      <c r="T1446" s="159">
        <v>2322</v>
      </c>
      <c r="U1446" s="159" t="s">
        <v>107</v>
      </c>
      <c r="V1446" s="3" t="s">
        <v>7709</v>
      </c>
      <c r="W1446" s="2">
        <v>270</v>
      </c>
      <c r="X1446" s="2"/>
      <c r="Y1446" s="2"/>
      <c r="Z1446" s="2"/>
      <c r="AA1446" s="2"/>
      <c r="AB1446" s="2"/>
      <c r="AC1446" s="2"/>
      <c r="AD1446" s="2"/>
      <c r="AE1446" s="2"/>
      <c r="AF1446" s="2"/>
      <c r="AG1446" s="2"/>
      <c r="AH1446" s="2"/>
      <c r="AI1446" s="2"/>
      <c r="AJ1446" s="2"/>
      <c r="AK1446" s="2"/>
      <c r="AL1446" s="2"/>
      <c r="AM1446" s="2"/>
      <c r="AN1446" s="2"/>
    </row>
    <row r="1447" spans="2:40">
      <c r="B1447" s="26">
        <v>2820</v>
      </c>
      <c r="C1447" s="26" t="str">
        <f t="shared" si="172"/>
        <v>Y</v>
      </c>
      <c r="D1447" s="26" t="b">
        <f t="shared" si="173"/>
        <v>1</v>
      </c>
      <c r="E1447" s="26" t="str">
        <f t="shared" si="174"/>
        <v>Y</v>
      </c>
      <c r="F1447" s="2" t="s">
        <v>10029</v>
      </c>
      <c r="G1447" s="2" t="str">
        <f t="shared" si="175"/>
        <v>ConTab_BOM_KP_Baseplates_2820</v>
      </c>
      <c r="H1447" s="16" t="s">
        <v>424</v>
      </c>
      <c r="I1447" s="16"/>
      <c r="J1447" s="16"/>
      <c r="K1447" s="31" t="s">
        <v>7701</v>
      </c>
      <c r="L1447" s="31" t="s">
        <v>7702</v>
      </c>
      <c r="M1447" s="31" t="s">
        <v>7703</v>
      </c>
      <c r="N1447" s="2" t="s">
        <v>8699</v>
      </c>
      <c r="O1447" s="2" t="s">
        <v>7705</v>
      </c>
      <c r="P1447" s="155" t="s">
        <v>7706</v>
      </c>
      <c r="Q1447" s="2" t="s">
        <v>8696</v>
      </c>
      <c r="R1447" s="2">
        <v>96700914</v>
      </c>
      <c r="S1447" s="159" t="s">
        <v>10028</v>
      </c>
      <c r="T1447" s="159">
        <v>2322</v>
      </c>
      <c r="U1447" s="159" t="s">
        <v>107</v>
      </c>
      <c r="V1447" s="3" t="s">
        <v>7709</v>
      </c>
      <c r="W1447" s="2">
        <v>270</v>
      </c>
      <c r="X1447" s="2"/>
      <c r="Y1447" s="2"/>
      <c r="Z1447" s="2"/>
      <c r="AA1447" s="2"/>
      <c r="AB1447" s="2"/>
      <c r="AC1447" s="2"/>
      <c r="AD1447" s="2"/>
      <c r="AE1447" s="2"/>
      <c r="AF1447" s="2"/>
      <c r="AG1447" s="2"/>
      <c r="AH1447" s="2"/>
      <c r="AI1447" s="2"/>
      <c r="AJ1447" s="2"/>
      <c r="AK1447" s="2"/>
      <c r="AL1447" s="2"/>
      <c r="AM1447" s="2"/>
      <c r="AN1447" s="2"/>
    </row>
    <row r="1448" spans="2:40">
      <c r="B1448" s="26">
        <v>2821</v>
      </c>
      <c r="C1448" s="26" t="str">
        <f t="shared" si="172"/>
        <v>Y</v>
      </c>
      <c r="D1448" s="26" t="b">
        <f t="shared" si="173"/>
        <v>1</v>
      </c>
      <c r="E1448" s="26" t="str">
        <f t="shared" si="174"/>
        <v>Y</v>
      </c>
      <c r="F1448" s="2" t="s">
        <v>10030</v>
      </c>
      <c r="G1448" s="2" t="str">
        <f t="shared" si="175"/>
        <v>ConTab_BOM_KP_Baseplates_2821</v>
      </c>
      <c r="H1448" s="16" t="s">
        <v>424</v>
      </c>
      <c r="I1448" s="16"/>
      <c r="J1448" s="16"/>
      <c r="K1448" s="31" t="s">
        <v>7701</v>
      </c>
      <c r="L1448" s="31" t="s">
        <v>7702</v>
      </c>
      <c r="M1448" s="31" t="s">
        <v>7703</v>
      </c>
      <c r="N1448" s="2" t="s">
        <v>8954</v>
      </c>
      <c r="O1448" s="2" t="s">
        <v>7705</v>
      </c>
      <c r="P1448" s="155" t="s">
        <v>7706</v>
      </c>
      <c r="Q1448" s="2" t="s">
        <v>8955</v>
      </c>
      <c r="R1448" s="2">
        <v>96700915</v>
      </c>
      <c r="S1448" s="159" t="s">
        <v>10031</v>
      </c>
      <c r="T1448" s="159">
        <v>2800</v>
      </c>
      <c r="U1448" s="159" t="s">
        <v>107</v>
      </c>
      <c r="V1448" s="3" t="s">
        <v>7709</v>
      </c>
      <c r="W1448" s="2">
        <v>350</v>
      </c>
      <c r="X1448" s="2"/>
      <c r="Y1448" s="2"/>
      <c r="Z1448" s="2"/>
      <c r="AA1448" s="2"/>
      <c r="AB1448" s="2"/>
      <c r="AC1448" s="2"/>
      <c r="AD1448" s="2"/>
      <c r="AE1448" s="2"/>
      <c r="AF1448" s="2"/>
      <c r="AG1448" s="2"/>
      <c r="AH1448" s="2"/>
      <c r="AI1448" s="2"/>
      <c r="AJ1448" s="2"/>
      <c r="AK1448" s="2"/>
      <c r="AL1448" s="2"/>
      <c r="AM1448" s="2"/>
      <c r="AN1448" s="2"/>
    </row>
    <row r="1449" spans="2:40">
      <c r="B1449" s="26">
        <v>2822</v>
      </c>
      <c r="C1449" s="26" t="str">
        <f t="shared" si="172"/>
        <v>Y</v>
      </c>
      <c r="D1449" s="26" t="b">
        <f t="shared" si="173"/>
        <v>1</v>
      </c>
      <c r="E1449" s="26" t="str">
        <f t="shared" si="174"/>
        <v>Y</v>
      </c>
      <c r="F1449" s="2" t="s">
        <v>10032</v>
      </c>
      <c r="G1449" s="2" t="str">
        <f t="shared" si="175"/>
        <v>ConTab_BOM_KP_Baseplates_2822</v>
      </c>
      <c r="H1449" s="16" t="s">
        <v>424</v>
      </c>
      <c r="I1449" s="16"/>
      <c r="J1449" s="16"/>
      <c r="K1449" s="31" t="s">
        <v>7701</v>
      </c>
      <c r="L1449" s="31" t="s">
        <v>7702</v>
      </c>
      <c r="M1449" s="31" t="s">
        <v>7703</v>
      </c>
      <c r="N1449" s="2" t="s">
        <v>8958</v>
      </c>
      <c r="O1449" s="2" t="s">
        <v>7705</v>
      </c>
      <c r="P1449" s="155" t="s">
        <v>7706</v>
      </c>
      <c r="Q1449" s="2" t="s">
        <v>8955</v>
      </c>
      <c r="R1449" s="2">
        <v>96700915</v>
      </c>
      <c r="S1449" s="159" t="s">
        <v>10031</v>
      </c>
      <c r="T1449" s="159">
        <v>2800</v>
      </c>
      <c r="U1449" s="159" t="s">
        <v>107</v>
      </c>
      <c r="V1449" s="3" t="s">
        <v>7709</v>
      </c>
      <c r="W1449" s="2">
        <v>350</v>
      </c>
      <c r="X1449" s="2"/>
      <c r="Y1449" s="2"/>
      <c r="Z1449" s="2"/>
      <c r="AA1449" s="2"/>
      <c r="AB1449" s="2"/>
      <c r="AC1449" s="2"/>
      <c r="AD1449" s="2"/>
      <c r="AE1449" s="2"/>
      <c r="AF1449" s="2"/>
      <c r="AG1449" s="2"/>
      <c r="AH1449" s="2"/>
      <c r="AI1449" s="2"/>
      <c r="AJ1449" s="2"/>
      <c r="AK1449" s="2"/>
      <c r="AL1449" s="2"/>
      <c r="AM1449" s="2"/>
      <c r="AN1449" s="2"/>
    </row>
    <row r="1450" spans="2:40">
      <c r="B1450" s="26">
        <v>2823</v>
      </c>
      <c r="C1450" s="26" t="str">
        <f t="shared" si="172"/>
        <v>Y</v>
      </c>
      <c r="D1450" s="26" t="b">
        <f t="shared" si="173"/>
        <v>1</v>
      </c>
      <c r="E1450" s="26" t="str">
        <f t="shared" si="174"/>
        <v>Y</v>
      </c>
      <c r="F1450" s="2" t="s">
        <v>10033</v>
      </c>
      <c r="G1450" s="2" t="str">
        <f t="shared" si="175"/>
        <v>ConTab_BOM_KP_Baseplates_2823</v>
      </c>
      <c r="H1450" s="16" t="s">
        <v>424</v>
      </c>
      <c r="I1450" s="16"/>
      <c r="J1450" s="16"/>
      <c r="K1450" s="31" t="s">
        <v>7701</v>
      </c>
      <c r="L1450" s="31" t="s">
        <v>7702</v>
      </c>
      <c r="M1450" s="31" t="s">
        <v>7703</v>
      </c>
      <c r="N1450" s="2" t="s">
        <v>8982</v>
      </c>
      <c r="O1450" s="2" t="s">
        <v>7705</v>
      </c>
      <c r="P1450" s="155" t="s">
        <v>7706</v>
      </c>
      <c r="Q1450" s="2" t="s">
        <v>8955</v>
      </c>
      <c r="R1450" s="2">
        <v>96700916</v>
      </c>
      <c r="S1450" s="159" t="s">
        <v>10034</v>
      </c>
      <c r="T1450" s="159">
        <v>4163</v>
      </c>
      <c r="U1450" s="159" t="s">
        <v>107</v>
      </c>
      <c r="V1450" s="3" t="s">
        <v>7709</v>
      </c>
      <c r="W1450" s="2">
        <v>420</v>
      </c>
      <c r="X1450" s="2"/>
      <c r="Y1450" s="2"/>
      <c r="Z1450" s="2"/>
      <c r="AA1450" s="2"/>
      <c r="AB1450" s="2"/>
      <c r="AC1450" s="2"/>
      <c r="AD1450" s="2"/>
      <c r="AE1450" s="2"/>
      <c r="AF1450" s="2"/>
      <c r="AG1450" s="2"/>
      <c r="AH1450" s="2"/>
      <c r="AI1450" s="2"/>
      <c r="AJ1450" s="2"/>
      <c r="AK1450" s="2"/>
      <c r="AL1450" s="2"/>
      <c r="AM1450" s="2"/>
      <c r="AN1450" s="2"/>
    </row>
    <row r="1451" spans="2:40">
      <c r="B1451" s="26">
        <v>2824</v>
      </c>
      <c r="C1451" s="26" t="str">
        <f t="shared" si="172"/>
        <v>Y</v>
      </c>
      <c r="D1451" s="26" t="b">
        <f t="shared" si="173"/>
        <v>1</v>
      </c>
      <c r="E1451" s="26" t="str">
        <f t="shared" si="174"/>
        <v>Y</v>
      </c>
      <c r="F1451" s="2" t="s">
        <v>10035</v>
      </c>
      <c r="G1451" s="2" t="str">
        <f t="shared" si="175"/>
        <v>ConTab_BOM_KP_Baseplates_2824</v>
      </c>
      <c r="H1451" s="16" t="s">
        <v>424</v>
      </c>
      <c r="I1451" s="16"/>
      <c r="J1451" s="16"/>
      <c r="K1451" s="31" t="s">
        <v>7701</v>
      </c>
      <c r="L1451" s="31" t="s">
        <v>7702</v>
      </c>
      <c r="M1451" s="31" t="s">
        <v>7703</v>
      </c>
      <c r="N1451" s="2" t="s">
        <v>8986</v>
      </c>
      <c r="O1451" s="2" t="s">
        <v>7705</v>
      </c>
      <c r="P1451" s="155" t="s">
        <v>7706</v>
      </c>
      <c r="Q1451" s="2" t="s">
        <v>8955</v>
      </c>
      <c r="R1451" s="2">
        <v>96700916</v>
      </c>
      <c r="S1451" s="159" t="s">
        <v>10036</v>
      </c>
      <c r="T1451" s="159">
        <v>4163</v>
      </c>
      <c r="U1451" s="159" t="s">
        <v>107</v>
      </c>
      <c r="V1451" s="3" t="s">
        <v>7709</v>
      </c>
      <c r="W1451" s="2">
        <v>420</v>
      </c>
      <c r="X1451" s="2"/>
      <c r="Y1451" s="2"/>
      <c r="Z1451" s="2"/>
      <c r="AA1451" s="2"/>
      <c r="AB1451" s="2"/>
      <c r="AC1451" s="2"/>
      <c r="AD1451" s="2"/>
      <c r="AE1451" s="2"/>
      <c r="AF1451" s="2"/>
      <c r="AG1451" s="2"/>
      <c r="AH1451" s="2"/>
      <c r="AI1451" s="2"/>
      <c r="AJ1451" s="2"/>
      <c r="AK1451" s="2"/>
      <c r="AL1451" s="2"/>
      <c r="AM1451" s="2"/>
      <c r="AN1451" s="2"/>
    </row>
    <row r="1452" spans="2:40">
      <c r="B1452" s="26">
        <v>2825</v>
      </c>
      <c r="C1452" s="26" t="str">
        <f t="shared" si="172"/>
        <v>Y</v>
      </c>
      <c r="D1452" s="26" t="b">
        <f t="shared" si="173"/>
        <v>1</v>
      </c>
      <c r="E1452" s="26" t="str">
        <f t="shared" si="174"/>
        <v>Y</v>
      </c>
      <c r="F1452" s="2" t="s">
        <v>10037</v>
      </c>
      <c r="G1452" s="2" t="str">
        <f t="shared" si="175"/>
        <v>ConTab_BOM_KP_Baseplates_2825</v>
      </c>
      <c r="H1452" s="16" t="s">
        <v>424</v>
      </c>
      <c r="I1452" s="16"/>
      <c r="J1452" s="16"/>
      <c r="K1452" s="31" t="s">
        <v>7701</v>
      </c>
      <c r="L1452" s="31" t="s">
        <v>7702</v>
      </c>
      <c r="M1452" s="31" t="s">
        <v>7703</v>
      </c>
      <c r="N1452" s="2" t="s">
        <v>7900</v>
      </c>
      <c r="O1452" s="2" t="s">
        <v>7705</v>
      </c>
      <c r="P1452" s="155" t="s">
        <v>7737</v>
      </c>
      <c r="Q1452" s="2" t="s">
        <v>7757</v>
      </c>
      <c r="R1452" s="2" t="s">
        <v>544</v>
      </c>
      <c r="S1452" s="159" t="s">
        <v>10038</v>
      </c>
      <c r="T1452" s="159">
        <v>2050</v>
      </c>
      <c r="U1452" s="159" t="s">
        <v>107</v>
      </c>
      <c r="V1452" s="3" t="s">
        <v>7709</v>
      </c>
      <c r="W1452" s="2">
        <v>205</v>
      </c>
      <c r="X1452" s="2"/>
      <c r="Y1452" s="2"/>
      <c r="Z1452" s="2"/>
      <c r="AA1452" s="2"/>
      <c r="AB1452" s="2"/>
      <c r="AC1452" s="2"/>
      <c r="AD1452" s="2"/>
      <c r="AE1452" s="2"/>
      <c r="AF1452" s="2"/>
      <c r="AG1452" s="2"/>
      <c r="AH1452" s="2"/>
      <c r="AI1452" s="2"/>
      <c r="AJ1452" s="2"/>
      <c r="AK1452" s="2"/>
      <c r="AL1452" s="2"/>
      <c r="AM1452" s="2"/>
      <c r="AN1452" s="2"/>
    </row>
    <row r="1453" spans="2:40">
      <c r="B1453" s="26">
        <v>2826</v>
      </c>
      <c r="C1453" s="26" t="str">
        <f t="shared" si="172"/>
        <v>Y</v>
      </c>
      <c r="D1453" s="26" t="b">
        <f t="shared" si="173"/>
        <v>1</v>
      </c>
      <c r="E1453" s="26" t="str">
        <f t="shared" si="174"/>
        <v>Y</v>
      </c>
      <c r="F1453" s="2" t="s">
        <v>10039</v>
      </c>
      <c r="G1453" s="2" t="str">
        <f t="shared" si="175"/>
        <v>ConTab_BOM_KP_Baseplates_2826</v>
      </c>
      <c r="H1453" s="16" t="s">
        <v>424</v>
      </c>
      <c r="I1453" s="16"/>
      <c r="J1453" s="16"/>
      <c r="K1453" s="31" t="s">
        <v>7701</v>
      </c>
      <c r="L1453" s="31" t="s">
        <v>7702</v>
      </c>
      <c r="M1453" s="31" t="s">
        <v>7703</v>
      </c>
      <c r="N1453" s="2" t="s">
        <v>7903</v>
      </c>
      <c r="O1453" s="2" t="s">
        <v>7705</v>
      </c>
      <c r="P1453" s="155" t="s">
        <v>7737</v>
      </c>
      <c r="Q1453" s="2" t="s">
        <v>7757</v>
      </c>
      <c r="R1453" s="2" t="s">
        <v>544</v>
      </c>
      <c r="S1453" s="159" t="s">
        <v>10038</v>
      </c>
      <c r="T1453" s="159">
        <v>2050</v>
      </c>
      <c r="U1453" s="159" t="s">
        <v>107</v>
      </c>
      <c r="V1453" s="3" t="s">
        <v>7709</v>
      </c>
      <c r="W1453" s="2">
        <v>205</v>
      </c>
      <c r="X1453" s="2"/>
      <c r="Y1453" s="2"/>
      <c r="Z1453" s="2"/>
      <c r="AA1453" s="2"/>
      <c r="AB1453" s="2"/>
      <c r="AC1453" s="2"/>
      <c r="AD1453" s="2"/>
      <c r="AE1453" s="2"/>
      <c r="AF1453" s="2"/>
      <c r="AG1453" s="2"/>
      <c r="AH1453" s="2"/>
      <c r="AI1453" s="2"/>
      <c r="AJ1453" s="2"/>
      <c r="AK1453" s="2"/>
      <c r="AL1453" s="2"/>
      <c r="AM1453" s="2"/>
      <c r="AN1453" s="2"/>
    </row>
    <row r="1454" spans="2:40">
      <c r="B1454" s="26">
        <v>2827</v>
      </c>
      <c r="C1454" s="26" t="str">
        <f t="shared" si="172"/>
        <v>Y</v>
      </c>
      <c r="D1454" s="26" t="b">
        <f t="shared" si="173"/>
        <v>1</v>
      </c>
      <c r="E1454" s="26" t="str">
        <f t="shared" si="174"/>
        <v>Y</v>
      </c>
      <c r="F1454" s="2" t="s">
        <v>10040</v>
      </c>
      <c r="G1454" s="2" t="str">
        <f t="shared" si="175"/>
        <v>ConTab_BOM_KP_Baseplates_2827</v>
      </c>
      <c r="H1454" s="16" t="s">
        <v>424</v>
      </c>
      <c r="I1454" s="16"/>
      <c r="J1454" s="16"/>
      <c r="K1454" s="31" t="s">
        <v>7701</v>
      </c>
      <c r="L1454" s="31" t="s">
        <v>7702</v>
      </c>
      <c r="M1454" s="31" t="s">
        <v>7703</v>
      </c>
      <c r="N1454" s="2" t="s">
        <v>8187</v>
      </c>
      <c r="O1454" s="2" t="s">
        <v>7705</v>
      </c>
      <c r="P1454" s="155" t="s">
        <v>7737</v>
      </c>
      <c r="Q1454" s="2" t="s">
        <v>8046</v>
      </c>
      <c r="R1454" s="2" t="s">
        <v>544</v>
      </c>
      <c r="S1454" s="159" t="s">
        <v>10041</v>
      </c>
      <c r="T1454" s="159">
        <v>2186</v>
      </c>
      <c r="U1454" s="159" t="s">
        <v>107</v>
      </c>
      <c r="V1454" s="3" t="s">
        <v>7709</v>
      </c>
      <c r="W1454" s="2">
        <v>240</v>
      </c>
      <c r="X1454" s="2"/>
      <c r="Y1454" s="2"/>
      <c r="Z1454" s="2"/>
      <c r="AA1454" s="2"/>
      <c r="AB1454" s="2"/>
      <c r="AC1454" s="2"/>
      <c r="AD1454" s="2"/>
      <c r="AE1454" s="2"/>
      <c r="AF1454" s="2"/>
      <c r="AG1454" s="2"/>
      <c r="AH1454" s="2"/>
      <c r="AI1454" s="2"/>
      <c r="AJ1454" s="2"/>
      <c r="AK1454" s="2"/>
      <c r="AL1454" s="2"/>
      <c r="AM1454" s="2"/>
      <c r="AN1454" s="2"/>
    </row>
    <row r="1455" spans="2:40">
      <c r="B1455" s="26">
        <v>2828</v>
      </c>
      <c r="C1455" s="26" t="str">
        <f t="shared" ref="C1455:C1495" si="176">IF(K1455 = "BaseplateSteel","Y","N")</f>
        <v>Y</v>
      </c>
      <c r="D1455" s="26" t="b">
        <f t="shared" ref="D1455:D1495" si="177">OR(P1455 = "Woods_Sureflex", P1455 = "Falk_T10_Grid")</f>
        <v>1</v>
      </c>
      <c r="E1455" s="26" t="str">
        <f t="shared" ref="E1455:E1495" si="178">IF(AND(C1455="Y", D1455=TRUE),"Y","N")</f>
        <v>Y</v>
      </c>
      <c r="F1455" s="2" t="s">
        <v>10042</v>
      </c>
      <c r="G1455" s="2" t="str">
        <f t="shared" ref="G1455:G1495" si="179">IF(E1455="Y",F1455,"")</f>
        <v>ConTab_BOM_KP_Baseplates_2828</v>
      </c>
      <c r="H1455" s="16" t="s">
        <v>424</v>
      </c>
      <c r="I1455" s="16"/>
      <c r="J1455" s="16"/>
      <c r="K1455" s="31" t="s">
        <v>7701</v>
      </c>
      <c r="L1455" s="31" t="s">
        <v>7702</v>
      </c>
      <c r="M1455" s="31" t="s">
        <v>7703</v>
      </c>
      <c r="N1455" s="2" t="s">
        <v>8191</v>
      </c>
      <c r="O1455" s="2" t="s">
        <v>7705</v>
      </c>
      <c r="P1455" s="155" t="s">
        <v>7737</v>
      </c>
      <c r="Q1455" s="2" t="s">
        <v>8046</v>
      </c>
      <c r="R1455" s="2" t="s">
        <v>544</v>
      </c>
      <c r="S1455" s="159" t="s">
        <v>10041</v>
      </c>
      <c r="T1455" s="159">
        <v>2186</v>
      </c>
      <c r="U1455" s="159" t="s">
        <v>107</v>
      </c>
      <c r="V1455" s="3" t="s">
        <v>7709</v>
      </c>
      <c r="W1455" s="2">
        <v>240</v>
      </c>
      <c r="X1455" s="2"/>
      <c r="Y1455" s="2"/>
      <c r="Z1455" s="2"/>
      <c r="AA1455" s="2"/>
      <c r="AB1455" s="2"/>
      <c r="AC1455" s="2"/>
      <c r="AD1455" s="2"/>
      <c r="AE1455" s="2"/>
      <c r="AF1455" s="2"/>
      <c r="AG1455" s="2"/>
      <c r="AH1455" s="2"/>
      <c r="AI1455" s="2"/>
      <c r="AJ1455" s="2"/>
      <c r="AK1455" s="2"/>
      <c r="AL1455" s="2"/>
      <c r="AM1455" s="2"/>
      <c r="AN1455" s="2"/>
    </row>
    <row r="1456" spans="2:40">
      <c r="B1456" s="26">
        <v>2829</v>
      </c>
      <c r="C1456" s="26" t="str">
        <f t="shared" si="176"/>
        <v>Y</v>
      </c>
      <c r="D1456" s="26" t="b">
        <f t="shared" si="177"/>
        <v>1</v>
      </c>
      <c r="E1456" s="26" t="str">
        <f t="shared" si="178"/>
        <v>Y</v>
      </c>
      <c r="F1456" s="2" t="s">
        <v>10043</v>
      </c>
      <c r="G1456" s="2" t="str">
        <f t="shared" si="179"/>
        <v>ConTab_BOM_KP_Baseplates_2829</v>
      </c>
      <c r="H1456" s="16" t="s">
        <v>424</v>
      </c>
      <c r="I1456" s="16"/>
      <c r="J1456" s="16"/>
      <c r="K1456" s="31" t="s">
        <v>7701</v>
      </c>
      <c r="L1456" s="31" t="s">
        <v>7702</v>
      </c>
      <c r="M1456" s="31" t="s">
        <v>7703</v>
      </c>
      <c r="N1456" s="2" t="s">
        <v>8695</v>
      </c>
      <c r="O1456" s="2" t="s">
        <v>7705</v>
      </c>
      <c r="P1456" s="155" t="s">
        <v>7737</v>
      </c>
      <c r="Q1456" s="2" t="s">
        <v>8332</v>
      </c>
      <c r="R1456" s="2">
        <v>96700919</v>
      </c>
      <c r="S1456" s="159" t="s">
        <v>10044</v>
      </c>
      <c r="T1456" s="159">
        <v>2322</v>
      </c>
      <c r="U1456" s="159" t="s">
        <v>107</v>
      </c>
      <c r="V1456" s="3" t="s">
        <v>7709</v>
      </c>
      <c r="W1456" s="2">
        <v>270</v>
      </c>
      <c r="X1456" s="2"/>
      <c r="Y1456" s="2"/>
      <c r="Z1456" s="2"/>
      <c r="AA1456" s="2"/>
      <c r="AB1456" s="2"/>
      <c r="AC1456" s="2"/>
      <c r="AD1456" s="2"/>
      <c r="AE1456" s="2"/>
      <c r="AF1456" s="2"/>
      <c r="AG1456" s="2"/>
      <c r="AH1456" s="2"/>
      <c r="AI1456" s="2"/>
      <c r="AJ1456" s="2"/>
      <c r="AK1456" s="2"/>
      <c r="AL1456" s="2"/>
      <c r="AM1456" s="2"/>
      <c r="AN1456" s="2"/>
    </row>
    <row r="1457" spans="2:40">
      <c r="B1457" s="26">
        <v>2830</v>
      </c>
      <c r="C1457" s="26" t="str">
        <f t="shared" si="176"/>
        <v>Y</v>
      </c>
      <c r="D1457" s="26" t="b">
        <f t="shared" si="177"/>
        <v>1</v>
      </c>
      <c r="E1457" s="26" t="str">
        <f t="shared" si="178"/>
        <v>Y</v>
      </c>
      <c r="F1457" s="2" t="s">
        <v>10045</v>
      </c>
      <c r="G1457" s="2" t="str">
        <f t="shared" si="179"/>
        <v>ConTab_BOM_KP_Baseplates_2830</v>
      </c>
      <c r="H1457" s="16" t="s">
        <v>424</v>
      </c>
      <c r="I1457" s="16"/>
      <c r="J1457" s="16"/>
      <c r="K1457" s="31" t="s">
        <v>7701</v>
      </c>
      <c r="L1457" s="31" t="s">
        <v>7702</v>
      </c>
      <c r="M1457" s="31" t="s">
        <v>7703</v>
      </c>
      <c r="N1457" s="2" t="s">
        <v>8699</v>
      </c>
      <c r="O1457" s="2" t="s">
        <v>7705</v>
      </c>
      <c r="P1457" s="155" t="s">
        <v>7737</v>
      </c>
      <c r="Q1457" s="2" t="s">
        <v>8332</v>
      </c>
      <c r="R1457" s="2">
        <v>96700919</v>
      </c>
      <c r="S1457" s="159" t="s">
        <v>10044</v>
      </c>
      <c r="T1457" s="159">
        <v>2322</v>
      </c>
      <c r="U1457" s="159" t="s">
        <v>107</v>
      </c>
      <c r="V1457" s="3" t="s">
        <v>7709</v>
      </c>
      <c r="W1457" s="2">
        <v>270</v>
      </c>
      <c r="X1457" s="2"/>
      <c r="Y1457" s="2"/>
      <c r="Z1457" s="2"/>
      <c r="AA1457" s="2"/>
      <c r="AB1457" s="2"/>
      <c r="AC1457" s="2"/>
      <c r="AD1457" s="2"/>
      <c r="AE1457" s="2"/>
      <c r="AF1457" s="2"/>
      <c r="AG1457" s="2"/>
      <c r="AH1457" s="2"/>
      <c r="AI1457" s="2"/>
      <c r="AJ1457" s="2"/>
      <c r="AK1457" s="2"/>
      <c r="AL1457" s="2"/>
      <c r="AM1457" s="2"/>
      <c r="AN1457" s="2"/>
    </row>
    <row r="1458" spans="2:40">
      <c r="B1458" s="26">
        <v>2831</v>
      </c>
      <c r="C1458" s="26" t="str">
        <f t="shared" si="176"/>
        <v>Y</v>
      </c>
      <c r="D1458" s="26" t="b">
        <f t="shared" si="177"/>
        <v>1</v>
      </c>
      <c r="E1458" s="26" t="str">
        <f t="shared" si="178"/>
        <v>Y</v>
      </c>
      <c r="F1458" s="2" t="s">
        <v>10046</v>
      </c>
      <c r="G1458" s="2" t="str">
        <f t="shared" si="179"/>
        <v>ConTab_BOM_KP_Baseplates_2831</v>
      </c>
      <c r="H1458" s="16" t="s">
        <v>424</v>
      </c>
      <c r="I1458" s="16"/>
      <c r="J1458" s="16"/>
      <c r="K1458" s="31" t="s">
        <v>7701</v>
      </c>
      <c r="L1458" s="31" t="s">
        <v>7702</v>
      </c>
      <c r="M1458" s="31" t="s">
        <v>7703</v>
      </c>
      <c r="N1458" s="2" t="s">
        <v>7762</v>
      </c>
      <c r="O1458" s="2" t="s">
        <v>7705</v>
      </c>
      <c r="P1458" s="155" t="s">
        <v>7737</v>
      </c>
      <c r="Q1458" s="2" t="s">
        <v>7757</v>
      </c>
      <c r="R1458" s="2">
        <v>96700920</v>
      </c>
      <c r="S1458" s="159" t="s">
        <v>10047</v>
      </c>
      <c r="T1458" s="159">
        <v>2255</v>
      </c>
      <c r="U1458" s="159" t="s">
        <v>107</v>
      </c>
      <c r="V1458" s="3" t="s">
        <v>7709</v>
      </c>
      <c r="W1458" s="2">
        <v>270</v>
      </c>
      <c r="X1458" s="2"/>
      <c r="Y1458" s="2"/>
      <c r="Z1458" s="2"/>
      <c r="AA1458" s="2"/>
      <c r="AB1458" s="2"/>
      <c r="AC1458" s="2"/>
      <c r="AD1458" s="2"/>
      <c r="AE1458" s="2"/>
      <c r="AF1458" s="2"/>
      <c r="AG1458" s="2"/>
      <c r="AH1458" s="2"/>
      <c r="AI1458" s="2"/>
      <c r="AJ1458" s="2"/>
      <c r="AK1458" s="2"/>
      <c r="AL1458" s="2"/>
      <c r="AM1458" s="2"/>
      <c r="AN1458" s="2"/>
    </row>
    <row r="1459" spans="2:40">
      <c r="B1459" s="26">
        <v>2832</v>
      </c>
      <c r="C1459" s="26" t="str">
        <f t="shared" si="176"/>
        <v>Y</v>
      </c>
      <c r="D1459" s="26" t="b">
        <f t="shared" si="177"/>
        <v>1</v>
      </c>
      <c r="E1459" s="26" t="str">
        <f t="shared" si="178"/>
        <v>Y</v>
      </c>
      <c r="F1459" s="2" t="s">
        <v>10048</v>
      </c>
      <c r="G1459" s="2" t="str">
        <f t="shared" si="179"/>
        <v>ConTab_BOM_KP_Baseplates_2832</v>
      </c>
      <c r="H1459" s="16" t="s">
        <v>424</v>
      </c>
      <c r="I1459" s="16"/>
      <c r="J1459" s="16"/>
      <c r="K1459" s="31" t="s">
        <v>7701</v>
      </c>
      <c r="L1459" s="31" t="s">
        <v>7702</v>
      </c>
      <c r="M1459" s="31" t="s">
        <v>7703</v>
      </c>
      <c r="N1459" s="2" t="s">
        <v>7765</v>
      </c>
      <c r="O1459" s="2" t="s">
        <v>7705</v>
      </c>
      <c r="P1459" s="155" t="s">
        <v>7737</v>
      </c>
      <c r="Q1459" s="2" t="s">
        <v>7757</v>
      </c>
      <c r="R1459" s="2">
        <v>96700920</v>
      </c>
      <c r="S1459" s="159" t="s">
        <v>10047</v>
      </c>
      <c r="T1459" s="159">
        <v>2255</v>
      </c>
      <c r="U1459" s="159" t="s">
        <v>107</v>
      </c>
      <c r="V1459" s="3" t="s">
        <v>7709</v>
      </c>
      <c r="W1459" s="2">
        <v>270</v>
      </c>
      <c r="X1459" s="2"/>
      <c r="Y1459" s="2"/>
      <c r="Z1459" s="2"/>
      <c r="AA1459" s="2"/>
      <c r="AB1459" s="2"/>
      <c r="AC1459" s="2"/>
      <c r="AD1459" s="2"/>
      <c r="AE1459" s="2"/>
      <c r="AF1459" s="2"/>
      <c r="AG1459" s="2"/>
      <c r="AH1459" s="2"/>
      <c r="AI1459" s="2"/>
      <c r="AJ1459" s="2"/>
      <c r="AK1459" s="2"/>
      <c r="AL1459" s="2"/>
      <c r="AM1459" s="2"/>
      <c r="AN1459" s="2"/>
    </row>
    <row r="1460" spans="2:40">
      <c r="B1460" s="26">
        <v>2833</v>
      </c>
      <c r="C1460" s="26" t="str">
        <f t="shared" si="176"/>
        <v>Y</v>
      </c>
      <c r="D1460" s="26" t="b">
        <f t="shared" si="177"/>
        <v>1</v>
      </c>
      <c r="E1460" s="26" t="str">
        <f t="shared" si="178"/>
        <v>Y</v>
      </c>
      <c r="F1460" s="2" t="s">
        <v>10049</v>
      </c>
      <c r="G1460" s="2" t="str">
        <f t="shared" si="179"/>
        <v>ConTab_BOM_KP_Baseplates_2833</v>
      </c>
      <c r="H1460" s="16" t="s">
        <v>424</v>
      </c>
      <c r="I1460" s="16"/>
      <c r="J1460" s="16"/>
      <c r="K1460" s="31" t="s">
        <v>7701</v>
      </c>
      <c r="L1460" s="31" t="s">
        <v>7702</v>
      </c>
      <c r="M1460" s="31" t="s">
        <v>7703</v>
      </c>
      <c r="N1460" s="2" t="s">
        <v>8954</v>
      </c>
      <c r="O1460" s="2" t="s">
        <v>7705</v>
      </c>
      <c r="P1460" s="155" t="s">
        <v>7737</v>
      </c>
      <c r="Q1460" s="2" t="s">
        <v>8975</v>
      </c>
      <c r="R1460" s="2">
        <v>96700921</v>
      </c>
      <c r="S1460" s="159" t="s">
        <v>10050</v>
      </c>
      <c r="T1460" s="159">
        <v>2800</v>
      </c>
      <c r="U1460" s="159" t="s">
        <v>107</v>
      </c>
      <c r="V1460" s="3" t="s">
        <v>7709</v>
      </c>
      <c r="W1460" s="2">
        <v>350</v>
      </c>
      <c r="X1460" s="2"/>
      <c r="Y1460" s="2"/>
      <c r="Z1460" s="2"/>
      <c r="AA1460" s="2"/>
      <c r="AB1460" s="2"/>
      <c r="AC1460" s="2"/>
      <c r="AD1460" s="2"/>
      <c r="AE1460" s="2"/>
      <c r="AF1460" s="2"/>
      <c r="AG1460" s="2"/>
      <c r="AH1460" s="2"/>
      <c r="AI1460" s="2"/>
      <c r="AJ1460" s="2"/>
      <c r="AK1460" s="2"/>
      <c r="AL1460" s="2"/>
      <c r="AM1460" s="2"/>
      <c r="AN1460" s="2"/>
    </row>
    <row r="1461" spans="2:40">
      <c r="B1461" s="26">
        <v>2834</v>
      </c>
      <c r="C1461" s="26" t="str">
        <f t="shared" si="176"/>
        <v>Y</v>
      </c>
      <c r="D1461" s="26" t="b">
        <f t="shared" si="177"/>
        <v>1</v>
      </c>
      <c r="E1461" s="26" t="str">
        <f t="shared" si="178"/>
        <v>Y</v>
      </c>
      <c r="F1461" s="2" t="s">
        <v>10051</v>
      </c>
      <c r="G1461" s="2" t="str">
        <f t="shared" si="179"/>
        <v>ConTab_BOM_KP_Baseplates_2834</v>
      </c>
      <c r="H1461" s="16" t="s">
        <v>424</v>
      </c>
      <c r="I1461" s="16"/>
      <c r="J1461" s="16"/>
      <c r="K1461" s="31" t="s">
        <v>7701</v>
      </c>
      <c r="L1461" s="31" t="s">
        <v>7702</v>
      </c>
      <c r="M1461" s="31" t="s">
        <v>7703</v>
      </c>
      <c r="N1461" s="2" t="s">
        <v>8958</v>
      </c>
      <c r="O1461" s="2" t="s">
        <v>7705</v>
      </c>
      <c r="P1461" s="155" t="s">
        <v>7737</v>
      </c>
      <c r="Q1461" s="2" t="s">
        <v>8975</v>
      </c>
      <c r="R1461" s="2">
        <v>96700921</v>
      </c>
      <c r="S1461" s="159" t="s">
        <v>10050</v>
      </c>
      <c r="T1461" s="159">
        <v>2800</v>
      </c>
      <c r="U1461" s="159" t="s">
        <v>107</v>
      </c>
      <c r="V1461" s="3" t="s">
        <v>7709</v>
      </c>
      <c r="W1461" s="2">
        <v>350</v>
      </c>
      <c r="X1461" s="2"/>
      <c r="Y1461" s="2"/>
      <c r="Z1461" s="2"/>
      <c r="AA1461" s="2"/>
      <c r="AB1461" s="2"/>
      <c r="AC1461" s="2"/>
      <c r="AD1461" s="2"/>
      <c r="AE1461" s="2"/>
      <c r="AF1461" s="2"/>
      <c r="AG1461" s="2"/>
      <c r="AH1461" s="2"/>
      <c r="AI1461" s="2"/>
      <c r="AJ1461" s="2"/>
      <c r="AK1461" s="2"/>
      <c r="AL1461" s="2"/>
      <c r="AM1461" s="2"/>
      <c r="AN1461" s="2"/>
    </row>
    <row r="1462" spans="2:40">
      <c r="B1462" s="26">
        <v>2835</v>
      </c>
      <c r="C1462" s="26" t="str">
        <f t="shared" si="176"/>
        <v>Y</v>
      </c>
      <c r="D1462" s="26" t="b">
        <f t="shared" si="177"/>
        <v>1</v>
      </c>
      <c r="E1462" s="26" t="str">
        <f t="shared" si="178"/>
        <v>Y</v>
      </c>
      <c r="F1462" s="2" t="s">
        <v>10052</v>
      </c>
      <c r="G1462" s="2" t="str">
        <f t="shared" si="179"/>
        <v>ConTab_BOM_KP_Baseplates_2835</v>
      </c>
      <c r="H1462" s="16" t="s">
        <v>424</v>
      </c>
      <c r="I1462" s="16"/>
      <c r="J1462" s="16"/>
      <c r="K1462" s="31" t="s">
        <v>7701</v>
      </c>
      <c r="L1462" s="31" t="s">
        <v>7702</v>
      </c>
      <c r="M1462" s="31" t="s">
        <v>7703</v>
      </c>
      <c r="N1462" s="2" t="s">
        <v>8326</v>
      </c>
      <c r="O1462" s="2" t="s">
        <v>7705</v>
      </c>
      <c r="P1462" s="155" t="s">
        <v>7737</v>
      </c>
      <c r="Q1462" s="2" t="s">
        <v>8046</v>
      </c>
      <c r="R1462" s="2">
        <v>96700922</v>
      </c>
      <c r="S1462" s="159" t="s">
        <v>10053</v>
      </c>
      <c r="T1462" s="159">
        <v>2663</v>
      </c>
      <c r="U1462" s="159" t="s">
        <v>107</v>
      </c>
      <c r="V1462" s="3" t="s">
        <v>7709</v>
      </c>
      <c r="W1462" s="2">
        <v>350</v>
      </c>
      <c r="X1462" s="2"/>
      <c r="Y1462" s="2"/>
      <c r="Z1462" s="2"/>
      <c r="AA1462" s="2"/>
      <c r="AB1462" s="2"/>
      <c r="AC1462" s="2"/>
      <c r="AD1462" s="2"/>
      <c r="AE1462" s="2"/>
      <c r="AF1462" s="2"/>
      <c r="AG1462" s="2"/>
      <c r="AH1462" s="2"/>
      <c r="AI1462" s="2"/>
      <c r="AJ1462" s="2"/>
      <c r="AK1462" s="2"/>
      <c r="AL1462" s="2"/>
      <c r="AM1462" s="2"/>
      <c r="AN1462" s="2"/>
    </row>
    <row r="1463" spans="2:40">
      <c r="B1463" s="26">
        <v>2836</v>
      </c>
      <c r="C1463" s="26" t="str">
        <f t="shared" si="176"/>
        <v>Y</v>
      </c>
      <c r="D1463" s="26" t="b">
        <f t="shared" si="177"/>
        <v>1</v>
      </c>
      <c r="E1463" s="26" t="str">
        <f t="shared" si="178"/>
        <v>Y</v>
      </c>
      <c r="F1463" s="2" t="s">
        <v>10054</v>
      </c>
      <c r="G1463" s="2" t="str">
        <f t="shared" si="179"/>
        <v>ConTab_BOM_KP_Baseplates_2836</v>
      </c>
      <c r="H1463" s="16" t="s">
        <v>424</v>
      </c>
      <c r="I1463" s="16"/>
      <c r="J1463" s="16"/>
      <c r="K1463" s="31" t="s">
        <v>7701</v>
      </c>
      <c r="L1463" s="31" t="s">
        <v>7702</v>
      </c>
      <c r="M1463" s="31" t="s">
        <v>7703</v>
      </c>
      <c r="N1463" s="2" t="s">
        <v>8329</v>
      </c>
      <c r="O1463" s="2" t="s">
        <v>7705</v>
      </c>
      <c r="P1463" s="155" t="s">
        <v>7737</v>
      </c>
      <c r="Q1463" s="2" t="s">
        <v>8046</v>
      </c>
      <c r="R1463" s="2">
        <v>96700922</v>
      </c>
      <c r="S1463" s="159" t="s">
        <v>10053</v>
      </c>
      <c r="T1463" s="159">
        <v>2663</v>
      </c>
      <c r="U1463" s="159" t="s">
        <v>107</v>
      </c>
      <c r="V1463" s="3" t="s">
        <v>7709</v>
      </c>
      <c r="W1463" s="2">
        <v>350</v>
      </c>
      <c r="X1463" s="2"/>
      <c r="Y1463" s="2"/>
      <c r="Z1463" s="2"/>
      <c r="AA1463" s="2"/>
      <c r="AB1463" s="2"/>
      <c r="AC1463" s="2"/>
      <c r="AD1463" s="2"/>
      <c r="AE1463" s="2"/>
      <c r="AF1463" s="2"/>
      <c r="AG1463" s="2"/>
      <c r="AH1463" s="2"/>
      <c r="AI1463" s="2"/>
      <c r="AJ1463" s="2"/>
      <c r="AK1463" s="2"/>
      <c r="AL1463" s="2"/>
      <c r="AM1463" s="2"/>
      <c r="AN1463" s="2"/>
    </row>
    <row r="1464" spans="2:40">
      <c r="B1464" s="26">
        <v>2837</v>
      </c>
      <c r="C1464" s="26" t="str">
        <f t="shared" si="176"/>
        <v>Y</v>
      </c>
      <c r="D1464" s="26" t="b">
        <f t="shared" si="177"/>
        <v>1</v>
      </c>
      <c r="E1464" s="26" t="str">
        <f t="shared" si="178"/>
        <v>Y</v>
      </c>
      <c r="F1464" s="2" t="s">
        <v>10055</v>
      </c>
      <c r="G1464" s="2" t="str">
        <f t="shared" si="179"/>
        <v>ConTab_BOM_KP_Baseplates_2837</v>
      </c>
      <c r="H1464" s="16" t="s">
        <v>424</v>
      </c>
      <c r="I1464" s="16"/>
      <c r="J1464" s="16"/>
      <c r="K1464" s="31" t="s">
        <v>7701</v>
      </c>
      <c r="L1464" s="31" t="s">
        <v>7702</v>
      </c>
      <c r="M1464" s="31" t="s">
        <v>7703</v>
      </c>
      <c r="N1464" s="2" t="s">
        <v>8982</v>
      </c>
      <c r="O1464" s="2" t="s">
        <v>7705</v>
      </c>
      <c r="P1464" s="155" t="s">
        <v>7737</v>
      </c>
      <c r="Q1464" s="2" t="s">
        <v>8983</v>
      </c>
      <c r="R1464" s="2">
        <v>96700923</v>
      </c>
      <c r="S1464" s="159" t="s">
        <v>10056</v>
      </c>
      <c r="T1464" s="159">
        <v>4163</v>
      </c>
      <c r="U1464" s="159" t="s">
        <v>107</v>
      </c>
      <c r="V1464" s="3" t="s">
        <v>7709</v>
      </c>
      <c r="W1464" s="2">
        <v>420</v>
      </c>
      <c r="X1464" s="2"/>
      <c r="Y1464" s="2"/>
      <c r="Z1464" s="2"/>
      <c r="AA1464" s="2"/>
      <c r="AB1464" s="2"/>
      <c r="AC1464" s="2"/>
      <c r="AD1464" s="2"/>
      <c r="AE1464" s="2"/>
      <c r="AF1464" s="2"/>
      <c r="AG1464" s="2"/>
      <c r="AH1464" s="2"/>
      <c r="AI1464" s="2"/>
      <c r="AJ1464" s="2"/>
      <c r="AK1464" s="2"/>
      <c r="AL1464" s="2"/>
      <c r="AM1464" s="2"/>
      <c r="AN1464" s="2"/>
    </row>
    <row r="1465" spans="2:40">
      <c r="B1465" s="26">
        <v>2838</v>
      </c>
      <c r="C1465" s="26" t="str">
        <f t="shared" si="176"/>
        <v>Y</v>
      </c>
      <c r="D1465" s="26" t="b">
        <f t="shared" si="177"/>
        <v>1</v>
      </c>
      <c r="E1465" s="26" t="str">
        <f t="shared" si="178"/>
        <v>Y</v>
      </c>
      <c r="F1465" s="2" t="s">
        <v>10057</v>
      </c>
      <c r="G1465" s="2" t="str">
        <f t="shared" si="179"/>
        <v>ConTab_BOM_KP_Baseplates_2838</v>
      </c>
      <c r="H1465" s="16" t="s">
        <v>424</v>
      </c>
      <c r="I1465" s="16"/>
      <c r="J1465" s="16"/>
      <c r="K1465" s="31" t="s">
        <v>7701</v>
      </c>
      <c r="L1465" s="31" t="s">
        <v>7702</v>
      </c>
      <c r="M1465" s="31" t="s">
        <v>7703</v>
      </c>
      <c r="N1465" s="2" t="s">
        <v>8986</v>
      </c>
      <c r="O1465" s="2" t="s">
        <v>7705</v>
      </c>
      <c r="P1465" s="155" t="s">
        <v>7737</v>
      </c>
      <c r="Q1465" s="2" t="s">
        <v>8983</v>
      </c>
      <c r="R1465" s="2">
        <v>96700923</v>
      </c>
      <c r="S1465" s="159" t="s">
        <v>10058</v>
      </c>
      <c r="T1465" s="159">
        <v>4163</v>
      </c>
      <c r="U1465" s="159" t="s">
        <v>107</v>
      </c>
      <c r="V1465" s="3" t="s">
        <v>7709</v>
      </c>
      <c r="W1465" s="2">
        <v>420</v>
      </c>
      <c r="X1465" s="2"/>
      <c r="Y1465" s="2"/>
      <c r="Z1465" s="2"/>
      <c r="AA1465" s="2"/>
      <c r="AB1465" s="2"/>
      <c r="AC1465" s="2"/>
      <c r="AD1465" s="2"/>
      <c r="AE1465" s="2"/>
      <c r="AF1465" s="2"/>
      <c r="AG1465" s="2"/>
      <c r="AH1465" s="2"/>
      <c r="AI1465" s="2"/>
      <c r="AJ1465" s="2"/>
      <c r="AK1465" s="2"/>
      <c r="AL1465" s="2"/>
      <c r="AM1465" s="2"/>
      <c r="AN1465" s="2"/>
    </row>
    <row r="1466" spans="2:40">
      <c r="B1466" s="26">
        <v>2839</v>
      </c>
      <c r="C1466" s="26" t="str">
        <f t="shared" si="176"/>
        <v>Y</v>
      </c>
      <c r="D1466" s="26" t="b">
        <f t="shared" si="177"/>
        <v>1</v>
      </c>
      <c r="E1466" s="26" t="str">
        <f t="shared" si="178"/>
        <v>Y</v>
      </c>
      <c r="F1466" s="2" t="s">
        <v>10059</v>
      </c>
      <c r="G1466" s="2" t="str">
        <f t="shared" si="179"/>
        <v>ConTab_BOM_KP_Baseplates_2839</v>
      </c>
      <c r="H1466" s="16" t="s">
        <v>424</v>
      </c>
      <c r="I1466" s="16"/>
      <c r="J1466" s="16"/>
      <c r="K1466" s="31" t="s">
        <v>7701</v>
      </c>
      <c r="L1466" s="31" t="s">
        <v>7702</v>
      </c>
      <c r="M1466" s="31" t="s">
        <v>7703</v>
      </c>
      <c r="N1466" s="2" t="s">
        <v>8331</v>
      </c>
      <c r="O1466" s="2" t="s">
        <v>7705</v>
      </c>
      <c r="P1466" s="155" t="s">
        <v>7737</v>
      </c>
      <c r="Q1466" s="2" t="s">
        <v>8975</v>
      </c>
      <c r="R1466" s="2">
        <v>96700924</v>
      </c>
      <c r="S1466" s="159" t="s">
        <v>10060</v>
      </c>
      <c r="T1466" s="159">
        <v>4163</v>
      </c>
      <c r="U1466" s="159" t="s">
        <v>107</v>
      </c>
      <c r="V1466" s="3" t="s">
        <v>7709</v>
      </c>
      <c r="W1466" s="2">
        <v>420</v>
      </c>
      <c r="X1466" s="2"/>
      <c r="Y1466" s="2"/>
      <c r="Z1466" s="2"/>
      <c r="AA1466" s="2"/>
      <c r="AB1466" s="2"/>
      <c r="AC1466" s="2"/>
      <c r="AD1466" s="2"/>
      <c r="AE1466" s="2"/>
      <c r="AF1466" s="2"/>
      <c r="AG1466" s="2"/>
      <c r="AH1466" s="2"/>
      <c r="AI1466" s="2"/>
      <c r="AJ1466" s="2"/>
      <c r="AK1466" s="2"/>
      <c r="AL1466" s="2"/>
      <c r="AM1466" s="2"/>
      <c r="AN1466" s="2"/>
    </row>
    <row r="1467" spans="2:40">
      <c r="B1467" s="26">
        <v>2840</v>
      </c>
      <c r="C1467" s="26" t="str">
        <f t="shared" si="176"/>
        <v>Y</v>
      </c>
      <c r="D1467" s="26" t="b">
        <f t="shared" si="177"/>
        <v>1</v>
      </c>
      <c r="E1467" s="26" t="str">
        <f t="shared" si="178"/>
        <v>Y</v>
      </c>
      <c r="F1467" s="2" t="s">
        <v>10061</v>
      </c>
      <c r="G1467" s="2" t="str">
        <f t="shared" si="179"/>
        <v>ConTab_BOM_KP_Baseplates_2840</v>
      </c>
      <c r="H1467" s="16" t="s">
        <v>424</v>
      </c>
      <c r="I1467" s="16"/>
      <c r="J1467" s="16"/>
      <c r="K1467" s="31" t="s">
        <v>7701</v>
      </c>
      <c r="L1467" s="31" t="s">
        <v>7702</v>
      </c>
      <c r="M1467" s="31" t="s">
        <v>7703</v>
      </c>
      <c r="N1467" s="2" t="s">
        <v>8335</v>
      </c>
      <c r="O1467" s="2" t="s">
        <v>7705</v>
      </c>
      <c r="P1467" s="155" t="s">
        <v>7737</v>
      </c>
      <c r="Q1467" s="2" t="s">
        <v>8975</v>
      </c>
      <c r="R1467" s="2">
        <v>96700924</v>
      </c>
      <c r="S1467" s="159" t="s">
        <v>10062</v>
      </c>
      <c r="T1467" s="159">
        <v>4163</v>
      </c>
      <c r="U1467" s="159" t="s">
        <v>107</v>
      </c>
      <c r="V1467" s="3" t="s">
        <v>7709</v>
      </c>
      <c r="W1467" s="2">
        <v>420</v>
      </c>
      <c r="X1467" s="2"/>
      <c r="Y1467" s="2"/>
      <c r="Z1467" s="2"/>
      <c r="AA1467" s="2"/>
      <c r="AB1467" s="2"/>
      <c r="AC1467" s="2"/>
      <c r="AD1467" s="2"/>
      <c r="AE1467" s="2"/>
      <c r="AF1467" s="2"/>
      <c r="AG1467" s="2"/>
      <c r="AH1467" s="2"/>
      <c r="AI1467" s="2"/>
      <c r="AJ1467" s="2"/>
      <c r="AK1467" s="2"/>
      <c r="AL1467" s="2"/>
      <c r="AM1467" s="2"/>
      <c r="AN1467" s="2"/>
    </row>
    <row r="1468" spans="2:40">
      <c r="B1468" s="26">
        <v>2841</v>
      </c>
      <c r="C1468" s="26" t="str">
        <f t="shared" si="176"/>
        <v>Y</v>
      </c>
      <c r="D1468" s="26" t="b">
        <f t="shared" si="177"/>
        <v>1</v>
      </c>
      <c r="E1468" s="26" t="str">
        <f t="shared" si="178"/>
        <v>Y</v>
      </c>
      <c r="F1468" s="2" t="s">
        <v>10063</v>
      </c>
      <c r="G1468" s="2" t="str">
        <f t="shared" si="179"/>
        <v>ConTab_BOM_KP_Baseplates_2841</v>
      </c>
      <c r="H1468" s="16" t="s">
        <v>424</v>
      </c>
      <c r="I1468" s="16"/>
      <c r="J1468" s="16"/>
      <c r="K1468" s="31" t="s">
        <v>7701</v>
      </c>
      <c r="L1468" s="31" t="s">
        <v>7702</v>
      </c>
      <c r="M1468" s="31" t="s">
        <v>7703</v>
      </c>
      <c r="N1468" s="17" t="s">
        <v>9465</v>
      </c>
      <c r="O1468" s="2" t="s">
        <v>7705</v>
      </c>
      <c r="P1468" s="155" t="s">
        <v>7737</v>
      </c>
      <c r="Q1468" s="2" t="s">
        <v>8983</v>
      </c>
      <c r="R1468" s="2">
        <v>96700925</v>
      </c>
      <c r="S1468" s="159" t="s">
        <v>10064</v>
      </c>
      <c r="T1468" s="159">
        <v>4707</v>
      </c>
      <c r="U1468" s="159" t="s">
        <v>107</v>
      </c>
      <c r="V1468" s="3" t="s">
        <v>7709</v>
      </c>
      <c r="W1468" s="2">
        <v>600</v>
      </c>
      <c r="X1468" s="2"/>
      <c r="Y1468" s="2"/>
      <c r="Z1468" s="2"/>
      <c r="AA1468" s="2"/>
      <c r="AB1468" s="2"/>
      <c r="AC1468" s="2"/>
      <c r="AD1468" s="2"/>
      <c r="AE1468" s="2"/>
      <c r="AF1468" s="2"/>
      <c r="AG1468" s="2"/>
      <c r="AH1468" s="2"/>
      <c r="AI1468" s="2"/>
      <c r="AJ1468" s="2"/>
      <c r="AK1468" s="2"/>
      <c r="AL1468" s="2"/>
      <c r="AM1468" s="2"/>
      <c r="AN1468" s="2"/>
    </row>
    <row r="1469" spans="2:40">
      <c r="B1469" s="26">
        <v>2842</v>
      </c>
      <c r="C1469" s="26" t="str">
        <f t="shared" si="176"/>
        <v>Y</v>
      </c>
      <c r="D1469" s="26" t="b">
        <f t="shared" si="177"/>
        <v>1</v>
      </c>
      <c r="E1469" s="26" t="str">
        <f t="shared" si="178"/>
        <v>Y</v>
      </c>
      <c r="F1469" s="2" t="s">
        <v>10065</v>
      </c>
      <c r="G1469" s="2" t="str">
        <f t="shared" si="179"/>
        <v>ConTab_BOM_KP_Baseplates_2842</v>
      </c>
      <c r="H1469" s="16" t="s">
        <v>424</v>
      </c>
      <c r="I1469" s="16"/>
      <c r="J1469" s="16"/>
      <c r="K1469" s="31" t="s">
        <v>7701</v>
      </c>
      <c r="L1469" s="31" t="s">
        <v>7702</v>
      </c>
      <c r="M1469" s="31" t="s">
        <v>7703</v>
      </c>
      <c r="N1469" s="17" t="s">
        <v>8338</v>
      </c>
      <c r="O1469" s="2" t="s">
        <v>7705</v>
      </c>
      <c r="P1469" s="155" t="s">
        <v>7737</v>
      </c>
      <c r="Q1469" s="2" t="s">
        <v>8983</v>
      </c>
      <c r="R1469" s="2">
        <v>96700926</v>
      </c>
      <c r="S1469" s="159" t="s">
        <v>10066</v>
      </c>
      <c r="T1469" s="159">
        <v>4707</v>
      </c>
      <c r="U1469" s="159" t="s">
        <v>107</v>
      </c>
      <c r="V1469" s="3" t="s">
        <v>7709</v>
      </c>
      <c r="W1469" s="2">
        <v>600</v>
      </c>
      <c r="X1469" s="2"/>
      <c r="Y1469" s="2"/>
      <c r="Z1469" s="2"/>
      <c r="AA1469" s="2"/>
      <c r="AB1469" s="2"/>
      <c r="AC1469" s="2"/>
      <c r="AD1469" s="2"/>
      <c r="AE1469" s="2"/>
      <c r="AF1469" s="2"/>
      <c r="AG1469" s="2"/>
      <c r="AH1469" s="2"/>
      <c r="AI1469" s="2"/>
      <c r="AJ1469" s="2"/>
      <c r="AK1469" s="2"/>
      <c r="AL1469" s="2"/>
      <c r="AM1469" s="2"/>
      <c r="AN1469" s="2"/>
    </row>
    <row r="1470" spans="2:40">
      <c r="B1470" s="26">
        <v>2843</v>
      </c>
      <c r="C1470" s="26" t="str">
        <f t="shared" si="176"/>
        <v>Y</v>
      </c>
      <c r="D1470" s="26" t="b">
        <f t="shared" si="177"/>
        <v>1</v>
      </c>
      <c r="E1470" s="26" t="str">
        <f t="shared" si="178"/>
        <v>Y</v>
      </c>
      <c r="F1470" s="2" t="s">
        <v>10067</v>
      </c>
      <c r="G1470" s="2" t="str">
        <f t="shared" si="179"/>
        <v>ConTab_BOM_KP_Baseplates_2843</v>
      </c>
      <c r="H1470" s="16" t="s">
        <v>424</v>
      </c>
      <c r="I1470" s="16"/>
      <c r="J1470" s="16"/>
      <c r="K1470" s="31" t="s">
        <v>7701</v>
      </c>
      <c r="L1470" s="31" t="s">
        <v>7702</v>
      </c>
      <c r="M1470" s="31" t="s">
        <v>7703</v>
      </c>
      <c r="N1470" s="8" t="s">
        <v>9743</v>
      </c>
      <c r="O1470" s="2" t="s">
        <v>7705</v>
      </c>
      <c r="P1470" s="155" t="s">
        <v>7737</v>
      </c>
      <c r="Q1470" s="2" t="s">
        <v>8983</v>
      </c>
      <c r="R1470" s="2">
        <v>96700925</v>
      </c>
      <c r="S1470" s="159" t="s">
        <v>10068</v>
      </c>
      <c r="T1470" s="159">
        <v>4707</v>
      </c>
      <c r="U1470" s="159" t="s">
        <v>107</v>
      </c>
      <c r="V1470" s="3" t="s">
        <v>7709</v>
      </c>
      <c r="W1470" s="2">
        <v>600</v>
      </c>
      <c r="X1470" s="2"/>
      <c r="Y1470" s="2"/>
      <c r="Z1470" s="2"/>
      <c r="AA1470" s="2"/>
      <c r="AB1470" s="2"/>
      <c r="AC1470" s="2"/>
      <c r="AD1470" s="2"/>
      <c r="AE1470" s="2"/>
      <c r="AF1470" s="2"/>
      <c r="AG1470" s="2"/>
      <c r="AH1470" s="2"/>
      <c r="AI1470" s="2"/>
      <c r="AJ1470" s="2"/>
      <c r="AK1470" s="2"/>
      <c r="AL1470" s="2"/>
      <c r="AM1470" s="2"/>
      <c r="AN1470" s="2"/>
    </row>
    <row r="1471" spans="2:40">
      <c r="B1471" s="26">
        <v>2863</v>
      </c>
      <c r="C1471" s="26" t="str">
        <f t="shared" si="176"/>
        <v>Y</v>
      </c>
      <c r="D1471" s="26" t="b">
        <f t="shared" si="177"/>
        <v>0</v>
      </c>
      <c r="E1471" s="26" t="str">
        <f t="shared" si="178"/>
        <v>N</v>
      </c>
      <c r="F1471" s="2" t="s">
        <v>10069</v>
      </c>
      <c r="G1471" s="2" t="str">
        <f t="shared" si="179"/>
        <v/>
      </c>
      <c r="H1471" s="16" t="s">
        <v>424</v>
      </c>
      <c r="I1471" s="16"/>
      <c r="J1471" s="16"/>
      <c r="K1471" s="31" t="s">
        <v>7701</v>
      </c>
      <c r="L1471" s="31" t="s">
        <v>7702</v>
      </c>
      <c r="M1471" s="31" t="s">
        <v>7703</v>
      </c>
      <c r="N1471" s="2" t="s">
        <v>7900</v>
      </c>
      <c r="O1471" s="2" t="s">
        <v>7705</v>
      </c>
      <c r="P1471" s="155" t="s">
        <v>7767</v>
      </c>
      <c r="Q1471" s="2" t="s">
        <v>8214</v>
      </c>
      <c r="R1471" s="2">
        <v>96700927</v>
      </c>
      <c r="S1471" s="159" t="s">
        <v>10070</v>
      </c>
      <c r="T1471" s="159">
        <v>2594</v>
      </c>
      <c r="U1471" s="159" t="s">
        <v>107</v>
      </c>
      <c r="V1471" s="3" t="s">
        <v>7709</v>
      </c>
      <c r="W1471" s="2">
        <v>205</v>
      </c>
      <c r="X1471" s="2"/>
      <c r="Y1471" s="2"/>
      <c r="Z1471" s="2"/>
      <c r="AA1471" s="2"/>
      <c r="AB1471" s="2"/>
      <c r="AC1471" s="2"/>
      <c r="AD1471" s="2"/>
      <c r="AE1471" s="2"/>
      <c r="AF1471" s="2"/>
      <c r="AG1471" s="2"/>
      <c r="AH1471" s="2"/>
      <c r="AI1471" s="2"/>
      <c r="AJ1471" s="2"/>
      <c r="AK1471" s="2"/>
      <c r="AL1471" s="2"/>
      <c r="AM1471" s="2"/>
      <c r="AN1471" s="2"/>
    </row>
    <row r="1472" spans="2:40">
      <c r="B1472" s="26">
        <v>2864</v>
      </c>
      <c r="C1472" s="26" t="str">
        <f t="shared" si="176"/>
        <v>Y</v>
      </c>
      <c r="D1472" s="26" t="b">
        <f t="shared" si="177"/>
        <v>0</v>
      </c>
      <c r="E1472" s="26" t="str">
        <f t="shared" si="178"/>
        <v>N</v>
      </c>
      <c r="F1472" s="2" t="s">
        <v>10071</v>
      </c>
      <c r="G1472" s="2" t="str">
        <f t="shared" si="179"/>
        <v/>
      </c>
      <c r="H1472" s="16" t="s">
        <v>424</v>
      </c>
      <c r="I1472" s="16"/>
      <c r="J1472" s="16"/>
      <c r="K1472" s="31" t="s">
        <v>7701</v>
      </c>
      <c r="L1472" s="31" t="s">
        <v>7702</v>
      </c>
      <c r="M1472" s="31" t="s">
        <v>7703</v>
      </c>
      <c r="N1472" s="2" t="s">
        <v>7903</v>
      </c>
      <c r="O1472" s="2" t="s">
        <v>7705</v>
      </c>
      <c r="P1472" s="155" t="s">
        <v>7767</v>
      </c>
      <c r="Q1472" s="2" t="s">
        <v>8214</v>
      </c>
      <c r="R1472" s="2">
        <v>96700927</v>
      </c>
      <c r="S1472" s="159" t="s">
        <v>10070</v>
      </c>
      <c r="T1472" s="159">
        <v>2594</v>
      </c>
      <c r="U1472" s="159" t="s">
        <v>107</v>
      </c>
      <c r="V1472" s="3" t="s">
        <v>7709</v>
      </c>
      <c r="W1472" s="2">
        <v>205</v>
      </c>
      <c r="X1472" s="2"/>
      <c r="Y1472" s="2"/>
      <c r="Z1472" s="2"/>
      <c r="AA1472" s="2"/>
      <c r="AB1472" s="2"/>
      <c r="AC1472" s="2"/>
      <c r="AD1472" s="2"/>
      <c r="AE1472" s="2"/>
      <c r="AF1472" s="2"/>
      <c r="AG1472" s="2"/>
      <c r="AH1472" s="2"/>
      <c r="AI1472" s="2"/>
      <c r="AJ1472" s="2"/>
      <c r="AK1472" s="2"/>
      <c r="AL1472" s="2"/>
      <c r="AM1472" s="2"/>
      <c r="AN1472" s="2"/>
    </row>
    <row r="1473" spans="2:40">
      <c r="B1473" s="26">
        <v>2865</v>
      </c>
      <c r="C1473" s="26" t="str">
        <f t="shared" si="176"/>
        <v>Y</v>
      </c>
      <c r="D1473" s="26" t="b">
        <f t="shared" si="177"/>
        <v>0</v>
      </c>
      <c r="E1473" s="26" t="str">
        <f t="shared" si="178"/>
        <v>N</v>
      </c>
      <c r="F1473" s="2" t="s">
        <v>10072</v>
      </c>
      <c r="G1473" s="2" t="str">
        <f t="shared" si="179"/>
        <v/>
      </c>
      <c r="H1473" s="16" t="s">
        <v>424</v>
      </c>
      <c r="I1473" s="16"/>
      <c r="J1473" s="16"/>
      <c r="K1473" s="31" t="s">
        <v>7701</v>
      </c>
      <c r="L1473" s="31" t="s">
        <v>7702</v>
      </c>
      <c r="M1473" s="31" t="s">
        <v>7703</v>
      </c>
      <c r="N1473" s="2" t="s">
        <v>8187</v>
      </c>
      <c r="O1473" s="2" t="s">
        <v>7705</v>
      </c>
      <c r="P1473" s="155" t="s">
        <v>7767</v>
      </c>
      <c r="Q1473" s="2" t="s">
        <v>8218</v>
      </c>
      <c r="R1473" s="2">
        <v>96700928</v>
      </c>
      <c r="S1473" s="159" t="s">
        <v>10073</v>
      </c>
      <c r="T1473" s="159">
        <v>2730</v>
      </c>
      <c r="U1473" s="159" t="s">
        <v>107</v>
      </c>
      <c r="V1473" s="3" t="s">
        <v>7709</v>
      </c>
      <c r="W1473" s="2">
        <v>240</v>
      </c>
      <c r="X1473" s="2"/>
      <c r="Y1473" s="2"/>
      <c r="Z1473" s="2"/>
      <c r="AA1473" s="2"/>
      <c r="AB1473" s="2"/>
      <c r="AC1473" s="2"/>
      <c r="AD1473" s="2"/>
      <c r="AE1473" s="2"/>
      <c r="AF1473" s="2"/>
      <c r="AG1473" s="2"/>
      <c r="AH1473" s="2"/>
      <c r="AI1473" s="2"/>
      <c r="AJ1473" s="2"/>
      <c r="AK1473" s="2"/>
      <c r="AL1473" s="2"/>
      <c r="AM1473" s="2"/>
      <c r="AN1473" s="2"/>
    </row>
    <row r="1474" spans="2:40">
      <c r="B1474" s="26">
        <v>2866</v>
      </c>
      <c r="C1474" s="26" t="str">
        <f t="shared" si="176"/>
        <v>Y</v>
      </c>
      <c r="D1474" s="26" t="b">
        <f t="shared" si="177"/>
        <v>0</v>
      </c>
      <c r="E1474" s="26" t="str">
        <f t="shared" si="178"/>
        <v>N</v>
      </c>
      <c r="F1474" s="2" t="s">
        <v>10074</v>
      </c>
      <c r="G1474" s="2" t="str">
        <f t="shared" si="179"/>
        <v/>
      </c>
      <c r="H1474" s="16" t="s">
        <v>424</v>
      </c>
      <c r="I1474" s="16"/>
      <c r="J1474" s="16"/>
      <c r="K1474" s="31" t="s">
        <v>7701</v>
      </c>
      <c r="L1474" s="31" t="s">
        <v>7702</v>
      </c>
      <c r="M1474" s="31" t="s">
        <v>7703</v>
      </c>
      <c r="N1474" s="2" t="s">
        <v>8191</v>
      </c>
      <c r="O1474" s="2" t="s">
        <v>7705</v>
      </c>
      <c r="P1474" s="155" t="s">
        <v>7767</v>
      </c>
      <c r="Q1474" s="2" t="s">
        <v>8218</v>
      </c>
      <c r="R1474" s="2">
        <v>96700928</v>
      </c>
      <c r="S1474" s="159" t="s">
        <v>10073</v>
      </c>
      <c r="T1474" s="159">
        <v>2730</v>
      </c>
      <c r="U1474" s="159" t="s">
        <v>107</v>
      </c>
      <c r="V1474" s="3" t="s">
        <v>7709</v>
      </c>
      <c r="W1474" s="2">
        <v>240</v>
      </c>
      <c r="X1474" s="2"/>
      <c r="Y1474" s="2"/>
      <c r="Z1474" s="2"/>
      <c r="AA1474" s="2"/>
      <c r="AB1474" s="2"/>
      <c r="AC1474" s="2"/>
      <c r="AD1474" s="2"/>
      <c r="AE1474" s="2"/>
      <c r="AF1474" s="2"/>
      <c r="AG1474" s="2"/>
      <c r="AH1474" s="2"/>
      <c r="AI1474" s="2"/>
      <c r="AJ1474" s="2"/>
      <c r="AK1474" s="2"/>
      <c r="AL1474" s="2"/>
      <c r="AM1474" s="2"/>
      <c r="AN1474" s="2"/>
    </row>
    <row r="1475" spans="2:40">
      <c r="B1475" s="26">
        <v>2867</v>
      </c>
      <c r="C1475" s="26" t="str">
        <f t="shared" si="176"/>
        <v>Y</v>
      </c>
      <c r="D1475" s="26" t="b">
        <f t="shared" si="177"/>
        <v>0</v>
      </c>
      <c r="E1475" s="26" t="str">
        <f t="shared" si="178"/>
        <v>N</v>
      </c>
      <c r="F1475" s="2" t="s">
        <v>10075</v>
      </c>
      <c r="G1475" s="2" t="str">
        <f t="shared" si="179"/>
        <v/>
      </c>
      <c r="H1475" s="16" t="s">
        <v>424</v>
      </c>
      <c r="I1475" s="16"/>
      <c r="J1475" s="16"/>
      <c r="K1475" s="31" t="s">
        <v>7701</v>
      </c>
      <c r="L1475" s="31" t="s">
        <v>7702</v>
      </c>
      <c r="M1475" s="31" t="s">
        <v>7703</v>
      </c>
      <c r="N1475" s="2" t="s">
        <v>8695</v>
      </c>
      <c r="O1475" s="2" t="s">
        <v>7705</v>
      </c>
      <c r="P1475" s="155" t="s">
        <v>7767</v>
      </c>
      <c r="Q1475" s="2" t="s">
        <v>8729</v>
      </c>
      <c r="R1475" s="2">
        <v>96700929</v>
      </c>
      <c r="S1475" s="159" t="s">
        <v>10076</v>
      </c>
      <c r="T1475" s="159">
        <v>2867</v>
      </c>
      <c r="U1475" s="159" t="s">
        <v>107</v>
      </c>
      <c r="V1475" s="3" t="s">
        <v>7709</v>
      </c>
      <c r="W1475" s="2">
        <v>270</v>
      </c>
      <c r="X1475" s="2"/>
      <c r="Y1475" s="2"/>
      <c r="Z1475" s="2"/>
      <c r="AA1475" s="2"/>
      <c r="AB1475" s="2"/>
      <c r="AC1475" s="2"/>
      <c r="AD1475" s="2"/>
      <c r="AE1475" s="2"/>
      <c r="AF1475" s="2"/>
      <c r="AG1475" s="2"/>
      <c r="AH1475" s="2"/>
      <c r="AI1475" s="2"/>
      <c r="AJ1475" s="2"/>
      <c r="AK1475" s="2"/>
      <c r="AL1475" s="2"/>
      <c r="AM1475" s="2"/>
      <c r="AN1475" s="2"/>
    </row>
    <row r="1476" spans="2:40">
      <c r="B1476" s="26">
        <v>2868</v>
      </c>
      <c r="C1476" s="26" t="str">
        <f t="shared" si="176"/>
        <v>Y</v>
      </c>
      <c r="D1476" s="26" t="b">
        <f t="shared" si="177"/>
        <v>0</v>
      </c>
      <c r="E1476" s="26" t="str">
        <f t="shared" si="178"/>
        <v>N</v>
      </c>
      <c r="F1476" s="2" t="s">
        <v>10077</v>
      </c>
      <c r="G1476" s="2" t="str">
        <f t="shared" si="179"/>
        <v/>
      </c>
      <c r="H1476" s="16" t="s">
        <v>424</v>
      </c>
      <c r="I1476" s="16"/>
      <c r="J1476" s="16"/>
      <c r="K1476" s="31" t="s">
        <v>7701</v>
      </c>
      <c r="L1476" s="31" t="s">
        <v>7702</v>
      </c>
      <c r="M1476" s="31" t="s">
        <v>7703</v>
      </c>
      <c r="N1476" s="2" t="s">
        <v>8699</v>
      </c>
      <c r="O1476" s="2" t="s">
        <v>7705</v>
      </c>
      <c r="P1476" s="155" t="s">
        <v>7767</v>
      </c>
      <c r="Q1476" s="2" t="s">
        <v>8729</v>
      </c>
      <c r="R1476" s="2">
        <v>96700929</v>
      </c>
      <c r="S1476" s="159" t="s">
        <v>10076</v>
      </c>
      <c r="T1476" s="159">
        <v>2867</v>
      </c>
      <c r="U1476" s="159" t="s">
        <v>107</v>
      </c>
      <c r="V1476" s="3" t="s">
        <v>7709</v>
      </c>
      <c r="W1476" s="2">
        <v>270</v>
      </c>
      <c r="X1476" s="2"/>
      <c r="Y1476" s="2"/>
      <c r="Z1476" s="2"/>
      <c r="AA1476" s="2"/>
      <c r="AB1476" s="2"/>
      <c r="AC1476" s="2"/>
      <c r="AD1476" s="2"/>
      <c r="AE1476" s="2"/>
      <c r="AF1476" s="2"/>
      <c r="AG1476" s="2"/>
      <c r="AH1476" s="2"/>
      <c r="AI1476" s="2"/>
      <c r="AJ1476" s="2"/>
      <c r="AK1476" s="2"/>
      <c r="AL1476" s="2"/>
      <c r="AM1476" s="2"/>
      <c r="AN1476" s="2"/>
    </row>
    <row r="1477" spans="2:40">
      <c r="B1477" s="26">
        <v>2873</v>
      </c>
      <c r="C1477" s="26" t="str">
        <f t="shared" si="176"/>
        <v>Y</v>
      </c>
      <c r="D1477" s="26" t="b">
        <f t="shared" si="177"/>
        <v>0</v>
      </c>
      <c r="E1477" s="26" t="str">
        <f t="shared" si="178"/>
        <v>N</v>
      </c>
      <c r="F1477" s="2" t="s">
        <v>10078</v>
      </c>
      <c r="G1477" s="2" t="str">
        <f t="shared" si="179"/>
        <v/>
      </c>
      <c r="H1477" s="16" t="s">
        <v>424</v>
      </c>
      <c r="I1477" s="16"/>
      <c r="J1477" s="16"/>
      <c r="K1477" s="31" t="s">
        <v>7701</v>
      </c>
      <c r="L1477" s="31" t="s">
        <v>7702</v>
      </c>
      <c r="M1477" s="31" t="s">
        <v>7703</v>
      </c>
      <c r="N1477" s="2" t="s">
        <v>7900</v>
      </c>
      <c r="O1477" s="2" t="s">
        <v>7705</v>
      </c>
      <c r="P1477" s="155" t="s">
        <v>7788</v>
      </c>
      <c r="Q1477" s="2" t="s">
        <v>7807</v>
      </c>
      <c r="R1477" s="2">
        <v>96700932</v>
      </c>
      <c r="S1477" s="159" t="s">
        <v>10079</v>
      </c>
      <c r="T1477" s="159">
        <v>2594</v>
      </c>
      <c r="U1477" s="159" t="s">
        <v>107</v>
      </c>
      <c r="V1477" s="3" t="s">
        <v>7709</v>
      </c>
      <c r="W1477" s="2">
        <v>205</v>
      </c>
      <c r="X1477" s="2"/>
      <c r="Y1477" s="2"/>
      <c r="Z1477" s="2"/>
      <c r="AA1477" s="2"/>
      <c r="AB1477" s="2"/>
      <c r="AC1477" s="2"/>
      <c r="AD1477" s="2"/>
      <c r="AE1477" s="2"/>
      <c r="AF1477" s="2"/>
      <c r="AG1477" s="2"/>
      <c r="AH1477" s="2"/>
      <c r="AI1477" s="2"/>
      <c r="AJ1477" s="2"/>
      <c r="AK1477" s="2"/>
      <c r="AL1477" s="2"/>
      <c r="AM1477" s="2"/>
      <c r="AN1477" s="2"/>
    </row>
    <row r="1478" spans="2:40">
      <c r="B1478" s="26">
        <v>2874</v>
      </c>
      <c r="C1478" s="26" t="str">
        <f t="shared" si="176"/>
        <v>Y</v>
      </c>
      <c r="D1478" s="26" t="b">
        <f t="shared" si="177"/>
        <v>0</v>
      </c>
      <c r="E1478" s="26" t="str">
        <f t="shared" si="178"/>
        <v>N</v>
      </c>
      <c r="F1478" s="2" t="s">
        <v>10080</v>
      </c>
      <c r="G1478" s="2" t="str">
        <f t="shared" si="179"/>
        <v/>
      </c>
      <c r="H1478" s="16" t="s">
        <v>424</v>
      </c>
      <c r="I1478" s="16"/>
      <c r="J1478" s="16"/>
      <c r="K1478" s="31" t="s">
        <v>7701</v>
      </c>
      <c r="L1478" s="31" t="s">
        <v>7702</v>
      </c>
      <c r="M1478" s="31" t="s">
        <v>7703</v>
      </c>
      <c r="N1478" s="2" t="s">
        <v>7903</v>
      </c>
      <c r="O1478" s="2" t="s">
        <v>7705</v>
      </c>
      <c r="P1478" s="155" t="s">
        <v>7788</v>
      </c>
      <c r="Q1478" s="2" t="s">
        <v>7807</v>
      </c>
      <c r="R1478" s="2">
        <v>96700932</v>
      </c>
      <c r="S1478" s="159" t="s">
        <v>10079</v>
      </c>
      <c r="T1478" s="159">
        <v>2594</v>
      </c>
      <c r="U1478" s="159" t="s">
        <v>107</v>
      </c>
      <c r="V1478" s="3" t="s">
        <v>7709</v>
      </c>
      <c r="W1478" s="2">
        <v>205</v>
      </c>
      <c r="X1478" s="2"/>
      <c r="Y1478" s="2"/>
      <c r="Z1478" s="2"/>
      <c r="AA1478" s="2"/>
      <c r="AB1478" s="2"/>
      <c r="AC1478" s="2"/>
      <c r="AD1478" s="2"/>
      <c r="AE1478" s="2"/>
      <c r="AF1478" s="2"/>
      <c r="AG1478" s="2"/>
      <c r="AH1478" s="2"/>
      <c r="AI1478" s="2"/>
      <c r="AJ1478" s="2"/>
      <c r="AK1478" s="2"/>
      <c r="AL1478" s="2"/>
      <c r="AM1478" s="2"/>
      <c r="AN1478" s="2"/>
    </row>
    <row r="1479" spans="2:40">
      <c r="B1479" s="26">
        <v>2875</v>
      </c>
      <c r="C1479" s="26" t="str">
        <f t="shared" si="176"/>
        <v>Y</v>
      </c>
      <c r="D1479" s="26" t="b">
        <f t="shared" si="177"/>
        <v>0</v>
      </c>
      <c r="E1479" s="26" t="str">
        <f t="shared" si="178"/>
        <v>N</v>
      </c>
      <c r="F1479" s="2" t="s">
        <v>10081</v>
      </c>
      <c r="G1479" s="2" t="str">
        <f t="shared" si="179"/>
        <v/>
      </c>
      <c r="H1479" s="16" t="s">
        <v>424</v>
      </c>
      <c r="I1479" s="16"/>
      <c r="J1479" s="16"/>
      <c r="K1479" s="31" t="s">
        <v>7701</v>
      </c>
      <c r="L1479" s="31" t="s">
        <v>7702</v>
      </c>
      <c r="M1479" s="31" t="s">
        <v>7703</v>
      </c>
      <c r="N1479" s="2" t="s">
        <v>8187</v>
      </c>
      <c r="O1479" s="2" t="s">
        <v>7705</v>
      </c>
      <c r="P1479" s="155" t="s">
        <v>7788</v>
      </c>
      <c r="Q1479" s="2" t="s">
        <v>8083</v>
      </c>
      <c r="R1479" s="2">
        <v>96700933</v>
      </c>
      <c r="S1479" s="159" t="s">
        <v>10082</v>
      </c>
      <c r="T1479" s="159">
        <v>2730</v>
      </c>
      <c r="U1479" s="159" t="s">
        <v>107</v>
      </c>
      <c r="V1479" s="3" t="s">
        <v>7709</v>
      </c>
      <c r="W1479" s="2">
        <v>240</v>
      </c>
      <c r="X1479" s="2"/>
      <c r="Y1479" s="2"/>
      <c r="Z1479" s="2"/>
      <c r="AA1479" s="2"/>
      <c r="AB1479" s="2"/>
      <c r="AC1479" s="2"/>
      <c r="AD1479" s="2"/>
      <c r="AE1479" s="2"/>
      <c r="AF1479" s="2"/>
      <c r="AG1479" s="2"/>
      <c r="AH1479" s="2"/>
      <c r="AI1479" s="2"/>
      <c r="AJ1479" s="2"/>
      <c r="AK1479" s="2"/>
      <c r="AL1479" s="2"/>
      <c r="AM1479" s="2"/>
      <c r="AN1479" s="2"/>
    </row>
    <row r="1480" spans="2:40">
      <c r="B1480" s="26">
        <v>2876</v>
      </c>
      <c r="C1480" s="26" t="str">
        <f t="shared" si="176"/>
        <v>Y</v>
      </c>
      <c r="D1480" s="26" t="b">
        <f t="shared" si="177"/>
        <v>0</v>
      </c>
      <c r="E1480" s="26" t="str">
        <f t="shared" si="178"/>
        <v>N</v>
      </c>
      <c r="F1480" s="2" t="s">
        <v>10083</v>
      </c>
      <c r="G1480" s="2" t="str">
        <f t="shared" si="179"/>
        <v/>
      </c>
      <c r="H1480" s="16" t="s">
        <v>424</v>
      </c>
      <c r="I1480" s="16"/>
      <c r="J1480" s="16"/>
      <c r="K1480" s="31" t="s">
        <v>7701</v>
      </c>
      <c r="L1480" s="31" t="s">
        <v>7702</v>
      </c>
      <c r="M1480" s="31" t="s">
        <v>7703</v>
      </c>
      <c r="N1480" s="2" t="s">
        <v>8191</v>
      </c>
      <c r="O1480" s="2" t="s">
        <v>7705</v>
      </c>
      <c r="P1480" s="155" t="s">
        <v>7788</v>
      </c>
      <c r="Q1480" s="2" t="s">
        <v>8083</v>
      </c>
      <c r="R1480" s="2">
        <v>96700933</v>
      </c>
      <c r="S1480" s="159" t="s">
        <v>10082</v>
      </c>
      <c r="T1480" s="159">
        <v>2730</v>
      </c>
      <c r="U1480" s="159" t="s">
        <v>107</v>
      </c>
      <c r="V1480" s="3" t="s">
        <v>7709</v>
      </c>
      <c r="W1480" s="2">
        <v>240</v>
      </c>
      <c r="X1480" s="2"/>
      <c r="Y1480" s="2"/>
      <c r="Z1480" s="2"/>
      <c r="AA1480" s="2"/>
      <c r="AB1480" s="2"/>
      <c r="AC1480" s="2"/>
      <c r="AD1480" s="2"/>
      <c r="AE1480" s="2"/>
      <c r="AF1480" s="2"/>
      <c r="AG1480" s="2"/>
      <c r="AH1480" s="2"/>
      <c r="AI1480" s="2"/>
      <c r="AJ1480" s="2"/>
      <c r="AK1480" s="2"/>
      <c r="AL1480" s="2"/>
      <c r="AM1480" s="2"/>
      <c r="AN1480" s="2"/>
    </row>
    <row r="1481" spans="2:40">
      <c r="B1481" s="26">
        <v>2877</v>
      </c>
      <c r="C1481" s="26" t="str">
        <f t="shared" si="176"/>
        <v>Y</v>
      </c>
      <c r="D1481" s="26" t="b">
        <f t="shared" si="177"/>
        <v>0</v>
      </c>
      <c r="E1481" s="26" t="str">
        <f t="shared" si="178"/>
        <v>N</v>
      </c>
      <c r="F1481" s="2" t="s">
        <v>10084</v>
      </c>
      <c r="G1481" s="2" t="str">
        <f t="shared" si="179"/>
        <v/>
      </c>
      <c r="H1481" s="16" t="s">
        <v>424</v>
      </c>
      <c r="I1481" s="16"/>
      <c r="J1481" s="16"/>
      <c r="K1481" s="31" t="s">
        <v>7701</v>
      </c>
      <c r="L1481" s="31" t="s">
        <v>7702</v>
      </c>
      <c r="M1481" s="31" t="s">
        <v>7703</v>
      </c>
      <c r="N1481" s="2" t="s">
        <v>8695</v>
      </c>
      <c r="O1481" s="2" t="s">
        <v>7705</v>
      </c>
      <c r="P1481" s="155" t="s">
        <v>7788</v>
      </c>
      <c r="Q1481" s="2" t="s">
        <v>8383</v>
      </c>
      <c r="R1481" s="2">
        <v>96700934</v>
      </c>
      <c r="S1481" s="159" t="s">
        <v>10085</v>
      </c>
      <c r="T1481" s="159">
        <v>2867</v>
      </c>
      <c r="U1481" s="159" t="s">
        <v>107</v>
      </c>
      <c r="V1481" s="3" t="s">
        <v>7709</v>
      </c>
      <c r="W1481" s="2">
        <v>270</v>
      </c>
      <c r="X1481" s="2"/>
      <c r="Y1481" s="2"/>
      <c r="Z1481" s="2"/>
      <c r="AA1481" s="2"/>
      <c r="AB1481" s="2"/>
      <c r="AC1481" s="2"/>
      <c r="AD1481" s="2"/>
      <c r="AE1481" s="2"/>
      <c r="AF1481" s="2"/>
      <c r="AG1481" s="2"/>
      <c r="AH1481" s="2"/>
      <c r="AI1481" s="2"/>
      <c r="AJ1481" s="2"/>
      <c r="AK1481" s="2"/>
      <c r="AL1481" s="2"/>
      <c r="AM1481" s="2"/>
      <c r="AN1481" s="2"/>
    </row>
    <row r="1482" spans="2:40">
      <c r="B1482" s="26">
        <v>2878</v>
      </c>
      <c r="C1482" s="26" t="str">
        <f t="shared" si="176"/>
        <v>Y</v>
      </c>
      <c r="D1482" s="26" t="b">
        <f t="shared" si="177"/>
        <v>0</v>
      </c>
      <c r="E1482" s="26" t="str">
        <f t="shared" si="178"/>
        <v>N</v>
      </c>
      <c r="F1482" s="2" t="s">
        <v>10086</v>
      </c>
      <c r="G1482" s="2" t="str">
        <f t="shared" si="179"/>
        <v/>
      </c>
      <c r="H1482" s="16" t="s">
        <v>424</v>
      </c>
      <c r="I1482" s="16"/>
      <c r="J1482" s="16"/>
      <c r="K1482" s="31" t="s">
        <v>7701</v>
      </c>
      <c r="L1482" s="31" t="s">
        <v>7702</v>
      </c>
      <c r="M1482" s="31" t="s">
        <v>7703</v>
      </c>
      <c r="N1482" s="2" t="s">
        <v>8699</v>
      </c>
      <c r="O1482" s="2" t="s">
        <v>7705</v>
      </c>
      <c r="P1482" s="155" t="s">
        <v>7788</v>
      </c>
      <c r="Q1482" s="2" t="s">
        <v>8383</v>
      </c>
      <c r="R1482" s="2">
        <v>96700934</v>
      </c>
      <c r="S1482" s="159" t="s">
        <v>10085</v>
      </c>
      <c r="T1482" s="159">
        <v>2867</v>
      </c>
      <c r="U1482" s="159" t="s">
        <v>107</v>
      </c>
      <c r="V1482" s="3" t="s">
        <v>7709</v>
      </c>
      <c r="W1482" s="2">
        <v>270</v>
      </c>
      <c r="X1482" s="2"/>
      <c r="Y1482" s="2"/>
      <c r="Z1482" s="2"/>
      <c r="AA1482" s="2"/>
      <c r="AB1482" s="2"/>
      <c r="AC1482" s="2"/>
      <c r="AD1482" s="2"/>
      <c r="AE1482" s="2"/>
      <c r="AF1482" s="2"/>
      <c r="AG1482" s="2"/>
      <c r="AH1482" s="2"/>
      <c r="AI1482" s="2"/>
      <c r="AJ1482" s="2"/>
      <c r="AK1482" s="2"/>
      <c r="AL1482" s="2"/>
      <c r="AM1482" s="2"/>
      <c r="AN1482" s="2"/>
    </row>
    <row r="1483" spans="2:40">
      <c r="B1483" s="26">
        <v>2879</v>
      </c>
      <c r="C1483" s="26" t="str">
        <f t="shared" si="176"/>
        <v>Y</v>
      </c>
      <c r="D1483" s="26" t="b">
        <f t="shared" si="177"/>
        <v>0</v>
      </c>
      <c r="E1483" s="26" t="str">
        <f t="shared" si="178"/>
        <v>N</v>
      </c>
      <c r="F1483" s="2" t="s">
        <v>10087</v>
      </c>
      <c r="G1483" s="2" t="str">
        <f t="shared" si="179"/>
        <v/>
      </c>
      <c r="H1483" s="16" t="s">
        <v>424</v>
      </c>
      <c r="I1483" s="16"/>
      <c r="J1483" s="16"/>
      <c r="K1483" s="31" t="s">
        <v>7701</v>
      </c>
      <c r="L1483" s="31" t="s">
        <v>7702</v>
      </c>
      <c r="M1483" s="31" t="s">
        <v>7703</v>
      </c>
      <c r="N1483" s="2" t="s">
        <v>7762</v>
      </c>
      <c r="O1483" s="2" t="s">
        <v>7705</v>
      </c>
      <c r="P1483" s="155" t="s">
        <v>7788</v>
      </c>
      <c r="Q1483" s="2" t="s">
        <v>7807</v>
      </c>
      <c r="R1483" s="2">
        <v>96700935</v>
      </c>
      <c r="S1483" s="159" t="s">
        <v>10088</v>
      </c>
      <c r="T1483" s="159">
        <v>2800</v>
      </c>
      <c r="U1483" s="159" t="s">
        <v>107</v>
      </c>
      <c r="V1483" s="3" t="s">
        <v>7709</v>
      </c>
      <c r="W1483" s="2">
        <v>270</v>
      </c>
      <c r="X1483" s="2"/>
      <c r="Y1483" s="2"/>
      <c r="Z1483" s="2"/>
      <c r="AA1483" s="2"/>
      <c r="AB1483" s="2"/>
      <c r="AC1483" s="2"/>
      <c r="AD1483" s="2"/>
      <c r="AE1483" s="2"/>
      <c r="AF1483" s="2"/>
      <c r="AG1483" s="2"/>
      <c r="AH1483" s="2"/>
      <c r="AI1483" s="2"/>
      <c r="AJ1483" s="2"/>
      <c r="AK1483" s="2"/>
      <c r="AL1483" s="2"/>
      <c r="AM1483" s="2"/>
      <c r="AN1483" s="2"/>
    </row>
    <row r="1484" spans="2:40">
      <c r="B1484" s="26">
        <v>2880</v>
      </c>
      <c r="C1484" s="26" t="str">
        <f t="shared" si="176"/>
        <v>Y</v>
      </c>
      <c r="D1484" s="26" t="b">
        <f t="shared" si="177"/>
        <v>0</v>
      </c>
      <c r="E1484" s="26" t="str">
        <f t="shared" si="178"/>
        <v>N</v>
      </c>
      <c r="F1484" s="2" t="s">
        <v>10089</v>
      </c>
      <c r="G1484" s="2" t="str">
        <f t="shared" si="179"/>
        <v/>
      </c>
      <c r="H1484" s="16" t="s">
        <v>424</v>
      </c>
      <c r="I1484" s="16"/>
      <c r="J1484" s="16"/>
      <c r="K1484" s="31" t="s">
        <v>7701</v>
      </c>
      <c r="L1484" s="31" t="s">
        <v>7702</v>
      </c>
      <c r="M1484" s="31" t="s">
        <v>7703</v>
      </c>
      <c r="N1484" s="2" t="s">
        <v>7765</v>
      </c>
      <c r="O1484" s="2" t="s">
        <v>7705</v>
      </c>
      <c r="P1484" s="155" t="s">
        <v>7788</v>
      </c>
      <c r="Q1484" s="2" t="s">
        <v>7807</v>
      </c>
      <c r="R1484" s="2">
        <v>96700935</v>
      </c>
      <c r="S1484" s="159" t="s">
        <v>10088</v>
      </c>
      <c r="T1484" s="159">
        <v>2800</v>
      </c>
      <c r="U1484" s="159" t="s">
        <v>107</v>
      </c>
      <c r="V1484" s="3" t="s">
        <v>7709</v>
      </c>
      <c r="W1484" s="2">
        <v>270</v>
      </c>
      <c r="X1484" s="2"/>
      <c r="Y1484" s="2"/>
      <c r="Z1484" s="2"/>
      <c r="AA1484" s="2"/>
      <c r="AB1484" s="2"/>
      <c r="AC1484" s="2"/>
      <c r="AD1484" s="2"/>
      <c r="AE1484" s="2"/>
      <c r="AF1484" s="2"/>
      <c r="AG1484" s="2"/>
      <c r="AH1484" s="2"/>
      <c r="AI1484" s="2"/>
      <c r="AJ1484" s="2"/>
      <c r="AK1484" s="2"/>
      <c r="AL1484" s="2"/>
      <c r="AM1484" s="2"/>
      <c r="AN1484" s="2"/>
    </row>
    <row r="1485" spans="2:40">
      <c r="B1485" s="26">
        <v>2881</v>
      </c>
      <c r="C1485" s="26" t="str">
        <f t="shared" si="176"/>
        <v>Y</v>
      </c>
      <c r="D1485" s="26" t="b">
        <f t="shared" si="177"/>
        <v>0</v>
      </c>
      <c r="E1485" s="26" t="str">
        <f t="shared" si="178"/>
        <v>N</v>
      </c>
      <c r="F1485" s="2" t="s">
        <v>10090</v>
      </c>
      <c r="G1485" s="2" t="str">
        <f t="shared" si="179"/>
        <v/>
      </c>
      <c r="H1485" s="16" t="s">
        <v>424</v>
      </c>
      <c r="I1485" s="16"/>
      <c r="J1485" s="16"/>
      <c r="K1485" s="31" t="s">
        <v>7701</v>
      </c>
      <c r="L1485" s="31" t="s">
        <v>7702</v>
      </c>
      <c r="M1485" s="31" t="s">
        <v>7703</v>
      </c>
      <c r="N1485" s="2" t="s">
        <v>8954</v>
      </c>
      <c r="O1485" s="2" t="s">
        <v>7705</v>
      </c>
      <c r="P1485" s="155" t="s">
        <v>7788</v>
      </c>
      <c r="Q1485" s="2" t="s">
        <v>9024</v>
      </c>
      <c r="R1485" s="2">
        <v>96700936</v>
      </c>
      <c r="S1485" s="159" t="s">
        <v>10091</v>
      </c>
      <c r="T1485" s="159">
        <v>3346</v>
      </c>
      <c r="U1485" s="159" t="s">
        <v>107</v>
      </c>
      <c r="V1485" s="3" t="s">
        <v>7709</v>
      </c>
      <c r="W1485" s="2">
        <v>350</v>
      </c>
      <c r="X1485" s="2"/>
      <c r="Y1485" s="2"/>
      <c r="Z1485" s="2"/>
      <c r="AA1485" s="2"/>
      <c r="AB1485" s="2"/>
      <c r="AC1485" s="2"/>
      <c r="AD1485" s="2"/>
      <c r="AE1485" s="2"/>
      <c r="AF1485" s="2"/>
      <c r="AG1485" s="2"/>
      <c r="AH1485" s="2"/>
      <c r="AI1485" s="2"/>
      <c r="AJ1485" s="2"/>
      <c r="AK1485" s="2"/>
      <c r="AL1485" s="2"/>
      <c r="AM1485" s="2"/>
      <c r="AN1485" s="2"/>
    </row>
    <row r="1486" spans="2:40">
      <c r="B1486" s="26">
        <v>2882</v>
      </c>
      <c r="C1486" s="26" t="str">
        <f t="shared" si="176"/>
        <v>Y</v>
      </c>
      <c r="D1486" s="26" t="b">
        <f t="shared" si="177"/>
        <v>0</v>
      </c>
      <c r="E1486" s="26" t="str">
        <f t="shared" si="178"/>
        <v>N</v>
      </c>
      <c r="F1486" s="2" t="s">
        <v>10092</v>
      </c>
      <c r="G1486" s="2" t="str">
        <f t="shared" si="179"/>
        <v/>
      </c>
      <c r="H1486" s="16" t="s">
        <v>424</v>
      </c>
      <c r="I1486" s="16"/>
      <c r="J1486" s="16"/>
      <c r="K1486" s="31" t="s">
        <v>7701</v>
      </c>
      <c r="L1486" s="31" t="s">
        <v>7702</v>
      </c>
      <c r="M1486" s="31" t="s">
        <v>7703</v>
      </c>
      <c r="N1486" s="2" t="s">
        <v>8958</v>
      </c>
      <c r="O1486" s="2" t="s">
        <v>7705</v>
      </c>
      <c r="P1486" s="155" t="s">
        <v>7788</v>
      </c>
      <c r="Q1486" s="2" t="s">
        <v>9024</v>
      </c>
      <c r="R1486" s="2">
        <v>96700936</v>
      </c>
      <c r="S1486" s="159" t="s">
        <v>10091</v>
      </c>
      <c r="T1486" s="159">
        <v>3346</v>
      </c>
      <c r="U1486" s="159" t="s">
        <v>107</v>
      </c>
      <c r="V1486" s="3" t="s">
        <v>7709</v>
      </c>
      <c r="W1486" s="2">
        <v>350</v>
      </c>
      <c r="X1486" s="2"/>
      <c r="Y1486" s="2"/>
      <c r="Z1486" s="2"/>
      <c r="AA1486" s="2"/>
      <c r="AB1486" s="2"/>
      <c r="AC1486" s="2"/>
      <c r="AD1486" s="2"/>
      <c r="AE1486" s="2"/>
      <c r="AF1486" s="2"/>
      <c r="AG1486" s="2"/>
      <c r="AH1486" s="2"/>
      <c r="AI1486" s="2"/>
      <c r="AJ1486" s="2"/>
      <c r="AK1486" s="2"/>
      <c r="AL1486" s="2"/>
      <c r="AM1486" s="2"/>
      <c r="AN1486" s="2"/>
    </row>
    <row r="1487" spans="2:40">
      <c r="B1487" s="26">
        <v>2883</v>
      </c>
      <c r="C1487" s="26" t="str">
        <f t="shared" si="176"/>
        <v>Y</v>
      </c>
      <c r="D1487" s="26" t="b">
        <f t="shared" si="177"/>
        <v>0</v>
      </c>
      <c r="E1487" s="26" t="str">
        <f t="shared" si="178"/>
        <v>N</v>
      </c>
      <c r="F1487" s="2" t="s">
        <v>10093</v>
      </c>
      <c r="G1487" s="2" t="str">
        <f t="shared" si="179"/>
        <v/>
      </c>
      <c r="H1487" s="16" t="s">
        <v>424</v>
      </c>
      <c r="I1487" s="16"/>
      <c r="J1487" s="16"/>
      <c r="K1487" s="31" t="s">
        <v>7701</v>
      </c>
      <c r="L1487" s="31" t="s">
        <v>7702</v>
      </c>
      <c r="M1487" s="31" t="s">
        <v>7703</v>
      </c>
      <c r="N1487" s="2" t="s">
        <v>8326</v>
      </c>
      <c r="O1487" s="2" t="s">
        <v>7705</v>
      </c>
      <c r="P1487" s="155" t="s">
        <v>7788</v>
      </c>
      <c r="Q1487" s="2" t="s">
        <v>8083</v>
      </c>
      <c r="R1487" s="2">
        <v>96700937</v>
      </c>
      <c r="S1487" s="159" t="s">
        <v>10094</v>
      </c>
      <c r="T1487" s="159">
        <v>3209</v>
      </c>
      <c r="U1487" s="159" t="s">
        <v>107</v>
      </c>
      <c r="V1487" s="3" t="s">
        <v>7709</v>
      </c>
      <c r="W1487" s="2">
        <v>350</v>
      </c>
      <c r="X1487" s="2"/>
      <c r="Y1487" s="2"/>
      <c r="Z1487" s="2"/>
      <c r="AA1487" s="2"/>
      <c r="AB1487" s="2"/>
      <c r="AC1487" s="2"/>
      <c r="AD1487" s="2"/>
      <c r="AE1487" s="2"/>
      <c r="AF1487" s="2"/>
      <c r="AG1487" s="2"/>
      <c r="AH1487" s="2"/>
      <c r="AI1487" s="2"/>
      <c r="AJ1487" s="2"/>
      <c r="AK1487" s="2"/>
      <c r="AL1487" s="2"/>
      <c r="AM1487" s="2"/>
      <c r="AN1487" s="2"/>
    </row>
    <row r="1488" spans="2:40">
      <c r="B1488" s="26">
        <v>2884</v>
      </c>
      <c r="C1488" s="26" t="str">
        <f t="shared" si="176"/>
        <v>Y</v>
      </c>
      <c r="D1488" s="26" t="b">
        <f t="shared" si="177"/>
        <v>0</v>
      </c>
      <c r="E1488" s="26" t="str">
        <f t="shared" si="178"/>
        <v>N</v>
      </c>
      <c r="F1488" s="2" t="s">
        <v>10095</v>
      </c>
      <c r="G1488" s="2" t="str">
        <f t="shared" si="179"/>
        <v/>
      </c>
      <c r="H1488" s="16" t="s">
        <v>424</v>
      </c>
      <c r="I1488" s="16"/>
      <c r="J1488" s="16"/>
      <c r="K1488" s="31" t="s">
        <v>7701</v>
      </c>
      <c r="L1488" s="31" t="s">
        <v>7702</v>
      </c>
      <c r="M1488" s="31" t="s">
        <v>7703</v>
      </c>
      <c r="N1488" s="2" t="s">
        <v>8329</v>
      </c>
      <c r="O1488" s="2" t="s">
        <v>7705</v>
      </c>
      <c r="P1488" s="155" t="s">
        <v>7788</v>
      </c>
      <c r="Q1488" s="2" t="s">
        <v>8083</v>
      </c>
      <c r="R1488" s="2">
        <v>96700937</v>
      </c>
      <c r="S1488" s="159" t="s">
        <v>10094</v>
      </c>
      <c r="T1488" s="159">
        <v>3209</v>
      </c>
      <c r="U1488" s="159" t="s">
        <v>107</v>
      </c>
      <c r="V1488" s="3" t="s">
        <v>7709</v>
      </c>
      <c r="W1488" s="2">
        <v>350</v>
      </c>
      <c r="X1488" s="2"/>
      <c r="Y1488" s="2"/>
      <c r="Z1488" s="2"/>
      <c r="AA1488" s="2"/>
      <c r="AB1488" s="2"/>
      <c r="AC1488" s="2"/>
      <c r="AD1488" s="2"/>
      <c r="AE1488" s="2"/>
      <c r="AF1488" s="2"/>
      <c r="AG1488" s="2"/>
      <c r="AH1488" s="2"/>
      <c r="AI1488" s="2"/>
      <c r="AJ1488" s="2"/>
      <c r="AK1488" s="2"/>
      <c r="AL1488" s="2"/>
      <c r="AM1488" s="2"/>
      <c r="AN1488" s="2"/>
    </row>
    <row r="1489" spans="2:40">
      <c r="B1489" s="26">
        <v>2885</v>
      </c>
      <c r="C1489" s="26" t="str">
        <f t="shared" si="176"/>
        <v>Y</v>
      </c>
      <c r="D1489" s="26" t="b">
        <f t="shared" si="177"/>
        <v>0</v>
      </c>
      <c r="E1489" s="26" t="str">
        <f t="shared" si="178"/>
        <v>N</v>
      </c>
      <c r="F1489" s="2" t="s">
        <v>10096</v>
      </c>
      <c r="G1489" s="2" t="str">
        <f t="shared" si="179"/>
        <v/>
      </c>
      <c r="H1489" s="16" t="s">
        <v>424</v>
      </c>
      <c r="I1489" s="16"/>
      <c r="J1489" s="16"/>
      <c r="K1489" s="31" t="s">
        <v>7701</v>
      </c>
      <c r="L1489" s="31" t="s">
        <v>7702</v>
      </c>
      <c r="M1489" s="31" t="s">
        <v>7703</v>
      </c>
      <c r="N1489" s="2" t="s">
        <v>8982</v>
      </c>
      <c r="O1489" s="2" t="s">
        <v>7705</v>
      </c>
      <c r="P1489" s="155" t="s">
        <v>7788</v>
      </c>
      <c r="Q1489" s="2" t="s">
        <v>9031</v>
      </c>
      <c r="R1489" s="2">
        <v>96700938</v>
      </c>
      <c r="S1489" s="159" t="s">
        <v>10097</v>
      </c>
      <c r="T1489" s="159">
        <v>4707</v>
      </c>
      <c r="U1489" s="159" t="s">
        <v>107</v>
      </c>
      <c r="V1489" s="3" t="s">
        <v>7709</v>
      </c>
      <c r="W1489" s="2">
        <v>420</v>
      </c>
      <c r="X1489" s="2"/>
      <c r="Y1489" s="2"/>
      <c r="Z1489" s="2"/>
      <c r="AA1489" s="2"/>
      <c r="AB1489" s="2"/>
      <c r="AC1489" s="2"/>
      <c r="AD1489" s="2"/>
      <c r="AE1489" s="2"/>
      <c r="AF1489" s="2"/>
      <c r="AG1489" s="2"/>
      <c r="AH1489" s="2"/>
      <c r="AI1489" s="2"/>
      <c r="AJ1489" s="2"/>
      <c r="AK1489" s="2"/>
      <c r="AL1489" s="2"/>
      <c r="AM1489" s="2"/>
      <c r="AN1489" s="2"/>
    </row>
    <row r="1490" spans="2:40">
      <c r="B1490" s="26">
        <v>2886</v>
      </c>
      <c r="C1490" s="26" t="str">
        <f t="shared" si="176"/>
        <v>Y</v>
      </c>
      <c r="D1490" s="26" t="b">
        <f t="shared" si="177"/>
        <v>0</v>
      </c>
      <c r="E1490" s="26" t="str">
        <f t="shared" si="178"/>
        <v>N</v>
      </c>
      <c r="F1490" s="2" t="s">
        <v>10098</v>
      </c>
      <c r="G1490" s="2" t="str">
        <f t="shared" si="179"/>
        <v/>
      </c>
      <c r="H1490" s="16" t="s">
        <v>424</v>
      </c>
      <c r="I1490" s="16"/>
      <c r="J1490" s="16"/>
      <c r="K1490" s="31" t="s">
        <v>7701</v>
      </c>
      <c r="L1490" s="31" t="s">
        <v>7702</v>
      </c>
      <c r="M1490" s="31" t="s">
        <v>7703</v>
      </c>
      <c r="N1490" s="2" t="s">
        <v>8986</v>
      </c>
      <c r="O1490" s="2" t="s">
        <v>7705</v>
      </c>
      <c r="P1490" s="155" t="s">
        <v>7788</v>
      </c>
      <c r="Q1490" s="2" t="s">
        <v>9031</v>
      </c>
      <c r="R1490" s="2">
        <v>96700938</v>
      </c>
      <c r="S1490" s="159" t="s">
        <v>10099</v>
      </c>
      <c r="T1490" s="159">
        <v>4707</v>
      </c>
      <c r="U1490" s="159" t="s">
        <v>107</v>
      </c>
      <c r="V1490" s="3" t="s">
        <v>7709</v>
      </c>
      <c r="W1490" s="2">
        <v>420</v>
      </c>
      <c r="X1490" s="2"/>
      <c r="Y1490" s="2"/>
      <c r="Z1490" s="2"/>
      <c r="AA1490" s="2"/>
      <c r="AB1490" s="2"/>
      <c r="AC1490" s="2"/>
      <c r="AD1490" s="2"/>
      <c r="AE1490" s="2"/>
      <c r="AF1490" s="2"/>
      <c r="AG1490" s="2"/>
      <c r="AH1490" s="2"/>
      <c r="AI1490" s="2"/>
      <c r="AJ1490" s="2"/>
      <c r="AK1490" s="2"/>
      <c r="AL1490" s="2"/>
      <c r="AM1490" s="2"/>
      <c r="AN1490" s="2"/>
    </row>
    <row r="1491" spans="2:40">
      <c r="B1491" s="26">
        <v>2887</v>
      </c>
      <c r="C1491" s="26" t="str">
        <f t="shared" si="176"/>
        <v>Y</v>
      </c>
      <c r="D1491" s="26" t="b">
        <f t="shared" si="177"/>
        <v>0</v>
      </c>
      <c r="E1491" s="26" t="str">
        <f t="shared" si="178"/>
        <v>N</v>
      </c>
      <c r="F1491" s="2" t="s">
        <v>10100</v>
      </c>
      <c r="G1491" s="2" t="str">
        <f t="shared" si="179"/>
        <v/>
      </c>
      <c r="H1491" s="16" t="s">
        <v>424</v>
      </c>
      <c r="I1491" s="16"/>
      <c r="J1491" s="16"/>
      <c r="K1491" s="31" t="s">
        <v>7701</v>
      </c>
      <c r="L1491" s="31" t="s">
        <v>7702</v>
      </c>
      <c r="M1491" s="31" t="s">
        <v>7703</v>
      </c>
      <c r="N1491" s="2" t="s">
        <v>8331</v>
      </c>
      <c r="O1491" s="2" t="s">
        <v>7705</v>
      </c>
      <c r="P1491" s="155" t="s">
        <v>7788</v>
      </c>
      <c r="Q1491" s="2" t="s">
        <v>9024</v>
      </c>
      <c r="R1491" s="2">
        <v>96700939</v>
      </c>
      <c r="S1491" s="159" t="s">
        <v>10101</v>
      </c>
      <c r="T1491" s="159">
        <v>4707</v>
      </c>
      <c r="U1491" s="159" t="s">
        <v>107</v>
      </c>
      <c r="V1491" s="3" t="s">
        <v>7709</v>
      </c>
      <c r="W1491" s="2">
        <v>420</v>
      </c>
      <c r="X1491" s="2"/>
      <c r="Y1491" s="2"/>
      <c r="Z1491" s="2"/>
      <c r="AA1491" s="2"/>
      <c r="AB1491" s="2"/>
      <c r="AC1491" s="2"/>
      <c r="AD1491" s="2"/>
      <c r="AE1491" s="2"/>
      <c r="AF1491" s="2"/>
      <c r="AG1491" s="2"/>
      <c r="AH1491" s="2"/>
      <c r="AI1491" s="2"/>
      <c r="AJ1491" s="2"/>
      <c r="AK1491" s="2"/>
      <c r="AL1491" s="2"/>
      <c r="AM1491" s="2"/>
      <c r="AN1491" s="2"/>
    </row>
    <row r="1492" spans="2:40">
      <c r="B1492" s="26">
        <v>2888</v>
      </c>
      <c r="C1492" s="26" t="str">
        <f t="shared" si="176"/>
        <v>Y</v>
      </c>
      <c r="D1492" s="26" t="b">
        <f t="shared" si="177"/>
        <v>0</v>
      </c>
      <c r="E1492" s="26" t="str">
        <f t="shared" si="178"/>
        <v>N</v>
      </c>
      <c r="F1492" s="2" t="s">
        <v>10102</v>
      </c>
      <c r="G1492" s="2" t="str">
        <f t="shared" si="179"/>
        <v/>
      </c>
      <c r="H1492" s="16" t="s">
        <v>424</v>
      </c>
      <c r="I1492" s="16"/>
      <c r="J1492" s="16"/>
      <c r="K1492" s="31" t="s">
        <v>7701</v>
      </c>
      <c r="L1492" s="31" t="s">
        <v>7702</v>
      </c>
      <c r="M1492" s="31" t="s">
        <v>7703</v>
      </c>
      <c r="N1492" s="2" t="s">
        <v>8335</v>
      </c>
      <c r="O1492" s="2" t="s">
        <v>7705</v>
      </c>
      <c r="P1492" s="155" t="s">
        <v>7788</v>
      </c>
      <c r="Q1492" s="2" t="s">
        <v>9024</v>
      </c>
      <c r="R1492" s="2">
        <v>96700939</v>
      </c>
      <c r="S1492" s="159" t="s">
        <v>10103</v>
      </c>
      <c r="T1492" s="159">
        <v>4707</v>
      </c>
      <c r="U1492" s="159" t="s">
        <v>107</v>
      </c>
      <c r="V1492" s="3" t="s">
        <v>7709</v>
      </c>
      <c r="W1492" s="2">
        <v>420</v>
      </c>
      <c r="X1492" s="2"/>
      <c r="Y1492" s="2"/>
      <c r="Z1492" s="2"/>
      <c r="AA1492" s="2"/>
      <c r="AB1492" s="2"/>
      <c r="AC1492" s="2"/>
      <c r="AD1492" s="2"/>
      <c r="AE1492" s="2"/>
      <c r="AF1492" s="2"/>
      <c r="AG1492" s="2"/>
      <c r="AH1492" s="2"/>
      <c r="AI1492" s="2"/>
      <c r="AJ1492" s="2"/>
      <c r="AK1492" s="2"/>
      <c r="AL1492" s="2"/>
      <c r="AM1492" s="2"/>
      <c r="AN1492" s="2"/>
    </row>
    <row r="1493" spans="2:40">
      <c r="B1493" s="26">
        <v>2889</v>
      </c>
      <c r="C1493" s="26" t="str">
        <f t="shared" si="176"/>
        <v>Y</v>
      </c>
      <c r="D1493" s="26" t="b">
        <f t="shared" si="177"/>
        <v>0</v>
      </c>
      <c r="E1493" s="26" t="str">
        <f t="shared" si="178"/>
        <v>N</v>
      </c>
      <c r="F1493" s="2" t="s">
        <v>10104</v>
      </c>
      <c r="G1493" s="2" t="str">
        <f t="shared" si="179"/>
        <v/>
      </c>
      <c r="H1493" s="16" t="s">
        <v>424</v>
      </c>
      <c r="I1493" s="16"/>
      <c r="J1493" s="16"/>
      <c r="K1493" s="31" t="s">
        <v>7701</v>
      </c>
      <c r="L1493" s="31" t="s">
        <v>7702</v>
      </c>
      <c r="M1493" s="31" t="s">
        <v>7703</v>
      </c>
      <c r="N1493" s="17" t="s">
        <v>9465</v>
      </c>
      <c r="O1493" s="2" t="s">
        <v>7705</v>
      </c>
      <c r="P1493" s="155" t="s">
        <v>7788</v>
      </c>
      <c r="Q1493" s="2" t="s">
        <v>9031</v>
      </c>
      <c r="R1493" s="2">
        <v>96700940</v>
      </c>
      <c r="S1493" s="159" t="s">
        <v>10105</v>
      </c>
      <c r="T1493" s="159">
        <v>5250</v>
      </c>
      <c r="U1493" s="159" t="s">
        <v>107</v>
      </c>
      <c r="V1493" s="3" t="s">
        <v>7709</v>
      </c>
      <c r="W1493" s="2">
        <v>600</v>
      </c>
      <c r="X1493" s="2"/>
      <c r="Y1493" s="2"/>
      <c r="Z1493" s="2"/>
      <c r="AA1493" s="2"/>
      <c r="AB1493" s="2"/>
      <c r="AC1493" s="2"/>
      <c r="AD1493" s="2"/>
      <c r="AE1493" s="2"/>
      <c r="AF1493" s="2"/>
      <c r="AG1493" s="2"/>
      <c r="AH1493" s="2"/>
      <c r="AI1493" s="2"/>
      <c r="AJ1493" s="2"/>
      <c r="AK1493" s="2"/>
      <c r="AL1493" s="2"/>
      <c r="AM1493" s="2"/>
      <c r="AN1493" s="2"/>
    </row>
    <row r="1494" spans="2:40">
      <c r="B1494" s="26">
        <v>2890</v>
      </c>
      <c r="C1494" s="26" t="str">
        <f t="shared" si="176"/>
        <v>Y</v>
      </c>
      <c r="D1494" s="26" t="b">
        <f t="shared" si="177"/>
        <v>0</v>
      </c>
      <c r="E1494" s="26" t="str">
        <f t="shared" si="178"/>
        <v>N</v>
      </c>
      <c r="F1494" s="2" t="s">
        <v>10106</v>
      </c>
      <c r="G1494" s="2" t="str">
        <f t="shared" si="179"/>
        <v/>
      </c>
      <c r="H1494" s="16" t="s">
        <v>424</v>
      </c>
      <c r="I1494" s="16"/>
      <c r="J1494" s="16"/>
      <c r="K1494" s="31" t="s">
        <v>7701</v>
      </c>
      <c r="L1494" s="31" t="s">
        <v>7702</v>
      </c>
      <c r="M1494" s="31" t="s">
        <v>7703</v>
      </c>
      <c r="N1494" s="17" t="s">
        <v>8338</v>
      </c>
      <c r="O1494" s="2" t="s">
        <v>7705</v>
      </c>
      <c r="P1494" s="155" t="s">
        <v>7788</v>
      </c>
      <c r="Q1494" s="2" t="s">
        <v>9031</v>
      </c>
      <c r="R1494" s="2">
        <v>96700940</v>
      </c>
      <c r="S1494" s="159" t="s">
        <v>10107</v>
      </c>
      <c r="T1494" s="159">
        <v>5250</v>
      </c>
      <c r="U1494" s="159" t="s">
        <v>107</v>
      </c>
      <c r="V1494" s="3" t="s">
        <v>7709</v>
      </c>
      <c r="W1494" s="2">
        <v>600</v>
      </c>
      <c r="X1494" s="2"/>
      <c r="Y1494" s="2"/>
      <c r="Z1494" s="2"/>
      <c r="AA1494" s="2"/>
      <c r="AB1494" s="2"/>
      <c r="AC1494" s="2"/>
      <c r="AD1494" s="2"/>
      <c r="AE1494" s="2"/>
      <c r="AF1494" s="2"/>
      <c r="AG1494" s="2"/>
      <c r="AH1494" s="2"/>
      <c r="AI1494" s="2"/>
      <c r="AJ1494" s="2"/>
      <c r="AK1494" s="2"/>
      <c r="AL1494" s="2"/>
      <c r="AM1494" s="2"/>
      <c r="AN1494" s="2"/>
    </row>
    <row r="1495" spans="2:40">
      <c r="B1495" s="26">
        <v>2891</v>
      </c>
      <c r="C1495" s="26" t="str">
        <f t="shared" si="176"/>
        <v>Y</v>
      </c>
      <c r="D1495" s="26" t="b">
        <f t="shared" si="177"/>
        <v>0</v>
      </c>
      <c r="E1495" s="26" t="str">
        <f t="shared" si="178"/>
        <v>N</v>
      </c>
      <c r="F1495" s="2" t="s">
        <v>10108</v>
      </c>
      <c r="G1495" s="2" t="str">
        <f t="shared" si="179"/>
        <v/>
      </c>
      <c r="H1495" s="16" t="s">
        <v>424</v>
      </c>
      <c r="I1495" s="16"/>
      <c r="J1495" s="16"/>
      <c r="K1495" s="31" t="s">
        <v>7701</v>
      </c>
      <c r="L1495" s="31" t="s">
        <v>7702</v>
      </c>
      <c r="M1495" s="31" t="s">
        <v>7703</v>
      </c>
      <c r="N1495" s="8" t="s">
        <v>9743</v>
      </c>
      <c r="O1495" s="2" t="s">
        <v>7705</v>
      </c>
      <c r="P1495" s="155" t="s">
        <v>7788</v>
      </c>
      <c r="Q1495" s="2" t="s">
        <v>9031</v>
      </c>
      <c r="R1495" s="2">
        <v>96700941</v>
      </c>
      <c r="S1495" s="159" t="s">
        <v>10109</v>
      </c>
      <c r="T1495" s="159">
        <v>5250</v>
      </c>
      <c r="U1495" s="159" t="s">
        <v>107</v>
      </c>
      <c r="V1495" s="3" t="s">
        <v>7709</v>
      </c>
      <c r="W1495" s="2">
        <v>600</v>
      </c>
      <c r="X1495" s="2"/>
      <c r="Y1495" s="2"/>
      <c r="Z1495" s="2"/>
      <c r="AA1495" s="2"/>
      <c r="AB1495" s="2"/>
      <c r="AC1495" s="2"/>
      <c r="AD1495" s="2"/>
      <c r="AE1495" s="2"/>
      <c r="AF1495" s="2"/>
      <c r="AG1495" s="2"/>
      <c r="AH1495" s="2"/>
      <c r="AI1495" s="2"/>
      <c r="AJ1495" s="2"/>
      <c r="AK1495" s="2"/>
      <c r="AL1495" s="2"/>
      <c r="AM1495" s="2"/>
      <c r="AN1495" s="2"/>
    </row>
    <row r="1496" spans="2:40">
      <c r="B1496" s="26">
        <v>2911</v>
      </c>
      <c r="C1496" s="26" t="str">
        <f t="shared" ref="C1496:C1525" si="180">IF(K1496 = "BaseplateSteel","Y","N")</f>
        <v>Y</v>
      </c>
      <c r="D1496" s="26" t="b">
        <f t="shared" ref="D1496:D1525" si="181">OR(P1496 = "Woods_Sureflex", P1496 = "Falk_T10_Grid")</f>
        <v>1</v>
      </c>
      <c r="E1496" s="26" t="str">
        <f t="shared" ref="E1496:E1525" si="182">IF(AND(C1496="Y", D1496=TRUE),"Y","N")</f>
        <v>Y</v>
      </c>
      <c r="F1496" s="2" t="s">
        <v>10110</v>
      </c>
      <c r="G1496" s="2" t="str">
        <f t="shared" ref="G1496:G1525" si="183">IF(E1496="Y",F1496,"")</f>
        <v>ConTab_BOM_KP_Baseplates_2911</v>
      </c>
      <c r="H1496" s="16" t="s">
        <v>424</v>
      </c>
      <c r="I1496" s="16"/>
      <c r="J1496" s="16"/>
      <c r="K1496" s="31" t="s">
        <v>7701</v>
      </c>
      <c r="L1496" s="31" t="s">
        <v>7702</v>
      </c>
      <c r="M1496" s="31" t="s">
        <v>7703</v>
      </c>
      <c r="N1496" s="2" t="s">
        <v>7900</v>
      </c>
      <c r="O1496" s="2" t="s">
        <v>7814</v>
      </c>
      <c r="P1496" s="155" t="s">
        <v>7706</v>
      </c>
      <c r="Q1496" s="2" t="s">
        <v>8183</v>
      </c>
      <c r="R1496" s="2" t="s">
        <v>544</v>
      </c>
      <c r="S1496" s="159" t="s">
        <v>10111</v>
      </c>
      <c r="T1496" s="159">
        <v>2289</v>
      </c>
      <c r="U1496" s="159" t="s">
        <v>107</v>
      </c>
      <c r="V1496" s="3" t="s">
        <v>7709</v>
      </c>
      <c r="W1496" s="2">
        <v>205</v>
      </c>
      <c r="X1496" s="2"/>
      <c r="Y1496" s="2"/>
      <c r="Z1496" s="2"/>
      <c r="AA1496" s="2"/>
      <c r="AB1496" s="2"/>
      <c r="AC1496" s="2"/>
      <c r="AD1496" s="2"/>
      <c r="AE1496" s="2"/>
      <c r="AF1496" s="2"/>
      <c r="AG1496" s="2"/>
      <c r="AH1496" s="2"/>
      <c r="AI1496" s="2"/>
      <c r="AJ1496" s="2"/>
      <c r="AK1496" s="2"/>
      <c r="AL1496" s="2"/>
      <c r="AM1496" s="2"/>
      <c r="AN1496" s="2"/>
    </row>
    <row r="1497" spans="2:40">
      <c r="B1497" s="26">
        <v>2912</v>
      </c>
      <c r="C1497" s="26" t="str">
        <f t="shared" si="180"/>
        <v>Y</v>
      </c>
      <c r="D1497" s="26" t="b">
        <f t="shared" si="181"/>
        <v>1</v>
      </c>
      <c r="E1497" s="26" t="str">
        <f t="shared" si="182"/>
        <v>Y</v>
      </c>
      <c r="F1497" s="2" t="s">
        <v>10112</v>
      </c>
      <c r="G1497" s="2" t="str">
        <f t="shared" si="183"/>
        <v>ConTab_BOM_KP_Baseplates_2912</v>
      </c>
      <c r="H1497" s="16" t="s">
        <v>424</v>
      </c>
      <c r="I1497" s="16"/>
      <c r="J1497" s="16"/>
      <c r="K1497" s="31" t="s">
        <v>7701</v>
      </c>
      <c r="L1497" s="31" t="s">
        <v>7702</v>
      </c>
      <c r="M1497" s="31" t="s">
        <v>7703</v>
      </c>
      <c r="N1497" s="2" t="s">
        <v>7903</v>
      </c>
      <c r="O1497" s="2" t="s">
        <v>7814</v>
      </c>
      <c r="P1497" s="155" t="s">
        <v>7706</v>
      </c>
      <c r="Q1497" s="2" t="s">
        <v>8183</v>
      </c>
      <c r="R1497" s="2" t="s">
        <v>544</v>
      </c>
      <c r="S1497" s="159" t="s">
        <v>10111</v>
      </c>
      <c r="T1497" s="159">
        <v>2289</v>
      </c>
      <c r="U1497" s="159" t="s">
        <v>107</v>
      </c>
      <c r="V1497" s="3" t="s">
        <v>7709</v>
      </c>
      <c r="W1497" s="2">
        <v>205</v>
      </c>
      <c r="X1497" s="2"/>
      <c r="Y1497" s="2"/>
      <c r="Z1497" s="2"/>
      <c r="AA1497" s="2"/>
      <c r="AB1497" s="2"/>
      <c r="AC1497" s="2"/>
      <c r="AD1497" s="2"/>
      <c r="AE1497" s="2"/>
      <c r="AF1497" s="2"/>
      <c r="AG1497" s="2"/>
      <c r="AH1497" s="2"/>
      <c r="AI1497" s="2"/>
      <c r="AJ1497" s="2"/>
      <c r="AK1497" s="2"/>
      <c r="AL1497" s="2"/>
      <c r="AM1497" s="2"/>
      <c r="AN1497" s="2"/>
    </row>
    <row r="1498" spans="2:40">
      <c r="B1498" s="26">
        <v>2913</v>
      </c>
      <c r="C1498" s="26" t="str">
        <f t="shared" si="180"/>
        <v>Y</v>
      </c>
      <c r="D1498" s="26" t="b">
        <f t="shared" si="181"/>
        <v>1</v>
      </c>
      <c r="E1498" s="26" t="str">
        <f t="shared" si="182"/>
        <v>Y</v>
      </c>
      <c r="F1498" s="2" t="s">
        <v>10113</v>
      </c>
      <c r="G1498" s="2" t="str">
        <f t="shared" si="183"/>
        <v>ConTab_BOM_KP_Baseplates_2913</v>
      </c>
      <c r="H1498" s="16" t="s">
        <v>424</v>
      </c>
      <c r="I1498" s="16"/>
      <c r="J1498" s="16"/>
      <c r="K1498" s="31" t="s">
        <v>7701</v>
      </c>
      <c r="L1498" s="31" t="s">
        <v>7702</v>
      </c>
      <c r="M1498" s="31" t="s">
        <v>7703</v>
      </c>
      <c r="N1498" s="2" t="s">
        <v>8187</v>
      </c>
      <c r="O1498" s="2" t="s">
        <v>7814</v>
      </c>
      <c r="P1498" s="155" t="s">
        <v>7706</v>
      </c>
      <c r="Q1498" s="2" t="s">
        <v>8188</v>
      </c>
      <c r="R1498" s="2" t="s">
        <v>544</v>
      </c>
      <c r="S1498" s="159" t="s">
        <v>10114</v>
      </c>
      <c r="T1498" s="159">
        <v>2425</v>
      </c>
      <c r="U1498" s="159" t="s">
        <v>107</v>
      </c>
      <c r="V1498" s="3" t="s">
        <v>7709</v>
      </c>
      <c r="W1498" s="2">
        <v>240</v>
      </c>
      <c r="X1498" s="2"/>
      <c r="Y1498" s="2"/>
      <c r="Z1498" s="2"/>
      <c r="AA1498" s="2"/>
      <c r="AB1498" s="2"/>
      <c r="AC1498" s="2"/>
      <c r="AD1498" s="2"/>
      <c r="AE1498" s="2"/>
      <c r="AF1498" s="2"/>
      <c r="AG1498" s="2"/>
      <c r="AH1498" s="2"/>
      <c r="AI1498" s="2"/>
      <c r="AJ1498" s="2"/>
      <c r="AK1498" s="2"/>
      <c r="AL1498" s="2"/>
      <c r="AM1498" s="2"/>
      <c r="AN1498" s="2"/>
    </row>
    <row r="1499" spans="2:40">
      <c r="B1499" s="26">
        <v>2914</v>
      </c>
      <c r="C1499" s="26" t="str">
        <f t="shared" si="180"/>
        <v>Y</v>
      </c>
      <c r="D1499" s="26" t="b">
        <f t="shared" si="181"/>
        <v>1</v>
      </c>
      <c r="E1499" s="26" t="str">
        <f t="shared" si="182"/>
        <v>Y</v>
      </c>
      <c r="F1499" s="2" t="s">
        <v>10115</v>
      </c>
      <c r="G1499" s="2" t="str">
        <f t="shared" si="183"/>
        <v>ConTab_BOM_KP_Baseplates_2914</v>
      </c>
      <c r="H1499" s="16" t="s">
        <v>424</v>
      </c>
      <c r="I1499" s="16"/>
      <c r="J1499" s="16"/>
      <c r="K1499" s="31" t="s">
        <v>7701</v>
      </c>
      <c r="L1499" s="31" t="s">
        <v>7702</v>
      </c>
      <c r="M1499" s="31" t="s">
        <v>7703</v>
      </c>
      <c r="N1499" s="2" t="s">
        <v>8191</v>
      </c>
      <c r="O1499" s="2" t="s">
        <v>7814</v>
      </c>
      <c r="P1499" s="155" t="s">
        <v>7706</v>
      </c>
      <c r="Q1499" s="2" t="s">
        <v>8188</v>
      </c>
      <c r="R1499" s="2" t="s">
        <v>544</v>
      </c>
      <c r="S1499" s="159" t="s">
        <v>10114</v>
      </c>
      <c r="T1499" s="159">
        <v>2425</v>
      </c>
      <c r="U1499" s="159" t="s">
        <v>107</v>
      </c>
      <c r="V1499" s="3" t="s">
        <v>7709</v>
      </c>
      <c r="W1499" s="2">
        <v>240</v>
      </c>
      <c r="X1499" s="2"/>
      <c r="Y1499" s="2"/>
      <c r="Z1499" s="2"/>
      <c r="AA1499" s="2"/>
      <c r="AB1499" s="2"/>
      <c r="AC1499" s="2"/>
      <c r="AD1499" s="2"/>
      <c r="AE1499" s="2"/>
      <c r="AF1499" s="2"/>
      <c r="AG1499" s="2"/>
      <c r="AH1499" s="2"/>
      <c r="AI1499" s="2"/>
      <c r="AJ1499" s="2"/>
      <c r="AK1499" s="2"/>
      <c r="AL1499" s="2"/>
      <c r="AM1499" s="2"/>
      <c r="AN1499" s="2"/>
    </row>
    <row r="1500" spans="2:40">
      <c r="B1500" s="26">
        <v>2915</v>
      </c>
      <c r="C1500" s="26" t="str">
        <f t="shared" si="180"/>
        <v>Y</v>
      </c>
      <c r="D1500" s="26" t="b">
        <f t="shared" si="181"/>
        <v>1</v>
      </c>
      <c r="E1500" s="26" t="str">
        <f t="shared" si="182"/>
        <v>Y</v>
      </c>
      <c r="F1500" s="2" t="s">
        <v>10116</v>
      </c>
      <c r="G1500" s="2" t="str">
        <f t="shared" si="183"/>
        <v>ConTab_BOM_KP_Baseplates_2915</v>
      </c>
      <c r="H1500" s="16" t="s">
        <v>424</v>
      </c>
      <c r="I1500" s="16"/>
      <c r="J1500" s="16"/>
      <c r="K1500" s="31" t="s">
        <v>7701</v>
      </c>
      <c r="L1500" s="31" t="s">
        <v>7702</v>
      </c>
      <c r="M1500" s="31" t="s">
        <v>7703</v>
      </c>
      <c r="N1500" s="2" t="s">
        <v>8695</v>
      </c>
      <c r="O1500" s="2" t="s">
        <v>7814</v>
      </c>
      <c r="P1500" s="155" t="s">
        <v>7706</v>
      </c>
      <c r="Q1500" s="2" t="s">
        <v>8696</v>
      </c>
      <c r="R1500" s="2" t="s">
        <v>544</v>
      </c>
      <c r="S1500" s="159" t="s">
        <v>10117</v>
      </c>
      <c r="T1500" s="159">
        <v>2562</v>
      </c>
      <c r="U1500" s="159" t="s">
        <v>107</v>
      </c>
      <c r="V1500" s="3" t="s">
        <v>7709</v>
      </c>
      <c r="W1500" s="2">
        <v>270</v>
      </c>
      <c r="X1500" s="2"/>
      <c r="Y1500" s="2"/>
      <c r="Z1500" s="2"/>
      <c r="AA1500" s="2"/>
      <c r="AB1500" s="2"/>
      <c r="AC1500" s="2"/>
      <c r="AD1500" s="2"/>
      <c r="AE1500" s="2"/>
      <c r="AF1500" s="2"/>
      <c r="AG1500" s="2"/>
      <c r="AH1500" s="2"/>
      <c r="AI1500" s="2"/>
      <c r="AJ1500" s="2"/>
      <c r="AK1500" s="2"/>
      <c r="AL1500" s="2"/>
      <c r="AM1500" s="2"/>
      <c r="AN1500" s="2"/>
    </row>
    <row r="1501" spans="2:40">
      <c r="B1501" s="26">
        <v>2916</v>
      </c>
      <c r="C1501" s="26" t="str">
        <f t="shared" si="180"/>
        <v>Y</v>
      </c>
      <c r="D1501" s="26" t="b">
        <f t="shared" si="181"/>
        <v>1</v>
      </c>
      <c r="E1501" s="26" t="str">
        <f t="shared" si="182"/>
        <v>Y</v>
      </c>
      <c r="F1501" s="2" t="s">
        <v>10118</v>
      </c>
      <c r="G1501" s="2" t="str">
        <f t="shared" si="183"/>
        <v>ConTab_BOM_KP_Baseplates_2916</v>
      </c>
      <c r="H1501" s="16" t="s">
        <v>424</v>
      </c>
      <c r="I1501" s="16"/>
      <c r="J1501" s="16"/>
      <c r="K1501" s="31" t="s">
        <v>7701</v>
      </c>
      <c r="L1501" s="31" t="s">
        <v>7702</v>
      </c>
      <c r="M1501" s="31" t="s">
        <v>7703</v>
      </c>
      <c r="N1501" s="2" t="s">
        <v>8699</v>
      </c>
      <c r="O1501" s="2" t="s">
        <v>7814</v>
      </c>
      <c r="P1501" s="155" t="s">
        <v>7706</v>
      </c>
      <c r="Q1501" s="2" t="s">
        <v>8696</v>
      </c>
      <c r="R1501" s="2" t="s">
        <v>544</v>
      </c>
      <c r="S1501" s="159" t="s">
        <v>10117</v>
      </c>
      <c r="T1501" s="159">
        <v>2562</v>
      </c>
      <c r="U1501" s="159" t="s">
        <v>107</v>
      </c>
      <c r="V1501" s="3" t="s">
        <v>7709</v>
      </c>
      <c r="W1501" s="2">
        <v>270</v>
      </c>
      <c r="X1501" s="2"/>
      <c r="Y1501" s="2"/>
      <c r="Z1501" s="2"/>
      <c r="AA1501" s="2"/>
      <c r="AB1501" s="2"/>
      <c r="AC1501" s="2"/>
      <c r="AD1501" s="2"/>
      <c r="AE1501" s="2"/>
      <c r="AF1501" s="2"/>
      <c r="AG1501" s="2"/>
      <c r="AH1501" s="2"/>
      <c r="AI1501" s="2"/>
      <c r="AJ1501" s="2"/>
      <c r="AK1501" s="2"/>
      <c r="AL1501" s="2"/>
      <c r="AM1501" s="2"/>
      <c r="AN1501" s="2"/>
    </row>
    <row r="1502" spans="2:40">
      <c r="B1502" s="26">
        <v>2917</v>
      </c>
      <c r="C1502" s="26" t="str">
        <f t="shared" si="180"/>
        <v>Y</v>
      </c>
      <c r="D1502" s="26" t="b">
        <f t="shared" si="181"/>
        <v>1</v>
      </c>
      <c r="E1502" s="26" t="str">
        <f t="shared" si="182"/>
        <v>Y</v>
      </c>
      <c r="F1502" s="2" t="s">
        <v>10119</v>
      </c>
      <c r="G1502" s="2" t="str">
        <f t="shared" si="183"/>
        <v>ConTab_BOM_KP_Baseplates_2917</v>
      </c>
      <c r="H1502" s="16" t="s">
        <v>424</v>
      </c>
      <c r="I1502" s="16"/>
      <c r="J1502" s="16"/>
      <c r="K1502" s="31" t="s">
        <v>7701</v>
      </c>
      <c r="L1502" s="31" t="s">
        <v>7702</v>
      </c>
      <c r="M1502" s="31" t="s">
        <v>7703</v>
      </c>
      <c r="N1502" s="2" t="s">
        <v>8954</v>
      </c>
      <c r="O1502" s="2" t="s">
        <v>7814</v>
      </c>
      <c r="P1502" s="155" t="s">
        <v>7706</v>
      </c>
      <c r="Q1502" s="2" t="s">
        <v>8955</v>
      </c>
      <c r="R1502" s="2" t="s">
        <v>544</v>
      </c>
      <c r="S1502" s="159" t="s">
        <v>10120</v>
      </c>
      <c r="T1502" s="159">
        <v>3036</v>
      </c>
      <c r="U1502" s="159" t="s">
        <v>107</v>
      </c>
      <c r="V1502" s="3" t="s">
        <v>7709</v>
      </c>
      <c r="W1502" s="2">
        <v>350</v>
      </c>
      <c r="X1502" s="2"/>
      <c r="Y1502" s="2"/>
      <c r="Z1502" s="2"/>
      <c r="AA1502" s="2"/>
      <c r="AB1502" s="2"/>
      <c r="AC1502" s="2"/>
      <c r="AD1502" s="2"/>
      <c r="AE1502" s="2"/>
      <c r="AF1502" s="2"/>
      <c r="AG1502" s="2"/>
      <c r="AH1502" s="2"/>
      <c r="AI1502" s="2"/>
      <c r="AJ1502" s="2"/>
      <c r="AK1502" s="2"/>
      <c r="AL1502" s="2"/>
      <c r="AM1502" s="2"/>
      <c r="AN1502" s="2"/>
    </row>
    <row r="1503" spans="2:40">
      <c r="B1503" s="26">
        <v>2918</v>
      </c>
      <c r="C1503" s="26" t="str">
        <f t="shared" si="180"/>
        <v>Y</v>
      </c>
      <c r="D1503" s="26" t="b">
        <f t="shared" si="181"/>
        <v>1</v>
      </c>
      <c r="E1503" s="26" t="str">
        <f t="shared" si="182"/>
        <v>Y</v>
      </c>
      <c r="F1503" s="2" t="s">
        <v>10121</v>
      </c>
      <c r="G1503" s="2" t="str">
        <f t="shared" si="183"/>
        <v>ConTab_BOM_KP_Baseplates_2918</v>
      </c>
      <c r="H1503" s="16" t="s">
        <v>424</v>
      </c>
      <c r="I1503" s="16"/>
      <c r="J1503" s="16"/>
      <c r="K1503" s="31" t="s">
        <v>7701</v>
      </c>
      <c r="L1503" s="31" t="s">
        <v>7702</v>
      </c>
      <c r="M1503" s="31" t="s">
        <v>7703</v>
      </c>
      <c r="N1503" s="2" t="s">
        <v>8958</v>
      </c>
      <c r="O1503" s="2" t="s">
        <v>7814</v>
      </c>
      <c r="P1503" s="155" t="s">
        <v>7706</v>
      </c>
      <c r="Q1503" s="2" t="s">
        <v>8955</v>
      </c>
      <c r="R1503" s="2" t="s">
        <v>544</v>
      </c>
      <c r="S1503" s="159" t="s">
        <v>10120</v>
      </c>
      <c r="T1503" s="159">
        <v>3036</v>
      </c>
      <c r="U1503" s="159" t="s">
        <v>107</v>
      </c>
      <c r="V1503" s="3" t="s">
        <v>7709</v>
      </c>
      <c r="W1503" s="2">
        <v>350</v>
      </c>
      <c r="X1503" s="2"/>
      <c r="Y1503" s="2"/>
      <c r="Z1503" s="2"/>
      <c r="AA1503" s="2"/>
      <c r="AB1503" s="2"/>
      <c r="AC1503" s="2"/>
      <c r="AD1503" s="2"/>
      <c r="AE1503" s="2"/>
      <c r="AF1503" s="2"/>
      <c r="AG1503" s="2"/>
      <c r="AH1503" s="2"/>
      <c r="AI1503" s="2"/>
      <c r="AJ1503" s="2"/>
      <c r="AK1503" s="2"/>
      <c r="AL1503" s="2"/>
      <c r="AM1503" s="2"/>
      <c r="AN1503" s="2"/>
    </row>
    <row r="1504" spans="2:40">
      <c r="B1504" s="26">
        <v>2919</v>
      </c>
      <c r="C1504" s="26" t="str">
        <f t="shared" si="180"/>
        <v>Y</v>
      </c>
      <c r="D1504" s="26" t="b">
        <f t="shared" si="181"/>
        <v>1</v>
      </c>
      <c r="E1504" s="26" t="str">
        <f t="shared" si="182"/>
        <v>Y</v>
      </c>
      <c r="F1504" s="2" t="s">
        <v>10122</v>
      </c>
      <c r="G1504" s="2" t="str">
        <f t="shared" si="183"/>
        <v>ConTab_BOM_KP_Baseplates_2919</v>
      </c>
      <c r="H1504" s="16" t="s">
        <v>424</v>
      </c>
      <c r="I1504" s="16"/>
      <c r="J1504" s="16"/>
      <c r="K1504" s="31" t="s">
        <v>7701</v>
      </c>
      <c r="L1504" s="31" t="s">
        <v>7702</v>
      </c>
      <c r="M1504" s="31" t="s">
        <v>7703</v>
      </c>
      <c r="N1504" s="2" t="s">
        <v>8982</v>
      </c>
      <c r="O1504" s="2" t="s">
        <v>7814</v>
      </c>
      <c r="P1504" s="155" t="s">
        <v>7706</v>
      </c>
      <c r="Q1504" s="2" t="s">
        <v>8955</v>
      </c>
      <c r="R1504" s="2" t="s">
        <v>544</v>
      </c>
      <c r="S1504" s="159" t="s">
        <v>10123</v>
      </c>
      <c r="T1504" s="159">
        <v>4397</v>
      </c>
      <c r="U1504" s="159" t="s">
        <v>107</v>
      </c>
      <c r="V1504" s="3" t="s">
        <v>7709</v>
      </c>
      <c r="W1504" s="2">
        <v>420</v>
      </c>
      <c r="X1504" s="2"/>
      <c r="Y1504" s="2"/>
      <c r="Z1504" s="2"/>
      <c r="AA1504" s="2"/>
      <c r="AB1504" s="2"/>
      <c r="AC1504" s="2"/>
      <c r="AD1504" s="2"/>
      <c r="AE1504" s="2"/>
      <c r="AF1504" s="2"/>
      <c r="AG1504" s="2"/>
      <c r="AH1504" s="2"/>
      <c r="AI1504" s="2"/>
      <c r="AJ1504" s="2"/>
      <c r="AK1504" s="2"/>
      <c r="AL1504" s="2"/>
      <c r="AM1504" s="2"/>
      <c r="AN1504" s="2"/>
    </row>
    <row r="1505" spans="2:40">
      <c r="B1505" s="26">
        <v>2920</v>
      </c>
      <c r="C1505" s="26" t="str">
        <f t="shared" si="180"/>
        <v>Y</v>
      </c>
      <c r="D1505" s="26" t="b">
        <f t="shared" si="181"/>
        <v>1</v>
      </c>
      <c r="E1505" s="26" t="str">
        <f t="shared" si="182"/>
        <v>Y</v>
      </c>
      <c r="F1505" s="2" t="s">
        <v>10124</v>
      </c>
      <c r="G1505" s="2" t="str">
        <f t="shared" si="183"/>
        <v>ConTab_BOM_KP_Baseplates_2920</v>
      </c>
      <c r="H1505" s="16" t="s">
        <v>424</v>
      </c>
      <c r="I1505" s="16"/>
      <c r="J1505" s="16"/>
      <c r="K1505" s="31" t="s">
        <v>7701</v>
      </c>
      <c r="L1505" s="31" t="s">
        <v>7702</v>
      </c>
      <c r="M1505" s="31" t="s">
        <v>7703</v>
      </c>
      <c r="N1505" s="2" t="s">
        <v>8986</v>
      </c>
      <c r="O1505" s="2" t="s">
        <v>7814</v>
      </c>
      <c r="P1505" s="155" t="s">
        <v>7706</v>
      </c>
      <c r="Q1505" s="2" t="s">
        <v>8955</v>
      </c>
      <c r="R1505" s="2" t="s">
        <v>544</v>
      </c>
      <c r="S1505" s="159" t="s">
        <v>10125</v>
      </c>
      <c r="T1505" s="159">
        <v>4397</v>
      </c>
      <c r="U1505" s="159" t="s">
        <v>107</v>
      </c>
      <c r="V1505" s="3" t="s">
        <v>7709</v>
      </c>
      <c r="W1505" s="2">
        <v>420</v>
      </c>
      <c r="X1505" s="2"/>
      <c r="Y1505" s="2"/>
      <c r="Z1505" s="2"/>
      <c r="AA1505" s="2"/>
      <c r="AB1505" s="2"/>
      <c r="AC1505" s="2"/>
      <c r="AD1505" s="2"/>
      <c r="AE1505" s="2"/>
      <c r="AF1505" s="2"/>
      <c r="AG1505" s="2"/>
      <c r="AH1505" s="2"/>
      <c r="AI1505" s="2"/>
      <c r="AJ1505" s="2"/>
      <c r="AK1505" s="2"/>
      <c r="AL1505" s="2"/>
      <c r="AM1505" s="2"/>
      <c r="AN1505" s="2"/>
    </row>
    <row r="1506" spans="2:40">
      <c r="B1506" s="26">
        <v>2921</v>
      </c>
      <c r="C1506" s="26" t="str">
        <f t="shared" si="180"/>
        <v>Y</v>
      </c>
      <c r="D1506" s="26" t="b">
        <f t="shared" si="181"/>
        <v>1</v>
      </c>
      <c r="E1506" s="26" t="str">
        <f t="shared" si="182"/>
        <v>Y</v>
      </c>
      <c r="F1506" s="2" t="s">
        <v>10126</v>
      </c>
      <c r="G1506" s="2" t="str">
        <f t="shared" si="183"/>
        <v>ConTab_BOM_KP_Baseplates_2921</v>
      </c>
      <c r="H1506" s="16" t="s">
        <v>424</v>
      </c>
      <c r="I1506" s="16"/>
      <c r="J1506" s="16"/>
      <c r="K1506" s="31" t="s">
        <v>7701</v>
      </c>
      <c r="L1506" s="31" t="s">
        <v>7702</v>
      </c>
      <c r="M1506" s="31" t="s">
        <v>7703</v>
      </c>
      <c r="N1506" s="2" t="s">
        <v>7900</v>
      </c>
      <c r="O1506" s="2" t="s">
        <v>7814</v>
      </c>
      <c r="P1506" s="155" t="s">
        <v>7737</v>
      </c>
      <c r="Q1506" s="2" t="s">
        <v>7757</v>
      </c>
      <c r="R1506" s="2" t="s">
        <v>544</v>
      </c>
      <c r="S1506" s="159" t="s">
        <v>10127</v>
      </c>
      <c r="T1506" s="159">
        <v>2289</v>
      </c>
      <c r="U1506" s="159" t="s">
        <v>107</v>
      </c>
      <c r="V1506" s="3" t="s">
        <v>7709</v>
      </c>
      <c r="W1506" s="2">
        <v>205</v>
      </c>
      <c r="X1506" s="2"/>
      <c r="Y1506" s="2"/>
      <c r="Z1506" s="2"/>
      <c r="AA1506" s="2"/>
      <c r="AB1506" s="2"/>
      <c r="AC1506" s="2"/>
      <c r="AD1506" s="2"/>
      <c r="AE1506" s="2"/>
      <c r="AF1506" s="2"/>
      <c r="AG1506" s="2"/>
      <c r="AH1506" s="2"/>
      <c r="AI1506" s="2"/>
      <c r="AJ1506" s="2"/>
      <c r="AK1506" s="2"/>
      <c r="AL1506" s="2"/>
      <c r="AM1506" s="2"/>
      <c r="AN1506" s="2"/>
    </row>
    <row r="1507" spans="2:40">
      <c r="B1507" s="26">
        <v>2922</v>
      </c>
      <c r="C1507" s="26" t="str">
        <f t="shared" si="180"/>
        <v>Y</v>
      </c>
      <c r="D1507" s="26" t="b">
        <f t="shared" si="181"/>
        <v>1</v>
      </c>
      <c r="E1507" s="26" t="str">
        <f t="shared" si="182"/>
        <v>Y</v>
      </c>
      <c r="F1507" s="2" t="s">
        <v>10128</v>
      </c>
      <c r="G1507" s="2" t="str">
        <f t="shared" si="183"/>
        <v>ConTab_BOM_KP_Baseplates_2922</v>
      </c>
      <c r="H1507" s="16" t="s">
        <v>424</v>
      </c>
      <c r="I1507" s="16"/>
      <c r="J1507" s="16"/>
      <c r="K1507" s="31" t="s">
        <v>7701</v>
      </c>
      <c r="L1507" s="31" t="s">
        <v>7702</v>
      </c>
      <c r="M1507" s="31" t="s">
        <v>7703</v>
      </c>
      <c r="N1507" s="2" t="s">
        <v>7903</v>
      </c>
      <c r="O1507" s="2" t="s">
        <v>7814</v>
      </c>
      <c r="P1507" s="155" t="s">
        <v>7737</v>
      </c>
      <c r="Q1507" s="2" t="s">
        <v>7757</v>
      </c>
      <c r="R1507" s="2" t="s">
        <v>544</v>
      </c>
      <c r="S1507" s="159" t="s">
        <v>10127</v>
      </c>
      <c r="T1507" s="159">
        <v>2289</v>
      </c>
      <c r="U1507" s="159" t="s">
        <v>107</v>
      </c>
      <c r="V1507" s="3" t="s">
        <v>7709</v>
      </c>
      <c r="W1507" s="2">
        <v>205</v>
      </c>
      <c r="X1507" s="2"/>
      <c r="Y1507" s="2"/>
      <c r="Z1507" s="2"/>
      <c r="AA1507" s="2"/>
      <c r="AB1507" s="2"/>
      <c r="AC1507" s="2"/>
      <c r="AD1507" s="2"/>
      <c r="AE1507" s="2"/>
      <c r="AF1507" s="2"/>
      <c r="AG1507" s="2"/>
      <c r="AH1507" s="2"/>
      <c r="AI1507" s="2"/>
      <c r="AJ1507" s="2"/>
      <c r="AK1507" s="2"/>
      <c r="AL1507" s="2"/>
      <c r="AM1507" s="2"/>
      <c r="AN1507" s="2"/>
    </row>
    <row r="1508" spans="2:40">
      <c r="B1508" s="26">
        <v>2923</v>
      </c>
      <c r="C1508" s="26" t="str">
        <f t="shared" si="180"/>
        <v>Y</v>
      </c>
      <c r="D1508" s="26" t="b">
        <f t="shared" si="181"/>
        <v>1</v>
      </c>
      <c r="E1508" s="26" t="str">
        <f t="shared" si="182"/>
        <v>Y</v>
      </c>
      <c r="F1508" s="2" t="s">
        <v>10129</v>
      </c>
      <c r="G1508" s="2" t="str">
        <f t="shared" si="183"/>
        <v>ConTab_BOM_KP_Baseplates_2923</v>
      </c>
      <c r="H1508" s="16" t="s">
        <v>424</v>
      </c>
      <c r="I1508" s="16"/>
      <c r="J1508" s="16"/>
      <c r="K1508" s="31" t="s">
        <v>7701</v>
      </c>
      <c r="L1508" s="31" t="s">
        <v>7702</v>
      </c>
      <c r="M1508" s="31" t="s">
        <v>7703</v>
      </c>
      <c r="N1508" s="2" t="s">
        <v>8187</v>
      </c>
      <c r="O1508" s="2" t="s">
        <v>7814</v>
      </c>
      <c r="P1508" s="155" t="s">
        <v>7737</v>
      </c>
      <c r="Q1508" s="2" t="s">
        <v>8046</v>
      </c>
      <c r="R1508" s="2" t="s">
        <v>544</v>
      </c>
      <c r="S1508" s="159" t="s">
        <v>10130</v>
      </c>
      <c r="T1508" s="159">
        <v>2425</v>
      </c>
      <c r="U1508" s="159" t="s">
        <v>107</v>
      </c>
      <c r="V1508" s="3" t="s">
        <v>7709</v>
      </c>
      <c r="W1508" s="2">
        <v>240</v>
      </c>
      <c r="X1508" s="2"/>
      <c r="Y1508" s="2"/>
      <c r="Z1508" s="2"/>
      <c r="AA1508" s="2"/>
      <c r="AB1508" s="2"/>
      <c r="AC1508" s="2"/>
      <c r="AD1508" s="2"/>
      <c r="AE1508" s="2"/>
      <c r="AF1508" s="2"/>
      <c r="AG1508" s="2"/>
      <c r="AH1508" s="2"/>
      <c r="AI1508" s="2"/>
      <c r="AJ1508" s="2"/>
      <c r="AK1508" s="2"/>
      <c r="AL1508" s="2"/>
      <c r="AM1508" s="2"/>
      <c r="AN1508" s="2"/>
    </row>
    <row r="1509" spans="2:40">
      <c r="B1509" s="26">
        <v>2924</v>
      </c>
      <c r="C1509" s="26" t="str">
        <f t="shared" si="180"/>
        <v>Y</v>
      </c>
      <c r="D1509" s="26" t="b">
        <f t="shared" si="181"/>
        <v>1</v>
      </c>
      <c r="E1509" s="26" t="str">
        <f t="shared" si="182"/>
        <v>Y</v>
      </c>
      <c r="F1509" s="2" t="s">
        <v>10131</v>
      </c>
      <c r="G1509" s="2" t="str">
        <f t="shared" si="183"/>
        <v>ConTab_BOM_KP_Baseplates_2924</v>
      </c>
      <c r="H1509" s="16" t="s">
        <v>424</v>
      </c>
      <c r="I1509" s="16"/>
      <c r="J1509" s="16"/>
      <c r="K1509" s="31" t="s">
        <v>7701</v>
      </c>
      <c r="L1509" s="31" t="s">
        <v>7702</v>
      </c>
      <c r="M1509" s="31" t="s">
        <v>7703</v>
      </c>
      <c r="N1509" s="2" t="s">
        <v>8191</v>
      </c>
      <c r="O1509" s="2" t="s">
        <v>7814</v>
      </c>
      <c r="P1509" s="155" t="s">
        <v>7737</v>
      </c>
      <c r="Q1509" s="2" t="s">
        <v>8046</v>
      </c>
      <c r="R1509" s="2" t="s">
        <v>544</v>
      </c>
      <c r="S1509" s="159" t="s">
        <v>10130</v>
      </c>
      <c r="T1509" s="159">
        <v>2425</v>
      </c>
      <c r="U1509" s="159" t="s">
        <v>107</v>
      </c>
      <c r="V1509" s="3" t="s">
        <v>7709</v>
      </c>
      <c r="W1509" s="2">
        <v>240</v>
      </c>
      <c r="X1509" s="2"/>
      <c r="Y1509" s="2"/>
      <c r="Z1509" s="2"/>
      <c r="AA1509" s="2"/>
      <c r="AB1509" s="2"/>
      <c r="AC1509" s="2"/>
      <c r="AD1509" s="2"/>
      <c r="AE1509" s="2"/>
      <c r="AF1509" s="2"/>
      <c r="AG1509" s="2"/>
      <c r="AH1509" s="2"/>
      <c r="AI1509" s="2"/>
      <c r="AJ1509" s="2"/>
      <c r="AK1509" s="2"/>
      <c r="AL1509" s="2"/>
      <c r="AM1509" s="2"/>
      <c r="AN1509" s="2"/>
    </row>
    <row r="1510" spans="2:40">
      <c r="B1510" s="26">
        <v>2925</v>
      </c>
      <c r="C1510" s="26" t="str">
        <f t="shared" si="180"/>
        <v>Y</v>
      </c>
      <c r="D1510" s="26" t="b">
        <f t="shared" si="181"/>
        <v>1</v>
      </c>
      <c r="E1510" s="26" t="str">
        <f t="shared" si="182"/>
        <v>Y</v>
      </c>
      <c r="F1510" s="2" t="s">
        <v>10132</v>
      </c>
      <c r="G1510" s="2" t="str">
        <f t="shared" si="183"/>
        <v>ConTab_BOM_KP_Baseplates_2925</v>
      </c>
      <c r="H1510" s="16" t="s">
        <v>424</v>
      </c>
      <c r="I1510" s="16"/>
      <c r="J1510" s="16"/>
      <c r="K1510" s="31" t="s">
        <v>7701</v>
      </c>
      <c r="L1510" s="31" t="s">
        <v>7702</v>
      </c>
      <c r="M1510" s="31" t="s">
        <v>7703</v>
      </c>
      <c r="N1510" s="2" t="s">
        <v>8695</v>
      </c>
      <c r="O1510" s="2" t="s">
        <v>7814</v>
      </c>
      <c r="P1510" s="155" t="s">
        <v>7737</v>
      </c>
      <c r="Q1510" s="2" t="s">
        <v>8332</v>
      </c>
      <c r="R1510" s="2" t="s">
        <v>544</v>
      </c>
      <c r="S1510" s="159" t="s">
        <v>10133</v>
      </c>
      <c r="T1510" s="159">
        <v>2562</v>
      </c>
      <c r="U1510" s="159" t="s">
        <v>107</v>
      </c>
      <c r="V1510" s="3" t="s">
        <v>7709</v>
      </c>
      <c r="W1510" s="2">
        <v>270</v>
      </c>
      <c r="X1510" s="2"/>
      <c r="Y1510" s="2"/>
      <c r="Z1510" s="2"/>
      <c r="AA1510" s="2"/>
      <c r="AB1510" s="2"/>
      <c r="AC1510" s="2"/>
      <c r="AD1510" s="2"/>
      <c r="AE1510" s="2"/>
      <c r="AF1510" s="2"/>
      <c r="AG1510" s="2"/>
      <c r="AH1510" s="2"/>
      <c r="AI1510" s="2"/>
      <c r="AJ1510" s="2"/>
      <c r="AK1510" s="2"/>
      <c r="AL1510" s="2"/>
      <c r="AM1510" s="2"/>
      <c r="AN1510" s="2"/>
    </row>
    <row r="1511" spans="2:40">
      <c r="B1511" s="26">
        <v>2926</v>
      </c>
      <c r="C1511" s="26" t="str">
        <f t="shared" si="180"/>
        <v>Y</v>
      </c>
      <c r="D1511" s="26" t="b">
        <f t="shared" si="181"/>
        <v>1</v>
      </c>
      <c r="E1511" s="26" t="str">
        <f t="shared" si="182"/>
        <v>Y</v>
      </c>
      <c r="F1511" s="2" t="s">
        <v>10134</v>
      </c>
      <c r="G1511" s="2" t="str">
        <f t="shared" si="183"/>
        <v>ConTab_BOM_KP_Baseplates_2926</v>
      </c>
      <c r="H1511" s="16" t="s">
        <v>424</v>
      </c>
      <c r="I1511" s="16"/>
      <c r="J1511" s="16"/>
      <c r="K1511" s="31" t="s">
        <v>7701</v>
      </c>
      <c r="L1511" s="31" t="s">
        <v>7702</v>
      </c>
      <c r="M1511" s="31" t="s">
        <v>7703</v>
      </c>
      <c r="N1511" s="2" t="s">
        <v>8699</v>
      </c>
      <c r="O1511" s="2" t="s">
        <v>7814</v>
      </c>
      <c r="P1511" s="155" t="s">
        <v>7737</v>
      </c>
      <c r="Q1511" s="2" t="s">
        <v>8332</v>
      </c>
      <c r="R1511" s="2" t="s">
        <v>544</v>
      </c>
      <c r="S1511" s="159" t="s">
        <v>10133</v>
      </c>
      <c r="T1511" s="159">
        <v>2562</v>
      </c>
      <c r="U1511" s="159" t="s">
        <v>107</v>
      </c>
      <c r="V1511" s="3" t="s">
        <v>7709</v>
      </c>
      <c r="W1511" s="2">
        <v>270</v>
      </c>
      <c r="X1511" s="2"/>
      <c r="Y1511" s="2"/>
      <c r="Z1511" s="2"/>
      <c r="AA1511" s="2"/>
      <c r="AB1511" s="2"/>
      <c r="AC1511" s="2"/>
      <c r="AD1511" s="2"/>
      <c r="AE1511" s="2"/>
      <c r="AF1511" s="2"/>
      <c r="AG1511" s="2"/>
      <c r="AH1511" s="2"/>
      <c r="AI1511" s="2"/>
      <c r="AJ1511" s="2"/>
      <c r="AK1511" s="2"/>
      <c r="AL1511" s="2"/>
      <c r="AM1511" s="2"/>
      <c r="AN1511" s="2"/>
    </row>
    <row r="1512" spans="2:40">
      <c r="B1512" s="26">
        <v>2927</v>
      </c>
      <c r="C1512" s="26" t="str">
        <f t="shared" si="180"/>
        <v>Y</v>
      </c>
      <c r="D1512" s="26" t="b">
        <f t="shared" si="181"/>
        <v>1</v>
      </c>
      <c r="E1512" s="26" t="str">
        <f t="shared" si="182"/>
        <v>Y</v>
      </c>
      <c r="F1512" s="2" t="s">
        <v>10135</v>
      </c>
      <c r="G1512" s="2" t="str">
        <f t="shared" si="183"/>
        <v>ConTab_BOM_KP_Baseplates_2927</v>
      </c>
      <c r="H1512" s="16" t="s">
        <v>424</v>
      </c>
      <c r="I1512" s="16"/>
      <c r="J1512" s="16"/>
      <c r="K1512" s="31" t="s">
        <v>7701</v>
      </c>
      <c r="L1512" s="31" t="s">
        <v>7702</v>
      </c>
      <c r="M1512" s="31" t="s">
        <v>7703</v>
      </c>
      <c r="N1512" s="2" t="s">
        <v>7762</v>
      </c>
      <c r="O1512" s="2" t="s">
        <v>7814</v>
      </c>
      <c r="P1512" s="155" t="s">
        <v>7737</v>
      </c>
      <c r="Q1512" s="2" t="s">
        <v>7757</v>
      </c>
      <c r="R1512" s="2" t="s">
        <v>544</v>
      </c>
      <c r="S1512" s="159" t="s">
        <v>10136</v>
      </c>
      <c r="T1512" s="159">
        <v>2491</v>
      </c>
      <c r="U1512" s="159" t="s">
        <v>107</v>
      </c>
      <c r="V1512" s="3" t="s">
        <v>7709</v>
      </c>
      <c r="W1512" s="2">
        <v>270</v>
      </c>
      <c r="X1512" s="2"/>
      <c r="Y1512" s="2"/>
      <c r="Z1512" s="2"/>
      <c r="AA1512" s="2"/>
      <c r="AB1512" s="2"/>
      <c r="AC1512" s="2"/>
      <c r="AD1512" s="2"/>
      <c r="AE1512" s="2"/>
      <c r="AF1512" s="2"/>
      <c r="AG1512" s="2"/>
      <c r="AH1512" s="2"/>
      <c r="AI1512" s="2"/>
      <c r="AJ1512" s="2"/>
      <c r="AK1512" s="2"/>
      <c r="AL1512" s="2"/>
      <c r="AM1512" s="2"/>
      <c r="AN1512" s="2"/>
    </row>
    <row r="1513" spans="2:40">
      <c r="B1513" s="26">
        <v>2928</v>
      </c>
      <c r="C1513" s="26" t="str">
        <f t="shared" si="180"/>
        <v>Y</v>
      </c>
      <c r="D1513" s="26" t="b">
        <f t="shared" si="181"/>
        <v>1</v>
      </c>
      <c r="E1513" s="26" t="str">
        <f t="shared" si="182"/>
        <v>Y</v>
      </c>
      <c r="F1513" s="2" t="s">
        <v>10137</v>
      </c>
      <c r="G1513" s="2" t="str">
        <f t="shared" si="183"/>
        <v>ConTab_BOM_KP_Baseplates_2928</v>
      </c>
      <c r="H1513" s="16" t="s">
        <v>424</v>
      </c>
      <c r="I1513" s="16"/>
      <c r="J1513" s="16"/>
      <c r="K1513" s="31" t="s">
        <v>7701</v>
      </c>
      <c r="L1513" s="31" t="s">
        <v>7702</v>
      </c>
      <c r="M1513" s="31" t="s">
        <v>7703</v>
      </c>
      <c r="N1513" s="2" t="s">
        <v>7765</v>
      </c>
      <c r="O1513" s="2" t="s">
        <v>7814</v>
      </c>
      <c r="P1513" s="155" t="s">
        <v>7737</v>
      </c>
      <c r="Q1513" s="2" t="s">
        <v>7757</v>
      </c>
      <c r="R1513" s="2" t="s">
        <v>544</v>
      </c>
      <c r="S1513" s="159" t="s">
        <v>10136</v>
      </c>
      <c r="T1513" s="159">
        <v>2491</v>
      </c>
      <c r="U1513" s="159" t="s">
        <v>107</v>
      </c>
      <c r="V1513" s="3" t="s">
        <v>7709</v>
      </c>
      <c r="W1513" s="2">
        <v>270</v>
      </c>
      <c r="X1513" s="2"/>
      <c r="Y1513" s="2"/>
      <c r="Z1513" s="2"/>
      <c r="AA1513" s="2"/>
      <c r="AB1513" s="2"/>
      <c r="AC1513" s="2"/>
      <c r="AD1513" s="2"/>
      <c r="AE1513" s="2"/>
      <c r="AF1513" s="2"/>
      <c r="AG1513" s="2"/>
      <c r="AH1513" s="2"/>
      <c r="AI1513" s="2"/>
      <c r="AJ1513" s="2"/>
      <c r="AK1513" s="2"/>
      <c r="AL1513" s="2"/>
      <c r="AM1513" s="2"/>
      <c r="AN1513" s="2"/>
    </row>
    <row r="1514" spans="2:40">
      <c r="B1514" s="26">
        <v>2929</v>
      </c>
      <c r="C1514" s="26" t="str">
        <f t="shared" si="180"/>
        <v>Y</v>
      </c>
      <c r="D1514" s="26" t="b">
        <f t="shared" si="181"/>
        <v>1</v>
      </c>
      <c r="E1514" s="26" t="str">
        <f t="shared" si="182"/>
        <v>Y</v>
      </c>
      <c r="F1514" s="2" t="s">
        <v>10138</v>
      </c>
      <c r="G1514" s="2" t="str">
        <f t="shared" si="183"/>
        <v>ConTab_BOM_KP_Baseplates_2929</v>
      </c>
      <c r="H1514" s="16" t="s">
        <v>424</v>
      </c>
      <c r="I1514" s="16"/>
      <c r="J1514" s="16"/>
      <c r="K1514" s="31" t="s">
        <v>7701</v>
      </c>
      <c r="L1514" s="31" t="s">
        <v>7702</v>
      </c>
      <c r="M1514" s="31" t="s">
        <v>7703</v>
      </c>
      <c r="N1514" s="2" t="s">
        <v>8954</v>
      </c>
      <c r="O1514" s="2" t="s">
        <v>7814</v>
      </c>
      <c r="P1514" s="155" t="s">
        <v>7737</v>
      </c>
      <c r="Q1514" s="2" t="s">
        <v>8975</v>
      </c>
      <c r="R1514" s="2" t="s">
        <v>544</v>
      </c>
      <c r="S1514" s="159" t="s">
        <v>10139</v>
      </c>
      <c r="T1514" s="159">
        <v>3036</v>
      </c>
      <c r="U1514" s="159" t="s">
        <v>107</v>
      </c>
      <c r="V1514" s="3" t="s">
        <v>7709</v>
      </c>
      <c r="W1514" s="2">
        <v>350</v>
      </c>
      <c r="X1514" s="2"/>
      <c r="Y1514" s="2"/>
      <c r="Z1514" s="2"/>
      <c r="AA1514" s="2"/>
      <c r="AB1514" s="2"/>
      <c r="AC1514" s="2"/>
      <c r="AD1514" s="2"/>
      <c r="AE1514" s="2"/>
      <c r="AF1514" s="2"/>
      <c r="AG1514" s="2"/>
      <c r="AH1514" s="2"/>
      <c r="AI1514" s="2"/>
      <c r="AJ1514" s="2"/>
      <c r="AK1514" s="2"/>
      <c r="AL1514" s="2"/>
      <c r="AM1514" s="2"/>
      <c r="AN1514" s="2"/>
    </row>
    <row r="1515" spans="2:40">
      <c r="B1515" s="26">
        <v>2930</v>
      </c>
      <c r="C1515" s="26" t="str">
        <f t="shared" si="180"/>
        <v>Y</v>
      </c>
      <c r="D1515" s="26" t="b">
        <f t="shared" si="181"/>
        <v>1</v>
      </c>
      <c r="E1515" s="26" t="str">
        <f t="shared" si="182"/>
        <v>Y</v>
      </c>
      <c r="F1515" s="2" t="s">
        <v>10140</v>
      </c>
      <c r="G1515" s="2" t="str">
        <f t="shared" si="183"/>
        <v>ConTab_BOM_KP_Baseplates_2930</v>
      </c>
      <c r="H1515" s="16" t="s">
        <v>424</v>
      </c>
      <c r="I1515" s="16"/>
      <c r="J1515" s="16"/>
      <c r="K1515" s="31" t="s">
        <v>7701</v>
      </c>
      <c r="L1515" s="31" t="s">
        <v>7702</v>
      </c>
      <c r="M1515" s="31" t="s">
        <v>7703</v>
      </c>
      <c r="N1515" s="2" t="s">
        <v>8958</v>
      </c>
      <c r="O1515" s="2" t="s">
        <v>7814</v>
      </c>
      <c r="P1515" s="155" t="s">
        <v>7737</v>
      </c>
      <c r="Q1515" s="2" t="s">
        <v>8975</v>
      </c>
      <c r="R1515" s="2" t="s">
        <v>544</v>
      </c>
      <c r="S1515" s="159" t="s">
        <v>10139</v>
      </c>
      <c r="T1515" s="159">
        <v>3036</v>
      </c>
      <c r="U1515" s="159" t="s">
        <v>107</v>
      </c>
      <c r="V1515" s="3" t="s">
        <v>7709</v>
      </c>
      <c r="W1515" s="2">
        <v>350</v>
      </c>
      <c r="X1515" s="2"/>
      <c r="Y1515" s="2"/>
      <c r="Z1515" s="2"/>
      <c r="AA1515" s="2"/>
      <c r="AB1515" s="2"/>
      <c r="AC1515" s="2"/>
      <c r="AD1515" s="2"/>
      <c r="AE1515" s="2"/>
      <c r="AF1515" s="2"/>
      <c r="AG1515" s="2"/>
      <c r="AH1515" s="2"/>
      <c r="AI1515" s="2"/>
      <c r="AJ1515" s="2"/>
      <c r="AK1515" s="2"/>
      <c r="AL1515" s="2"/>
      <c r="AM1515" s="2"/>
      <c r="AN1515" s="2"/>
    </row>
    <row r="1516" spans="2:40">
      <c r="B1516" s="26">
        <v>2931</v>
      </c>
      <c r="C1516" s="26" t="str">
        <f t="shared" si="180"/>
        <v>Y</v>
      </c>
      <c r="D1516" s="26" t="b">
        <f t="shared" si="181"/>
        <v>1</v>
      </c>
      <c r="E1516" s="26" t="str">
        <f t="shared" si="182"/>
        <v>Y</v>
      </c>
      <c r="F1516" s="2" t="s">
        <v>10141</v>
      </c>
      <c r="G1516" s="2" t="str">
        <f t="shared" si="183"/>
        <v>ConTab_BOM_KP_Baseplates_2931</v>
      </c>
      <c r="H1516" s="16" t="s">
        <v>424</v>
      </c>
      <c r="I1516" s="16"/>
      <c r="J1516" s="16"/>
      <c r="K1516" s="31" t="s">
        <v>7701</v>
      </c>
      <c r="L1516" s="31" t="s">
        <v>7702</v>
      </c>
      <c r="M1516" s="31" t="s">
        <v>7703</v>
      </c>
      <c r="N1516" s="2" t="s">
        <v>8326</v>
      </c>
      <c r="O1516" s="2" t="s">
        <v>7814</v>
      </c>
      <c r="P1516" s="155" t="s">
        <v>7737</v>
      </c>
      <c r="Q1516" s="2" t="s">
        <v>8046</v>
      </c>
      <c r="R1516" s="2" t="s">
        <v>544</v>
      </c>
      <c r="S1516" s="159" t="s">
        <v>10142</v>
      </c>
      <c r="T1516" s="159">
        <v>2901</v>
      </c>
      <c r="U1516" s="159" t="s">
        <v>107</v>
      </c>
      <c r="V1516" s="3" t="s">
        <v>7709</v>
      </c>
      <c r="W1516" s="2">
        <v>350</v>
      </c>
      <c r="X1516" s="2"/>
      <c r="Y1516" s="2"/>
      <c r="Z1516" s="2"/>
      <c r="AA1516" s="2"/>
      <c r="AB1516" s="2"/>
      <c r="AC1516" s="2"/>
      <c r="AD1516" s="2"/>
      <c r="AE1516" s="2"/>
      <c r="AF1516" s="2"/>
      <c r="AG1516" s="2"/>
      <c r="AH1516" s="2"/>
      <c r="AI1516" s="2"/>
      <c r="AJ1516" s="2"/>
      <c r="AK1516" s="2"/>
      <c r="AL1516" s="2"/>
      <c r="AM1516" s="2"/>
      <c r="AN1516" s="2"/>
    </row>
    <row r="1517" spans="2:40">
      <c r="B1517" s="26">
        <v>2932</v>
      </c>
      <c r="C1517" s="26" t="str">
        <f t="shared" si="180"/>
        <v>Y</v>
      </c>
      <c r="D1517" s="26" t="b">
        <f t="shared" si="181"/>
        <v>1</v>
      </c>
      <c r="E1517" s="26" t="str">
        <f t="shared" si="182"/>
        <v>Y</v>
      </c>
      <c r="F1517" s="2" t="s">
        <v>10143</v>
      </c>
      <c r="G1517" s="2" t="str">
        <f t="shared" si="183"/>
        <v>ConTab_BOM_KP_Baseplates_2932</v>
      </c>
      <c r="H1517" s="16" t="s">
        <v>424</v>
      </c>
      <c r="I1517" s="16"/>
      <c r="J1517" s="16"/>
      <c r="K1517" s="31" t="s">
        <v>7701</v>
      </c>
      <c r="L1517" s="31" t="s">
        <v>7702</v>
      </c>
      <c r="M1517" s="31" t="s">
        <v>7703</v>
      </c>
      <c r="N1517" s="2" t="s">
        <v>8329</v>
      </c>
      <c r="O1517" s="2" t="s">
        <v>7814</v>
      </c>
      <c r="P1517" s="155" t="s">
        <v>7737</v>
      </c>
      <c r="Q1517" s="2" t="s">
        <v>8046</v>
      </c>
      <c r="R1517" s="2" t="s">
        <v>544</v>
      </c>
      <c r="S1517" s="159" t="s">
        <v>10142</v>
      </c>
      <c r="T1517" s="159">
        <v>2901</v>
      </c>
      <c r="U1517" s="159" t="s">
        <v>107</v>
      </c>
      <c r="V1517" s="3" t="s">
        <v>7709</v>
      </c>
      <c r="W1517" s="2">
        <v>350</v>
      </c>
      <c r="X1517" s="2"/>
      <c r="Y1517" s="2"/>
      <c r="Z1517" s="2"/>
      <c r="AA1517" s="2"/>
      <c r="AB1517" s="2"/>
      <c r="AC1517" s="2"/>
      <c r="AD1517" s="2"/>
      <c r="AE1517" s="2"/>
      <c r="AF1517" s="2"/>
      <c r="AG1517" s="2"/>
      <c r="AH1517" s="2"/>
      <c r="AI1517" s="2"/>
      <c r="AJ1517" s="2"/>
      <c r="AK1517" s="2"/>
      <c r="AL1517" s="2"/>
      <c r="AM1517" s="2"/>
      <c r="AN1517" s="2"/>
    </row>
    <row r="1518" spans="2:40">
      <c r="B1518" s="26">
        <v>2933</v>
      </c>
      <c r="C1518" s="26" t="str">
        <f t="shared" si="180"/>
        <v>Y</v>
      </c>
      <c r="D1518" s="26" t="b">
        <f t="shared" si="181"/>
        <v>1</v>
      </c>
      <c r="E1518" s="26" t="str">
        <f t="shared" si="182"/>
        <v>Y</v>
      </c>
      <c r="F1518" s="2" t="s">
        <v>10144</v>
      </c>
      <c r="G1518" s="2" t="str">
        <f t="shared" si="183"/>
        <v>ConTab_BOM_KP_Baseplates_2933</v>
      </c>
      <c r="H1518" s="16" t="s">
        <v>424</v>
      </c>
      <c r="I1518" s="16"/>
      <c r="J1518" s="16"/>
      <c r="K1518" s="31" t="s">
        <v>7701</v>
      </c>
      <c r="L1518" s="31" t="s">
        <v>7702</v>
      </c>
      <c r="M1518" s="31" t="s">
        <v>7703</v>
      </c>
      <c r="N1518" s="2" t="s">
        <v>8982</v>
      </c>
      <c r="O1518" s="2" t="s">
        <v>7814</v>
      </c>
      <c r="P1518" s="155" t="s">
        <v>7737</v>
      </c>
      <c r="Q1518" s="2" t="s">
        <v>8983</v>
      </c>
      <c r="R1518" s="2" t="s">
        <v>544</v>
      </c>
      <c r="S1518" s="159" t="s">
        <v>10145</v>
      </c>
      <c r="T1518" s="159">
        <v>4397</v>
      </c>
      <c r="U1518" s="159" t="s">
        <v>107</v>
      </c>
      <c r="V1518" s="3" t="s">
        <v>7709</v>
      </c>
      <c r="W1518" s="2">
        <v>420</v>
      </c>
      <c r="X1518" s="2"/>
      <c r="Y1518" s="2"/>
      <c r="Z1518" s="2"/>
      <c r="AA1518" s="2"/>
      <c r="AB1518" s="2"/>
      <c r="AC1518" s="2"/>
      <c r="AD1518" s="2"/>
      <c r="AE1518" s="2"/>
      <c r="AF1518" s="2"/>
      <c r="AG1518" s="2"/>
      <c r="AH1518" s="2"/>
      <c r="AI1518" s="2"/>
      <c r="AJ1518" s="2"/>
      <c r="AK1518" s="2"/>
      <c r="AL1518" s="2"/>
      <c r="AM1518" s="2"/>
      <c r="AN1518" s="2"/>
    </row>
    <row r="1519" spans="2:40">
      <c r="B1519" s="26">
        <v>2934</v>
      </c>
      <c r="C1519" s="26" t="str">
        <f t="shared" si="180"/>
        <v>Y</v>
      </c>
      <c r="D1519" s="26" t="b">
        <f t="shared" si="181"/>
        <v>1</v>
      </c>
      <c r="E1519" s="26" t="str">
        <f t="shared" si="182"/>
        <v>Y</v>
      </c>
      <c r="F1519" s="2" t="s">
        <v>10146</v>
      </c>
      <c r="G1519" s="2" t="str">
        <f t="shared" si="183"/>
        <v>ConTab_BOM_KP_Baseplates_2934</v>
      </c>
      <c r="H1519" s="16" t="s">
        <v>424</v>
      </c>
      <c r="I1519" s="16"/>
      <c r="J1519" s="16"/>
      <c r="K1519" s="31" t="s">
        <v>7701</v>
      </c>
      <c r="L1519" s="31" t="s">
        <v>7702</v>
      </c>
      <c r="M1519" s="31" t="s">
        <v>7703</v>
      </c>
      <c r="N1519" s="2" t="s">
        <v>8986</v>
      </c>
      <c r="O1519" s="2" t="s">
        <v>7814</v>
      </c>
      <c r="P1519" s="155" t="s">
        <v>7737</v>
      </c>
      <c r="Q1519" s="2" t="s">
        <v>8983</v>
      </c>
      <c r="R1519" s="2" t="s">
        <v>544</v>
      </c>
      <c r="S1519" s="159" t="s">
        <v>10147</v>
      </c>
      <c r="T1519" s="159">
        <v>4397</v>
      </c>
      <c r="U1519" s="159" t="s">
        <v>107</v>
      </c>
      <c r="V1519" s="3" t="s">
        <v>7709</v>
      </c>
      <c r="W1519" s="2">
        <v>420</v>
      </c>
      <c r="X1519" s="2"/>
      <c r="Y1519" s="2"/>
      <c r="Z1519" s="2"/>
      <c r="AA1519" s="2"/>
      <c r="AB1519" s="2"/>
      <c r="AC1519" s="2"/>
      <c r="AD1519" s="2"/>
      <c r="AE1519" s="2"/>
      <c r="AF1519" s="2"/>
      <c r="AG1519" s="2"/>
      <c r="AH1519" s="2"/>
      <c r="AI1519" s="2"/>
      <c r="AJ1519" s="2"/>
      <c r="AK1519" s="2"/>
      <c r="AL1519" s="2"/>
      <c r="AM1519" s="2"/>
      <c r="AN1519" s="2"/>
    </row>
    <row r="1520" spans="2:40">
      <c r="B1520" s="26">
        <v>2935</v>
      </c>
      <c r="C1520" s="26" t="str">
        <f t="shared" si="180"/>
        <v>Y</v>
      </c>
      <c r="D1520" s="26" t="b">
        <f t="shared" si="181"/>
        <v>1</v>
      </c>
      <c r="E1520" s="26" t="str">
        <f t="shared" si="182"/>
        <v>Y</v>
      </c>
      <c r="F1520" s="2" t="s">
        <v>10148</v>
      </c>
      <c r="G1520" s="2" t="str">
        <f t="shared" si="183"/>
        <v>ConTab_BOM_KP_Baseplates_2935</v>
      </c>
      <c r="H1520" s="16" t="s">
        <v>424</v>
      </c>
      <c r="I1520" s="16"/>
      <c r="J1520" s="16"/>
      <c r="K1520" s="31" t="s">
        <v>7701</v>
      </c>
      <c r="L1520" s="31" t="s">
        <v>7702</v>
      </c>
      <c r="M1520" s="31" t="s">
        <v>7703</v>
      </c>
      <c r="N1520" s="2" t="s">
        <v>8331</v>
      </c>
      <c r="O1520" s="2" t="s">
        <v>7814</v>
      </c>
      <c r="P1520" s="155" t="s">
        <v>7737</v>
      </c>
      <c r="Q1520" s="2" t="s">
        <v>8975</v>
      </c>
      <c r="R1520" s="2" t="s">
        <v>544</v>
      </c>
      <c r="S1520" s="159" t="s">
        <v>10149</v>
      </c>
      <c r="T1520" s="159">
        <v>4397</v>
      </c>
      <c r="U1520" s="159" t="s">
        <v>107</v>
      </c>
      <c r="V1520" s="3" t="s">
        <v>7709</v>
      </c>
      <c r="W1520" s="2">
        <v>420</v>
      </c>
      <c r="X1520" s="2"/>
      <c r="Y1520" s="2"/>
      <c r="Z1520" s="2"/>
      <c r="AA1520" s="2"/>
      <c r="AB1520" s="2"/>
      <c r="AC1520" s="2"/>
      <c r="AD1520" s="2"/>
      <c r="AE1520" s="2"/>
      <c r="AF1520" s="2"/>
      <c r="AG1520" s="2"/>
      <c r="AH1520" s="2"/>
      <c r="AI1520" s="2"/>
      <c r="AJ1520" s="2"/>
      <c r="AK1520" s="2"/>
      <c r="AL1520" s="2"/>
      <c r="AM1520" s="2"/>
      <c r="AN1520" s="2"/>
    </row>
    <row r="1521" spans="2:40">
      <c r="B1521" s="26">
        <v>2936</v>
      </c>
      <c r="C1521" s="26" t="str">
        <f t="shared" si="180"/>
        <v>Y</v>
      </c>
      <c r="D1521" s="26" t="b">
        <f t="shared" si="181"/>
        <v>1</v>
      </c>
      <c r="E1521" s="26" t="str">
        <f t="shared" si="182"/>
        <v>Y</v>
      </c>
      <c r="F1521" s="2" t="s">
        <v>10150</v>
      </c>
      <c r="G1521" s="2" t="str">
        <f t="shared" si="183"/>
        <v>ConTab_BOM_KP_Baseplates_2936</v>
      </c>
      <c r="H1521" s="16" t="s">
        <v>424</v>
      </c>
      <c r="I1521" s="16"/>
      <c r="J1521" s="16"/>
      <c r="K1521" s="31" t="s">
        <v>7701</v>
      </c>
      <c r="L1521" s="31" t="s">
        <v>7702</v>
      </c>
      <c r="M1521" s="31" t="s">
        <v>7703</v>
      </c>
      <c r="N1521" s="2" t="s">
        <v>8335</v>
      </c>
      <c r="O1521" s="2" t="s">
        <v>7814</v>
      </c>
      <c r="P1521" s="155" t="s">
        <v>7737</v>
      </c>
      <c r="Q1521" s="2" t="s">
        <v>8975</v>
      </c>
      <c r="R1521" s="2" t="s">
        <v>544</v>
      </c>
      <c r="S1521" s="159" t="s">
        <v>10151</v>
      </c>
      <c r="T1521" s="159">
        <v>4397</v>
      </c>
      <c r="U1521" s="159" t="s">
        <v>107</v>
      </c>
      <c r="V1521" s="3" t="s">
        <v>7709</v>
      </c>
      <c r="W1521" s="2">
        <v>420</v>
      </c>
      <c r="X1521" s="2"/>
      <c r="Y1521" s="2"/>
      <c r="Z1521" s="2"/>
      <c r="AA1521" s="2"/>
      <c r="AB1521" s="2"/>
      <c r="AC1521" s="2"/>
      <c r="AD1521" s="2"/>
      <c r="AE1521" s="2"/>
      <c r="AF1521" s="2"/>
      <c r="AG1521" s="2"/>
      <c r="AH1521" s="2"/>
      <c r="AI1521" s="2"/>
      <c r="AJ1521" s="2"/>
      <c r="AK1521" s="2"/>
      <c r="AL1521" s="2"/>
      <c r="AM1521" s="2"/>
      <c r="AN1521" s="2"/>
    </row>
    <row r="1522" spans="2:40">
      <c r="B1522" s="26">
        <v>2937</v>
      </c>
      <c r="C1522" s="26" t="str">
        <f t="shared" si="180"/>
        <v>Y</v>
      </c>
      <c r="D1522" s="26" t="b">
        <f t="shared" si="181"/>
        <v>1</v>
      </c>
      <c r="E1522" s="26" t="str">
        <f t="shared" si="182"/>
        <v>Y</v>
      </c>
      <c r="F1522" s="2" t="s">
        <v>10152</v>
      </c>
      <c r="G1522" s="2" t="str">
        <f t="shared" si="183"/>
        <v>ConTab_BOM_KP_Baseplates_2937</v>
      </c>
      <c r="H1522" s="16" t="s">
        <v>424</v>
      </c>
      <c r="I1522" s="16"/>
      <c r="J1522" s="16"/>
      <c r="K1522" s="31" t="s">
        <v>7701</v>
      </c>
      <c r="L1522" s="31" t="s">
        <v>7702</v>
      </c>
      <c r="M1522" s="31" t="s">
        <v>7703</v>
      </c>
      <c r="N1522" s="17" t="s">
        <v>9465</v>
      </c>
      <c r="O1522" s="2" t="s">
        <v>7814</v>
      </c>
      <c r="P1522" s="155" t="s">
        <v>7737</v>
      </c>
      <c r="Q1522" s="2" t="s">
        <v>8983</v>
      </c>
      <c r="R1522" s="2" t="s">
        <v>544</v>
      </c>
      <c r="S1522" s="159" t="s">
        <v>10153</v>
      </c>
      <c r="T1522" s="159">
        <v>4943</v>
      </c>
      <c r="U1522" s="159" t="s">
        <v>107</v>
      </c>
      <c r="V1522" s="3" t="s">
        <v>7709</v>
      </c>
      <c r="W1522" s="2">
        <v>600</v>
      </c>
      <c r="X1522" s="2"/>
      <c r="Y1522" s="2"/>
      <c r="Z1522" s="2"/>
      <c r="AA1522" s="2"/>
      <c r="AB1522" s="2"/>
      <c r="AC1522" s="2"/>
      <c r="AD1522" s="2"/>
      <c r="AE1522" s="2"/>
      <c r="AF1522" s="2"/>
      <c r="AG1522" s="2"/>
      <c r="AH1522" s="2"/>
      <c r="AI1522" s="2"/>
      <c r="AJ1522" s="2"/>
      <c r="AK1522" s="2"/>
      <c r="AL1522" s="2"/>
      <c r="AM1522" s="2"/>
      <c r="AN1522" s="2"/>
    </row>
    <row r="1523" spans="2:40">
      <c r="B1523" s="26">
        <v>2938</v>
      </c>
      <c r="C1523" s="26" t="str">
        <f t="shared" si="180"/>
        <v>Y</v>
      </c>
      <c r="D1523" s="26" t="b">
        <f t="shared" si="181"/>
        <v>1</v>
      </c>
      <c r="E1523" s="26" t="str">
        <f t="shared" si="182"/>
        <v>Y</v>
      </c>
      <c r="F1523" s="2" t="s">
        <v>10154</v>
      </c>
      <c r="G1523" s="2" t="str">
        <f t="shared" si="183"/>
        <v>ConTab_BOM_KP_Baseplates_2938</v>
      </c>
      <c r="H1523" s="16" t="s">
        <v>424</v>
      </c>
      <c r="I1523" s="16"/>
      <c r="J1523" s="16"/>
      <c r="K1523" s="31" t="s">
        <v>7701</v>
      </c>
      <c r="L1523" s="31" t="s">
        <v>7702</v>
      </c>
      <c r="M1523" s="31" t="s">
        <v>7703</v>
      </c>
      <c r="N1523" s="17" t="s">
        <v>8338</v>
      </c>
      <c r="O1523" s="2" t="s">
        <v>7814</v>
      </c>
      <c r="P1523" s="155" t="s">
        <v>7737</v>
      </c>
      <c r="Q1523" s="2" t="s">
        <v>8983</v>
      </c>
      <c r="R1523" s="2" t="s">
        <v>544</v>
      </c>
      <c r="S1523" s="159" t="s">
        <v>10155</v>
      </c>
      <c r="T1523" s="159">
        <v>4943</v>
      </c>
      <c r="U1523" s="159" t="s">
        <v>107</v>
      </c>
      <c r="V1523" s="3" t="s">
        <v>7709</v>
      </c>
      <c r="W1523" s="2">
        <v>600</v>
      </c>
      <c r="X1523" s="2"/>
      <c r="Y1523" s="2"/>
      <c r="Z1523" s="2"/>
      <c r="AA1523" s="2"/>
      <c r="AB1523" s="2"/>
      <c r="AC1523" s="2"/>
      <c r="AD1523" s="2"/>
      <c r="AE1523" s="2"/>
      <c r="AF1523" s="2"/>
      <c r="AG1523" s="2"/>
      <c r="AH1523" s="2"/>
      <c r="AI1523" s="2"/>
      <c r="AJ1523" s="2"/>
      <c r="AK1523" s="2"/>
      <c r="AL1523" s="2"/>
      <c r="AM1523" s="2"/>
      <c r="AN1523" s="2"/>
    </row>
    <row r="1524" spans="2:40">
      <c r="B1524" s="26">
        <v>2939</v>
      </c>
      <c r="C1524" s="26" t="str">
        <f t="shared" si="180"/>
        <v>Y</v>
      </c>
      <c r="D1524" s="26" t="b">
        <f t="shared" si="181"/>
        <v>1</v>
      </c>
      <c r="E1524" s="26" t="str">
        <f t="shared" si="182"/>
        <v>Y</v>
      </c>
      <c r="F1524" s="2" t="s">
        <v>10156</v>
      </c>
      <c r="G1524" s="2" t="str">
        <f t="shared" si="183"/>
        <v>ConTab_BOM_KP_Baseplates_2939</v>
      </c>
      <c r="H1524" s="16" t="s">
        <v>424</v>
      </c>
      <c r="I1524" s="16"/>
      <c r="J1524" s="16"/>
      <c r="K1524" s="31" t="s">
        <v>7701</v>
      </c>
      <c r="L1524" s="31" t="s">
        <v>7702</v>
      </c>
      <c r="M1524" s="31" t="s">
        <v>7703</v>
      </c>
      <c r="N1524" s="8" t="s">
        <v>9743</v>
      </c>
      <c r="O1524" s="2" t="s">
        <v>7814</v>
      </c>
      <c r="P1524" s="155" t="s">
        <v>7737</v>
      </c>
      <c r="Q1524" s="2" t="s">
        <v>8983</v>
      </c>
      <c r="R1524" s="2" t="s">
        <v>544</v>
      </c>
      <c r="S1524" s="159" t="s">
        <v>10157</v>
      </c>
      <c r="T1524" s="159">
        <v>4943</v>
      </c>
      <c r="U1524" s="159" t="s">
        <v>107</v>
      </c>
      <c r="V1524" s="3" t="s">
        <v>7709</v>
      </c>
      <c r="W1524" s="2">
        <v>600</v>
      </c>
      <c r="X1524" s="2"/>
      <c r="Y1524" s="2"/>
      <c r="Z1524" s="2"/>
      <c r="AA1524" s="2"/>
      <c r="AB1524" s="2"/>
      <c r="AC1524" s="2"/>
      <c r="AD1524" s="2"/>
      <c r="AE1524" s="2"/>
      <c r="AF1524" s="2"/>
      <c r="AG1524" s="2"/>
      <c r="AH1524" s="2"/>
      <c r="AI1524" s="2"/>
      <c r="AJ1524" s="2"/>
      <c r="AK1524" s="2"/>
      <c r="AL1524" s="2"/>
      <c r="AM1524" s="2"/>
      <c r="AN1524" s="2"/>
    </row>
    <row r="1525" spans="2:40">
      <c r="B1525" s="26">
        <v>2959</v>
      </c>
      <c r="C1525" s="26" t="str">
        <f t="shared" si="180"/>
        <v>Y</v>
      </c>
      <c r="D1525" s="26" t="b">
        <f t="shared" si="181"/>
        <v>0</v>
      </c>
      <c r="E1525" s="26" t="str">
        <f t="shared" si="182"/>
        <v>N</v>
      </c>
      <c r="F1525" s="2" t="s">
        <v>10158</v>
      </c>
      <c r="G1525" s="2" t="str">
        <f t="shared" si="183"/>
        <v/>
      </c>
      <c r="H1525" s="16" t="s">
        <v>424</v>
      </c>
      <c r="I1525" s="16"/>
      <c r="J1525" s="16"/>
      <c r="K1525" s="31" t="s">
        <v>7701</v>
      </c>
      <c r="L1525" s="31" t="s">
        <v>7702</v>
      </c>
      <c r="M1525" s="31" t="s">
        <v>7703</v>
      </c>
      <c r="N1525" s="2" t="s">
        <v>7900</v>
      </c>
      <c r="O1525" s="2" t="s">
        <v>7814</v>
      </c>
      <c r="P1525" s="155" t="s">
        <v>7767</v>
      </c>
      <c r="Q1525" s="2" t="s">
        <v>8214</v>
      </c>
      <c r="R1525" s="2" t="s">
        <v>544</v>
      </c>
      <c r="S1525" s="159" t="s">
        <v>10159</v>
      </c>
      <c r="T1525" s="159">
        <v>2835</v>
      </c>
      <c r="U1525" s="159" t="s">
        <v>107</v>
      </c>
      <c r="V1525" s="3" t="s">
        <v>7709</v>
      </c>
      <c r="W1525" s="2">
        <v>205</v>
      </c>
      <c r="X1525" s="2"/>
      <c r="Y1525" s="2"/>
      <c r="Z1525" s="2"/>
      <c r="AA1525" s="2"/>
      <c r="AB1525" s="2"/>
      <c r="AC1525" s="2"/>
      <c r="AD1525" s="2"/>
      <c r="AE1525" s="2"/>
      <c r="AF1525" s="2"/>
      <c r="AG1525" s="2"/>
      <c r="AH1525" s="2"/>
      <c r="AI1525" s="2"/>
      <c r="AJ1525" s="2"/>
      <c r="AK1525" s="2"/>
      <c r="AL1525" s="2"/>
      <c r="AM1525" s="2"/>
      <c r="AN1525" s="2"/>
    </row>
    <row r="1526" spans="2:40">
      <c r="B1526" s="26">
        <v>2960</v>
      </c>
      <c r="C1526" s="26" t="str">
        <f t="shared" ref="C1526:C1549" si="184">IF(K1526 = "BaseplateSteel","Y","N")</f>
        <v>Y</v>
      </c>
      <c r="D1526" s="26" t="b">
        <f t="shared" ref="D1526:D1549" si="185">OR(P1526 = "Woods_Sureflex", P1526 = "Falk_T10_Grid")</f>
        <v>0</v>
      </c>
      <c r="E1526" s="26" t="str">
        <f t="shared" ref="E1526:E1549" si="186">IF(AND(C1526="Y", D1526=TRUE),"Y","N")</f>
        <v>N</v>
      </c>
      <c r="F1526" s="2" t="s">
        <v>10160</v>
      </c>
      <c r="G1526" s="2" t="str">
        <f t="shared" ref="G1526:G1549" si="187">IF(E1526="Y",F1526,"")</f>
        <v/>
      </c>
      <c r="H1526" s="16" t="s">
        <v>424</v>
      </c>
      <c r="I1526" s="16"/>
      <c r="J1526" s="16"/>
      <c r="K1526" s="31" t="s">
        <v>7701</v>
      </c>
      <c r="L1526" s="31" t="s">
        <v>7702</v>
      </c>
      <c r="M1526" s="31" t="s">
        <v>7703</v>
      </c>
      <c r="N1526" s="2" t="s">
        <v>7903</v>
      </c>
      <c r="O1526" s="2" t="s">
        <v>7814</v>
      </c>
      <c r="P1526" s="155" t="s">
        <v>7767</v>
      </c>
      <c r="Q1526" s="2" t="s">
        <v>8214</v>
      </c>
      <c r="R1526" s="2" t="s">
        <v>544</v>
      </c>
      <c r="S1526" s="159" t="s">
        <v>10159</v>
      </c>
      <c r="T1526" s="159">
        <v>2835</v>
      </c>
      <c r="U1526" s="159" t="s">
        <v>107</v>
      </c>
      <c r="V1526" s="3" t="s">
        <v>7709</v>
      </c>
      <c r="W1526" s="2">
        <v>205</v>
      </c>
      <c r="X1526" s="2"/>
      <c r="Y1526" s="2"/>
      <c r="Z1526" s="2"/>
      <c r="AA1526" s="2"/>
      <c r="AB1526" s="2"/>
      <c r="AC1526" s="2"/>
      <c r="AD1526" s="2"/>
      <c r="AE1526" s="2"/>
      <c r="AF1526" s="2"/>
      <c r="AG1526" s="2"/>
      <c r="AH1526" s="2"/>
      <c r="AI1526" s="2"/>
      <c r="AJ1526" s="2"/>
      <c r="AK1526" s="2"/>
      <c r="AL1526" s="2"/>
      <c r="AM1526" s="2"/>
      <c r="AN1526" s="2"/>
    </row>
    <row r="1527" spans="2:40">
      <c r="B1527" s="26">
        <v>2961</v>
      </c>
      <c r="C1527" s="26" t="str">
        <f t="shared" si="184"/>
        <v>Y</v>
      </c>
      <c r="D1527" s="26" t="b">
        <f t="shared" si="185"/>
        <v>0</v>
      </c>
      <c r="E1527" s="26" t="str">
        <f t="shared" si="186"/>
        <v>N</v>
      </c>
      <c r="F1527" s="2" t="s">
        <v>10161</v>
      </c>
      <c r="G1527" s="2" t="str">
        <f t="shared" si="187"/>
        <v/>
      </c>
      <c r="H1527" s="16" t="s">
        <v>424</v>
      </c>
      <c r="I1527" s="16"/>
      <c r="J1527" s="16"/>
      <c r="K1527" s="31" t="s">
        <v>7701</v>
      </c>
      <c r="L1527" s="31" t="s">
        <v>7702</v>
      </c>
      <c r="M1527" s="31" t="s">
        <v>7703</v>
      </c>
      <c r="N1527" s="2" t="s">
        <v>8187</v>
      </c>
      <c r="O1527" s="2" t="s">
        <v>7814</v>
      </c>
      <c r="P1527" s="155" t="s">
        <v>7767</v>
      </c>
      <c r="Q1527" s="2" t="s">
        <v>8218</v>
      </c>
      <c r="R1527" s="2" t="s">
        <v>544</v>
      </c>
      <c r="S1527" s="159" t="s">
        <v>10162</v>
      </c>
      <c r="T1527" s="159">
        <v>2970</v>
      </c>
      <c r="U1527" s="159" t="s">
        <v>107</v>
      </c>
      <c r="V1527" s="3" t="s">
        <v>7709</v>
      </c>
      <c r="W1527" s="2">
        <v>240</v>
      </c>
      <c r="X1527" s="2"/>
      <c r="Y1527" s="2"/>
      <c r="Z1527" s="2"/>
      <c r="AA1527" s="2"/>
      <c r="AB1527" s="2"/>
      <c r="AC1527" s="2"/>
      <c r="AD1527" s="2"/>
      <c r="AE1527" s="2"/>
      <c r="AF1527" s="2"/>
      <c r="AG1527" s="2"/>
      <c r="AH1527" s="2"/>
      <c r="AI1527" s="2"/>
      <c r="AJ1527" s="2"/>
      <c r="AK1527" s="2"/>
      <c r="AL1527" s="2"/>
      <c r="AM1527" s="2"/>
      <c r="AN1527" s="2"/>
    </row>
    <row r="1528" spans="2:40">
      <c r="B1528" s="26">
        <v>2962</v>
      </c>
      <c r="C1528" s="26" t="str">
        <f t="shared" si="184"/>
        <v>Y</v>
      </c>
      <c r="D1528" s="26" t="b">
        <f t="shared" si="185"/>
        <v>0</v>
      </c>
      <c r="E1528" s="26" t="str">
        <f t="shared" si="186"/>
        <v>N</v>
      </c>
      <c r="F1528" s="2" t="s">
        <v>10163</v>
      </c>
      <c r="G1528" s="2" t="str">
        <f t="shared" si="187"/>
        <v/>
      </c>
      <c r="H1528" s="16" t="s">
        <v>424</v>
      </c>
      <c r="I1528" s="16"/>
      <c r="J1528" s="16"/>
      <c r="K1528" s="31" t="s">
        <v>7701</v>
      </c>
      <c r="L1528" s="31" t="s">
        <v>7702</v>
      </c>
      <c r="M1528" s="31" t="s">
        <v>7703</v>
      </c>
      <c r="N1528" s="2" t="s">
        <v>8191</v>
      </c>
      <c r="O1528" s="2" t="s">
        <v>7814</v>
      </c>
      <c r="P1528" s="155" t="s">
        <v>7767</v>
      </c>
      <c r="Q1528" s="2" t="s">
        <v>8218</v>
      </c>
      <c r="R1528" s="2" t="s">
        <v>544</v>
      </c>
      <c r="S1528" s="159" t="s">
        <v>10162</v>
      </c>
      <c r="T1528" s="159">
        <v>2970</v>
      </c>
      <c r="U1528" s="159" t="s">
        <v>107</v>
      </c>
      <c r="V1528" s="3" t="s">
        <v>7709</v>
      </c>
      <c r="W1528" s="2">
        <v>240</v>
      </c>
      <c r="X1528" s="2"/>
      <c r="Y1528" s="2"/>
      <c r="Z1528" s="2"/>
      <c r="AA1528" s="2"/>
      <c r="AB1528" s="2"/>
      <c r="AC1528" s="2"/>
      <c r="AD1528" s="2"/>
      <c r="AE1528" s="2"/>
      <c r="AF1528" s="2"/>
      <c r="AG1528" s="2"/>
      <c r="AH1528" s="2"/>
      <c r="AI1528" s="2"/>
      <c r="AJ1528" s="2"/>
      <c r="AK1528" s="2"/>
      <c r="AL1528" s="2"/>
      <c r="AM1528" s="2"/>
      <c r="AN1528" s="2"/>
    </row>
    <row r="1529" spans="2:40">
      <c r="B1529" s="26">
        <v>2963</v>
      </c>
      <c r="C1529" s="26" t="str">
        <f t="shared" si="184"/>
        <v>Y</v>
      </c>
      <c r="D1529" s="26" t="b">
        <f t="shared" si="185"/>
        <v>0</v>
      </c>
      <c r="E1529" s="26" t="str">
        <f t="shared" si="186"/>
        <v>N</v>
      </c>
      <c r="F1529" s="2" t="s">
        <v>10164</v>
      </c>
      <c r="G1529" s="2" t="str">
        <f t="shared" si="187"/>
        <v/>
      </c>
      <c r="H1529" s="16" t="s">
        <v>424</v>
      </c>
      <c r="I1529" s="16"/>
      <c r="J1529" s="16"/>
      <c r="K1529" s="31" t="s">
        <v>7701</v>
      </c>
      <c r="L1529" s="31" t="s">
        <v>7702</v>
      </c>
      <c r="M1529" s="31" t="s">
        <v>7703</v>
      </c>
      <c r="N1529" s="2" t="s">
        <v>8695</v>
      </c>
      <c r="O1529" s="2" t="s">
        <v>7814</v>
      </c>
      <c r="P1529" s="155" t="s">
        <v>7767</v>
      </c>
      <c r="Q1529" s="2" t="s">
        <v>8729</v>
      </c>
      <c r="R1529" s="2" t="s">
        <v>544</v>
      </c>
      <c r="S1529" s="159" t="s">
        <v>10165</v>
      </c>
      <c r="T1529" s="159">
        <v>3106</v>
      </c>
      <c r="U1529" s="159" t="s">
        <v>107</v>
      </c>
      <c r="V1529" s="3" t="s">
        <v>7709</v>
      </c>
      <c r="W1529" s="2">
        <v>270</v>
      </c>
      <c r="X1529" s="2"/>
      <c r="Y1529" s="2"/>
      <c r="Z1529" s="2"/>
      <c r="AA1529" s="2"/>
      <c r="AB1529" s="2"/>
      <c r="AC1529" s="2"/>
      <c r="AD1529" s="2"/>
      <c r="AE1529" s="2"/>
      <c r="AF1529" s="2"/>
      <c r="AG1529" s="2"/>
      <c r="AH1529" s="2"/>
      <c r="AI1529" s="2"/>
      <c r="AJ1529" s="2"/>
      <c r="AK1529" s="2"/>
      <c r="AL1529" s="2"/>
      <c r="AM1529" s="2"/>
      <c r="AN1529" s="2"/>
    </row>
    <row r="1530" spans="2:40">
      <c r="B1530" s="26">
        <v>2964</v>
      </c>
      <c r="C1530" s="26" t="str">
        <f t="shared" si="184"/>
        <v>Y</v>
      </c>
      <c r="D1530" s="26" t="b">
        <f t="shared" si="185"/>
        <v>0</v>
      </c>
      <c r="E1530" s="26" t="str">
        <f t="shared" si="186"/>
        <v>N</v>
      </c>
      <c r="F1530" s="2" t="s">
        <v>10166</v>
      </c>
      <c r="G1530" s="2" t="str">
        <f t="shared" si="187"/>
        <v/>
      </c>
      <c r="H1530" s="16" t="s">
        <v>424</v>
      </c>
      <c r="I1530" s="16"/>
      <c r="J1530" s="16"/>
      <c r="K1530" s="31" t="s">
        <v>7701</v>
      </c>
      <c r="L1530" s="31" t="s">
        <v>7702</v>
      </c>
      <c r="M1530" s="31" t="s">
        <v>7703</v>
      </c>
      <c r="N1530" s="2" t="s">
        <v>8699</v>
      </c>
      <c r="O1530" s="2" t="s">
        <v>7814</v>
      </c>
      <c r="P1530" s="155" t="s">
        <v>7767</v>
      </c>
      <c r="Q1530" s="2" t="s">
        <v>8729</v>
      </c>
      <c r="R1530" s="2" t="s">
        <v>544</v>
      </c>
      <c r="S1530" s="159" t="s">
        <v>10165</v>
      </c>
      <c r="T1530" s="159">
        <v>3106</v>
      </c>
      <c r="U1530" s="159" t="s">
        <v>107</v>
      </c>
      <c r="V1530" s="3" t="s">
        <v>7709</v>
      </c>
      <c r="W1530" s="2">
        <v>270</v>
      </c>
      <c r="X1530" s="2"/>
      <c r="Y1530" s="2"/>
      <c r="Z1530" s="2"/>
      <c r="AA1530" s="2"/>
      <c r="AB1530" s="2"/>
      <c r="AC1530" s="2"/>
      <c r="AD1530" s="2"/>
      <c r="AE1530" s="2"/>
      <c r="AF1530" s="2"/>
      <c r="AG1530" s="2"/>
      <c r="AH1530" s="2"/>
      <c r="AI1530" s="2"/>
      <c r="AJ1530" s="2"/>
      <c r="AK1530" s="2"/>
      <c r="AL1530" s="2"/>
      <c r="AM1530" s="2"/>
      <c r="AN1530" s="2"/>
    </row>
    <row r="1531" spans="2:40">
      <c r="B1531" s="26">
        <v>2969</v>
      </c>
      <c r="C1531" s="26" t="str">
        <f t="shared" si="184"/>
        <v>Y</v>
      </c>
      <c r="D1531" s="26" t="b">
        <f t="shared" si="185"/>
        <v>0</v>
      </c>
      <c r="E1531" s="26" t="str">
        <f t="shared" si="186"/>
        <v>N</v>
      </c>
      <c r="F1531" s="2" t="s">
        <v>10167</v>
      </c>
      <c r="G1531" s="2" t="str">
        <f t="shared" si="187"/>
        <v/>
      </c>
      <c r="H1531" s="16" t="s">
        <v>424</v>
      </c>
      <c r="I1531" s="16"/>
      <c r="J1531" s="16"/>
      <c r="K1531" s="31" t="s">
        <v>7701</v>
      </c>
      <c r="L1531" s="31" t="s">
        <v>7702</v>
      </c>
      <c r="M1531" s="31" t="s">
        <v>7703</v>
      </c>
      <c r="N1531" s="2" t="s">
        <v>7900</v>
      </c>
      <c r="O1531" s="2" t="s">
        <v>7814</v>
      </c>
      <c r="P1531" s="155" t="s">
        <v>7788</v>
      </c>
      <c r="Q1531" s="2" t="s">
        <v>7807</v>
      </c>
      <c r="R1531" s="2" t="s">
        <v>544</v>
      </c>
      <c r="S1531" s="159" t="s">
        <v>10168</v>
      </c>
      <c r="T1531" s="159">
        <v>2835</v>
      </c>
      <c r="U1531" s="159" t="s">
        <v>107</v>
      </c>
      <c r="V1531" s="3" t="s">
        <v>7709</v>
      </c>
      <c r="W1531" s="2">
        <v>205</v>
      </c>
      <c r="X1531" s="2"/>
      <c r="Y1531" s="2"/>
      <c r="Z1531" s="2"/>
      <c r="AA1531" s="2"/>
      <c r="AB1531" s="2"/>
      <c r="AC1531" s="2"/>
      <c r="AD1531" s="2"/>
      <c r="AE1531" s="2"/>
      <c r="AF1531" s="2"/>
      <c r="AG1531" s="2"/>
      <c r="AH1531" s="2"/>
      <c r="AI1531" s="2"/>
      <c r="AJ1531" s="2"/>
      <c r="AK1531" s="2"/>
      <c r="AL1531" s="2"/>
      <c r="AM1531" s="2"/>
      <c r="AN1531" s="2"/>
    </row>
    <row r="1532" spans="2:40">
      <c r="B1532" s="26">
        <v>2970</v>
      </c>
      <c r="C1532" s="26" t="str">
        <f t="shared" si="184"/>
        <v>Y</v>
      </c>
      <c r="D1532" s="26" t="b">
        <f t="shared" si="185"/>
        <v>0</v>
      </c>
      <c r="E1532" s="26" t="str">
        <f t="shared" si="186"/>
        <v>N</v>
      </c>
      <c r="F1532" s="2" t="s">
        <v>10169</v>
      </c>
      <c r="G1532" s="2" t="str">
        <f t="shared" si="187"/>
        <v/>
      </c>
      <c r="H1532" s="16" t="s">
        <v>424</v>
      </c>
      <c r="I1532" s="16"/>
      <c r="J1532" s="16"/>
      <c r="K1532" s="31" t="s">
        <v>7701</v>
      </c>
      <c r="L1532" s="31" t="s">
        <v>7702</v>
      </c>
      <c r="M1532" s="31" t="s">
        <v>7703</v>
      </c>
      <c r="N1532" s="2" t="s">
        <v>7903</v>
      </c>
      <c r="O1532" s="2" t="s">
        <v>7814</v>
      </c>
      <c r="P1532" s="155" t="s">
        <v>7788</v>
      </c>
      <c r="Q1532" s="2" t="s">
        <v>7807</v>
      </c>
      <c r="R1532" s="2" t="s">
        <v>544</v>
      </c>
      <c r="S1532" s="159" t="s">
        <v>10168</v>
      </c>
      <c r="T1532" s="159">
        <v>2835</v>
      </c>
      <c r="U1532" s="159" t="s">
        <v>107</v>
      </c>
      <c r="V1532" s="3" t="s">
        <v>7709</v>
      </c>
      <c r="W1532" s="2">
        <v>205</v>
      </c>
      <c r="X1532" s="2"/>
      <c r="Y1532" s="2"/>
      <c r="Z1532" s="2"/>
      <c r="AA1532" s="2"/>
      <c r="AB1532" s="2"/>
      <c r="AC1532" s="2"/>
      <c r="AD1532" s="2"/>
      <c r="AE1532" s="2"/>
      <c r="AF1532" s="2"/>
      <c r="AG1532" s="2"/>
      <c r="AH1532" s="2"/>
      <c r="AI1532" s="2"/>
      <c r="AJ1532" s="2"/>
      <c r="AK1532" s="2"/>
      <c r="AL1532" s="2"/>
      <c r="AM1532" s="2"/>
      <c r="AN1532" s="2"/>
    </row>
    <row r="1533" spans="2:40">
      <c r="B1533" s="26">
        <v>2971</v>
      </c>
      <c r="C1533" s="26" t="str">
        <f t="shared" si="184"/>
        <v>Y</v>
      </c>
      <c r="D1533" s="26" t="b">
        <f t="shared" si="185"/>
        <v>0</v>
      </c>
      <c r="E1533" s="26" t="str">
        <f t="shared" si="186"/>
        <v>N</v>
      </c>
      <c r="F1533" s="2" t="s">
        <v>10170</v>
      </c>
      <c r="G1533" s="2" t="str">
        <f t="shared" si="187"/>
        <v/>
      </c>
      <c r="H1533" s="16" t="s">
        <v>424</v>
      </c>
      <c r="I1533" s="16"/>
      <c r="J1533" s="16"/>
      <c r="K1533" s="31" t="s">
        <v>7701</v>
      </c>
      <c r="L1533" s="31" t="s">
        <v>7702</v>
      </c>
      <c r="M1533" s="31" t="s">
        <v>7703</v>
      </c>
      <c r="N1533" s="2" t="s">
        <v>8187</v>
      </c>
      <c r="O1533" s="2" t="s">
        <v>7814</v>
      </c>
      <c r="P1533" s="155" t="s">
        <v>7788</v>
      </c>
      <c r="Q1533" s="2" t="s">
        <v>8083</v>
      </c>
      <c r="R1533" s="2" t="s">
        <v>544</v>
      </c>
      <c r="S1533" s="159" t="s">
        <v>10171</v>
      </c>
      <c r="T1533" s="159">
        <v>2970</v>
      </c>
      <c r="U1533" s="159" t="s">
        <v>107</v>
      </c>
      <c r="V1533" s="3" t="s">
        <v>7709</v>
      </c>
      <c r="W1533" s="2">
        <v>240</v>
      </c>
      <c r="X1533" s="2"/>
      <c r="Y1533" s="2"/>
      <c r="Z1533" s="2"/>
      <c r="AA1533" s="2"/>
      <c r="AB1533" s="2"/>
      <c r="AC1533" s="2"/>
      <c r="AD1533" s="2"/>
      <c r="AE1533" s="2"/>
      <c r="AF1533" s="2"/>
      <c r="AG1533" s="2"/>
      <c r="AH1533" s="2"/>
      <c r="AI1533" s="2"/>
      <c r="AJ1533" s="2"/>
      <c r="AK1533" s="2"/>
      <c r="AL1533" s="2"/>
      <c r="AM1533" s="2"/>
      <c r="AN1533" s="2"/>
    </row>
    <row r="1534" spans="2:40">
      <c r="B1534" s="26">
        <v>2972</v>
      </c>
      <c r="C1534" s="26" t="str">
        <f t="shared" si="184"/>
        <v>Y</v>
      </c>
      <c r="D1534" s="26" t="b">
        <f t="shared" si="185"/>
        <v>0</v>
      </c>
      <c r="E1534" s="26" t="str">
        <f t="shared" si="186"/>
        <v>N</v>
      </c>
      <c r="F1534" s="2" t="s">
        <v>10172</v>
      </c>
      <c r="G1534" s="2" t="str">
        <f t="shared" si="187"/>
        <v/>
      </c>
      <c r="H1534" s="16" t="s">
        <v>424</v>
      </c>
      <c r="I1534" s="16"/>
      <c r="J1534" s="16"/>
      <c r="K1534" s="31" t="s">
        <v>7701</v>
      </c>
      <c r="L1534" s="31" t="s">
        <v>7702</v>
      </c>
      <c r="M1534" s="31" t="s">
        <v>7703</v>
      </c>
      <c r="N1534" s="2" t="s">
        <v>8191</v>
      </c>
      <c r="O1534" s="2" t="s">
        <v>7814</v>
      </c>
      <c r="P1534" s="155" t="s">
        <v>7788</v>
      </c>
      <c r="Q1534" s="2" t="s">
        <v>8083</v>
      </c>
      <c r="R1534" s="2" t="s">
        <v>544</v>
      </c>
      <c r="S1534" s="159" t="s">
        <v>10171</v>
      </c>
      <c r="T1534" s="159">
        <v>2970</v>
      </c>
      <c r="U1534" s="159" t="s">
        <v>107</v>
      </c>
      <c r="V1534" s="3" t="s">
        <v>7709</v>
      </c>
      <c r="W1534" s="2">
        <v>240</v>
      </c>
      <c r="X1534" s="2"/>
      <c r="Y1534" s="2"/>
      <c r="Z1534" s="2"/>
      <c r="AA1534" s="2"/>
      <c r="AB1534" s="2"/>
      <c r="AC1534" s="2"/>
      <c r="AD1534" s="2"/>
      <c r="AE1534" s="2"/>
      <c r="AF1534" s="2"/>
      <c r="AG1534" s="2"/>
      <c r="AH1534" s="2"/>
      <c r="AI1534" s="2"/>
      <c r="AJ1534" s="2"/>
      <c r="AK1534" s="2"/>
      <c r="AL1534" s="2"/>
      <c r="AM1534" s="2"/>
      <c r="AN1534" s="2"/>
    </row>
    <row r="1535" spans="2:40">
      <c r="B1535" s="26">
        <v>2973</v>
      </c>
      <c r="C1535" s="26" t="str">
        <f t="shared" si="184"/>
        <v>Y</v>
      </c>
      <c r="D1535" s="26" t="b">
        <f t="shared" si="185"/>
        <v>0</v>
      </c>
      <c r="E1535" s="26" t="str">
        <f t="shared" si="186"/>
        <v>N</v>
      </c>
      <c r="F1535" s="2" t="s">
        <v>10173</v>
      </c>
      <c r="G1535" s="2" t="str">
        <f t="shared" si="187"/>
        <v/>
      </c>
      <c r="H1535" s="16" t="s">
        <v>424</v>
      </c>
      <c r="I1535" s="16"/>
      <c r="J1535" s="16"/>
      <c r="K1535" s="31" t="s">
        <v>7701</v>
      </c>
      <c r="L1535" s="31" t="s">
        <v>7702</v>
      </c>
      <c r="M1535" s="31" t="s">
        <v>7703</v>
      </c>
      <c r="N1535" s="2" t="s">
        <v>8695</v>
      </c>
      <c r="O1535" s="2" t="s">
        <v>7814</v>
      </c>
      <c r="P1535" s="155" t="s">
        <v>7788</v>
      </c>
      <c r="Q1535" s="2" t="s">
        <v>8383</v>
      </c>
      <c r="R1535" s="2" t="s">
        <v>544</v>
      </c>
      <c r="S1535" s="159" t="s">
        <v>10174</v>
      </c>
      <c r="T1535" s="159">
        <v>3106</v>
      </c>
      <c r="U1535" s="159" t="s">
        <v>107</v>
      </c>
      <c r="V1535" s="3" t="s">
        <v>7709</v>
      </c>
      <c r="W1535" s="2">
        <v>270</v>
      </c>
      <c r="X1535" s="2"/>
      <c r="Y1535" s="2"/>
      <c r="Z1535" s="2"/>
      <c r="AA1535" s="2"/>
      <c r="AB1535" s="2"/>
      <c r="AC1535" s="2"/>
      <c r="AD1535" s="2"/>
      <c r="AE1535" s="2"/>
      <c r="AF1535" s="2"/>
      <c r="AG1535" s="2"/>
      <c r="AH1535" s="2"/>
      <c r="AI1535" s="2"/>
      <c r="AJ1535" s="2"/>
      <c r="AK1535" s="2"/>
      <c r="AL1535" s="2"/>
      <c r="AM1535" s="2"/>
      <c r="AN1535" s="2"/>
    </row>
    <row r="1536" spans="2:40">
      <c r="B1536" s="26">
        <v>2974</v>
      </c>
      <c r="C1536" s="26" t="str">
        <f t="shared" si="184"/>
        <v>Y</v>
      </c>
      <c r="D1536" s="26" t="b">
        <f t="shared" si="185"/>
        <v>0</v>
      </c>
      <c r="E1536" s="26" t="str">
        <f t="shared" si="186"/>
        <v>N</v>
      </c>
      <c r="F1536" s="2" t="s">
        <v>10175</v>
      </c>
      <c r="G1536" s="2" t="str">
        <f t="shared" si="187"/>
        <v/>
      </c>
      <c r="H1536" s="16" t="s">
        <v>424</v>
      </c>
      <c r="I1536" s="16"/>
      <c r="J1536" s="16"/>
      <c r="K1536" s="31" t="s">
        <v>7701</v>
      </c>
      <c r="L1536" s="31" t="s">
        <v>7702</v>
      </c>
      <c r="M1536" s="31" t="s">
        <v>7703</v>
      </c>
      <c r="N1536" s="2" t="s">
        <v>8699</v>
      </c>
      <c r="O1536" s="2" t="s">
        <v>7814</v>
      </c>
      <c r="P1536" s="155" t="s">
        <v>7788</v>
      </c>
      <c r="Q1536" s="2" t="s">
        <v>8383</v>
      </c>
      <c r="R1536" s="2" t="s">
        <v>544</v>
      </c>
      <c r="S1536" s="159" t="s">
        <v>10174</v>
      </c>
      <c r="T1536" s="159">
        <v>3106</v>
      </c>
      <c r="U1536" s="159" t="s">
        <v>107</v>
      </c>
      <c r="V1536" s="3" t="s">
        <v>7709</v>
      </c>
      <c r="W1536" s="2">
        <v>270</v>
      </c>
      <c r="X1536" s="2"/>
      <c r="Y1536" s="2"/>
      <c r="Z1536" s="2"/>
      <c r="AA1536" s="2"/>
      <c r="AB1536" s="2"/>
      <c r="AC1536" s="2"/>
      <c r="AD1536" s="2"/>
      <c r="AE1536" s="2"/>
      <c r="AF1536" s="2"/>
      <c r="AG1536" s="2"/>
      <c r="AH1536" s="2"/>
      <c r="AI1536" s="2"/>
      <c r="AJ1536" s="2"/>
      <c r="AK1536" s="2"/>
      <c r="AL1536" s="2"/>
      <c r="AM1536" s="2"/>
      <c r="AN1536" s="2"/>
    </row>
    <row r="1537" spans="2:40">
      <c r="B1537" s="26">
        <v>2975</v>
      </c>
      <c r="C1537" s="26" t="str">
        <f t="shared" si="184"/>
        <v>Y</v>
      </c>
      <c r="D1537" s="26" t="b">
        <f t="shared" si="185"/>
        <v>0</v>
      </c>
      <c r="E1537" s="26" t="str">
        <f t="shared" si="186"/>
        <v>N</v>
      </c>
      <c r="F1537" s="2" t="s">
        <v>10176</v>
      </c>
      <c r="G1537" s="2" t="str">
        <f t="shared" si="187"/>
        <v/>
      </c>
      <c r="H1537" s="16" t="s">
        <v>424</v>
      </c>
      <c r="I1537" s="16"/>
      <c r="J1537" s="16"/>
      <c r="K1537" s="31" t="s">
        <v>7701</v>
      </c>
      <c r="L1537" s="31" t="s">
        <v>7702</v>
      </c>
      <c r="M1537" s="31" t="s">
        <v>7703</v>
      </c>
      <c r="N1537" s="2" t="s">
        <v>7762</v>
      </c>
      <c r="O1537" s="2" t="s">
        <v>7814</v>
      </c>
      <c r="P1537" s="155" t="s">
        <v>7788</v>
      </c>
      <c r="Q1537" s="2" t="s">
        <v>7807</v>
      </c>
      <c r="R1537" s="2" t="s">
        <v>544</v>
      </c>
      <c r="S1537" s="159" t="s">
        <v>10177</v>
      </c>
      <c r="T1537" s="159">
        <v>3036</v>
      </c>
      <c r="U1537" s="159" t="s">
        <v>107</v>
      </c>
      <c r="V1537" s="3" t="s">
        <v>7709</v>
      </c>
      <c r="W1537" s="2">
        <v>270</v>
      </c>
      <c r="X1537" s="2"/>
      <c r="Y1537" s="2"/>
      <c r="Z1537" s="2"/>
      <c r="AA1537" s="2"/>
      <c r="AB1537" s="2"/>
      <c r="AC1537" s="2"/>
      <c r="AD1537" s="2"/>
      <c r="AE1537" s="2"/>
      <c r="AF1537" s="2"/>
      <c r="AG1537" s="2"/>
      <c r="AH1537" s="2"/>
      <c r="AI1537" s="2"/>
      <c r="AJ1537" s="2"/>
      <c r="AK1537" s="2"/>
      <c r="AL1537" s="2"/>
      <c r="AM1537" s="2"/>
      <c r="AN1537" s="2"/>
    </row>
    <row r="1538" spans="2:40">
      <c r="B1538" s="26">
        <v>2976</v>
      </c>
      <c r="C1538" s="26" t="str">
        <f t="shared" si="184"/>
        <v>Y</v>
      </c>
      <c r="D1538" s="26" t="b">
        <f t="shared" si="185"/>
        <v>0</v>
      </c>
      <c r="E1538" s="26" t="str">
        <f t="shared" si="186"/>
        <v>N</v>
      </c>
      <c r="F1538" s="2" t="s">
        <v>10178</v>
      </c>
      <c r="G1538" s="2" t="str">
        <f t="shared" si="187"/>
        <v/>
      </c>
      <c r="H1538" s="16" t="s">
        <v>424</v>
      </c>
      <c r="I1538" s="16"/>
      <c r="J1538" s="16"/>
      <c r="K1538" s="31" t="s">
        <v>7701</v>
      </c>
      <c r="L1538" s="31" t="s">
        <v>7702</v>
      </c>
      <c r="M1538" s="31" t="s">
        <v>7703</v>
      </c>
      <c r="N1538" s="2" t="s">
        <v>7765</v>
      </c>
      <c r="O1538" s="2" t="s">
        <v>7814</v>
      </c>
      <c r="P1538" s="155" t="s">
        <v>7788</v>
      </c>
      <c r="Q1538" s="2" t="s">
        <v>7807</v>
      </c>
      <c r="R1538" s="2" t="s">
        <v>544</v>
      </c>
      <c r="S1538" s="159" t="s">
        <v>10177</v>
      </c>
      <c r="T1538" s="159">
        <v>3036</v>
      </c>
      <c r="U1538" s="159" t="s">
        <v>107</v>
      </c>
      <c r="V1538" s="3" t="s">
        <v>7709</v>
      </c>
      <c r="W1538" s="2">
        <v>270</v>
      </c>
      <c r="X1538" s="2"/>
      <c r="Y1538" s="2"/>
      <c r="Z1538" s="2"/>
      <c r="AA1538" s="2"/>
      <c r="AB1538" s="2"/>
      <c r="AC1538" s="2"/>
      <c r="AD1538" s="2"/>
      <c r="AE1538" s="2"/>
      <c r="AF1538" s="2"/>
      <c r="AG1538" s="2"/>
      <c r="AH1538" s="2"/>
      <c r="AI1538" s="2"/>
      <c r="AJ1538" s="2"/>
      <c r="AK1538" s="2"/>
      <c r="AL1538" s="2"/>
      <c r="AM1538" s="2"/>
      <c r="AN1538" s="2"/>
    </row>
    <row r="1539" spans="2:40">
      <c r="B1539" s="26">
        <v>2977</v>
      </c>
      <c r="C1539" s="26" t="str">
        <f t="shared" si="184"/>
        <v>Y</v>
      </c>
      <c r="D1539" s="26" t="b">
        <f t="shared" si="185"/>
        <v>0</v>
      </c>
      <c r="E1539" s="26" t="str">
        <f t="shared" si="186"/>
        <v>N</v>
      </c>
      <c r="F1539" s="2" t="s">
        <v>10179</v>
      </c>
      <c r="G1539" s="2" t="str">
        <f t="shared" si="187"/>
        <v/>
      </c>
      <c r="H1539" s="16" t="s">
        <v>424</v>
      </c>
      <c r="I1539" s="16"/>
      <c r="J1539" s="16"/>
      <c r="K1539" s="31" t="s">
        <v>7701</v>
      </c>
      <c r="L1539" s="31" t="s">
        <v>7702</v>
      </c>
      <c r="M1539" s="31" t="s">
        <v>7703</v>
      </c>
      <c r="N1539" s="2" t="s">
        <v>8954</v>
      </c>
      <c r="O1539" s="2" t="s">
        <v>7814</v>
      </c>
      <c r="P1539" s="155" t="s">
        <v>7788</v>
      </c>
      <c r="Q1539" s="2" t="s">
        <v>9024</v>
      </c>
      <c r="R1539" s="2" t="s">
        <v>544</v>
      </c>
      <c r="S1539" s="159" t="s">
        <v>10180</v>
      </c>
      <c r="T1539" s="159">
        <v>3580</v>
      </c>
      <c r="U1539" s="159" t="s">
        <v>107</v>
      </c>
      <c r="V1539" s="3" t="s">
        <v>7709</v>
      </c>
      <c r="W1539" s="2">
        <v>350</v>
      </c>
      <c r="X1539" s="2"/>
      <c r="Y1539" s="2"/>
      <c r="Z1539" s="2"/>
      <c r="AA1539" s="2"/>
      <c r="AB1539" s="2"/>
      <c r="AC1539" s="2"/>
      <c r="AD1539" s="2"/>
      <c r="AE1539" s="2"/>
      <c r="AF1539" s="2"/>
      <c r="AG1539" s="2"/>
      <c r="AH1539" s="2"/>
      <c r="AI1539" s="2"/>
      <c r="AJ1539" s="2"/>
      <c r="AK1539" s="2"/>
      <c r="AL1539" s="2"/>
      <c r="AM1539" s="2"/>
      <c r="AN1539" s="2"/>
    </row>
    <row r="1540" spans="2:40">
      <c r="B1540" s="26">
        <v>2978</v>
      </c>
      <c r="C1540" s="26" t="str">
        <f t="shared" si="184"/>
        <v>Y</v>
      </c>
      <c r="D1540" s="26" t="b">
        <f t="shared" si="185"/>
        <v>0</v>
      </c>
      <c r="E1540" s="26" t="str">
        <f t="shared" si="186"/>
        <v>N</v>
      </c>
      <c r="F1540" s="2" t="s">
        <v>10181</v>
      </c>
      <c r="G1540" s="2" t="str">
        <f t="shared" si="187"/>
        <v/>
      </c>
      <c r="H1540" s="16" t="s">
        <v>424</v>
      </c>
      <c r="I1540" s="16"/>
      <c r="J1540" s="16"/>
      <c r="K1540" s="31" t="s">
        <v>7701</v>
      </c>
      <c r="L1540" s="31" t="s">
        <v>7702</v>
      </c>
      <c r="M1540" s="31" t="s">
        <v>7703</v>
      </c>
      <c r="N1540" s="2" t="s">
        <v>8958</v>
      </c>
      <c r="O1540" s="2" t="s">
        <v>7814</v>
      </c>
      <c r="P1540" s="155" t="s">
        <v>7788</v>
      </c>
      <c r="Q1540" s="2" t="s">
        <v>9024</v>
      </c>
      <c r="R1540" s="2" t="s">
        <v>544</v>
      </c>
      <c r="S1540" s="159" t="s">
        <v>10180</v>
      </c>
      <c r="T1540" s="159">
        <v>3580</v>
      </c>
      <c r="U1540" s="159" t="s">
        <v>107</v>
      </c>
      <c r="V1540" s="3" t="s">
        <v>7709</v>
      </c>
      <c r="W1540" s="2">
        <v>350</v>
      </c>
      <c r="X1540" s="2"/>
      <c r="Y1540" s="2"/>
      <c r="Z1540" s="2"/>
      <c r="AA1540" s="2"/>
      <c r="AB1540" s="2"/>
      <c r="AC1540" s="2"/>
      <c r="AD1540" s="2"/>
      <c r="AE1540" s="2"/>
      <c r="AF1540" s="2"/>
      <c r="AG1540" s="2"/>
      <c r="AH1540" s="2"/>
      <c r="AI1540" s="2"/>
      <c r="AJ1540" s="2"/>
      <c r="AK1540" s="2"/>
      <c r="AL1540" s="2"/>
      <c r="AM1540" s="2"/>
      <c r="AN1540" s="2"/>
    </row>
    <row r="1541" spans="2:40">
      <c r="B1541" s="26">
        <v>2979</v>
      </c>
      <c r="C1541" s="26" t="str">
        <f t="shared" si="184"/>
        <v>Y</v>
      </c>
      <c r="D1541" s="26" t="b">
        <f t="shared" si="185"/>
        <v>0</v>
      </c>
      <c r="E1541" s="26" t="str">
        <f t="shared" si="186"/>
        <v>N</v>
      </c>
      <c r="F1541" s="2" t="s">
        <v>10182</v>
      </c>
      <c r="G1541" s="2" t="str">
        <f t="shared" si="187"/>
        <v/>
      </c>
      <c r="H1541" s="16" t="s">
        <v>424</v>
      </c>
      <c r="I1541" s="16"/>
      <c r="J1541" s="16"/>
      <c r="K1541" s="31" t="s">
        <v>7701</v>
      </c>
      <c r="L1541" s="31" t="s">
        <v>7702</v>
      </c>
      <c r="M1541" s="31" t="s">
        <v>7703</v>
      </c>
      <c r="N1541" s="2" t="s">
        <v>8326</v>
      </c>
      <c r="O1541" s="2" t="s">
        <v>7814</v>
      </c>
      <c r="P1541" s="155" t="s">
        <v>7788</v>
      </c>
      <c r="Q1541" s="2" t="s">
        <v>8083</v>
      </c>
      <c r="R1541" s="2" t="s">
        <v>544</v>
      </c>
      <c r="S1541" s="159" t="s">
        <v>10183</v>
      </c>
      <c r="T1541" s="159">
        <v>3445</v>
      </c>
      <c r="U1541" s="159" t="s">
        <v>107</v>
      </c>
      <c r="V1541" s="3" t="s">
        <v>7709</v>
      </c>
      <c r="W1541" s="2">
        <v>350</v>
      </c>
      <c r="X1541" s="2"/>
      <c r="Y1541" s="2"/>
      <c r="Z1541" s="2"/>
      <c r="AA1541" s="2"/>
      <c r="AB1541" s="2"/>
      <c r="AC1541" s="2"/>
      <c r="AD1541" s="2"/>
      <c r="AE1541" s="2"/>
      <c r="AF1541" s="2"/>
      <c r="AG1541" s="2"/>
      <c r="AH1541" s="2"/>
      <c r="AI1541" s="2"/>
      <c r="AJ1541" s="2"/>
      <c r="AK1541" s="2"/>
      <c r="AL1541" s="2"/>
      <c r="AM1541" s="2"/>
      <c r="AN1541" s="2"/>
    </row>
    <row r="1542" spans="2:40">
      <c r="B1542" s="26">
        <v>2980</v>
      </c>
      <c r="C1542" s="26" t="str">
        <f t="shared" si="184"/>
        <v>Y</v>
      </c>
      <c r="D1542" s="26" t="b">
        <f t="shared" si="185"/>
        <v>0</v>
      </c>
      <c r="E1542" s="26" t="str">
        <f t="shared" si="186"/>
        <v>N</v>
      </c>
      <c r="F1542" s="2" t="s">
        <v>10184</v>
      </c>
      <c r="G1542" s="2" t="str">
        <f t="shared" si="187"/>
        <v/>
      </c>
      <c r="H1542" s="16" t="s">
        <v>424</v>
      </c>
      <c r="I1542" s="16"/>
      <c r="J1542" s="16"/>
      <c r="K1542" s="31" t="s">
        <v>7701</v>
      </c>
      <c r="L1542" s="31" t="s">
        <v>7702</v>
      </c>
      <c r="M1542" s="31" t="s">
        <v>7703</v>
      </c>
      <c r="N1542" s="2" t="s">
        <v>8329</v>
      </c>
      <c r="O1542" s="2" t="s">
        <v>7814</v>
      </c>
      <c r="P1542" s="155" t="s">
        <v>7788</v>
      </c>
      <c r="Q1542" s="2" t="s">
        <v>8083</v>
      </c>
      <c r="R1542" s="2" t="s">
        <v>544</v>
      </c>
      <c r="S1542" s="159" t="s">
        <v>10183</v>
      </c>
      <c r="T1542" s="159">
        <v>3445</v>
      </c>
      <c r="U1542" s="159" t="s">
        <v>107</v>
      </c>
      <c r="V1542" s="3" t="s">
        <v>7709</v>
      </c>
      <c r="W1542" s="2">
        <v>350</v>
      </c>
      <c r="X1542" s="2"/>
      <c r="Y1542" s="2"/>
      <c r="Z1542" s="2"/>
      <c r="AA1542" s="2"/>
      <c r="AB1542" s="2"/>
      <c r="AC1542" s="2"/>
      <c r="AD1542" s="2"/>
      <c r="AE1542" s="2"/>
      <c r="AF1542" s="2"/>
      <c r="AG1542" s="2"/>
      <c r="AH1542" s="2"/>
      <c r="AI1542" s="2"/>
      <c r="AJ1542" s="2"/>
      <c r="AK1542" s="2"/>
      <c r="AL1542" s="2"/>
      <c r="AM1542" s="2"/>
      <c r="AN1542" s="2"/>
    </row>
    <row r="1543" spans="2:40">
      <c r="B1543" s="26">
        <v>2981</v>
      </c>
      <c r="C1543" s="26" t="str">
        <f t="shared" si="184"/>
        <v>Y</v>
      </c>
      <c r="D1543" s="26" t="b">
        <f t="shared" si="185"/>
        <v>0</v>
      </c>
      <c r="E1543" s="26" t="str">
        <f t="shared" si="186"/>
        <v>N</v>
      </c>
      <c r="F1543" s="2" t="s">
        <v>10185</v>
      </c>
      <c r="G1543" s="2" t="str">
        <f t="shared" si="187"/>
        <v/>
      </c>
      <c r="H1543" s="16" t="s">
        <v>424</v>
      </c>
      <c r="I1543" s="16"/>
      <c r="J1543" s="16"/>
      <c r="K1543" s="31" t="s">
        <v>7701</v>
      </c>
      <c r="L1543" s="31" t="s">
        <v>7702</v>
      </c>
      <c r="M1543" s="31" t="s">
        <v>7703</v>
      </c>
      <c r="N1543" s="2" t="s">
        <v>8982</v>
      </c>
      <c r="O1543" s="2" t="s">
        <v>7814</v>
      </c>
      <c r="P1543" s="155" t="s">
        <v>7788</v>
      </c>
      <c r="Q1543" s="2" t="s">
        <v>9031</v>
      </c>
      <c r="R1543" s="2" t="s">
        <v>544</v>
      </c>
      <c r="S1543" s="159" t="s">
        <v>10186</v>
      </c>
      <c r="T1543" s="159">
        <v>4943</v>
      </c>
      <c r="U1543" s="159" t="s">
        <v>107</v>
      </c>
      <c r="V1543" s="3" t="s">
        <v>7709</v>
      </c>
      <c r="W1543" s="2">
        <v>420</v>
      </c>
      <c r="X1543" s="2"/>
      <c r="Y1543" s="2"/>
      <c r="Z1543" s="2"/>
      <c r="AA1543" s="2"/>
      <c r="AB1543" s="2"/>
      <c r="AC1543" s="2"/>
      <c r="AD1543" s="2"/>
      <c r="AE1543" s="2"/>
      <c r="AF1543" s="2"/>
      <c r="AG1543" s="2"/>
      <c r="AH1543" s="2"/>
      <c r="AI1543" s="2"/>
      <c r="AJ1543" s="2"/>
      <c r="AK1543" s="2"/>
      <c r="AL1543" s="2"/>
      <c r="AM1543" s="2"/>
      <c r="AN1543" s="2"/>
    </row>
    <row r="1544" spans="2:40">
      <c r="B1544" s="26">
        <v>2982</v>
      </c>
      <c r="C1544" s="26" t="str">
        <f t="shared" si="184"/>
        <v>Y</v>
      </c>
      <c r="D1544" s="26" t="b">
        <f t="shared" si="185"/>
        <v>0</v>
      </c>
      <c r="E1544" s="26" t="str">
        <f t="shared" si="186"/>
        <v>N</v>
      </c>
      <c r="F1544" s="2" t="s">
        <v>10187</v>
      </c>
      <c r="G1544" s="2" t="str">
        <f t="shared" si="187"/>
        <v/>
      </c>
      <c r="H1544" s="16" t="s">
        <v>424</v>
      </c>
      <c r="I1544" s="16"/>
      <c r="J1544" s="16"/>
      <c r="K1544" s="31" t="s">
        <v>7701</v>
      </c>
      <c r="L1544" s="31" t="s">
        <v>7702</v>
      </c>
      <c r="M1544" s="31" t="s">
        <v>7703</v>
      </c>
      <c r="N1544" s="2" t="s">
        <v>8986</v>
      </c>
      <c r="O1544" s="2" t="s">
        <v>7814</v>
      </c>
      <c r="P1544" s="155" t="s">
        <v>7788</v>
      </c>
      <c r="Q1544" s="2" t="s">
        <v>9031</v>
      </c>
      <c r="R1544" s="2" t="s">
        <v>544</v>
      </c>
      <c r="S1544" s="159" t="s">
        <v>10188</v>
      </c>
      <c r="T1544" s="159">
        <v>4943</v>
      </c>
      <c r="U1544" s="159" t="s">
        <v>107</v>
      </c>
      <c r="V1544" s="3" t="s">
        <v>7709</v>
      </c>
      <c r="W1544" s="2">
        <v>420</v>
      </c>
      <c r="X1544" s="2"/>
      <c r="Y1544" s="2"/>
      <c r="Z1544" s="2"/>
      <c r="AA1544" s="2"/>
      <c r="AB1544" s="2"/>
      <c r="AC1544" s="2"/>
      <c r="AD1544" s="2"/>
      <c r="AE1544" s="2"/>
      <c r="AF1544" s="2"/>
      <c r="AG1544" s="2"/>
      <c r="AH1544" s="2"/>
      <c r="AI1544" s="2"/>
      <c r="AJ1544" s="2"/>
      <c r="AK1544" s="2"/>
      <c r="AL1544" s="2"/>
      <c r="AM1544" s="2"/>
      <c r="AN1544" s="2"/>
    </row>
    <row r="1545" spans="2:40">
      <c r="B1545" s="26">
        <v>2983</v>
      </c>
      <c r="C1545" s="26" t="str">
        <f t="shared" si="184"/>
        <v>Y</v>
      </c>
      <c r="D1545" s="26" t="b">
        <f t="shared" si="185"/>
        <v>0</v>
      </c>
      <c r="E1545" s="26" t="str">
        <f t="shared" si="186"/>
        <v>N</v>
      </c>
      <c r="F1545" s="2" t="s">
        <v>10189</v>
      </c>
      <c r="G1545" s="2" t="str">
        <f t="shared" si="187"/>
        <v/>
      </c>
      <c r="H1545" s="16" t="s">
        <v>424</v>
      </c>
      <c r="I1545" s="16"/>
      <c r="J1545" s="16"/>
      <c r="K1545" s="31" t="s">
        <v>7701</v>
      </c>
      <c r="L1545" s="31" t="s">
        <v>7702</v>
      </c>
      <c r="M1545" s="31" t="s">
        <v>7703</v>
      </c>
      <c r="N1545" s="2" t="s">
        <v>8331</v>
      </c>
      <c r="O1545" s="2" t="s">
        <v>7814</v>
      </c>
      <c r="P1545" s="155" t="s">
        <v>7788</v>
      </c>
      <c r="Q1545" s="2" t="s">
        <v>9024</v>
      </c>
      <c r="R1545" s="2" t="s">
        <v>544</v>
      </c>
      <c r="S1545" s="159" t="s">
        <v>10190</v>
      </c>
      <c r="T1545" s="159">
        <v>4943</v>
      </c>
      <c r="U1545" s="159" t="s">
        <v>107</v>
      </c>
      <c r="V1545" s="3" t="s">
        <v>7709</v>
      </c>
      <c r="W1545" s="2">
        <v>420</v>
      </c>
      <c r="X1545" s="2"/>
      <c r="Y1545" s="2"/>
      <c r="Z1545" s="2"/>
      <c r="AA1545" s="2"/>
      <c r="AB1545" s="2"/>
      <c r="AC1545" s="2"/>
      <c r="AD1545" s="2"/>
      <c r="AE1545" s="2"/>
      <c r="AF1545" s="2"/>
      <c r="AG1545" s="2"/>
      <c r="AH1545" s="2"/>
      <c r="AI1545" s="2"/>
      <c r="AJ1545" s="2"/>
      <c r="AK1545" s="2"/>
      <c r="AL1545" s="2"/>
      <c r="AM1545" s="2"/>
      <c r="AN1545" s="2"/>
    </row>
    <row r="1546" spans="2:40">
      <c r="B1546" s="26">
        <v>2984</v>
      </c>
      <c r="C1546" s="26" t="str">
        <f t="shared" si="184"/>
        <v>Y</v>
      </c>
      <c r="D1546" s="26" t="b">
        <f t="shared" si="185"/>
        <v>0</v>
      </c>
      <c r="E1546" s="26" t="str">
        <f t="shared" si="186"/>
        <v>N</v>
      </c>
      <c r="F1546" s="2" t="s">
        <v>10191</v>
      </c>
      <c r="G1546" s="2" t="str">
        <f t="shared" si="187"/>
        <v/>
      </c>
      <c r="H1546" s="16" t="s">
        <v>424</v>
      </c>
      <c r="I1546" s="16"/>
      <c r="J1546" s="16"/>
      <c r="K1546" s="31" t="s">
        <v>7701</v>
      </c>
      <c r="L1546" s="31" t="s">
        <v>7702</v>
      </c>
      <c r="M1546" s="31" t="s">
        <v>7703</v>
      </c>
      <c r="N1546" s="2" t="s">
        <v>8335</v>
      </c>
      <c r="O1546" s="2" t="s">
        <v>7814</v>
      </c>
      <c r="P1546" s="155" t="s">
        <v>7788</v>
      </c>
      <c r="Q1546" s="2" t="s">
        <v>9024</v>
      </c>
      <c r="R1546" s="2" t="s">
        <v>544</v>
      </c>
      <c r="S1546" s="159" t="s">
        <v>10192</v>
      </c>
      <c r="T1546" s="159">
        <v>4943</v>
      </c>
      <c r="U1546" s="159" t="s">
        <v>107</v>
      </c>
      <c r="V1546" s="3" t="s">
        <v>7709</v>
      </c>
      <c r="W1546" s="2">
        <v>420</v>
      </c>
      <c r="X1546" s="2"/>
      <c r="Y1546" s="2"/>
      <c r="Z1546" s="2"/>
      <c r="AA1546" s="2"/>
      <c r="AB1546" s="2"/>
      <c r="AC1546" s="2"/>
      <c r="AD1546" s="2"/>
      <c r="AE1546" s="2"/>
      <c r="AF1546" s="2"/>
      <c r="AG1546" s="2"/>
      <c r="AH1546" s="2"/>
      <c r="AI1546" s="2"/>
      <c r="AJ1546" s="2"/>
      <c r="AK1546" s="2"/>
      <c r="AL1546" s="2"/>
      <c r="AM1546" s="2"/>
      <c r="AN1546" s="2"/>
    </row>
    <row r="1547" spans="2:40">
      <c r="B1547" s="26">
        <v>2985</v>
      </c>
      <c r="C1547" s="26" t="str">
        <f t="shared" si="184"/>
        <v>Y</v>
      </c>
      <c r="D1547" s="26" t="b">
        <f t="shared" si="185"/>
        <v>0</v>
      </c>
      <c r="E1547" s="26" t="str">
        <f t="shared" si="186"/>
        <v>N</v>
      </c>
      <c r="F1547" s="2" t="s">
        <v>10193</v>
      </c>
      <c r="G1547" s="2" t="str">
        <f t="shared" si="187"/>
        <v/>
      </c>
      <c r="H1547" s="16" t="s">
        <v>424</v>
      </c>
      <c r="I1547" s="16"/>
      <c r="J1547" s="16"/>
      <c r="K1547" s="31" t="s">
        <v>7701</v>
      </c>
      <c r="L1547" s="31" t="s">
        <v>7702</v>
      </c>
      <c r="M1547" s="31" t="s">
        <v>7703</v>
      </c>
      <c r="N1547" s="17" t="s">
        <v>9465</v>
      </c>
      <c r="O1547" s="2" t="s">
        <v>7814</v>
      </c>
      <c r="P1547" s="155" t="s">
        <v>7788</v>
      </c>
      <c r="Q1547" s="2" t="s">
        <v>9031</v>
      </c>
      <c r="R1547" s="2" t="s">
        <v>544</v>
      </c>
      <c r="S1547" s="159" t="s">
        <v>10194</v>
      </c>
      <c r="T1547" s="159">
        <v>5487</v>
      </c>
      <c r="U1547" s="159" t="s">
        <v>107</v>
      </c>
      <c r="V1547" s="3" t="s">
        <v>7709</v>
      </c>
      <c r="W1547" s="2">
        <v>600</v>
      </c>
      <c r="X1547" s="2"/>
      <c r="Y1547" s="2"/>
      <c r="Z1547" s="2"/>
      <c r="AA1547" s="2"/>
      <c r="AB1547" s="2"/>
      <c r="AC1547" s="2"/>
      <c r="AD1547" s="2"/>
      <c r="AE1547" s="2"/>
      <c r="AF1547" s="2"/>
      <c r="AG1547" s="2"/>
      <c r="AH1547" s="2"/>
      <c r="AI1547" s="2"/>
      <c r="AJ1547" s="2"/>
      <c r="AK1547" s="2"/>
      <c r="AL1547" s="2"/>
      <c r="AM1547" s="2"/>
      <c r="AN1547" s="2"/>
    </row>
    <row r="1548" spans="2:40">
      <c r="B1548" s="26">
        <v>2986</v>
      </c>
      <c r="C1548" s="26" t="str">
        <f t="shared" si="184"/>
        <v>Y</v>
      </c>
      <c r="D1548" s="26" t="b">
        <f t="shared" si="185"/>
        <v>0</v>
      </c>
      <c r="E1548" s="26" t="str">
        <f t="shared" si="186"/>
        <v>N</v>
      </c>
      <c r="F1548" s="2" t="s">
        <v>10195</v>
      </c>
      <c r="G1548" s="2" t="str">
        <f t="shared" si="187"/>
        <v/>
      </c>
      <c r="H1548" s="16" t="s">
        <v>424</v>
      </c>
      <c r="I1548" s="16"/>
      <c r="J1548" s="16"/>
      <c r="K1548" s="31" t="s">
        <v>7701</v>
      </c>
      <c r="L1548" s="31" t="s">
        <v>7702</v>
      </c>
      <c r="M1548" s="31" t="s">
        <v>7703</v>
      </c>
      <c r="N1548" s="17" t="s">
        <v>8338</v>
      </c>
      <c r="O1548" s="2" t="s">
        <v>7814</v>
      </c>
      <c r="P1548" s="155" t="s">
        <v>7788</v>
      </c>
      <c r="Q1548" s="2" t="s">
        <v>9031</v>
      </c>
      <c r="R1548" s="2" t="s">
        <v>544</v>
      </c>
      <c r="S1548" s="159" t="s">
        <v>10196</v>
      </c>
      <c r="T1548" s="159">
        <v>5487</v>
      </c>
      <c r="U1548" s="159" t="s">
        <v>107</v>
      </c>
      <c r="V1548" s="3" t="s">
        <v>7709</v>
      </c>
      <c r="W1548" s="2">
        <v>600</v>
      </c>
      <c r="X1548" s="2"/>
      <c r="Y1548" s="2"/>
      <c r="Z1548" s="2"/>
      <c r="AA1548" s="2"/>
      <c r="AB1548" s="2"/>
      <c r="AC1548" s="2"/>
      <c r="AD1548" s="2"/>
      <c r="AE1548" s="2"/>
      <c r="AF1548" s="2"/>
      <c r="AG1548" s="2"/>
      <c r="AH1548" s="2"/>
      <c r="AI1548" s="2"/>
      <c r="AJ1548" s="2"/>
      <c r="AK1548" s="2"/>
      <c r="AL1548" s="2"/>
      <c r="AM1548" s="2"/>
      <c r="AN1548" s="2"/>
    </row>
    <row r="1549" spans="2:40">
      <c r="B1549" s="26">
        <v>2987</v>
      </c>
      <c r="C1549" s="26" t="str">
        <f t="shared" si="184"/>
        <v>Y</v>
      </c>
      <c r="D1549" s="26" t="b">
        <f t="shared" si="185"/>
        <v>0</v>
      </c>
      <c r="E1549" s="26" t="str">
        <f t="shared" si="186"/>
        <v>N</v>
      </c>
      <c r="F1549" s="2" t="s">
        <v>10197</v>
      </c>
      <c r="G1549" s="2" t="str">
        <f t="shared" si="187"/>
        <v/>
      </c>
      <c r="H1549" s="16" t="s">
        <v>424</v>
      </c>
      <c r="I1549" s="16"/>
      <c r="J1549" s="16"/>
      <c r="K1549" s="31" t="s">
        <v>7701</v>
      </c>
      <c r="L1549" s="31" t="s">
        <v>7702</v>
      </c>
      <c r="M1549" s="31" t="s">
        <v>7703</v>
      </c>
      <c r="N1549" s="8" t="s">
        <v>9743</v>
      </c>
      <c r="O1549" s="2" t="s">
        <v>7814</v>
      </c>
      <c r="P1549" s="155" t="s">
        <v>7788</v>
      </c>
      <c r="Q1549" s="2" t="s">
        <v>9031</v>
      </c>
      <c r="R1549" s="2" t="s">
        <v>544</v>
      </c>
      <c r="S1549" s="159" t="s">
        <v>10198</v>
      </c>
      <c r="T1549" s="159">
        <v>5487</v>
      </c>
      <c r="U1549" s="159" t="s">
        <v>107</v>
      </c>
      <c r="V1549" s="3" t="s">
        <v>7709</v>
      </c>
      <c r="W1549" s="2">
        <v>600</v>
      </c>
      <c r="X1549" s="2"/>
      <c r="Y1549" s="2"/>
      <c r="Z1549" s="2"/>
      <c r="AA1549" s="2"/>
      <c r="AB1549" s="2"/>
      <c r="AC1549" s="2"/>
      <c r="AD1549" s="2"/>
      <c r="AE1549" s="2"/>
      <c r="AF1549" s="2"/>
      <c r="AG1549" s="2"/>
      <c r="AH1549" s="2"/>
      <c r="AI1549" s="2"/>
      <c r="AJ1549" s="2"/>
      <c r="AK1549" s="2"/>
      <c r="AL1549" s="2"/>
      <c r="AM1549" s="2"/>
      <c r="AN1549" s="2"/>
    </row>
    <row r="1550" spans="2:40">
      <c r="B1550" s="26">
        <v>3055</v>
      </c>
      <c r="C1550" s="26" t="str">
        <f t="shared" ref="C1550:C1577" si="188">IF(K1550 = "BaseplateSteel","Y","N")</f>
        <v>N</v>
      </c>
      <c r="D1550" s="26" t="b">
        <f t="shared" ref="D1550:D1577" si="189">OR(P1550 = "Woods_Sureflex", P1550 = "Falk_T10_Grid")</f>
        <v>0</v>
      </c>
      <c r="E1550" s="26" t="str">
        <f t="shared" ref="E1550:E1577" si="190">IF(AND(C1550="Y", D1550=TRUE),"Y","N")</f>
        <v>N</v>
      </c>
      <c r="F1550" s="2" t="s">
        <v>10199</v>
      </c>
      <c r="G1550" s="2" t="str">
        <f t="shared" ref="G1550:G1577" si="191">IF(E1550="Y",F1550,"")</f>
        <v/>
      </c>
      <c r="H1550" s="16" t="s">
        <v>424</v>
      </c>
      <c r="I1550" s="16"/>
      <c r="J1550" s="16"/>
      <c r="K1550" s="8" t="s">
        <v>7887</v>
      </c>
      <c r="L1550" s="8" t="s">
        <v>7887</v>
      </c>
      <c r="M1550" s="31" t="s">
        <v>7888</v>
      </c>
      <c r="P1550" s="155"/>
      <c r="R1550" s="2" t="s">
        <v>544</v>
      </c>
      <c r="S1550" s="25" t="s">
        <v>10200</v>
      </c>
      <c r="T1550" s="159">
        <v>0</v>
      </c>
      <c r="U1550" s="159" t="s">
        <v>14326</v>
      </c>
      <c r="V1550" s="3" t="s">
        <v>552</v>
      </c>
      <c r="X1550" s="2"/>
      <c r="Y1550" s="2"/>
      <c r="Z1550" s="2"/>
      <c r="AA1550" s="2"/>
      <c r="AB1550" s="2"/>
      <c r="AC1550" s="2"/>
      <c r="AD1550" s="2"/>
      <c r="AE1550" s="2"/>
      <c r="AF1550" s="2"/>
      <c r="AG1550" s="2"/>
      <c r="AH1550" s="2"/>
      <c r="AI1550" s="2"/>
      <c r="AJ1550" s="2"/>
      <c r="AK1550" s="2"/>
      <c r="AL1550" s="2"/>
      <c r="AM1550" s="2"/>
      <c r="AN1550" s="2"/>
    </row>
    <row r="1551" spans="2:40">
      <c r="B1551" s="26">
        <v>3056</v>
      </c>
      <c r="C1551" s="26" t="str">
        <f t="shared" si="188"/>
        <v>Y</v>
      </c>
      <c r="D1551" s="26" t="b">
        <f t="shared" si="189"/>
        <v>1</v>
      </c>
      <c r="E1551" s="26" t="str">
        <f t="shared" si="190"/>
        <v>Y</v>
      </c>
      <c r="F1551" s="2" t="s">
        <v>10201</v>
      </c>
      <c r="G1551" s="2" t="str">
        <f t="shared" si="191"/>
        <v>ConTab_BOM_KP_Baseplates_3056</v>
      </c>
      <c r="H1551" s="16" t="s">
        <v>429</v>
      </c>
      <c r="I1551" s="16"/>
      <c r="J1551" s="16"/>
      <c r="K1551" s="31" t="s">
        <v>7701</v>
      </c>
      <c r="L1551" s="31" t="s">
        <v>7702</v>
      </c>
      <c r="M1551" s="31" t="s">
        <v>7703</v>
      </c>
      <c r="N1551" s="2" t="s">
        <v>8954</v>
      </c>
      <c r="O1551" s="2" t="s">
        <v>7705</v>
      </c>
      <c r="P1551" s="155" t="s">
        <v>7737</v>
      </c>
      <c r="Q1551" s="2" t="s">
        <v>8975</v>
      </c>
      <c r="R1551" s="2">
        <v>96700942</v>
      </c>
      <c r="S1551" s="159" t="s">
        <v>10202</v>
      </c>
      <c r="T1551" s="159">
        <v>5317</v>
      </c>
      <c r="U1551" s="159" t="s">
        <v>107</v>
      </c>
      <c r="V1551" s="3" t="s">
        <v>7709</v>
      </c>
      <c r="W1551" s="2">
        <v>650</v>
      </c>
      <c r="X1551" s="2"/>
      <c r="Y1551" s="2"/>
      <c r="Z1551" s="2"/>
      <c r="AA1551" s="2"/>
      <c r="AB1551" s="2"/>
      <c r="AC1551" s="2"/>
      <c r="AD1551" s="2"/>
      <c r="AE1551" s="2"/>
      <c r="AF1551" s="2"/>
      <c r="AG1551" s="2"/>
      <c r="AH1551" s="2"/>
      <c r="AI1551" s="2"/>
      <c r="AJ1551" s="2"/>
      <c r="AK1551" s="2"/>
      <c r="AL1551" s="2"/>
      <c r="AM1551" s="2"/>
      <c r="AN1551" s="2"/>
    </row>
    <row r="1552" spans="2:40">
      <c r="B1552" s="26">
        <v>3057</v>
      </c>
      <c r="C1552" s="26" t="str">
        <f t="shared" si="188"/>
        <v>Y</v>
      </c>
      <c r="D1552" s="26" t="b">
        <f t="shared" si="189"/>
        <v>1</v>
      </c>
      <c r="E1552" s="26" t="str">
        <f t="shared" si="190"/>
        <v>Y</v>
      </c>
      <c r="F1552" s="2" t="s">
        <v>10203</v>
      </c>
      <c r="G1552" s="2" t="str">
        <f t="shared" si="191"/>
        <v>ConTab_BOM_KP_Baseplates_3057</v>
      </c>
      <c r="H1552" s="16" t="s">
        <v>429</v>
      </c>
      <c r="I1552" s="16"/>
      <c r="J1552" s="16"/>
      <c r="K1552" s="31" t="s">
        <v>7701</v>
      </c>
      <c r="L1552" s="31" t="s">
        <v>7702</v>
      </c>
      <c r="M1552" s="31" t="s">
        <v>7703</v>
      </c>
      <c r="N1552" s="2" t="s">
        <v>8958</v>
      </c>
      <c r="O1552" s="2" t="s">
        <v>7705</v>
      </c>
      <c r="P1552" s="155" t="s">
        <v>7737</v>
      </c>
      <c r="Q1552" s="2" t="s">
        <v>8975</v>
      </c>
      <c r="R1552" s="2">
        <v>96700942</v>
      </c>
      <c r="S1552" s="159" t="s">
        <v>10202</v>
      </c>
      <c r="T1552" s="159">
        <v>5317</v>
      </c>
      <c r="U1552" s="159" t="s">
        <v>107</v>
      </c>
      <c r="V1552" s="3" t="s">
        <v>7709</v>
      </c>
      <c r="W1552" s="2">
        <v>900</v>
      </c>
      <c r="X1552" s="2"/>
      <c r="Y1552" s="2"/>
      <c r="Z1552" s="2"/>
      <c r="AA1552" s="2"/>
      <c r="AB1552" s="2"/>
      <c r="AC1552" s="2"/>
      <c r="AD1552" s="2"/>
      <c r="AE1552" s="2"/>
      <c r="AF1552" s="2"/>
      <c r="AG1552" s="2"/>
      <c r="AH1552" s="2"/>
      <c r="AI1552" s="2"/>
      <c r="AJ1552" s="2"/>
      <c r="AK1552" s="2"/>
      <c r="AL1552" s="2"/>
      <c r="AM1552" s="2"/>
      <c r="AN1552" s="2"/>
    </row>
    <row r="1553" spans="2:40">
      <c r="B1553" s="26">
        <v>3058</v>
      </c>
      <c r="C1553" s="26" t="str">
        <f t="shared" si="188"/>
        <v>Y</v>
      </c>
      <c r="D1553" s="26" t="b">
        <f t="shared" si="189"/>
        <v>1</v>
      </c>
      <c r="E1553" s="26" t="str">
        <f t="shared" si="190"/>
        <v>Y</v>
      </c>
      <c r="F1553" s="2" t="s">
        <v>10204</v>
      </c>
      <c r="G1553" s="2" t="str">
        <f t="shared" si="191"/>
        <v>ConTab_BOM_KP_Baseplates_3058</v>
      </c>
      <c r="H1553" s="16" t="s">
        <v>429</v>
      </c>
      <c r="I1553" s="16"/>
      <c r="J1553" s="16"/>
      <c r="K1553" s="31" t="s">
        <v>7701</v>
      </c>
      <c r="L1553" s="31" t="s">
        <v>7702</v>
      </c>
      <c r="M1553" s="31" t="s">
        <v>7703</v>
      </c>
      <c r="N1553" s="2" t="s">
        <v>8326</v>
      </c>
      <c r="O1553" s="2" t="s">
        <v>7705</v>
      </c>
      <c r="P1553" s="155" t="s">
        <v>7737</v>
      </c>
      <c r="Q1553" s="2" t="s">
        <v>8332</v>
      </c>
      <c r="R1553" s="2">
        <v>96700943</v>
      </c>
      <c r="S1553" s="159" t="s">
        <v>10205</v>
      </c>
      <c r="T1553" s="159">
        <v>5181</v>
      </c>
      <c r="U1553" s="159" t="s">
        <v>107</v>
      </c>
      <c r="V1553" s="3" t="s">
        <v>7709</v>
      </c>
      <c r="W1553" s="2">
        <v>900</v>
      </c>
      <c r="X1553" s="2"/>
      <c r="Y1553" s="2"/>
      <c r="Z1553" s="2"/>
      <c r="AA1553" s="2"/>
      <c r="AB1553" s="2"/>
      <c r="AC1553" s="2"/>
      <c r="AD1553" s="2"/>
      <c r="AE1553" s="2"/>
      <c r="AF1553" s="2"/>
      <c r="AG1553" s="2"/>
      <c r="AH1553" s="2"/>
      <c r="AI1553" s="2"/>
      <c r="AJ1553" s="2"/>
      <c r="AK1553" s="2"/>
      <c r="AL1553" s="2"/>
      <c r="AM1553" s="2"/>
      <c r="AN1553" s="2"/>
    </row>
    <row r="1554" spans="2:40">
      <c r="B1554" s="26">
        <v>3059</v>
      </c>
      <c r="C1554" s="26" t="str">
        <f t="shared" si="188"/>
        <v>Y</v>
      </c>
      <c r="D1554" s="26" t="b">
        <f t="shared" si="189"/>
        <v>1</v>
      </c>
      <c r="E1554" s="26" t="str">
        <f t="shared" si="190"/>
        <v>Y</v>
      </c>
      <c r="F1554" s="2" t="s">
        <v>10206</v>
      </c>
      <c r="G1554" s="2" t="str">
        <f t="shared" si="191"/>
        <v>ConTab_BOM_KP_Baseplates_3059</v>
      </c>
      <c r="H1554" s="16" t="s">
        <v>429</v>
      </c>
      <c r="I1554" s="16"/>
      <c r="J1554" s="16"/>
      <c r="K1554" s="31" t="s">
        <v>7701</v>
      </c>
      <c r="L1554" s="31" t="s">
        <v>7702</v>
      </c>
      <c r="M1554" s="31" t="s">
        <v>7703</v>
      </c>
      <c r="N1554" s="2" t="s">
        <v>8329</v>
      </c>
      <c r="O1554" s="2" t="s">
        <v>7705</v>
      </c>
      <c r="P1554" s="155" t="s">
        <v>7737</v>
      </c>
      <c r="Q1554" s="2" t="s">
        <v>8332</v>
      </c>
      <c r="R1554" s="2">
        <v>96700943</v>
      </c>
      <c r="S1554" s="159" t="s">
        <v>10205</v>
      </c>
      <c r="T1554" s="159">
        <v>5181</v>
      </c>
      <c r="U1554" s="159" t="s">
        <v>107</v>
      </c>
      <c r="V1554" s="3" t="s">
        <v>7709</v>
      </c>
      <c r="W1554" s="2">
        <v>900</v>
      </c>
      <c r="X1554" s="2"/>
      <c r="Y1554" s="2"/>
      <c r="Z1554" s="2"/>
      <c r="AA1554" s="2"/>
      <c r="AB1554" s="2"/>
      <c r="AC1554" s="2"/>
      <c r="AD1554" s="2"/>
      <c r="AE1554" s="2"/>
      <c r="AF1554" s="2"/>
      <c r="AG1554" s="2"/>
      <c r="AH1554" s="2"/>
      <c r="AI1554" s="2"/>
      <c r="AJ1554" s="2"/>
      <c r="AK1554" s="2"/>
      <c r="AL1554" s="2"/>
      <c r="AM1554" s="2"/>
      <c r="AN1554" s="2"/>
    </row>
    <row r="1555" spans="2:40">
      <c r="B1555" s="26">
        <v>3060</v>
      </c>
      <c r="C1555" s="26" t="str">
        <f t="shared" si="188"/>
        <v>Y</v>
      </c>
      <c r="D1555" s="26" t="b">
        <f t="shared" si="189"/>
        <v>1</v>
      </c>
      <c r="E1555" s="26" t="str">
        <f t="shared" si="190"/>
        <v>Y</v>
      </c>
      <c r="F1555" s="2" t="s">
        <v>10207</v>
      </c>
      <c r="G1555" s="2" t="str">
        <f t="shared" si="191"/>
        <v>ConTab_BOM_KP_Baseplates_3060</v>
      </c>
      <c r="H1555" s="16" t="s">
        <v>429</v>
      </c>
      <c r="I1555" s="16"/>
      <c r="J1555" s="16"/>
      <c r="K1555" s="31" t="s">
        <v>7701</v>
      </c>
      <c r="L1555" s="31" t="s">
        <v>7702</v>
      </c>
      <c r="M1555" s="31" t="s">
        <v>7703</v>
      </c>
      <c r="N1555" s="2" t="s">
        <v>8331</v>
      </c>
      <c r="O1555" s="2" t="s">
        <v>7705</v>
      </c>
      <c r="P1555" s="155" t="s">
        <v>7737</v>
      </c>
      <c r="Q1555" s="2" t="s">
        <v>8975</v>
      </c>
      <c r="R1555" s="2">
        <v>96700944</v>
      </c>
      <c r="S1555" s="159" t="s">
        <v>9128</v>
      </c>
      <c r="T1555" s="159">
        <v>6679</v>
      </c>
      <c r="U1555" s="159" t="s">
        <v>107</v>
      </c>
      <c r="V1555" s="3" t="s">
        <v>7709</v>
      </c>
      <c r="W1555" s="2">
        <v>900</v>
      </c>
      <c r="X1555" s="2"/>
      <c r="Y1555" s="2"/>
      <c r="Z1555" s="2"/>
      <c r="AA1555" s="2"/>
      <c r="AB1555" s="2"/>
      <c r="AC1555" s="2"/>
      <c r="AD1555" s="2"/>
      <c r="AE1555" s="2"/>
      <c r="AF1555" s="2"/>
      <c r="AG1555" s="2"/>
      <c r="AH1555" s="2"/>
      <c r="AI1555" s="2"/>
      <c r="AJ1555" s="2"/>
      <c r="AK1555" s="2"/>
      <c r="AL1555" s="2"/>
      <c r="AM1555" s="2"/>
      <c r="AN1555" s="2"/>
    </row>
    <row r="1556" spans="2:40">
      <c r="B1556" s="26">
        <v>3061</v>
      </c>
      <c r="C1556" s="26" t="str">
        <f t="shared" si="188"/>
        <v>Y</v>
      </c>
      <c r="D1556" s="26" t="b">
        <f t="shared" si="189"/>
        <v>1</v>
      </c>
      <c r="E1556" s="26" t="str">
        <f t="shared" si="190"/>
        <v>Y</v>
      </c>
      <c r="F1556" s="2" t="s">
        <v>10208</v>
      </c>
      <c r="G1556" s="2" t="str">
        <f t="shared" si="191"/>
        <v>ConTab_BOM_KP_Baseplates_3061</v>
      </c>
      <c r="H1556" s="16" t="s">
        <v>429</v>
      </c>
      <c r="I1556" s="16"/>
      <c r="J1556" s="16"/>
      <c r="K1556" s="31" t="s">
        <v>7701</v>
      </c>
      <c r="L1556" s="31" t="s">
        <v>7702</v>
      </c>
      <c r="M1556" s="31" t="s">
        <v>7703</v>
      </c>
      <c r="N1556" s="2" t="s">
        <v>8335</v>
      </c>
      <c r="O1556" s="2" t="s">
        <v>7705</v>
      </c>
      <c r="P1556" s="155" t="s">
        <v>7737</v>
      </c>
      <c r="Q1556" s="2" t="s">
        <v>8975</v>
      </c>
      <c r="R1556" s="2">
        <v>96700944</v>
      </c>
      <c r="S1556" s="159" t="s">
        <v>9130</v>
      </c>
      <c r="T1556" s="159">
        <v>6679</v>
      </c>
      <c r="U1556" s="159" t="s">
        <v>107</v>
      </c>
      <c r="V1556" s="3" t="s">
        <v>7709</v>
      </c>
      <c r="W1556" s="2">
        <v>900</v>
      </c>
      <c r="X1556" s="2"/>
      <c r="Y1556" s="2"/>
      <c r="Z1556" s="2"/>
      <c r="AA1556" s="2"/>
      <c r="AB1556" s="2"/>
      <c r="AC1556" s="2"/>
      <c r="AD1556" s="2"/>
      <c r="AE1556" s="2"/>
      <c r="AF1556" s="2"/>
      <c r="AG1556" s="2"/>
      <c r="AH1556" s="2"/>
      <c r="AI1556" s="2"/>
      <c r="AJ1556" s="2"/>
      <c r="AK1556" s="2"/>
      <c r="AL1556" s="2"/>
      <c r="AM1556" s="2"/>
      <c r="AN1556" s="2"/>
    </row>
    <row r="1557" spans="2:40">
      <c r="B1557" s="26">
        <v>3062</v>
      </c>
      <c r="C1557" s="26" t="str">
        <f t="shared" si="188"/>
        <v>Y</v>
      </c>
      <c r="D1557" s="26" t="b">
        <f t="shared" si="189"/>
        <v>1</v>
      </c>
      <c r="E1557" s="26" t="str">
        <f t="shared" si="190"/>
        <v>Y</v>
      </c>
      <c r="F1557" s="2" t="s">
        <v>10209</v>
      </c>
      <c r="G1557" s="2" t="str">
        <f t="shared" si="191"/>
        <v>ConTab_BOM_KP_Baseplates_3062</v>
      </c>
      <c r="H1557" s="16" t="s">
        <v>429</v>
      </c>
      <c r="I1557" s="16"/>
      <c r="J1557" s="16"/>
      <c r="K1557" s="31" t="s">
        <v>7701</v>
      </c>
      <c r="L1557" s="31" t="s">
        <v>7702</v>
      </c>
      <c r="M1557" s="31" t="s">
        <v>7703</v>
      </c>
      <c r="N1557" s="17" t="s">
        <v>8338</v>
      </c>
      <c r="O1557" s="2" t="s">
        <v>7705</v>
      </c>
      <c r="P1557" s="155" t="s">
        <v>7737</v>
      </c>
      <c r="Q1557" s="2" t="s">
        <v>8975</v>
      </c>
      <c r="R1557" s="2">
        <v>96700945</v>
      </c>
      <c r="S1557" s="159" t="s">
        <v>10210</v>
      </c>
      <c r="T1557" s="159">
        <v>7226</v>
      </c>
      <c r="U1557" s="159" t="s">
        <v>107</v>
      </c>
      <c r="V1557" s="3" t="s">
        <v>7709</v>
      </c>
      <c r="W1557" s="2">
        <v>1000</v>
      </c>
      <c r="X1557" s="2"/>
      <c r="Y1557" s="2"/>
      <c r="Z1557" s="2"/>
      <c r="AA1557" s="2"/>
      <c r="AB1557" s="2"/>
      <c r="AC1557" s="2"/>
      <c r="AD1557" s="2"/>
      <c r="AE1557" s="2"/>
      <c r="AF1557" s="2"/>
      <c r="AG1557" s="2"/>
      <c r="AH1557" s="2"/>
      <c r="AI1557" s="2"/>
      <c r="AJ1557" s="2"/>
      <c r="AK1557" s="2"/>
      <c r="AL1557" s="2"/>
      <c r="AM1557" s="2"/>
      <c r="AN1557" s="2"/>
    </row>
    <row r="1558" spans="2:40">
      <c r="B1558" s="26">
        <v>3070</v>
      </c>
      <c r="C1558" s="26" t="str">
        <f t="shared" si="188"/>
        <v>Y</v>
      </c>
      <c r="D1558" s="26" t="b">
        <f t="shared" si="189"/>
        <v>0</v>
      </c>
      <c r="E1558" s="26" t="str">
        <f t="shared" si="190"/>
        <v>N</v>
      </c>
      <c r="F1558" s="2" t="s">
        <v>10211</v>
      </c>
      <c r="G1558" s="2" t="str">
        <f t="shared" si="191"/>
        <v/>
      </c>
      <c r="H1558" s="16" t="s">
        <v>429</v>
      </c>
      <c r="I1558" s="16"/>
      <c r="J1558" s="16"/>
      <c r="K1558" s="31" t="s">
        <v>7701</v>
      </c>
      <c r="L1558" s="31" t="s">
        <v>7702</v>
      </c>
      <c r="M1558" s="31" t="s">
        <v>7703</v>
      </c>
      <c r="N1558" s="2" t="s">
        <v>8954</v>
      </c>
      <c r="O1558" s="2" t="s">
        <v>7705</v>
      </c>
      <c r="P1558" s="155" t="s">
        <v>7788</v>
      </c>
      <c r="Q1558" s="2" t="s">
        <v>9024</v>
      </c>
      <c r="R1558" s="2">
        <v>96700946</v>
      </c>
      <c r="S1558" s="159" t="s">
        <v>10212</v>
      </c>
      <c r="T1558" s="159">
        <v>5863</v>
      </c>
      <c r="U1558" s="159" t="s">
        <v>107</v>
      </c>
      <c r="V1558" s="3" t="s">
        <v>7709</v>
      </c>
      <c r="W1558" s="2">
        <v>650</v>
      </c>
      <c r="X1558" s="2"/>
      <c r="Y1558" s="2"/>
      <c r="Z1558" s="2"/>
      <c r="AA1558" s="2"/>
      <c r="AB1558" s="2"/>
      <c r="AC1558" s="2"/>
      <c r="AD1558" s="2"/>
      <c r="AE1558" s="2"/>
      <c r="AF1558" s="2"/>
      <c r="AG1558" s="2"/>
      <c r="AH1558" s="2"/>
      <c r="AI1558" s="2"/>
      <c r="AJ1558" s="2"/>
      <c r="AK1558" s="2"/>
      <c r="AL1558" s="2"/>
      <c r="AM1558" s="2"/>
      <c r="AN1558" s="2"/>
    </row>
    <row r="1559" spans="2:40">
      <c r="B1559" s="26">
        <v>3071</v>
      </c>
      <c r="C1559" s="26" t="str">
        <f t="shared" si="188"/>
        <v>Y</v>
      </c>
      <c r="D1559" s="26" t="b">
        <f t="shared" si="189"/>
        <v>0</v>
      </c>
      <c r="E1559" s="26" t="str">
        <f t="shared" si="190"/>
        <v>N</v>
      </c>
      <c r="F1559" s="2" t="s">
        <v>10213</v>
      </c>
      <c r="G1559" s="2" t="str">
        <f t="shared" si="191"/>
        <v/>
      </c>
      <c r="H1559" s="16" t="s">
        <v>429</v>
      </c>
      <c r="I1559" s="16"/>
      <c r="J1559" s="16"/>
      <c r="K1559" s="31" t="s">
        <v>7701</v>
      </c>
      <c r="L1559" s="31" t="s">
        <v>7702</v>
      </c>
      <c r="M1559" s="31" t="s">
        <v>7703</v>
      </c>
      <c r="N1559" s="2" t="s">
        <v>8958</v>
      </c>
      <c r="O1559" s="2" t="s">
        <v>7705</v>
      </c>
      <c r="P1559" s="155" t="s">
        <v>7788</v>
      </c>
      <c r="Q1559" s="2" t="s">
        <v>9024</v>
      </c>
      <c r="R1559" s="2">
        <v>96700946</v>
      </c>
      <c r="S1559" s="159" t="s">
        <v>10212</v>
      </c>
      <c r="T1559" s="159">
        <v>5863</v>
      </c>
      <c r="U1559" s="159" t="s">
        <v>107</v>
      </c>
      <c r="V1559" s="3" t="s">
        <v>7709</v>
      </c>
      <c r="W1559" s="2">
        <v>900</v>
      </c>
      <c r="X1559" s="2"/>
      <c r="Y1559" s="2"/>
      <c r="Z1559" s="2"/>
      <c r="AA1559" s="2"/>
      <c r="AB1559" s="2"/>
      <c r="AC1559" s="2"/>
      <c r="AD1559" s="2"/>
      <c r="AE1559" s="2"/>
      <c r="AF1559" s="2"/>
      <c r="AG1559" s="2"/>
      <c r="AH1559" s="2"/>
      <c r="AI1559" s="2"/>
      <c r="AJ1559" s="2"/>
      <c r="AK1559" s="2"/>
      <c r="AL1559" s="2"/>
      <c r="AM1559" s="2"/>
      <c r="AN1559" s="2"/>
    </row>
    <row r="1560" spans="2:40">
      <c r="B1560" s="26">
        <v>3072</v>
      </c>
      <c r="C1560" s="26" t="str">
        <f t="shared" si="188"/>
        <v>Y</v>
      </c>
      <c r="D1560" s="26" t="b">
        <f t="shared" si="189"/>
        <v>0</v>
      </c>
      <c r="E1560" s="26" t="str">
        <f t="shared" si="190"/>
        <v>N</v>
      </c>
      <c r="F1560" s="2" t="s">
        <v>10214</v>
      </c>
      <c r="G1560" s="2" t="str">
        <f t="shared" si="191"/>
        <v/>
      </c>
      <c r="H1560" s="16" t="s">
        <v>429</v>
      </c>
      <c r="I1560" s="16"/>
      <c r="J1560" s="16"/>
      <c r="K1560" s="31" t="s">
        <v>7701</v>
      </c>
      <c r="L1560" s="31" t="s">
        <v>7702</v>
      </c>
      <c r="M1560" s="31" t="s">
        <v>7703</v>
      </c>
      <c r="N1560" s="2" t="s">
        <v>8326</v>
      </c>
      <c r="O1560" s="2" t="s">
        <v>7705</v>
      </c>
      <c r="P1560" s="155" t="s">
        <v>7788</v>
      </c>
      <c r="Q1560" s="2" t="s">
        <v>8383</v>
      </c>
      <c r="R1560" s="2">
        <v>96700947</v>
      </c>
      <c r="S1560" s="159" t="s">
        <v>10215</v>
      </c>
      <c r="T1560" s="159">
        <v>5728</v>
      </c>
      <c r="U1560" s="159" t="s">
        <v>107</v>
      </c>
      <c r="V1560" s="3" t="s">
        <v>7709</v>
      </c>
      <c r="W1560" s="2">
        <v>900</v>
      </c>
      <c r="X1560" s="2"/>
      <c r="Y1560" s="2"/>
      <c r="Z1560" s="2"/>
      <c r="AA1560" s="2"/>
      <c r="AB1560" s="2"/>
      <c r="AC1560" s="2"/>
      <c r="AD1560" s="2"/>
      <c r="AE1560" s="2"/>
      <c r="AF1560" s="2"/>
      <c r="AG1560" s="2"/>
      <c r="AH1560" s="2"/>
      <c r="AI1560" s="2"/>
      <c r="AJ1560" s="2"/>
      <c r="AK1560" s="2"/>
      <c r="AL1560" s="2"/>
      <c r="AM1560" s="2"/>
      <c r="AN1560" s="2"/>
    </row>
    <row r="1561" spans="2:40">
      <c r="B1561" s="26">
        <v>3073</v>
      </c>
      <c r="C1561" s="26" t="str">
        <f t="shared" si="188"/>
        <v>Y</v>
      </c>
      <c r="D1561" s="26" t="b">
        <f t="shared" si="189"/>
        <v>0</v>
      </c>
      <c r="E1561" s="26" t="str">
        <f t="shared" si="190"/>
        <v>N</v>
      </c>
      <c r="F1561" s="2" t="s">
        <v>10216</v>
      </c>
      <c r="G1561" s="2" t="str">
        <f t="shared" si="191"/>
        <v/>
      </c>
      <c r="H1561" s="16" t="s">
        <v>429</v>
      </c>
      <c r="I1561" s="16"/>
      <c r="J1561" s="16"/>
      <c r="K1561" s="31" t="s">
        <v>7701</v>
      </c>
      <c r="L1561" s="31" t="s">
        <v>7702</v>
      </c>
      <c r="M1561" s="31" t="s">
        <v>7703</v>
      </c>
      <c r="N1561" s="2" t="s">
        <v>8329</v>
      </c>
      <c r="O1561" s="2" t="s">
        <v>7705</v>
      </c>
      <c r="P1561" s="155" t="s">
        <v>7788</v>
      </c>
      <c r="Q1561" s="2" t="s">
        <v>8383</v>
      </c>
      <c r="R1561" s="2">
        <v>96700947</v>
      </c>
      <c r="S1561" s="159" t="s">
        <v>10215</v>
      </c>
      <c r="T1561" s="159">
        <v>5728</v>
      </c>
      <c r="U1561" s="159" t="s">
        <v>107</v>
      </c>
      <c r="V1561" s="3" t="s">
        <v>7709</v>
      </c>
      <c r="W1561" s="2">
        <v>900</v>
      </c>
      <c r="X1561" s="2"/>
      <c r="Y1561" s="2"/>
      <c r="Z1561" s="2"/>
      <c r="AA1561" s="2"/>
      <c r="AB1561" s="2"/>
      <c r="AC1561" s="2"/>
      <c r="AD1561" s="2"/>
      <c r="AE1561" s="2"/>
      <c r="AF1561" s="2"/>
      <c r="AG1561" s="2"/>
      <c r="AH1561" s="2"/>
      <c r="AI1561" s="2"/>
      <c r="AJ1561" s="2"/>
      <c r="AK1561" s="2"/>
      <c r="AL1561" s="2"/>
      <c r="AM1561" s="2"/>
      <c r="AN1561" s="2"/>
    </row>
    <row r="1562" spans="2:40">
      <c r="B1562" s="26">
        <v>3074</v>
      </c>
      <c r="C1562" s="26" t="str">
        <f t="shared" si="188"/>
        <v>Y</v>
      </c>
      <c r="D1562" s="26" t="b">
        <f t="shared" si="189"/>
        <v>0</v>
      </c>
      <c r="E1562" s="26" t="str">
        <f t="shared" si="190"/>
        <v>N</v>
      </c>
      <c r="F1562" s="2" t="s">
        <v>10217</v>
      </c>
      <c r="G1562" s="2" t="str">
        <f t="shared" si="191"/>
        <v/>
      </c>
      <c r="H1562" s="16" t="s">
        <v>429</v>
      </c>
      <c r="I1562" s="16"/>
      <c r="J1562" s="16"/>
      <c r="K1562" s="31" t="s">
        <v>7701</v>
      </c>
      <c r="L1562" s="31" t="s">
        <v>7702</v>
      </c>
      <c r="M1562" s="31" t="s">
        <v>7703</v>
      </c>
      <c r="N1562" s="2" t="s">
        <v>8331</v>
      </c>
      <c r="O1562" s="2" t="s">
        <v>7705</v>
      </c>
      <c r="P1562" s="155" t="s">
        <v>7788</v>
      </c>
      <c r="Q1562" s="2" t="s">
        <v>9024</v>
      </c>
      <c r="R1562" s="2">
        <v>96700948</v>
      </c>
      <c r="S1562" s="159" t="s">
        <v>10218</v>
      </c>
      <c r="T1562" s="159">
        <v>7226</v>
      </c>
      <c r="U1562" s="159" t="s">
        <v>107</v>
      </c>
      <c r="V1562" s="3" t="s">
        <v>7709</v>
      </c>
      <c r="W1562" s="2">
        <v>900</v>
      </c>
      <c r="X1562" s="2"/>
      <c r="Y1562" s="2"/>
      <c r="Z1562" s="2"/>
      <c r="AA1562" s="2"/>
      <c r="AB1562" s="2"/>
      <c r="AC1562" s="2"/>
      <c r="AD1562" s="2"/>
      <c r="AE1562" s="2"/>
      <c r="AF1562" s="2"/>
      <c r="AG1562" s="2"/>
      <c r="AH1562" s="2"/>
      <c r="AI1562" s="2"/>
      <c r="AJ1562" s="2"/>
      <c r="AK1562" s="2"/>
      <c r="AL1562" s="2"/>
      <c r="AM1562" s="2"/>
      <c r="AN1562" s="2"/>
    </row>
    <row r="1563" spans="2:40">
      <c r="B1563" s="26">
        <v>3075</v>
      </c>
      <c r="C1563" s="26" t="str">
        <f t="shared" si="188"/>
        <v>Y</v>
      </c>
      <c r="D1563" s="26" t="b">
        <f t="shared" si="189"/>
        <v>0</v>
      </c>
      <c r="E1563" s="26" t="str">
        <f t="shared" si="190"/>
        <v>N</v>
      </c>
      <c r="F1563" s="2" t="s">
        <v>10219</v>
      </c>
      <c r="G1563" s="2" t="str">
        <f t="shared" si="191"/>
        <v/>
      </c>
      <c r="H1563" s="16" t="s">
        <v>429</v>
      </c>
      <c r="I1563" s="16"/>
      <c r="J1563" s="16"/>
      <c r="K1563" s="31" t="s">
        <v>7701</v>
      </c>
      <c r="L1563" s="31" t="s">
        <v>7702</v>
      </c>
      <c r="M1563" s="31" t="s">
        <v>7703</v>
      </c>
      <c r="N1563" s="2" t="s">
        <v>8335</v>
      </c>
      <c r="O1563" s="2" t="s">
        <v>7705</v>
      </c>
      <c r="P1563" s="155" t="s">
        <v>7788</v>
      </c>
      <c r="Q1563" s="2" t="s">
        <v>9024</v>
      </c>
      <c r="R1563" s="2">
        <v>96700948</v>
      </c>
      <c r="S1563" s="159" t="s">
        <v>10220</v>
      </c>
      <c r="T1563" s="159">
        <v>7226</v>
      </c>
      <c r="U1563" s="159" t="s">
        <v>107</v>
      </c>
      <c r="V1563" s="3" t="s">
        <v>7709</v>
      </c>
      <c r="W1563" s="2">
        <v>900</v>
      </c>
      <c r="X1563" s="2"/>
      <c r="Y1563" s="2"/>
      <c r="Z1563" s="2"/>
      <c r="AA1563" s="2"/>
      <c r="AB1563" s="2"/>
      <c r="AC1563" s="2"/>
      <c r="AD1563" s="2"/>
      <c r="AE1563" s="2"/>
      <c r="AF1563" s="2"/>
      <c r="AG1563" s="2"/>
      <c r="AH1563" s="2"/>
      <c r="AI1563" s="2"/>
      <c r="AJ1563" s="2"/>
      <c r="AK1563" s="2"/>
      <c r="AL1563" s="2"/>
      <c r="AM1563" s="2"/>
      <c r="AN1563" s="2"/>
    </row>
    <row r="1564" spans="2:40">
      <c r="B1564" s="26">
        <v>3076</v>
      </c>
      <c r="C1564" s="26" t="str">
        <f t="shared" si="188"/>
        <v>Y</v>
      </c>
      <c r="D1564" s="26" t="b">
        <f t="shared" si="189"/>
        <v>0</v>
      </c>
      <c r="E1564" s="26" t="str">
        <f t="shared" si="190"/>
        <v>N</v>
      </c>
      <c r="F1564" s="2" t="s">
        <v>10221</v>
      </c>
      <c r="G1564" s="2" t="str">
        <f t="shared" si="191"/>
        <v/>
      </c>
      <c r="H1564" s="16" t="s">
        <v>429</v>
      </c>
      <c r="I1564" s="16"/>
      <c r="J1564" s="16"/>
      <c r="K1564" s="31" t="s">
        <v>7701</v>
      </c>
      <c r="L1564" s="31" t="s">
        <v>7702</v>
      </c>
      <c r="M1564" s="31" t="s">
        <v>7703</v>
      </c>
      <c r="N1564" s="17" t="s">
        <v>8338</v>
      </c>
      <c r="O1564" s="2" t="s">
        <v>7705</v>
      </c>
      <c r="P1564" s="155" t="s">
        <v>7788</v>
      </c>
      <c r="Q1564" s="2" t="s">
        <v>9024</v>
      </c>
      <c r="R1564" s="2">
        <v>96700949</v>
      </c>
      <c r="S1564" s="159" t="s">
        <v>10222</v>
      </c>
      <c r="T1564" s="159">
        <v>7770</v>
      </c>
      <c r="U1564" s="159" t="s">
        <v>107</v>
      </c>
      <c r="V1564" s="3" t="s">
        <v>7709</v>
      </c>
      <c r="W1564" s="2">
        <v>1000</v>
      </c>
      <c r="X1564" s="2"/>
      <c r="Y1564" s="2"/>
      <c r="Z1564" s="2"/>
      <c r="AA1564" s="2"/>
      <c r="AB1564" s="2"/>
      <c r="AC1564" s="2"/>
      <c r="AD1564" s="2"/>
      <c r="AE1564" s="2"/>
      <c r="AF1564" s="2"/>
      <c r="AG1564" s="2"/>
      <c r="AH1564" s="2"/>
      <c r="AI1564" s="2"/>
      <c r="AJ1564" s="2"/>
      <c r="AK1564" s="2"/>
      <c r="AL1564" s="2"/>
      <c r="AM1564" s="2"/>
      <c r="AN1564" s="2"/>
    </row>
    <row r="1565" spans="2:40">
      <c r="B1565" s="26">
        <v>3084</v>
      </c>
      <c r="C1565" s="26" t="str">
        <f t="shared" si="188"/>
        <v>Y</v>
      </c>
      <c r="D1565" s="26" t="b">
        <f t="shared" si="189"/>
        <v>1</v>
      </c>
      <c r="E1565" s="26" t="str">
        <f t="shared" si="190"/>
        <v>Y</v>
      </c>
      <c r="F1565" s="2" t="s">
        <v>10223</v>
      </c>
      <c r="G1565" s="2" t="str">
        <f t="shared" si="191"/>
        <v>ConTab_BOM_KP_Baseplates_3084</v>
      </c>
      <c r="H1565" s="16" t="s">
        <v>429</v>
      </c>
      <c r="I1565" s="16"/>
      <c r="J1565" s="16"/>
      <c r="K1565" s="31" t="s">
        <v>7701</v>
      </c>
      <c r="L1565" s="31" t="s">
        <v>7702</v>
      </c>
      <c r="M1565" s="31" t="s">
        <v>7703</v>
      </c>
      <c r="N1565" s="2" t="s">
        <v>8954</v>
      </c>
      <c r="O1565" s="2" t="s">
        <v>7814</v>
      </c>
      <c r="P1565" s="155" t="s">
        <v>7737</v>
      </c>
      <c r="Q1565" s="2" t="s">
        <v>8975</v>
      </c>
      <c r="R1565" s="2" t="s">
        <v>544</v>
      </c>
      <c r="S1565" s="159" t="s">
        <v>10224</v>
      </c>
      <c r="T1565" s="159">
        <v>5807</v>
      </c>
      <c r="U1565" s="159" t="s">
        <v>107</v>
      </c>
      <c r="V1565" s="3" t="s">
        <v>7709</v>
      </c>
      <c r="W1565" s="2">
        <v>650</v>
      </c>
      <c r="X1565" s="2"/>
      <c r="Y1565" s="2"/>
      <c r="Z1565" s="2"/>
      <c r="AA1565" s="2"/>
      <c r="AB1565" s="2"/>
      <c r="AC1565" s="2"/>
      <c r="AD1565" s="2"/>
      <c r="AE1565" s="2"/>
      <c r="AF1565" s="2"/>
      <c r="AG1565" s="2"/>
      <c r="AH1565" s="2"/>
      <c r="AI1565" s="2"/>
      <c r="AJ1565" s="2"/>
      <c r="AK1565" s="2"/>
      <c r="AL1565" s="2"/>
      <c r="AM1565" s="2"/>
      <c r="AN1565" s="2"/>
    </row>
    <row r="1566" spans="2:40">
      <c r="B1566" s="26">
        <v>3085</v>
      </c>
      <c r="C1566" s="26" t="str">
        <f t="shared" si="188"/>
        <v>Y</v>
      </c>
      <c r="D1566" s="26" t="b">
        <f t="shared" si="189"/>
        <v>1</v>
      </c>
      <c r="E1566" s="26" t="str">
        <f t="shared" si="190"/>
        <v>Y</v>
      </c>
      <c r="F1566" s="2" t="s">
        <v>10225</v>
      </c>
      <c r="G1566" s="2" t="str">
        <f t="shared" si="191"/>
        <v>ConTab_BOM_KP_Baseplates_3085</v>
      </c>
      <c r="H1566" s="16" t="s">
        <v>429</v>
      </c>
      <c r="I1566" s="16"/>
      <c r="J1566" s="16"/>
      <c r="K1566" s="31" t="s">
        <v>7701</v>
      </c>
      <c r="L1566" s="31" t="s">
        <v>7702</v>
      </c>
      <c r="M1566" s="31" t="s">
        <v>7703</v>
      </c>
      <c r="N1566" s="2" t="s">
        <v>8958</v>
      </c>
      <c r="O1566" s="2" t="s">
        <v>7814</v>
      </c>
      <c r="P1566" s="155" t="s">
        <v>7737</v>
      </c>
      <c r="Q1566" s="2" t="s">
        <v>8975</v>
      </c>
      <c r="R1566" s="2" t="s">
        <v>544</v>
      </c>
      <c r="S1566" s="159" t="s">
        <v>10224</v>
      </c>
      <c r="T1566" s="159">
        <v>5807</v>
      </c>
      <c r="U1566" s="159" t="s">
        <v>107</v>
      </c>
      <c r="V1566" s="3" t="s">
        <v>7709</v>
      </c>
      <c r="W1566" s="2">
        <v>900</v>
      </c>
      <c r="X1566" s="2"/>
      <c r="Y1566" s="2"/>
      <c r="Z1566" s="2"/>
      <c r="AA1566" s="2"/>
      <c r="AB1566" s="2"/>
      <c r="AC1566" s="2"/>
      <c r="AD1566" s="2"/>
      <c r="AE1566" s="2"/>
      <c r="AF1566" s="2"/>
      <c r="AG1566" s="2"/>
      <c r="AH1566" s="2"/>
      <c r="AI1566" s="2"/>
      <c r="AJ1566" s="2"/>
      <c r="AK1566" s="2"/>
      <c r="AL1566" s="2"/>
      <c r="AM1566" s="2"/>
      <c r="AN1566" s="2"/>
    </row>
    <row r="1567" spans="2:40">
      <c r="B1567" s="26">
        <v>3086</v>
      </c>
      <c r="C1567" s="26" t="str">
        <f t="shared" si="188"/>
        <v>Y</v>
      </c>
      <c r="D1567" s="26" t="b">
        <f t="shared" si="189"/>
        <v>1</v>
      </c>
      <c r="E1567" s="26" t="str">
        <f t="shared" si="190"/>
        <v>Y</v>
      </c>
      <c r="F1567" s="2" t="s">
        <v>10226</v>
      </c>
      <c r="G1567" s="2" t="str">
        <f t="shared" si="191"/>
        <v>ConTab_BOM_KP_Baseplates_3086</v>
      </c>
      <c r="H1567" s="16" t="s">
        <v>429</v>
      </c>
      <c r="I1567" s="16"/>
      <c r="J1567" s="16"/>
      <c r="K1567" s="31" t="s">
        <v>7701</v>
      </c>
      <c r="L1567" s="31" t="s">
        <v>7702</v>
      </c>
      <c r="M1567" s="31" t="s">
        <v>7703</v>
      </c>
      <c r="N1567" s="2" t="s">
        <v>8326</v>
      </c>
      <c r="O1567" s="2" t="s">
        <v>7814</v>
      </c>
      <c r="P1567" s="155" t="s">
        <v>7737</v>
      </c>
      <c r="Q1567" s="2" t="s">
        <v>8332</v>
      </c>
      <c r="R1567" s="2" t="s">
        <v>544</v>
      </c>
      <c r="S1567" s="159" t="s">
        <v>10227</v>
      </c>
      <c r="T1567" s="159">
        <v>5671</v>
      </c>
      <c r="U1567" s="159" t="s">
        <v>107</v>
      </c>
      <c r="V1567" s="3" t="s">
        <v>7709</v>
      </c>
      <c r="W1567" s="2">
        <v>900</v>
      </c>
      <c r="X1567" s="2"/>
      <c r="Y1567" s="2"/>
      <c r="Z1567" s="2"/>
      <c r="AA1567" s="2"/>
      <c r="AB1567" s="2"/>
      <c r="AC1567" s="2"/>
      <c r="AD1567" s="2"/>
      <c r="AE1567" s="2"/>
      <c r="AF1567" s="2"/>
      <c r="AG1567" s="2"/>
      <c r="AH1567" s="2"/>
      <c r="AI1567" s="2"/>
      <c r="AJ1567" s="2"/>
      <c r="AK1567" s="2"/>
      <c r="AL1567" s="2"/>
      <c r="AM1567" s="2"/>
      <c r="AN1567" s="2"/>
    </row>
    <row r="1568" spans="2:40">
      <c r="B1568" s="26">
        <v>3087</v>
      </c>
      <c r="C1568" s="26" t="str">
        <f t="shared" si="188"/>
        <v>Y</v>
      </c>
      <c r="D1568" s="26" t="b">
        <f t="shared" si="189"/>
        <v>1</v>
      </c>
      <c r="E1568" s="26" t="str">
        <f t="shared" si="190"/>
        <v>Y</v>
      </c>
      <c r="F1568" s="2" t="s">
        <v>10228</v>
      </c>
      <c r="G1568" s="2" t="str">
        <f t="shared" si="191"/>
        <v>ConTab_BOM_KP_Baseplates_3087</v>
      </c>
      <c r="H1568" s="16" t="s">
        <v>429</v>
      </c>
      <c r="I1568" s="16"/>
      <c r="J1568" s="16"/>
      <c r="K1568" s="31" t="s">
        <v>7701</v>
      </c>
      <c r="L1568" s="31" t="s">
        <v>7702</v>
      </c>
      <c r="M1568" s="31" t="s">
        <v>7703</v>
      </c>
      <c r="N1568" s="2" t="s">
        <v>8329</v>
      </c>
      <c r="O1568" s="2" t="s">
        <v>7814</v>
      </c>
      <c r="P1568" s="155" t="s">
        <v>7737</v>
      </c>
      <c r="Q1568" s="2" t="s">
        <v>8332</v>
      </c>
      <c r="R1568" s="2" t="s">
        <v>544</v>
      </c>
      <c r="S1568" s="159" t="s">
        <v>10227</v>
      </c>
      <c r="T1568" s="159">
        <v>5671</v>
      </c>
      <c r="U1568" s="159" t="s">
        <v>107</v>
      </c>
      <c r="V1568" s="3" t="s">
        <v>7709</v>
      </c>
      <c r="W1568" s="2">
        <v>900</v>
      </c>
      <c r="X1568" s="2"/>
      <c r="Y1568" s="2"/>
      <c r="Z1568" s="2"/>
      <c r="AA1568" s="2"/>
      <c r="AB1568" s="2"/>
      <c r="AC1568" s="2"/>
      <c r="AD1568" s="2"/>
      <c r="AE1568" s="2"/>
      <c r="AF1568" s="2"/>
      <c r="AG1568" s="2"/>
      <c r="AH1568" s="2"/>
      <c r="AI1568" s="2"/>
      <c r="AJ1568" s="2"/>
      <c r="AK1568" s="2"/>
      <c r="AL1568" s="2"/>
      <c r="AM1568" s="2"/>
      <c r="AN1568" s="2"/>
    </row>
    <row r="1569" spans="2:40">
      <c r="B1569" s="26">
        <v>3088</v>
      </c>
      <c r="C1569" s="26" t="str">
        <f t="shared" si="188"/>
        <v>Y</v>
      </c>
      <c r="D1569" s="26" t="b">
        <f t="shared" si="189"/>
        <v>1</v>
      </c>
      <c r="E1569" s="26" t="str">
        <f t="shared" si="190"/>
        <v>Y</v>
      </c>
      <c r="F1569" s="2" t="s">
        <v>10229</v>
      </c>
      <c r="G1569" s="2" t="str">
        <f t="shared" si="191"/>
        <v>ConTab_BOM_KP_Baseplates_3088</v>
      </c>
      <c r="H1569" s="16" t="s">
        <v>429</v>
      </c>
      <c r="I1569" s="16"/>
      <c r="J1569" s="16"/>
      <c r="K1569" s="31" t="s">
        <v>7701</v>
      </c>
      <c r="L1569" s="31" t="s">
        <v>7702</v>
      </c>
      <c r="M1569" s="31" t="s">
        <v>7703</v>
      </c>
      <c r="N1569" s="2" t="s">
        <v>8331</v>
      </c>
      <c r="O1569" s="2" t="s">
        <v>7814</v>
      </c>
      <c r="P1569" s="155" t="s">
        <v>7737</v>
      </c>
      <c r="Q1569" s="2" t="s">
        <v>8975</v>
      </c>
      <c r="R1569" s="2" t="s">
        <v>544</v>
      </c>
      <c r="S1569" s="159" t="s">
        <v>10230</v>
      </c>
      <c r="T1569" s="159">
        <v>7169</v>
      </c>
      <c r="U1569" s="159" t="s">
        <v>107</v>
      </c>
      <c r="V1569" s="3" t="s">
        <v>7709</v>
      </c>
      <c r="W1569" s="2">
        <v>900</v>
      </c>
      <c r="X1569" s="2"/>
      <c r="Y1569" s="2"/>
      <c r="Z1569" s="2"/>
      <c r="AA1569" s="2"/>
      <c r="AB1569" s="2"/>
      <c r="AC1569" s="2"/>
      <c r="AD1569" s="2"/>
      <c r="AE1569" s="2"/>
      <c r="AF1569" s="2"/>
      <c r="AG1569" s="2"/>
      <c r="AH1569" s="2"/>
      <c r="AI1569" s="2"/>
      <c r="AJ1569" s="2"/>
      <c r="AK1569" s="2"/>
      <c r="AL1569" s="2"/>
      <c r="AM1569" s="2"/>
      <c r="AN1569" s="2"/>
    </row>
    <row r="1570" spans="2:40">
      <c r="B1570" s="26">
        <v>3089</v>
      </c>
      <c r="C1570" s="26" t="str">
        <f t="shared" si="188"/>
        <v>Y</v>
      </c>
      <c r="D1570" s="26" t="b">
        <f t="shared" si="189"/>
        <v>1</v>
      </c>
      <c r="E1570" s="26" t="str">
        <f t="shared" si="190"/>
        <v>Y</v>
      </c>
      <c r="F1570" s="2" t="s">
        <v>10231</v>
      </c>
      <c r="G1570" s="2" t="str">
        <f t="shared" si="191"/>
        <v>ConTab_BOM_KP_Baseplates_3089</v>
      </c>
      <c r="H1570" s="16" t="s">
        <v>429</v>
      </c>
      <c r="I1570" s="16"/>
      <c r="J1570" s="16"/>
      <c r="K1570" s="31" t="s">
        <v>7701</v>
      </c>
      <c r="L1570" s="31" t="s">
        <v>7702</v>
      </c>
      <c r="M1570" s="31" t="s">
        <v>7703</v>
      </c>
      <c r="N1570" s="2" t="s">
        <v>8335</v>
      </c>
      <c r="O1570" s="2" t="s">
        <v>7814</v>
      </c>
      <c r="P1570" s="155" t="s">
        <v>7737</v>
      </c>
      <c r="Q1570" s="2" t="s">
        <v>8975</v>
      </c>
      <c r="R1570" s="2" t="s">
        <v>544</v>
      </c>
      <c r="S1570" s="159" t="s">
        <v>10232</v>
      </c>
      <c r="T1570" s="159">
        <v>7169</v>
      </c>
      <c r="U1570" s="159" t="s">
        <v>107</v>
      </c>
      <c r="V1570" s="3" t="s">
        <v>7709</v>
      </c>
      <c r="W1570" s="2">
        <v>900</v>
      </c>
      <c r="X1570" s="2"/>
      <c r="Y1570" s="2"/>
      <c r="Z1570" s="2"/>
      <c r="AA1570" s="2"/>
      <c r="AB1570" s="2"/>
      <c r="AC1570" s="2"/>
      <c r="AD1570" s="2"/>
      <c r="AE1570" s="2"/>
      <c r="AF1570" s="2"/>
      <c r="AG1570" s="2"/>
      <c r="AH1570" s="2"/>
      <c r="AI1570" s="2"/>
      <c r="AJ1570" s="2"/>
      <c r="AK1570" s="2"/>
      <c r="AL1570" s="2"/>
      <c r="AM1570" s="2"/>
      <c r="AN1570" s="2"/>
    </row>
    <row r="1571" spans="2:40">
      <c r="B1571" s="26">
        <v>3090</v>
      </c>
      <c r="C1571" s="26" t="str">
        <f t="shared" si="188"/>
        <v>Y</v>
      </c>
      <c r="D1571" s="26" t="b">
        <f t="shared" si="189"/>
        <v>1</v>
      </c>
      <c r="E1571" s="26" t="str">
        <f t="shared" si="190"/>
        <v>Y</v>
      </c>
      <c r="F1571" s="2" t="s">
        <v>10233</v>
      </c>
      <c r="G1571" s="2" t="str">
        <f t="shared" si="191"/>
        <v>ConTab_BOM_KP_Baseplates_3090</v>
      </c>
      <c r="H1571" s="16" t="s">
        <v>429</v>
      </c>
      <c r="I1571" s="16"/>
      <c r="J1571" s="16"/>
      <c r="K1571" s="31" t="s">
        <v>7701</v>
      </c>
      <c r="L1571" s="31" t="s">
        <v>7702</v>
      </c>
      <c r="M1571" s="31" t="s">
        <v>7703</v>
      </c>
      <c r="N1571" s="17" t="s">
        <v>8338</v>
      </c>
      <c r="O1571" s="2" t="s">
        <v>7814</v>
      </c>
      <c r="P1571" s="155" t="s">
        <v>7737</v>
      </c>
      <c r="Q1571" s="2" t="s">
        <v>8975</v>
      </c>
      <c r="R1571" s="2" t="s">
        <v>544</v>
      </c>
      <c r="S1571" s="159" t="s">
        <v>10234</v>
      </c>
      <c r="T1571" s="159">
        <v>7713</v>
      </c>
      <c r="U1571" s="159" t="s">
        <v>107</v>
      </c>
      <c r="V1571" s="3" t="s">
        <v>7709</v>
      </c>
      <c r="W1571" s="2">
        <v>1000</v>
      </c>
      <c r="X1571" s="2"/>
      <c r="Y1571" s="2"/>
      <c r="Z1571" s="2"/>
      <c r="AA1571" s="2"/>
      <c r="AB1571" s="2"/>
      <c r="AC1571" s="2"/>
      <c r="AD1571" s="2"/>
      <c r="AE1571" s="2"/>
      <c r="AF1571" s="2"/>
      <c r="AG1571" s="2"/>
      <c r="AH1571" s="2"/>
      <c r="AI1571" s="2"/>
      <c r="AJ1571" s="2"/>
      <c r="AK1571" s="2"/>
      <c r="AL1571" s="2"/>
      <c r="AM1571" s="2"/>
      <c r="AN1571" s="2"/>
    </row>
    <row r="1572" spans="2:40">
      <c r="B1572" s="26">
        <v>3098</v>
      </c>
      <c r="C1572" s="26" t="str">
        <f t="shared" si="188"/>
        <v>Y</v>
      </c>
      <c r="D1572" s="26" t="b">
        <f t="shared" si="189"/>
        <v>0</v>
      </c>
      <c r="E1572" s="26" t="str">
        <f t="shared" si="190"/>
        <v>N</v>
      </c>
      <c r="F1572" s="2" t="s">
        <v>10235</v>
      </c>
      <c r="G1572" s="2" t="str">
        <f t="shared" si="191"/>
        <v/>
      </c>
      <c r="H1572" s="16" t="s">
        <v>429</v>
      </c>
      <c r="I1572" s="16"/>
      <c r="J1572" s="16"/>
      <c r="K1572" s="31" t="s">
        <v>7701</v>
      </c>
      <c r="L1572" s="31" t="s">
        <v>7702</v>
      </c>
      <c r="M1572" s="31" t="s">
        <v>7703</v>
      </c>
      <c r="N1572" s="2" t="s">
        <v>8954</v>
      </c>
      <c r="O1572" s="2" t="s">
        <v>7814</v>
      </c>
      <c r="P1572" s="155" t="s">
        <v>7788</v>
      </c>
      <c r="Q1572" s="2" t="s">
        <v>9024</v>
      </c>
      <c r="R1572" s="2" t="s">
        <v>544</v>
      </c>
      <c r="S1572" s="159" t="s">
        <v>10236</v>
      </c>
      <c r="T1572" s="159">
        <v>6351</v>
      </c>
      <c r="U1572" s="159" t="s">
        <v>107</v>
      </c>
      <c r="V1572" s="3" t="s">
        <v>7709</v>
      </c>
      <c r="W1572" s="2">
        <v>650</v>
      </c>
      <c r="X1572" s="2"/>
      <c r="Y1572" s="2"/>
      <c r="Z1572" s="2"/>
      <c r="AA1572" s="2"/>
      <c r="AB1572" s="2"/>
      <c r="AC1572" s="2"/>
      <c r="AD1572" s="2"/>
      <c r="AE1572" s="2"/>
      <c r="AF1572" s="2"/>
      <c r="AG1572" s="2"/>
      <c r="AH1572" s="2"/>
      <c r="AI1572" s="2"/>
      <c r="AJ1572" s="2"/>
      <c r="AK1572" s="2"/>
      <c r="AL1572" s="2"/>
      <c r="AM1572" s="2"/>
      <c r="AN1572" s="2"/>
    </row>
    <row r="1573" spans="2:40">
      <c r="B1573" s="26">
        <v>3099</v>
      </c>
      <c r="C1573" s="26" t="str">
        <f t="shared" si="188"/>
        <v>Y</v>
      </c>
      <c r="D1573" s="26" t="b">
        <f t="shared" si="189"/>
        <v>0</v>
      </c>
      <c r="E1573" s="26" t="str">
        <f t="shared" si="190"/>
        <v>N</v>
      </c>
      <c r="F1573" s="2" t="s">
        <v>10237</v>
      </c>
      <c r="G1573" s="2" t="str">
        <f t="shared" si="191"/>
        <v/>
      </c>
      <c r="H1573" s="16" t="s">
        <v>429</v>
      </c>
      <c r="I1573" s="16"/>
      <c r="J1573" s="16"/>
      <c r="K1573" s="31" t="s">
        <v>7701</v>
      </c>
      <c r="L1573" s="31" t="s">
        <v>7702</v>
      </c>
      <c r="M1573" s="31" t="s">
        <v>7703</v>
      </c>
      <c r="N1573" s="2" t="s">
        <v>8958</v>
      </c>
      <c r="O1573" s="2" t="s">
        <v>7814</v>
      </c>
      <c r="P1573" s="155" t="s">
        <v>7788</v>
      </c>
      <c r="Q1573" s="2" t="s">
        <v>9024</v>
      </c>
      <c r="R1573" s="2" t="s">
        <v>544</v>
      </c>
      <c r="S1573" s="159" t="s">
        <v>10236</v>
      </c>
      <c r="T1573" s="159">
        <v>6351</v>
      </c>
      <c r="U1573" s="159" t="s">
        <v>107</v>
      </c>
      <c r="V1573" s="3" t="s">
        <v>7709</v>
      </c>
      <c r="W1573" s="2">
        <v>900</v>
      </c>
      <c r="X1573" s="2"/>
      <c r="Y1573" s="2"/>
      <c r="Z1573" s="2"/>
      <c r="AA1573" s="2"/>
      <c r="AB1573" s="2"/>
      <c r="AC1573" s="2"/>
      <c r="AD1573" s="2"/>
      <c r="AE1573" s="2"/>
      <c r="AF1573" s="2"/>
      <c r="AG1573" s="2"/>
      <c r="AH1573" s="2"/>
      <c r="AI1573" s="2"/>
      <c r="AJ1573" s="2"/>
      <c r="AK1573" s="2"/>
      <c r="AL1573" s="2"/>
      <c r="AM1573" s="2"/>
      <c r="AN1573" s="2"/>
    </row>
    <row r="1574" spans="2:40">
      <c r="B1574" s="26">
        <v>3100</v>
      </c>
      <c r="C1574" s="26" t="str">
        <f t="shared" si="188"/>
        <v>Y</v>
      </c>
      <c r="D1574" s="26" t="b">
        <f t="shared" si="189"/>
        <v>0</v>
      </c>
      <c r="E1574" s="26" t="str">
        <f t="shared" si="190"/>
        <v>N</v>
      </c>
      <c r="F1574" s="2" t="s">
        <v>10238</v>
      </c>
      <c r="G1574" s="2" t="str">
        <f t="shared" si="191"/>
        <v/>
      </c>
      <c r="H1574" s="16" t="s">
        <v>429</v>
      </c>
      <c r="I1574" s="16"/>
      <c r="J1574" s="16"/>
      <c r="K1574" s="31" t="s">
        <v>7701</v>
      </c>
      <c r="L1574" s="31" t="s">
        <v>7702</v>
      </c>
      <c r="M1574" s="31" t="s">
        <v>7703</v>
      </c>
      <c r="N1574" s="2" t="s">
        <v>8326</v>
      </c>
      <c r="O1574" s="2" t="s">
        <v>7814</v>
      </c>
      <c r="P1574" s="155" t="s">
        <v>7788</v>
      </c>
      <c r="Q1574" s="2" t="s">
        <v>8383</v>
      </c>
      <c r="R1574" s="2" t="s">
        <v>544</v>
      </c>
      <c r="S1574" s="159" t="s">
        <v>10239</v>
      </c>
      <c r="T1574" s="159">
        <v>7250</v>
      </c>
      <c r="U1574" s="159" t="s">
        <v>107</v>
      </c>
      <c r="V1574" s="3" t="s">
        <v>7709</v>
      </c>
      <c r="W1574" s="2">
        <v>900</v>
      </c>
      <c r="X1574" s="2"/>
      <c r="Y1574" s="2"/>
      <c r="Z1574" s="2"/>
      <c r="AA1574" s="2"/>
      <c r="AB1574" s="2"/>
      <c r="AC1574" s="2"/>
      <c r="AD1574" s="2"/>
      <c r="AE1574" s="2"/>
      <c r="AF1574" s="2"/>
      <c r="AG1574" s="2"/>
      <c r="AH1574" s="2"/>
      <c r="AI1574" s="2"/>
      <c r="AJ1574" s="2"/>
      <c r="AK1574" s="2"/>
      <c r="AL1574" s="2"/>
      <c r="AM1574" s="2"/>
      <c r="AN1574" s="2"/>
    </row>
    <row r="1575" spans="2:40">
      <c r="B1575" s="26">
        <v>3101</v>
      </c>
      <c r="C1575" s="26" t="str">
        <f t="shared" si="188"/>
        <v>Y</v>
      </c>
      <c r="D1575" s="26" t="b">
        <f t="shared" si="189"/>
        <v>0</v>
      </c>
      <c r="E1575" s="26" t="str">
        <f t="shared" si="190"/>
        <v>N</v>
      </c>
      <c r="F1575" s="2" t="s">
        <v>10240</v>
      </c>
      <c r="G1575" s="2" t="str">
        <f t="shared" si="191"/>
        <v/>
      </c>
      <c r="H1575" s="16" t="s">
        <v>429</v>
      </c>
      <c r="I1575" s="16"/>
      <c r="J1575" s="16"/>
      <c r="K1575" s="31" t="s">
        <v>7701</v>
      </c>
      <c r="L1575" s="31" t="s">
        <v>7702</v>
      </c>
      <c r="M1575" s="31" t="s">
        <v>7703</v>
      </c>
      <c r="N1575" s="2" t="s">
        <v>8329</v>
      </c>
      <c r="O1575" s="2" t="s">
        <v>7814</v>
      </c>
      <c r="P1575" s="155" t="s">
        <v>7788</v>
      </c>
      <c r="Q1575" s="2" t="s">
        <v>8383</v>
      </c>
      <c r="R1575" s="2" t="s">
        <v>544</v>
      </c>
      <c r="S1575" s="159" t="s">
        <v>10239</v>
      </c>
      <c r="T1575" s="159">
        <v>7250</v>
      </c>
      <c r="U1575" s="159" t="s">
        <v>107</v>
      </c>
      <c r="V1575" s="3" t="s">
        <v>7709</v>
      </c>
      <c r="W1575" s="2">
        <v>900</v>
      </c>
      <c r="X1575" s="2"/>
      <c r="Y1575" s="2"/>
      <c r="Z1575" s="2"/>
      <c r="AA1575" s="2"/>
      <c r="AB1575" s="2"/>
      <c r="AC1575" s="2"/>
      <c r="AD1575" s="2"/>
      <c r="AE1575" s="2"/>
      <c r="AF1575" s="2"/>
      <c r="AG1575" s="2"/>
      <c r="AH1575" s="2"/>
      <c r="AI1575" s="2"/>
      <c r="AJ1575" s="2"/>
      <c r="AK1575" s="2"/>
      <c r="AL1575" s="2"/>
      <c r="AM1575" s="2"/>
      <c r="AN1575" s="2"/>
    </row>
    <row r="1576" spans="2:40">
      <c r="B1576" s="26">
        <v>3102</v>
      </c>
      <c r="C1576" s="26" t="str">
        <f t="shared" si="188"/>
        <v>Y</v>
      </c>
      <c r="D1576" s="26" t="b">
        <f t="shared" si="189"/>
        <v>0</v>
      </c>
      <c r="E1576" s="26" t="str">
        <f t="shared" si="190"/>
        <v>N</v>
      </c>
      <c r="F1576" s="2" t="s">
        <v>10241</v>
      </c>
      <c r="G1576" s="2" t="str">
        <f t="shared" si="191"/>
        <v/>
      </c>
      <c r="H1576" s="16" t="s">
        <v>429</v>
      </c>
      <c r="I1576" s="16"/>
      <c r="J1576" s="16"/>
      <c r="K1576" s="31" t="s">
        <v>7701</v>
      </c>
      <c r="L1576" s="31" t="s">
        <v>7702</v>
      </c>
      <c r="M1576" s="31" t="s">
        <v>7703</v>
      </c>
      <c r="N1576" s="2" t="s">
        <v>8331</v>
      </c>
      <c r="O1576" s="2" t="s">
        <v>7814</v>
      </c>
      <c r="P1576" s="155" t="s">
        <v>7788</v>
      </c>
      <c r="Q1576" s="2" t="s">
        <v>9024</v>
      </c>
      <c r="R1576" s="2" t="s">
        <v>544</v>
      </c>
      <c r="S1576" s="159" t="s">
        <v>10242</v>
      </c>
      <c r="T1576" s="159">
        <v>7713</v>
      </c>
      <c r="U1576" s="159" t="s">
        <v>107</v>
      </c>
      <c r="V1576" s="3" t="s">
        <v>7709</v>
      </c>
      <c r="W1576" s="2">
        <v>900</v>
      </c>
      <c r="X1576" s="2"/>
      <c r="Y1576" s="2"/>
      <c r="Z1576" s="2"/>
      <c r="AA1576" s="2"/>
      <c r="AB1576" s="2"/>
      <c r="AC1576" s="2"/>
      <c r="AD1576" s="2"/>
      <c r="AE1576" s="2"/>
      <c r="AF1576" s="2"/>
      <c r="AG1576" s="2"/>
      <c r="AH1576" s="2"/>
      <c r="AI1576" s="2"/>
      <c r="AJ1576" s="2"/>
      <c r="AK1576" s="2"/>
      <c r="AL1576" s="2"/>
      <c r="AM1576" s="2"/>
      <c r="AN1576" s="2"/>
    </row>
    <row r="1577" spans="2:40">
      <c r="B1577" s="26">
        <v>3103</v>
      </c>
      <c r="C1577" s="26" t="str">
        <f t="shared" si="188"/>
        <v>Y</v>
      </c>
      <c r="D1577" s="26" t="b">
        <f t="shared" si="189"/>
        <v>0</v>
      </c>
      <c r="E1577" s="26" t="str">
        <f t="shared" si="190"/>
        <v>N</v>
      </c>
      <c r="F1577" s="2" t="s">
        <v>10243</v>
      </c>
      <c r="G1577" s="2" t="str">
        <f t="shared" si="191"/>
        <v/>
      </c>
      <c r="H1577" s="16" t="s">
        <v>429</v>
      </c>
      <c r="I1577" s="16"/>
      <c r="J1577" s="16"/>
      <c r="K1577" s="31" t="s">
        <v>7701</v>
      </c>
      <c r="L1577" s="31" t="s">
        <v>7702</v>
      </c>
      <c r="M1577" s="31" t="s">
        <v>7703</v>
      </c>
      <c r="N1577" s="2" t="s">
        <v>8335</v>
      </c>
      <c r="O1577" s="2" t="s">
        <v>7814</v>
      </c>
      <c r="P1577" s="155" t="s">
        <v>7788</v>
      </c>
      <c r="Q1577" s="2" t="s">
        <v>9024</v>
      </c>
      <c r="R1577" s="2" t="s">
        <v>544</v>
      </c>
      <c r="S1577" s="159" t="s">
        <v>10244</v>
      </c>
      <c r="T1577" s="159">
        <v>7713</v>
      </c>
      <c r="U1577" s="159" t="s">
        <v>107</v>
      </c>
      <c r="V1577" s="3" t="s">
        <v>7709</v>
      </c>
      <c r="W1577" s="2">
        <v>900</v>
      </c>
      <c r="X1577" s="2"/>
      <c r="Y1577" s="2"/>
      <c r="Z1577" s="2"/>
      <c r="AA1577" s="2"/>
      <c r="AB1577" s="2"/>
      <c r="AC1577" s="2"/>
      <c r="AD1577" s="2"/>
      <c r="AE1577" s="2"/>
      <c r="AF1577" s="2"/>
      <c r="AG1577" s="2"/>
      <c r="AH1577" s="2"/>
      <c r="AI1577" s="2"/>
      <c r="AJ1577" s="2"/>
      <c r="AK1577" s="2"/>
      <c r="AL1577" s="2"/>
      <c r="AM1577" s="2"/>
      <c r="AN1577" s="2"/>
    </row>
    <row r="1578" spans="2:40">
      <c r="B1578" s="26">
        <v>3104</v>
      </c>
      <c r="C1578" s="26" t="str">
        <f t="shared" ref="C1578:C1616" si="192">IF(K1578 = "BaseplateSteel","Y","N")</f>
        <v>Y</v>
      </c>
      <c r="D1578" s="26" t="b">
        <f t="shared" ref="D1578:D1616" si="193">OR(P1578 = "Woods_Sureflex", P1578 = "Falk_T10_Grid")</f>
        <v>0</v>
      </c>
      <c r="E1578" s="26" t="str">
        <f t="shared" ref="E1578:E1616" si="194">IF(AND(C1578="Y", D1578=TRUE),"Y","N")</f>
        <v>N</v>
      </c>
      <c r="F1578" s="2" t="s">
        <v>10245</v>
      </c>
      <c r="G1578" s="2" t="str">
        <f t="shared" ref="G1578:G1616" si="195">IF(E1578="Y",F1578,"")</f>
        <v/>
      </c>
      <c r="H1578" s="16" t="s">
        <v>429</v>
      </c>
      <c r="I1578" s="16"/>
      <c r="J1578" s="16"/>
      <c r="K1578" s="31" t="s">
        <v>7701</v>
      </c>
      <c r="L1578" s="31" t="s">
        <v>7702</v>
      </c>
      <c r="M1578" s="31" t="s">
        <v>7703</v>
      </c>
      <c r="N1578" s="17" t="s">
        <v>8338</v>
      </c>
      <c r="O1578" s="2" t="s">
        <v>7814</v>
      </c>
      <c r="P1578" s="155" t="s">
        <v>7788</v>
      </c>
      <c r="Q1578" s="2" t="s">
        <v>9024</v>
      </c>
      <c r="R1578" s="2" t="s">
        <v>544</v>
      </c>
      <c r="S1578" s="159" t="s">
        <v>10246</v>
      </c>
      <c r="T1578" s="159">
        <v>8258</v>
      </c>
      <c r="U1578" s="159" t="s">
        <v>107</v>
      </c>
      <c r="V1578" s="3" t="s">
        <v>7709</v>
      </c>
      <c r="W1578" s="2">
        <v>1000</v>
      </c>
      <c r="X1578" s="2"/>
      <c r="Y1578" s="2"/>
      <c r="Z1578" s="2"/>
      <c r="AA1578" s="2"/>
      <c r="AB1578" s="2"/>
      <c r="AC1578" s="2"/>
      <c r="AD1578" s="2"/>
      <c r="AE1578" s="2"/>
      <c r="AF1578" s="2"/>
      <c r="AG1578" s="2"/>
      <c r="AH1578" s="2"/>
      <c r="AI1578" s="2"/>
      <c r="AJ1578" s="2"/>
      <c r="AK1578" s="2"/>
      <c r="AL1578" s="2"/>
      <c r="AM1578" s="2"/>
      <c r="AN1578" s="2"/>
    </row>
    <row r="1579" spans="2:40">
      <c r="B1579" s="26">
        <v>3112</v>
      </c>
      <c r="C1579" s="26" t="str">
        <f t="shared" si="192"/>
        <v>N</v>
      </c>
      <c r="D1579" s="26" t="b">
        <f t="shared" si="193"/>
        <v>0</v>
      </c>
      <c r="E1579" s="26" t="str">
        <f t="shared" si="194"/>
        <v>N</v>
      </c>
      <c r="F1579" s="2" t="s">
        <v>10247</v>
      </c>
      <c r="G1579" s="2" t="str">
        <f t="shared" si="195"/>
        <v/>
      </c>
      <c r="H1579" s="16" t="s">
        <v>429</v>
      </c>
      <c r="I1579" s="16"/>
      <c r="J1579" s="16"/>
      <c r="K1579" s="8" t="s">
        <v>7887</v>
      </c>
      <c r="L1579" s="8" t="s">
        <v>7887</v>
      </c>
      <c r="M1579" s="31" t="s">
        <v>7888</v>
      </c>
      <c r="P1579" s="155"/>
      <c r="R1579" s="2" t="s">
        <v>544</v>
      </c>
      <c r="S1579" s="25" t="s">
        <v>10248</v>
      </c>
      <c r="T1579" s="159">
        <v>0</v>
      </c>
      <c r="U1579" s="159" t="s">
        <v>14326</v>
      </c>
      <c r="V1579" s="3" t="s">
        <v>552</v>
      </c>
      <c r="X1579" s="2"/>
      <c r="Y1579" s="2"/>
      <c r="Z1579" s="2"/>
      <c r="AA1579" s="2"/>
      <c r="AB1579" s="2"/>
      <c r="AC1579" s="2"/>
      <c r="AD1579" s="2"/>
      <c r="AE1579" s="2"/>
      <c r="AF1579" s="2"/>
      <c r="AG1579" s="2"/>
      <c r="AH1579" s="2"/>
      <c r="AI1579" s="2"/>
      <c r="AJ1579" s="2"/>
      <c r="AK1579" s="2"/>
      <c r="AL1579" s="2"/>
      <c r="AM1579" s="2"/>
      <c r="AN1579" s="2"/>
    </row>
    <row r="1580" spans="2:40">
      <c r="B1580" s="26">
        <v>3113</v>
      </c>
      <c r="C1580" s="26" t="str">
        <f t="shared" si="192"/>
        <v>Y</v>
      </c>
      <c r="D1580" s="26" t="b">
        <f t="shared" si="193"/>
        <v>1</v>
      </c>
      <c r="E1580" s="26" t="str">
        <f t="shared" si="194"/>
        <v>Y</v>
      </c>
      <c r="F1580" s="2" t="s">
        <v>10249</v>
      </c>
      <c r="G1580" s="2" t="str">
        <f t="shared" si="195"/>
        <v>ConTab_BOM_KP_Baseplates_3113</v>
      </c>
      <c r="H1580" s="16" t="s">
        <v>435</v>
      </c>
      <c r="I1580" s="16"/>
      <c r="J1580" s="16"/>
      <c r="K1580" s="31" t="s">
        <v>7701</v>
      </c>
      <c r="L1580" s="31" t="s">
        <v>7702</v>
      </c>
      <c r="M1580" s="31" t="s">
        <v>7703</v>
      </c>
      <c r="N1580" s="2" t="s">
        <v>7900</v>
      </c>
      <c r="O1580" s="2" t="s">
        <v>7705</v>
      </c>
      <c r="P1580" s="155" t="s">
        <v>7706</v>
      </c>
      <c r="Q1580" s="2" t="s">
        <v>8183</v>
      </c>
      <c r="R1580" s="2">
        <v>96700950</v>
      </c>
      <c r="S1580" s="159" t="s">
        <v>10250</v>
      </c>
      <c r="T1580" s="159">
        <v>2050</v>
      </c>
      <c r="U1580" s="159" t="s">
        <v>107</v>
      </c>
      <c r="V1580" s="3" t="s">
        <v>7709</v>
      </c>
      <c r="W1580" s="2">
        <v>205</v>
      </c>
      <c r="X1580" s="2"/>
      <c r="Y1580" s="2"/>
      <c r="Z1580" s="2"/>
      <c r="AA1580" s="2"/>
      <c r="AB1580" s="2"/>
      <c r="AC1580" s="2"/>
      <c r="AD1580" s="2"/>
      <c r="AE1580" s="2"/>
      <c r="AF1580" s="2"/>
      <c r="AG1580" s="2"/>
      <c r="AH1580" s="2"/>
      <c r="AI1580" s="2"/>
      <c r="AJ1580" s="2"/>
      <c r="AK1580" s="2"/>
      <c r="AL1580" s="2"/>
      <c r="AM1580" s="2"/>
      <c r="AN1580" s="2"/>
    </row>
    <row r="1581" spans="2:40">
      <c r="B1581" s="26">
        <v>3114</v>
      </c>
      <c r="C1581" s="26" t="str">
        <f t="shared" si="192"/>
        <v>Y</v>
      </c>
      <c r="D1581" s="26" t="b">
        <f t="shared" si="193"/>
        <v>1</v>
      </c>
      <c r="E1581" s="26" t="str">
        <f t="shared" si="194"/>
        <v>Y</v>
      </c>
      <c r="F1581" s="2" t="s">
        <v>10251</v>
      </c>
      <c r="G1581" s="2" t="str">
        <f t="shared" si="195"/>
        <v>ConTab_BOM_KP_Baseplates_3114</v>
      </c>
      <c r="H1581" s="16" t="s">
        <v>435</v>
      </c>
      <c r="I1581" s="16"/>
      <c r="J1581" s="16"/>
      <c r="K1581" s="31" t="s">
        <v>7701</v>
      </c>
      <c r="L1581" s="31" t="s">
        <v>7702</v>
      </c>
      <c r="M1581" s="31" t="s">
        <v>7703</v>
      </c>
      <c r="N1581" s="2" t="s">
        <v>7903</v>
      </c>
      <c r="O1581" s="2" t="s">
        <v>7705</v>
      </c>
      <c r="P1581" s="155" t="s">
        <v>7706</v>
      </c>
      <c r="Q1581" s="2" t="s">
        <v>8183</v>
      </c>
      <c r="R1581" s="2">
        <v>96700950</v>
      </c>
      <c r="S1581" s="159" t="s">
        <v>10250</v>
      </c>
      <c r="T1581" s="159">
        <v>2050</v>
      </c>
      <c r="U1581" s="159" t="s">
        <v>107</v>
      </c>
      <c r="V1581" s="3" t="s">
        <v>7709</v>
      </c>
      <c r="W1581" s="2">
        <v>205</v>
      </c>
      <c r="X1581" s="2"/>
      <c r="Y1581" s="2"/>
      <c r="Z1581" s="2"/>
      <c r="AA1581" s="2"/>
      <c r="AB1581" s="2"/>
      <c r="AC1581" s="2"/>
      <c r="AD1581" s="2"/>
      <c r="AE1581" s="2"/>
      <c r="AF1581" s="2"/>
      <c r="AG1581" s="2"/>
      <c r="AH1581" s="2"/>
      <c r="AI1581" s="2"/>
      <c r="AJ1581" s="2"/>
      <c r="AK1581" s="2"/>
      <c r="AL1581" s="2"/>
      <c r="AM1581" s="2"/>
      <c r="AN1581" s="2"/>
    </row>
    <row r="1582" spans="2:40">
      <c r="B1582" s="26">
        <v>3115</v>
      </c>
      <c r="C1582" s="26" t="str">
        <f t="shared" si="192"/>
        <v>Y</v>
      </c>
      <c r="D1582" s="26" t="b">
        <f t="shared" si="193"/>
        <v>1</v>
      </c>
      <c r="E1582" s="26" t="str">
        <f t="shared" si="194"/>
        <v>Y</v>
      </c>
      <c r="F1582" s="2" t="s">
        <v>10252</v>
      </c>
      <c r="G1582" s="2" t="str">
        <f t="shared" si="195"/>
        <v>ConTab_BOM_KP_Baseplates_3115</v>
      </c>
      <c r="H1582" s="16" t="s">
        <v>435</v>
      </c>
      <c r="I1582" s="16"/>
      <c r="J1582" s="16"/>
      <c r="K1582" s="31" t="s">
        <v>7701</v>
      </c>
      <c r="L1582" s="31" t="s">
        <v>7702</v>
      </c>
      <c r="M1582" s="31" t="s">
        <v>7703</v>
      </c>
      <c r="N1582" s="2" t="s">
        <v>8187</v>
      </c>
      <c r="O1582" s="2" t="s">
        <v>7705</v>
      </c>
      <c r="P1582" s="155" t="s">
        <v>7706</v>
      </c>
      <c r="Q1582" s="2" t="s">
        <v>8188</v>
      </c>
      <c r="R1582" s="2">
        <v>96700951</v>
      </c>
      <c r="S1582" s="159" t="s">
        <v>10253</v>
      </c>
      <c r="T1582" s="159">
        <v>2186</v>
      </c>
      <c r="U1582" s="159" t="s">
        <v>107</v>
      </c>
      <c r="V1582" s="3" t="s">
        <v>7709</v>
      </c>
      <c r="W1582" s="2">
        <v>240</v>
      </c>
      <c r="X1582" s="2"/>
      <c r="Y1582" s="2"/>
      <c r="Z1582" s="2"/>
      <c r="AA1582" s="2"/>
      <c r="AB1582" s="2"/>
      <c r="AC1582" s="2"/>
      <c r="AD1582" s="2"/>
      <c r="AE1582" s="2"/>
      <c r="AF1582" s="2"/>
      <c r="AG1582" s="2"/>
      <c r="AH1582" s="2"/>
      <c r="AI1582" s="2"/>
      <c r="AJ1582" s="2"/>
      <c r="AK1582" s="2"/>
      <c r="AL1582" s="2"/>
      <c r="AM1582" s="2"/>
      <c r="AN1582" s="2"/>
    </row>
    <row r="1583" spans="2:40">
      <c r="B1583" s="26">
        <v>3116</v>
      </c>
      <c r="C1583" s="26" t="str">
        <f t="shared" si="192"/>
        <v>Y</v>
      </c>
      <c r="D1583" s="26" t="b">
        <f t="shared" si="193"/>
        <v>1</v>
      </c>
      <c r="E1583" s="26" t="str">
        <f t="shared" si="194"/>
        <v>Y</v>
      </c>
      <c r="F1583" s="2" t="s">
        <v>10254</v>
      </c>
      <c r="G1583" s="2" t="str">
        <f t="shared" si="195"/>
        <v>ConTab_BOM_KP_Baseplates_3116</v>
      </c>
      <c r="H1583" s="16" t="s">
        <v>435</v>
      </c>
      <c r="I1583" s="16"/>
      <c r="J1583" s="16"/>
      <c r="K1583" s="31" t="s">
        <v>7701</v>
      </c>
      <c r="L1583" s="31" t="s">
        <v>7702</v>
      </c>
      <c r="M1583" s="31" t="s">
        <v>7703</v>
      </c>
      <c r="N1583" s="2" t="s">
        <v>8191</v>
      </c>
      <c r="O1583" s="2" t="s">
        <v>7705</v>
      </c>
      <c r="P1583" s="155" t="s">
        <v>7706</v>
      </c>
      <c r="Q1583" s="2" t="s">
        <v>8188</v>
      </c>
      <c r="R1583" s="2">
        <v>96700951</v>
      </c>
      <c r="S1583" s="159" t="s">
        <v>10253</v>
      </c>
      <c r="T1583" s="159">
        <v>2186</v>
      </c>
      <c r="U1583" s="159" t="s">
        <v>107</v>
      </c>
      <c r="V1583" s="3" t="s">
        <v>7709</v>
      </c>
      <c r="W1583" s="2">
        <v>240</v>
      </c>
      <c r="X1583" s="2"/>
      <c r="Y1583" s="2"/>
      <c r="Z1583" s="2"/>
      <c r="AA1583" s="2"/>
      <c r="AB1583" s="2"/>
      <c r="AC1583" s="2"/>
      <c r="AD1583" s="2"/>
      <c r="AE1583" s="2"/>
      <c r="AF1583" s="2"/>
      <c r="AG1583" s="2"/>
      <c r="AH1583" s="2"/>
      <c r="AI1583" s="2"/>
      <c r="AJ1583" s="2"/>
      <c r="AK1583" s="2"/>
      <c r="AL1583" s="2"/>
      <c r="AM1583" s="2"/>
      <c r="AN1583" s="2"/>
    </row>
    <row r="1584" spans="2:40">
      <c r="B1584" s="26">
        <v>3117</v>
      </c>
      <c r="C1584" s="26" t="str">
        <f t="shared" si="192"/>
        <v>Y</v>
      </c>
      <c r="D1584" s="26" t="b">
        <f t="shared" si="193"/>
        <v>1</v>
      </c>
      <c r="E1584" s="26" t="str">
        <f t="shared" si="194"/>
        <v>Y</v>
      </c>
      <c r="F1584" s="2" t="s">
        <v>10255</v>
      </c>
      <c r="G1584" s="2" t="str">
        <f t="shared" si="195"/>
        <v>ConTab_BOM_KP_Baseplates_3117</v>
      </c>
      <c r="H1584" s="16" t="s">
        <v>435</v>
      </c>
      <c r="I1584" s="16"/>
      <c r="J1584" s="16"/>
      <c r="K1584" s="31" t="s">
        <v>7701</v>
      </c>
      <c r="L1584" s="31" t="s">
        <v>7702</v>
      </c>
      <c r="M1584" s="31" t="s">
        <v>7703</v>
      </c>
      <c r="N1584" s="2" t="s">
        <v>8695</v>
      </c>
      <c r="O1584" s="2" t="s">
        <v>7705</v>
      </c>
      <c r="P1584" s="155" t="s">
        <v>7706</v>
      </c>
      <c r="Q1584" s="2" t="s">
        <v>8696</v>
      </c>
      <c r="R1584" s="2">
        <v>96700952</v>
      </c>
      <c r="S1584" s="159" t="s">
        <v>10256</v>
      </c>
      <c r="T1584" s="159">
        <v>2322</v>
      </c>
      <c r="U1584" s="159" t="s">
        <v>107</v>
      </c>
      <c r="V1584" s="3" t="s">
        <v>7709</v>
      </c>
      <c r="W1584" s="2">
        <v>270</v>
      </c>
      <c r="X1584" s="2"/>
      <c r="Y1584" s="2"/>
      <c r="Z1584" s="2"/>
      <c r="AA1584" s="2"/>
      <c r="AB1584" s="2"/>
      <c r="AC1584" s="2"/>
      <c r="AD1584" s="2"/>
      <c r="AE1584" s="2"/>
      <c r="AF1584" s="2"/>
      <c r="AG1584" s="2"/>
      <c r="AH1584" s="2"/>
      <c r="AI1584" s="2"/>
      <c r="AJ1584" s="2"/>
      <c r="AK1584" s="2"/>
      <c r="AL1584" s="2"/>
      <c r="AM1584" s="2"/>
      <c r="AN1584" s="2"/>
    </row>
    <row r="1585" spans="2:40">
      <c r="B1585" s="26">
        <v>3118</v>
      </c>
      <c r="C1585" s="26" t="str">
        <f t="shared" si="192"/>
        <v>Y</v>
      </c>
      <c r="D1585" s="26" t="b">
        <f t="shared" si="193"/>
        <v>1</v>
      </c>
      <c r="E1585" s="26" t="str">
        <f t="shared" si="194"/>
        <v>Y</v>
      </c>
      <c r="F1585" s="2" t="s">
        <v>10257</v>
      </c>
      <c r="G1585" s="2" t="str">
        <f t="shared" si="195"/>
        <v>ConTab_BOM_KP_Baseplates_3118</v>
      </c>
      <c r="H1585" s="16" t="s">
        <v>435</v>
      </c>
      <c r="I1585" s="16"/>
      <c r="J1585" s="16"/>
      <c r="K1585" s="31" t="s">
        <v>7701</v>
      </c>
      <c r="L1585" s="31" t="s">
        <v>7702</v>
      </c>
      <c r="M1585" s="31" t="s">
        <v>7703</v>
      </c>
      <c r="N1585" s="2" t="s">
        <v>8699</v>
      </c>
      <c r="O1585" s="2" t="s">
        <v>7705</v>
      </c>
      <c r="P1585" s="155" t="s">
        <v>7706</v>
      </c>
      <c r="Q1585" s="2" t="s">
        <v>8696</v>
      </c>
      <c r="R1585" s="2">
        <v>96700952</v>
      </c>
      <c r="S1585" s="159" t="s">
        <v>10256</v>
      </c>
      <c r="T1585" s="159">
        <v>2322</v>
      </c>
      <c r="U1585" s="159" t="s">
        <v>107</v>
      </c>
      <c r="V1585" s="3" t="s">
        <v>7709</v>
      </c>
      <c r="W1585" s="2">
        <v>270</v>
      </c>
      <c r="X1585" s="2"/>
      <c r="Y1585" s="2"/>
      <c r="Z1585" s="2"/>
      <c r="AA1585" s="2"/>
      <c r="AB1585" s="2"/>
      <c r="AC1585" s="2"/>
      <c r="AD1585" s="2"/>
      <c r="AE1585" s="2"/>
      <c r="AF1585" s="2"/>
      <c r="AG1585" s="2"/>
      <c r="AH1585" s="2"/>
      <c r="AI1585" s="2"/>
      <c r="AJ1585" s="2"/>
      <c r="AK1585" s="2"/>
      <c r="AL1585" s="2"/>
      <c r="AM1585" s="2"/>
      <c r="AN1585" s="2"/>
    </row>
    <row r="1586" spans="2:40">
      <c r="B1586" s="26">
        <v>3119</v>
      </c>
      <c r="C1586" s="26" t="str">
        <f t="shared" si="192"/>
        <v>Y</v>
      </c>
      <c r="D1586" s="26" t="b">
        <f t="shared" si="193"/>
        <v>1</v>
      </c>
      <c r="E1586" s="26" t="str">
        <f t="shared" si="194"/>
        <v>Y</v>
      </c>
      <c r="F1586" s="2" t="s">
        <v>10258</v>
      </c>
      <c r="G1586" s="2" t="str">
        <f t="shared" si="195"/>
        <v>ConTab_BOM_KP_Baseplates_3119</v>
      </c>
      <c r="H1586" s="16" t="s">
        <v>435</v>
      </c>
      <c r="I1586" s="16"/>
      <c r="J1586" s="16"/>
      <c r="K1586" s="31" t="s">
        <v>7701</v>
      </c>
      <c r="L1586" s="31" t="s">
        <v>7702</v>
      </c>
      <c r="M1586" s="31" t="s">
        <v>7703</v>
      </c>
      <c r="N1586" s="2" t="s">
        <v>8954</v>
      </c>
      <c r="O1586" s="2" t="s">
        <v>7705</v>
      </c>
      <c r="P1586" s="155" t="s">
        <v>7706</v>
      </c>
      <c r="Q1586" s="2" t="s">
        <v>8955</v>
      </c>
      <c r="R1586" s="2">
        <v>96700953</v>
      </c>
      <c r="S1586" s="159" t="s">
        <v>10259</v>
      </c>
      <c r="T1586" s="159">
        <v>2800</v>
      </c>
      <c r="U1586" s="159" t="s">
        <v>107</v>
      </c>
      <c r="V1586" s="3" t="s">
        <v>7709</v>
      </c>
      <c r="W1586" s="2">
        <v>350</v>
      </c>
      <c r="X1586" s="2"/>
      <c r="Y1586" s="2"/>
      <c r="Z1586" s="2"/>
      <c r="AA1586" s="2"/>
      <c r="AB1586" s="2"/>
      <c r="AC1586" s="2"/>
      <c r="AD1586" s="2"/>
      <c r="AE1586" s="2"/>
      <c r="AF1586" s="2"/>
      <c r="AG1586" s="2"/>
      <c r="AH1586" s="2"/>
      <c r="AI1586" s="2"/>
      <c r="AJ1586" s="2"/>
      <c r="AK1586" s="2"/>
      <c r="AL1586" s="2"/>
      <c r="AM1586" s="2"/>
      <c r="AN1586" s="2"/>
    </row>
    <row r="1587" spans="2:40">
      <c r="B1587" s="26">
        <v>3120</v>
      </c>
      <c r="C1587" s="26" t="str">
        <f t="shared" si="192"/>
        <v>Y</v>
      </c>
      <c r="D1587" s="26" t="b">
        <f t="shared" si="193"/>
        <v>1</v>
      </c>
      <c r="E1587" s="26" t="str">
        <f t="shared" si="194"/>
        <v>Y</v>
      </c>
      <c r="F1587" s="2" t="s">
        <v>10260</v>
      </c>
      <c r="G1587" s="2" t="str">
        <f t="shared" si="195"/>
        <v>ConTab_BOM_KP_Baseplates_3120</v>
      </c>
      <c r="H1587" s="16" t="s">
        <v>435</v>
      </c>
      <c r="I1587" s="16"/>
      <c r="J1587" s="16"/>
      <c r="K1587" s="31" t="s">
        <v>7701</v>
      </c>
      <c r="L1587" s="31" t="s">
        <v>7702</v>
      </c>
      <c r="M1587" s="31" t="s">
        <v>7703</v>
      </c>
      <c r="N1587" s="2" t="s">
        <v>8958</v>
      </c>
      <c r="O1587" s="2" t="s">
        <v>7705</v>
      </c>
      <c r="P1587" s="155" t="s">
        <v>7706</v>
      </c>
      <c r="Q1587" s="2" t="s">
        <v>8955</v>
      </c>
      <c r="R1587" s="2">
        <v>96700953</v>
      </c>
      <c r="S1587" s="159" t="s">
        <v>10259</v>
      </c>
      <c r="T1587" s="159">
        <v>2800</v>
      </c>
      <c r="U1587" s="159" t="s">
        <v>107</v>
      </c>
      <c r="V1587" s="3" t="s">
        <v>7709</v>
      </c>
      <c r="W1587" s="2">
        <v>350</v>
      </c>
      <c r="X1587" s="2"/>
      <c r="Y1587" s="2"/>
      <c r="Z1587" s="2"/>
      <c r="AA1587" s="2"/>
      <c r="AB1587" s="2"/>
      <c r="AC1587" s="2"/>
      <c r="AD1587" s="2"/>
      <c r="AE1587" s="2"/>
      <c r="AF1587" s="2"/>
      <c r="AG1587" s="2"/>
      <c r="AH1587" s="2"/>
      <c r="AI1587" s="2"/>
      <c r="AJ1587" s="2"/>
      <c r="AK1587" s="2"/>
      <c r="AL1587" s="2"/>
      <c r="AM1587" s="2"/>
      <c r="AN1587" s="2"/>
    </row>
    <row r="1588" spans="2:40">
      <c r="B1588" s="26">
        <v>3121</v>
      </c>
      <c r="C1588" s="26" t="str">
        <f t="shared" si="192"/>
        <v>Y</v>
      </c>
      <c r="D1588" s="26" t="b">
        <f t="shared" si="193"/>
        <v>1</v>
      </c>
      <c r="E1588" s="26" t="str">
        <f t="shared" si="194"/>
        <v>Y</v>
      </c>
      <c r="F1588" s="2" t="s">
        <v>10261</v>
      </c>
      <c r="G1588" s="2" t="str">
        <f t="shared" si="195"/>
        <v>ConTab_BOM_KP_Baseplates_3121</v>
      </c>
      <c r="H1588" s="16" t="s">
        <v>435</v>
      </c>
      <c r="I1588" s="16"/>
      <c r="J1588" s="16"/>
      <c r="K1588" s="31" t="s">
        <v>7701</v>
      </c>
      <c r="L1588" s="31" t="s">
        <v>7702</v>
      </c>
      <c r="M1588" s="31" t="s">
        <v>7703</v>
      </c>
      <c r="N1588" s="2" t="s">
        <v>8982</v>
      </c>
      <c r="O1588" s="2" t="s">
        <v>7705</v>
      </c>
      <c r="P1588" s="155" t="s">
        <v>7706</v>
      </c>
      <c r="Q1588" s="2" t="s">
        <v>8955</v>
      </c>
      <c r="R1588" s="2">
        <v>96700954</v>
      </c>
      <c r="S1588" s="159" t="s">
        <v>10262</v>
      </c>
      <c r="T1588" s="159">
        <v>4163</v>
      </c>
      <c r="U1588" s="159" t="s">
        <v>107</v>
      </c>
      <c r="V1588" s="3" t="s">
        <v>7709</v>
      </c>
      <c r="W1588" s="2">
        <v>420</v>
      </c>
      <c r="X1588" s="2"/>
      <c r="Y1588" s="2"/>
      <c r="Z1588" s="2"/>
      <c r="AA1588" s="2"/>
      <c r="AB1588" s="2"/>
      <c r="AC1588" s="2"/>
      <c r="AD1588" s="2"/>
      <c r="AE1588" s="2"/>
      <c r="AF1588" s="2"/>
      <c r="AG1588" s="2"/>
      <c r="AH1588" s="2"/>
      <c r="AI1588" s="2"/>
      <c r="AJ1588" s="2"/>
      <c r="AK1588" s="2"/>
      <c r="AL1588" s="2"/>
      <c r="AM1588" s="2"/>
      <c r="AN1588" s="2"/>
    </row>
    <row r="1589" spans="2:40">
      <c r="B1589" s="26">
        <v>3122</v>
      </c>
      <c r="C1589" s="26" t="str">
        <f t="shared" si="192"/>
        <v>Y</v>
      </c>
      <c r="D1589" s="26" t="b">
        <f t="shared" si="193"/>
        <v>1</v>
      </c>
      <c r="E1589" s="26" t="str">
        <f t="shared" si="194"/>
        <v>Y</v>
      </c>
      <c r="F1589" s="2" t="s">
        <v>10263</v>
      </c>
      <c r="G1589" s="2" t="str">
        <f t="shared" si="195"/>
        <v>ConTab_BOM_KP_Baseplates_3122</v>
      </c>
      <c r="H1589" s="16" t="s">
        <v>435</v>
      </c>
      <c r="I1589" s="16"/>
      <c r="J1589" s="16"/>
      <c r="K1589" s="31" t="s">
        <v>7701</v>
      </c>
      <c r="L1589" s="31" t="s">
        <v>7702</v>
      </c>
      <c r="M1589" s="31" t="s">
        <v>7703</v>
      </c>
      <c r="N1589" s="2" t="s">
        <v>8986</v>
      </c>
      <c r="O1589" s="2" t="s">
        <v>7705</v>
      </c>
      <c r="P1589" s="155" t="s">
        <v>7706</v>
      </c>
      <c r="Q1589" s="2" t="s">
        <v>8955</v>
      </c>
      <c r="R1589" s="2">
        <v>96700954</v>
      </c>
      <c r="S1589" s="159" t="s">
        <v>10264</v>
      </c>
      <c r="T1589" s="159">
        <v>4163</v>
      </c>
      <c r="U1589" s="159" t="s">
        <v>107</v>
      </c>
      <c r="V1589" s="3" t="s">
        <v>7709</v>
      </c>
      <c r="W1589" s="2">
        <v>420</v>
      </c>
      <c r="X1589" s="2"/>
      <c r="Y1589" s="2"/>
      <c r="Z1589" s="2"/>
      <c r="AA1589" s="2"/>
      <c r="AB1589" s="2"/>
      <c r="AC1589" s="2"/>
      <c r="AD1589" s="2"/>
      <c r="AE1589" s="2"/>
      <c r="AF1589" s="2"/>
      <c r="AG1589" s="2"/>
      <c r="AH1589" s="2"/>
      <c r="AI1589" s="2"/>
      <c r="AJ1589" s="2"/>
      <c r="AK1589" s="2"/>
      <c r="AL1589" s="2"/>
      <c r="AM1589" s="2"/>
      <c r="AN1589" s="2"/>
    </row>
    <row r="1590" spans="2:40">
      <c r="B1590" s="26">
        <v>3123</v>
      </c>
      <c r="C1590" s="26" t="str">
        <f t="shared" si="192"/>
        <v>Y</v>
      </c>
      <c r="D1590" s="26" t="b">
        <f t="shared" si="193"/>
        <v>1</v>
      </c>
      <c r="E1590" s="26" t="str">
        <f t="shared" si="194"/>
        <v>Y</v>
      </c>
      <c r="F1590" s="2" t="s">
        <v>10265</v>
      </c>
      <c r="G1590" s="2" t="str">
        <f t="shared" si="195"/>
        <v>ConTab_BOM_KP_Baseplates_3123</v>
      </c>
      <c r="H1590" s="16" t="s">
        <v>435</v>
      </c>
      <c r="I1590" s="16"/>
      <c r="J1590" s="16"/>
      <c r="K1590" s="31" t="s">
        <v>7701</v>
      </c>
      <c r="L1590" s="31" t="s">
        <v>7702</v>
      </c>
      <c r="M1590" s="31" t="s">
        <v>7703</v>
      </c>
      <c r="N1590" s="2" t="s">
        <v>7900</v>
      </c>
      <c r="O1590" s="2" t="s">
        <v>7705</v>
      </c>
      <c r="P1590" s="155" t="s">
        <v>7737</v>
      </c>
      <c r="Q1590" s="2" t="s">
        <v>7757</v>
      </c>
      <c r="R1590" s="2" t="s">
        <v>544</v>
      </c>
      <c r="S1590" s="159" t="s">
        <v>10266</v>
      </c>
      <c r="T1590" s="159">
        <v>2050</v>
      </c>
      <c r="U1590" s="159" t="s">
        <v>107</v>
      </c>
      <c r="V1590" s="3" t="s">
        <v>7709</v>
      </c>
      <c r="W1590" s="2">
        <v>205</v>
      </c>
      <c r="X1590" s="2"/>
      <c r="Y1590" s="2"/>
      <c r="Z1590" s="2"/>
      <c r="AA1590" s="2"/>
      <c r="AB1590" s="2"/>
      <c r="AC1590" s="2"/>
      <c r="AD1590" s="2"/>
      <c r="AE1590" s="2"/>
      <c r="AF1590" s="2"/>
      <c r="AG1590" s="2"/>
      <c r="AH1590" s="2"/>
      <c r="AI1590" s="2"/>
      <c r="AJ1590" s="2"/>
      <c r="AK1590" s="2"/>
      <c r="AL1590" s="2"/>
      <c r="AM1590" s="2"/>
      <c r="AN1590" s="2"/>
    </row>
    <row r="1591" spans="2:40">
      <c r="B1591" s="26">
        <v>3124</v>
      </c>
      <c r="C1591" s="26" t="str">
        <f t="shared" si="192"/>
        <v>Y</v>
      </c>
      <c r="D1591" s="26" t="b">
        <f t="shared" si="193"/>
        <v>1</v>
      </c>
      <c r="E1591" s="26" t="str">
        <f t="shared" si="194"/>
        <v>Y</v>
      </c>
      <c r="F1591" s="2" t="s">
        <v>10267</v>
      </c>
      <c r="G1591" s="2" t="str">
        <f t="shared" si="195"/>
        <v>ConTab_BOM_KP_Baseplates_3124</v>
      </c>
      <c r="H1591" s="16" t="s">
        <v>435</v>
      </c>
      <c r="I1591" s="16"/>
      <c r="J1591" s="16"/>
      <c r="K1591" s="31" t="s">
        <v>7701</v>
      </c>
      <c r="L1591" s="31" t="s">
        <v>7702</v>
      </c>
      <c r="M1591" s="31" t="s">
        <v>7703</v>
      </c>
      <c r="N1591" s="2" t="s">
        <v>7903</v>
      </c>
      <c r="O1591" s="2" t="s">
        <v>7705</v>
      </c>
      <c r="P1591" s="155" t="s">
        <v>7737</v>
      </c>
      <c r="Q1591" s="2" t="s">
        <v>7757</v>
      </c>
      <c r="R1591" s="2" t="s">
        <v>544</v>
      </c>
      <c r="S1591" s="159" t="s">
        <v>10266</v>
      </c>
      <c r="T1591" s="159">
        <v>2050</v>
      </c>
      <c r="U1591" s="159" t="s">
        <v>107</v>
      </c>
      <c r="V1591" s="3" t="s">
        <v>7709</v>
      </c>
      <c r="W1591" s="2">
        <v>205</v>
      </c>
      <c r="X1591" s="2"/>
      <c r="Y1591" s="2"/>
      <c r="Z1591" s="2"/>
      <c r="AA1591" s="2"/>
      <c r="AB1591" s="2"/>
      <c r="AC1591" s="2"/>
      <c r="AD1591" s="2"/>
      <c r="AE1591" s="2"/>
      <c r="AF1591" s="2"/>
      <c r="AG1591" s="2"/>
      <c r="AH1591" s="2"/>
      <c r="AI1591" s="2"/>
      <c r="AJ1591" s="2"/>
      <c r="AK1591" s="2"/>
      <c r="AL1591" s="2"/>
      <c r="AM1591" s="2"/>
      <c r="AN1591" s="2"/>
    </row>
    <row r="1592" spans="2:40">
      <c r="B1592" s="26">
        <v>3125</v>
      </c>
      <c r="C1592" s="26" t="str">
        <f t="shared" si="192"/>
        <v>Y</v>
      </c>
      <c r="D1592" s="26" t="b">
        <f t="shared" si="193"/>
        <v>1</v>
      </c>
      <c r="E1592" s="26" t="str">
        <f t="shared" si="194"/>
        <v>Y</v>
      </c>
      <c r="F1592" s="2" t="s">
        <v>10268</v>
      </c>
      <c r="G1592" s="2" t="str">
        <f t="shared" si="195"/>
        <v>ConTab_BOM_KP_Baseplates_3125</v>
      </c>
      <c r="H1592" s="16" t="s">
        <v>435</v>
      </c>
      <c r="I1592" s="16"/>
      <c r="J1592" s="16"/>
      <c r="K1592" s="31" t="s">
        <v>7701</v>
      </c>
      <c r="L1592" s="31" t="s">
        <v>7702</v>
      </c>
      <c r="M1592" s="31" t="s">
        <v>7703</v>
      </c>
      <c r="N1592" s="2" t="s">
        <v>8187</v>
      </c>
      <c r="O1592" s="2" t="s">
        <v>7705</v>
      </c>
      <c r="P1592" s="155" t="s">
        <v>7737</v>
      </c>
      <c r="Q1592" s="2" t="s">
        <v>8046</v>
      </c>
      <c r="R1592" s="2">
        <v>96700956</v>
      </c>
      <c r="S1592" s="159" t="s">
        <v>10269</v>
      </c>
      <c r="T1592" s="159">
        <v>2186</v>
      </c>
      <c r="U1592" s="159" t="s">
        <v>107</v>
      </c>
      <c r="V1592" s="3" t="s">
        <v>7709</v>
      </c>
      <c r="W1592" s="2">
        <v>240</v>
      </c>
      <c r="X1592" s="2"/>
      <c r="Y1592" s="2"/>
      <c r="Z1592" s="2"/>
      <c r="AA1592" s="2"/>
      <c r="AB1592" s="2"/>
      <c r="AC1592" s="2"/>
      <c r="AD1592" s="2"/>
      <c r="AE1592" s="2"/>
      <c r="AF1592" s="2"/>
      <c r="AG1592" s="2"/>
      <c r="AH1592" s="2"/>
      <c r="AI1592" s="2"/>
      <c r="AJ1592" s="2"/>
      <c r="AK1592" s="2"/>
      <c r="AL1592" s="2"/>
      <c r="AM1592" s="2"/>
      <c r="AN1592" s="2"/>
    </row>
    <row r="1593" spans="2:40">
      <c r="B1593" s="26">
        <v>3126</v>
      </c>
      <c r="C1593" s="26" t="str">
        <f t="shared" si="192"/>
        <v>Y</v>
      </c>
      <c r="D1593" s="26" t="b">
        <f t="shared" si="193"/>
        <v>1</v>
      </c>
      <c r="E1593" s="26" t="str">
        <f t="shared" si="194"/>
        <v>Y</v>
      </c>
      <c r="F1593" s="2" t="s">
        <v>10270</v>
      </c>
      <c r="G1593" s="2" t="str">
        <f t="shared" si="195"/>
        <v>ConTab_BOM_KP_Baseplates_3126</v>
      </c>
      <c r="H1593" s="16" t="s">
        <v>435</v>
      </c>
      <c r="I1593" s="16"/>
      <c r="J1593" s="16"/>
      <c r="K1593" s="31" t="s">
        <v>7701</v>
      </c>
      <c r="L1593" s="31" t="s">
        <v>7702</v>
      </c>
      <c r="M1593" s="31" t="s">
        <v>7703</v>
      </c>
      <c r="N1593" s="2" t="s">
        <v>8191</v>
      </c>
      <c r="O1593" s="2" t="s">
        <v>7705</v>
      </c>
      <c r="P1593" s="155" t="s">
        <v>7737</v>
      </c>
      <c r="Q1593" s="2" t="s">
        <v>8046</v>
      </c>
      <c r="R1593" s="2">
        <v>96700956</v>
      </c>
      <c r="S1593" s="159" t="s">
        <v>10269</v>
      </c>
      <c r="T1593" s="159">
        <v>2186</v>
      </c>
      <c r="U1593" s="159" t="s">
        <v>107</v>
      </c>
      <c r="V1593" s="3" t="s">
        <v>7709</v>
      </c>
      <c r="W1593" s="2">
        <v>240</v>
      </c>
      <c r="X1593" s="2"/>
      <c r="Y1593" s="2"/>
      <c r="Z1593" s="2"/>
      <c r="AA1593" s="2"/>
      <c r="AB1593" s="2"/>
      <c r="AC1593" s="2"/>
      <c r="AD1593" s="2"/>
      <c r="AE1593" s="2"/>
      <c r="AF1593" s="2"/>
      <c r="AG1593" s="2"/>
      <c r="AH1593" s="2"/>
      <c r="AI1593" s="2"/>
      <c r="AJ1593" s="2"/>
      <c r="AK1593" s="2"/>
      <c r="AL1593" s="2"/>
      <c r="AM1593" s="2"/>
      <c r="AN1593" s="2"/>
    </row>
    <row r="1594" spans="2:40">
      <c r="B1594" s="26">
        <v>3127</v>
      </c>
      <c r="C1594" s="26" t="str">
        <f t="shared" si="192"/>
        <v>Y</v>
      </c>
      <c r="D1594" s="26" t="b">
        <f t="shared" si="193"/>
        <v>1</v>
      </c>
      <c r="E1594" s="26" t="str">
        <f t="shared" si="194"/>
        <v>Y</v>
      </c>
      <c r="F1594" s="2" t="s">
        <v>10271</v>
      </c>
      <c r="G1594" s="2" t="str">
        <f t="shared" si="195"/>
        <v>ConTab_BOM_KP_Baseplates_3127</v>
      </c>
      <c r="H1594" s="16" t="s">
        <v>435</v>
      </c>
      <c r="I1594" s="16"/>
      <c r="J1594" s="16"/>
      <c r="K1594" s="31" t="s">
        <v>7701</v>
      </c>
      <c r="L1594" s="31" t="s">
        <v>7702</v>
      </c>
      <c r="M1594" s="31" t="s">
        <v>7703</v>
      </c>
      <c r="N1594" s="2" t="s">
        <v>8695</v>
      </c>
      <c r="O1594" s="2" t="s">
        <v>7705</v>
      </c>
      <c r="P1594" s="155" t="s">
        <v>7737</v>
      </c>
      <c r="Q1594" s="2" t="s">
        <v>8332</v>
      </c>
      <c r="R1594" s="2">
        <v>96700957</v>
      </c>
      <c r="S1594" s="159" t="s">
        <v>10272</v>
      </c>
      <c r="T1594" s="159">
        <v>2322</v>
      </c>
      <c r="U1594" s="159" t="s">
        <v>107</v>
      </c>
      <c r="V1594" s="3" t="s">
        <v>7709</v>
      </c>
      <c r="W1594" s="2">
        <v>270</v>
      </c>
      <c r="X1594" s="2"/>
      <c r="Y1594" s="2"/>
      <c r="Z1594" s="2"/>
      <c r="AA1594" s="2"/>
      <c r="AB1594" s="2"/>
      <c r="AC1594" s="2"/>
      <c r="AD1594" s="2"/>
      <c r="AE1594" s="2"/>
      <c r="AF1594" s="2"/>
      <c r="AG1594" s="2"/>
      <c r="AH1594" s="2"/>
      <c r="AI1594" s="2"/>
      <c r="AJ1594" s="2"/>
      <c r="AK1594" s="2"/>
      <c r="AL1594" s="2"/>
      <c r="AM1594" s="2"/>
      <c r="AN1594" s="2"/>
    </row>
    <row r="1595" spans="2:40">
      <c r="B1595" s="26">
        <v>3128</v>
      </c>
      <c r="C1595" s="26" t="str">
        <f t="shared" si="192"/>
        <v>Y</v>
      </c>
      <c r="D1595" s="26" t="b">
        <f t="shared" si="193"/>
        <v>1</v>
      </c>
      <c r="E1595" s="26" t="str">
        <f t="shared" si="194"/>
        <v>Y</v>
      </c>
      <c r="F1595" s="2" t="s">
        <v>10273</v>
      </c>
      <c r="G1595" s="2" t="str">
        <f t="shared" si="195"/>
        <v>ConTab_BOM_KP_Baseplates_3128</v>
      </c>
      <c r="H1595" s="16" t="s">
        <v>435</v>
      </c>
      <c r="I1595" s="16"/>
      <c r="J1595" s="16"/>
      <c r="K1595" s="31" t="s">
        <v>7701</v>
      </c>
      <c r="L1595" s="31" t="s">
        <v>7702</v>
      </c>
      <c r="M1595" s="31" t="s">
        <v>7703</v>
      </c>
      <c r="N1595" s="2" t="s">
        <v>8699</v>
      </c>
      <c r="O1595" s="2" t="s">
        <v>7705</v>
      </c>
      <c r="P1595" s="155" t="s">
        <v>7737</v>
      </c>
      <c r="Q1595" s="2" t="s">
        <v>8332</v>
      </c>
      <c r="R1595" s="2">
        <v>96700957</v>
      </c>
      <c r="S1595" s="159" t="s">
        <v>10272</v>
      </c>
      <c r="T1595" s="159">
        <v>2322</v>
      </c>
      <c r="U1595" s="159" t="s">
        <v>107</v>
      </c>
      <c r="V1595" s="3" t="s">
        <v>7709</v>
      </c>
      <c r="W1595" s="2">
        <v>270</v>
      </c>
      <c r="X1595" s="2"/>
      <c r="Y1595" s="2"/>
      <c r="Z1595" s="2"/>
      <c r="AA1595" s="2"/>
      <c r="AB1595" s="2"/>
      <c r="AC1595" s="2"/>
      <c r="AD1595" s="2"/>
      <c r="AE1595" s="2"/>
      <c r="AF1595" s="2"/>
      <c r="AG1595" s="2"/>
      <c r="AH1595" s="2"/>
      <c r="AI1595" s="2"/>
      <c r="AJ1595" s="2"/>
      <c r="AK1595" s="2"/>
      <c r="AL1595" s="2"/>
      <c r="AM1595" s="2"/>
      <c r="AN1595" s="2"/>
    </row>
    <row r="1596" spans="2:40">
      <c r="B1596" s="26">
        <v>3129</v>
      </c>
      <c r="C1596" s="26" t="str">
        <f t="shared" si="192"/>
        <v>Y</v>
      </c>
      <c r="D1596" s="26" t="b">
        <f t="shared" si="193"/>
        <v>1</v>
      </c>
      <c r="E1596" s="26" t="str">
        <f t="shared" si="194"/>
        <v>Y</v>
      </c>
      <c r="F1596" s="2" t="s">
        <v>10274</v>
      </c>
      <c r="G1596" s="2" t="str">
        <f t="shared" si="195"/>
        <v>ConTab_BOM_KP_Baseplates_3129</v>
      </c>
      <c r="H1596" s="16" t="s">
        <v>435</v>
      </c>
      <c r="I1596" s="16"/>
      <c r="J1596" s="16"/>
      <c r="K1596" s="31" t="s">
        <v>7701</v>
      </c>
      <c r="L1596" s="31" t="s">
        <v>7702</v>
      </c>
      <c r="M1596" s="31" t="s">
        <v>7703</v>
      </c>
      <c r="N1596" s="2" t="s">
        <v>7762</v>
      </c>
      <c r="O1596" s="2" t="s">
        <v>7705</v>
      </c>
      <c r="P1596" s="155" t="s">
        <v>7737</v>
      </c>
      <c r="Q1596" s="2" t="s">
        <v>7757</v>
      </c>
      <c r="R1596" s="2">
        <v>96700958</v>
      </c>
      <c r="S1596" s="159" t="s">
        <v>10275</v>
      </c>
      <c r="T1596" s="159">
        <v>2255</v>
      </c>
      <c r="U1596" s="159" t="s">
        <v>107</v>
      </c>
      <c r="V1596" s="3" t="s">
        <v>7709</v>
      </c>
      <c r="W1596" s="2">
        <v>270</v>
      </c>
      <c r="X1596" s="2"/>
      <c r="Y1596" s="2"/>
      <c r="Z1596" s="2"/>
      <c r="AA1596" s="2"/>
      <c r="AB1596" s="2"/>
      <c r="AC1596" s="2"/>
      <c r="AD1596" s="2"/>
      <c r="AE1596" s="2"/>
      <c r="AF1596" s="2"/>
      <c r="AG1596" s="2"/>
      <c r="AH1596" s="2"/>
      <c r="AI1596" s="2"/>
      <c r="AJ1596" s="2"/>
      <c r="AK1596" s="2"/>
      <c r="AL1596" s="2"/>
      <c r="AM1596" s="2"/>
      <c r="AN1596" s="2"/>
    </row>
    <row r="1597" spans="2:40">
      <c r="B1597" s="26">
        <v>3130</v>
      </c>
      <c r="C1597" s="26" t="str">
        <f t="shared" si="192"/>
        <v>Y</v>
      </c>
      <c r="D1597" s="26" t="b">
        <f t="shared" si="193"/>
        <v>1</v>
      </c>
      <c r="E1597" s="26" t="str">
        <f t="shared" si="194"/>
        <v>Y</v>
      </c>
      <c r="F1597" s="2" t="s">
        <v>10276</v>
      </c>
      <c r="G1597" s="2" t="str">
        <f t="shared" si="195"/>
        <v>ConTab_BOM_KP_Baseplates_3130</v>
      </c>
      <c r="H1597" s="16" t="s">
        <v>435</v>
      </c>
      <c r="I1597" s="16"/>
      <c r="J1597" s="16"/>
      <c r="K1597" s="31" t="s">
        <v>7701</v>
      </c>
      <c r="L1597" s="31" t="s">
        <v>7702</v>
      </c>
      <c r="M1597" s="31" t="s">
        <v>7703</v>
      </c>
      <c r="N1597" s="2" t="s">
        <v>7765</v>
      </c>
      <c r="O1597" s="2" t="s">
        <v>7705</v>
      </c>
      <c r="P1597" s="155" t="s">
        <v>7737</v>
      </c>
      <c r="Q1597" s="2" t="s">
        <v>7757</v>
      </c>
      <c r="R1597" s="2">
        <v>96700958</v>
      </c>
      <c r="S1597" s="159" t="s">
        <v>10275</v>
      </c>
      <c r="T1597" s="159">
        <v>2255</v>
      </c>
      <c r="U1597" s="159" t="s">
        <v>107</v>
      </c>
      <c r="V1597" s="3" t="s">
        <v>7709</v>
      </c>
      <c r="W1597" s="2">
        <v>270</v>
      </c>
      <c r="X1597" s="2"/>
      <c r="Y1597" s="2"/>
      <c r="Z1597" s="2"/>
      <c r="AA1597" s="2"/>
      <c r="AB1597" s="2"/>
      <c r="AC1597" s="2"/>
      <c r="AD1597" s="2"/>
      <c r="AE1597" s="2"/>
      <c r="AF1597" s="2"/>
      <c r="AG1597" s="2"/>
      <c r="AH1597" s="2"/>
      <c r="AI1597" s="2"/>
      <c r="AJ1597" s="2"/>
      <c r="AK1597" s="2"/>
      <c r="AL1597" s="2"/>
      <c r="AM1597" s="2"/>
      <c r="AN1597" s="2"/>
    </row>
    <row r="1598" spans="2:40">
      <c r="B1598" s="26">
        <v>3131</v>
      </c>
      <c r="C1598" s="26" t="str">
        <f t="shared" si="192"/>
        <v>Y</v>
      </c>
      <c r="D1598" s="26" t="b">
        <f t="shared" si="193"/>
        <v>1</v>
      </c>
      <c r="E1598" s="26" t="str">
        <f t="shared" si="194"/>
        <v>Y</v>
      </c>
      <c r="F1598" s="2" t="s">
        <v>10277</v>
      </c>
      <c r="G1598" s="2" t="str">
        <f t="shared" si="195"/>
        <v>ConTab_BOM_KP_Baseplates_3131</v>
      </c>
      <c r="H1598" s="16" t="s">
        <v>435</v>
      </c>
      <c r="I1598" s="16"/>
      <c r="J1598" s="16"/>
      <c r="K1598" s="31" t="s">
        <v>7701</v>
      </c>
      <c r="L1598" s="31" t="s">
        <v>7702</v>
      </c>
      <c r="M1598" s="31" t="s">
        <v>7703</v>
      </c>
      <c r="N1598" s="2" t="s">
        <v>8954</v>
      </c>
      <c r="O1598" s="2" t="s">
        <v>7705</v>
      </c>
      <c r="P1598" s="155" t="s">
        <v>7737</v>
      </c>
      <c r="Q1598" s="2" t="s">
        <v>8975</v>
      </c>
      <c r="R1598" s="2">
        <v>96700959</v>
      </c>
      <c r="S1598" s="159" t="s">
        <v>10278</v>
      </c>
      <c r="T1598" s="159">
        <v>2800</v>
      </c>
      <c r="U1598" s="159" t="s">
        <v>107</v>
      </c>
      <c r="V1598" s="3" t="s">
        <v>7709</v>
      </c>
      <c r="W1598" s="2">
        <v>350</v>
      </c>
      <c r="X1598" s="2"/>
      <c r="Y1598" s="2"/>
      <c r="Z1598" s="2"/>
      <c r="AA1598" s="2"/>
      <c r="AB1598" s="2"/>
      <c r="AC1598" s="2"/>
      <c r="AD1598" s="2"/>
      <c r="AE1598" s="2"/>
      <c r="AF1598" s="2"/>
      <c r="AG1598" s="2"/>
      <c r="AH1598" s="2"/>
      <c r="AI1598" s="2"/>
      <c r="AJ1598" s="2"/>
      <c r="AK1598" s="2"/>
      <c r="AL1598" s="2"/>
      <c r="AM1598" s="2"/>
      <c r="AN1598" s="2"/>
    </row>
    <row r="1599" spans="2:40">
      <c r="B1599" s="26">
        <v>3132</v>
      </c>
      <c r="C1599" s="26" t="str">
        <f t="shared" si="192"/>
        <v>Y</v>
      </c>
      <c r="D1599" s="26" t="b">
        <f t="shared" si="193"/>
        <v>1</v>
      </c>
      <c r="E1599" s="26" t="str">
        <f t="shared" si="194"/>
        <v>Y</v>
      </c>
      <c r="F1599" s="2" t="s">
        <v>10279</v>
      </c>
      <c r="G1599" s="2" t="str">
        <f t="shared" si="195"/>
        <v>ConTab_BOM_KP_Baseplates_3132</v>
      </c>
      <c r="H1599" s="16" t="s">
        <v>435</v>
      </c>
      <c r="I1599" s="16"/>
      <c r="J1599" s="16"/>
      <c r="K1599" s="31" t="s">
        <v>7701</v>
      </c>
      <c r="L1599" s="31" t="s">
        <v>7702</v>
      </c>
      <c r="M1599" s="31" t="s">
        <v>7703</v>
      </c>
      <c r="N1599" s="2" t="s">
        <v>8958</v>
      </c>
      <c r="O1599" s="2" t="s">
        <v>7705</v>
      </c>
      <c r="P1599" s="155" t="s">
        <v>7737</v>
      </c>
      <c r="Q1599" s="2" t="s">
        <v>8975</v>
      </c>
      <c r="R1599" s="2">
        <v>96700959</v>
      </c>
      <c r="S1599" s="159" t="s">
        <v>10278</v>
      </c>
      <c r="T1599" s="159">
        <v>2800</v>
      </c>
      <c r="U1599" s="159" t="s">
        <v>107</v>
      </c>
      <c r="V1599" s="3" t="s">
        <v>7709</v>
      </c>
      <c r="W1599" s="2">
        <v>350</v>
      </c>
      <c r="X1599" s="2"/>
      <c r="Y1599" s="2"/>
      <c r="Z1599" s="2"/>
      <c r="AA1599" s="2"/>
      <c r="AB1599" s="2"/>
      <c r="AC1599" s="2"/>
      <c r="AD1599" s="2"/>
      <c r="AE1599" s="2"/>
      <c r="AF1599" s="2"/>
      <c r="AG1599" s="2"/>
      <c r="AH1599" s="2"/>
      <c r="AI1599" s="2"/>
      <c r="AJ1599" s="2"/>
      <c r="AK1599" s="2"/>
      <c r="AL1599" s="2"/>
      <c r="AM1599" s="2"/>
      <c r="AN1599" s="2"/>
    </row>
    <row r="1600" spans="2:40">
      <c r="B1600" s="26">
        <v>3133</v>
      </c>
      <c r="C1600" s="26" t="str">
        <f t="shared" si="192"/>
        <v>Y</v>
      </c>
      <c r="D1600" s="26" t="b">
        <f t="shared" si="193"/>
        <v>1</v>
      </c>
      <c r="E1600" s="26" t="str">
        <f t="shared" si="194"/>
        <v>Y</v>
      </c>
      <c r="F1600" s="2" t="s">
        <v>10280</v>
      </c>
      <c r="G1600" s="2" t="str">
        <f t="shared" si="195"/>
        <v>ConTab_BOM_KP_Baseplates_3133</v>
      </c>
      <c r="H1600" s="16" t="s">
        <v>435</v>
      </c>
      <c r="I1600" s="16"/>
      <c r="J1600" s="16"/>
      <c r="K1600" s="31" t="s">
        <v>7701</v>
      </c>
      <c r="L1600" s="31" t="s">
        <v>7702</v>
      </c>
      <c r="M1600" s="31" t="s">
        <v>7703</v>
      </c>
      <c r="N1600" s="2" t="s">
        <v>8326</v>
      </c>
      <c r="O1600" s="2" t="s">
        <v>7705</v>
      </c>
      <c r="P1600" s="155" t="s">
        <v>7737</v>
      </c>
      <c r="Q1600" s="2" t="s">
        <v>8046</v>
      </c>
      <c r="R1600" s="2">
        <v>96700960</v>
      </c>
      <c r="S1600" s="159" t="s">
        <v>10281</v>
      </c>
      <c r="T1600" s="159">
        <v>2663</v>
      </c>
      <c r="U1600" s="159" t="s">
        <v>107</v>
      </c>
      <c r="V1600" s="3" t="s">
        <v>7709</v>
      </c>
      <c r="W1600" s="2">
        <v>350</v>
      </c>
      <c r="X1600" s="2"/>
      <c r="Y1600" s="2"/>
      <c r="Z1600" s="2"/>
      <c r="AA1600" s="2"/>
      <c r="AB1600" s="2"/>
      <c r="AC1600" s="2"/>
      <c r="AD1600" s="2"/>
      <c r="AE1600" s="2"/>
      <c r="AF1600" s="2"/>
      <c r="AG1600" s="2"/>
      <c r="AH1600" s="2"/>
      <c r="AI1600" s="2"/>
      <c r="AJ1600" s="2"/>
      <c r="AK1600" s="2"/>
      <c r="AL1600" s="2"/>
      <c r="AM1600" s="2"/>
      <c r="AN1600" s="2"/>
    </row>
    <row r="1601" spans="2:40">
      <c r="B1601" s="26">
        <v>3134</v>
      </c>
      <c r="C1601" s="26" t="str">
        <f t="shared" si="192"/>
        <v>Y</v>
      </c>
      <c r="D1601" s="26" t="b">
        <f t="shared" si="193"/>
        <v>1</v>
      </c>
      <c r="E1601" s="26" t="str">
        <f t="shared" si="194"/>
        <v>Y</v>
      </c>
      <c r="F1601" s="2" t="s">
        <v>10282</v>
      </c>
      <c r="G1601" s="2" t="str">
        <f t="shared" si="195"/>
        <v>ConTab_BOM_KP_Baseplates_3134</v>
      </c>
      <c r="H1601" s="16" t="s">
        <v>435</v>
      </c>
      <c r="I1601" s="16"/>
      <c r="J1601" s="16"/>
      <c r="K1601" s="31" t="s">
        <v>7701</v>
      </c>
      <c r="L1601" s="31" t="s">
        <v>7702</v>
      </c>
      <c r="M1601" s="31" t="s">
        <v>7703</v>
      </c>
      <c r="N1601" s="2" t="s">
        <v>8329</v>
      </c>
      <c r="O1601" s="2" t="s">
        <v>7705</v>
      </c>
      <c r="P1601" s="155" t="s">
        <v>7737</v>
      </c>
      <c r="Q1601" s="2" t="s">
        <v>8046</v>
      </c>
      <c r="R1601" s="2">
        <v>96700960</v>
      </c>
      <c r="S1601" s="159" t="s">
        <v>10281</v>
      </c>
      <c r="T1601" s="159">
        <v>2663</v>
      </c>
      <c r="U1601" s="159" t="s">
        <v>107</v>
      </c>
      <c r="V1601" s="3" t="s">
        <v>7709</v>
      </c>
      <c r="W1601" s="2">
        <v>350</v>
      </c>
      <c r="X1601" s="2"/>
      <c r="Y1601" s="2"/>
      <c r="Z1601" s="2"/>
      <c r="AA1601" s="2"/>
      <c r="AB1601" s="2"/>
      <c r="AC1601" s="2"/>
      <c r="AD1601" s="2"/>
      <c r="AE1601" s="2"/>
      <c r="AF1601" s="2"/>
      <c r="AG1601" s="2"/>
      <c r="AH1601" s="2"/>
      <c r="AI1601" s="2"/>
      <c r="AJ1601" s="2"/>
      <c r="AK1601" s="2"/>
      <c r="AL1601" s="2"/>
      <c r="AM1601" s="2"/>
      <c r="AN1601" s="2"/>
    </row>
    <row r="1602" spans="2:40">
      <c r="B1602" s="26">
        <v>3135</v>
      </c>
      <c r="C1602" s="26" t="str">
        <f t="shared" si="192"/>
        <v>Y</v>
      </c>
      <c r="D1602" s="26" t="b">
        <f t="shared" si="193"/>
        <v>1</v>
      </c>
      <c r="E1602" s="26" t="str">
        <f t="shared" si="194"/>
        <v>Y</v>
      </c>
      <c r="F1602" s="2" t="s">
        <v>10283</v>
      </c>
      <c r="G1602" s="2" t="str">
        <f t="shared" si="195"/>
        <v>ConTab_BOM_KP_Baseplates_3135</v>
      </c>
      <c r="H1602" s="16" t="s">
        <v>435</v>
      </c>
      <c r="I1602" s="16"/>
      <c r="J1602" s="16"/>
      <c r="K1602" s="31" t="s">
        <v>7701</v>
      </c>
      <c r="L1602" s="31" t="s">
        <v>7702</v>
      </c>
      <c r="M1602" s="31" t="s">
        <v>7703</v>
      </c>
      <c r="N1602" s="2" t="s">
        <v>8982</v>
      </c>
      <c r="O1602" s="2" t="s">
        <v>7705</v>
      </c>
      <c r="P1602" s="155" t="s">
        <v>7737</v>
      </c>
      <c r="Q1602" s="2" t="s">
        <v>8983</v>
      </c>
      <c r="R1602" s="2">
        <v>96700961</v>
      </c>
      <c r="S1602" s="159" t="s">
        <v>10284</v>
      </c>
      <c r="T1602" s="159">
        <v>4163</v>
      </c>
      <c r="U1602" s="159" t="s">
        <v>107</v>
      </c>
      <c r="V1602" s="3" t="s">
        <v>7709</v>
      </c>
      <c r="W1602" s="2">
        <v>420</v>
      </c>
      <c r="X1602" s="2"/>
      <c r="Y1602" s="2"/>
      <c r="Z1602" s="2"/>
      <c r="AA1602" s="2"/>
      <c r="AB1602" s="2"/>
      <c r="AC1602" s="2"/>
      <c r="AD1602" s="2"/>
      <c r="AE1602" s="2"/>
      <c r="AF1602" s="2"/>
      <c r="AG1602" s="2"/>
      <c r="AH1602" s="2"/>
      <c r="AI1602" s="2"/>
      <c r="AJ1602" s="2"/>
      <c r="AK1602" s="2"/>
      <c r="AL1602" s="2"/>
      <c r="AM1602" s="2"/>
      <c r="AN1602" s="2"/>
    </row>
    <row r="1603" spans="2:40">
      <c r="B1603" s="26">
        <v>3136</v>
      </c>
      <c r="C1603" s="26" t="str">
        <f t="shared" si="192"/>
        <v>Y</v>
      </c>
      <c r="D1603" s="26" t="b">
        <f t="shared" si="193"/>
        <v>1</v>
      </c>
      <c r="E1603" s="26" t="str">
        <f t="shared" si="194"/>
        <v>Y</v>
      </c>
      <c r="F1603" s="2" t="s">
        <v>10285</v>
      </c>
      <c r="G1603" s="2" t="str">
        <f t="shared" si="195"/>
        <v>ConTab_BOM_KP_Baseplates_3136</v>
      </c>
      <c r="H1603" s="16" t="s">
        <v>435</v>
      </c>
      <c r="I1603" s="16"/>
      <c r="J1603" s="16"/>
      <c r="K1603" s="31" t="s">
        <v>7701</v>
      </c>
      <c r="L1603" s="31" t="s">
        <v>7702</v>
      </c>
      <c r="M1603" s="31" t="s">
        <v>7703</v>
      </c>
      <c r="N1603" s="2" t="s">
        <v>8986</v>
      </c>
      <c r="O1603" s="2" t="s">
        <v>7705</v>
      </c>
      <c r="P1603" s="155" t="s">
        <v>7737</v>
      </c>
      <c r="Q1603" s="2" t="s">
        <v>8983</v>
      </c>
      <c r="R1603" s="2">
        <v>96700961</v>
      </c>
      <c r="S1603" s="159" t="s">
        <v>10286</v>
      </c>
      <c r="T1603" s="159">
        <v>4163</v>
      </c>
      <c r="U1603" s="159" t="s">
        <v>107</v>
      </c>
      <c r="V1603" s="3" t="s">
        <v>7709</v>
      </c>
      <c r="W1603" s="2">
        <v>420</v>
      </c>
      <c r="X1603" s="2"/>
      <c r="Y1603" s="2"/>
      <c r="Z1603" s="2"/>
      <c r="AA1603" s="2"/>
      <c r="AB1603" s="2"/>
      <c r="AC1603" s="2"/>
      <c r="AD1603" s="2"/>
      <c r="AE1603" s="2"/>
      <c r="AF1603" s="2"/>
      <c r="AG1603" s="2"/>
      <c r="AH1603" s="2"/>
      <c r="AI1603" s="2"/>
      <c r="AJ1603" s="2"/>
      <c r="AK1603" s="2"/>
      <c r="AL1603" s="2"/>
      <c r="AM1603" s="2"/>
      <c r="AN1603" s="2"/>
    </row>
    <row r="1604" spans="2:40">
      <c r="B1604" s="26">
        <v>3137</v>
      </c>
      <c r="C1604" s="26" t="str">
        <f t="shared" si="192"/>
        <v>Y</v>
      </c>
      <c r="D1604" s="26" t="b">
        <f t="shared" si="193"/>
        <v>1</v>
      </c>
      <c r="E1604" s="26" t="str">
        <f t="shared" si="194"/>
        <v>Y</v>
      </c>
      <c r="F1604" s="2" t="s">
        <v>10287</v>
      </c>
      <c r="G1604" s="2" t="str">
        <f t="shared" si="195"/>
        <v>ConTab_BOM_KP_Baseplates_3137</v>
      </c>
      <c r="H1604" s="16" t="s">
        <v>435</v>
      </c>
      <c r="I1604" s="16"/>
      <c r="J1604" s="16"/>
      <c r="K1604" s="31" t="s">
        <v>7701</v>
      </c>
      <c r="L1604" s="31" t="s">
        <v>7702</v>
      </c>
      <c r="M1604" s="31" t="s">
        <v>7703</v>
      </c>
      <c r="N1604" s="2" t="s">
        <v>8331</v>
      </c>
      <c r="O1604" s="2" t="s">
        <v>7705</v>
      </c>
      <c r="P1604" s="155" t="s">
        <v>7737</v>
      </c>
      <c r="Q1604" s="2" t="s">
        <v>8332</v>
      </c>
      <c r="R1604" s="2">
        <v>96700962</v>
      </c>
      <c r="S1604" s="159" t="s">
        <v>10288</v>
      </c>
      <c r="T1604" s="159">
        <v>4163</v>
      </c>
      <c r="U1604" s="159" t="s">
        <v>107</v>
      </c>
      <c r="V1604" s="3" t="s">
        <v>7709</v>
      </c>
      <c r="W1604" s="2">
        <v>420</v>
      </c>
      <c r="X1604" s="2"/>
      <c r="Y1604" s="2"/>
      <c r="Z1604" s="2"/>
      <c r="AA1604" s="2"/>
      <c r="AB1604" s="2"/>
      <c r="AC1604" s="2"/>
      <c r="AD1604" s="2"/>
      <c r="AE1604" s="2"/>
      <c r="AF1604" s="2"/>
      <c r="AG1604" s="2"/>
      <c r="AH1604" s="2"/>
      <c r="AI1604" s="2"/>
      <c r="AJ1604" s="2"/>
      <c r="AK1604" s="2"/>
      <c r="AL1604" s="2"/>
      <c r="AM1604" s="2"/>
      <c r="AN1604" s="2"/>
    </row>
    <row r="1605" spans="2:40">
      <c r="B1605" s="26">
        <v>3138</v>
      </c>
      <c r="C1605" s="26" t="str">
        <f t="shared" si="192"/>
        <v>Y</v>
      </c>
      <c r="D1605" s="26" t="b">
        <f t="shared" si="193"/>
        <v>1</v>
      </c>
      <c r="E1605" s="26" t="str">
        <f t="shared" si="194"/>
        <v>Y</v>
      </c>
      <c r="F1605" s="2" t="s">
        <v>10289</v>
      </c>
      <c r="G1605" s="2" t="str">
        <f t="shared" si="195"/>
        <v>ConTab_BOM_KP_Baseplates_3138</v>
      </c>
      <c r="H1605" s="16" t="s">
        <v>435</v>
      </c>
      <c r="I1605" s="16"/>
      <c r="J1605" s="16"/>
      <c r="K1605" s="31" t="s">
        <v>7701</v>
      </c>
      <c r="L1605" s="31" t="s">
        <v>7702</v>
      </c>
      <c r="M1605" s="31" t="s">
        <v>7703</v>
      </c>
      <c r="N1605" s="2" t="s">
        <v>8335</v>
      </c>
      <c r="O1605" s="2" t="s">
        <v>7705</v>
      </c>
      <c r="P1605" s="155" t="s">
        <v>7737</v>
      </c>
      <c r="Q1605" s="2" t="s">
        <v>8332</v>
      </c>
      <c r="R1605" s="2">
        <v>96700962</v>
      </c>
      <c r="S1605" s="159" t="s">
        <v>10290</v>
      </c>
      <c r="T1605" s="159">
        <v>4163</v>
      </c>
      <c r="U1605" s="159" t="s">
        <v>107</v>
      </c>
      <c r="V1605" s="3" t="s">
        <v>7709</v>
      </c>
      <c r="W1605" s="2">
        <v>420</v>
      </c>
      <c r="X1605" s="2"/>
      <c r="Y1605" s="2"/>
      <c r="Z1605" s="2"/>
      <c r="AA1605" s="2"/>
      <c r="AB1605" s="2"/>
      <c r="AC1605" s="2"/>
      <c r="AD1605" s="2"/>
      <c r="AE1605" s="2"/>
      <c r="AF1605" s="2"/>
      <c r="AG1605" s="2"/>
      <c r="AH1605" s="2"/>
      <c r="AI1605" s="2"/>
      <c r="AJ1605" s="2"/>
      <c r="AK1605" s="2"/>
      <c r="AL1605" s="2"/>
      <c r="AM1605" s="2"/>
      <c r="AN1605" s="2"/>
    </row>
    <row r="1606" spans="2:40">
      <c r="B1606" s="26">
        <v>3139</v>
      </c>
      <c r="C1606" s="26" t="str">
        <f t="shared" si="192"/>
        <v>Y</v>
      </c>
      <c r="D1606" s="26" t="b">
        <f t="shared" si="193"/>
        <v>1</v>
      </c>
      <c r="E1606" s="26" t="str">
        <f t="shared" si="194"/>
        <v>Y</v>
      </c>
      <c r="F1606" s="2" t="s">
        <v>10291</v>
      </c>
      <c r="G1606" s="2" t="str">
        <f t="shared" si="195"/>
        <v>ConTab_BOM_KP_Baseplates_3139</v>
      </c>
      <c r="H1606" s="16" t="s">
        <v>435</v>
      </c>
      <c r="I1606" s="16"/>
      <c r="J1606" s="16"/>
      <c r="K1606" s="31" t="s">
        <v>7701</v>
      </c>
      <c r="L1606" s="31" t="s">
        <v>7702</v>
      </c>
      <c r="M1606" s="31" t="s">
        <v>7703</v>
      </c>
      <c r="N1606" s="17" t="s">
        <v>9465</v>
      </c>
      <c r="O1606" s="2" t="s">
        <v>7705</v>
      </c>
      <c r="P1606" s="155" t="s">
        <v>7737</v>
      </c>
      <c r="Q1606" s="2" t="s">
        <v>8983</v>
      </c>
      <c r="R1606" s="2">
        <v>96700963</v>
      </c>
      <c r="S1606" s="159" t="s">
        <v>10292</v>
      </c>
      <c r="T1606" s="159">
        <v>4707</v>
      </c>
      <c r="U1606" s="159" t="s">
        <v>107</v>
      </c>
      <c r="V1606" s="3" t="s">
        <v>7709</v>
      </c>
      <c r="W1606" s="2">
        <v>600</v>
      </c>
      <c r="X1606" s="2"/>
      <c r="Y1606" s="2"/>
      <c r="Z1606" s="2"/>
      <c r="AA1606" s="2"/>
      <c r="AB1606" s="2"/>
      <c r="AC1606" s="2"/>
      <c r="AD1606" s="2"/>
      <c r="AE1606" s="2"/>
      <c r="AF1606" s="2"/>
      <c r="AG1606" s="2"/>
      <c r="AH1606" s="2"/>
      <c r="AI1606" s="2"/>
      <c r="AJ1606" s="2"/>
      <c r="AK1606" s="2"/>
      <c r="AL1606" s="2"/>
      <c r="AM1606" s="2"/>
      <c r="AN1606" s="2"/>
    </row>
    <row r="1607" spans="2:40">
      <c r="B1607" s="26">
        <v>3140</v>
      </c>
      <c r="C1607" s="26" t="str">
        <f t="shared" si="192"/>
        <v>Y</v>
      </c>
      <c r="D1607" s="26" t="b">
        <f t="shared" si="193"/>
        <v>1</v>
      </c>
      <c r="E1607" s="26" t="str">
        <f t="shared" si="194"/>
        <v>Y</v>
      </c>
      <c r="F1607" s="2" t="s">
        <v>10293</v>
      </c>
      <c r="G1607" s="2" t="str">
        <f t="shared" si="195"/>
        <v>ConTab_BOM_KP_Baseplates_3140</v>
      </c>
      <c r="H1607" s="16" t="s">
        <v>435</v>
      </c>
      <c r="I1607" s="16"/>
      <c r="J1607" s="16"/>
      <c r="K1607" s="31" t="s">
        <v>7701</v>
      </c>
      <c r="L1607" s="31" t="s">
        <v>7702</v>
      </c>
      <c r="M1607" s="31" t="s">
        <v>7703</v>
      </c>
      <c r="N1607" s="8" t="s">
        <v>9743</v>
      </c>
      <c r="O1607" s="2" t="s">
        <v>7705</v>
      </c>
      <c r="P1607" s="155" t="s">
        <v>7737</v>
      </c>
      <c r="Q1607" s="2" t="s">
        <v>8983</v>
      </c>
      <c r="R1607" s="2">
        <v>96700964</v>
      </c>
      <c r="S1607" s="159" t="s">
        <v>10294</v>
      </c>
      <c r="T1607" s="159">
        <v>4707</v>
      </c>
      <c r="U1607" s="159" t="s">
        <v>107</v>
      </c>
      <c r="V1607" s="3" t="s">
        <v>7709</v>
      </c>
      <c r="W1607" s="2">
        <v>600</v>
      </c>
      <c r="X1607" s="2"/>
      <c r="Y1607" s="2"/>
      <c r="Z1607" s="2"/>
      <c r="AA1607" s="2"/>
      <c r="AB1607" s="2"/>
      <c r="AC1607" s="2"/>
      <c r="AD1607" s="2"/>
      <c r="AE1607" s="2"/>
      <c r="AF1607" s="2"/>
      <c r="AG1607" s="2"/>
      <c r="AH1607" s="2"/>
      <c r="AI1607" s="2"/>
      <c r="AJ1607" s="2"/>
      <c r="AK1607" s="2"/>
      <c r="AL1607" s="2"/>
      <c r="AM1607" s="2"/>
      <c r="AN1607" s="2"/>
    </row>
    <row r="1608" spans="2:40">
      <c r="B1608" s="26">
        <v>3159</v>
      </c>
      <c r="C1608" s="26" t="str">
        <f t="shared" si="192"/>
        <v>Y</v>
      </c>
      <c r="D1608" s="26" t="b">
        <f t="shared" si="193"/>
        <v>0</v>
      </c>
      <c r="E1608" s="26" t="str">
        <f t="shared" si="194"/>
        <v>N</v>
      </c>
      <c r="F1608" s="2" t="s">
        <v>10295</v>
      </c>
      <c r="G1608" s="2" t="str">
        <f t="shared" si="195"/>
        <v/>
      </c>
      <c r="H1608" s="16" t="s">
        <v>435</v>
      </c>
      <c r="I1608" s="16"/>
      <c r="J1608" s="16"/>
      <c r="K1608" s="31" t="s">
        <v>7701</v>
      </c>
      <c r="L1608" s="31" t="s">
        <v>7702</v>
      </c>
      <c r="M1608" s="31" t="s">
        <v>7703</v>
      </c>
      <c r="N1608" s="2" t="s">
        <v>7900</v>
      </c>
      <c r="O1608" s="2" t="s">
        <v>7705</v>
      </c>
      <c r="P1608" s="155" t="s">
        <v>7767</v>
      </c>
      <c r="Q1608" s="2" t="s">
        <v>8214</v>
      </c>
      <c r="R1608" s="2">
        <v>96700965</v>
      </c>
      <c r="S1608" s="159" t="s">
        <v>10296</v>
      </c>
      <c r="T1608" s="159">
        <v>2594</v>
      </c>
      <c r="U1608" s="159" t="s">
        <v>107</v>
      </c>
      <c r="V1608" s="3" t="s">
        <v>7709</v>
      </c>
      <c r="W1608" s="2">
        <v>205</v>
      </c>
      <c r="X1608" s="2"/>
      <c r="Y1608" s="2"/>
      <c r="Z1608" s="2"/>
      <c r="AA1608" s="2"/>
      <c r="AB1608" s="2"/>
      <c r="AC1608" s="2"/>
      <c r="AD1608" s="2"/>
      <c r="AE1608" s="2"/>
      <c r="AF1608" s="2"/>
      <c r="AG1608" s="2"/>
      <c r="AH1608" s="2"/>
      <c r="AI1608" s="2"/>
      <c r="AJ1608" s="2"/>
      <c r="AK1608" s="2"/>
      <c r="AL1608" s="2"/>
      <c r="AM1608" s="2"/>
      <c r="AN1608" s="2"/>
    </row>
    <row r="1609" spans="2:40">
      <c r="B1609" s="26">
        <v>3160</v>
      </c>
      <c r="C1609" s="26" t="str">
        <f t="shared" si="192"/>
        <v>Y</v>
      </c>
      <c r="D1609" s="26" t="b">
        <f t="shared" si="193"/>
        <v>0</v>
      </c>
      <c r="E1609" s="26" t="str">
        <f t="shared" si="194"/>
        <v>N</v>
      </c>
      <c r="F1609" s="2" t="s">
        <v>10297</v>
      </c>
      <c r="G1609" s="2" t="str">
        <f t="shared" si="195"/>
        <v/>
      </c>
      <c r="H1609" s="16" t="s">
        <v>435</v>
      </c>
      <c r="I1609" s="16"/>
      <c r="J1609" s="16"/>
      <c r="K1609" s="31" t="s">
        <v>7701</v>
      </c>
      <c r="L1609" s="31" t="s">
        <v>7702</v>
      </c>
      <c r="M1609" s="31" t="s">
        <v>7703</v>
      </c>
      <c r="N1609" s="2" t="s">
        <v>7903</v>
      </c>
      <c r="O1609" s="2" t="s">
        <v>7705</v>
      </c>
      <c r="P1609" s="155" t="s">
        <v>7767</v>
      </c>
      <c r="Q1609" s="2" t="s">
        <v>8214</v>
      </c>
      <c r="R1609" s="2">
        <v>96700965</v>
      </c>
      <c r="S1609" s="159" t="s">
        <v>10296</v>
      </c>
      <c r="T1609" s="159">
        <v>2594</v>
      </c>
      <c r="U1609" s="159" t="s">
        <v>107</v>
      </c>
      <c r="V1609" s="3" t="s">
        <v>7709</v>
      </c>
      <c r="W1609" s="2">
        <v>205</v>
      </c>
      <c r="X1609" s="2"/>
      <c r="Y1609" s="2"/>
      <c r="Z1609" s="2"/>
      <c r="AA1609" s="2"/>
      <c r="AB1609" s="2"/>
      <c r="AC1609" s="2"/>
      <c r="AD1609" s="2"/>
      <c r="AE1609" s="2"/>
      <c r="AF1609" s="2"/>
      <c r="AG1609" s="2"/>
      <c r="AH1609" s="2"/>
      <c r="AI1609" s="2"/>
      <c r="AJ1609" s="2"/>
      <c r="AK1609" s="2"/>
      <c r="AL1609" s="2"/>
      <c r="AM1609" s="2"/>
      <c r="AN1609" s="2"/>
    </row>
    <row r="1610" spans="2:40">
      <c r="B1610" s="26">
        <v>3161</v>
      </c>
      <c r="C1610" s="26" t="str">
        <f t="shared" si="192"/>
        <v>Y</v>
      </c>
      <c r="D1610" s="26" t="b">
        <f t="shared" si="193"/>
        <v>0</v>
      </c>
      <c r="E1610" s="26" t="str">
        <f t="shared" si="194"/>
        <v>N</v>
      </c>
      <c r="F1610" s="2" t="s">
        <v>10298</v>
      </c>
      <c r="G1610" s="2" t="str">
        <f t="shared" si="195"/>
        <v/>
      </c>
      <c r="H1610" s="16" t="s">
        <v>435</v>
      </c>
      <c r="I1610" s="16"/>
      <c r="J1610" s="16"/>
      <c r="K1610" s="31" t="s">
        <v>7701</v>
      </c>
      <c r="L1610" s="31" t="s">
        <v>7702</v>
      </c>
      <c r="M1610" s="31" t="s">
        <v>7703</v>
      </c>
      <c r="N1610" s="2" t="s">
        <v>8187</v>
      </c>
      <c r="O1610" s="2" t="s">
        <v>7705</v>
      </c>
      <c r="P1610" s="155" t="s">
        <v>7767</v>
      </c>
      <c r="Q1610" s="2" t="s">
        <v>8218</v>
      </c>
      <c r="R1610" s="2">
        <v>96700966</v>
      </c>
      <c r="S1610" s="159" t="s">
        <v>10299</v>
      </c>
      <c r="T1610" s="159">
        <v>2730</v>
      </c>
      <c r="U1610" s="159" t="s">
        <v>107</v>
      </c>
      <c r="V1610" s="3" t="s">
        <v>7709</v>
      </c>
      <c r="W1610" s="2">
        <v>240</v>
      </c>
      <c r="X1610" s="2"/>
      <c r="Y1610" s="2"/>
      <c r="Z1610" s="2"/>
      <c r="AA1610" s="2"/>
      <c r="AB1610" s="2"/>
      <c r="AC1610" s="2"/>
      <c r="AD1610" s="2"/>
      <c r="AE1610" s="2"/>
      <c r="AF1610" s="2"/>
      <c r="AG1610" s="2"/>
      <c r="AH1610" s="2"/>
      <c r="AI1610" s="2"/>
      <c r="AJ1610" s="2"/>
      <c r="AK1610" s="2"/>
      <c r="AL1610" s="2"/>
      <c r="AM1610" s="2"/>
      <c r="AN1610" s="2"/>
    </row>
    <row r="1611" spans="2:40">
      <c r="B1611" s="26">
        <v>3162</v>
      </c>
      <c r="C1611" s="26" t="str">
        <f t="shared" si="192"/>
        <v>Y</v>
      </c>
      <c r="D1611" s="26" t="b">
        <f t="shared" si="193"/>
        <v>0</v>
      </c>
      <c r="E1611" s="26" t="str">
        <f t="shared" si="194"/>
        <v>N</v>
      </c>
      <c r="F1611" s="2" t="s">
        <v>10300</v>
      </c>
      <c r="G1611" s="2" t="str">
        <f t="shared" si="195"/>
        <v/>
      </c>
      <c r="H1611" s="16" t="s">
        <v>435</v>
      </c>
      <c r="I1611" s="16"/>
      <c r="J1611" s="16"/>
      <c r="K1611" s="31" t="s">
        <v>7701</v>
      </c>
      <c r="L1611" s="31" t="s">
        <v>7702</v>
      </c>
      <c r="M1611" s="31" t="s">
        <v>7703</v>
      </c>
      <c r="N1611" s="2" t="s">
        <v>8191</v>
      </c>
      <c r="O1611" s="2" t="s">
        <v>7705</v>
      </c>
      <c r="P1611" s="155" t="s">
        <v>7767</v>
      </c>
      <c r="Q1611" s="2" t="s">
        <v>8218</v>
      </c>
      <c r="R1611" s="2">
        <v>96700966</v>
      </c>
      <c r="S1611" s="159" t="s">
        <v>10299</v>
      </c>
      <c r="T1611" s="159">
        <v>2730</v>
      </c>
      <c r="U1611" s="159" t="s">
        <v>107</v>
      </c>
      <c r="V1611" s="3" t="s">
        <v>7709</v>
      </c>
      <c r="W1611" s="2">
        <v>240</v>
      </c>
      <c r="X1611" s="2"/>
      <c r="Y1611" s="2"/>
      <c r="Z1611" s="2"/>
      <c r="AA1611" s="2"/>
      <c r="AB1611" s="2"/>
      <c r="AC1611" s="2"/>
      <c r="AD1611" s="2"/>
      <c r="AE1611" s="2"/>
      <c r="AF1611" s="2"/>
      <c r="AG1611" s="2"/>
      <c r="AH1611" s="2"/>
      <c r="AI1611" s="2"/>
      <c r="AJ1611" s="2"/>
      <c r="AK1611" s="2"/>
      <c r="AL1611" s="2"/>
      <c r="AM1611" s="2"/>
      <c r="AN1611" s="2"/>
    </row>
    <row r="1612" spans="2:40">
      <c r="B1612" s="26">
        <v>3163</v>
      </c>
      <c r="C1612" s="26" t="str">
        <f t="shared" si="192"/>
        <v>Y</v>
      </c>
      <c r="D1612" s="26" t="b">
        <f t="shared" si="193"/>
        <v>0</v>
      </c>
      <c r="E1612" s="26" t="str">
        <f t="shared" si="194"/>
        <v>N</v>
      </c>
      <c r="F1612" s="2" t="s">
        <v>10301</v>
      </c>
      <c r="G1612" s="2" t="str">
        <f t="shared" si="195"/>
        <v/>
      </c>
      <c r="H1612" s="16" t="s">
        <v>435</v>
      </c>
      <c r="I1612" s="16"/>
      <c r="J1612" s="16"/>
      <c r="K1612" s="31" t="s">
        <v>7701</v>
      </c>
      <c r="L1612" s="31" t="s">
        <v>7702</v>
      </c>
      <c r="M1612" s="31" t="s">
        <v>7703</v>
      </c>
      <c r="N1612" s="2" t="s">
        <v>8695</v>
      </c>
      <c r="O1612" s="2" t="s">
        <v>7705</v>
      </c>
      <c r="P1612" s="155" t="s">
        <v>7767</v>
      </c>
      <c r="Q1612" s="2" t="s">
        <v>8729</v>
      </c>
      <c r="R1612" s="2">
        <v>96700967</v>
      </c>
      <c r="S1612" s="159" t="s">
        <v>10302</v>
      </c>
      <c r="T1612" s="159">
        <v>2867</v>
      </c>
      <c r="U1612" s="159" t="s">
        <v>107</v>
      </c>
      <c r="V1612" s="3" t="s">
        <v>7709</v>
      </c>
      <c r="W1612" s="2">
        <v>270</v>
      </c>
      <c r="X1612" s="2"/>
      <c r="Y1612" s="2"/>
      <c r="Z1612" s="2"/>
      <c r="AA1612" s="2"/>
      <c r="AB1612" s="2"/>
      <c r="AC1612" s="2"/>
      <c r="AD1612" s="2"/>
      <c r="AE1612" s="2"/>
      <c r="AF1612" s="2"/>
      <c r="AG1612" s="2"/>
      <c r="AH1612" s="2"/>
      <c r="AI1612" s="2"/>
      <c r="AJ1612" s="2"/>
      <c r="AK1612" s="2"/>
      <c r="AL1612" s="2"/>
      <c r="AM1612" s="2"/>
      <c r="AN1612" s="2"/>
    </row>
    <row r="1613" spans="2:40">
      <c r="B1613" s="26">
        <v>3164</v>
      </c>
      <c r="C1613" s="26" t="str">
        <f t="shared" si="192"/>
        <v>Y</v>
      </c>
      <c r="D1613" s="26" t="b">
        <f t="shared" si="193"/>
        <v>0</v>
      </c>
      <c r="E1613" s="26" t="str">
        <f t="shared" si="194"/>
        <v>N</v>
      </c>
      <c r="F1613" s="2" t="s">
        <v>10303</v>
      </c>
      <c r="G1613" s="2" t="str">
        <f t="shared" si="195"/>
        <v/>
      </c>
      <c r="H1613" s="16" t="s">
        <v>435</v>
      </c>
      <c r="I1613" s="16"/>
      <c r="J1613" s="16"/>
      <c r="K1613" s="31" t="s">
        <v>7701</v>
      </c>
      <c r="L1613" s="31" t="s">
        <v>7702</v>
      </c>
      <c r="M1613" s="31" t="s">
        <v>7703</v>
      </c>
      <c r="N1613" s="2" t="s">
        <v>8699</v>
      </c>
      <c r="O1613" s="2" t="s">
        <v>7705</v>
      </c>
      <c r="P1613" s="155" t="s">
        <v>7767</v>
      </c>
      <c r="Q1613" s="2" t="s">
        <v>8729</v>
      </c>
      <c r="R1613" s="2">
        <v>96700967</v>
      </c>
      <c r="S1613" s="159" t="s">
        <v>10302</v>
      </c>
      <c r="T1613" s="159">
        <v>2867</v>
      </c>
      <c r="U1613" s="159" t="s">
        <v>107</v>
      </c>
      <c r="V1613" s="3" t="s">
        <v>7709</v>
      </c>
      <c r="W1613" s="2">
        <v>270</v>
      </c>
      <c r="X1613" s="2"/>
      <c r="Y1613" s="2"/>
      <c r="Z1613" s="2"/>
      <c r="AA1613" s="2"/>
      <c r="AB1613" s="2"/>
      <c r="AC1613" s="2"/>
      <c r="AD1613" s="2"/>
      <c r="AE1613" s="2"/>
      <c r="AF1613" s="2"/>
      <c r="AG1613" s="2"/>
      <c r="AH1613" s="2"/>
      <c r="AI1613" s="2"/>
      <c r="AJ1613" s="2"/>
      <c r="AK1613" s="2"/>
      <c r="AL1613" s="2"/>
      <c r="AM1613" s="2"/>
      <c r="AN1613" s="2"/>
    </row>
    <row r="1614" spans="2:40">
      <c r="B1614" s="26">
        <v>3165</v>
      </c>
      <c r="C1614" s="26" t="str">
        <f t="shared" si="192"/>
        <v>Y</v>
      </c>
      <c r="D1614" s="26" t="b">
        <f t="shared" si="193"/>
        <v>0</v>
      </c>
      <c r="E1614" s="26" t="str">
        <f t="shared" si="194"/>
        <v>N</v>
      </c>
      <c r="F1614" s="2" t="s">
        <v>10304</v>
      </c>
      <c r="G1614" s="2" t="str">
        <f t="shared" si="195"/>
        <v/>
      </c>
      <c r="H1614" s="16" t="s">
        <v>435</v>
      </c>
      <c r="I1614" s="16"/>
      <c r="J1614" s="16"/>
      <c r="K1614" s="31" t="s">
        <v>7701</v>
      </c>
      <c r="L1614" s="31" t="s">
        <v>7702</v>
      </c>
      <c r="M1614" s="31" t="s">
        <v>7703</v>
      </c>
      <c r="N1614" s="2" t="s">
        <v>8954</v>
      </c>
      <c r="O1614" s="2" t="s">
        <v>7705</v>
      </c>
      <c r="P1614" s="155" t="s">
        <v>7767</v>
      </c>
      <c r="Q1614" s="2" t="s">
        <v>9005</v>
      </c>
      <c r="R1614" s="2">
        <v>96700968</v>
      </c>
      <c r="S1614" s="159" t="s">
        <v>10305</v>
      </c>
      <c r="T1614" s="159">
        <v>3346</v>
      </c>
      <c r="U1614" s="159" t="s">
        <v>107</v>
      </c>
      <c r="V1614" s="3" t="s">
        <v>7709</v>
      </c>
      <c r="W1614" s="2">
        <v>350</v>
      </c>
      <c r="X1614" s="2"/>
      <c r="Y1614" s="2"/>
      <c r="Z1614" s="2"/>
      <c r="AA1614" s="2"/>
      <c r="AB1614" s="2"/>
      <c r="AC1614" s="2"/>
      <c r="AD1614" s="2"/>
      <c r="AE1614" s="2"/>
      <c r="AF1614" s="2"/>
      <c r="AG1614" s="2"/>
      <c r="AH1614" s="2"/>
      <c r="AI1614" s="2"/>
      <c r="AJ1614" s="2"/>
      <c r="AK1614" s="2"/>
      <c r="AL1614" s="2"/>
      <c r="AM1614" s="2"/>
      <c r="AN1614" s="2"/>
    </row>
    <row r="1615" spans="2:40">
      <c r="B1615" s="26">
        <v>3166</v>
      </c>
      <c r="C1615" s="26" t="str">
        <f t="shared" si="192"/>
        <v>Y</v>
      </c>
      <c r="D1615" s="26" t="b">
        <f t="shared" si="193"/>
        <v>0</v>
      </c>
      <c r="E1615" s="26" t="str">
        <f t="shared" si="194"/>
        <v>N</v>
      </c>
      <c r="F1615" s="2" t="s">
        <v>10306</v>
      </c>
      <c r="G1615" s="2" t="str">
        <f t="shared" si="195"/>
        <v/>
      </c>
      <c r="H1615" s="16" t="s">
        <v>435</v>
      </c>
      <c r="I1615" s="16"/>
      <c r="J1615" s="16"/>
      <c r="K1615" s="31" t="s">
        <v>7701</v>
      </c>
      <c r="L1615" s="31" t="s">
        <v>7702</v>
      </c>
      <c r="M1615" s="31" t="s">
        <v>7703</v>
      </c>
      <c r="N1615" s="2" t="s">
        <v>8958</v>
      </c>
      <c r="O1615" s="2" t="s">
        <v>7705</v>
      </c>
      <c r="P1615" s="155" t="s">
        <v>7767</v>
      </c>
      <c r="Q1615" s="2" t="s">
        <v>9005</v>
      </c>
      <c r="R1615" s="2">
        <v>96700968</v>
      </c>
      <c r="S1615" s="159" t="s">
        <v>10305</v>
      </c>
      <c r="T1615" s="159">
        <v>3346</v>
      </c>
      <c r="U1615" s="159" t="s">
        <v>107</v>
      </c>
      <c r="V1615" s="3" t="s">
        <v>7709</v>
      </c>
      <c r="W1615" s="2">
        <v>350</v>
      </c>
      <c r="X1615" s="2"/>
      <c r="Y1615" s="2"/>
      <c r="Z1615" s="2"/>
      <c r="AA1615" s="2"/>
      <c r="AB1615" s="2"/>
      <c r="AC1615" s="2"/>
      <c r="AD1615" s="2"/>
      <c r="AE1615" s="2"/>
      <c r="AF1615" s="2"/>
      <c r="AG1615" s="2"/>
      <c r="AH1615" s="2"/>
      <c r="AI1615" s="2"/>
      <c r="AJ1615" s="2"/>
      <c r="AK1615" s="2"/>
      <c r="AL1615" s="2"/>
      <c r="AM1615" s="2"/>
      <c r="AN1615" s="2"/>
    </row>
    <row r="1616" spans="2:40">
      <c r="B1616" s="26">
        <v>3167</v>
      </c>
      <c r="C1616" s="26" t="str">
        <f t="shared" si="192"/>
        <v>Y</v>
      </c>
      <c r="D1616" s="26" t="b">
        <f t="shared" si="193"/>
        <v>0</v>
      </c>
      <c r="E1616" s="26" t="str">
        <f t="shared" si="194"/>
        <v>N</v>
      </c>
      <c r="F1616" s="2" t="s">
        <v>10307</v>
      </c>
      <c r="G1616" s="2" t="str">
        <f t="shared" si="195"/>
        <v/>
      </c>
      <c r="H1616" s="16" t="s">
        <v>435</v>
      </c>
      <c r="I1616" s="16"/>
      <c r="J1616" s="16"/>
      <c r="K1616" s="31" t="s">
        <v>7701</v>
      </c>
      <c r="L1616" s="31" t="s">
        <v>7702</v>
      </c>
      <c r="M1616" s="31" t="s">
        <v>7703</v>
      </c>
      <c r="N1616" s="2" t="s">
        <v>8982</v>
      </c>
      <c r="O1616" s="2" t="s">
        <v>7705</v>
      </c>
      <c r="P1616" s="155" t="s">
        <v>7767</v>
      </c>
      <c r="Q1616" s="2" t="s">
        <v>9005</v>
      </c>
      <c r="R1616" s="2" t="s">
        <v>544</v>
      </c>
      <c r="S1616" s="159" t="s">
        <v>10308</v>
      </c>
      <c r="T1616" s="159">
        <v>4707</v>
      </c>
      <c r="U1616" s="159" t="s">
        <v>107</v>
      </c>
      <c r="V1616" s="3" t="s">
        <v>7709</v>
      </c>
      <c r="W1616" s="2">
        <v>420</v>
      </c>
      <c r="X1616" s="2"/>
      <c r="Y1616" s="2"/>
      <c r="Z1616" s="2"/>
      <c r="AA1616" s="2"/>
      <c r="AB1616" s="2"/>
      <c r="AC1616" s="2"/>
      <c r="AD1616" s="2"/>
      <c r="AE1616" s="2"/>
      <c r="AF1616" s="2"/>
      <c r="AG1616" s="2"/>
      <c r="AH1616" s="2"/>
      <c r="AI1616" s="2"/>
      <c r="AJ1616" s="2"/>
      <c r="AK1616" s="2"/>
      <c r="AL1616" s="2"/>
      <c r="AM1616" s="2"/>
      <c r="AN1616" s="2"/>
    </row>
    <row r="1617" spans="2:40">
      <c r="B1617" s="26">
        <v>3168</v>
      </c>
      <c r="C1617" s="26" t="str">
        <f t="shared" ref="C1617:C1662" si="196">IF(K1617 = "BaseplateSteel","Y","N")</f>
        <v>Y</v>
      </c>
      <c r="D1617" s="26" t="b">
        <f t="shared" ref="D1617:D1662" si="197">OR(P1617 = "Woods_Sureflex", P1617 = "Falk_T10_Grid")</f>
        <v>0</v>
      </c>
      <c r="E1617" s="26" t="str">
        <f t="shared" ref="E1617:E1662" si="198">IF(AND(C1617="Y", D1617=TRUE),"Y","N")</f>
        <v>N</v>
      </c>
      <c r="F1617" s="2" t="s">
        <v>10309</v>
      </c>
      <c r="G1617" s="2" t="str">
        <f t="shared" ref="G1617:G1662" si="199">IF(E1617="Y",F1617,"")</f>
        <v/>
      </c>
      <c r="H1617" s="16" t="s">
        <v>435</v>
      </c>
      <c r="I1617" s="16"/>
      <c r="J1617" s="16"/>
      <c r="K1617" s="31" t="s">
        <v>7701</v>
      </c>
      <c r="L1617" s="31" t="s">
        <v>7702</v>
      </c>
      <c r="M1617" s="31" t="s">
        <v>7703</v>
      </c>
      <c r="N1617" s="2" t="s">
        <v>8986</v>
      </c>
      <c r="O1617" s="2" t="s">
        <v>7705</v>
      </c>
      <c r="P1617" s="155" t="s">
        <v>7767</v>
      </c>
      <c r="Q1617" s="2" t="s">
        <v>9005</v>
      </c>
      <c r="R1617" s="2" t="s">
        <v>544</v>
      </c>
      <c r="S1617" s="159" t="s">
        <v>10310</v>
      </c>
      <c r="T1617" s="159">
        <v>4707</v>
      </c>
      <c r="U1617" s="159" t="s">
        <v>107</v>
      </c>
      <c r="V1617" s="3" t="s">
        <v>7709</v>
      </c>
      <c r="W1617" s="2">
        <v>420</v>
      </c>
      <c r="X1617" s="2"/>
      <c r="Y1617" s="2"/>
      <c r="Z1617" s="2"/>
      <c r="AA1617" s="2"/>
      <c r="AB1617" s="2"/>
      <c r="AC1617" s="2"/>
      <c r="AD1617" s="2"/>
      <c r="AE1617" s="2"/>
      <c r="AF1617" s="2"/>
      <c r="AG1617" s="2"/>
      <c r="AH1617" s="2"/>
      <c r="AI1617" s="2"/>
      <c r="AJ1617" s="2"/>
      <c r="AK1617" s="2"/>
      <c r="AL1617" s="2"/>
      <c r="AM1617" s="2"/>
      <c r="AN1617" s="2"/>
    </row>
    <row r="1618" spans="2:40">
      <c r="B1618" s="26">
        <v>3169</v>
      </c>
      <c r="C1618" s="26" t="str">
        <f t="shared" si="196"/>
        <v>Y</v>
      </c>
      <c r="D1618" s="26" t="b">
        <f t="shared" si="197"/>
        <v>0</v>
      </c>
      <c r="E1618" s="26" t="str">
        <f t="shared" si="198"/>
        <v>N</v>
      </c>
      <c r="F1618" s="2" t="s">
        <v>10311</v>
      </c>
      <c r="G1618" s="2" t="str">
        <f t="shared" si="199"/>
        <v/>
      </c>
      <c r="H1618" s="16" t="s">
        <v>435</v>
      </c>
      <c r="I1618" s="16"/>
      <c r="J1618" s="16"/>
      <c r="K1618" s="31" t="s">
        <v>7701</v>
      </c>
      <c r="L1618" s="31" t="s">
        <v>7702</v>
      </c>
      <c r="M1618" s="31" t="s">
        <v>7703</v>
      </c>
      <c r="N1618" s="2" t="s">
        <v>7900</v>
      </c>
      <c r="O1618" s="2" t="s">
        <v>7705</v>
      </c>
      <c r="P1618" s="155" t="s">
        <v>7788</v>
      </c>
      <c r="Q1618" s="2" t="s">
        <v>7807</v>
      </c>
      <c r="R1618" s="2">
        <v>96700972</v>
      </c>
      <c r="S1618" s="159" t="s">
        <v>10312</v>
      </c>
      <c r="T1618" s="159">
        <v>2594</v>
      </c>
      <c r="U1618" s="159" t="s">
        <v>107</v>
      </c>
      <c r="V1618" s="3" t="s">
        <v>7709</v>
      </c>
      <c r="W1618" s="2">
        <v>205</v>
      </c>
      <c r="X1618" s="2"/>
      <c r="Y1618" s="2"/>
      <c r="Z1618" s="2"/>
      <c r="AA1618" s="2"/>
      <c r="AB1618" s="2"/>
      <c r="AC1618" s="2"/>
      <c r="AD1618" s="2"/>
      <c r="AE1618" s="2"/>
      <c r="AF1618" s="2"/>
      <c r="AG1618" s="2"/>
      <c r="AH1618" s="2"/>
      <c r="AI1618" s="2"/>
      <c r="AJ1618" s="2"/>
      <c r="AK1618" s="2"/>
      <c r="AL1618" s="2"/>
      <c r="AM1618" s="2"/>
      <c r="AN1618" s="2"/>
    </row>
    <row r="1619" spans="2:40">
      <c r="B1619" s="26">
        <v>3170</v>
      </c>
      <c r="C1619" s="26" t="str">
        <f t="shared" si="196"/>
        <v>Y</v>
      </c>
      <c r="D1619" s="26" t="b">
        <f t="shared" si="197"/>
        <v>0</v>
      </c>
      <c r="E1619" s="26" t="str">
        <f t="shared" si="198"/>
        <v>N</v>
      </c>
      <c r="F1619" s="2" t="s">
        <v>10313</v>
      </c>
      <c r="G1619" s="2" t="str">
        <f t="shared" si="199"/>
        <v/>
      </c>
      <c r="H1619" s="16" t="s">
        <v>435</v>
      </c>
      <c r="I1619" s="16"/>
      <c r="J1619" s="16"/>
      <c r="K1619" s="31" t="s">
        <v>7701</v>
      </c>
      <c r="L1619" s="31" t="s">
        <v>7702</v>
      </c>
      <c r="M1619" s="31" t="s">
        <v>7703</v>
      </c>
      <c r="N1619" s="2" t="s">
        <v>7903</v>
      </c>
      <c r="O1619" s="2" t="s">
        <v>7705</v>
      </c>
      <c r="P1619" s="155" t="s">
        <v>7788</v>
      </c>
      <c r="Q1619" s="2" t="s">
        <v>7807</v>
      </c>
      <c r="R1619" s="2">
        <v>96700972</v>
      </c>
      <c r="S1619" s="159" t="s">
        <v>10312</v>
      </c>
      <c r="T1619" s="159">
        <v>2594</v>
      </c>
      <c r="U1619" s="159" t="s">
        <v>107</v>
      </c>
      <c r="V1619" s="3" t="s">
        <v>7709</v>
      </c>
      <c r="W1619" s="2">
        <v>205</v>
      </c>
      <c r="X1619" s="2"/>
      <c r="Y1619" s="2"/>
      <c r="Z1619" s="2"/>
      <c r="AA1619" s="2"/>
      <c r="AB1619" s="2"/>
      <c r="AC1619" s="2"/>
      <c r="AD1619" s="2"/>
      <c r="AE1619" s="2"/>
      <c r="AF1619" s="2"/>
      <c r="AG1619" s="2"/>
      <c r="AH1619" s="2"/>
      <c r="AI1619" s="2"/>
      <c r="AJ1619" s="2"/>
      <c r="AK1619" s="2"/>
      <c r="AL1619" s="2"/>
      <c r="AM1619" s="2"/>
      <c r="AN1619" s="2"/>
    </row>
    <row r="1620" spans="2:40">
      <c r="B1620" s="26">
        <v>3171</v>
      </c>
      <c r="C1620" s="26" t="str">
        <f t="shared" si="196"/>
        <v>Y</v>
      </c>
      <c r="D1620" s="26" t="b">
        <f t="shared" si="197"/>
        <v>0</v>
      </c>
      <c r="E1620" s="26" t="str">
        <f t="shared" si="198"/>
        <v>N</v>
      </c>
      <c r="F1620" s="2" t="s">
        <v>10314</v>
      </c>
      <c r="G1620" s="2" t="str">
        <f t="shared" si="199"/>
        <v/>
      </c>
      <c r="H1620" s="16" t="s">
        <v>435</v>
      </c>
      <c r="I1620" s="16"/>
      <c r="J1620" s="16"/>
      <c r="K1620" s="31" t="s">
        <v>7701</v>
      </c>
      <c r="L1620" s="31" t="s">
        <v>7702</v>
      </c>
      <c r="M1620" s="31" t="s">
        <v>7703</v>
      </c>
      <c r="N1620" s="2" t="s">
        <v>8187</v>
      </c>
      <c r="O1620" s="2" t="s">
        <v>7705</v>
      </c>
      <c r="P1620" s="155" t="s">
        <v>7788</v>
      </c>
      <c r="Q1620" s="2" t="s">
        <v>8083</v>
      </c>
      <c r="R1620" s="2">
        <v>96700973</v>
      </c>
      <c r="S1620" s="159" t="s">
        <v>10315</v>
      </c>
      <c r="T1620" s="159">
        <v>2730</v>
      </c>
      <c r="U1620" s="159" t="s">
        <v>107</v>
      </c>
      <c r="V1620" s="3" t="s">
        <v>7709</v>
      </c>
      <c r="W1620" s="2">
        <v>240</v>
      </c>
      <c r="X1620" s="2"/>
      <c r="Y1620" s="2"/>
      <c r="Z1620" s="2"/>
      <c r="AA1620" s="2"/>
      <c r="AB1620" s="2"/>
      <c r="AC1620" s="2"/>
      <c r="AD1620" s="2"/>
      <c r="AE1620" s="2"/>
      <c r="AF1620" s="2"/>
      <c r="AG1620" s="2"/>
      <c r="AH1620" s="2"/>
      <c r="AI1620" s="2"/>
      <c r="AJ1620" s="2"/>
      <c r="AK1620" s="2"/>
      <c r="AL1620" s="2"/>
      <c r="AM1620" s="2"/>
      <c r="AN1620" s="2"/>
    </row>
    <row r="1621" spans="2:40">
      <c r="B1621" s="26">
        <v>3172</v>
      </c>
      <c r="C1621" s="26" t="str">
        <f t="shared" si="196"/>
        <v>Y</v>
      </c>
      <c r="D1621" s="26" t="b">
        <f t="shared" si="197"/>
        <v>0</v>
      </c>
      <c r="E1621" s="26" t="str">
        <f t="shared" si="198"/>
        <v>N</v>
      </c>
      <c r="F1621" s="2" t="s">
        <v>10316</v>
      </c>
      <c r="G1621" s="2" t="str">
        <f t="shared" si="199"/>
        <v/>
      </c>
      <c r="H1621" s="16" t="s">
        <v>435</v>
      </c>
      <c r="I1621" s="16"/>
      <c r="J1621" s="16"/>
      <c r="K1621" s="31" t="s">
        <v>7701</v>
      </c>
      <c r="L1621" s="31" t="s">
        <v>7702</v>
      </c>
      <c r="M1621" s="31" t="s">
        <v>7703</v>
      </c>
      <c r="N1621" s="2" t="s">
        <v>8191</v>
      </c>
      <c r="O1621" s="2" t="s">
        <v>7705</v>
      </c>
      <c r="P1621" s="155" t="s">
        <v>7788</v>
      </c>
      <c r="Q1621" s="2" t="s">
        <v>8083</v>
      </c>
      <c r="R1621" s="2">
        <v>96700973</v>
      </c>
      <c r="S1621" s="159" t="s">
        <v>10315</v>
      </c>
      <c r="T1621" s="159">
        <v>2730</v>
      </c>
      <c r="U1621" s="159" t="s">
        <v>107</v>
      </c>
      <c r="V1621" s="3" t="s">
        <v>7709</v>
      </c>
      <c r="W1621" s="2">
        <v>240</v>
      </c>
      <c r="X1621" s="2"/>
      <c r="Y1621" s="2"/>
      <c r="Z1621" s="2"/>
      <c r="AA1621" s="2"/>
      <c r="AB1621" s="2"/>
      <c r="AC1621" s="2"/>
      <c r="AD1621" s="2"/>
      <c r="AE1621" s="2"/>
      <c r="AF1621" s="2"/>
      <c r="AG1621" s="2"/>
      <c r="AH1621" s="2"/>
      <c r="AI1621" s="2"/>
      <c r="AJ1621" s="2"/>
      <c r="AK1621" s="2"/>
      <c r="AL1621" s="2"/>
      <c r="AM1621" s="2"/>
      <c r="AN1621" s="2"/>
    </row>
    <row r="1622" spans="2:40">
      <c r="B1622" s="26">
        <v>3173</v>
      </c>
      <c r="C1622" s="26" t="str">
        <f t="shared" si="196"/>
        <v>Y</v>
      </c>
      <c r="D1622" s="26" t="b">
        <f t="shared" si="197"/>
        <v>0</v>
      </c>
      <c r="E1622" s="26" t="str">
        <f t="shared" si="198"/>
        <v>N</v>
      </c>
      <c r="F1622" s="2" t="s">
        <v>10317</v>
      </c>
      <c r="G1622" s="2" t="str">
        <f t="shared" si="199"/>
        <v/>
      </c>
      <c r="H1622" s="16" t="s">
        <v>435</v>
      </c>
      <c r="I1622" s="16"/>
      <c r="J1622" s="16"/>
      <c r="K1622" s="31" t="s">
        <v>7701</v>
      </c>
      <c r="L1622" s="31" t="s">
        <v>7702</v>
      </c>
      <c r="M1622" s="31" t="s">
        <v>7703</v>
      </c>
      <c r="N1622" s="2" t="s">
        <v>8695</v>
      </c>
      <c r="O1622" s="2" t="s">
        <v>7705</v>
      </c>
      <c r="P1622" s="155" t="s">
        <v>7788</v>
      </c>
      <c r="Q1622" s="2" t="s">
        <v>8383</v>
      </c>
      <c r="R1622" s="2">
        <v>96700974</v>
      </c>
      <c r="S1622" s="159" t="s">
        <v>10318</v>
      </c>
      <c r="T1622" s="159">
        <v>2867</v>
      </c>
      <c r="U1622" s="159" t="s">
        <v>107</v>
      </c>
      <c r="V1622" s="3" t="s">
        <v>7709</v>
      </c>
      <c r="W1622" s="2">
        <v>270</v>
      </c>
      <c r="X1622" s="2"/>
      <c r="Y1622" s="2"/>
      <c r="Z1622" s="2"/>
      <c r="AA1622" s="2"/>
      <c r="AB1622" s="2"/>
      <c r="AC1622" s="2"/>
      <c r="AD1622" s="2"/>
      <c r="AE1622" s="2"/>
      <c r="AF1622" s="2"/>
      <c r="AG1622" s="2"/>
      <c r="AH1622" s="2"/>
      <c r="AI1622" s="2"/>
      <c r="AJ1622" s="2"/>
      <c r="AK1622" s="2"/>
      <c r="AL1622" s="2"/>
      <c r="AM1622" s="2"/>
      <c r="AN1622" s="2"/>
    </row>
    <row r="1623" spans="2:40">
      <c r="B1623" s="26">
        <v>3174</v>
      </c>
      <c r="C1623" s="26" t="str">
        <f t="shared" si="196"/>
        <v>Y</v>
      </c>
      <c r="D1623" s="26" t="b">
        <f t="shared" si="197"/>
        <v>0</v>
      </c>
      <c r="E1623" s="26" t="str">
        <f t="shared" si="198"/>
        <v>N</v>
      </c>
      <c r="F1623" s="2" t="s">
        <v>10319</v>
      </c>
      <c r="G1623" s="2" t="str">
        <f t="shared" si="199"/>
        <v/>
      </c>
      <c r="H1623" s="16" t="s">
        <v>435</v>
      </c>
      <c r="I1623" s="16"/>
      <c r="J1623" s="16"/>
      <c r="K1623" s="31" t="s">
        <v>7701</v>
      </c>
      <c r="L1623" s="31" t="s">
        <v>7702</v>
      </c>
      <c r="M1623" s="31" t="s">
        <v>7703</v>
      </c>
      <c r="N1623" s="2" t="s">
        <v>8699</v>
      </c>
      <c r="O1623" s="2" t="s">
        <v>7705</v>
      </c>
      <c r="P1623" s="155" t="s">
        <v>7788</v>
      </c>
      <c r="Q1623" s="2" t="s">
        <v>8383</v>
      </c>
      <c r="R1623" s="2">
        <v>96700974</v>
      </c>
      <c r="S1623" s="159" t="s">
        <v>10318</v>
      </c>
      <c r="T1623" s="159">
        <v>2867</v>
      </c>
      <c r="U1623" s="159" t="s">
        <v>107</v>
      </c>
      <c r="V1623" s="3" t="s">
        <v>7709</v>
      </c>
      <c r="W1623" s="2">
        <v>270</v>
      </c>
      <c r="X1623" s="2"/>
      <c r="Y1623" s="2"/>
      <c r="Z1623" s="2"/>
      <c r="AA1623" s="2"/>
      <c r="AB1623" s="2"/>
      <c r="AC1623" s="2"/>
      <c r="AD1623" s="2"/>
      <c r="AE1623" s="2"/>
      <c r="AF1623" s="2"/>
      <c r="AG1623" s="2"/>
      <c r="AH1623" s="2"/>
      <c r="AI1623" s="2"/>
      <c r="AJ1623" s="2"/>
      <c r="AK1623" s="2"/>
      <c r="AL1623" s="2"/>
      <c r="AM1623" s="2"/>
      <c r="AN1623" s="2"/>
    </row>
    <row r="1624" spans="2:40">
      <c r="B1624" s="26">
        <v>3175</v>
      </c>
      <c r="C1624" s="26" t="str">
        <f t="shared" si="196"/>
        <v>Y</v>
      </c>
      <c r="D1624" s="26" t="b">
        <f t="shared" si="197"/>
        <v>0</v>
      </c>
      <c r="E1624" s="26" t="str">
        <f t="shared" si="198"/>
        <v>N</v>
      </c>
      <c r="F1624" s="2" t="s">
        <v>10320</v>
      </c>
      <c r="G1624" s="2" t="str">
        <f t="shared" si="199"/>
        <v/>
      </c>
      <c r="H1624" s="16" t="s">
        <v>435</v>
      </c>
      <c r="I1624" s="16"/>
      <c r="J1624" s="16"/>
      <c r="K1624" s="31" t="s">
        <v>7701</v>
      </c>
      <c r="L1624" s="31" t="s">
        <v>7702</v>
      </c>
      <c r="M1624" s="31" t="s">
        <v>7703</v>
      </c>
      <c r="N1624" s="2" t="s">
        <v>7762</v>
      </c>
      <c r="O1624" s="2" t="s">
        <v>7705</v>
      </c>
      <c r="P1624" s="155" t="s">
        <v>7788</v>
      </c>
      <c r="Q1624" s="2" t="s">
        <v>7807</v>
      </c>
      <c r="R1624" s="2">
        <v>96700975</v>
      </c>
      <c r="S1624" s="159" t="s">
        <v>10321</v>
      </c>
      <c r="T1624" s="159">
        <v>2800</v>
      </c>
      <c r="U1624" s="159" t="s">
        <v>107</v>
      </c>
      <c r="V1624" s="3" t="s">
        <v>7709</v>
      </c>
      <c r="W1624" s="2">
        <v>270</v>
      </c>
      <c r="X1624" s="2"/>
      <c r="Y1624" s="2"/>
      <c r="Z1624" s="2"/>
      <c r="AA1624" s="2"/>
      <c r="AB1624" s="2"/>
      <c r="AC1624" s="2"/>
      <c r="AD1624" s="2"/>
      <c r="AE1624" s="2"/>
      <c r="AF1624" s="2"/>
      <c r="AG1624" s="2"/>
      <c r="AH1624" s="2"/>
      <c r="AI1624" s="2"/>
      <c r="AJ1624" s="2"/>
      <c r="AK1624" s="2"/>
      <c r="AL1624" s="2"/>
      <c r="AM1624" s="2"/>
      <c r="AN1624" s="2"/>
    </row>
    <row r="1625" spans="2:40">
      <c r="B1625" s="26">
        <v>3176</v>
      </c>
      <c r="C1625" s="26" t="str">
        <f t="shared" si="196"/>
        <v>Y</v>
      </c>
      <c r="D1625" s="26" t="b">
        <f t="shared" si="197"/>
        <v>0</v>
      </c>
      <c r="E1625" s="26" t="str">
        <f t="shared" si="198"/>
        <v>N</v>
      </c>
      <c r="F1625" s="2" t="s">
        <v>10322</v>
      </c>
      <c r="G1625" s="2" t="str">
        <f t="shared" si="199"/>
        <v/>
      </c>
      <c r="H1625" s="16" t="s">
        <v>435</v>
      </c>
      <c r="I1625" s="16"/>
      <c r="J1625" s="16"/>
      <c r="K1625" s="31" t="s">
        <v>7701</v>
      </c>
      <c r="L1625" s="31" t="s">
        <v>7702</v>
      </c>
      <c r="M1625" s="31" t="s">
        <v>7703</v>
      </c>
      <c r="N1625" s="2" t="s">
        <v>7765</v>
      </c>
      <c r="O1625" s="2" t="s">
        <v>7705</v>
      </c>
      <c r="P1625" s="155" t="s">
        <v>7788</v>
      </c>
      <c r="Q1625" s="2" t="s">
        <v>7807</v>
      </c>
      <c r="R1625" s="2">
        <v>96700975</v>
      </c>
      <c r="S1625" s="159" t="s">
        <v>10321</v>
      </c>
      <c r="T1625" s="159">
        <v>2800</v>
      </c>
      <c r="U1625" s="159" t="s">
        <v>107</v>
      </c>
      <c r="V1625" s="3" t="s">
        <v>7709</v>
      </c>
      <c r="W1625" s="2">
        <v>270</v>
      </c>
      <c r="X1625" s="2"/>
      <c r="Y1625" s="2"/>
      <c r="Z1625" s="2"/>
      <c r="AA1625" s="2"/>
      <c r="AB1625" s="2"/>
      <c r="AC1625" s="2"/>
      <c r="AD1625" s="2"/>
      <c r="AE1625" s="2"/>
      <c r="AF1625" s="2"/>
      <c r="AG1625" s="2"/>
      <c r="AH1625" s="2"/>
      <c r="AI1625" s="2"/>
      <c r="AJ1625" s="2"/>
      <c r="AK1625" s="2"/>
      <c r="AL1625" s="2"/>
      <c r="AM1625" s="2"/>
      <c r="AN1625" s="2"/>
    </row>
    <row r="1626" spans="2:40">
      <c r="B1626" s="26">
        <v>3177</v>
      </c>
      <c r="C1626" s="26" t="str">
        <f t="shared" si="196"/>
        <v>Y</v>
      </c>
      <c r="D1626" s="26" t="b">
        <f t="shared" si="197"/>
        <v>0</v>
      </c>
      <c r="E1626" s="26" t="str">
        <f t="shared" si="198"/>
        <v>N</v>
      </c>
      <c r="F1626" s="2" t="s">
        <v>10323</v>
      </c>
      <c r="G1626" s="2" t="str">
        <f t="shared" si="199"/>
        <v/>
      </c>
      <c r="H1626" s="16" t="s">
        <v>435</v>
      </c>
      <c r="I1626" s="16"/>
      <c r="J1626" s="16"/>
      <c r="K1626" s="31" t="s">
        <v>7701</v>
      </c>
      <c r="L1626" s="31" t="s">
        <v>7702</v>
      </c>
      <c r="M1626" s="31" t="s">
        <v>7703</v>
      </c>
      <c r="N1626" s="2" t="s">
        <v>8954</v>
      </c>
      <c r="O1626" s="2" t="s">
        <v>7705</v>
      </c>
      <c r="P1626" s="155" t="s">
        <v>7788</v>
      </c>
      <c r="Q1626" s="2" t="s">
        <v>9024</v>
      </c>
      <c r="R1626" s="2">
        <v>96700976</v>
      </c>
      <c r="S1626" s="159" t="s">
        <v>10324</v>
      </c>
      <c r="T1626" s="159">
        <v>3346</v>
      </c>
      <c r="U1626" s="159" t="s">
        <v>107</v>
      </c>
      <c r="V1626" s="3" t="s">
        <v>7709</v>
      </c>
      <c r="W1626" s="2">
        <v>350</v>
      </c>
      <c r="X1626" s="2"/>
      <c r="Y1626" s="2"/>
      <c r="Z1626" s="2"/>
      <c r="AA1626" s="2"/>
      <c r="AB1626" s="2"/>
      <c r="AC1626" s="2"/>
      <c r="AD1626" s="2"/>
      <c r="AE1626" s="2"/>
      <c r="AF1626" s="2"/>
      <c r="AG1626" s="2"/>
      <c r="AH1626" s="2"/>
      <c r="AI1626" s="2"/>
      <c r="AJ1626" s="2"/>
      <c r="AK1626" s="2"/>
      <c r="AL1626" s="2"/>
      <c r="AM1626" s="2"/>
      <c r="AN1626" s="2"/>
    </row>
    <row r="1627" spans="2:40">
      <c r="B1627" s="26">
        <v>3178</v>
      </c>
      <c r="C1627" s="26" t="str">
        <f t="shared" si="196"/>
        <v>Y</v>
      </c>
      <c r="D1627" s="26" t="b">
        <f t="shared" si="197"/>
        <v>0</v>
      </c>
      <c r="E1627" s="26" t="str">
        <f t="shared" si="198"/>
        <v>N</v>
      </c>
      <c r="F1627" s="2" t="s">
        <v>10325</v>
      </c>
      <c r="G1627" s="2" t="str">
        <f t="shared" si="199"/>
        <v/>
      </c>
      <c r="H1627" s="16" t="s">
        <v>435</v>
      </c>
      <c r="I1627" s="16"/>
      <c r="J1627" s="16"/>
      <c r="K1627" s="31" t="s">
        <v>7701</v>
      </c>
      <c r="L1627" s="31" t="s">
        <v>7702</v>
      </c>
      <c r="M1627" s="31" t="s">
        <v>7703</v>
      </c>
      <c r="N1627" s="2" t="s">
        <v>8958</v>
      </c>
      <c r="O1627" s="2" t="s">
        <v>7705</v>
      </c>
      <c r="P1627" s="155" t="s">
        <v>7788</v>
      </c>
      <c r="Q1627" s="2" t="s">
        <v>9024</v>
      </c>
      <c r="R1627" s="2">
        <v>96700976</v>
      </c>
      <c r="S1627" s="159" t="s">
        <v>10324</v>
      </c>
      <c r="T1627" s="159">
        <v>3346</v>
      </c>
      <c r="U1627" s="159" t="s">
        <v>107</v>
      </c>
      <c r="V1627" s="3" t="s">
        <v>7709</v>
      </c>
      <c r="W1627" s="2">
        <v>350</v>
      </c>
      <c r="X1627" s="2"/>
      <c r="Y1627" s="2"/>
      <c r="Z1627" s="2"/>
      <c r="AA1627" s="2"/>
      <c r="AB1627" s="2"/>
      <c r="AC1627" s="2"/>
      <c r="AD1627" s="2"/>
      <c r="AE1627" s="2"/>
      <c r="AF1627" s="2"/>
      <c r="AG1627" s="2"/>
      <c r="AH1627" s="2"/>
      <c r="AI1627" s="2"/>
      <c r="AJ1627" s="2"/>
      <c r="AK1627" s="2"/>
      <c r="AL1627" s="2"/>
      <c r="AM1627" s="2"/>
      <c r="AN1627" s="2"/>
    </row>
    <row r="1628" spans="2:40">
      <c r="B1628" s="26">
        <v>3179</v>
      </c>
      <c r="C1628" s="26" t="str">
        <f t="shared" si="196"/>
        <v>Y</v>
      </c>
      <c r="D1628" s="26" t="b">
        <f t="shared" si="197"/>
        <v>0</v>
      </c>
      <c r="E1628" s="26" t="str">
        <f t="shared" si="198"/>
        <v>N</v>
      </c>
      <c r="F1628" s="2" t="s">
        <v>10326</v>
      </c>
      <c r="G1628" s="2" t="str">
        <f t="shared" si="199"/>
        <v/>
      </c>
      <c r="H1628" s="16" t="s">
        <v>435</v>
      </c>
      <c r="I1628" s="16"/>
      <c r="J1628" s="16"/>
      <c r="K1628" s="31" t="s">
        <v>7701</v>
      </c>
      <c r="L1628" s="31" t="s">
        <v>7702</v>
      </c>
      <c r="M1628" s="31" t="s">
        <v>7703</v>
      </c>
      <c r="N1628" s="2" t="s">
        <v>8326</v>
      </c>
      <c r="O1628" s="2" t="s">
        <v>7705</v>
      </c>
      <c r="P1628" s="155" t="s">
        <v>7788</v>
      </c>
      <c r="Q1628" s="2" t="s">
        <v>8083</v>
      </c>
      <c r="R1628" s="2">
        <v>96700977</v>
      </c>
      <c r="S1628" s="159" t="s">
        <v>10327</v>
      </c>
      <c r="T1628" s="159">
        <v>3209</v>
      </c>
      <c r="U1628" s="159" t="s">
        <v>107</v>
      </c>
      <c r="V1628" s="3" t="s">
        <v>7709</v>
      </c>
      <c r="W1628" s="2">
        <v>350</v>
      </c>
      <c r="X1628" s="2"/>
      <c r="Y1628" s="2"/>
      <c r="Z1628" s="2"/>
      <c r="AA1628" s="2"/>
      <c r="AB1628" s="2"/>
      <c r="AC1628" s="2"/>
      <c r="AD1628" s="2"/>
      <c r="AE1628" s="2"/>
      <c r="AF1628" s="2"/>
      <c r="AG1628" s="2"/>
      <c r="AH1628" s="2"/>
      <c r="AI1628" s="2"/>
      <c r="AJ1628" s="2"/>
      <c r="AK1628" s="2"/>
      <c r="AL1628" s="2"/>
      <c r="AM1628" s="2"/>
      <c r="AN1628" s="2"/>
    </row>
    <row r="1629" spans="2:40">
      <c r="B1629" s="26">
        <v>3180</v>
      </c>
      <c r="C1629" s="26" t="str">
        <f t="shared" si="196"/>
        <v>Y</v>
      </c>
      <c r="D1629" s="26" t="b">
        <f t="shared" si="197"/>
        <v>0</v>
      </c>
      <c r="E1629" s="26" t="str">
        <f t="shared" si="198"/>
        <v>N</v>
      </c>
      <c r="F1629" s="2" t="s">
        <v>10328</v>
      </c>
      <c r="G1629" s="2" t="str">
        <f t="shared" si="199"/>
        <v/>
      </c>
      <c r="H1629" s="16" t="s">
        <v>435</v>
      </c>
      <c r="I1629" s="16"/>
      <c r="J1629" s="16"/>
      <c r="K1629" s="31" t="s">
        <v>7701</v>
      </c>
      <c r="L1629" s="31" t="s">
        <v>7702</v>
      </c>
      <c r="M1629" s="31" t="s">
        <v>7703</v>
      </c>
      <c r="N1629" s="2" t="s">
        <v>8329</v>
      </c>
      <c r="O1629" s="2" t="s">
        <v>7705</v>
      </c>
      <c r="P1629" s="155" t="s">
        <v>7788</v>
      </c>
      <c r="Q1629" s="2" t="s">
        <v>8083</v>
      </c>
      <c r="R1629" s="2">
        <v>96700977</v>
      </c>
      <c r="S1629" s="159" t="s">
        <v>10327</v>
      </c>
      <c r="T1629" s="159">
        <v>3209</v>
      </c>
      <c r="U1629" s="159" t="s">
        <v>107</v>
      </c>
      <c r="V1629" s="3" t="s">
        <v>7709</v>
      </c>
      <c r="W1629" s="2">
        <v>350</v>
      </c>
      <c r="X1629" s="2"/>
      <c r="Y1629" s="2"/>
      <c r="Z1629" s="2"/>
      <c r="AA1629" s="2"/>
      <c r="AB1629" s="2"/>
      <c r="AC1629" s="2"/>
      <c r="AD1629" s="2"/>
      <c r="AE1629" s="2"/>
      <c r="AF1629" s="2"/>
      <c r="AG1629" s="2"/>
      <c r="AH1629" s="2"/>
      <c r="AI1629" s="2"/>
      <c r="AJ1629" s="2"/>
      <c r="AK1629" s="2"/>
      <c r="AL1629" s="2"/>
      <c r="AM1629" s="2"/>
      <c r="AN1629" s="2"/>
    </row>
    <row r="1630" spans="2:40">
      <c r="B1630" s="26">
        <v>3181</v>
      </c>
      <c r="C1630" s="26" t="str">
        <f t="shared" si="196"/>
        <v>Y</v>
      </c>
      <c r="D1630" s="26" t="b">
        <f t="shared" si="197"/>
        <v>0</v>
      </c>
      <c r="E1630" s="26" t="str">
        <f t="shared" si="198"/>
        <v>N</v>
      </c>
      <c r="F1630" s="2" t="s">
        <v>10329</v>
      </c>
      <c r="G1630" s="2" t="str">
        <f t="shared" si="199"/>
        <v/>
      </c>
      <c r="H1630" s="16" t="s">
        <v>435</v>
      </c>
      <c r="I1630" s="16"/>
      <c r="J1630" s="16"/>
      <c r="K1630" s="31" t="s">
        <v>7701</v>
      </c>
      <c r="L1630" s="31" t="s">
        <v>7702</v>
      </c>
      <c r="M1630" s="31" t="s">
        <v>7703</v>
      </c>
      <c r="N1630" s="2" t="s">
        <v>8982</v>
      </c>
      <c r="O1630" s="2" t="s">
        <v>7705</v>
      </c>
      <c r="P1630" s="155" t="s">
        <v>7788</v>
      </c>
      <c r="Q1630" s="2" t="s">
        <v>9031</v>
      </c>
      <c r="R1630" s="2">
        <v>96700978</v>
      </c>
      <c r="S1630" s="159" t="s">
        <v>10330</v>
      </c>
      <c r="T1630" s="159">
        <v>4707</v>
      </c>
      <c r="U1630" s="159" t="s">
        <v>107</v>
      </c>
      <c r="V1630" s="3" t="s">
        <v>7709</v>
      </c>
      <c r="W1630" s="2">
        <v>420</v>
      </c>
      <c r="X1630" s="2"/>
      <c r="Y1630" s="2"/>
      <c r="Z1630" s="2"/>
      <c r="AA1630" s="2"/>
      <c r="AB1630" s="2"/>
      <c r="AC1630" s="2"/>
      <c r="AD1630" s="2"/>
      <c r="AE1630" s="2"/>
      <c r="AF1630" s="2"/>
      <c r="AG1630" s="2"/>
      <c r="AH1630" s="2"/>
      <c r="AI1630" s="2"/>
      <c r="AJ1630" s="2"/>
      <c r="AK1630" s="2"/>
      <c r="AL1630" s="2"/>
      <c r="AM1630" s="2"/>
      <c r="AN1630" s="2"/>
    </row>
    <row r="1631" spans="2:40">
      <c r="B1631" s="26">
        <v>3182</v>
      </c>
      <c r="C1631" s="26" t="str">
        <f t="shared" si="196"/>
        <v>Y</v>
      </c>
      <c r="D1631" s="26" t="b">
        <f t="shared" si="197"/>
        <v>0</v>
      </c>
      <c r="E1631" s="26" t="str">
        <f t="shared" si="198"/>
        <v>N</v>
      </c>
      <c r="F1631" s="2" t="s">
        <v>10331</v>
      </c>
      <c r="G1631" s="2" t="str">
        <f t="shared" si="199"/>
        <v/>
      </c>
      <c r="H1631" s="16" t="s">
        <v>435</v>
      </c>
      <c r="I1631" s="16"/>
      <c r="J1631" s="16"/>
      <c r="K1631" s="31" t="s">
        <v>7701</v>
      </c>
      <c r="L1631" s="31" t="s">
        <v>7702</v>
      </c>
      <c r="M1631" s="31" t="s">
        <v>7703</v>
      </c>
      <c r="N1631" s="2" t="s">
        <v>8986</v>
      </c>
      <c r="O1631" s="2" t="s">
        <v>7705</v>
      </c>
      <c r="P1631" s="155" t="s">
        <v>7788</v>
      </c>
      <c r="Q1631" s="2" t="s">
        <v>9031</v>
      </c>
      <c r="R1631" s="2">
        <v>96700978</v>
      </c>
      <c r="S1631" s="159" t="s">
        <v>10332</v>
      </c>
      <c r="T1631" s="159">
        <v>4707</v>
      </c>
      <c r="U1631" s="159" t="s">
        <v>107</v>
      </c>
      <c r="V1631" s="3" t="s">
        <v>7709</v>
      </c>
      <c r="W1631" s="2">
        <v>420</v>
      </c>
      <c r="X1631" s="2"/>
      <c r="Y1631" s="2"/>
      <c r="Z1631" s="2"/>
      <c r="AA1631" s="2"/>
      <c r="AB1631" s="2"/>
      <c r="AC1631" s="2"/>
      <c r="AD1631" s="2"/>
      <c r="AE1631" s="2"/>
      <c r="AF1631" s="2"/>
      <c r="AG1631" s="2"/>
      <c r="AH1631" s="2"/>
      <c r="AI1631" s="2"/>
      <c r="AJ1631" s="2"/>
      <c r="AK1631" s="2"/>
      <c r="AL1631" s="2"/>
      <c r="AM1631" s="2"/>
      <c r="AN1631" s="2"/>
    </row>
    <row r="1632" spans="2:40">
      <c r="B1632" s="26">
        <v>3183</v>
      </c>
      <c r="C1632" s="26" t="str">
        <f t="shared" si="196"/>
        <v>Y</v>
      </c>
      <c r="D1632" s="26" t="b">
        <f t="shared" si="197"/>
        <v>0</v>
      </c>
      <c r="E1632" s="26" t="str">
        <f t="shared" si="198"/>
        <v>N</v>
      </c>
      <c r="F1632" s="2" t="s">
        <v>10333</v>
      </c>
      <c r="G1632" s="2" t="str">
        <f t="shared" si="199"/>
        <v/>
      </c>
      <c r="H1632" s="16" t="s">
        <v>435</v>
      </c>
      <c r="I1632" s="16"/>
      <c r="J1632" s="16"/>
      <c r="K1632" s="31" t="s">
        <v>7701</v>
      </c>
      <c r="L1632" s="31" t="s">
        <v>7702</v>
      </c>
      <c r="M1632" s="31" t="s">
        <v>7703</v>
      </c>
      <c r="N1632" s="2" t="s">
        <v>8331</v>
      </c>
      <c r="O1632" s="2" t="s">
        <v>7705</v>
      </c>
      <c r="P1632" s="155" t="s">
        <v>7788</v>
      </c>
      <c r="Q1632" s="2" t="s">
        <v>8383</v>
      </c>
      <c r="R1632" s="2">
        <v>96700979</v>
      </c>
      <c r="S1632" s="159" t="s">
        <v>10334</v>
      </c>
      <c r="T1632" s="159">
        <v>4707</v>
      </c>
      <c r="U1632" s="159" t="s">
        <v>107</v>
      </c>
      <c r="V1632" s="3" t="s">
        <v>7709</v>
      </c>
      <c r="W1632" s="2">
        <v>420</v>
      </c>
      <c r="X1632" s="2"/>
      <c r="Y1632" s="2"/>
      <c r="Z1632" s="2"/>
      <c r="AA1632" s="2"/>
      <c r="AB1632" s="2"/>
      <c r="AC1632" s="2"/>
      <c r="AD1632" s="2"/>
      <c r="AE1632" s="2"/>
      <c r="AF1632" s="2"/>
      <c r="AG1632" s="2"/>
      <c r="AH1632" s="2"/>
      <c r="AI1632" s="2"/>
      <c r="AJ1632" s="2"/>
      <c r="AK1632" s="2"/>
      <c r="AL1632" s="2"/>
      <c r="AM1632" s="2"/>
      <c r="AN1632" s="2"/>
    </row>
    <row r="1633" spans="2:40">
      <c r="B1633" s="26">
        <v>3184</v>
      </c>
      <c r="C1633" s="26" t="str">
        <f t="shared" si="196"/>
        <v>Y</v>
      </c>
      <c r="D1633" s="26" t="b">
        <f t="shared" si="197"/>
        <v>0</v>
      </c>
      <c r="E1633" s="26" t="str">
        <f t="shared" si="198"/>
        <v>N</v>
      </c>
      <c r="F1633" s="2" t="s">
        <v>10335</v>
      </c>
      <c r="G1633" s="2" t="str">
        <f t="shared" si="199"/>
        <v/>
      </c>
      <c r="H1633" s="16" t="s">
        <v>435</v>
      </c>
      <c r="I1633" s="16"/>
      <c r="J1633" s="16"/>
      <c r="K1633" s="31" t="s">
        <v>7701</v>
      </c>
      <c r="L1633" s="31" t="s">
        <v>7702</v>
      </c>
      <c r="M1633" s="31" t="s">
        <v>7703</v>
      </c>
      <c r="N1633" s="2" t="s">
        <v>8335</v>
      </c>
      <c r="O1633" s="2" t="s">
        <v>7705</v>
      </c>
      <c r="P1633" s="155" t="s">
        <v>7788</v>
      </c>
      <c r="Q1633" s="2" t="s">
        <v>8383</v>
      </c>
      <c r="R1633" s="2">
        <v>96700979</v>
      </c>
      <c r="S1633" s="159" t="s">
        <v>10336</v>
      </c>
      <c r="T1633" s="159">
        <v>4707</v>
      </c>
      <c r="U1633" s="159" t="s">
        <v>107</v>
      </c>
      <c r="V1633" s="3" t="s">
        <v>7709</v>
      </c>
      <c r="W1633" s="2">
        <v>420</v>
      </c>
      <c r="X1633" s="2"/>
      <c r="Y1633" s="2"/>
      <c r="Z1633" s="2"/>
      <c r="AA1633" s="2"/>
      <c r="AB1633" s="2"/>
      <c r="AC1633" s="2"/>
      <c r="AD1633" s="2"/>
      <c r="AE1633" s="2"/>
      <c r="AF1633" s="2"/>
      <c r="AG1633" s="2"/>
      <c r="AH1633" s="2"/>
      <c r="AI1633" s="2"/>
      <c r="AJ1633" s="2"/>
      <c r="AK1633" s="2"/>
      <c r="AL1633" s="2"/>
      <c r="AM1633" s="2"/>
      <c r="AN1633" s="2"/>
    </row>
    <row r="1634" spans="2:40">
      <c r="B1634" s="26">
        <v>3185</v>
      </c>
      <c r="C1634" s="26" t="str">
        <f t="shared" si="196"/>
        <v>Y</v>
      </c>
      <c r="D1634" s="26" t="b">
        <f t="shared" si="197"/>
        <v>0</v>
      </c>
      <c r="E1634" s="26" t="str">
        <f t="shared" si="198"/>
        <v>N</v>
      </c>
      <c r="F1634" s="2" t="s">
        <v>10337</v>
      </c>
      <c r="G1634" s="2" t="str">
        <f t="shared" si="199"/>
        <v/>
      </c>
      <c r="H1634" s="16" t="s">
        <v>435</v>
      </c>
      <c r="I1634" s="16"/>
      <c r="J1634" s="16"/>
      <c r="K1634" s="31" t="s">
        <v>7701</v>
      </c>
      <c r="L1634" s="31" t="s">
        <v>7702</v>
      </c>
      <c r="M1634" s="31" t="s">
        <v>7703</v>
      </c>
      <c r="N1634" s="17" t="s">
        <v>9465</v>
      </c>
      <c r="O1634" s="2" t="s">
        <v>7705</v>
      </c>
      <c r="P1634" s="155" t="s">
        <v>7788</v>
      </c>
      <c r="Q1634" s="2" t="s">
        <v>9031</v>
      </c>
      <c r="R1634" s="2" t="s">
        <v>544</v>
      </c>
      <c r="S1634" s="159" t="s">
        <v>10338</v>
      </c>
      <c r="T1634" s="159">
        <v>5250</v>
      </c>
      <c r="U1634" s="159" t="s">
        <v>107</v>
      </c>
      <c r="V1634" s="3" t="s">
        <v>7709</v>
      </c>
      <c r="W1634" s="2">
        <v>600</v>
      </c>
      <c r="X1634" s="2"/>
      <c r="Y1634" s="2"/>
      <c r="Z1634" s="2"/>
      <c r="AA1634" s="2"/>
      <c r="AB1634" s="2"/>
      <c r="AC1634" s="2"/>
      <c r="AD1634" s="2"/>
      <c r="AE1634" s="2"/>
      <c r="AF1634" s="2"/>
      <c r="AG1634" s="2"/>
      <c r="AH1634" s="2"/>
      <c r="AI1634" s="2"/>
      <c r="AJ1634" s="2"/>
      <c r="AK1634" s="2"/>
      <c r="AL1634" s="2"/>
      <c r="AM1634" s="2"/>
      <c r="AN1634" s="2"/>
    </row>
    <row r="1635" spans="2:40">
      <c r="B1635" s="26">
        <v>3186</v>
      </c>
      <c r="C1635" s="26" t="str">
        <f t="shared" si="196"/>
        <v>Y</v>
      </c>
      <c r="D1635" s="26" t="b">
        <f t="shared" si="197"/>
        <v>0</v>
      </c>
      <c r="E1635" s="26" t="str">
        <f t="shared" si="198"/>
        <v>N</v>
      </c>
      <c r="F1635" s="2" t="s">
        <v>10339</v>
      </c>
      <c r="G1635" s="2" t="str">
        <f t="shared" si="199"/>
        <v/>
      </c>
      <c r="H1635" s="16" t="s">
        <v>435</v>
      </c>
      <c r="I1635" s="16"/>
      <c r="J1635" s="16"/>
      <c r="K1635" s="31" t="s">
        <v>7701</v>
      </c>
      <c r="L1635" s="31" t="s">
        <v>7702</v>
      </c>
      <c r="M1635" s="31" t="s">
        <v>7703</v>
      </c>
      <c r="N1635" s="8" t="s">
        <v>9743</v>
      </c>
      <c r="O1635" s="2" t="s">
        <v>7705</v>
      </c>
      <c r="P1635" s="155" t="s">
        <v>7788</v>
      </c>
      <c r="Q1635" s="2" t="s">
        <v>9031</v>
      </c>
      <c r="R1635" s="2" t="s">
        <v>544</v>
      </c>
      <c r="S1635" s="159" t="s">
        <v>10340</v>
      </c>
      <c r="T1635" s="159">
        <v>5250</v>
      </c>
      <c r="U1635" s="159" t="s">
        <v>107</v>
      </c>
      <c r="V1635" s="3" t="s">
        <v>7709</v>
      </c>
      <c r="W1635" s="2">
        <v>600</v>
      </c>
      <c r="X1635" s="2"/>
      <c r="Y1635" s="2"/>
      <c r="Z1635" s="2"/>
      <c r="AA1635" s="2"/>
      <c r="AB1635" s="2"/>
      <c r="AC1635" s="2"/>
      <c r="AD1635" s="2"/>
      <c r="AE1635" s="2"/>
      <c r="AF1635" s="2"/>
      <c r="AG1635" s="2"/>
      <c r="AH1635" s="2"/>
      <c r="AI1635" s="2"/>
      <c r="AJ1635" s="2"/>
      <c r="AK1635" s="2"/>
      <c r="AL1635" s="2"/>
      <c r="AM1635" s="2"/>
      <c r="AN1635" s="2"/>
    </row>
    <row r="1636" spans="2:40">
      <c r="B1636" s="26">
        <v>3205</v>
      </c>
      <c r="C1636" s="26" t="str">
        <f t="shared" si="196"/>
        <v>Y</v>
      </c>
      <c r="D1636" s="26" t="b">
        <f t="shared" si="197"/>
        <v>1</v>
      </c>
      <c r="E1636" s="26" t="str">
        <f t="shared" si="198"/>
        <v>Y</v>
      </c>
      <c r="F1636" s="2" t="s">
        <v>10341</v>
      </c>
      <c r="G1636" s="2" t="str">
        <f t="shared" si="199"/>
        <v>ConTab_BOM_KP_Baseplates_3205</v>
      </c>
      <c r="H1636" s="16" t="s">
        <v>435</v>
      </c>
      <c r="I1636" s="16"/>
      <c r="J1636" s="16"/>
      <c r="K1636" s="31" t="s">
        <v>7701</v>
      </c>
      <c r="L1636" s="31" t="s">
        <v>7702</v>
      </c>
      <c r="M1636" s="31" t="s">
        <v>7703</v>
      </c>
      <c r="N1636" s="2" t="s">
        <v>7900</v>
      </c>
      <c r="O1636" s="2" t="s">
        <v>7814</v>
      </c>
      <c r="P1636" s="155" t="s">
        <v>7706</v>
      </c>
      <c r="Q1636" s="2" t="s">
        <v>8183</v>
      </c>
      <c r="R1636" s="2" t="s">
        <v>544</v>
      </c>
      <c r="S1636" s="159" t="s">
        <v>10342</v>
      </c>
      <c r="T1636" s="159">
        <v>2289</v>
      </c>
      <c r="U1636" s="159" t="s">
        <v>107</v>
      </c>
      <c r="V1636" s="3" t="s">
        <v>7709</v>
      </c>
      <c r="W1636" s="2">
        <v>205</v>
      </c>
      <c r="X1636" s="2"/>
      <c r="Y1636" s="2"/>
      <c r="Z1636" s="2"/>
      <c r="AA1636" s="2"/>
      <c r="AB1636" s="2"/>
      <c r="AC1636" s="2"/>
      <c r="AD1636" s="2"/>
      <c r="AE1636" s="2"/>
      <c r="AF1636" s="2"/>
      <c r="AG1636" s="2"/>
      <c r="AH1636" s="2"/>
      <c r="AI1636" s="2"/>
      <c r="AJ1636" s="2"/>
      <c r="AK1636" s="2"/>
      <c r="AL1636" s="2"/>
      <c r="AM1636" s="2"/>
      <c r="AN1636" s="2"/>
    </row>
    <row r="1637" spans="2:40">
      <c r="B1637" s="26">
        <v>3206</v>
      </c>
      <c r="C1637" s="26" t="str">
        <f t="shared" si="196"/>
        <v>Y</v>
      </c>
      <c r="D1637" s="26" t="b">
        <f t="shared" si="197"/>
        <v>1</v>
      </c>
      <c r="E1637" s="26" t="str">
        <f t="shared" si="198"/>
        <v>Y</v>
      </c>
      <c r="F1637" s="2" t="s">
        <v>10343</v>
      </c>
      <c r="G1637" s="2" t="str">
        <f t="shared" si="199"/>
        <v>ConTab_BOM_KP_Baseplates_3206</v>
      </c>
      <c r="H1637" s="16" t="s">
        <v>435</v>
      </c>
      <c r="I1637" s="16"/>
      <c r="J1637" s="16"/>
      <c r="K1637" s="31" t="s">
        <v>7701</v>
      </c>
      <c r="L1637" s="31" t="s">
        <v>7702</v>
      </c>
      <c r="M1637" s="31" t="s">
        <v>7703</v>
      </c>
      <c r="N1637" s="2" t="s">
        <v>7903</v>
      </c>
      <c r="O1637" s="2" t="s">
        <v>7814</v>
      </c>
      <c r="P1637" s="155" t="s">
        <v>7706</v>
      </c>
      <c r="Q1637" s="2" t="s">
        <v>8183</v>
      </c>
      <c r="R1637" s="2" t="s">
        <v>544</v>
      </c>
      <c r="S1637" s="159" t="s">
        <v>10342</v>
      </c>
      <c r="T1637" s="159">
        <v>2289</v>
      </c>
      <c r="U1637" s="159" t="s">
        <v>107</v>
      </c>
      <c r="V1637" s="3" t="s">
        <v>7709</v>
      </c>
      <c r="W1637" s="2">
        <v>205</v>
      </c>
      <c r="X1637" s="2"/>
      <c r="Y1637" s="2"/>
      <c r="Z1637" s="2"/>
      <c r="AA1637" s="2"/>
      <c r="AB1637" s="2"/>
      <c r="AC1637" s="2"/>
      <c r="AD1637" s="2"/>
      <c r="AE1637" s="2"/>
      <c r="AF1637" s="2"/>
      <c r="AG1637" s="2"/>
      <c r="AH1637" s="2"/>
      <c r="AI1637" s="2"/>
      <c r="AJ1637" s="2"/>
      <c r="AK1637" s="2"/>
      <c r="AL1637" s="2"/>
      <c r="AM1637" s="2"/>
      <c r="AN1637" s="2"/>
    </row>
    <row r="1638" spans="2:40">
      <c r="B1638" s="26">
        <v>3207</v>
      </c>
      <c r="C1638" s="26" t="str">
        <f t="shared" si="196"/>
        <v>Y</v>
      </c>
      <c r="D1638" s="26" t="b">
        <f t="shared" si="197"/>
        <v>1</v>
      </c>
      <c r="E1638" s="26" t="str">
        <f t="shared" si="198"/>
        <v>Y</v>
      </c>
      <c r="F1638" s="2" t="s">
        <v>10344</v>
      </c>
      <c r="G1638" s="2" t="str">
        <f t="shared" si="199"/>
        <v>ConTab_BOM_KP_Baseplates_3207</v>
      </c>
      <c r="H1638" s="16" t="s">
        <v>435</v>
      </c>
      <c r="I1638" s="16"/>
      <c r="J1638" s="16"/>
      <c r="K1638" s="31" t="s">
        <v>7701</v>
      </c>
      <c r="L1638" s="31" t="s">
        <v>7702</v>
      </c>
      <c r="M1638" s="31" t="s">
        <v>7703</v>
      </c>
      <c r="N1638" s="2" t="s">
        <v>8187</v>
      </c>
      <c r="O1638" s="2" t="s">
        <v>7814</v>
      </c>
      <c r="P1638" s="155" t="s">
        <v>7706</v>
      </c>
      <c r="Q1638" s="2" t="s">
        <v>8188</v>
      </c>
      <c r="R1638" s="2" t="s">
        <v>544</v>
      </c>
      <c r="S1638" s="159" t="s">
        <v>10345</v>
      </c>
      <c r="T1638" s="159">
        <v>2425</v>
      </c>
      <c r="U1638" s="159" t="s">
        <v>107</v>
      </c>
      <c r="V1638" s="3" t="s">
        <v>7709</v>
      </c>
      <c r="W1638" s="2">
        <v>240</v>
      </c>
      <c r="X1638" s="2"/>
      <c r="Y1638" s="2"/>
      <c r="Z1638" s="2"/>
      <c r="AA1638" s="2"/>
      <c r="AB1638" s="2"/>
      <c r="AC1638" s="2"/>
      <c r="AD1638" s="2"/>
      <c r="AE1638" s="2"/>
      <c r="AF1638" s="2"/>
      <c r="AG1638" s="2"/>
      <c r="AH1638" s="2"/>
      <c r="AI1638" s="2"/>
      <c r="AJ1638" s="2"/>
      <c r="AK1638" s="2"/>
      <c r="AL1638" s="2"/>
      <c r="AM1638" s="2"/>
      <c r="AN1638" s="2"/>
    </row>
    <row r="1639" spans="2:40">
      <c r="B1639" s="26">
        <v>3208</v>
      </c>
      <c r="C1639" s="26" t="str">
        <f t="shared" si="196"/>
        <v>Y</v>
      </c>
      <c r="D1639" s="26" t="b">
        <f t="shared" si="197"/>
        <v>1</v>
      </c>
      <c r="E1639" s="26" t="str">
        <f t="shared" si="198"/>
        <v>Y</v>
      </c>
      <c r="F1639" s="2" t="s">
        <v>10346</v>
      </c>
      <c r="G1639" s="2" t="str">
        <f t="shared" si="199"/>
        <v>ConTab_BOM_KP_Baseplates_3208</v>
      </c>
      <c r="H1639" s="16" t="s">
        <v>435</v>
      </c>
      <c r="I1639" s="16"/>
      <c r="J1639" s="16"/>
      <c r="K1639" s="31" t="s">
        <v>7701</v>
      </c>
      <c r="L1639" s="31" t="s">
        <v>7702</v>
      </c>
      <c r="M1639" s="31" t="s">
        <v>7703</v>
      </c>
      <c r="N1639" s="2" t="s">
        <v>8191</v>
      </c>
      <c r="O1639" s="2" t="s">
        <v>7814</v>
      </c>
      <c r="P1639" s="155" t="s">
        <v>7706</v>
      </c>
      <c r="Q1639" s="2" t="s">
        <v>8188</v>
      </c>
      <c r="R1639" s="2" t="s">
        <v>544</v>
      </c>
      <c r="S1639" s="159" t="s">
        <v>10345</v>
      </c>
      <c r="T1639" s="159">
        <v>2425</v>
      </c>
      <c r="U1639" s="159" t="s">
        <v>107</v>
      </c>
      <c r="V1639" s="3" t="s">
        <v>7709</v>
      </c>
      <c r="W1639" s="2">
        <v>240</v>
      </c>
      <c r="X1639" s="2"/>
      <c r="Y1639" s="2"/>
      <c r="Z1639" s="2"/>
      <c r="AA1639" s="2"/>
      <c r="AB1639" s="2"/>
      <c r="AC1639" s="2"/>
      <c r="AD1639" s="2"/>
      <c r="AE1639" s="2"/>
      <c r="AF1639" s="2"/>
      <c r="AG1639" s="2"/>
      <c r="AH1639" s="2"/>
      <c r="AI1639" s="2"/>
      <c r="AJ1639" s="2"/>
      <c r="AK1639" s="2"/>
      <c r="AL1639" s="2"/>
      <c r="AM1639" s="2"/>
      <c r="AN1639" s="2"/>
    </row>
    <row r="1640" spans="2:40">
      <c r="B1640" s="26">
        <v>3209</v>
      </c>
      <c r="C1640" s="26" t="str">
        <f t="shared" si="196"/>
        <v>Y</v>
      </c>
      <c r="D1640" s="26" t="b">
        <f t="shared" si="197"/>
        <v>1</v>
      </c>
      <c r="E1640" s="26" t="str">
        <f t="shared" si="198"/>
        <v>Y</v>
      </c>
      <c r="F1640" s="2" t="s">
        <v>10347</v>
      </c>
      <c r="G1640" s="2" t="str">
        <f t="shared" si="199"/>
        <v>ConTab_BOM_KP_Baseplates_3209</v>
      </c>
      <c r="H1640" s="16" t="s">
        <v>435</v>
      </c>
      <c r="I1640" s="16"/>
      <c r="J1640" s="16"/>
      <c r="K1640" s="31" t="s">
        <v>7701</v>
      </c>
      <c r="L1640" s="31" t="s">
        <v>7702</v>
      </c>
      <c r="M1640" s="31" t="s">
        <v>7703</v>
      </c>
      <c r="N1640" s="2" t="s">
        <v>8695</v>
      </c>
      <c r="O1640" s="2" t="s">
        <v>7814</v>
      </c>
      <c r="P1640" s="155" t="s">
        <v>7706</v>
      </c>
      <c r="Q1640" s="2" t="s">
        <v>8696</v>
      </c>
      <c r="R1640" s="2" t="s">
        <v>544</v>
      </c>
      <c r="S1640" s="159" t="s">
        <v>10348</v>
      </c>
      <c r="T1640" s="159">
        <v>2562</v>
      </c>
      <c r="U1640" s="159" t="s">
        <v>107</v>
      </c>
      <c r="V1640" s="3" t="s">
        <v>7709</v>
      </c>
      <c r="W1640" s="2">
        <v>270</v>
      </c>
      <c r="X1640" s="2"/>
      <c r="Y1640" s="2"/>
      <c r="Z1640" s="2"/>
      <c r="AA1640" s="2"/>
      <c r="AB1640" s="2"/>
      <c r="AC1640" s="2"/>
      <c r="AD1640" s="2"/>
      <c r="AE1640" s="2"/>
      <c r="AF1640" s="2"/>
      <c r="AG1640" s="2"/>
      <c r="AH1640" s="2"/>
      <c r="AI1640" s="2"/>
      <c r="AJ1640" s="2"/>
      <c r="AK1640" s="2"/>
      <c r="AL1640" s="2"/>
      <c r="AM1640" s="2"/>
      <c r="AN1640" s="2"/>
    </row>
    <row r="1641" spans="2:40">
      <c r="B1641" s="26">
        <v>3210</v>
      </c>
      <c r="C1641" s="26" t="str">
        <f t="shared" si="196"/>
        <v>Y</v>
      </c>
      <c r="D1641" s="26" t="b">
        <f t="shared" si="197"/>
        <v>1</v>
      </c>
      <c r="E1641" s="26" t="str">
        <f t="shared" si="198"/>
        <v>Y</v>
      </c>
      <c r="F1641" s="2" t="s">
        <v>10349</v>
      </c>
      <c r="G1641" s="2" t="str">
        <f t="shared" si="199"/>
        <v>ConTab_BOM_KP_Baseplates_3210</v>
      </c>
      <c r="H1641" s="16" t="s">
        <v>435</v>
      </c>
      <c r="I1641" s="16"/>
      <c r="J1641" s="16"/>
      <c r="K1641" s="31" t="s">
        <v>7701</v>
      </c>
      <c r="L1641" s="31" t="s">
        <v>7702</v>
      </c>
      <c r="M1641" s="31" t="s">
        <v>7703</v>
      </c>
      <c r="N1641" s="2" t="s">
        <v>8699</v>
      </c>
      <c r="O1641" s="2" t="s">
        <v>7814</v>
      </c>
      <c r="P1641" s="155" t="s">
        <v>7706</v>
      </c>
      <c r="Q1641" s="2" t="s">
        <v>8696</v>
      </c>
      <c r="R1641" s="2" t="s">
        <v>544</v>
      </c>
      <c r="S1641" s="159" t="s">
        <v>10348</v>
      </c>
      <c r="T1641" s="159">
        <v>2562</v>
      </c>
      <c r="U1641" s="159" t="s">
        <v>107</v>
      </c>
      <c r="V1641" s="3" t="s">
        <v>7709</v>
      </c>
      <c r="W1641" s="2">
        <v>270</v>
      </c>
      <c r="X1641" s="2"/>
      <c r="Y1641" s="2"/>
      <c r="Z1641" s="2"/>
      <c r="AA1641" s="2"/>
      <c r="AB1641" s="2"/>
      <c r="AC1641" s="2"/>
      <c r="AD1641" s="2"/>
      <c r="AE1641" s="2"/>
      <c r="AF1641" s="2"/>
      <c r="AG1641" s="2"/>
      <c r="AH1641" s="2"/>
      <c r="AI1641" s="2"/>
      <c r="AJ1641" s="2"/>
      <c r="AK1641" s="2"/>
      <c r="AL1641" s="2"/>
      <c r="AM1641" s="2"/>
      <c r="AN1641" s="2"/>
    </row>
    <row r="1642" spans="2:40">
      <c r="B1642" s="26">
        <v>3211</v>
      </c>
      <c r="C1642" s="26" t="str">
        <f t="shared" si="196"/>
        <v>Y</v>
      </c>
      <c r="D1642" s="26" t="b">
        <f t="shared" si="197"/>
        <v>1</v>
      </c>
      <c r="E1642" s="26" t="str">
        <f t="shared" si="198"/>
        <v>Y</v>
      </c>
      <c r="F1642" s="2" t="s">
        <v>10350</v>
      </c>
      <c r="G1642" s="2" t="str">
        <f t="shared" si="199"/>
        <v>ConTab_BOM_KP_Baseplates_3211</v>
      </c>
      <c r="H1642" s="16" t="s">
        <v>435</v>
      </c>
      <c r="I1642" s="16"/>
      <c r="J1642" s="16"/>
      <c r="K1642" s="31" t="s">
        <v>7701</v>
      </c>
      <c r="L1642" s="31" t="s">
        <v>7702</v>
      </c>
      <c r="M1642" s="31" t="s">
        <v>7703</v>
      </c>
      <c r="N1642" s="2" t="s">
        <v>8954</v>
      </c>
      <c r="O1642" s="2" t="s">
        <v>7814</v>
      </c>
      <c r="P1642" s="155" t="s">
        <v>7706</v>
      </c>
      <c r="Q1642" s="2" t="s">
        <v>8955</v>
      </c>
      <c r="R1642" s="2" t="s">
        <v>544</v>
      </c>
      <c r="S1642" s="159" t="s">
        <v>10351</v>
      </c>
      <c r="T1642" s="159">
        <v>3036</v>
      </c>
      <c r="U1642" s="159" t="s">
        <v>107</v>
      </c>
      <c r="V1642" s="3" t="s">
        <v>7709</v>
      </c>
      <c r="W1642" s="2">
        <v>350</v>
      </c>
      <c r="X1642" s="2"/>
      <c r="Y1642" s="2"/>
      <c r="Z1642" s="2"/>
      <c r="AA1642" s="2"/>
      <c r="AB1642" s="2"/>
      <c r="AC1642" s="2"/>
      <c r="AD1642" s="2"/>
      <c r="AE1642" s="2"/>
      <c r="AF1642" s="2"/>
      <c r="AG1642" s="2"/>
      <c r="AH1642" s="2"/>
      <c r="AI1642" s="2"/>
      <c r="AJ1642" s="2"/>
      <c r="AK1642" s="2"/>
      <c r="AL1642" s="2"/>
      <c r="AM1642" s="2"/>
      <c r="AN1642" s="2"/>
    </row>
    <row r="1643" spans="2:40">
      <c r="B1643" s="26">
        <v>3212</v>
      </c>
      <c r="C1643" s="26" t="str">
        <f t="shared" si="196"/>
        <v>Y</v>
      </c>
      <c r="D1643" s="26" t="b">
        <f t="shared" si="197"/>
        <v>1</v>
      </c>
      <c r="E1643" s="26" t="str">
        <f t="shared" si="198"/>
        <v>Y</v>
      </c>
      <c r="F1643" s="2" t="s">
        <v>10352</v>
      </c>
      <c r="G1643" s="2" t="str">
        <f t="shared" si="199"/>
        <v>ConTab_BOM_KP_Baseplates_3212</v>
      </c>
      <c r="H1643" s="16" t="s">
        <v>435</v>
      </c>
      <c r="I1643" s="16"/>
      <c r="J1643" s="16"/>
      <c r="K1643" s="31" t="s">
        <v>7701</v>
      </c>
      <c r="L1643" s="31" t="s">
        <v>7702</v>
      </c>
      <c r="M1643" s="31" t="s">
        <v>7703</v>
      </c>
      <c r="N1643" s="2" t="s">
        <v>8958</v>
      </c>
      <c r="O1643" s="2" t="s">
        <v>7814</v>
      </c>
      <c r="P1643" s="155" t="s">
        <v>7706</v>
      </c>
      <c r="Q1643" s="2" t="s">
        <v>8955</v>
      </c>
      <c r="R1643" s="2" t="s">
        <v>544</v>
      </c>
      <c r="S1643" s="159" t="s">
        <v>10351</v>
      </c>
      <c r="T1643" s="159">
        <v>3036</v>
      </c>
      <c r="U1643" s="159" t="s">
        <v>107</v>
      </c>
      <c r="V1643" s="3" t="s">
        <v>7709</v>
      </c>
      <c r="W1643" s="2">
        <v>350</v>
      </c>
      <c r="X1643" s="2"/>
      <c r="Y1643" s="2"/>
      <c r="Z1643" s="2"/>
      <c r="AA1643" s="2"/>
      <c r="AB1643" s="2"/>
      <c r="AC1643" s="2"/>
      <c r="AD1643" s="2"/>
      <c r="AE1643" s="2"/>
      <c r="AF1643" s="2"/>
      <c r="AG1643" s="2"/>
      <c r="AH1643" s="2"/>
      <c r="AI1643" s="2"/>
      <c r="AJ1643" s="2"/>
      <c r="AK1643" s="2"/>
      <c r="AL1643" s="2"/>
      <c r="AM1643" s="2"/>
      <c r="AN1643" s="2"/>
    </row>
    <row r="1644" spans="2:40">
      <c r="B1644" s="26">
        <v>3213</v>
      </c>
      <c r="C1644" s="26" t="str">
        <f t="shared" si="196"/>
        <v>Y</v>
      </c>
      <c r="D1644" s="26" t="b">
        <f t="shared" si="197"/>
        <v>1</v>
      </c>
      <c r="E1644" s="26" t="str">
        <f t="shared" si="198"/>
        <v>Y</v>
      </c>
      <c r="F1644" s="2" t="s">
        <v>10353</v>
      </c>
      <c r="G1644" s="2" t="str">
        <f t="shared" si="199"/>
        <v>ConTab_BOM_KP_Baseplates_3213</v>
      </c>
      <c r="H1644" s="16" t="s">
        <v>435</v>
      </c>
      <c r="I1644" s="16"/>
      <c r="J1644" s="16"/>
      <c r="K1644" s="31" t="s">
        <v>7701</v>
      </c>
      <c r="L1644" s="31" t="s">
        <v>7702</v>
      </c>
      <c r="M1644" s="31" t="s">
        <v>7703</v>
      </c>
      <c r="N1644" s="2" t="s">
        <v>8982</v>
      </c>
      <c r="O1644" s="2" t="s">
        <v>7814</v>
      </c>
      <c r="P1644" s="155" t="s">
        <v>7706</v>
      </c>
      <c r="Q1644" s="2" t="s">
        <v>8955</v>
      </c>
      <c r="R1644" s="2" t="s">
        <v>544</v>
      </c>
      <c r="S1644" s="159" t="s">
        <v>10354</v>
      </c>
      <c r="T1644" s="159">
        <v>4397</v>
      </c>
      <c r="U1644" s="159" t="s">
        <v>107</v>
      </c>
      <c r="V1644" s="3" t="s">
        <v>7709</v>
      </c>
      <c r="W1644" s="2">
        <v>420</v>
      </c>
      <c r="X1644" s="2"/>
      <c r="Y1644" s="2"/>
      <c r="Z1644" s="2"/>
      <c r="AA1644" s="2"/>
      <c r="AB1644" s="2"/>
      <c r="AC1644" s="2"/>
      <c r="AD1644" s="2"/>
      <c r="AE1644" s="2"/>
      <c r="AF1644" s="2"/>
      <c r="AG1644" s="2"/>
      <c r="AH1644" s="2"/>
      <c r="AI1644" s="2"/>
      <c r="AJ1644" s="2"/>
      <c r="AK1644" s="2"/>
      <c r="AL1644" s="2"/>
      <c r="AM1644" s="2"/>
      <c r="AN1644" s="2"/>
    </row>
    <row r="1645" spans="2:40">
      <c r="B1645" s="26">
        <v>3214</v>
      </c>
      <c r="C1645" s="26" t="str">
        <f t="shared" si="196"/>
        <v>Y</v>
      </c>
      <c r="D1645" s="26" t="b">
        <f t="shared" si="197"/>
        <v>1</v>
      </c>
      <c r="E1645" s="26" t="str">
        <f t="shared" si="198"/>
        <v>Y</v>
      </c>
      <c r="F1645" s="2" t="s">
        <v>10355</v>
      </c>
      <c r="G1645" s="2" t="str">
        <f t="shared" si="199"/>
        <v>ConTab_BOM_KP_Baseplates_3214</v>
      </c>
      <c r="H1645" s="16" t="s">
        <v>435</v>
      </c>
      <c r="I1645" s="16"/>
      <c r="J1645" s="16"/>
      <c r="K1645" s="31" t="s">
        <v>7701</v>
      </c>
      <c r="L1645" s="31" t="s">
        <v>7702</v>
      </c>
      <c r="M1645" s="31" t="s">
        <v>7703</v>
      </c>
      <c r="N1645" s="2" t="s">
        <v>8986</v>
      </c>
      <c r="O1645" s="2" t="s">
        <v>7814</v>
      </c>
      <c r="P1645" s="155" t="s">
        <v>7706</v>
      </c>
      <c r="Q1645" s="2" t="s">
        <v>8955</v>
      </c>
      <c r="R1645" s="2" t="s">
        <v>544</v>
      </c>
      <c r="S1645" s="159" t="s">
        <v>10356</v>
      </c>
      <c r="T1645" s="159">
        <v>4397</v>
      </c>
      <c r="U1645" s="159" t="s">
        <v>107</v>
      </c>
      <c r="V1645" s="3" t="s">
        <v>7709</v>
      </c>
      <c r="W1645" s="2">
        <v>420</v>
      </c>
      <c r="X1645" s="2"/>
      <c r="Y1645" s="2"/>
      <c r="Z1645" s="2"/>
      <c r="AA1645" s="2"/>
      <c r="AB1645" s="2"/>
      <c r="AC1645" s="2"/>
      <c r="AD1645" s="2"/>
      <c r="AE1645" s="2"/>
      <c r="AF1645" s="2"/>
      <c r="AG1645" s="2"/>
      <c r="AH1645" s="2"/>
      <c r="AI1645" s="2"/>
      <c r="AJ1645" s="2"/>
      <c r="AK1645" s="2"/>
      <c r="AL1645" s="2"/>
      <c r="AM1645" s="2"/>
      <c r="AN1645" s="2"/>
    </row>
    <row r="1646" spans="2:40">
      <c r="B1646" s="26">
        <v>3215</v>
      </c>
      <c r="C1646" s="26" t="str">
        <f t="shared" si="196"/>
        <v>Y</v>
      </c>
      <c r="D1646" s="26" t="b">
        <f t="shared" si="197"/>
        <v>1</v>
      </c>
      <c r="E1646" s="26" t="str">
        <f t="shared" si="198"/>
        <v>Y</v>
      </c>
      <c r="F1646" s="2" t="s">
        <v>10357</v>
      </c>
      <c r="G1646" s="2" t="str">
        <f t="shared" si="199"/>
        <v>ConTab_BOM_KP_Baseplates_3215</v>
      </c>
      <c r="H1646" s="16" t="s">
        <v>435</v>
      </c>
      <c r="I1646" s="16"/>
      <c r="J1646" s="16"/>
      <c r="K1646" s="31" t="s">
        <v>7701</v>
      </c>
      <c r="L1646" s="31" t="s">
        <v>7702</v>
      </c>
      <c r="M1646" s="31" t="s">
        <v>7703</v>
      </c>
      <c r="N1646" s="2" t="s">
        <v>7900</v>
      </c>
      <c r="O1646" s="2" t="s">
        <v>7814</v>
      </c>
      <c r="P1646" s="155" t="s">
        <v>7737</v>
      </c>
      <c r="Q1646" s="2" t="s">
        <v>7757</v>
      </c>
      <c r="R1646" s="2" t="s">
        <v>544</v>
      </c>
      <c r="S1646" s="159" t="s">
        <v>10358</v>
      </c>
      <c r="T1646" s="159">
        <v>2289</v>
      </c>
      <c r="U1646" s="159" t="s">
        <v>107</v>
      </c>
      <c r="V1646" s="3" t="s">
        <v>7709</v>
      </c>
      <c r="W1646" s="2">
        <v>205</v>
      </c>
      <c r="X1646" s="2"/>
      <c r="Y1646" s="2"/>
      <c r="Z1646" s="2"/>
      <c r="AA1646" s="2"/>
      <c r="AB1646" s="2"/>
      <c r="AC1646" s="2"/>
      <c r="AD1646" s="2"/>
      <c r="AE1646" s="2"/>
      <c r="AF1646" s="2"/>
      <c r="AG1646" s="2"/>
      <c r="AH1646" s="2"/>
      <c r="AI1646" s="2"/>
      <c r="AJ1646" s="2"/>
      <c r="AK1646" s="2"/>
      <c r="AL1646" s="2"/>
      <c r="AM1646" s="2"/>
      <c r="AN1646" s="2"/>
    </row>
    <row r="1647" spans="2:40">
      <c r="B1647" s="26">
        <v>3216</v>
      </c>
      <c r="C1647" s="26" t="str">
        <f t="shared" si="196"/>
        <v>Y</v>
      </c>
      <c r="D1647" s="26" t="b">
        <f t="shared" si="197"/>
        <v>1</v>
      </c>
      <c r="E1647" s="26" t="str">
        <f t="shared" si="198"/>
        <v>Y</v>
      </c>
      <c r="F1647" s="2" t="s">
        <v>10359</v>
      </c>
      <c r="G1647" s="2" t="str">
        <f t="shared" si="199"/>
        <v>ConTab_BOM_KP_Baseplates_3216</v>
      </c>
      <c r="H1647" s="16" t="s">
        <v>435</v>
      </c>
      <c r="I1647" s="16"/>
      <c r="J1647" s="16"/>
      <c r="K1647" s="31" t="s">
        <v>7701</v>
      </c>
      <c r="L1647" s="31" t="s">
        <v>7702</v>
      </c>
      <c r="M1647" s="31" t="s">
        <v>7703</v>
      </c>
      <c r="N1647" s="2" t="s">
        <v>7903</v>
      </c>
      <c r="O1647" s="2" t="s">
        <v>7814</v>
      </c>
      <c r="P1647" s="155" t="s">
        <v>7737</v>
      </c>
      <c r="Q1647" s="2" t="s">
        <v>7757</v>
      </c>
      <c r="R1647" s="2" t="s">
        <v>544</v>
      </c>
      <c r="S1647" s="159" t="s">
        <v>10358</v>
      </c>
      <c r="T1647" s="159">
        <v>2289</v>
      </c>
      <c r="U1647" s="159" t="s">
        <v>107</v>
      </c>
      <c r="V1647" s="3" t="s">
        <v>7709</v>
      </c>
      <c r="W1647" s="2">
        <v>205</v>
      </c>
      <c r="X1647" s="2"/>
      <c r="Y1647" s="2"/>
      <c r="Z1647" s="2"/>
      <c r="AA1647" s="2"/>
      <c r="AB1647" s="2"/>
      <c r="AC1647" s="2"/>
      <c r="AD1647" s="2"/>
      <c r="AE1647" s="2"/>
      <c r="AF1647" s="2"/>
      <c r="AG1647" s="2"/>
      <c r="AH1647" s="2"/>
      <c r="AI1647" s="2"/>
      <c r="AJ1647" s="2"/>
      <c r="AK1647" s="2"/>
      <c r="AL1647" s="2"/>
      <c r="AM1647" s="2"/>
      <c r="AN1647" s="2"/>
    </row>
    <row r="1648" spans="2:40">
      <c r="B1648" s="26">
        <v>3217</v>
      </c>
      <c r="C1648" s="26" t="str">
        <f t="shared" si="196"/>
        <v>Y</v>
      </c>
      <c r="D1648" s="26" t="b">
        <f t="shared" si="197"/>
        <v>1</v>
      </c>
      <c r="E1648" s="26" t="str">
        <f t="shared" si="198"/>
        <v>Y</v>
      </c>
      <c r="F1648" s="2" t="s">
        <v>10360</v>
      </c>
      <c r="G1648" s="2" t="str">
        <f t="shared" si="199"/>
        <v>ConTab_BOM_KP_Baseplates_3217</v>
      </c>
      <c r="H1648" s="16" t="s">
        <v>435</v>
      </c>
      <c r="I1648" s="16"/>
      <c r="J1648" s="16"/>
      <c r="K1648" s="31" t="s">
        <v>7701</v>
      </c>
      <c r="L1648" s="31" t="s">
        <v>7702</v>
      </c>
      <c r="M1648" s="31" t="s">
        <v>7703</v>
      </c>
      <c r="N1648" s="2" t="s">
        <v>8187</v>
      </c>
      <c r="O1648" s="2" t="s">
        <v>7814</v>
      </c>
      <c r="P1648" s="155" t="s">
        <v>7737</v>
      </c>
      <c r="Q1648" s="2" t="s">
        <v>8046</v>
      </c>
      <c r="R1648" s="2" t="s">
        <v>544</v>
      </c>
      <c r="S1648" s="159" t="s">
        <v>10361</v>
      </c>
      <c r="T1648" s="159">
        <v>2425</v>
      </c>
      <c r="U1648" s="159" t="s">
        <v>107</v>
      </c>
      <c r="V1648" s="3" t="s">
        <v>7709</v>
      </c>
      <c r="W1648" s="2">
        <v>240</v>
      </c>
      <c r="X1648" s="2"/>
      <c r="Y1648" s="2"/>
      <c r="Z1648" s="2"/>
      <c r="AA1648" s="2"/>
      <c r="AB1648" s="2"/>
      <c r="AC1648" s="2"/>
      <c r="AD1648" s="2"/>
      <c r="AE1648" s="2"/>
      <c r="AF1648" s="2"/>
      <c r="AG1648" s="2"/>
      <c r="AH1648" s="2"/>
      <c r="AI1648" s="2"/>
      <c r="AJ1648" s="2"/>
      <c r="AK1648" s="2"/>
      <c r="AL1648" s="2"/>
      <c r="AM1648" s="2"/>
      <c r="AN1648" s="2"/>
    </row>
    <row r="1649" spans="2:40">
      <c r="B1649" s="26">
        <v>3218</v>
      </c>
      <c r="C1649" s="26" t="str">
        <f t="shared" si="196"/>
        <v>Y</v>
      </c>
      <c r="D1649" s="26" t="b">
        <f t="shared" si="197"/>
        <v>1</v>
      </c>
      <c r="E1649" s="26" t="str">
        <f t="shared" si="198"/>
        <v>Y</v>
      </c>
      <c r="F1649" s="2" t="s">
        <v>10362</v>
      </c>
      <c r="G1649" s="2" t="str">
        <f t="shared" si="199"/>
        <v>ConTab_BOM_KP_Baseplates_3218</v>
      </c>
      <c r="H1649" s="16" t="s">
        <v>435</v>
      </c>
      <c r="I1649" s="16"/>
      <c r="J1649" s="16"/>
      <c r="K1649" s="31" t="s">
        <v>7701</v>
      </c>
      <c r="L1649" s="31" t="s">
        <v>7702</v>
      </c>
      <c r="M1649" s="31" t="s">
        <v>7703</v>
      </c>
      <c r="N1649" s="2" t="s">
        <v>8191</v>
      </c>
      <c r="O1649" s="2" t="s">
        <v>7814</v>
      </c>
      <c r="P1649" s="155" t="s">
        <v>7737</v>
      </c>
      <c r="Q1649" s="2" t="s">
        <v>8046</v>
      </c>
      <c r="R1649" s="2" t="s">
        <v>544</v>
      </c>
      <c r="S1649" s="159" t="s">
        <v>10361</v>
      </c>
      <c r="T1649" s="159">
        <v>2425</v>
      </c>
      <c r="U1649" s="159" t="s">
        <v>107</v>
      </c>
      <c r="V1649" s="3" t="s">
        <v>7709</v>
      </c>
      <c r="W1649" s="2">
        <v>240</v>
      </c>
      <c r="X1649" s="2"/>
      <c r="Y1649" s="2"/>
      <c r="Z1649" s="2"/>
      <c r="AA1649" s="2"/>
      <c r="AB1649" s="2"/>
      <c r="AC1649" s="2"/>
      <c r="AD1649" s="2"/>
      <c r="AE1649" s="2"/>
      <c r="AF1649" s="2"/>
      <c r="AG1649" s="2"/>
      <c r="AH1649" s="2"/>
      <c r="AI1649" s="2"/>
      <c r="AJ1649" s="2"/>
      <c r="AK1649" s="2"/>
      <c r="AL1649" s="2"/>
      <c r="AM1649" s="2"/>
      <c r="AN1649" s="2"/>
    </row>
    <row r="1650" spans="2:40">
      <c r="B1650" s="26">
        <v>3219</v>
      </c>
      <c r="C1650" s="26" t="str">
        <f t="shared" si="196"/>
        <v>Y</v>
      </c>
      <c r="D1650" s="26" t="b">
        <f t="shared" si="197"/>
        <v>1</v>
      </c>
      <c r="E1650" s="26" t="str">
        <f t="shared" si="198"/>
        <v>Y</v>
      </c>
      <c r="F1650" s="2" t="s">
        <v>10363</v>
      </c>
      <c r="G1650" s="2" t="str">
        <f t="shared" si="199"/>
        <v>ConTab_BOM_KP_Baseplates_3219</v>
      </c>
      <c r="H1650" s="16" t="s">
        <v>435</v>
      </c>
      <c r="I1650" s="16"/>
      <c r="J1650" s="16"/>
      <c r="K1650" s="31" t="s">
        <v>7701</v>
      </c>
      <c r="L1650" s="31" t="s">
        <v>7702</v>
      </c>
      <c r="M1650" s="31" t="s">
        <v>7703</v>
      </c>
      <c r="N1650" s="2" t="s">
        <v>8695</v>
      </c>
      <c r="O1650" s="2" t="s">
        <v>7814</v>
      </c>
      <c r="P1650" s="155" t="s">
        <v>7737</v>
      </c>
      <c r="Q1650" s="2" t="s">
        <v>8332</v>
      </c>
      <c r="R1650" s="2" t="s">
        <v>544</v>
      </c>
      <c r="S1650" s="159" t="s">
        <v>10364</v>
      </c>
      <c r="T1650" s="159">
        <v>2562</v>
      </c>
      <c r="U1650" s="159" t="s">
        <v>107</v>
      </c>
      <c r="V1650" s="3" t="s">
        <v>7709</v>
      </c>
      <c r="W1650" s="2">
        <v>270</v>
      </c>
      <c r="X1650" s="2"/>
      <c r="Y1650" s="2"/>
      <c r="Z1650" s="2"/>
      <c r="AA1650" s="2"/>
      <c r="AB1650" s="2"/>
      <c r="AC1650" s="2"/>
      <c r="AD1650" s="2"/>
      <c r="AE1650" s="2"/>
      <c r="AF1650" s="2"/>
      <c r="AG1650" s="2"/>
      <c r="AH1650" s="2"/>
      <c r="AI1650" s="2"/>
      <c r="AJ1650" s="2"/>
      <c r="AK1650" s="2"/>
      <c r="AL1650" s="2"/>
      <c r="AM1650" s="2"/>
      <c r="AN1650" s="2"/>
    </row>
    <row r="1651" spans="2:40">
      <c r="B1651" s="26">
        <v>3220</v>
      </c>
      <c r="C1651" s="26" t="str">
        <f t="shared" si="196"/>
        <v>Y</v>
      </c>
      <c r="D1651" s="26" t="b">
        <f t="shared" si="197"/>
        <v>1</v>
      </c>
      <c r="E1651" s="26" t="str">
        <f t="shared" si="198"/>
        <v>Y</v>
      </c>
      <c r="F1651" s="2" t="s">
        <v>10365</v>
      </c>
      <c r="G1651" s="2" t="str">
        <f t="shared" si="199"/>
        <v>ConTab_BOM_KP_Baseplates_3220</v>
      </c>
      <c r="H1651" s="16" t="s">
        <v>435</v>
      </c>
      <c r="I1651" s="16"/>
      <c r="J1651" s="16"/>
      <c r="K1651" s="31" t="s">
        <v>7701</v>
      </c>
      <c r="L1651" s="31" t="s">
        <v>7702</v>
      </c>
      <c r="M1651" s="31" t="s">
        <v>7703</v>
      </c>
      <c r="N1651" s="2" t="s">
        <v>8699</v>
      </c>
      <c r="O1651" s="2" t="s">
        <v>7814</v>
      </c>
      <c r="P1651" s="155" t="s">
        <v>7737</v>
      </c>
      <c r="Q1651" s="2" t="s">
        <v>8332</v>
      </c>
      <c r="R1651" s="2" t="s">
        <v>544</v>
      </c>
      <c r="S1651" s="159" t="s">
        <v>10364</v>
      </c>
      <c r="T1651" s="159">
        <v>2562</v>
      </c>
      <c r="U1651" s="159" t="s">
        <v>107</v>
      </c>
      <c r="V1651" s="3" t="s">
        <v>7709</v>
      </c>
      <c r="W1651" s="2">
        <v>270</v>
      </c>
      <c r="X1651" s="2"/>
      <c r="Y1651" s="2"/>
      <c r="Z1651" s="2"/>
      <c r="AA1651" s="2"/>
      <c r="AB1651" s="2"/>
      <c r="AC1651" s="2"/>
      <c r="AD1651" s="2"/>
      <c r="AE1651" s="2"/>
      <c r="AF1651" s="2"/>
      <c r="AG1651" s="2"/>
      <c r="AH1651" s="2"/>
      <c r="AI1651" s="2"/>
      <c r="AJ1651" s="2"/>
      <c r="AK1651" s="2"/>
      <c r="AL1651" s="2"/>
      <c r="AM1651" s="2"/>
      <c r="AN1651" s="2"/>
    </row>
    <row r="1652" spans="2:40">
      <c r="B1652" s="26">
        <v>3221</v>
      </c>
      <c r="C1652" s="26" t="str">
        <f t="shared" si="196"/>
        <v>Y</v>
      </c>
      <c r="D1652" s="26" t="b">
        <f t="shared" si="197"/>
        <v>1</v>
      </c>
      <c r="E1652" s="26" t="str">
        <f t="shared" si="198"/>
        <v>Y</v>
      </c>
      <c r="F1652" s="2" t="s">
        <v>10366</v>
      </c>
      <c r="G1652" s="2" t="str">
        <f t="shared" si="199"/>
        <v>ConTab_BOM_KP_Baseplates_3221</v>
      </c>
      <c r="H1652" s="16" t="s">
        <v>435</v>
      </c>
      <c r="I1652" s="16"/>
      <c r="J1652" s="16"/>
      <c r="K1652" s="31" t="s">
        <v>7701</v>
      </c>
      <c r="L1652" s="31" t="s">
        <v>7702</v>
      </c>
      <c r="M1652" s="31" t="s">
        <v>7703</v>
      </c>
      <c r="N1652" s="2" t="s">
        <v>7762</v>
      </c>
      <c r="O1652" s="2" t="s">
        <v>7814</v>
      </c>
      <c r="P1652" s="155" t="s">
        <v>7737</v>
      </c>
      <c r="Q1652" s="2" t="s">
        <v>7757</v>
      </c>
      <c r="R1652" s="2" t="s">
        <v>544</v>
      </c>
      <c r="S1652" s="159" t="s">
        <v>10367</v>
      </c>
      <c r="T1652" s="159">
        <v>2491</v>
      </c>
      <c r="U1652" s="159" t="s">
        <v>107</v>
      </c>
      <c r="V1652" s="3" t="s">
        <v>7709</v>
      </c>
      <c r="W1652" s="2">
        <v>270</v>
      </c>
      <c r="X1652" s="2"/>
      <c r="Y1652" s="2"/>
      <c r="Z1652" s="2"/>
      <c r="AA1652" s="2"/>
      <c r="AB1652" s="2"/>
      <c r="AC1652" s="2"/>
      <c r="AD1652" s="2"/>
      <c r="AE1652" s="2"/>
      <c r="AF1652" s="2"/>
      <c r="AG1652" s="2"/>
      <c r="AH1652" s="2"/>
      <c r="AI1652" s="2"/>
      <c r="AJ1652" s="2"/>
      <c r="AK1652" s="2"/>
      <c r="AL1652" s="2"/>
      <c r="AM1652" s="2"/>
      <c r="AN1652" s="2"/>
    </row>
    <row r="1653" spans="2:40">
      <c r="B1653" s="26">
        <v>3222</v>
      </c>
      <c r="C1653" s="26" t="str">
        <f t="shared" si="196"/>
        <v>Y</v>
      </c>
      <c r="D1653" s="26" t="b">
        <f t="shared" si="197"/>
        <v>1</v>
      </c>
      <c r="E1653" s="26" t="str">
        <f t="shared" si="198"/>
        <v>Y</v>
      </c>
      <c r="F1653" s="2" t="s">
        <v>10368</v>
      </c>
      <c r="G1653" s="2" t="str">
        <f t="shared" si="199"/>
        <v>ConTab_BOM_KP_Baseplates_3222</v>
      </c>
      <c r="H1653" s="16" t="s">
        <v>435</v>
      </c>
      <c r="I1653" s="16"/>
      <c r="J1653" s="16"/>
      <c r="K1653" s="31" t="s">
        <v>7701</v>
      </c>
      <c r="L1653" s="31" t="s">
        <v>7702</v>
      </c>
      <c r="M1653" s="31" t="s">
        <v>7703</v>
      </c>
      <c r="N1653" s="2" t="s">
        <v>7765</v>
      </c>
      <c r="O1653" s="2" t="s">
        <v>7814</v>
      </c>
      <c r="P1653" s="155" t="s">
        <v>7737</v>
      </c>
      <c r="Q1653" s="2" t="s">
        <v>7757</v>
      </c>
      <c r="R1653" s="2" t="s">
        <v>544</v>
      </c>
      <c r="S1653" s="159" t="s">
        <v>10367</v>
      </c>
      <c r="T1653" s="159">
        <v>2491</v>
      </c>
      <c r="U1653" s="159" t="s">
        <v>107</v>
      </c>
      <c r="V1653" s="3" t="s">
        <v>7709</v>
      </c>
      <c r="W1653" s="2">
        <v>270</v>
      </c>
      <c r="X1653" s="2"/>
      <c r="Y1653" s="2"/>
      <c r="Z1653" s="2"/>
      <c r="AA1653" s="2"/>
      <c r="AB1653" s="2"/>
      <c r="AC1653" s="2"/>
      <c r="AD1653" s="2"/>
      <c r="AE1653" s="2"/>
      <c r="AF1653" s="2"/>
      <c r="AG1653" s="2"/>
      <c r="AH1653" s="2"/>
      <c r="AI1653" s="2"/>
      <c r="AJ1653" s="2"/>
      <c r="AK1653" s="2"/>
      <c r="AL1653" s="2"/>
      <c r="AM1653" s="2"/>
      <c r="AN1653" s="2"/>
    </row>
    <row r="1654" spans="2:40">
      <c r="B1654" s="26">
        <v>3223</v>
      </c>
      <c r="C1654" s="26" t="str">
        <f t="shared" si="196"/>
        <v>Y</v>
      </c>
      <c r="D1654" s="26" t="b">
        <f t="shared" si="197"/>
        <v>1</v>
      </c>
      <c r="E1654" s="26" t="str">
        <f t="shared" si="198"/>
        <v>Y</v>
      </c>
      <c r="F1654" s="2" t="s">
        <v>10369</v>
      </c>
      <c r="G1654" s="2" t="str">
        <f t="shared" si="199"/>
        <v>ConTab_BOM_KP_Baseplates_3223</v>
      </c>
      <c r="H1654" s="16" t="s">
        <v>435</v>
      </c>
      <c r="I1654" s="16"/>
      <c r="J1654" s="16"/>
      <c r="K1654" s="31" t="s">
        <v>7701</v>
      </c>
      <c r="L1654" s="31" t="s">
        <v>7702</v>
      </c>
      <c r="M1654" s="31" t="s">
        <v>7703</v>
      </c>
      <c r="N1654" s="2" t="s">
        <v>8954</v>
      </c>
      <c r="O1654" s="2" t="s">
        <v>7814</v>
      </c>
      <c r="P1654" s="155" t="s">
        <v>7737</v>
      </c>
      <c r="Q1654" s="2" t="s">
        <v>8975</v>
      </c>
      <c r="R1654" s="2" t="s">
        <v>544</v>
      </c>
      <c r="S1654" s="159" t="s">
        <v>10370</v>
      </c>
      <c r="T1654" s="159">
        <v>3036</v>
      </c>
      <c r="U1654" s="159" t="s">
        <v>107</v>
      </c>
      <c r="V1654" s="3" t="s">
        <v>7709</v>
      </c>
      <c r="W1654" s="2">
        <v>350</v>
      </c>
      <c r="X1654" s="2"/>
      <c r="Y1654" s="2"/>
      <c r="Z1654" s="2"/>
      <c r="AA1654" s="2"/>
      <c r="AB1654" s="2"/>
      <c r="AC1654" s="2"/>
      <c r="AD1654" s="2"/>
      <c r="AE1654" s="2"/>
      <c r="AF1654" s="2"/>
      <c r="AG1654" s="2"/>
      <c r="AH1654" s="2"/>
      <c r="AI1654" s="2"/>
      <c r="AJ1654" s="2"/>
      <c r="AK1654" s="2"/>
      <c r="AL1654" s="2"/>
      <c r="AM1654" s="2"/>
      <c r="AN1654" s="2"/>
    </row>
    <row r="1655" spans="2:40">
      <c r="B1655" s="26">
        <v>3224</v>
      </c>
      <c r="C1655" s="26" t="str">
        <f t="shared" si="196"/>
        <v>Y</v>
      </c>
      <c r="D1655" s="26" t="b">
        <f t="shared" si="197"/>
        <v>1</v>
      </c>
      <c r="E1655" s="26" t="str">
        <f t="shared" si="198"/>
        <v>Y</v>
      </c>
      <c r="F1655" s="2" t="s">
        <v>10371</v>
      </c>
      <c r="G1655" s="2" t="str">
        <f t="shared" si="199"/>
        <v>ConTab_BOM_KP_Baseplates_3224</v>
      </c>
      <c r="H1655" s="16" t="s">
        <v>435</v>
      </c>
      <c r="I1655" s="16"/>
      <c r="J1655" s="16"/>
      <c r="K1655" s="31" t="s">
        <v>7701</v>
      </c>
      <c r="L1655" s="31" t="s">
        <v>7702</v>
      </c>
      <c r="M1655" s="31" t="s">
        <v>7703</v>
      </c>
      <c r="N1655" s="2" t="s">
        <v>8958</v>
      </c>
      <c r="O1655" s="2" t="s">
        <v>7814</v>
      </c>
      <c r="P1655" s="155" t="s">
        <v>7737</v>
      </c>
      <c r="Q1655" s="2" t="s">
        <v>8975</v>
      </c>
      <c r="R1655" s="2" t="s">
        <v>544</v>
      </c>
      <c r="S1655" s="159" t="s">
        <v>10370</v>
      </c>
      <c r="T1655" s="159">
        <v>3036</v>
      </c>
      <c r="U1655" s="159" t="s">
        <v>107</v>
      </c>
      <c r="V1655" s="3" t="s">
        <v>7709</v>
      </c>
      <c r="W1655" s="2">
        <v>350</v>
      </c>
      <c r="X1655" s="2"/>
      <c r="Y1655" s="2"/>
      <c r="Z1655" s="2"/>
      <c r="AA1655" s="2"/>
      <c r="AB1655" s="2"/>
      <c r="AC1655" s="2"/>
      <c r="AD1655" s="2"/>
      <c r="AE1655" s="2"/>
      <c r="AF1655" s="2"/>
      <c r="AG1655" s="2"/>
      <c r="AH1655" s="2"/>
      <c r="AI1655" s="2"/>
      <c r="AJ1655" s="2"/>
      <c r="AK1655" s="2"/>
      <c r="AL1655" s="2"/>
      <c r="AM1655" s="2"/>
      <c r="AN1655" s="2"/>
    </row>
    <row r="1656" spans="2:40">
      <c r="B1656" s="26">
        <v>3225</v>
      </c>
      <c r="C1656" s="26" t="str">
        <f t="shared" si="196"/>
        <v>Y</v>
      </c>
      <c r="D1656" s="26" t="b">
        <f t="shared" si="197"/>
        <v>1</v>
      </c>
      <c r="E1656" s="26" t="str">
        <f t="shared" si="198"/>
        <v>Y</v>
      </c>
      <c r="F1656" s="2" t="s">
        <v>10372</v>
      </c>
      <c r="G1656" s="2" t="str">
        <f t="shared" si="199"/>
        <v>ConTab_BOM_KP_Baseplates_3225</v>
      </c>
      <c r="H1656" s="16" t="s">
        <v>435</v>
      </c>
      <c r="I1656" s="16"/>
      <c r="J1656" s="16"/>
      <c r="K1656" s="31" t="s">
        <v>7701</v>
      </c>
      <c r="L1656" s="31" t="s">
        <v>7702</v>
      </c>
      <c r="M1656" s="31" t="s">
        <v>7703</v>
      </c>
      <c r="N1656" s="2" t="s">
        <v>8326</v>
      </c>
      <c r="O1656" s="2" t="s">
        <v>7814</v>
      </c>
      <c r="P1656" s="155" t="s">
        <v>7737</v>
      </c>
      <c r="Q1656" s="2" t="s">
        <v>8046</v>
      </c>
      <c r="R1656" s="2" t="s">
        <v>544</v>
      </c>
      <c r="S1656" s="159" t="s">
        <v>10373</v>
      </c>
      <c r="T1656" s="159">
        <v>2901</v>
      </c>
      <c r="U1656" s="159" t="s">
        <v>107</v>
      </c>
      <c r="V1656" s="3" t="s">
        <v>7709</v>
      </c>
      <c r="W1656" s="2">
        <v>350</v>
      </c>
      <c r="X1656" s="2"/>
      <c r="Y1656" s="2"/>
      <c r="Z1656" s="2"/>
      <c r="AA1656" s="2"/>
      <c r="AB1656" s="2"/>
      <c r="AC1656" s="2"/>
      <c r="AD1656" s="2"/>
      <c r="AE1656" s="2"/>
      <c r="AF1656" s="2"/>
      <c r="AG1656" s="2"/>
      <c r="AH1656" s="2"/>
      <c r="AI1656" s="2"/>
      <c r="AJ1656" s="2"/>
      <c r="AK1656" s="2"/>
      <c r="AL1656" s="2"/>
      <c r="AM1656" s="2"/>
      <c r="AN1656" s="2"/>
    </row>
    <row r="1657" spans="2:40">
      <c r="B1657" s="26">
        <v>3226</v>
      </c>
      <c r="C1657" s="26" t="str">
        <f t="shared" si="196"/>
        <v>Y</v>
      </c>
      <c r="D1657" s="26" t="b">
        <f t="shared" si="197"/>
        <v>1</v>
      </c>
      <c r="E1657" s="26" t="str">
        <f t="shared" si="198"/>
        <v>Y</v>
      </c>
      <c r="F1657" s="2" t="s">
        <v>10374</v>
      </c>
      <c r="G1657" s="2" t="str">
        <f t="shared" si="199"/>
        <v>ConTab_BOM_KP_Baseplates_3226</v>
      </c>
      <c r="H1657" s="16" t="s">
        <v>435</v>
      </c>
      <c r="I1657" s="16"/>
      <c r="J1657" s="16"/>
      <c r="K1657" s="31" t="s">
        <v>7701</v>
      </c>
      <c r="L1657" s="31" t="s">
        <v>7702</v>
      </c>
      <c r="M1657" s="31" t="s">
        <v>7703</v>
      </c>
      <c r="N1657" s="2" t="s">
        <v>8329</v>
      </c>
      <c r="O1657" s="2" t="s">
        <v>7814</v>
      </c>
      <c r="P1657" s="155" t="s">
        <v>7737</v>
      </c>
      <c r="Q1657" s="2" t="s">
        <v>8046</v>
      </c>
      <c r="R1657" s="2" t="s">
        <v>544</v>
      </c>
      <c r="S1657" s="159" t="s">
        <v>10373</v>
      </c>
      <c r="T1657" s="159">
        <v>2901</v>
      </c>
      <c r="U1657" s="159" t="s">
        <v>107</v>
      </c>
      <c r="V1657" s="3" t="s">
        <v>7709</v>
      </c>
      <c r="W1657" s="2">
        <v>350</v>
      </c>
      <c r="X1657" s="2"/>
      <c r="Y1657" s="2"/>
      <c r="Z1657" s="2"/>
      <c r="AA1657" s="2"/>
      <c r="AB1657" s="2"/>
      <c r="AC1657" s="2"/>
      <c r="AD1657" s="2"/>
      <c r="AE1657" s="2"/>
      <c r="AF1657" s="2"/>
      <c r="AG1657" s="2"/>
      <c r="AH1657" s="2"/>
      <c r="AI1657" s="2"/>
      <c r="AJ1657" s="2"/>
      <c r="AK1657" s="2"/>
      <c r="AL1657" s="2"/>
      <c r="AM1657" s="2"/>
      <c r="AN1657" s="2"/>
    </row>
    <row r="1658" spans="2:40">
      <c r="B1658" s="26">
        <v>3227</v>
      </c>
      <c r="C1658" s="26" t="str">
        <f t="shared" si="196"/>
        <v>Y</v>
      </c>
      <c r="D1658" s="26" t="b">
        <f t="shared" si="197"/>
        <v>1</v>
      </c>
      <c r="E1658" s="26" t="str">
        <f t="shared" si="198"/>
        <v>Y</v>
      </c>
      <c r="F1658" s="2" t="s">
        <v>10375</v>
      </c>
      <c r="G1658" s="2" t="str">
        <f t="shared" si="199"/>
        <v>ConTab_BOM_KP_Baseplates_3227</v>
      </c>
      <c r="H1658" s="16" t="s">
        <v>435</v>
      </c>
      <c r="I1658" s="16"/>
      <c r="J1658" s="16"/>
      <c r="K1658" s="31" t="s">
        <v>7701</v>
      </c>
      <c r="L1658" s="31" t="s">
        <v>7702</v>
      </c>
      <c r="M1658" s="31" t="s">
        <v>7703</v>
      </c>
      <c r="N1658" s="2" t="s">
        <v>8982</v>
      </c>
      <c r="O1658" s="2" t="s">
        <v>7814</v>
      </c>
      <c r="P1658" s="155" t="s">
        <v>7737</v>
      </c>
      <c r="Q1658" s="2" t="s">
        <v>8983</v>
      </c>
      <c r="R1658" s="2" t="s">
        <v>544</v>
      </c>
      <c r="S1658" s="159" t="s">
        <v>10376</v>
      </c>
      <c r="T1658" s="159">
        <v>4397</v>
      </c>
      <c r="U1658" s="159" t="s">
        <v>107</v>
      </c>
      <c r="V1658" s="3" t="s">
        <v>7709</v>
      </c>
      <c r="W1658" s="2">
        <v>420</v>
      </c>
      <c r="X1658" s="2"/>
      <c r="Y1658" s="2"/>
      <c r="Z1658" s="2"/>
      <c r="AA1658" s="2"/>
      <c r="AB1658" s="2"/>
      <c r="AC1658" s="2"/>
      <c r="AD1658" s="2"/>
      <c r="AE1658" s="2"/>
      <c r="AF1658" s="2"/>
      <c r="AG1658" s="2"/>
      <c r="AH1658" s="2"/>
      <c r="AI1658" s="2"/>
      <c r="AJ1658" s="2"/>
      <c r="AK1658" s="2"/>
      <c r="AL1658" s="2"/>
      <c r="AM1658" s="2"/>
      <c r="AN1658" s="2"/>
    </row>
    <row r="1659" spans="2:40">
      <c r="B1659" s="26">
        <v>3228</v>
      </c>
      <c r="C1659" s="26" t="str">
        <f t="shared" si="196"/>
        <v>Y</v>
      </c>
      <c r="D1659" s="26" t="b">
        <f t="shared" si="197"/>
        <v>1</v>
      </c>
      <c r="E1659" s="26" t="str">
        <f t="shared" si="198"/>
        <v>Y</v>
      </c>
      <c r="F1659" s="2" t="s">
        <v>10377</v>
      </c>
      <c r="G1659" s="2" t="str">
        <f t="shared" si="199"/>
        <v>ConTab_BOM_KP_Baseplates_3228</v>
      </c>
      <c r="H1659" s="16" t="s">
        <v>435</v>
      </c>
      <c r="I1659" s="16"/>
      <c r="J1659" s="16"/>
      <c r="K1659" s="31" t="s">
        <v>7701</v>
      </c>
      <c r="L1659" s="31" t="s">
        <v>7702</v>
      </c>
      <c r="M1659" s="31" t="s">
        <v>7703</v>
      </c>
      <c r="N1659" s="2" t="s">
        <v>8986</v>
      </c>
      <c r="O1659" s="2" t="s">
        <v>7814</v>
      </c>
      <c r="P1659" s="155" t="s">
        <v>7737</v>
      </c>
      <c r="Q1659" s="2" t="s">
        <v>8983</v>
      </c>
      <c r="R1659" s="2" t="s">
        <v>544</v>
      </c>
      <c r="S1659" s="159" t="s">
        <v>10378</v>
      </c>
      <c r="T1659" s="159">
        <v>4397</v>
      </c>
      <c r="U1659" s="159" t="s">
        <v>107</v>
      </c>
      <c r="V1659" s="3" t="s">
        <v>7709</v>
      </c>
      <c r="W1659" s="2">
        <v>420</v>
      </c>
      <c r="X1659" s="2"/>
      <c r="Y1659" s="2"/>
      <c r="Z1659" s="2"/>
      <c r="AA1659" s="2"/>
      <c r="AB1659" s="2"/>
      <c r="AC1659" s="2"/>
      <c r="AD1659" s="2"/>
      <c r="AE1659" s="2"/>
      <c r="AF1659" s="2"/>
      <c r="AG1659" s="2"/>
      <c r="AH1659" s="2"/>
      <c r="AI1659" s="2"/>
      <c r="AJ1659" s="2"/>
      <c r="AK1659" s="2"/>
      <c r="AL1659" s="2"/>
      <c r="AM1659" s="2"/>
      <c r="AN1659" s="2"/>
    </row>
    <row r="1660" spans="2:40">
      <c r="B1660" s="26">
        <v>3229</v>
      </c>
      <c r="C1660" s="26" t="str">
        <f t="shared" si="196"/>
        <v>Y</v>
      </c>
      <c r="D1660" s="26" t="b">
        <f t="shared" si="197"/>
        <v>1</v>
      </c>
      <c r="E1660" s="26" t="str">
        <f t="shared" si="198"/>
        <v>Y</v>
      </c>
      <c r="F1660" s="2" t="s">
        <v>10379</v>
      </c>
      <c r="G1660" s="2" t="str">
        <f t="shared" si="199"/>
        <v>ConTab_BOM_KP_Baseplates_3229</v>
      </c>
      <c r="H1660" s="16" t="s">
        <v>435</v>
      </c>
      <c r="I1660" s="16"/>
      <c r="J1660" s="16"/>
      <c r="K1660" s="31" t="s">
        <v>7701</v>
      </c>
      <c r="L1660" s="31" t="s">
        <v>7702</v>
      </c>
      <c r="M1660" s="31" t="s">
        <v>7703</v>
      </c>
      <c r="N1660" s="2" t="s">
        <v>8331</v>
      </c>
      <c r="O1660" s="2" t="s">
        <v>7814</v>
      </c>
      <c r="P1660" s="155" t="s">
        <v>7737</v>
      </c>
      <c r="Q1660" s="2" t="s">
        <v>8332</v>
      </c>
      <c r="R1660" s="2" t="s">
        <v>544</v>
      </c>
      <c r="S1660" s="159" t="s">
        <v>10380</v>
      </c>
      <c r="T1660" s="159">
        <v>4397</v>
      </c>
      <c r="U1660" s="159" t="s">
        <v>107</v>
      </c>
      <c r="V1660" s="3" t="s">
        <v>7709</v>
      </c>
      <c r="W1660" s="2">
        <v>420</v>
      </c>
      <c r="X1660" s="2"/>
      <c r="Y1660" s="2"/>
      <c r="Z1660" s="2"/>
      <c r="AA1660" s="2"/>
      <c r="AB1660" s="2"/>
      <c r="AC1660" s="2"/>
      <c r="AD1660" s="2"/>
      <c r="AE1660" s="2"/>
      <c r="AF1660" s="2"/>
      <c r="AG1660" s="2"/>
      <c r="AH1660" s="2"/>
      <c r="AI1660" s="2"/>
      <c r="AJ1660" s="2"/>
      <c r="AK1660" s="2"/>
      <c r="AL1660" s="2"/>
      <c r="AM1660" s="2"/>
      <c r="AN1660" s="2"/>
    </row>
    <row r="1661" spans="2:40">
      <c r="B1661" s="26">
        <v>3230</v>
      </c>
      <c r="C1661" s="26" t="str">
        <f t="shared" si="196"/>
        <v>Y</v>
      </c>
      <c r="D1661" s="26" t="b">
        <f t="shared" si="197"/>
        <v>1</v>
      </c>
      <c r="E1661" s="26" t="str">
        <f t="shared" si="198"/>
        <v>Y</v>
      </c>
      <c r="F1661" s="2" t="s">
        <v>10381</v>
      </c>
      <c r="G1661" s="2" t="str">
        <f t="shared" si="199"/>
        <v>ConTab_BOM_KP_Baseplates_3230</v>
      </c>
      <c r="H1661" s="16" t="s">
        <v>435</v>
      </c>
      <c r="I1661" s="16"/>
      <c r="J1661" s="16"/>
      <c r="K1661" s="31" t="s">
        <v>7701</v>
      </c>
      <c r="L1661" s="31" t="s">
        <v>7702</v>
      </c>
      <c r="M1661" s="31" t="s">
        <v>7703</v>
      </c>
      <c r="N1661" s="2" t="s">
        <v>8335</v>
      </c>
      <c r="O1661" s="2" t="s">
        <v>7814</v>
      </c>
      <c r="P1661" s="155" t="s">
        <v>7737</v>
      </c>
      <c r="Q1661" s="2" t="s">
        <v>8332</v>
      </c>
      <c r="R1661" s="2" t="s">
        <v>544</v>
      </c>
      <c r="S1661" s="159" t="s">
        <v>10382</v>
      </c>
      <c r="T1661" s="159">
        <v>4397</v>
      </c>
      <c r="U1661" s="159" t="s">
        <v>107</v>
      </c>
      <c r="V1661" s="3" t="s">
        <v>7709</v>
      </c>
      <c r="W1661" s="2">
        <v>420</v>
      </c>
      <c r="X1661" s="2"/>
      <c r="Y1661" s="2"/>
      <c r="Z1661" s="2"/>
      <c r="AA1661" s="2"/>
      <c r="AB1661" s="2"/>
      <c r="AC1661" s="2"/>
      <c r="AD1661" s="2"/>
      <c r="AE1661" s="2"/>
      <c r="AF1661" s="2"/>
      <c r="AG1661" s="2"/>
      <c r="AH1661" s="2"/>
      <c r="AI1661" s="2"/>
      <c r="AJ1661" s="2"/>
      <c r="AK1661" s="2"/>
      <c r="AL1661" s="2"/>
      <c r="AM1661" s="2"/>
      <c r="AN1661" s="2"/>
    </row>
    <row r="1662" spans="2:40">
      <c r="B1662" s="26">
        <v>3231</v>
      </c>
      <c r="C1662" s="26" t="str">
        <f t="shared" si="196"/>
        <v>Y</v>
      </c>
      <c r="D1662" s="26" t="b">
        <f t="shared" si="197"/>
        <v>1</v>
      </c>
      <c r="E1662" s="26" t="str">
        <f t="shared" si="198"/>
        <v>Y</v>
      </c>
      <c r="F1662" s="2" t="s">
        <v>10383</v>
      </c>
      <c r="G1662" s="2" t="str">
        <f t="shared" si="199"/>
        <v>ConTab_BOM_KP_Baseplates_3231</v>
      </c>
      <c r="H1662" s="16" t="s">
        <v>435</v>
      </c>
      <c r="I1662" s="16"/>
      <c r="J1662" s="16"/>
      <c r="K1662" s="31" t="s">
        <v>7701</v>
      </c>
      <c r="L1662" s="31" t="s">
        <v>7702</v>
      </c>
      <c r="M1662" s="31" t="s">
        <v>7703</v>
      </c>
      <c r="N1662" s="17" t="s">
        <v>9465</v>
      </c>
      <c r="O1662" s="2" t="s">
        <v>7814</v>
      </c>
      <c r="P1662" s="155" t="s">
        <v>7737</v>
      </c>
      <c r="Q1662" s="2" t="s">
        <v>8983</v>
      </c>
      <c r="R1662" s="2" t="s">
        <v>544</v>
      </c>
      <c r="S1662" s="159" t="s">
        <v>10384</v>
      </c>
      <c r="T1662" s="159">
        <v>4943</v>
      </c>
      <c r="U1662" s="159" t="s">
        <v>107</v>
      </c>
      <c r="V1662" s="3" t="s">
        <v>7709</v>
      </c>
      <c r="W1662" s="2">
        <v>600</v>
      </c>
      <c r="X1662" s="2"/>
      <c r="Y1662" s="2"/>
      <c r="Z1662" s="2"/>
      <c r="AA1662" s="2"/>
      <c r="AB1662" s="2"/>
      <c r="AC1662" s="2"/>
      <c r="AD1662" s="2"/>
      <c r="AE1662" s="2"/>
      <c r="AF1662" s="2"/>
      <c r="AG1662" s="2"/>
      <c r="AH1662" s="2"/>
      <c r="AI1662" s="2"/>
      <c r="AJ1662" s="2"/>
      <c r="AK1662" s="2"/>
      <c r="AL1662" s="2"/>
      <c r="AM1662" s="2"/>
      <c r="AN1662" s="2"/>
    </row>
    <row r="1663" spans="2:40">
      <c r="B1663" s="26">
        <v>3232</v>
      </c>
      <c r="C1663" s="26" t="str">
        <f t="shared" ref="C1663:C1691" si="200">IF(K1663 = "BaseplateSteel","Y","N")</f>
        <v>Y</v>
      </c>
      <c r="D1663" s="26" t="b">
        <f t="shared" ref="D1663:D1691" si="201">OR(P1663 = "Woods_Sureflex", P1663 = "Falk_T10_Grid")</f>
        <v>1</v>
      </c>
      <c r="E1663" s="26" t="str">
        <f t="shared" ref="E1663:E1691" si="202">IF(AND(C1663="Y", D1663=TRUE),"Y","N")</f>
        <v>Y</v>
      </c>
      <c r="F1663" s="2" t="s">
        <v>10385</v>
      </c>
      <c r="G1663" s="2" t="str">
        <f t="shared" ref="G1663:G1691" si="203">IF(E1663="Y",F1663,"")</f>
        <v>ConTab_BOM_KP_Baseplates_3232</v>
      </c>
      <c r="H1663" s="16" t="s">
        <v>435</v>
      </c>
      <c r="I1663" s="16"/>
      <c r="J1663" s="16"/>
      <c r="K1663" s="31" t="s">
        <v>7701</v>
      </c>
      <c r="L1663" s="31" t="s">
        <v>7702</v>
      </c>
      <c r="M1663" s="31" t="s">
        <v>7703</v>
      </c>
      <c r="N1663" s="8" t="s">
        <v>9743</v>
      </c>
      <c r="O1663" s="2" t="s">
        <v>7814</v>
      </c>
      <c r="P1663" s="155" t="s">
        <v>7737</v>
      </c>
      <c r="Q1663" s="2" t="s">
        <v>8983</v>
      </c>
      <c r="R1663" s="2" t="s">
        <v>544</v>
      </c>
      <c r="S1663" s="159" t="s">
        <v>10386</v>
      </c>
      <c r="T1663" s="159">
        <v>4943</v>
      </c>
      <c r="U1663" s="159" t="s">
        <v>107</v>
      </c>
      <c r="V1663" s="3" t="s">
        <v>7709</v>
      </c>
      <c r="W1663" s="2">
        <v>600</v>
      </c>
      <c r="X1663" s="2"/>
      <c r="Y1663" s="2"/>
      <c r="Z1663" s="2"/>
      <c r="AA1663" s="2"/>
      <c r="AB1663" s="2"/>
      <c r="AC1663" s="2"/>
      <c r="AD1663" s="2"/>
      <c r="AE1663" s="2"/>
      <c r="AF1663" s="2"/>
      <c r="AG1663" s="2"/>
      <c r="AH1663" s="2"/>
      <c r="AI1663" s="2"/>
      <c r="AJ1663" s="2"/>
      <c r="AK1663" s="2"/>
      <c r="AL1663" s="2"/>
      <c r="AM1663" s="2"/>
      <c r="AN1663" s="2"/>
    </row>
    <row r="1664" spans="2:40">
      <c r="B1664" s="26">
        <v>3251</v>
      </c>
      <c r="C1664" s="26" t="str">
        <f t="shared" si="200"/>
        <v>Y</v>
      </c>
      <c r="D1664" s="26" t="b">
        <f t="shared" si="201"/>
        <v>0</v>
      </c>
      <c r="E1664" s="26" t="str">
        <f t="shared" si="202"/>
        <v>N</v>
      </c>
      <c r="F1664" s="2" t="s">
        <v>10387</v>
      </c>
      <c r="G1664" s="2" t="str">
        <f t="shared" si="203"/>
        <v/>
      </c>
      <c r="H1664" s="16" t="s">
        <v>435</v>
      </c>
      <c r="I1664" s="16"/>
      <c r="J1664" s="16"/>
      <c r="K1664" s="31" t="s">
        <v>7701</v>
      </c>
      <c r="L1664" s="31" t="s">
        <v>7702</v>
      </c>
      <c r="M1664" s="31" t="s">
        <v>7703</v>
      </c>
      <c r="N1664" s="2" t="s">
        <v>7900</v>
      </c>
      <c r="O1664" s="2" t="s">
        <v>7814</v>
      </c>
      <c r="P1664" s="155" t="s">
        <v>7767</v>
      </c>
      <c r="Q1664" s="2" t="s">
        <v>8214</v>
      </c>
      <c r="R1664" s="2" t="s">
        <v>544</v>
      </c>
      <c r="S1664" s="159" t="s">
        <v>10388</v>
      </c>
      <c r="T1664" s="159">
        <v>2835</v>
      </c>
      <c r="U1664" s="159" t="s">
        <v>107</v>
      </c>
      <c r="V1664" s="3" t="s">
        <v>7709</v>
      </c>
      <c r="W1664" s="2">
        <v>205</v>
      </c>
      <c r="X1664" s="2"/>
      <c r="Y1664" s="2"/>
      <c r="Z1664" s="2"/>
      <c r="AA1664" s="2"/>
      <c r="AB1664" s="2"/>
      <c r="AC1664" s="2"/>
      <c r="AD1664" s="2"/>
      <c r="AE1664" s="2"/>
      <c r="AF1664" s="2"/>
      <c r="AG1664" s="2"/>
      <c r="AH1664" s="2"/>
      <c r="AI1664" s="2"/>
      <c r="AJ1664" s="2"/>
      <c r="AK1664" s="2"/>
      <c r="AL1664" s="2"/>
      <c r="AM1664" s="2"/>
      <c r="AN1664" s="2"/>
    </row>
    <row r="1665" spans="2:40">
      <c r="B1665" s="26">
        <v>3252</v>
      </c>
      <c r="C1665" s="26" t="str">
        <f t="shared" si="200"/>
        <v>Y</v>
      </c>
      <c r="D1665" s="26" t="b">
        <f t="shared" si="201"/>
        <v>0</v>
      </c>
      <c r="E1665" s="26" t="str">
        <f t="shared" si="202"/>
        <v>N</v>
      </c>
      <c r="F1665" s="2" t="s">
        <v>10389</v>
      </c>
      <c r="G1665" s="2" t="str">
        <f t="shared" si="203"/>
        <v/>
      </c>
      <c r="H1665" s="16" t="s">
        <v>435</v>
      </c>
      <c r="I1665" s="16"/>
      <c r="J1665" s="16"/>
      <c r="K1665" s="31" t="s">
        <v>7701</v>
      </c>
      <c r="L1665" s="31" t="s">
        <v>7702</v>
      </c>
      <c r="M1665" s="31" t="s">
        <v>7703</v>
      </c>
      <c r="N1665" s="2" t="s">
        <v>7903</v>
      </c>
      <c r="O1665" s="2" t="s">
        <v>7814</v>
      </c>
      <c r="P1665" s="155" t="s">
        <v>7767</v>
      </c>
      <c r="Q1665" s="2" t="s">
        <v>8214</v>
      </c>
      <c r="R1665" s="2" t="s">
        <v>544</v>
      </c>
      <c r="S1665" s="159" t="s">
        <v>10388</v>
      </c>
      <c r="T1665" s="159">
        <v>2835</v>
      </c>
      <c r="U1665" s="159" t="s">
        <v>107</v>
      </c>
      <c r="V1665" s="3" t="s">
        <v>7709</v>
      </c>
      <c r="W1665" s="2">
        <v>205</v>
      </c>
      <c r="X1665" s="2"/>
      <c r="Y1665" s="2"/>
      <c r="Z1665" s="2"/>
      <c r="AA1665" s="2"/>
      <c r="AB1665" s="2"/>
      <c r="AC1665" s="2"/>
      <c r="AD1665" s="2"/>
      <c r="AE1665" s="2"/>
      <c r="AF1665" s="2"/>
      <c r="AG1665" s="2"/>
      <c r="AH1665" s="2"/>
      <c r="AI1665" s="2"/>
      <c r="AJ1665" s="2"/>
      <c r="AK1665" s="2"/>
      <c r="AL1665" s="2"/>
      <c r="AM1665" s="2"/>
      <c r="AN1665" s="2"/>
    </row>
    <row r="1666" spans="2:40">
      <c r="B1666" s="26">
        <v>3253</v>
      </c>
      <c r="C1666" s="26" t="str">
        <f t="shared" si="200"/>
        <v>Y</v>
      </c>
      <c r="D1666" s="26" t="b">
        <f t="shared" si="201"/>
        <v>0</v>
      </c>
      <c r="E1666" s="26" t="str">
        <f t="shared" si="202"/>
        <v>N</v>
      </c>
      <c r="F1666" s="2" t="s">
        <v>10390</v>
      </c>
      <c r="G1666" s="2" t="str">
        <f t="shared" si="203"/>
        <v/>
      </c>
      <c r="H1666" s="16" t="s">
        <v>435</v>
      </c>
      <c r="I1666" s="16"/>
      <c r="J1666" s="16"/>
      <c r="K1666" s="31" t="s">
        <v>7701</v>
      </c>
      <c r="L1666" s="31" t="s">
        <v>7702</v>
      </c>
      <c r="M1666" s="31" t="s">
        <v>7703</v>
      </c>
      <c r="N1666" s="2" t="s">
        <v>8187</v>
      </c>
      <c r="O1666" s="2" t="s">
        <v>7814</v>
      </c>
      <c r="P1666" s="155" t="s">
        <v>7767</v>
      </c>
      <c r="Q1666" s="2" t="s">
        <v>8218</v>
      </c>
      <c r="R1666" s="2" t="s">
        <v>544</v>
      </c>
      <c r="S1666" s="159" t="s">
        <v>10391</v>
      </c>
      <c r="T1666" s="159">
        <v>2970</v>
      </c>
      <c r="U1666" s="159" t="s">
        <v>107</v>
      </c>
      <c r="V1666" s="3" t="s">
        <v>7709</v>
      </c>
      <c r="W1666" s="2">
        <v>240</v>
      </c>
      <c r="X1666" s="2"/>
      <c r="Y1666" s="2"/>
      <c r="Z1666" s="2"/>
      <c r="AA1666" s="2"/>
      <c r="AB1666" s="2"/>
      <c r="AC1666" s="2"/>
      <c r="AD1666" s="2"/>
      <c r="AE1666" s="2"/>
      <c r="AF1666" s="2"/>
      <c r="AG1666" s="2"/>
      <c r="AH1666" s="2"/>
      <c r="AI1666" s="2"/>
      <c r="AJ1666" s="2"/>
      <c r="AK1666" s="2"/>
      <c r="AL1666" s="2"/>
      <c r="AM1666" s="2"/>
      <c r="AN1666" s="2"/>
    </row>
    <row r="1667" spans="2:40">
      <c r="B1667" s="26">
        <v>3254</v>
      </c>
      <c r="C1667" s="26" t="str">
        <f t="shared" si="200"/>
        <v>Y</v>
      </c>
      <c r="D1667" s="26" t="b">
        <f t="shared" si="201"/>
        <v>0</v>
      </c>
      <c r="E1667" s="26" t="str">
        <f t="shared" si="202"/>
        <v>N</v>
      </c>
      <c r="F1667" s="2" t="s">
        <v>10392</v>
      </c>
      <c r="G1667" s="2" t="str">
        <f t="shared" si="203"/>
        <v/>
      </c>
      <c r="H1667" s="16" t="s">
        <v>435</v>
      </c>
      <c r="I1667" s="16"/>
      <c r="J1667" s="16"/>
      <c r="K1667" s="31" t="s">
        <v>7701</v>
      </c>
      <c r="L1667" s="31" t="s">
        <v>7702</v>
      </c>
      <c r="M1667" s="31" t="s">
        <v>7703</v>
      </c>
      <c r="N1667" s="2" t="s">
        <v>8191</v>
      </c>
      <c r="O1667" s="2" t="s">
        <v>7814</v>
      </c>
      <c r="P1667" s="155" t="s">
        <v>7767</v>
      </c>
      <c r="Q1667" s="2" t="s">
        <v>8218</v>
      </c>
      <c r="R1667" s="2" t="s">
        <v>544</v>
      </c>
      <c r="S1667" s="159" t="s">
        <v>10391</v>
      </c>
      <c r="T1667" s="159">
        <v>2970</v>
      </c>
      <c r="U1667" s="159" t="s">
        <v>107</v>
      </c>
      <c r="V1667" s="3" t="s">
        <v>7709</v>
      </c>
      <c r="W1667" s="2">
        <v>240</v>
      </c>
      <c r="X1667" s="2"/>
      <c r="Y1667" s="2"/>
      <c r="Z1667" s="2"/>
      <c r="AA1667" s="2"/>
      <c r="AB1667" s="2"/>
      <c r="AC1667" s="2"/>
      <c r="AD1667" s="2"/>
      <c r="AE1667" s="2"/>
      <c r="AF1667" s="2"/>
      <c r="AG1667" s="2"/>
      <c r="AH1667" s="2"/>
      <c r="AI1667" s="2"/>
      <c r="AJ1667" s="2"/>
      <c r="AK1667" s="2"/>
      <c r="AL1667" s="2"/>
      <c r="AM1667" s="2"/>
      <c r="AN1667" s="2"/>
    </row>
    <row r="1668" spans="2:40">
      <c r="B1668" s="26">
        <v>3255</v>
      </c>
      <c r="C1668" s="26" t="str">
        <f t="shared" si="200"/>
        <v>Y</v>
      </c>
      <c r="D1668" s="26" t="b">
        <f t="shared" si="201"/>
        <v>0</v>
      </c>
      <c r="E1668" s="26" t="str">
        <f t="shared" si="202"/>
        <v>N</v>
      </c>
      <c r="F1668" s="2" t="s">
        <v>10393</v>
      </c>
      <c r="G1668" s="2" t="str">
        <f t="shared" si="203"/>
        <v/>
      </c>
      <c r="H1668" s="16" t="s">
        <v>435</v>
      </c>
      <c r="I1668" s="16"/>
      <c r="J1668" s="16"/>
      <c r="K1668" s="31" t="s">
        <v>7701</v>
      </c>
      <c r="L1668" s="31" t="s">
        <v>7702</v>
      </c>
      <c r="M1668" s="31" t="s">
        <v>7703</v>
      </c>
      <c r="N1668" s="2" t="s">
        <v>8695</v>
      </c>
      <c r="O1668" s="2" t="s">
        <v>7814</v>
      </c>
      <c r="P1668" s="155" t="s">
        <v>7767</v>
      </c>
      <c r="Q1668" s="2" t="s">
        <v>8729</v>
      </c>
      <c r="R1668" s="2" t="s">
        <v>544</v>
      </c>
      <c r="S1668" s="159" t="s">
        <v>10394</v>
      </c>
      <c r="T1668" s="159">
        <v>3106</v>
      </c>
      <c r="U1668" s="159" t="s">
        <v>107</v>
      </c>
      <c r="V1668" s="3" t="s">
        <v>7709</v>
      </c>
      <c r="W1668" s="2">
        <v>270</v>
      </c>
      <c r="X1668" s="2"/>
      <c r="Y1668" s="2"/>
      <c r="Z1668" s="2"/>
      <c r="AA1668" s="2"/>
      <c r="AB1668" s="2"/>
      <c r="AC1668" s="2"/>
      <c r="AD1668" s="2"/>
      <c r="AE1668" s="2"/>
      <c r="AF1668" s="2"/>
      <c r="AG1668" s="2"/>
      <c r="AH1668" s="2"/>
      <c r="AI1668" s="2"/>
      <c r="AJ1668" s="2"/>
      <c r="AK1668" s="2"/>
      <c r="AL1668" s="2"/>
      <c r="AM1668" s="2"/>
      <c r="AN1668" s="2"/>
    </row>
    <row r="1669" spans="2:40">
      <c r="B1669" s="26">
        <v>3256</v>
      </c>
      <c r="C1669" s="26" t="str">
        <f t="shared" si="200"/>
        <v>Y</v>
      </c>
      <c r="D1669" s="26" t="b">
        <f t="shared" si="201"/>
        <v>0</v>
      </c>
      <c r="E1669" s="26" t="str">
        <f t="shared" si="202"/>
        <v>N</v>
      </c>
      <c r="F1669" s="2" t="s">
        <v>10395</v>
      </c>
      <c r="G1669" s="2" t="str">
        <f t="shared" si="203"/>
        <v/>
      </c>
      <c r="H1669" s="16" t="s">
        <v>435</v>
      </c>
      <c r="I1669" s="16"/>
      <c r="J1669" s="16"/>
      <c r="K1669" s="31" t="s">
        <v>7701</v>
      </c>
      <c r="L1669" s="31" t="s">
        <v>7702</v>
      </c>
      <c r="M1669" s="31" t="s">
        <v>7703</v>
      </c>
      <c r="N1669" s="2" t="s">
        <v>8699</v>
      </c>
      <c r="O1669" s="2" t="s">
        <v>7814</v>
      </c>
      <c r="P1669" s="155" t="s">
        <v>7767</v>
      </c>
      <c r="Q1669" s="2" t="s">
        <v>8729</v>
      </c>
      <c r="R1669" s="2" t="s">
        <v>544</v>
      </c>
      <c r="S1669" s="159" t="s">
        <v>10394</v>
      </c>
      <c r="T1669" s="159">
        <v>3106</v>
      </c>
      <c r="U1669" s="159" t="s">
        <v>107</v>
      </c>
      <c r="V1669" s="3" t="s">
        <v>7709</v>
      </c>
      <c r="W1669" s="2">
        <v>270</v>
      </c>
      <c r="X1669" s="2"/>
      <c r="Y1669" s="2"/>
      <c r="Z1669" s="2"/>
      <c r="AA1669" s="2"/>
      <c r="AB1669" s="2"/>
      <c r="AC1669" s="2"/>
      <c r="AD1669" s="2"/>
      <c r="AE1669" s="2"/>
      <c r="AF1669" s="2"/>
      <c r="AG1669" s="2"/>
      <c r="AH1669" s="2"/>
      <c r="AI1669" s="2"/>
      <c r="AJ1669" s="2"/>
      <c r="AK1669" s="2"/>
      <c r="AL1669" s="2"/>
      <c r="AM1669" s="2"/>
      <c r="AN1669" s="2"/>
    </row>
    <row r="1670" spans="2:40">
      <c r="B1670" s="26">
        <v>3257</v>
      </c>
      <c r="C1670" s="26" t="str">
        <f t="shared" si="200"/>
        <v>Y</v>
      </c>
      <c r="D1670" s="26" t="b">
        <f t="shared" si="201"/>
        <v>0</v>
      </c>
      <c r="E1670" s="26" t="str">
        <f t="shared" si="202"/>
        <v>N</v>
      </c>
      <c r="F1670" s="2" t="s">
        <v>10396</v>
      </c>
      <c r="G1670" s="2" t="str">
        <f t="shared" si="203"/>
        <v/>
      </c>
      <c r="H1670" s="16" t="s">
        <v>435</v>
      </c>
      <c r="I1670" s="16"/>
      <c r="J1670" s="16"/>
      <c r="K1670" s="31" t="s">
        <v>7701</v>
      </c>
      <c r="L1670" s="31" t="s">
        <v>7702</v>
      </c>
      <c r="M1670" s="31" t="s">
        <v>7703</v>
      </c>
      <c r="N1670" s="2" t="s">
        <v>8954</v>
      </c>
      <c r="O1670" s="2" t="s">
        <v>7814</v>
      </c>
      <c r="P1670" s="155" t="s">
        <v>7767</v>
      </c>
      <c r="Q1670" s="2" t="s">
        <v>9005</v>
      </c>
      <c r="R1670" s="2" t="s">
        <v>544</v>
      </c>
      <c r="S1670" s="159" t="s">
        <v>10397</v>
      </c>
      <c r="T1670" s="159">
        <v>3580</v>
      </c>
      <c r="U1670" s="159" t="s">
        <v>107</v>
      </c>
      <c r="V1670" s="3" t="s">
        <v>7709</v>
      </c>
      <c r="W1670" s="2">
        <v>350</v>
      </c>
      <c r="X1670" s="2"/>
      <c r="Y1670" s="2"/>
      <c r="Z1670" s="2"/>
      <c r="AA1670" s="2"/>
      <c r="AB1670" s="2"/>
      <c r="AC1670" s="2"/>
      <c r="AD1670" s="2"/>
      <c r="AE1670" s="2"/>
      <c r="AF1670" s="2"/>
      <c r="AG1670" s="2"/>
      <c r="AH1670" s="2"/>
      <c r="AI1670" s="2"/>
      <c r="AJ1670" s="2"/>
      <c r="AK1670" s="2"/>
      <c r="AL1670" s="2"/>
      <c r="AM1670" s="2"/>
      <c r="AN1670" s="2"/>
    </row>
    <row r="1671" spans="2:40">
      <c r="B1671" s="26">
        <v>3258</v>
      </c>
      <c r="C1671" s="26" t="str">
        <f t="shared" si="200"/>
        <v>Y</v>
      </c>
      <c r="D1671" s="26" t="b">
        <f t="shared" si="201"/>
        <v>0</v>
      </c>
      <c r="E1671" s="26" t="str">
        <f t="shared" si="202"/>
        <v>N</v>
      </c>
      <c r="F1671" s="2" t="s">
        <v>10398</v>
      </c>
      <c r="G1671" s="2" t="str">
        <f t="shared" si="203"/>
        <v/>
      </c>
      <c r="H1671" s="16" t="s">
        <v>435</v>
      </c>
      <c r="I1671" s="16"/>
      <c r="J1671" s="16"/>
      <c r="K1671" s="31" t="s">
        <v>7701</v>
      </c>
      <c r="L1671" s="31" t="s">
        <v>7702</v>
      </c>
      <c r="M1671" s="31" t="s">
        <v>7703</v>
      </c>
      <c r="N1671" s="2" t="s">
        <v>8958</v>
      </c>
      <c r="O1671" s="2" t="s">
        <v>7814</v>
      </c>
      <c r="P1671" s="155" t="s">
        <v>7767</v>
      </c>
      <c r="Q1671" s="2" t="s">
        <v>9005</v>
      </c>
      <c r="R1671" s="2" t="s">
        <v>544</v>
      </c>
      <c r="S1671" s="159" t="s">
        <v>10397</v>
      </c>
      <c r="T1671" s="159">
        <v>3580</v>
      </c>
      <c r="U1671" s="159" t="s">
        <v>107</v>
      </c>
      <c r="V1671" s="3" t="s">
        <v>7709</v>
      </c>
      <c r="W1671" s="2">
        <v>350</v>
      </c>
      <c r="X1671" s="2"/>
      <c r="Y1671" s="2"/>
      <c r="Z1671" s="2"/>
      <c r="AA1671" s="2"/>
      <c r="AB1671" s="2"/>
      <c r="AC1671" s="2"/>
      <c r="AD1671" s="2"/>
      <c r="AE1671" s="2"/>
      <c r="AF1671" s="2"/>
      <c r="AG1671" s="2"/>
      <c r="AH1671" s="2"/>
      <c r="AI1671" s="2"/>
      <c r="AJ1671" s="2"/>
      <c r="AK1671" s="2"/>
      <c r="AL1671" s="2"/>
      <c r="AM1671" s="2"/>
      <c r="AN1671" s="2"/>
    </row>
    <row r="1672" spans="2:40">
      <c r="B1672" s="26">
        <v>3259</v>
      </c>
      <c r="C1672" s="26" t="str">
        <f t="shared" si="200"/>
        <v>Y</v>
      </c>
      <c r="D1672" s="26" t="b">
        <f t="shared" si="201"/>
        <v>0</v>
      </c>
      <c r="E1672" s="26" t="str">
        <f t="shared" si="202"/>
        <v>N</v>
      </c>
      <c r="F1672" s="2" t="s">
        <v>10399</v>
      </c>
      <c r="G1672" s="2" t="str">
        <f t="shared" si="203"/>
        <v/>
      </c>
      <c r="H1672" s="16" t="s">
        <v>435</v>
      </c>
      <c r="I1672" s="16"/>
      <c r="J1672" s="16"/>
      <c r="K1672" s="31" t="s">
        <v>7701</v>
      </c>
      <c r="L1672" s="31" t="s">
        <v>7702</v>
      </c>
      <c r="M1672" s="31" t="s">
        <v>7703</v>
      </c>
      <c r="N1672" s="2" t="s">
        <v>8982</v>
      </c>
      <c r="O1672" s="2" t="s">
        <v>7814</v>
      </c>
      <c r="P1672" s="155" t="s">
        <v>7767</v>
      </c>
      <c r="Q1672" s="2" t="s">
        <v>9005</v>
      </c>
      <c r="R1672" s="2" t="s">
        <v>544</v>
      </c>
      <c r="S1672" s="159" t="s">
        <v>10400</v>
      </c>
      <c r="T1672" s="159">
        <v>4943</v>
      </c>
      <c r="U1672" s="159" t="s">
        <v>107</v>
      </c>
      <c r="V1672" s="3" t="s">
        <v>7709</v>
      </c>
      <c r="W1672" s="2">
        <v>420</v>
      </c>
      <c r="X1672" s="2"/>
      <c r="Y1672" s="2"/>
      <c r="Z1672" s="2"/>
      <c r="AA1672" s="2"/>
      <c r="AB1672" s="2"/>
      <c r="AC1672" s="2"/>
      <c r="AD1672" s="2"/>
      <c r="AE1672" s="2"/>
      <c r="AF1672" s="2"/>
      <c r="AG1672" s="2"/>
      <c r="AH1672" s="2"/>
      <c r="AI1672" s="2"/>
      <c r="AJ1672" s="2"/>
      <c r="AK1672" s="2"/>
      <c r="AL1672" s="2"/>
      <c r="AM1672" s="2"/>
      <c r="AN1672" s="2"/>
    </row>
    <row r="1673" spans="2:40">
      <c r="B1673" s="26">
        <v>3260</v>
      </c>
      <c r="C1673" s="26" t="str">
        <f t="shared" si="200"/>
        <v>Y</v>
      </c>
      <c r="D1673" s="26" t="b">
        <f t="shared" si="201"/>
        <v>0</v>
      </c>
      <c r="E1673" s="26" t="str">
        <f t="shared" si="202"/>
        <v>N</v>
      </c>
      <c r="F1673" s="2" t="s">
        <v>10401</v>
      </c>
      <c r="G1673" s="2" t="str">
        <f t="shared" si="203"/>
        <v/>
      </c>
      <c r="H1673" s="16" t="s">
        <v>435</v>
      </c>
      <c r="I1673" s="16"/>
      <c r="J1673" s="16"/>
      <c r="K1673" s="31" t="s">
        <v>7701</v>
      </c>
      <c r="L1673" s="31" t="s">
        <v>7702</v>
      </c>
      <c r="M1673" s="31" t="s">
        <v>7703</v>
      </c>
      <c r="N1673" s="2" t="s">
        <v>8986</v>
      </c>
      <c r="O1673" s="2" t="s">
        <v>7814</v>
      </c>
      <c r="P1673" s="155" t="s">
        <v>7767</v>
      </c>
      <c r="Q1673" s="2" t="s">
        <v>9005</v>
      </c>
      <c r="R1673" s="2" t="s">
        <v>544</v>
      </c>
      <c r="S1673" s="159" t="s">
        <v>10402</v>
      </c>
      <c r="T1673" s="159">
        <v>4943</v>
      </c>
      <c r="U1673" s="159" t="s">
        <v>107</v>
      </c>
      <c r="V1673" s="3" t="s">
        <v>7709</v>
      </c>
      <c r="W1673" s="2">
        <v>420</v>
      </c>
      <c r="X1673" s="2"/>
      <c r="Y1673" s="2"/>
      <c r="Z1673" s="2"/>
      <c r="AA1673" s="2"/>
      <c r="AB1673" s="2"/>
      <c r="AC1673" s="2"/>
      <c r="AD1673" s="2"/>
      <c r="AE1673" s="2"/>
      <c r="AF1673" s="2"/>
      <c r="AG1673" s="2"/>
      <c r="AH1673" s="2"/>
      <c r="AI1673" s="2"/>
      <c r="AJ1673" s="2"/>
      <c r="AK1673" s="2"/>
      <c r="AL1673" s="2"/>
      <c r="AM1673" s="2"/>
      <c r="AN1673" s="2"/>
    </row>
    <row r="1674" spans="2:40">
      <c r="B1674" s="26">
        <v>3261</v>
      </c>
      <c r="C1674" s="26" t="str">
        <f t="shared" si="200"/>
        <v>Y</v>
      </c>
      <c r="D1674" s="26" t="b">
        <f t="shared" si="201"/>
        <v>0</v>
      </c>
      <c r="E1674" s="26" t="str">
        <f t="shared" si="202"/>
        <v>N</v>
      </c>
      <c r="F1674" s="2" t="s">
        <v>10403</v>
      </c>
      <c r="G1674" s="2" t="str">
        <f t="shared" si="203"/>
        <v/>
      </c>
      <c r="H1674" s="16" t="s">
        <v>435</v>
      </c>
      <c r="I1674" s="16"/>
      <c r="J1674" s="16"/>
      <c r="K1674" s="31" t="s">
        <v>7701</v>
      </c>
      <c r="L1674" s="31" t="s">
        <v>7702</v>
      </c>
      <c r="M1674" s="31" t="s">
        <v>7703</v>
      </c>
      <c r="N1674" s="2" t="s">
        <v>7900</v>
      </c>
      <c r="O1674" s="2" t="s">
        <v>7814</v>
      </c>
      <c r="P1674" s="155" t="s">
        <v>7788</v>
      </c>
      <c r="Q1674" s="2" t="s">
        <v>7807</v>
      </c>
      <c r="R1674" s="2" t="s">
        <v>544</v>
      </c>
      <c r="S1674" s="159" t="s">
        <v>10404</v>
      </c>
      <c r="T1674" s="159">
        <v>2835</v>
      </c>
      <c r="U1674" s="159" t="s">
        <v>107</v>
      </c>
      <c r="V1674" s="3" t="s">
        <v>7709</v>
      </c>
      <c r="W1674" s="2">
        <v>205</v>
      </c>
      <c r="X1674" s="2"/>
      <c r="Y1674" s="2"/>
      <c r="Z1674" s="2"/>
      <c r="AA1674" s="2"/>
      <c r="AB1674" s="2"/>
      <c r="AC1674" s="2"/>
      <c r="AD1674" s="2"/>
      <c r="AE1674" s="2"/>
      <c r="AF1674" s="2"/>
      <c r="AG1674" s="2"/>
      <c r="AH1674" s="2"/>
      <c r="AI1674" s="2"/>
      <c r="AJ1674" s="2"/>
      <c r="AK1674" s="2"/>
      <c r="AL1674" s="2"/>
      <c r="AM1674" s="2"/>
      <c r="AN1674" s="2"/>
    </row>
    <row r="1675" spans="2:40">
      <c r="B1675" s="26">
        <v>3262</v>
      </c>
      <c r="C1675" s="26" t="str">
        <f t="shared" si="200"/>
        <v>Y</v>
      </c>
      <c r="D1675" s="26" t="b">
        <f t="shared" si="201"/>
        <v>0</v>
      </c>
      <c r="E1675" s="26" t="str">
        <f t="shared" si="202"/>
        <v>N</v>
      </c>
      <c r="F1675" s="2" t="s">
        <v>10405</v>
      </c>
      <c r="G1675" s="2" t="str">
        <f t="shared" si="203"/>
        <v/>
      </c>
      <c r="H1675" s="16" t="s">
        <v>435</v>
      </c>
      <c r="I1675" s="16"/>
      <c r="J1675" s="16"/>
      <c r="K1675" s="31" t="s">
        <v>7701</v>
      </c>
      <c r="L1675" s="31" t="s">
        <v>7702</v>
      </c>
      <c r="M1675" s="31" t="s">
        <v>7703</v>
      </c>
      <c r="N1675" s="2" t="s">
        <v>7903</v>
      </c>
      <c r="O1675" s="2" t="s">
        <v>7814</v>
      </c>
      <c r="P1675" s="155" t="s">
        <v>7788</v>
      </c>
      <c r="Q1675" s="2" t="s">
        <v>7807</v>
      </c>
      <c r="R1675" s="2" t="s">
        <v>544</v>
      </c>
      <c r="S1675" s="159" t="s">
        <v>10404</v>
      </c>
      <c r="T1675" s="159">
        <v>2835</v>
      </c>
      <c r="U1675" s="159" t="s">
        <v>107</v>
      </c>
      <c r="V1675" s="3" t="s">
        <v>7709</v>
      </c>
      <c r="W1675" s="2">
        <v>205</v>
      </c>
      <c r="X1675" s="2"/>
      <c r="Y1675" s="2"/>
      <c r="Z1675" s="2"/>
      <c r="AA1675" s="2"/>
      <c r="AB1675" s="2"/>
      <c r="AC1675" s="2"/>
      <c r="AD1675" s="2"/>
      <c r="AE1675" s="2"/>
      <c r="AF1675" s="2"/>
      <c r="AG1675" s="2"/>
      <c r="AH1675" s="2"/>
      <c r="AI1675" s="2"/>
      <c r="AJ1675" s="2"/>
      <c r="AK1675" s="2"/>
      <c r="AL1675" s="2"/>
      <c r="AM1675" s="2"/>
      <c r="AN1675" s="2"/>
    </row>
    <row r="1676" spans="2:40">
      <c r="B1676" s="26">
        <v>3263</v>
      </c>
      <c r="C1676" s="26" t="str">
        <f t="shared" si="200"/>
        <v>Y</v>
      </c>
      <c r="D1676" s="26" t="b">
        <f t="shared" si="201"/>
        <v>0</v>
      </c>
      <c r="E1676" s="26" t="str">
        <f t="shared" si="202"/>
        <v>N</v>
      </c>
      <c r="F1676" s="2" t="s">
        <v>10406</v>
      </c>
      <c r="G1676" s="2" t="str">
        <f t="shared" si="203"/>
        <v/>
      </c>
      <c r="H1676" s="16" t="s">
        <v>435</v>
      </c>
      <c r="I1676" s="16"/>
      <c r="J1676" s="16"/>
      <c r="K1676" s="31" t="s">
        <v>7701</v>
      </c>
      <c r="L1676" s="31" t="s">
        <v>7702</v>
      </c>
      <c r="M1676" s="31" t="s">
        <v>7703</v>
      </c>
      <c r="N1676" s="2" t="s">
        <v>8187</v>
      </c>
      <c r="O1676" s="2" t="s">
        <v>7814</v>
      </c>
      <c r="P1676" s="155" t="s">
        <v>7788</v>
      </c>
      <c r="Q1676" s="2" t="s">
        <v>8083</v>
      </c>
      <c r="R1676" s="2" t="s">
        <v>544</v>
      </c>
      <c r="S1676" s="159" t="s">
        <v>10407</v>
      </c>
      <c r="T1676" s="159">
        <v>2970</v>
      </c>
      <c r="U1676" s="159" t="s">
        <v>107</v>
      </c>
      <c r="V1676" s="3" t="s">
        <v>7709</v>
      </c>
      <c r="W1676" s="2">
        <v>240</v>
      </c>
      <c r="X1676" s="2"/>
      <c r="Y1676" s="2"/>
      <c r="Z1676" s="2"/>
      <c r="AA1676" s="2"/>
      <c r="AB1676" s="2"/>
      <c r="AC1676" s="2"/>
      <c r="AD1676" s="2"/>
      <c r="AE1676" s="2"/>
      <c r="AF1676" s="2"/>
      <c r="AG1676" s="2"/>
      <c r="AH1676" s="2"/>
      <c r="AI1676" s="2"/>
      <c r="AJ1676" s="2"/>
      <c r="AK1676" s="2"/>
      <c r="AL1676" s="2"/>
      <c r="AM1676" s="2"/>
      <c r="AN1676" s="2"/>
    </row>
    <row r="1677" spans="2:40">
      <c r="B1677" s="26">
        <v>3264</v>
      </c>
      <c r="C1677" s="26" t="str">
        <f t="shared" si="200"/>
        <v>Y</v>
      </c>
      <c r="D1677" s="26" t="b">
        <f t="shared" si="201"/>
        <v>0</v>
      </c>
      <c r="E1677" s="26" t="str">
        <f t="shared" si="202"/>
        <v>N</v>
      </c>
      <c r="F1677" s="2" t="s">
        <v>10408</v>
      </c>
      <c r="G1677" s="2" t="str">
        <f t="shared" si="203"/>
        <v/>
      </c>
      <c r="H1677" s="16" t="s">
        <v>435</v>
      </c>
      <c r="I1677" s="16"/>
      <c r="J1677" s="16"/>
      <c r="K1677" s="31" t="s">
        <v>7701</v>
      </c>
      <c r="L1677" s="31" t="s">
        <v>7702</v>
      </c>
      <c r="M1677" s="31" t="s">
        <v>7703</v>
      </c>
      <c r="N1677" s="2" t="s">
        <v>8191</v>
      </c>
      <c r="O1677" s="2" t="s">
        <v>7814</v>
      </c>
      <c r="P1677" s="155" t="s">
        <v>7788</v>
      </c>
      <c r="Q1677" s="2" t="s">
        <v>8083</v>
      </c>
      <c r="R1677" s="2" t="s">
        <v>544</v>
      </c>
      <c r="S1677" s="159" t="s">
        <v>10407</v>
      </c>
      <c r="T1677" s="159">
        <v>2970</v>
      </c>
      <c r="U1677" s="159" t="s">
        <v>107</v>
      </c>
      <c r="V1677" s="3" t="s">
        <v>7709</v>
      </c>
      <c r="W1677" s="2">
        <v>240</v>
      </c>
      <c r="X1677" s="2"/>
      <c r="Y1677" s="2"/>
      <c r="Z1677" s="2"/>
      <c r="AA1677" s="2"/>
      <c r="AB1677" s="2"/>
      <c r="AC1677" s="2"/>
      <c r="AD1677" s="2"/>
      <c r="AE1677" s="2"/>
      <c r="AF1677" s="2"/>
      <c r="AG1677" s="2"/>
      <c r="AH1677" s="2"/>
      <c r="AI1677" s="2"/>
      <c r="AJ1677" s="2"/>
      <c r="AK1677" s="2"/>
      <c r="AL1677" s="2"/>
      <c r="AM1677" s="2"/>
      <c r="AN1677" s="2"/>
    </row>
    <row r="1678" spans="2:40">
      <c r="B1678" s="26">
        <v>3265</v>
      </c>
      <c r="C1678" s="26" t="str">
        <f t="shared" si="200"/>
        <v>Y</v>
      </c>
      <c r="D1678" s="26" t="b">
        <f t="shared" si="201"/>
        <v>0</v>
      </c>
      <c r="E1678" s="26" t="str">
        <f t="shared" si="202"/>
        <v>N</v>
      </c>
      <c r="F1678" s="2" t="s">
        <v>10409</v>
      </c>
      <c r="G1678" s="2" t="str">
        <f t="shared" si="203"/>
        <v/>
      </c>
      <c r="H1678" s="16" t="s">
        <v>435</v>
      </c>
      <c r="I1678" s="16"/>
      <c r="J1678" s="16"/>
      <c r="K1678" s="31" t="s">
        <v>7701</v>
      </c>
      <c r="L1678" s="31" t="s">
        <v>7702</v>
      </c>
      <c r="M1678" s="31" t="s">
        <v>7703</v>
      </c>
      <c r="N1678" s="2" t="s">
        <v>8695</v>
      </c>
      <c r="O1678" s="2" t="s">
        <v>7814</v>
      </c>
      <c r="P1678" s="155" t="s">
        <v>7788</v>
      </c>
      <c r="Q1678" s="2" t="s">
        <v>8383</v>
      </c>
      <c r="R1678" s="2" t="s">
        <v>544</v>
      </c>
      <c r="S1678" s="159" t="s">
        <v>10410</v>
      </c>
      <c r="T1678" s="159">
        <v>3106</v>
      </c>
      <c r="U1678" s="159" t="s">
        <v>107</v>
      </c>
      <c r="V1678" s="3" t="s">
        <v>7709</v>
      </c>
      <c r="W1678" s="2">
        <v>270</v>
      </c>
      <c r="X1678" s="2"/>
      <c r="Y1678" s="2"/>
      <c r="Z1678" s="2"/>
      <c r="AA1678" s="2"/>
      <c r="AB1678" s="2"/>
      <c r="AC1678" s="2"/>
      <c r="AD1678" s="2"/>
      <c r="AE1678" s="2"/>
      <c r="AF1678" s="2"/>
      <c r="AG1678" s="2"/>
      <c r="AH1678" s="2"/>
      <c r="AI1678" s="2"/>
      <c r="AJ1678" s="2"/>
      <c r="AK1678" s="2"/>
      <c r="AL1678" s="2"/>
      <c r="AM1678" s="2"/>
      <c r="AN1678" s="2"/>
    </row>
    <row r="1679" spans="2:40">
      <c r="B1679" s="26">
        <v>3266</v>
      </c>
      <c r="C1679" s="26" t="str">
        <f t="shared" si="200"/>
        <v>Y</v>
      </c>
      <c r="D1679" s="26" t="b">
        <f t="shared" si="201"/>
        <v>0</v>
      </c>
      <c r="E1679" s="26" t="str">
        <f t="shared" si="202"/>
        <v>N</v>
      </c>
      <c r="F1679" s="2" t="s">
        <v>10411</v>
      </c>
      <c r="G1679" s="2" t="str">
        <f t="shared" si="203"/>
        <v/>
      </c>
      <c r="H1679" s="16" t="s">
        <v>435</v>
      </c>
      <c r="I1679" s="16"/>
      <c r="J1679" s="16"/>
      <c r="K1679" s="31" t="s">
        <v>7701</v>
      </c>
      <c r="L1679" s="31" t="s">
        <v>7702</v>
      </c>
      <c r="M1679" s="31" t="s">
        <v>7703</v>
      </c>
      <c r="N1679" s="2" t="s">
        <v>8699</v>
      </c>
      <c r="O1679" s="2" t="s">
        <v>7814</v>
      </c>
      <c r="P1679" s="155" t="s">
        <v>7788</v>
      </c>
      <c r="Q1679" s="2" t="s">
        <v>8383</v>
      </c>
      <c r="R1679" s="2" t="s">
        <v>544</v>
      </c>
      <c r="S1679" s="159" t="s">
        <v>10410</v>
      </c>
      <c r="T1679" s="159">
        <v>3106</v>
      </c>
      <c r="U1679" s="159" t="s">
        <v>107</v>
      </c>
      <c r="V1679" s="3" t="s">
        <v>7709</v>
      </c>
      <c r="W1679" s="2">
        <v>270</v>
      </c>
      <c r="X1679" s="2"/>
      <c r="Y1679" s="2"/>
      <c r="Z1679" s="2"/>
      <c r="AA1679" s="2"/>
      <c r="AB1679" s="2"/>
      <c r="AC1679" s="2"/>
      <c r="AD1679" s="2"/>
      <c r="AE1679" s="2"/>
      <c r="AF1679" s="2"/>
      <c r="AG1679" s="2"/>
      <c r="AH1679" s="2"/>
      <c r="AI1679" s="2"/>
      <c r="AJ1679" s="2"/>
      <c r="AK1679" s="2"/>
      <c r="AL1679" s="2"/>
      <c r="AM1679" s="2"/>
      <c r="AN1679" s="2"/>
    </row>
    <row r="1680" spans="2:40">
      <c r="B1680" s="26">
        <v>3267</v>
      </c>
      <c r="C1680" s="26" t="str">
        <f t="shared" si="200"/>
        <v>Y</v>
      </c>
      <c r="D1680" s="26" t="b">
        <f t="shared" si="201"/>
        <v>0</v>
      </c>
      <c r="E1680" s="26" t="str">
        <f t="shared" si="202"/>
        <v>N</v>
      </c>
      <c r="F1680" s="2" t="s">
        <v>10412</v>
      </c>
      <c r="G1680" s="2" t="str">
        <f t="shared" si="203"/>
        <v/>
      </c>
      <c r="H1680" s="16" t="s">
        <v>435</v>
      </c>
      <c r="I1680" s="16"/>
      <c r="J1680" s="16"/>
      <c r="K1680" s="31" t="s">
        <v>7701</v>
      </c>
      <c r="L1680" s="31" t="s">
        <v>7702</v>
      </c>
      <c r="M1680" s="31" t="s">
        <v>7703</v>
      </c>
      <c r="N1680" s="2" t="s">
        <v>7762</v>
      </c>
      <c r="O1680" s="2" t="s">
        <v>7814</v>
      </c>
      <c r="P1680" s="155" t="s">
        <v>7788</v>
      </c>
      <c r="Q1680" s="2" t="s">
        <v>7807</v>
      </c>
      <c r="R1680" s="2" t="s">
        <v>544</v>
      </c>
      <c r="S1680" s="159" t="s">
        <v>10413</v>
      </c>
      <c r="T1680" s="159">
        <v>3036</v>
      </c>
      <c r="U1680" s="159" t="s">
        <v>107</v>
      </c>
      <c r="V1680" s="3" t="s">
        <v>7709</v>
      </c>
      <c r="W1680" s="2">
        <v>270</v>
      </c>
      <c r="X1680" s="2"/>
      <c r="Y1680" s="2"/>
      <c r="Z1680" s="2"/>
      <c r="AA1680" s="2"/>
      <c r="AB1680" s="2"/>
      <c r="AC1680" s="2"/>
      <c r="AD1680" s="2"/>
      <c r="AE1680" s="2"/>
      <c r="AF1680" s="2"/>
      <c r="AG1680" s="2"/>
      <c r="AH1680" s="2"/>
      <c r="AI1680" s="2"/>
      <c r="AJ1680" s="2"/>
      <c r="AK1680" s="2"/>
      <c r="AL1680" s="2"/>
      <c r="AM1680" s="2"/>
      <c r="AN1680" s="2"/>
    </row>
    <row r="1681" spans="2:40">
      <c r="B1681" s="26">
        <v>3268</v>
      </c>
      <c r="C1681" s="26" t="str">
        <f t="shared" si="200"/>
        <v>Y</v>
      </c>
      <c r="D1681" s="26" t="b">
        <f t="shared" si="201"/>
        <v>0</v>
      </c>
      <c r="E1681" s="26" t="str">
        <f t="shared" si="202"/>
        <v>N</v>
      </c>
      <c r="F1681" s="2" t="s">
        <v>10414</v>
      </c>
      <c r="G1681" s="2" t="str">
        <f t="shared" si="203"/>
        <v/>
      </c>
      <c r="H1681" s="16" t="s">
        <v>435</v>
      </c>
      <c r="I1681" s="16"/>
      <c r="J1681" s="16"/>
      <c r="K1681" s="31" t="s">
        <v>7701</v>
      </c>
      <c r="L1681" s="31" t="s">
        <v>7702</v>
      </c>
      <c r="M1681" s="31" t="s">
        <v>7703</v>
      </c>
      <c r="N1681" s="2" t="s">
        <v>7765</v>
      </c>
      <c r="O1681" s="2" t="s">
        <v>7814</v>
      </c>
      <c r="P1681" s="155" t="s">
        <v>7788</v>
      </c>
      <c r="Q1681" s="2" t="s">
        <v>7807</v>
      </c>
      <c r="R1681" s="2" t="s">
        <v>544</v>
      </c>
      <c r="S1681" s="159" t="s">
        <v>10413</v>
      </c>
      <c r="T1681" s="159">
        <v>3036</v>
      </c>
      <c r="U1681" s="159" t="s">
        <v>107</v>
      </c>
      <c r="V1681" s="3" t="s">
        <v>7709</v>
      </c>
      <c r="W1681" s="2">
        <v>270</v>
      </c>
      <c r="X1681" s="2"/>
      <c r="Y1681" s="2"/>
      <c r="Z1681" s="2"/>
      <c r="AA1681" s="2"/>
      <c r="AB1681" s="2"/>
      <c r="AC1681" s="2"/>
      <c r="AD1681" s="2"/>
      <c r="AE1681" s="2"/>
      <c r="AF1681" s="2"/>
      <c r="AG1681" s="2"/>
      <c r="AH1681" s="2"/>
      <c r="AI1681" s="2"/>
      <c r="AJ1681" s="2"/>
      <c r="AK1681" s="2"/>
      <c r="AL1681" s="2"/>
      <c r="AM1681" s="2"/>
      <c r="AN1681" s="2"/>
    </row>
    <row r="1682" spans="2:40">
      <c r="B1682" s="26">
        <v>3269</v>
      </c>
      <c r="C1682" s="26" t="str">
        <f t="shared" si="200"/>
        <v>Y</v>
      </c>
      <c r="D1682" s="26" t="b">
        <f t="shared" si="201"/>
        <v>0</v>
      </c>
      <c r="E1682" s="26" t="str">
        <f t="shared" si="202"/>
        <v>N</v>
      </c>
      <c r="F1682" s="2" t="s">
        <v>10415</v>
      </c>
      <c r="G1682" s="2" t="str">
        <f t="shared" si="203"/>
        <v/>
      </c>
      <c r="H1682" s="16" t="s">
        <v>435</v>
      </c>
      <c r="I1682" s="16"/>
      <c r="J1682" s="16"/>
      <c r="K1682" s="31" t="s">
        <v>7701</v>
      </c>
      <c r="L1682" s="31" t="s">
        <v>7702</v>
      </c>
      <c r="M1682" s="31" t="s">
        <v>7703</v>
      </c>
      <c r="N1682" s="2" t="s">
        <v>8954</v>
      </c>
      <c r="O1682" s="2" t="s">
        <v>7814</v>
      </c>
      <c r="P1682" s="155" t="s">
        <v>7788</v>
      </c>
      <c r="Q1682" s="2" t="s">
        <v>9024</v>
      </c>
      <c r="R1682" s="2" t="s">
        <v>544</v>
      </c>
      <c r="S1682" s="159" t="s">
        <v>10416</v>
      </c>
      <c r="T1682" s="159">
        <v>3580</v>
      </c>
      <c r="U1682" s="159" t="s">
        <v>107</v>
      </c>
      <c r="V1682" s="3" t="s">
        <v>7709</v>
      </c>
      <c r="W1682" s="2">
        <v>350</v>
      </c>
      <c r="X1682" s="2"/>
      <c r="Y1682" s="2"/>
      <c r="Z1682" s="2"/>
      <c r="AA1682" s="2"/>
      <c r="AB1682" s="2"/>
      <c r="AC1682" s="2"/>
      <c r="AD1682" s="2"/>
      <c r="AE1682" s="2"/>
      <c r="AF1682" s="2"/>
      <c r="AG1682" s="2"/>
      <c r="AH1682" s="2"/>
      <c r="AI1682" s="2"/>
      <c r="AJ1682" s="2"/>
      <c r="AK1682" s="2"/>
      <c r="AL1682" s="2"/>
      <c r="AM1682" s="2"/>
      <c r="AN1682" s="2"/>
    </row>
    <row r="1683" spans="2:40">
      <c r="B1683" s="26">
        <v>3270</v>
      </c>
      <c r="C1683" s="26" t="str">
        <f t="shared" si="200"/>
        <v>Y</v>
      </c>
      <c r="D1683" s="26" t="b">
        <f t="shared" si="201"/>
        <v>0</v>
      </c>
      <c r="E1683" s="26" t="str">
        <f t="shared" si="202"/>
        <v>N</v>
      </c>
      <c r="F1683" s="2" t="s">
        <v>10417</v>
      </c>
      <c r="G1683" s="2" t="str">
        <f t="shared" si="203"/>
        <v/>
      </c>
      <c r="H1683" s="16" t="s">
        <v>435</v>
      </c>
      <c r="I1683" s="16"/>
      <c r="J1683" s="16"/>
      <c r="K1683" s="31" t="s">
        <v>7701</v>
      </c>
      <c r="L1683" s="31" t="s">
        <v>7702</v>
      </c>
      <c r="M1683" s="31" t="s">
        <v>7703</v>
      </c>
      <c r="N1683" s="2" t="s">
        <v>8958</v>
      </c>
      <c r="O1683" s="2" t="s">
        <v>7814</v>
      </c>
      <c r="P1683" s="155" t="s">
        <v>7788</v>
      </c>
      <c r="Q1683" s="2" t="s">
        <v>9024</v>
      </c>
      <c r="R1683" s="2" t="s">
        <v>544</v>
      </c>
      <c r="S1683" s="159" t="s">
        <v>10416</v>
      </c>
      <c r="T1683" s="159">
        <v>3580</v>
      </c>
      <c r="U1683" s="159" t="s">
        <v>107</v>
      </c>
      <c r="V1683" s="3" t="s">
        <v>7709</v>
      </c>
      <c r="W1683" s="2">
        <v>350</v>
      </c>
      <c r="X1683" s="2"/>
      <c r="Y1683" s="2"/>
      <c r="Z1683" s="2"/>
      <c r="AA1683" s="2"/>
      <c r="AB1683" s="2"/>
      <c r="AC1683" s="2"/>
      <c r="AD1683" s="2"/>
      <c r="AE1683" s="2"/>
      <c r="AF1683" s="2"/>
      <c r="AG1683" s="2"/>
      <c r="AH1683" s="2"/>
      <c r="AI1683" s="2"/>
      <c r="AJ1683" s="2"/>
      <c r="AK1683" s="2"/>
      <c r="AL1683" s="2"/>
      <c r="AM1683" s="2"/>
      <c r="AN1683" s="2"/>
    </row>
    <row r="1684" spans="2:40">
      <c r="B1684" s="26">
        <v>3271</v>
      </c>
      <c r="C1684" s="26" t="str">
        <f t="shared" si="200"/>
        <v>Y</v>
      </c>
      <c r="D1684" s="26" t="b">
        <f t="shared" si="201"/>
        <v>0</v>
      </c>
      <c r="E1684" s="26" t="str">
        <f t="shared" si="202"/>
        <v>N</v>
      </c>
      <c r="F1684" s="2" t="s">
        <v>10418</v>
      </c>
      <c r="G1684" s="2" t="str">
        <f t="shared" si="203"/>
        <v/>
      </c>
      <c r="H1684" s="16" t="s">
        <v>435</v>
      </c>
      <c r="I1684" s="16"/>
      <c r="J1684" s="16"/>
      <c r="K1684" s="31" t="s">
        <v>7701</v>
      </c>
      <c r="L1684" s="31" t="s">
        <v>7702</v>
      </c>
      <c r="M1684" s="31" t="s">
        <v>7703</v>
      </c>
      <c r="N1684" s="2" t="s">
        <v>8326</v>
      </c>
      <c r="O1684" s="2" t="s">
        <v>7814</v>
      </c>
      <c r="P1684" s="155" t="s">
        <v>7788</v>
      </c>
      <c r="Q1684" s="2" t="s">
        <v>8083</v>
      </c>
      <c r="R1684" s="2" t="s">
        <v>544</v>
      </c>
      <c r="S1684" s="159" t="s">
        <v>10419</v>
      </c>
      <c r="T1684" s="159">
        <v>3445</v>
      </c>
      <c r="U1684" s="159" t="s">
        <v>107</v>
      </c>
      <c r="V1684" s="3" t="s">
        <v>7709</v>
      </c>
      <c r="W1684" s="2">
        <v>350</v>
      </c>
      <c r="X1684" s="2"/>
      <c r="Y1684" s="2"/>
      <c r="Z1684" s="2"/>
      <c r="AA1684" s="2"/>
      <c r="AB1684" s="2"/>
      <c r="AC1684" s="2"/>
      <c r="AD1684" s="2"/>
      <c r="AE1684" s="2"/>
      <c r="AF1684" s="2"/>
      <c r="AG1684" s="2"/>
      <c r="AH1684" s="2"/>
      <c r="AI1684" s="2"/>
      <c r="AJ1684" s="2"/>
      <c r="AK1684" s="2"/>
      <c r="AL1684" s="2"/>
      <c r="AM1684" s="2"/>
      <c r="AN1684" s="2"/>
    </row>
    <row r="1685" spans="2:40">
      <c r="B1685" s="26">
        <v>3272</v>
      </c>
      <c r="C1685" s="26" t="str">
        <f t="shared" si="200"/>
        <v>Y</v>
      </c>
      <c r="D1685" s="26" t="b">
        <f t="shared" si="201"/>
        <v>0</v>
      </c>
      <c r="E1685" s="26" t="str">
        <f t="shared" si="202"/>
        <v>N</v>
      </c>
      <c r="F1685" s="2" t="s">
        <v>10420</v>
      </c>
      <c r="G1685" s="2" t="str">
        <f t="shared" si="203"/>
        <v/>
      </c>
      <c r="H1685" s="16" t="s">
        <v>435</v>
      </c>
      <c r="I1685" s="16"/>
      <c r="J1685" s="16"/>
      <c r="K1685" s="31" t="s">
        <v>7701</v>
      </c>
      <c r="L1685" s="31" t="s">
        <v>7702</v>
      </c>
      <c r="M1685" s="31" t="s">
        <v>7703</v>
      </c>
      <c r="N1685" s="2" t="s">
        <v>8329</v>
      </c>
      <c r="O1685" s="2" t="s">
        <v>7814</v>
      </c>
      <c r="P1685" s="155" t="s">
        <v>7788</v>
      </c>
      <c r="Q1685" s="2" t="s">
        <v>8083</v>
      </c>
      <c r="R1685" s="2" t="s">
        <v>544</v>
      </c>
      <c r="S1685" s="159" t="s">
        <v>10419</v>
      </c>
      <c r="T1685" s="159">
        <v>3445</v>
      </c>
      <c r="U1685" s="159" t="s">
        <v>107</v>
      </c>
      <c r="V1685" s="3" t="s">
        <v>7709</v>
      </c>
      <c r="W1685" s="2">
        <v>350</v>
      </c>
      <c r="X1685" s="2"/>
      <c r="Y1685" s="2"/>
      <c r="Z1685" s="2"/>
      <c r="AA1685" s="2"/>
      <c r="AB1685" s="2"/>
      <c r="AC1685" s="2"/>
      <c r="AD1685" s="2"/>
      <c r="AE1685" s="2"/>
      <c r="AF1685" s="2"/>
      <c r="AG1685" s="2"/>
      <c r="AH1685" s="2"/>
      <c r="AI1685" s="2"/>
      <c r="AJ1685" s="2"/>
      <c r="AK1685" s="2"/>
      <c r="AL1685" s="2"/>
      <c r="AM1685" s="2"/>
      <c r="AN1685" s="2"/>
    </row>
    <row r="1686" spans="2:40">
      <c r="B1686" s="26">
        <v>3273</v>
      </c>
      <c r="C1686" s="26" t="str">
        <f t="shared" si="200"/>
        <v>Y</v>
      </c>
      <c r="D1686" s="26" t="b">
        <f t="shared" si="201"/>
        <v>0</v>
      </c>
      <c r="E1686" s="26" t="str">
        <f t="shared" si="202"/>
        <v>N</v>
      </c>
      <c r="F1686" s="2" t="s">
        <v>10421</v>
      </c>
      <c r="G1686" s="2" t="str">
        <f t="shared" si="203"/>
        <v/>
      </c>
      <c r="H1686" s="16" t="s">
        <v>435</v>
      </c>
      <c r="I1686" s="16"/>
      <c r="J1686" s="16"/>
      <c r="K1686" s="31" t="s">
        <v>7701</v>
      </c>
      <c r="L1686" s="31" t="s">
        <v>7702</v>
      </c>
      <c r="M1686" s="31" t="s">
        <v>7703</v>
      </c>
      <c r="N1686" s="2" t="s">
        <v>8982</v>
      </c>
      <c r="O1686" s="2" t="s">
        <v>7814</v>
      </c>
      <c r="P1686" s="155" t="s">
        <v>7788</v>
      </c>
      <c r="Q1686" s="2" t="s">
        <v>9031</v>
      </c>
      <c r="R1686" s="2" t="s">
        <v>544</v>
      </c>
      <c r="S1686" s="159" t="s">
        <v>10422</v>
      </c>
      <c r="T1686" s="159">
        <v>4943</v>
      </c>
      <c r="U1686" s="159" t="s">
        <v>107</v>
      </c>
      <c r="V1686" s="3" t="s">
        <v>7709</v>
      </c>
      <c r="W1686" s="2">
        <v>420</v>
      </c>
      <c r="X1686" s="2"/>
      <c r="Y1686" s="2"/>
      <c r="Z1686" s="2"/>
      <c r="AA1686" s="2"/>
      <c r="AB1686" s="2"/>
      <c r="AC1686" s="2"/>
      <c r="AD1686" s="2"/>
      <c r="AE1686" s="2"/>
      <c r="AF1686" s="2"/>
      <c r="AG1686" s="2"/>
      <c r="AH1686" s="2"/>
      <c r="AI1686" s="2"/>
      <c r="AJ1686" s="2"/>
      <c r="AK1686" s="2"/>
      <c r="AL1686" s="2"/>
      <c r="AM1686" s="2"/>
      <c r="AN1686" s="2"/>
    </row>
    <row r="1687" spans="2:40">
      <c r="B1687" s="26">
        <v>3274</v>
      </c>
      <c r="C1687" s="26" t="str">
        <f t="shared" si="200"/>
        <v>Y</v>
      </c>
      <c r="D1687" s="26" t="b">
        <f t="shared" si="201"/>
        <v>0</v>
      </c>
      <c r="E1687" s="26" t="str">
        <f t="shared" si="202"/>
        <v>N</v>
      </c>
      <c r="F1687" s="2" t="s">
        <v>10423</v>
      </c>
      <c r="G1687" s="2" t="str">
        <f t="shared" si="203"/>
        <v/>
      </c>
      <c r="H1687" s="16" t="s">
        <v>435</v>
      </c>
      <c r="I1687" s="16"/>
      <c r="J1687" s="16"/>
      <c r="K1687" s="31" t="s">
        <v>7701</v>
      </c>
      <c r="L1687" s="31" t="s">
        <v>7702</v>
      </c>
      <c r="M1687" s="31" t="s">
        <v>7703</v>
      </c>
      <c r="N1687" s="2" t="s">
        <v>8986</v>
      </c>
      <c r="O1687" s="2" t="s">
        <v>7814</v>
      </c>
      <c r="P1687" s="155" t="s">
        <v>7788</v>
      </c>
      <c r="Q1687" s="2" t="s">
        <v>9031</v>
      </c>
      <c r="R1687" s="2" t="s">
        <v>544</v>
      </c>
      <c r="S1687" s="159" t="s">
        <v>10424</v>
      </c>
      <c r="T1687" s="159">
        <v>4943</v>
      </c>
      <c r="U1687" s="159" t="s">
        <v>107</v>
      </c>
      <c r="V1687" s="3" t="s">
        <v>7709</v>
      </c>
      <c r="W1687" s="2">
        <v>420</v>
      </c>
      <c r="X1687" s="2"/>
      <c r="Y1687" s="2"/>
      <c r="Z1687" s="2"/>
      <c r="AA1687" s="2"/>
      <c r="AB1687" s="2"/>
      <c r="AC1687" s="2"/>
      <c r="AD1687" s="2"/>
      <c r="AE1687" s="2"/>
      <c r="AF1687" s="2"/>
      <c r="AG1687" s="2"/>
      <c r="AH1687" s="2"/>
      <c r="AI1687" s="2"/>
      <c r="AJ1687" s="2"/>
      <c r="AK1687" s="2"/>
      <c r="AL1687" s="2"/>
      <c r="AM1687" s="2"/>
      <c r="AN1687" s="2"/>
    </row>
    <row r="1688" spans="2:40">
      <c r="B1688" s="26">
        <v>3275</v>
      </c>
      <c r="C1688" s="26" t="str">
        <f t="shared" si="200"/>
        <v>Y</v>
      </c>
      <c r="D1688" s="26" t="b">
        <f t="shared" si="201"/>
        <v>0</v>
      </c>
      <c r="E1688" s="26" t="str">
        <f t="shared" si="202"/>
        <v>N</v>
      </c>
      <c r="F1688" s="2" t="s">
        <v>10425</v>
      </c>
      <c r="G1688" s="2" t="str">
        <f t="shared" si="203"/>
        <v/>
      </c>
      <c r="H1688" s="16" t="s">
        <v>435</v>
      </c>
      <c r="I1688" s="16"/>
      <c r="J1688" s="16"/>
      <c r="K1688" s="31" t="s">
        <v>7701</v>
      </c>
      <c r="L1688" s="31" t="s">
        <v>7702</v>
      </c>
      <c r="M1688" s="31" t="s">
        <v>7703</v>
      </c>
      <c r="N1688" s="2" t="s">
        <v>8331</v>
      </c>
      <c r="O1688" s="2" t="s">
        <v>7814</v>
      </c>
      <c r="P1688" s="155" t="s">
        <v>7788</v>
      </c>
      <c r="Q1688" s="2" t="s">
        <v>8383</v>
      </c>
      <c r="R1688" s="2" t="s">
        <v>544</v>
      </c>
      <c r="S1688" s="159" t="s">
        <v>10426</v>
      </c>
      <c r="T1688" s="159">
        <v>4943</v>
      </c>
      <c r="U1688" s="159" t="s">
        <v>107</v>
      </c>
      <c r="V1688" s="3" t="s">
        <v>7709</v>
      </c>
      <c r="W1688" s="2">
        <v>420</v>
      </c>
      <c r="X1688" s="2"/>
      <c r="Y1688" s="2"/>
      <c r="Z1688" s="2"/>
      <c r="AA1688" s="2"/>
      <c r="AB1688" s="2"/>
      <c r="AC1688" s="2"/>
      <c r="AD1688" s="2"/>
      <c r="AE1688" s="2"/>
      <c r="AF1688" s="2"/>
      <c r="AG1688" s="2"/>
      <c r="AH1688" s="2"/>
      <c r="AI1688" s="2"/>
      <c r="AJ1688" s="2"/>
      <c r="AK1688" s="2"/>
      <c r="AL1688" s="2"/>
      <c r="AM1688" s="2"/>
      <c r="AN1688" s="2"/>
    </row>
    <row r="1689" spans="2:40">
      <c r="B1689" s="26">
        <v>3276</v>
      </c>
      <c r="C1689" s="26" t="str">
        <f t="shared" si="200"/>
        <v>Y</v>
      </c>
      <c r="D1689" s="26" t="b">
        <f t="shared" si="201"/>
        <v>0</v>
      </c>
      <c r="E1689" s="26" t="str">
        <f t="shared" si="202"/>
        <v>N</v>
      </c>
      <c r="F1689" s="2" t="s">
        <v>10427</v>
      </c>
      <c r="G1689" s="2" t="str">
        <f t="shared" si="203"/>
        <v/>
      </c>
      <c r="H1689" s="16" t="s">
        <v>435</v>
      </c>
      <c r="I1689" s="16"/>
      <c r="J1689" s="16"/>
      <c r="K1689" s="31" t="s">
        <v>7701</v>
      </c>
      <c r="L1689" s="31" t="s">
        <v>7702</v>
      </c>
      <c r="M1689" s="31" t="s">
        <v>7703</v>
      </c>
      <c r="N1689" s="2" t="s">
        <v>8335</v>
      </c>
      <c r="O1689" s="2" t="s">
        <v>7814</v>
      </c>
      <c r="P1689" s="155" t="s">
        <v>7788</v>
      </c>
      <c r="Q1689" s="2" t="s">
        <v>8383</v>
      </c>
      <c r="R1689" s="2" t="s">
        <v>544</v>
      </c>
      <c r="S1689" s="159" t="s">
        <v>10428</v>
      </c>
      <c r="T1689" s="159">
        <v>4943</v>
      </c>
      <c r="U1689" s="159" t="s">
        <v>107</v>
      </c>
      <c r="V1689" s="3" t="s">
        <v>7709</v>
      </c>
      <c r="W1689" s="2">
        <v>420</v>
      </c>
      <c r="X1689" s="2"/>
      <c r="Y1689" s="2"/>
      <c r="Z1689" s="2"/>
      <c r="AA1689" s="2"/>
      <c r="AB1689" s="2"/>
      <c r="AC1689" s="2"/>
      <c r="AD1689" s="2"/>
      <c r="AE1689" s="2"/>
      <c r="AF1689" s="2"/>
      <c r="AG1689" s="2"/>
      <c r="AH1689" s="2"/>
      <c r="AI1689" s="2"/>
      <c r="AJ1689" s="2"/>
      <c r="AK1689" s="2"/>
      <c r="AL1689" s="2"/>
      <c r="AM1689" s="2"/>
      <c r="AN1689" s="2"/>
    </row>
    <row r="1690" spans="2:40">
      <c r="B1690" s="26">
        <v>3277</v>
      </c>
      <c r="C1690" s="26" t="str">
        <f t="shared" si="200"/>
        <v>Y</v>
      </c>
      <c r="D1690" s="26" t="b">
        <f t="shared" si="201"/>
        <v>0</v>
      </c>
      <c r="E1690" s="26" t="str">
        <f t="shared" si="202"/>
        <v>N</v>
      </c>
      <c r="F1690" s="2" t="s">
        <v>10429</v>
      </c>
      <c r="G1690" s="2" t="str">
        <f t="shared" si="203"/>
        <v/>
      </c>
      <c r="H1690" s="16" t="s">
        <v>435</v>
      </c>
      <c r="I1690" s="16"/>
      <c r="J1690" s="16"/>
      <c r="K1690" s="31" t="s">
        <v>7701</v>
      </c>
      <c r="L1690" s="31" t="s">
        <v>7702</v>
      </c>
      <c r="M1690" s="31" t="s">
        <v>7703</v>
      </c>
      <c r="N1690" s="17" t="s">
        <v>9465</v>
      </c>
      <c r="O1690" s="2" t="s">
        <v>7814</v>
      </c>
      <c r="P1690" s="155" t="s">
        <v>7788</v>
      </c>
      <c r="Q1690" s="2" t="s">
        <v>9031</v>
      </c>
      <c r="R1690" s="2" t="s">
        <v>544</v>
      </c>
      <c r="S1690" s="159" t="s">
        <v>10430</v>
      </c>
      <c r="T1690" s="159">
        <v>5487</v>
      </c>
      <c r="U1690" s="159" t="s">
        <v>107</v>
      </c>
      <c r="V1690" s="3" t="s">
        <v>7709</v>
      </c>
      <c r="W1690" s="2">
        <v>600</v>
      </c>
      <c r="X1690" s="2"/>
      <c r="Y1690" s="2"/>
      <c r="Z1690" s="2"/>
      <c r="AA1690" s="2"/>
      <c r="AB1690" s="2"/>
      <c r="AC1690" s="2"/>
      <c r="AD1690" s="2"/>
      <c r="AE1690" s="2"/>
      <c r="AF1690" s="2"/>
      <c r="AG1690" s="2"/>
      <c r="AH1690" s="2"/>
      <c r="AI1690" s="2"/>
      <c r="AJ1690" s="2"/>
      <c r="AK1690" s="2"/>
      <c r="AL1690" s="2"/>
      <c r="AM1690" s="2"/>
      <c r="AN1690" s="2"/>
    </row>
    <row r="1691" spans="2:40">
      <c r="B1691" s="26">
        <v>3278</v>
      </c>
      <c r="C1691" s="26" t="str">
        <f t="shared" si="200"/>
        <v>Y</v>
      </c>
      <c r="D1691" s="26" t="b">
        <f t="shared" si="201"/>
        <v>0</v>
      </c>
      <c r="E1691" s="26" t="str">
        <f t="shared" si="202"/>
        <v>N</v>
      </c>
      <c r="F1691" s="2" t="s">
        <v>10431</v>
      </c>
      <c r="G1691" s="2" t="str">
        <f t="shared" si="203"/>
        <v/>
      </c>
      <c r="H1691" s="16" t="s">
        <v>435</v>
      </c>
      <c r="I1691" s="16"/>
      <c r="J1691" s="16"/>
      <c r="K1691" s="31" t="s">
        <v>7701</v>
      </c>
      <c r="L1691" s="31" t="s">
        <v>7702</v>
      </c>
      <c r="M1691" s="31" t="s">
        <v>7703</v>
      </c>
      <c r="N1691" s="8" t="s">
        <v>9743</v>
      </c>
      <c r="O1691" s="2" t="s">
        <v>7814</v>
      </c>
      <c r="P1691" s="155" t="s">
        <v>7788</v>
      </c>
      <c r="Q1691" s="2" t="s">
        <v>9031</v>
      </c>
      <c r="R1691" s="2" t="s">
        <v>544</v>
      </c>
      <c r="S1691" s="159" t="s">
        <v>10432</v>
      </c>
      <c r="T1691" s="159">
        <v>5487</v>
      </c>
      <c r="U1691" s="159" t="s">
        <v>107</v>
      </c>
      <c r="V1691" s="3" t="s">
        <v>7709</v>
      </c>
      <c r="W1691" s="2">
        <v>600</v>
      </c>
      <c r="X1691" s="2"/>
      <c r="Y1691" s="2"/>
      <c r="Z1691" s="2"/>
      <c r="AA1691" s="2"/>
      <c r="AB1691" s="2"/>
      <c r="AC1691" s="2"/>
      <c r="AD1691" s="2"/>
      <c r="AE1691" s="2"/>
      <c r="AF1691" s="2"/>
      <c r="AG1691" s="2"/>
      <c r="AH1691" s="2"/>
      <c r="AI1691" s="2"/>
      <c r="AJ1691" s="2"/>
      <c r="AK1691" s="2"/>
      <c r="AL1691" s="2"/>
      <c r="AM1691" s="2"/>
      <c r="AN1691" s="2"/>
    </row>
    <row r="1692" spans="2:40">
      <c r="B1692" s="26">
        <v>3343</v>
      </c>
      <c r="C1692" s="26" t="str">
        <f t="shared" ref="C1692:C1712" si="204">IF(K1692 = "BaseplateSteel","Y","N")</f>
        <v>N</v>
      </c>
      <c r="D1692" s="26" t="b">
        <f t="shared" ref="D1692:D1712" si="205">OR(P1692 = "Woods_Sureflex", P1692 = "Falk_T10_Grid")</f>
        <v>0</v>
      </c>
      <c r="E1692" s="26" t="str">
        <f t="shared" ref="E1692:E1712" si="206">IF(AND(C1692="Y", D1692=TRUE),"Y","N")</f>
        <v>N</v>
      </c>
      <c r="F1692" s="2" t="s">
        <v>10433</v>
      </c>
      <c r="G1692" s="2" t="str">
        <f t="shared" ref="G1692:G1712" si="207">IF(E1692="Y",F1692,"")</f>
        <v/>
      </c>
      <c r="H1692" s="16" t="s">
        <v>435</v>
      </c>
      <c r="I1692" s="16"/>
      <c r="J1692" s="16"/>
      <c r="K1692" s="8" t="s">
        <v>7887</v>
      </c>
      <c r="L1692" s="8" t="s">
        <v>7887</v>
      </c>
      <c r="M1692" s="31" t="s">
        <v>7888</v>
      </c>
      <c r="P1692" s="155"/>
      <c r="R1692" s="2" t="s">
        <v>544</v>
      </c>
      <c r="S1692" s="25" t="s">
        <v>10434</v>
      </c>
      <c r="T1692" s="159">
        <v>0</v>
      </c>
      <c r="U1692" s="159" t="s">
        <v>14326</v>
      </c>
      <c r="V1692" s="3" t="s">
        <v>552</v>
      </c>
      <c r="X1692" s="2"/>
      <c r="Y1692" s="2"/>
      <c r="Z1692" s="2"/>
      <c r="AA1692" s="2"/>
      <c r="AB1692" s="2"/>
      <c r="AC1692" s="2"/>
      <c r="AD1692" s="2"/>
      <c r="AE1692" s="2"/>
      <c r="AF1692" s="2"/>
      <c r="AG1692" s="2"/>
      <c r="AH1692" s="2"/>
      <c r="AI1692" s="2"/>
      <c r="AJ1692" s="2"/>
      <c r="AK1692" s="2"/>
      <c r="AL1692" s="2"/>
      <c r="AM1692" s="2"/>
      <c r="AN1692" s="2"/>
    </row>
    <row r="1693" spans="2:40">
      <c r="B1693" s="26">
        <v>3344</v>
      </c>
      <c r="C1693" s="26" t="str">
        <f t="shared" si="204"/>
        <v>Y</v>
      </c>
      <c r="D1693" s="26" t="b">
        <f t="shared" si="205"/>
        <v>1</v>
      </c>
      <c r="E1693" s="26" t="str">
        <f t="shared" si="206"/>
        <v>Y</v>
      </c>
      <c r="F1693" s="2" t="s">
        <v>10435</v>
      </c>
      <c r="G1693" s="2" t="str">
        <f t="shared" si="207"/>
        <v>ConTab_BOM_KP_Baseplates_3344</v>
      </c>
      <c r="H1693" s="16" t="s">
        <v>440</v>
      </c>
      <c r="I1693" s="16"/>
      <c r="J1693" s="16"/>
      <c r="K1693" s="31" t="s">
        <v>7701</v>
      </c>
      <c r="L1693" s="31" t="s">
        <v>7702</v>
      </c>
      <c r="M1693" s="31" t="s">
        <v>7703</v>
      </c>
      <c r="N1693" s="2" t="s">
        <v>8187</v>
      </c>
      <c r="O1693" s="2" t="s">
        <v>7705</v>
      </c>
      <c r="P1693" s="155" t="s">
        <v>7706</v>
      </c>
      <c r="Q1693" s="2" t="s">
        <v>8188</v>
      </c>
      <c r="R1693" s="2">
        <v>96700981</v>
      </c>
      <c r="S1693" s="159" t="s">
        <v>10436</v>
      </c>
      <c r="T1693" s="159">
        <v>2255</v>
      </c>
      <c r="U1693" s="159" t="s">
        <v>107</v>
      </c>
      <c r="V1693" s="3" t="s">
        <v>7709</v>
      </c>
      <c r="W1693" s="2">
        <v>320</v>
      </c>
      <c r="X1693" s="2"/>
      <c r="Y1693" s="2"/>
      <c r="Z1693" s="2"/>
      <c r="AA1693" s="2"/>
      <c r="AB1693" s="2"/>
      <c r="AC1693" s="2"/>
      <c r="AD1693" s="2"/>
      <c r="AE1693" s="2"/>
      <c r="AF1693" s="2"/>
      <c r="AG1693" s="2"/>
      <c r="AH1693" s="2"/>
      <c r="AI1693" s="2"/>
      <c r="AJ1693" s="2"/>
      <c r="AK1693" s="2"/>
      <c r="AL1693" s="2"/>
      <c r="AM1693" s="2"/>
      <c r="AN1693" s="2"/>
    </row>
    <row r="1694" spans="2:40">
      <c r="B1694" s="26">
        <v>3345</v>
      </c>
      <c r="C1694" s="26" t="str">
        <f t="shared" si="204"/>
        <v>Y</v>
      </c>
      <c r="D1694" s="26" t="b">
        <f t="shared" si="205"/>
        <v>1</v>
      </c>
      <c r="E1694" s="26" t="str">
        <f t="shared" si="206"/>
        <v>Y</v>
      </c>
      <c r="F1694" s="2" t="s">
        <v>10437</v>
      </c>
      <c r="G1694" s="2" t="str">
        <f t="shared" si="207"/>
        <v>ConTab_BOM_KP_Baseplates_3345</v>
      </c>
      <c r="H1694" s="16" t="s">
        <v>440</v>
      </c>
      <c r="I1694" s="16"/>
      <c r="J1694" s="16"/>
      <c r="K1694" s="31" t="s">
        <v>7701</v>
      </c>
      <c r="L1694" s="31" t="s">
        <v>7702</v>
      </c>
      <c r="M1694" s="31" t="s">
        <v>7703</v>
      </c>
      <c r="N1694" s="2" t="s">
        <v>8191</v>
      </c>
      <c r="O1694" s="2" t="s">
        <v>7705</v>
      </c>
      <c r="P1694" s="155" t="s">
        <v>7706</v>
      </c>
      <c r="Q1694" s="2" t="s">
        <v>8188</v>
      </c>
      <c r="R1694" s="2">
        <v>96700981</v>
      </c>
      <c r="S1694" s="159" t="s">
        <v>10436</v>
      </c>
      <c r="T1694" s="159">
        <v>2255</v>
      </c>
      <c r="U1694" s="159" t="s">
        <v>107</v>
      </c>
      <c r="V1694" s="3" t="s">
        <v>7709</v>
      </c>
      <c r="W1694" s="2">
        <v>320</v>
      </c>
      <c r="X1694" s="2"/>
      <c r="Y1694" s="2"/>
      <c r="Z1694" s="2"/>
      <c r="AA1694" s="2"/>
      <c r="AB1694" s="2"/>
      <c r="AC1694" s="2"/>
      <c r="AD1694" s="2"/>
      <c r="AE1694" s="2"/>
      <c r="AF1694" s="2"/>
      <c r="AG1694" s="2"/>
      <c r="AH1694" s="2"/>
      <c r="AI1694" s="2"/>
      <c r="AJ1694" s="2"/>
      <c r="AK1694" s="2"/>
      <c r="AL1694" s="2"/>
      <c r="AM1694" s="2"/>
      <c r="AN1694" s="2"/>
    </row>
    <row r="1695" spans="2:40">
      <c r="B1695" s="26">
        <v>3346</v>
      </c>
      <c r="C1695" s="26" t="str">
        <f t="shared" si="204"/>
        <v>Y</v>
      </c>
      <c r="D1695" s="26" t="b">
        <f t="shared" si="205"/>
        <v>1</v>
      </c>
      <c r="E1695" s="26" t="str">
        <f t="shared" si="206"/>
        <v>Y</v>
      </c>
      <c r="F1695" s="2" t="s">
        <v>10438</v>
      </c>
      <c r="G1695" s="2" t="str">
        <f t="shared" si="207"/>
        <v>ConTab_BOM_KP_Baseplates_3346</v>
      </c>
      <c r="H1695" s="16" t="s">
        <v>440</v>
      </c>
      <c r="I1695" s="16"/>
      <c r="J1695" s="16"/>
      <c r="K1695" s="31" t="s">
        <v>7701</v>
      </c>
      <c r="L1695" s="31" t="s">
        <v>7702</v>
      </c>
      <c r="M1695" s="31" t="s">
        <v>7703</v>
      </c>
      <c r="N1695" s="2" t="s">
        <v>8695</v>
      </c>
      <c r="O1695" s="2" t="s">
        <v>7705</v>
      </c>
      <c r="P1695" s="155" t="s">
        <v>7706</v>
      </c>
      <c r="Q1695" s="2" t="s">
        <v>8696</v>
      </c>
      <c r="R1695" s="2">
        <v>96700982</v>
      </c>
      <c r="S1695" s="159" t="s">
        <v>10439</v>
      </c>
      <c r="T1695" s="159">
        <v>2390</v>
      </c>
      <c r="U1695" s="159" t="s">
        <v>107</v>
      </c>
      <c r="V1695" s="3" t="s">
        <v>7709</v>
      </c>
      <c r="W1695" s="2">
        <v>340</v>
      </c>
      <c r="X1695" s="2"/>
      <c r="Y1695" s="2"/>
      <c r="Z1695" s="2"/>
      <c r="AA1695" s="2"/>
      <c r="AB1695" s="2"/>
      <c r="AC1695" s="2"/>
      <c r="AD1695" s="2"/>
      <c r="AE1695" s="2"/>
      <c r="AF1695" s="2"/>
      <c r="AG1695" s="2"/>
      <c r="AH1695" s="2"/>
      <c r="AI1695" s="2"/>
      <c r="AJ1695" s="2"/>
      <c r="AK1695" s="2"/>
      <c r="AL1695" s="2"/>
      <c r="AM1695" s="2"/>
      <c r="AN1695" s="2"/>
    </row>
    <row r="1696" spans="2:40">
      <c r="B1696" s="26">
        <v>3347</v>
      </c>
      <c r="C1696" s="26" t="str">
        <f t="shared" si="204"/>
        <v>Y</v>
      </c>
      <c r="D1696" s="26" t="b">
        <f t="shared" si="205"/>
        <v>1</v>
      </c>
      <c r="E1696" s="26" t="str">
        <f t="shared" si="206"/>
        <v>Y</v>
      </c>
      <c r="F1696" s="2" t="s">
        <v>10440</v>
      </c>
      <c r="G1696" s="2" t="str">
        <f t="shared" si="207"/>
        <v>ConTab_BOM_KP_Baseplates_3347</v>
      </c>
      <c r="H1696" s="16" t="s">
        <v>440</v>
      </c>
      <c r="I1696" s="16"/>
      <c r="J1696" s="16"/>
      <c r="K1696" s="31" t="s">
        <v>7701</v>
      </c>
      <c r="L1696" s="31" t="s">
        <v>7702</v>
      </c>
      <c r="M1696" s="31" t="s">
        <v>7703</v>
      </c>
      <c r="N1696" s="2" t="s">
        <v>8699</v>
      </c>
      <c r="O1696" s="2" t="s">
        <v>7705</v>
      </c>
      <c r="P1696" s="155" t="s">
        <v>7706</v>
      </c>
      <c r="Q1696" s="2" t="s">
        <v>8696</v>
      </c>
      <c r="R1696" s="2">
        <v>96700982</v>
      </c>
      <c r="S1696" s="159" t="s">
        <v>10439</v>
      </c>
      <c r="T1696" s="159">
        <v>2390</v>
      </c>
      <c r="U1696" s="159" t="s">
        <v>107</v>
      </c>
      <c r="V1696" s="3" t="s">
        <v>7709</v>
      </c>
      <c r="W1696" s="2">
        <v>650</v>
      </c>
      <c r="X1696" s="2"/>
      <c r="Y1696" s="2"/>
      <c r="Z1696" s="2"/>
      <c r="AA1696" s="2"/>
      <c r="AB1696" s="2"/>
      <c r="AC1696" s="2"/>
      <c r="AD1696" s="2"/>
      <c r="AE1696" s="2"/>
      <c r="AF1696" s="2"/>
      <c r="AG1696" s="2"/>
      <c r="AH1696" s="2"/>
      <c r="AI1696" s="2"/>
      <c r="AJ1696" s="2"/>
      <c r="AK1696" s="2"/>
      <c r="AL1696" s="2"/>
      <c r="AM1696" s="2"/>
      <c r="AN1696" s="2"/>
    </row>
    <row r="1697" spans="2:40">
      <c r="B1697" s="26">
        <v>3348</v>
      </c>
      <c r="C1697" s="26" t="str">
        <f t="shared" si="204"/>
        <v>Y</v>
      </c>
      <c r="D1697" s="26" t="b">
        <f t="shared" si="205"/>
        <v>1</v>
      </c>
      <c r="E1697" s="26" t="str">
        <f t="shared" si="206"/>
        <v>Y</v>
      </c>
      <c r="F1697" s="2" t="s">
        <v>10441</v>
      </c>
      <c r="G1697" s="2" t="str">
        <f t="shared" si="207"/>
        <v>ConTab_BOM_KP_Baseplates_3348</v>
      </c>
      <c r="H1697" s="16" t="s">
        <v>440</v>
      </c>
      <c r="I1697" s="16"/>
      <c r="J1697" s="16"/>
      <c r="K1697" s="31" t="s">
        <v>7701</v>
      </c>
      <c r="L1697" s="31" t="s">
        <v>7702</v>
      </c>
      <c r="M1697" s="31" t="s">
        <v>7703</v>
      </c>
      <c r="N1697" s="2" t="s">
        <v>8954</v>
      </c>
      <c r="O1697" s="2" t="s">
        <v>7705</v>
      </c>
      <c r="P1697" s="155" t="s">
        <v>7706</v>
      </c>
      <c r="Q1697" s="2" t="s">
        <v>8955</v>
      </c>
      <c r="R1697" s="2">
        <v>96700983</v>
      </c>
      <c r="S1697" s="159" t="s">
        <v>10442</v>
      </c>
      <c r="T1697" s="159">
        <v>2867</v>
      </c>
      <c r="U1697" s="159" t="s">
        <v>107</v>
      </c>
      <c r="V1697" s="3" t="s">
        <v>7709</v>
      </c>
      <c r="W1697" s="2">
        <v>380</v>
      </c>
      <c r="X1697" s="2"/>
      <c r="Y1697" s="2"/>
      <c r="Z1697" s="2"/>
      <c r="AA1697" s="2"/>
      <c r="AB1697" s="2"/>
      <c r="AC1697" s="2"/>
      <c r="AD1697" s="2"/>
      <c r="AE1697" s="2"/>
      <c r="AF1697" s="2"/>
      <c r="AG1697" s="2"/>
      <c r="AH1697" s="2"/>
      <c r="AI1697" s="2"/>
      <c r="AJ1697" s="2"/>
      <c r="AK1697" s="2"/>
      <c r="AL1697" s="2"/>
      <c r="AM1697" s="2"/>
      <c r="AN1697" s="2"/>
    </row>
    <row r="1698" spans="2:40">
      <c r="B1698" s="26">
        <v>3349</v>
      </c>
      <c r="C1698" s="26" t="str">
        <f t="shared" si="204"/>
        <v>Y</v>
      </c>
      <c r="D1698" s="26" t="b">
        <f t="shared" si="205"/>
        <v>1</v>
      </c>
      <c r="E1698" s="26" t="str">
        <f t="shared" si="206"/>
        <v>Y</v>
      </c>
      <c r="F1698" s="2" t="s">
        <v>10443</v>
      </c>
      <c r="G1698" s="2" t="str">
        <f t="shared" si="207"/>
        <v>ConTab_BOM_KP_Baseplates_3349</v>
      </c>
      <c r="H1698" s="16" t="s">
        <v>440</v>
      </c>
      <c r="I1698" s="16"/>
      <c r="J1698" s="16"/>
      <c r="K1698" s="31" t="s">
        <v>7701</v>
      </c>
      <c r="L1698" s="31" t="s">
        <v>7702</v>
      </c>
      <c r="M1698" s="31" t="s">
        <v>7703</v>
      </c>
      <c r="N1698" s="2" t="s">
        <v>8958</v>
      </c>
      <c r="O1698" s="2" t="s">
        <v>7705</v>
      </c>
      <c r="P1698" s="155" t="s">
        <v>7706</v>
      </c>
      <c r="Q1698" s="2" t="s">
        <v>8955</v>
      </c>
      <c r="R1698" s="2">
        <v>96700983</v>
      </c>
      <c r="S1698" s="159" t="s">
        <v>10442</v>
      </c>
      <c r="T1698" s="159">
        <v>2867</v>
      </c>
      <c r="U1698" s="159" t="s">
        <v>107</v>
      </c>
      <c r="V1698" s="3" t="s">
        <v>7709</v>
      </c>
      <c r="W1698" s="2">
        <v>380</v>
      </c>
      <c r="X1698" s="2"/>
      <c r="Y1698" s="2"/>
      <c r="Z1698" s="2"/>
      <c r="AA1698" s="2"/>
      <c r="AB1698" s="2"/>
      <c r="AC1698" s="2"/>
      <c r="AD1698" s="2"/>
      <c r="AE1698" s="2"/>
      <c r="AF1698" s="2"/>
      <c r="AG1698" s="2"/>
      <c r="AH1698" s="2"/>
      <c r="AI1698" s="2"/>
      <c r="AJ1698" s="2"/>
      <c r="AK1698" s="2"/>
      <c r="AL1698" s="2"/>
      <c r="AM1698" s="2"/>
      <c r="AN1698" s="2"/>
    </row>
    <row r="1699" spans="2:40">
      <c r="B1699" s="26">
        <v>3350</v>
      </c>
      <c r="C1699" s="26" t="str">
        <f t="shared" si="204"/>
        <v>Y</v>
      </c>
      <c r="D1699" s="26" t="b">
        <f t="shared" si="205"/>
        <v>1</v>
      </c>
      <c r="E1699" s="26" t="str">
        <f t="shared" si="206"/>
        <v>Y</v>
      </c>
      <c r="F1699" s="2" t="s">
        <v>10444</v>
      </c>
      <c r="G1699" s="2" t="str">
        <f t="shared" si="207"/>
        <v>ConTab_BOM_KP_Baseplates_3350</v>
      </c>
      <c r="H1699" s="16" t="s">
        <v>440</v>
      </c>
      <c r="I1699" s="16"/>
      <c r="J1699" s="16"/>
      <c r="K1699" s="31" t="s">
        <v>7701</v>
      </c>
      <c r="L1699" s="31" t="s">
        <v>7702</v>
      </c>
      <c r="M1699" s="31" t="s">
        <v>7703</v>
      </c>
      <c r="N1699" s="2" t="s">
        <v>8187</v>
      </c>
      <c r="O1699" s="2" t="s">
        <v>7705</v>
      </c>
      <c r="P1699" s="155" t="s">
        <v>7737</v>
      </c>
      <c r="Q1699" s="2" t="s">
        <v>8332</v>
      </c>
      <c r="R1699" s="2">
        <v>96700984</v>
      </c>
      <c r="S1699" s="159" t="s">
        <v>10445</v>
      </c>
      <c r="T1699" s="159">
        <v>2255</v>
      </c>
      <c r="U1699" s="159" t="s">
        <v>107</v>
      </c>
      <c r="V1699" s="3" t="s">
        <v>7709</v>
      </c>
      <c r="W1699" s="2">
        <v>320</v>
      </c>
      <c r="X1699" s="2"/>
      <c r="Y1699" s="2"/>
      <c r="Z1699" s="2"/>
      <c r="AA1699" s="2"/>
      <c r="AB1699" s="2"/>
      <c r="AC1699" s="2"/>
      <c r="AD1699" s="2"/>
      <c r="AE1699" s="2"/>
      <c r="AF1699" s="2"/>
      <c r="AG1699" s="2"/>
      <c r="AH1699" s="2"/>
      <c r="AI1699" s="2"/>
      <c r="AJ1699" s="2"/>
      <c r="AK1699" s="2"/>
      <c r="AL1699" s="2"/>
      <c r="AM1699" s="2"/>
      <c r="AN1699" s="2"/>
    </row>
    <row r="1700" spans="2:40">
      <c r="B1700" s="26">
        <v>3351</v>
      </c>
      <c r="C1700" s="26" t="str">
        <f t="shared" si="204"/>
        <v>Y</v>
      </c>
      <c r="D1700" s="26" t="b">
        <f t="shared" si="205"/>
        <v>1</v>
      </c>
      <c r="E1700" s="26" t="str">
        <f t="shared" si="206"/>
        <v>Y</v>
      </c>
      <c r="F1700" s="2" t="s">
        <v>10446</v>
      </c>
      <c r="G1700" s="2" t="str">
        <f t="shared" si="207"/>
        <v>ConTab_BOM_KP_Baseplates_3351</v>
      </c>
      <c r="H1700" s="16" t="s">
        <v>440</v>
      </c>
      <c r="I1700" s="16"/>
      <c r="J1700" s="16"/>
      <c r="K1700" s="31" t="s">
        <v>7701</v>
      </c>
      <c r="L1700" s="31" t="s">
        <v>7702</v>
      </c>
      <c r="M1700" s="31" t="s">
        <v>7703</v>
      </c>
      <c r="N1700" s="2" t="s">
        <v>8191</v>
      </c>
      <c r="O1700" s="2" t="s">
        <v>7705</v>
      </c>
      <c r="P1700" s="155" t="s">
        <v>7737</v>
      </c>
      <c r="Q1700" s="2" t="s">
        <v>8332</v>
      </c>
      <c r="R1700" s="2">
        <v>96700984</v>
      </c>
      <c r="S1700" s="159" t="s">
        <v>10445</v>
      </c>
      <c r="T1700" s="159">
        <v>2255</v>
      </c>
      <c r="U1700" s="159" t="s">
        <v>107</v>
      </c>
      <c r="V1700" s="3" t="s">
        <v>7709</v>
      </c>
      <c r="W1700" s="2">
        <v>320</v>
      </c>
      <c r="X1700" s="2"/>
      <c r="Y1700" s="2"/>
      <c r="Z1700" s="2"/>
      <c r="AA1700" s="2"/>
      <c r="AB1700" s="2"/>
      <c r="AC1700" s="2"/>
      <c r="AD1700" s="2"/>
      <c r="AE1700" s="2"/>
      <c r="AF1700" s="2"/>
      <c r="AG1700" s="2"/>
      <c r="AH1700" s="2"/>
      <c r="AI1700" s="2"/>
      <c r="AJ1700" s="2"/>
      <c r="AK1700" s="2"/>
      <c r="AL1700" s="2"/>
      <c r="AM1700" s="2"/>
      <c r="AN1700" s="2"/>
    </row>
    <row r="1701" spans="2:40">
      <c r="B1701" s="26">
        <v>3352</v>
      </c>
      <c r="C1701" s="26" t="str">
        <f t="shared" si="204"/>
        <v>Y</v>
      </c>
      <c r="D1701" s="26" t="b">
        <f t="shared" si="205"/>
        <v>1</v>
      </c>
      <c r="E1701" s="26" t="str">
        <f t="shared" si="206"/>
        <v>Y</v>
      </c>
      <c r="F1701" s="2" t="s">
        <v>10447</v>
      </c>
      <c r="G1701" s="2" t="str">
        <f t="shared" si="207"/>
        <v>ConTab_BOM_KP_Baseplates_3352</v>
      </c>
      <c r="H1701" s="16" t="s">
        <v>440</v>
      </c>
      <c r="I1701" s="16"/>
      <c r="J1701" s="16"/>
      <c r="K1701" s="31" t="s">
        <v>7701</v>
      </c>
      <c r="L1701" s="31" t="s">
        <v>7702</v>
      </c>
      <c r="M1701" s="31" t="s">
        <v>7703</v>
      </c>
      <c r="N1701" s="2" t="s">
        <v>8695</v>
      </c>
      <c r="O1701" s="2" t="s">
        <v>7705</v>
      </c>
      <c r="P1701" s="155" t="s">
        <v>7737</v>
      </c>
      <c r="Q1701" s="2" t="s">
        <v>8332</v>
      </c>
      <c r="R1701" s="2">
        <v>96700985</v>
      </c>
      <c r="S1701" s="159" t="s">
        <v>10448</v>
      </c>
      <c r="T1701" s="159">
        <v>2390</v>
      </c>
      <c r="U1701" s="159" t="s">
        <v>107</v>
      </c>
      <c r="V1701" s="3" t="s">
        <v>7709</v>
      </c>
      <c r="W1701" s="2">
        <v>340</v>
      </c>
      <c r="X1701" s="2"/>
      <c r="Y1701" s="2"/>
      <c r="Z1701" s="2"/>
      <c r="AA1701" s="2"/>
      <c r="AB1701" s="2"/>
      <c r="AC1701" s="2"/>
      <c r="AD1701" s="2"/>
      <c r="AE1701" s="2"/>
      <c r="AF1701" s="2"/>
      <c r="AG1701" s="2"/>
      <c r="AH1701" s="2"/>
      <c r="AI1701" s="2"/>
      <c r="AJ1701" s="2"/>
      <c r="AK1701" s="2"/>
      <c r="AL1701" s="2"/>
      <c r="AM1701" s="2"/>
      <c r="AN1701" s="2"/>
    </row>
    <row r="1702" spans="2:40">
      <c r="B1702" s="26">
        <v>3353</v>
      </c>
      <c r="C1702" s="26" t="str">
        <f t="shared" si="204"/>
        <v>Y</v>
      </c>
      <c r="D1702" s="26" t="b">
        <f t="shared" si="205"/>
        <v>1</v>
      </c>
      <c r="E1702" s="26" t="str">
        <f t="shared" si="206"/>
        <v>Y</v>
      </c>
      <c r="F1702" s="2" t="s">
        <v>10449</v>
      </c>
      <c r="G1702" s="2" t="str">
        <f t="shared" si="207"/>
        <v>ConTab_BOM_KP_Baseplates_3353</v>
      </c>
      <c r="H1702" s="16" t="s">
        <v>440</v>
      </c>
      <c r="I1702" s="16"/>
      <c r="J1702" s="16"/>
      <c r="K1702" s="31" t="s">
        <v>7701</v>
      </c>
      <c r="L1702" s="31" t="s">
        <v>7702</v>
      </c>
      <c r="M1702" s="31" t="s">
        <v>7703</v>
      </c>
      <c r="N1702" s="2" t="s">
        <v>8699</v>
      </c>
      <c r="O1702" s="2" t="s">
        <v>7705</v>
      </c>
      <c r="P1702" s="155" t="s">
        <v>7737</v>
      </c>
      <c r="Q1702" s="2" t="s">
        <v>8332</v>
      </c>
      <c r="R1702" s="2">
        <v>96700985</v>
      </c>
      <c r="S1702" s="159" t="s">
        <v>10448</v>
      </c>
      <c r="T1702" s="159">
        <v>2390</v>
      </c>
      <c r="U1702" s="159" t="s">
        <v>107</v>
      </c>
      <c r="V1702" s="3" t="s">
        <v>7709</v>
      </c>
      <c r="W1702" s="2">
        <v>650</v>
      </c>
      <c r="X1702" s="2"/>
      <c r="Y1702" s="2"/>
      <c r="Z1702" s="2"/>
      <c r="AA1702" s="2"/>
      <c r="AB1702" s="2"/>
      <c r="AC1702" s="2"/>
      <c r="AD1702" s="2"/>
      <c r="AE1702" s="2"/>
      <c r="AF1702" s="2"/>
      <c r="AG1702" s="2"/>
      <c r="AH1702" s="2"/>
      <c r="AI1702" s="2"/>
      <c r="AJ1702" s="2"/>
      <c r="AK1702" s="2"/>
      <c r="AL1702" s="2"/>
      <c r="AM1702" s="2"/>
      <c r="AN1702" s="2"/>
    </row>
    <row r="1703" spans="2:40">
      <c r="B1703" s="26">
        <v>3354</v>
      </c>
      <c r="C1703" s="26" t="str">
        <f t="shared" si="204"/>
        <v>Y</v>
      </c>
      <c r="D1703" s="26" t="b">
        <f t="shared" si="205"/>
        <v>1</v>
      </c>
      <c r="E1703" s="26" t="str">
        <f t="shared" si="206"/>
        <v>Y</v>
      </c>
      <c r="F1703" s="2" t="s">
        <v>10450</v>
      </c>
      <c r="G1703" s="2" t="str">
        <f t="shared" si="207"/>
        <v>ConTab_BOM_KP_Baseplates_3354</v>
      </c>
      <c r="H1703" s="16" t="s">
        <v>440</v>
      </c>
      <c r="I1703" s="16"/>
      <c r="J1703" s="16"/>
      <c r="K1703" s="31" t="s">
        <v>7701</v>
      </c>
      <c r="L1703" s="31" t="s">
        <v>7702</v>
      </c>
      <c r="M1703" s="31" t="s">
        <v>7703</v>
      </c>
      <c r="N1703" s="2" t="s">
        <v>8954</v>
      </c>
      <c r="O1703" s="2" t="s">
        <v>7705</v>
      </c>
      <c r="P1703" s="155" t="s">
        <v>7737</v>
      </c>
      <c r="Q1703" s="2" t="s">
        <v>8975</v>
      </c>
      <c r="R1703" s="2">
        <v>96700986</v>
      </c>
      <c r="S1703" s="159" t="s">
        <v>10451</v>
      </c>
      <c r="T1703" s="159">
        <v>2867</v>
      </c>
      <c r="U1703" s="159" t="s">
        <v>107</v>
      </c>
      <c r="V1703" s="3" t="s">
        <v>7709</v>
      </c>
      <c r="W1703" s="2">
        <v>380</v>
      </c>
      <c r="X1703" s="2"/>
      <c r="Y1703" s="2"/>
      <c r="Z1703" s="2"/>
      <c r="AA1703" s="2"/>
      <c r="AB1703" s="2"/>
      <c r="AC1703" s="2"/>
      <c r="AD1703" s="2"/>
      <c r="AE1703" s="2"/>
      <c r="AF1703" s="2"/>
      <c r="AG1703" s="2"/>
      <c r="AH1703" s="2"/>
      <c r="AI1703" s="2"/>
      <c r="AJ1703" s="2"/>
      <c r="AK1703" s="2"/>
      <c r="AL1703" s="2"/>
      <c r="AM1703" s="2"/>
      <c r="AN1703" s="2"/>
    </row>
    <row r="1704" spans="2:40">
      <c r="B1704" s="26">
        <v>3355</v>
      </c>
      <c r="C1704" s="26" t="str">
        <f t="shared" si="204"/>
        <v>Y</v>
      </c>
      <c r="D1704" s="26" t="b">
        <f t="shared" si="205"/>
        <v>1</v>
      </c>
      <c r="E1704" s="26" t="str">
        <f t="shared" si="206"/>
        <v>Y</v>
      </c>
      <c r="F1704" s="2" t="s">
        <v>10452</v>
      </c>
      <c r="G1704" s="2" t="str">
        <f t="shared" si="207"/>
        <v>ConTab_BOM_KP_Baseplates_3355</v>
      </c>
      <c r="H1704" s="16" t="s">
        <v>440</v>
      </c>
      <c r="I1704" s="16"/>
      <c r="J1704" s="16"/>
      <c r="K1704" s="31" t="s">
        <v>7701</v>
      </c>
      <c r="L1704" s="31" t="s">
        <v>7702</v>
      </c>
      <c r="M1704" s="31" t="s">
        <v>7703</v>
      </c>
      <c r="N1704" s="2" t="s">
        <v>8958</v>
      </c>
      <c r="O1704" s="2" t="s">
        <v>7705</v>
      </c>
      <c r="P1704" s="155" t="s">
        <v>7737</v>
      </c>
      <c r="Q1704" s="2" t="s">
        <v>8975</v>
      </c>
      <c r="R1704" s="2">
        <v>96700986</v>
      </c>
      <c r="S1704" s="159" t="s">
        <v>10451</v>
      </c>
      <c r="T1704" s="159">
        <v>2867</v>
      </c>
      <c r="U1704" s="159" t="s">
        <v>107</v>
      </c>
      <c r="V1704" s="3" t="s">
        <v>7709</v>
      </c>
      <c r="W1704" s="2">
        <v>380</v>
      </c>
      <c r="X1704" s="2"/>
      <c r="Y1704" s="2"/>
      <c r="Z1704" s="2"/>
      <c r="AA1704" s="2"/>
      <c r="AB1704" s="2"/>
      <c r="AC1704" s="2"/>
      <c r="AD1704" s="2"/>
      <c r="AE1704" s="2"/>
      <c r="AF1704" s="2"/>
      <c r="AG1704" s="2"/>
      <c r="AH1704" s="2"/>
      <c r="AI1704" s="2"/>
      <c r="AJ1704" s="2"/>
      <c r="AK1704" s="2"/>
      <c r="AL1704" s="2"/>
      <c r="AM1704" s="2"/>
      <c r="AN1704" s="2"/>
    </row>
    <row r="1705" spans="2:40">
      <c r="B1705" s="26">
        <v>3356</v>
      </c>
      <c r="C1705" s="26" t="str">
        <f t="shared" si="204"/>
        <v>Y</v>
      </c>
      <c r="D1705" s="26" t="b">
        <f t="shared" si="205"/>
        <v>1</v>
      </c>
      <c r="E1705" s="26" t="str">
        <f t="shared" si="206"/>
        <v>Y</v>
      </c>
      <c r="F1705" s="2" t="s">
        <v>10453</v>
      </c>
      <c r="G1705" s="2" t="str">
        <f t="shared" si="207"/>
        <v>ConTab_BOM_KP_Baseplates_3356</v>
      </c>
      <c r="H1705" s="16" t="s">
        <v>440</v>
      </c>
      <c r="I1705" s="16"/>
      <c r="J1705" s="16"/>
      <c r="K1705" s="31" t="s">
        <v>7701</v>
      </c>
      <c r="L1705" s="31" t="s">
        <v>7702</v>
      </c>
      <c r="M1705" s="31" t="s">
        <v>7703</v>
      </c>
      <c r="N1705" s="2" t="s">
        <v>8326</v>
      </c>
      <c r="O1705" s="2" t="s">
        <v>7705</v>
      </c>
      <c r="P1705" s="155" t="s">
        <v>7737</v>
      </c>
      <c r="Q1705" s="2" t="s">
        <v>8332</v>
      </c>
      <c r="R1705" s="2">
        <v>96700987</v>
      </c>
      <c r="S1705" s="159" t="s">
        <v>10454</v>
      </c>
      <c r="T1705" s="159">
        <v>2730</v>
      </c>
      <c r="U1705" s="159" t="s">
        <v>107</v>
      </c>
      <c r="V1705" s="3" t="s">
        <v>7709</v>
      </c>
      <c r="W1705" s="2">
        <v>380</v>
      </c>
      <c r="X1705" s="2"/>
      <c r="Y1705" s="2"/>
      <c r="Z1705" s="2"/>
      <c r="AA1705" s="2"/>
      <c r="AB1705" s="2"/>
      <c r="AC1705" s="2"/>
      <c r="AD1705" s="2"/>
      <c r="AE1705" s="2"/>
      <c r="AF1705" s="2"/>
      <c r="AG1705" s="2"/>
      <c r="AH1705" s="2"/>
      <c r="AI1705" s="2"/>
      <c r="AJ1705" s="2"/>
      <c r="AK1705" s="2"/>
      <c r="AL1705" s="2"/>
      <c r="AM1705" s="2"/>
      <c r="AN1705" s="2"/>
    </row>
    <row r="1706" spans="2:40">
      <c r="B1706" s="26">
        <v>3357</v>
      </c>
      <c r="C1706" s="26" t="str">
        <f t="shared" si="204"/>
        <v>Y</v>
      </c>
      <c r="D1706" s="26" t="b">
        <f t="shared" si="205"/>
        <v>1</v>
      </c>
      <c r="E1706" s="26" t="str">
        <f t="shared" si="206"/>
        <v>Y</v>
      </c>
      <c r="F1706" s="2" t="s">
        <v>10455</v>
      </c>
      <c r="G1706" s="2" t="str">
        <f t="shared" si="207"/>
        <v>ConTab_BOM_KP_Baseplates_3357</v>
      </c>
      <c r="H1706" s="16" t="s">
        <v>440</v>
      </c>
      <c r="I1706" s="16"/>
      <c r="J1706" s="16"/>
      <c r="K1706" s="31" t="s">
        <v>7701</v>
      </c>
      <c r="L1706" s="31" t="s">
        <v>7702</v>
      </c>
      <c r="M1706" s="31" t="s">
        <v>7703</v>
      </c>
      <c r="N1706" s="2" t="s">
        <v>8329</v>
      </c>
      <c r="O1706" s="2" t="s">
        <v>7705</v>
      </c>
      <c r="P1706" s="155" t="s">
        <v>7737</v>
      </c>
      <c r="Q1706" s="2" t="s">
        <v>8332</v>
      </c>
      <c r="R1706" s="2">
        <v>96700987</v>
      </c>
      <c r="S1706" s="159" t="s">
        <v>10454</v>
      </c>
      <c r="T1706" s="159">
        <v>2730</v>
      </c>
      <c r="U1706" s="159" t="s">
        <v>107</v>
      </c>
      <c r="V1706" s="3" t="s">
        <v>7709</v>
      </c>
      <c r="W1706" s="2">
        <v>380</v>
      </c>
      <c r="X1706" s="2"/>
      <c r="Y1706" s="2"/>
      <c r="Z1706" s="2"/>
      <c r="AA1706" s="2"/>
      <c r="AB1706" s="2"/>
      <c r="AC1706" s="2"/>
      <c r="AD1706" s="2"/>
      <c r="AE1706" s="2"/>
      <c r="AF1706" s="2"/>
      <c r="AG1706" s="2"/>
      <c r="AH1706" s="2"/>
      <c r="AI1706" s="2"/>
      <c r="AJ1706" s="2"/>
      <c r="AK1706" s="2"/>
      <c r="AL1706" s="2"/>
      <c r="AM1706" s="2"/>
      <c r="AN1706" s="2"/>
    </row>
    <row r="1707" spans="2:40">
      <c r="B1707" s="26">
        <v>3358</v>
      </c>
      <c r="C1707" s="26" t="str">
        <f t="shared" si="204"/>
        <v>Y</v>
      </c>
      <c r="D1707" s="26" t="b">
        <f t="shared" si="205"/>
        <v>1</v>
      </c>
      <c r="E1707" s="26" t="str">
        <f t="shared" si="206"/>
        <v>Y</v>
      </c>
      <c r="F1707" s="2" t="s">
        <v>10456</v>
      </c>
      <c r="G1707" s="2" t="str">
        <f t="shared" si="207"/>
        <v>ConTab_BOM_KP_Baseplates_3358</v>
      </c>
      <c r="H1707" s="16" t="s">
        <v>440</v>
      </c>
      <c r="I1707" s="16"/>
      <c r="J1707" s="16"/>
      <c r="K1707" s="31" t="s">
        <v>7701</v>
      </c>
      <c r="L1707" s="31" t="s">
        <v>7702</v>
      </c>
      <c r="M1707" s="31" t="s">
        <v>7703</v>
      </c>
      <c r="N1707" s="2" t="s">
        <v>8982</v>
      </c>
      <c r="O1707" s="2" t="s">
        <v>7705</v>
      </c>
      <c r="P1707" s="155" t="s">
        <v>7737</v>
      </c>
      <c r="Q1707" s="2" t="s">
        <v>8983</v>
      </c>
      <c r="R1707" s="2">
        <v>96700988</v>
      </c>
      <c r="S1707" s="159" t="s">
        <v>10457</v>
      </c>
      <c r="T1707" s="159">
        <v>4229</v>
      </c>
      <c r="U1707" s="159" t="s">
        <v>107</v>
      </c>
      <c r="V1707" s="3" t="s">
        <v>7709</v>
      </c>
      <c r="W1707" s="2">
        <v>460</v>
      </c>
      <c r="X1707" s="2"/>
      <c r="Y1707" s="2"/>
      <c r="Z1707" s="2"/>
      <c r="AA1707" s="2"/>
      <c r="AB1707" s="2"/>
      <c r="AC1707" s="2"/>
      <c r="AD1707" s="2"/>
      <c r="AE1707" s="2"/>
      <c r="AF1707" s="2"/>
      <c r="AG1707" s="2"/>
      <c r="AH1707" s="2"/>
      <c r="AI1707" s="2"/>
      <c r="AJ1707" s="2"/>
      <c r="AK1707" s="2"/>
      <c r="AL1707" s="2"/>
      <c r="AM1707" s="2"/>
      <c r="AN1707" s="2"/>
    </row>
    <row r="1708" spans="2:40">
      <c r="B1708" s="26">
        <v>3359</v>
      </c>
      <c r="C1708" s="26" t="str">
        <f t="shared" si="204"/>
        <v>Y</v>
      </c>
      <c r="D1708" s="26" t="b">
        <f t="shared" si="205"/>
        <v>1</v>
      </c>
      <c r="E1708" s="26" t="str">
        <f t="shared" si="206"/>
        <v>Y</v>
      </c>
      <c r="F1708" s="2" t="s">
        <v>10458</v>
      </c>
      <c r="G1708" s="2" t="str">
        <f t="shared" si="207"/>
        <v>ConTab_BOM_KP_Baseplates_3359</v>
      </c>
      <c r="H1708" s="16" t="s">
        <v>440</v>
      </c>
      <c r="I1708" s="16"/>
      <c r="J1708" s="16"/>
      <c r="K1708" s="31" t="s">
        <v>7701</v>
      </c>
      <c r="L1708" s="31" t="s">
        <v>7702</v>
      </c>
      <c r="M1708" s="31" t="s">
        <v>7703</v>
      </c>
      <c r="N1708" s="2" t="s">
        <v>8986</v>
      </c>
      <c r="O1708" s="2" t="s">
        <v>7705</v>
      </c>
      <c r="P1708" s="155" t="s">
        <v>7737</v>
      </c>
      <c r="Q1708" s="2" t="s">
        <v>8983</v>
      </c>
      <c r="R1708" s="2">
        <v>96700988</v>
      </c>
      <c r="S1708" s="159" t="s">
        <v>10459</v>
      </c>
      <c r="T1708" s="159">
        <v>4229</v>
      </c>
      <c r="U1708" s="159" t="s">
        <v>107</v>
      </c>
      <c r="V1708" s="3" t="s">
        <v>7709</v>
      </c>
      <c r="W1708" s="2">
        <v>460</v>
      </c>
      <c r="X1708" s="2"/>
      <c r="Y1708" s="2"/>
      <c r="Z1708" s="2"/>
      <c r="AA1708" s="2"/>
      <c r="AB1708" s="2"/>
      <c r="AC1708" s="2"/>
      <c r="AD1708" s="2"/>
      <c r="AE1708" s="2"/>
      <c r="AF1708" s="2"/>
      <c r="AG1708" s="2"/>
      <c r="AH1708" s="2"/>
      <c r="AI1708" s="2"/>
      <c r="AJ1708" s="2"/>
      <c r="AK1708" s="2"/>
      <c r="AL1708" s="2"/>
      <c r="AM1708" s="2"/>
      <c r="AN1708" s="2"/>
    </row>
    <row r="1709" spans="2:40">
      <c r="B1709" s="26">
        <v>3360</v>
      </c>
      <c r="C1709" s="26" t="str">
        <f t="shared" si="204"/>
        <v>Y</v>
      </c>
      <c r="D1709" s="26" t="b">
        <f t="shared" si="205"/>
        <v>1</v>
      </c>
      <c r="E1709" s="26" t="str">
        <f t="shared" si="206"/>
        <v>Y</v>
      </c>
      <c r="F1709" s="2" t="s">
        <v>10460</v>
      </c>
      <c r="G1709" s="2" t="str">
        <f t="shared" si="207"/>
        <v>ConTab_BOM_KP_Baseplates_3360</v>
      </c>
      <c r="H1709" s="16" t="s">
        <v>440</v>
      </c>
      <c r="I1709" s="16"/>
      <c r="J1709" s="16"/>
      <c r="K1709" s="31" t="s">
        <v>7701</v>
      </c>
      <c r="L1709" s="31" t="s">
        <v>7702</v>
      </c>
      <c r="M1709" s="31" t="s">
        <v>7703</v>
      </c>
      <c r="N1709" s="2" t="s">
        <v>8331</v>
      </c>
      <c r="O1709" s="2" t="s">
        <v>7705</v>
      </c>
      <c r="P1709" s="155" t="s">
        <v>7737</v>
      </c>
      <c r="Q1709" s="2" t="s">
        <v>8975</v>
      </c>
      <c r="R1709" s="2">
        <v>96700989</v>
      </c>
      <c r="S1709" s="159" t="s">
        <v>10461</v>
      </c>
      <c r="T1709" s="159">
        <v>4229</v>
      </c>
      <c r="U1709" s="159" t="s">
        <v>107</v>
      </c>
      <c r="V1709" s="3" t="s">
        <v>7709</v>
      </c>
      <c r="W1709" s="2">
        <v>460</v>
      </c>
      <c r="X1709" s="2"/>
      <c r="Y1709" s="2"/>
      <c r="Z1709" s="2"/>
      <c r="AA1709" s="2"/>
      <c r="AB1709" s="2"/>
      <c r="AC1709" s="2"/>
      <c r="AD1709" s="2"/>
      <c r="AE1709" s="2"/>
      <c r="AF1709" s="2"/>
      <c r="AG1709" s="2"/>
      <c r="AH1709" s="2"/>
      <c r="AI1709" s="2"/>
      <c r="AJ1709" s="2"/>
      <c r="AK1709" s="2"/>
      <c r="AL1709" s="2"/>
      <c r="AM1709" s="2"/>
      <c r="AN1709" s="2"/>
    </row>
    <row r="1710" spans="2:40">
      <c r="B1710" s="26">
        <v>3361</v>
      </c>
      <c r="C1710" s="26" t="str">
        <f t="shared" si="204"/>
        <v>Y</v>
      </c>
      <c r="D1710" s="26" t="b">
        <f t="shared" si="205"/>
        <v>1</v>
      </c>
      <c r="E1710" s="26" t="str">
        <f t="shared" si="206"/>
        <v>Y</v>
      </c>
      <c r="F1710" s="2" t="s">
        <v>10462</v>
      </c>
      <c r="G1710" s="2" t="str">
        <f t="shared" si="207"/>
        <v>ConTab_BOM_KP_Baseplates_3361</v>
      </c>
      <c r="H1710" s="16" t="s">
        <v>440</v>
      </c>
      <c r="I1710" s="16"/>
      <c r="J1710" s="16"/>
      <c r="K1710" s="31" t="s">
        <v>7701</v>
      </c>
      <c r="L1710" s="31" t="s">
        <v>7702</v>
      </c>
      <c r="M1710" s="31" t="s">
        <v>7703</v>
      </c>
      <c r="N1710" s="2" t="s">
        <v>8335</v>
      </c>
      <c r="O1710" s="2" t="s">
        <v>7705</v>
      </c>
      <c r="P1710" s="155" t="s">
        <v>7737</v>
      </c>
      <c r="Q1710" s="2" t="s">
        <v>8975</v>
      </c>
      <c r="R1710" s="2">
        <v>96700989</v>
      </c>
      <c r="S1710" s="159" t="s">
        <v>10463</v>
      </c>
      <c r="T1710" s="159">
        <v>4229</v>
      </c>
      <c r="U1710" s="159" t="s">
        <v>107</v>
      </c>
      <c r="V1710" s="3" t="s">
        <v>7709</v>
      </c>
      <c r="W1710" s="2">
        <v>420</v>
      </c>
      <c r="X1710" s="2"/>
      <c r="Y1710" s="2"/>
      <c r="Z1710" s="2"/>
      <c r="AA1710" s="2"/>
      <c r="AB1710" s="2"/>
      <c r="AC1710" s="2"/>
      <c r="AD1710" s="2"/>
      <c r="AE1710" s="2"/>
      <c r="AF1710" s="2"/>
      <c r="AG1710" s="2"/>
      <c r="AH1710" s="2"/>
      <c r="AI1710" s="2"/>
      <c r="AJ1710" s="2"/>
      <c r="AK1710" s="2"/>
      <c r="AL1710" s="2"/>
      <c r="AM1710" s="2"/>
      <c r="AN1710" s="2"/>
    </row>
    <row r="1711" spans="2:40">
      <c r="B1711" s="26">
        <v>3362</v>
      </c>
      <c r="C1711" s="26" t="str">
        <f t="shared" si="204"/>
        <v>Y</v>
      </c>
      <c r="D1711" s="26" t="b">
        <f t="shared" si="205"/>
        <v>1</v>
      </c>
      <c r="E1711" s="26" t="str">
        <f t="shared" si="206"/>
        <v>Y</v>
      </c>
      <c r="F1711" s="2" t="s">
        <v>10464</v>
      </c>
      <c r="G1711" s="2" t="str">
        <f t="shared" si="207"/>
        <v>ConTab_BOM_KP_Baseplates_3362</v>
      </c>
      <c r="H1711" s="16" t="s">
        <v>440</v>
      </c>
      <c r="I1711" s="16"/>
      <c r="J1711" s="16"/>
      <c r="K1711" s="31" t="s">
        <v>7701</v>
      </c>
      <c r="L1711" s="31" t="s">
        <v>7702</v>
      </c>
      <c r="M1711" s="31" t="s">
        <v>7703</v>
      </c>
      <c r="N1711" s="17" t="s">
        <v>9465</v>
      </c>
      <c r="O1711" s="2" t="s">
        <v>7705</v>
      </c>
      <c r="P1711" s="155" t="s">
        <v>7737</v>
      </c>
      <c r="Q1711" s="2" t="s">
        <v>8983</v>
      </c>
      <c r="R1711" s="2">
        <v>96700990</v>
      </c>
      <c r="S1711" s="159" t="s">
        <v>10465</v>
      </c>
      <c r="T1711" s="159">
        <v>4771</v>
      </c>
      <c r="U1711" s="159" t="s">
        <v>107</v>
      </c>
      <c r="V1711" s="3" t="s">
        <v>7709</v>
      </c>
      <c r="W1711" s="2">
        <v>600</v>
      </c>
      <c r="X1711" s="2"/>
      <c r="Y1711" s="2"/>
      <c r="Z1711" s="2"/>
      <c r="AA1711" s="2"/>
      <c r="AB1711" s="2"/>
      <c r="AC1711" s="2"/>
      <c r="AD1711" s="2"/>
      <c r="AE1711" s="2"/>
      <c r="AF1711" s="2"/>
      <c r="AG1711" s="2"/>
      <c r="AH1711" s="2"/>
      <c r="AI1711" s="2"/>
      <c r="AJ1711" s="2"/>
      <c r="AK1711" s="2"/>
      <c r="AL1711" s="2"/>
      <c r="AM1711" s="2"/>
      <c r="AN1711" s="2"/>
    </row>
    <row r="1712" spans="2:40">
      <c r="B1712" s="26">
        <v>3363</v>
      </c>
      <c r="C1712" s="26" t="str">
        <f t="shared" si="204"/>
        <v>Y</v>
      </c>
      <c r="D1712" s="26" t="b">
        <f t="shared" si="205"/>
        <v>1</v>
      </c>
      <c r="E1712" s="26" t="str">
        <f t="shared" si="206"/>
        <v>Y</v>
      </c>
      <c r="F1712" s="2" t="s">
        <v>10466</v>
      </c>
      <c r="G1712" s="2" t="str">
        <f t="shared" si="207"/>
        <v>ConTab_BOM_KP_Baseplates_3363</v>
      </c>
      <c r="H1712" s="16" t="s">
        <v>440</v>
      </c>
      <c r="I1712" s="16"/>
      <c r="J1712" s="16"/>
      <c r="K1712" s="31" t="s">
        <v>7701</v>
      </c>
      <c r="L1712" s="31" t="s">
        <v>7702</v>
      </c>
      <c r="M1712" s="31" t="s">
        <v>7703</v>
      </c>
      <c r="N1712" s="17" t="s">
        <v>8338</v>
      </c>
      <c r="O1712" s="2" t="s">
        <v>7705</v>
      </c>
      <c r="P1712" s="155" t="s">
        <v>7737</v>
      </c>
      <c r="Q1712" s="2" t="s">
        <v>8975</v>
      </c>
      <c r="R1712" s="2">
        <v>96700605</v>
      </c>
      <c r="S1712" s="159" t="s">
        <v>10467</v>
      </c>
      <c r="T1712" s="159">
        <v>4771</v>
      </c>
      <c r="U1712" s="159" t="s">
        <v>107</v>
      </c>
      <c r="V1712" s="3" t="s">
        <v>7709</v>
      </c>
      <c r="W1712" s="2">
        <v>600</v>
      </c>
      <c r="X1712" s="2"/>
      <c r="Y1712" s="2"/>
      <c r="Z1712" s="2"/>
      <c r="AA1712" s="2"/>
      <c r="AB1712" s="2"/>
      <c r="AC1712" s="2"/>
      <c r="AD1712" s="2"/>
      <c r="AE1712" s="2"/>
      <c r="AF1712" s="2"/>
      <c r="AG1712" s="2"/>
      <c r="AH1712" s="2"/>
      <c r="AI1712" s="2"/>
      <c r="AJ1712" s="2"/>
      <c r="AK1712" s="2"/>
      <c r="AL1712" s="2"/>
      <c r="AM1712" s="2"/>
      <c r="AN1712" s="2"/>
    </row>
    <row r="1713" spans="2:40">
      <c r="B1713" s="26">
        <v>3364</v>
      </c>
      <c r="C1713" s="26" t="str">
        <f t="shared" ref="C1713:C1744" si="208">IF(K1713 = "BaseplateSteel","Y","N")</f>
        <v>Y</v>
      </c>
      <c r="D1713" s="26" t="b">
        <f t="shared" ref="D1713:D1744" si="209">OR(P1713 = "Woods_Sureflex", P1713 = "Falk_T10_Grid")</f>
        <v>1</v>
      </c>
      <c r="E1713" s="26" t="str">
        <f t="shared" ref="E1713:E1744" si="210">IF(AND(C1713="Y", D1713=TRUE),"Y","N")</f>
        <v>Y</v>
      </c>
      <c r="F1713" s="2" t="s">
        <v>10468</v>
      </c>
      <c r="G1713" s="2" t="str">
        <f t="shared" ref="G1713:G1744" si="211">IF(E1713="Y",F1713,"")</f>
        <v>ConTab_BOM_KP_Baseplates_3364</v>
      </c>
      <c r="H1713" s="16" t="s">
        <v>440</v>
      </c>
      <c r="I1713" s="16"/>
      <c r="J1713" s="16"/>
      <c r="K1713" s="31" t="s">
        <v>7701</v>
      </c>
      <c r="L1713" s="31" t="s">
        <v>7702</v>
      </c>
      <c r="M1713" s="31" t="s">
        <v>7703</v>
      </c>
      <c r="N1713" s="8" t="s">
        <v>9743</v>
      </c>
      <c r="O1713" s="2" t="s">
        <v>7705</v>
      </c>
      <c r="P1713" s="155" t="s">
        <v>7737</v>
      </c>
      <c r="Q1713" s="2" t="s">
        <v>8983</v>
      </c>
      <c r="R1713" s="2">
        <v>96700852</v>
      </c>
      <c r="S1713" s="159" t="s">
        <v>10469</v>
      </c>
      <c r="T1713" s="159">
        <v>4771</v>
      </c>
      <c r="U1713" s="159" t="s">
        <v>107</v>
      </c>
      <c r="V1713" s="3" t="s">
        <v>7709</v>
      </c>
      <c r="W1713" s="2">
        <v>600</v>
      </c>
      <c r="X1713" s="2"/>
      <c r="Y1713" s="2"/>
      <c r="Z1713" s="2"/>
      <c r="AA1713" s="2"/>
      <c r="AB1713" s="2"/>
      <c r="AC1713" s="2"/>
      <c r="AD1713" s="2"/>
      <c r="AE1713" s="2"/>
      <c r="AF1713" s="2"/>
      <c r="AG1713" s="2"/>
      <c r="AH1713" s="2"/>
      <c r="AI1713" s="2"/>
      <c r="AJ1713" s="2"/>
      <c r="AK1713" s="2"/>
      <c r="AL1713" s="2"/>
      <c r="AM1713" s="2"/>
      <c r="AN1713" s="2"/>
    </row>
    <row r="1714" spans="2:40">
      <c r="B1714" s="26">
        <v>3365</v>
      </c>
      <c r="C1714" s="26" t="str">
        <f t="shared" si="208"/>
        <v>Y</v>
      </c>
      <c r="D1714" s="26" t="b">
        <f t="shared" si="209"/>
        <v>1</v>
      </c>
      <c r="E1714" s="26" t="str">
        <f t="shared" si="210"/>
        <v>Y</v>
      </c>
      <c r="F1714" s="2" t="s">
        <v>10470</v>
      </c>
      <c r="G1714" s="2" t="str">
        <f t="shared" si="211"/>
        <v>ConTab_BOM_KP_Baseplates_3365</v>
      </c>
      <c r="H1714" s="16" t="s">
        <v>440</v>
      </c>
      <c r="I1714" s="16"/>
      <c r="J1714" s="16"/>
      <c r="K1714" s="31" t="s">
        <v>7701</v>
      </c>
      <c r="L1714" s="31" t="s">
        <v>7702</v>
      </c>
      <c r="M1714" s="31" t="s">
        <v>7703</v>
      </c>
      <c r="N1714" s="8" t="s">
        <v>10471</v>
      </c>
      <c r="O1714" s="2" t="s">
        <v>7705</v>
      </c>
      <c r="P1714" s="155" t="s">
        <v>7737</v>
      </c>
      <c r="Q1714" s="2" t="s">
        <v>8975</v>
      </c>
      <c r="R1714" s="2">
        <v>96700852</v>
      </c>
      <c r="S1714" s="159" t="s">
        <v>10472</v>
      </c>
      <c r="T1714" s="159">
        <v>4771</v>
      </c>
      <c r="U1714" s="159" t="s">
        <v>107</v>
      </c>
      <c r="V1714" s="3" t="s">
        <v>7709</v>
      </c>
      <c r="W1714" s="2">
        <v>600</v>
      </c>
      <c r="X1714" s="2"/>
      <c r="Y1714" s="2"/>
      <c r="Z1714" s="2"/>
      <c r="AA1714" s="2"/>
      <c r="AB1714" s="2"/>
      <c r="AC1714" s="2"/>
      <c r="AD1714" s="2"/>
      <c r="AE1714" s="2"/>
      <c r="AF1714" s="2"/>
      <c r="AG1714" s="2"/>
      <c r="AH1714" s="2"/>
      <c r="AI1714" s="2"/>
      <c r="AJ1714" s="2"/>
      <c r="AK1714" s="2"/>
      <c r="AL1714" s="2"/>
      <c r="AM1714" s="2"/>
      <c r="AN1714" s="2"/>
    </row>
    <row r="1715" spans="2:40">
      <c r="B1715" s="26">
        <v>3382</v>
      </c>
      <c r="C1715" s="26" t="str">
        <f t="shared" si="208"/>
        <v>Y</v>
      </c>
      <c r="D1715" s="26" t="b">
        <f t="shared" si="209"/>
        <v>0</v>
      </c>
      <c r="E1715" s="26" t="str">
        <f t="shared" si="210"/>
        <v>N</v>
      </c>
      <c r="F1715" s="2" t="s">
        <v>10473</v>
      </c>
      <c r="G1715" s="2" t="str">
        <f t="shared" si="211"/>
        <v/>
      </c>
      <c r="H1715" s="16" t="s">
        <v>440</v>
      </c>
      <c r="I1715" s="16"/>
      <c r="J1715" s="16"/>
      <c r="K1715" s="31" t="s">
        <v>7701</v>
      </c>
      <c r="L1715" s="31" t="s">
        <v>7702</v>
      </c>
      <c r="M1715" s="31" t="s">
        <v>7703</v>
      </c>
      <c r="N1715" s="2" t="s">
        <v>8187</v>
      </c>
      <c r="O1715" s="2" t="s">
        <v>7705</v>
      </c>
      <c r="P1715" s="155" t="s">
        <v>7767</v>
      </c>
      <c r="Q1715" s="2" t="s">
        <v>8218</v>
      </c>
      <c r="R1715" s="202" t="s">
        <v>544</v>
      </c>
      <c r="S1715" s="159" t="s">
        <v>10474</v>
      </c>
      <c r="T1715" s="159">
        <v>2800</v>
      </c>
      <c r="U1715" s="159" t="s">
        <v>107</v>
      </c>
      <c r="V1715" s="3" t="s">
        <v>7709</v>
      </c>
      <c r="W1715" s="2">
        <v>320</v>
      </c>
      <c r="X1715" s="2"/>
      <c r="Y1715" s="2"/>
      <c r="Z1715" s="2"/>
      <c r="AA1715" s="2"/>
      <c r="AB1715" s="2"/>
      <c r="AC1715" s="2"/>
      <c r="AD1715" s="2"/>
      <c r="AE1715" s="2"/>
      <c r="AF1715" s="2"/>
      <c r="AG1715" s="2"/>
      <c r="AH1715" s="2"/>
      <c r="AI1715" s="2"/>
      <c r="AJ1715" s="2"/>
      <c r="AK1715" s="2"/>
      <c r="AL1715" s="2"/>
      <c r="AM1715" s="2"/>
      <c r="AN1715" s="2"/>
    </row>
    <row r="1716" spans="2:40">
      <c r="B1716" s="26">
        <v>3383</v>
      </c>
      <c r="C1716" s="26" t="str">
        <f t="shared" si="208"/>
        <v>Y</v>
      </c>
      <c r="D1716" s="26" t="b">
        <f t="shared" si="209"/>
        <v>0</v>
      </c>
      <c r="E1716" s="26" t="str">
        <f t="shared" si="210"/>
        <v>N</v>
      </c>
      <c r="F1716" s="2" t="s">
        <v>10475</v>
      </c>
      <c r="G1716" s="2" t="str">
        <f t="shared" si="211"/>
        <v/>
      </c>
      <c r="H1716" s="16" t="s">
        <v>440</v>
      </c>
      <c r="I1716" s="16"/>
      <c r="J1716" s="16"/>
      <c r="K1716" s="31" t="s">
        <v>7701</v>
      </c>
      <c r="L1716" s="31" t="s">
        <v>7702</v>
      </c>
      <c r="M1716" s="31" t="s">
        <v>7703</v>
      </c>
      <c r="N1716" s="2" t="s">
        <v>8191</v>
      </c>
      <c r="O1716" s="2" t="s">
        <v>7705</v>
      </c>
      <c r="P1716" s="155" t="s">
        <v>7767</v>
      </c>
      <c r="Q1716" s="2" t="s">
        <v>8218</v>
      </c>
      <c r="R1716" s="202" t="s">
        <v>544</v>
      </c>
      <c r="S1716" s="159" t="s">
        <v>10474</v>
      </c>
      <c r="T1716" s="159">
        <v>2800</v>
      </c>
      <c r="U1716" s="159" t="s">
        <v>107</v>
      </c>
      <c r="V1716" s="3" t="s">
        <v>7709</v>
      </c>
      <c r="W1716" s="2">
        <v>320</v>
      </c>
      <c r="X1716" s="2"/>
      <c r="Y1716" s="2"/>
      <c r="Z1716" s="2"/>
      <c r="AA1716" s="2"/>
      <c r="AB1716" s="2"/>
      <c r="AC1716" s="2"/>
      <c r="AD1716" s="2"/>
      <c r="AE1716" s="2"/>
      <c r="AF1716" s="2"/>
      <c r="AG1716" s="2"/>
      <c r="AH1716" s="2"/>
      <c r="AI1716" s="2"/>
      <c r="AJ1716" s="2"/>
      <c r="AK1716" s="2"/>
      <c r="AL1716" s="2"/>
      <c r="AM1716" s="2"/>
      <c r="AN1716" s="2"/>
    </row>
    <row r="1717" spans="2:40">
      <c r="B1717" s="26">
        <v>3384</v>
      </c>
      <c r="C1717" s="26" t="str">
        <f t="shared" si="208"/>
        <v>Y</v>
      </c>
      <c r="D1717" s="26" t="b">
        <f t="shared" si="209"/>
        <v>0</v>
      </c>
      <c r="E1717" s="26" t="str">
        <f t="shared" si="210"/>
        <v>N</v>
      </c>
      <c r="F1717" s="2" t="s">
        <v>10476</v>
      </c>
      <c r="G1717" s="2" t="str">
        <f t="shared" si="211"/>
        <v/>
      </c>
      <c r="H1717" s="16" t="s">
        <v>440</v>
      </c>
      <c r="I1717" s="16"/>
      <c r="J1717" s="16"/>
      <c r="K1717" s="31" t="s">
        <v>7701</v>
      </c>
      <c r="L1717" s="31" t="s">
        <v>7702</v>
      </c>
      <c r="M1717" s="31" t="s">
        <v>7703</v>
      </c>
      <c r="N1717" s="2" t="s">
        <v>8695</v>
      </c>
      <c r="O1717" s="2" t="s">
        <v>7705</v>
      </c>
      <c r="P1717" s="155" t="s">
        <v>7767</v>
      </c>
      <c r="Q1717" s="2" t="s">
        <v>8729</v>
      </c>
      <c r="R1717" s="202" t="s">
        <v>544</v>
      </c>
      <c r="S1717" s="159" t="s">
        <v>10477</v>
      </c>
      <c r="T1717" s="159">
        <v>2939</v>
      </c>
      <c r="U1717" s="159" t="s">
        <v>107</v>
      </c>
      <c r="V1717" s="3" t="s">
        <v>7709</v>
      </c>
      <c r="W1717" s="2">
        <v>340</v>
      </c>
      <c r="X1717" s="2"/>
      <c r="Y1717" s="2"/>
      <c r="Z1717" s="2"/>
      <c r="AA1717" s="2"/>
      <c r="AB1717" s="2"/>
      <c r="AC1717" s="2"/>
      <c r="AD1717" s="2"/>
      <c r="AE1717" s="2"/>
      <c r="AF1717" s="2"/>
      <c r="AG1717" s="2"/>
      <c r="AH1717" s="2"/>
      <c r="AI1717" s="2"/>
      <c r="AJ1717" s="2"/>
      <c r="AK1717" s="2"/>
      <c r="AL1717" s="2"/>
      <c r="AM1717" s="2"/>
      <c r="AN1717" s="2"/>
    </row>
    <row r="1718" spans="2:40">
      <c r="B1718" s="26">
        <v>3385</v>
      </c>
      <c r="C1718" s="26" t="str">
        <f t="shared" si="208"/>
        <v>Y</v>
      </c>
      <c r="D1718" s="26" t="b">
        <f t="shared" si="209"/>
        <v>0</v>
      </c>
      <c r="E1718" s="26" t="str">
        <f t="shared" si="210"/>
        <v>N</v>
      </c>
      <c r="F1718" s="2" t="s">
        <v>10478</v>
      </c>
      <c r="G1718" s="2" t="str">
        <f t="shared" si="211"/>
        <v/>
      </c>
      <c r="H1718" s="16" t="s">
        <v>440</v>
      </c>
      <c r="I1718" s="16"/>
      <c r="J1718" s="16"/>
      <c r="K1718" s="31" t="s">
        <v>7701</v>
      </c>
      <c r="L1718" s="31" t="s">
        <v>7702</v>
      </c>
      <c r="M1718" s="31" t="s">
        <v>7703</v>
      </c>
      <c r="N1718" s="2" t="s">
        <v>8699</v>
      </c>
      <c r="O1718" s="2" t="s">
        <v>7705</v>
      </c>
      <c r="P1718" s="155" t="s">
        <v>7767</v>
      </c>
      <c r="Q1718" s="2" t="s">
        <v>8729</v>
      </c>
      <c r="R1718" s="202" t="s">
        <v>544</v>
      </c>
      <c r="S1718" s="159" t="s">
        <v>10477</v>
      </c>
      <c r="T1718" s="159">
        <v>2939</v>
      </c>
      <c r="U1718" s="159" t="s">
        <v>107</v>
      </c>
      <c r="V1718" s="3" t="s">
        <v>7709</v>
      </c>
      <c r="W1718" s="2">
        <v>650</v>
      </c>
      <c r="X1718" s="2"/>
      <c r="Y1718" s="2"/>
      <c r="Z1718" s="2"/>
      <c r="AA1718" s="2"/>
      <c r="AB1718" s="2"/>
      <c r="AC1718" s="2"/>
      <c r="AD1718" s="2"/>
      <c r="AE1718" s="2"/>
      <c r="AF1718" s="2"/>
      <c r="AG1718" s="2"/>
      <c r="AH1718" s="2"/>
      <c r="AI1718" s="2"/>
      <c r="AJ1718" s="2"/>
      <c r="AK1718" s="2"/>
      <c r="AL1718" s="2"/>
      <c r="AM1718" s="2"/>
      <c r="AN1718" s="2"/>
    </row>
    <row r="1719" spans="2:40">
      <c r="B1719" s="26">
        <v>3386</v>
      </c>
      <c r="C1719" s="26" t="str">
        <f t="shared" si="208"/>
        <v>Y</v>
      </c>
      <c r="D1719" s="26" t="b">
        <f t="shared" si="209"/>
        <v>0</v>
      </c>
      <c r="E1719" s="26" t="str">
        <f t="shared" si="210"/>
        <v>N</v>
      </c>
      <c r="F1719" s="2" t="s">
        <v>10479</v>
      </c>
      <c r="G1719" s="2" t="str">
        <f t="shared" si="211"/>
        <v/>
      </c>
      <c r="H1719" s="16" t="s">
        <v>440</v>
      </c>
      <c r="I1719" s="16"/>
      <c r="J1719" s="16"/>
      <c r="K1719" s="31" t="s">
        <v>7701</v>
      </c>
      <c r="L1719" s="31" t="s">
        <v>7702</v>
      </c>
      <c r="M1719" s="31" t="s">
        <v>7703</v>
      </c>
      <c r="N1719" s="2" t="s">
        <v>8954</v>
      </c>
      <c r="O1719" s="2" t="s">
        <v>7705</v>
      </c>
      <c r="P1719" s="155" t="s">
        <v>7767</v>
      </c>
      <c r="Q1719" s="2" t="s">
        <v>9005</v>
      </c>
      <c r="R1719" s="202" t="s">
        <v>544</v>
      </c>
      <c r="S1719" s="159" t="s">
        <v>10480</v>
      </c>
      <c r="T1719" s="159">
        <v>3412</v>
      </c>
      <c r="U1719" s="159" t="s">
        <v>107</v>
      </c>
      <c r="V1719" s="3" t="s">
        <v>7709</v>
      </c>
      <c r="W1719" s="2">
        <v>380</v>
      </c>
      <c r="X1719" s="2"/>
      <c r="Y1719" s="2"/>
      <c r="Z1719" s="2"/>
      <c r="AA1719" s="2"/>
      <c r="AB1719" s="2"/>
      <c r="AC1719" s="2"/>
      <c r="AD1719" s="2"/>
      <c r="AE1719" s="2"/>
      <c r="AF1719" s="2"/>
      <c r="AG1719" s="2"/>
      <c r="AH1719" s="2"/>
      <c r="AI1719" s="2"/>
      <c r="AJ1719" s="2"/>
      <c r="AK1719" s="2"/>
      <c r="AL1719" s="2"/>
      <c r="AM1719" s="2"/>
      <c r="AN1719" s="2"/>
    </row>
    <row r="1720" spans="2:40">
      <c r="B1720" s="26">
        <v>3387</v>
      </c>
      <c r="C1720" s="26" t="str">
        <f t="shared" si="208"/>
        <v>Y</v>
      </c>
      <c r="D1720" s="26" t="b">
        <f t="shared" si="209"/>
        <v>0</v>
      </c>
      <c r="E1720" s="26" t="str">
        <f t="shared" si="210"/>
        <v>N</v>
      </c>
      <c r="F1720" s="2" t="s">
        <v>10481</v>
      </c>
      <c r="G1720" s="2" t="str">
        <f t="shared" si="211"/>
        <v/>
      </c>
      <c r="H1720" s="16" t="s">
        <v>440</v>
      </c>
      <c r="I1720" s="16"/>
      <c r="J1720" s="16"/>
      <c r="K1720" s="31" t="s">
        <v>7701</v>
      </c>
      <c r="L1720" s="31" t="s">
        <v>7702</v>
      </c>
      <c r="M1720" s="31" t="s">
        <v>7703</v>
      </c>
      <c r="N1720" s="2" t="s">
        <v>8958</v>
      </c>
      <c r="O1720" s="2" t="s">
        <v>7705</v>
      </c>
      <c r="P1720" s="155" t="s">
        <v>7767</v>
      </c>
      <c r="Q1720" s="2" t="s">
        <v>9005</v>
      </c>
      <c r="R1720" s="202" t="s">
        <v>544</v>
      </c>
      <c r="S1720" s="159" t="s">
        <v>10480</v>
      </c>
      <c r="T1720" s="159">
        <v>3412</v>
      </c>
      <c r="U1720" s="159" t="s">
        <v>107</v>
      </c>
      <c r="V1720" s="3" t="s">
        <v>7709</v>
      </c>
      <c r="W1720" s="2">
        <v>380</v>
      </c>
      <c r="X1720" s="2"/>
      <c r="Y1720" s="2"/>
      <c r="Z1720" s="2"/>
      <c r="AA1720" s="2"/>
      <c r="AB1720" s="2"/>
      <c r="AC1720" s="2"/>
      <c r="AD1720" s="2"/>
      <c r="AE1720" s="2"/>
      <c r="AF1720" s="2"/>
      <c r="AG1720" s="2"/>
      <c r="AH1720" s="2"/>
      <c r="AI1720" s="2"/>
      <c r="AJ1720" s="2"/>
      <c r="AK1720" s="2"/>
      <c r="AL1720" s="2"/>
      <c r="AM1720" s="2"/>
      <c r="AN1720" s="2"/>
    </row>
    <row r="1721" spans="2:40">
      <c r="B1721" s="26">
        <v>3388</v>
      </c>
      <c r="C1721" s="26" t="str">
        <f t="shared" si="208"/>
        <v>Y</v>
      </c>
      <c r="D1721" s="26" t="b">
        <f t="shared" si="209"/>
        <v>0</v>
      </c>
      <c r="E1721" s="26" t="str">
        <f t="shared" si="210"/>
        <v>N</v>
      </c>
      <c r="F1721" s="2" t="s">
        <v>10482</v>
      </c>
      <c r="G1721" s="2" t="str">
        <f t="shared" si="211"/>
        <v/>
      </c>
      <c r="H1721" s="16" t="s">
        <v>440</v>
      </c>
      <c r="I1721" s="16"/>
      <c r="J1721" s="16"/>
      <c r="K1721" s="31" t="s">
        <v>7701</v>
      </c>
      <c r="L1721" s="31" t="s">
        <v>7702</v>
      </c>
      <c r="M1721" s="31" t="s">
        <v>7703</v>
      </c>
      <c r="N1721" s="2" t="s">
        <v>8187</v>
      </c>
      <c r="O1721" s="2" t="s">
        <v>7705</v>
      </c>
      <c r="P1721" s="155" t="s">
        <v>7788</v>
      </c>
      <c r="Q1721" s="2" t="s">
        <v>8383</v>
      </c>
      <c r="R1721" s="202" t="s">
        <v>544</v>
      </c>
      <c r="S1721" s="159" t="s">
        <v>10483</v>
      </c>
      <c r="T1721" s="159">
        <v>2800</v>
      </c>
      <c r="U1721" s="159" t="s">
        <v>107</v>
      </c>
      <c r="V1721" s="3" t="s">
        <v>7709</v>
      </c>
      <c r="W1721" s="2">
        <v>320</v>
      </c>
      <c r="X1721" s="2"/>
      <c r="Y1721" s="2"/>
      <c r="Z1721" s="2"/>
      <c r="AA1721" s="2"/>
      <c r="AB1721" s="2"/>
      <c r="AC1721" s="2"/>
      <c r="AD1721" s="2"/>
      <c r="AE1721" s="2"/>
      <c r="AF1721" s="2"/>
      <c r="AG1721" s="2"/>
      <c r="AH1721" s="2"/>
      <c r="AI1721" s="2"/>
      <c r="AJ1721" s="2"/>
      <c r="AK1721" s="2"/>
      <c r="AL1721" s="2"/>
      <c r="AM1721" s="2"/>
      <c r="AN1721" s="2"/>
    </row>
    <row r="1722" spans="2:40">
      <c r="B1722" s="26">
        <v>3389</v>
      </c>
      <c r="C1722" s="26" t="str">
        <f t="shared" si="208"/>
        <v>Y</v>
      </c>
      <c r="D1722" s="26" t="b">
        <f t="shared" si="209"/>
        <v>0</v>
      </c>
      <c r="E1722" s="26" t="str">
        <f t="shared" si="210"/>
        <v>N</v>
      </c>
      <c r="F1722" s="2" t="s">
        <v>10484</v>
      </c>
      <c r="G1722" s="2" t="str">
        <f t="shared" si="211"/>
        <v/>
      </c>
      <c r="H1722" s="16" t="s">
        <v>440</v>
      </c>
      <c r="I1722" s="16"/>
      <c r="J1722" s="16"/>
      <c r="K1722" s="31" t="s">
        <v>7701</v>
      </c>
      <c r="L1722" s="31" t="s">
        <v>7702</v>
      </c>
      <c r="M1722" s="31" t="s">
        <v>7703</v>
      </c>
      <c r="N1722" s="2" t="s">
        <v>8191</v>
      </c>
      <c r="O1722" s="2" t="s">
        <v>7705</v>
      </c>
      <c r="P1722" s="155" t="s">
        <v>7788</v>
      </c>
      <c r="Q1722" s="2" t="s">
        <v>8383</v>
      </c>
      <c r="R1722" s="202" t="s">
        <v>544</v>
      </c>
      <c r="S1722" s="159" t="s">
        <v>10483</v>
      </c>
      <c r="T1722" s="159">
        <v>2800</v>
      </c>
      <c r="U1722" s="159" t="s">
        <v>107</v>
      </c>
      <c r="V1722" s="3" t="s">
        <v>7709</v>
      </c>
      <c r="W1722" s="2">
        <v>320</v>
      </c>
      <c r="X1722" s="2"/>
      <c r="Y1722" s="2"/>
      <c r="Z1722" s="2"/>
      <c r="AA1722" s="2"/>
      <c r="AB1722" s="2"/>
      <c r="AC1722" s="2"/>
      <c r="AD1722" s="2"/>
      <c r="AE1722" s="2"/>
      <c r="AF1722" s="2"/>
      <c r="AG1722" s="2"/>
      <c r="AH1722" s="2"/>
      <c r="AI1722" s="2"/>
      <c r="AJ1722" s="2"/>
      <c r="AK1722" s="2"/>
      <c r="AL1722" s="2"/>
      <c r="AM1722" s="2"/>
      <c r="AN1722" s="2"/>
    </row>
    <row r="1723" spans="2:40">
      <c r="B1723" s="26">
        <v>3390</v>
      </c>
      <c r="C1723" s="26" t="str">
        <f t="shared" si="208"/>
        <v>Y</v>
      </c>
      <c r="D1723" s="26" t="b">
        <f t="shared" si="209"/>
        <v>0</v>
      </c>
      <c r="E1723" s="26" t="str">
        <f t="shared" si="210"/>
        <v>N</v>
      </c>
      <c r="F1723" s="2" t="s">
        <v>10485</v>
      </c>
      <c r="G1723" s="2" t="str">
        <f t="shared" si="211"/>
        <v/>
      </c>
      <c r="H1723" s="16" t="s">
        <v>440</v>
      </c>
      <c r="I1723" s="16"/>
      <c r="J1723" s="16"/>
      <c r="K1723" s="31" t="s">
        <v>7701</v>
      </c>
      <c r="L1723" s="31" t="s">
        <v>7702</v>
      </c>
      <c r="M1723" s="31" t="s">
        <v>7703</v>
      </c>
      <c r="N1723" s="2" t="s">
        <v>8695</v>
      </c>
      <c r="O1723" s="2" t="s">
        <v>7705</v>
      </c>
      <c r="P1723" s="155" t="s">
        <v>7788</v>
      </c>
      <c r="Q1723" s="2" t="s">
        <v>8383</v>
      </c>
      <c r="R1723" s="202" t="s">
        <v>544</v>
      </c>
      <c r="S1723" s="159" t="s">
        <v>10486</v>
      </c>
      <c r="T1723" s="159">
        <v>2939</v>
      </c>
      <c r="U1723" s="159" t="s">
        <v>107</v>
      </c>
      <c r="V1723" s="3" t="s">
        <v>7709</v>
      </c>
      <c r="W1723" s="2">
        <v>340</v>
      </c>
      <c r="X1723" s="2"/>
      <c r="Y1723" s="2"/>
      <c r="Z1723" s="2"/>
      <c r="AA1723" s="2"/>
      <c r="AB1723" s="2"/>
      <c r="AC1723" s="2"/>
      <c r="AD1723" s="2"/>
      <c r="AE1723" s="2"/>
      <c r="AF1723" s="2"/>
      <c r="AG1723" s="2"/>
      <c r="AH1723" s="2"/>
      <c r="AI1723" s="2"/>
      <c r="AJ1723" s="2"/>
      <c r="AK1723" s="2"/>
      <c r="AL1723" s="2"/>
      <c r="AM1723" s="2"/>
      <c r="AN1723" s="2"/>
    </row>
    <row r="1724" spans="2:40">
      <c r="B1724" s="26">
        <v>3391</v>
      </c>
      <c r="C1724" s="26" t="str">
        <f t="shared" si="208"/>
        <v>Y</v>
      </c>
      <c r="D1724" s="26" t="b">
        <f t="shared" si="209"/>
        <v>0</v>
      </c>
      <c r="E1724" s="26" t="str">
        <f t="shared" si="210"/>
        <v>N</v>
      </c>
      <c r="F1724" s="2" t="s">
        <v>10487</v>
      </c>
      <c r="G1724" s="2" t="str">
        <f t="shared" si="211"/>
        <v/>
      </c>
      <c r="H1724" s="16" t="s">
        <v>440</v>
      </c>
      <c r="I1724" s="16"/>
      <c r="J1724" s="16"/>
      <c r="K1724" s="31" t="s">
        <v>7701</v>
      </c>
      <c r="L1724" s="31" t="s">
        <v>7702</v>
      </c>
      <c r="M1724" s="31" t="s">
        <v>7703</v>
      </c>
      <c r="N1724" s="2" t="s">
        <v>8699</v>
      </c>
      <c r="O1724" s="2" t="s">
        <v>7705</v>
      </c>
      <c r="P1724" s="155" t="s">
        <v>7788</v>
      </c>
      <c r="Q1724" s="2" t="s">
        <v>8383</v>
      </c>
      <c r="R1724" s="202" t="s">
        <v>544</v>
      </c>
      <c r="S1724" s="159" t="s">
        <v>10486</v>
      </c>
      <c r="T1724" s="159">
        <v>2939</v>
      </c>
      <c r="U1724" s="159" t="s">
        <v>107</v>
      </c>
      <c r="V1724" s="3" t="s">
        <v>7709</v>
      </c>
      <c r="W1724" s="2">
        <v>650</v>
      </c>
      <c r="X1724" s="2"/>
      <c r="Y1724" s="2"/>
      <c r="Z1724" s="2"/>
      <c r="AA1724" s="2"/>
      <c r="AB1724" s="2"/>
      <c r="AC1724" s="2"/>
      <c r="AD1724" s="2"/>
      <c r="AE1724" s="2"/>
      <c r="AF1724" s="2"/>
      <c r="AG1724" s="2"/>
      <c r="AH1724" s="2"/>
      <c r="AI1724" s="2"/>
      <c r="AJ1724" s="2"/>
      <c r="AK1724" s="2"/>
      <c r="AL1724" s="2"/>
      <c r="AM1724" s="2"/>
      <c r="AN1724" s="2"/>
    </row>
    <row r="1725" spans="2:40">
      <c r="B1725" s="26">
        <v>3392</v>
      </c>
      <c r="C1725" s="26" t="str">
        <f t="shared" si="208"/>
        <v>Y</v>
      </c>
      <c r="D1725" s="26" t="b">
        <f t="shared" si="209"/>
        <v>0</v>
      </c>
      <c r="E1725" s="26" t="str">
        <f t="shared" si="210"/>
        <v>N</v>
      </c>
      <c r="F1725" s="2" t="s">
        <v>10488</v>
      </c>
      <c r="G1725" s="2" t="str">
        <f t="shared" si="211"/>
        <v/>
      </c>
      <c r="H1725" s="16" t="s">
        <v>440</v>
      </c>
      <c r="I1725" s="16"/>
      <c r="J1725" s="16"/>
      <c r="K1725" s="31" t="s">
        <v>7701</v>
      </c>
      <c r="L1725" s="31" t="s">
        <v>7702</v>
      </c>
      <c r="M1725" s="31" t="s">
        <v>7703</v>
      </c>
      <c r="N1725" s="2" t="s">
        <v>8954</v>
      </c>
      <c r="O1725" s="2" t="s">
        <v>7705</v>
      </c>
      <c r="P1725" s="155" t="s">
        <v>7788</v>
      </c>
      <c r="Q1725" s="2" t="s">
        <v>9024</v>
      </c>
      <c r="R1725" s="202" t="s">
        <v>544</v>
      </c>
      <c r="S1725" s="159" t="s">
        <v>10489</v>
      </c>
      <c r="T1725" s="159">
        <v>3412</v>
      </c>
      <c r="U1725" s="159" t="s">
        <v>107</v>
      </c>
      <c r="V1725" s="3" t="s">
        <v>7709</v>
      </c>
      <c r="W1725" s="2">
        <v>380</v>
      </c>
      <c r="X1725" s="2"/>
      <c r="Y1725" s="2"/>
      <c r="Z1725" s="2"/>
      <c r="AA1725" s="2"/>
      <c r="AB1725" s="2"/>
      <c r="AC1725" s="2"/>
      <c r="AD1725" s="2"/>
      <c r="AE1725" s="2"/>
      <c r="AF1725" s="2"/>
      <c r="AG1725" s="2"/>
      <c r="AH1725" s="2"/>
      <c r="AI1725" s="2"/>
      <c r="AJ1725" s="2"/>
      <c r="AK1725" s="2"/>
      <c r="AL1725" s="2"/>
      <c r="AM1725" s="2"/>
      <c r="AN1725" s="2"/>
    </row>
    <row r="1726" spans="2:40">
      <c r="B1726" s="26">
        <v>3393</v>
      </c>
      <c r="C1726" s="26" t="str">
        <f t="shared" si="208"/>
        <v>Y</v>
      </c>
      <c r="D1726" s="26" t="b">
        <f t="shared" si="209"/>
        <v>0</v>
      </c>
      <c r="E1726" s="26" t="str">
        <f t="shared" si="210"/>
        <v>N</v>
      </c>
      <c r="F1726" s="2" t="s">
        <v>10490</v>
      </c>
      <c r="G1726" s="2" t="str">
        <f t="shared" si="211"/>
        <v/>
      </c>
      <c r="H1726" s="16" t="s">
        <v>440</v>
      </c>
      <c r="I1726" s="16"/>
      <c r="J1726" s="16"/>
      <c r="K1726" s="31" t="s">
        <v>7701</v>
      </c>
      <c r="L1726" s="31" t="s">
        <v>7702</v>
      </c>
      <c r="M1726" s="31" t="s">
        <v>7703</v>
      </c>
      <c r="N1726" s="2" t="s">
        <v>8958</v>
      </c>
      <c r="O1726" s="2" t="s">
        <v>7705</v>
      </c>
      <c r="P1726" s="155" t="s">
        <v>7788</v>
      </c>
      <c r="Q1726" s="2" t="s">
        <v>9024</v>
      </c>
      <c r="R1726" s="202" t="s">
        <v>544</v>
      </c>
      <c r="S1726" s="159" t="s">
        <v>10489</v>
      </c>
      <c r="T1726" s="159">
        <v>3412</v>
      </c>
      <c r="U1726" s="159" t="s">
        <v>107</v>
      </c>
      <c r="V1726" s="3" t="s">
        <v>7709</v>
      </c>
      <c r="W1726" s="2">
        <v>380</v>
      </c>
      <c r="X1726" s="2"/>
      <c r="Y1726" s="2"/>
      <c r="Z1726" s="2"/>
      <c r="AA1726" s="2"/>
      <c r="AB1726" s="2"/>
      <c r="AC1726" s="2"/>
      <c r="AD1726" s="2"/>
      <c r="AE1726" s="2"/>
      <c r="AF1726" s="2"/>
      <c r="AG1726" s="2"/>
      <c r="AH1726" s="2"/>
      <c r="AI1726" s="2"/>
      <c r="AJ1726" s="2"/>
      <c r="AK1726" s="2"/>
      <c r="AL1726" s="2"/>
      <c r="AM1726" s="2"/>
      <c r="AN1726" s="2"/>
    </row>
    <row r="1727" spans="2:40">
      <c r="B1727" s="26">
        <v>3394</v>
      </c>
      <c r="C1727" s="26" t="str">
        <f t="shared" si="208"/>
        <v>Y</v>
      </c>
      <c r="D1727" s="26" t="b">
        <f t="shared" si="209"/>
        <v>0</v>
      </c>
      <c r="E1727" s="26" t="str">
        <f t="shared" si="210"/>
        <v>N</v>
      </c>
      <c r="F1727" s="2" t="s">
        <v>10491</v>
      </c>
      <c r="G1727" s="2" t="str">
        <f t="shared" si="211"/>
        <v/>
      </c>
      <c r="H1727" s="16" t="s">
        <v>440</v>
      </c>
      <c r="I1727" s="16"/>
      <c r="J1727" s="16"/>
      <c r="K1727" s="31" t="s">
        <v>7701</v>
      </c>
      <c r="L1727" s="31" t="s">
        <v>7702</v>
      </c>
      <c r="M1727" s="31" t="s">
        <v>7703</v>
      </c>
      <c r="N1727" s="2" t="s">
        <v>8326</v>
      </c>
      <c r="O1727" s="2" t="s">
        <v>7705</v>
      </c>
      <c r="P1727" s="155" t="s">
        <v>7788</v>
      </c>
      <c r="Q1727" s="2" t="s">
        <v>8383</v>
      </c>
      <c r="R1727" s="202" t="s">
        <v>544</v>
      </c>
      <c r="S1727" s="159" t="s">
        <v>10492</v>
      </c>
      <c r="T1727" s="159">
        <v>3276</v>
      </c>
      <c r="U1727" s="159" t="s">
        <v>107</v>
      </c>
      <c r="V1727" s="3" t="s">
        <v>7709</v>
      </c>
      <c r="W1727" s="2">
        <v>380</v>
      </c>
      <c r="X1727" s="2"/>
      <c r="Y1727" s="2"/>
      <c r="Z1727" s="2"/>
      <c r="AA1727" s="2"/>
      <c r="AB1727" s="2"/>
      <c r="AC1727" s="2"/>
      <c r="AD1727" s="2"/>
      <c r="AE1727" s="2"/>
      <c r="AF1727" s="2"/>
      <c r="AG1727" s="2"/>
      <c r="AH1727" s="2"/>
      <c r="AI1727" s="2"/>
      <c r="AJ1727" s="2"/>
      <c r="AK1727" s="2"/>
      <c r="AL1727" s="2"/>
      <c r="AM1727" s="2"/>
      <c r="AN1727" s="2"/>
    </row>
    <row r="1728" spans="2:40">
      <c r="B1728" s="26">
        <v>3395</v>
      </c>
      <c r="C1728" s="26" t="str">
        <f t="shared" si="208"/>
        <v>Y</v>
      </c>
      <c r="D1728" s="26" t="b">
        <f t="shared" si="209"/>
        <v>0</v>
      </c>
      <c r="E1728" s="26" t="str">
        <f t="shared" si="210"/>
        <v>N</v>
      </c>
      <c r="F1728" s="2" t="s">
        <v>10493</v>
      </c>
      <c r="G1728" s="2" t="str">
        <f t="shared" si="211"/>
        <v/>
      </c>
      <c r="H1728" s="16" t="s">
        <v>440</v>
      </c>
      <c r="I1728" s="16"/>
      <c r="J1728" s="16"/>
      <c r="K1728" s="31" t="s">
        <v>7701</v>
      </c>
      <c r="L1728" s="31" t="s">
        <v>7702</v>
      </c>
      <c r="M1728" s="31" t="s">
        <v>7703</v>
      </c>
      <c r="N1728" s="2" t="s">
        <v>8329</v>
      </c>
      <c r="O1728" s="2" t="s">
        <v>7705</v>
      </c>
      <c r="P1728" s="155" t="s">
        <v>7788</v>
      </c>
      <c r="Q1728" s="2" t="s">
        <v>8383</v>
      </c>
      <c r="R1728" s="202" t="s">
        <v>544</v>
      </c>
      <c r="S1728" s="159" t="s">
        <v>10492</v>
      </c>
      <c r="T1728" s="159">
        <v>3276</v>
      </c>
      <c r="U1728" s="159" t="s">
        <v>107</v>
      </c>
      <c r="V1728" s="3" t="s">
        <v>7709</v>
      </c>
      <c r="W1728" s="2">
        <v>380</v>
      </c>
      <c r="X1728" s="2"/>
      <c r="Y1728" s="2"/>
      <c r="Z1728" s="2"/>
      <c r="AA1728" s="2"/>
      <c r="AB1728" s="2"/>
      <c r="AC1728" s="2"/>
      <c r="AD1728" s="2"/>
      <c r="AE1728" s="2"/>
      <c r="AF1728" s="2"/>
      <c r="AG1728" s="2"/>
      <c r="AH1728" s="2"/>
      <c r="AI1728" s="2"/>
      <c r="AJ1728" s="2"/>
      <c r="AK1728" s="2"/>
      <c r="AL1728" s="2"/>
      <c r="AM1728" s="2"/>
      <c r="AN1728" s="2"/>
    </row>
    <row r="1729" spans="2:40">
      <c r="B1729" s="26">
        <v>3396</v>
      </c>
      <c r="C1729" s="26" t="str">
        <f t="shared" si="208"/>
        <v>Y</v>
      </c>
      <c r="D1729" s="26" t="b">
        <f t="shared" si="209"/>
        <v>0</v>
      </c>
      <c r="E1729" s="26" t="str">
        <f t="shared" si="210"/>
        <v>N</v>
      </c>
      <c r="F1729" s="2" t="s">
        <v>10494</v>
      </c>
      <c r="G1729" s="2" t="str">
        <f t="shared" si="211"/>
        <v/>
      </c>
      <c r="H1729" s="16" t="s">
        <v>440</v>
      </c>
      <c r="I1729" s="16"/>
      <c r="J1729" s="16"/>
      <c r="K1729" s="31" t="s">
        <v>7701</v>
      </c>
      <c r="L1729" s="31" t="s">
        <v>7702</v>
      </c>
      <c r="M1729" s="31" t="s">
        <v>7703</v>
      </c>
      <c r="N1729" s="2" t="s">
        <v>8982</v>
      </c>
      <c r="O1729" s="2" t="s">
        <v>7705</v>
      </c>
      <c r="P1729" s="155" t="s">
        <v>7788</v>
      </c>
      <c r="Q1729" s="2" t="s">
        <v>9031</v>
      </c>
      <c r="R1729" s="202" t="s">
        <v>544</v>
      </c>
      <c r="S1729" s="159" t="s">
        <v>10495</v>
      </c>
      <c r="T1729" s="159">
        <v>4771</v>
      </c>
      <c r="U1729" s="159" t="s">
        <v>107</v>
      </c>
      <c r="V1729" s="3" t="s">
        <v>7709</v>
      </c>
      <c r="W1729" s="2">
        <v>460</v>
      </c>
      <c r="X1729" s="2"/>
      <c r="Y1729" s="2"/>
      <c r="Z1729" s="2"/>
      <c r="AA1729" s="2"/>
      <c r="AB1729" s="2"/>
      <c r="AC1729" s="2"/>
      <c r="AD1729" s="2"/>
      <c r="AE1729" s="2"/>
      <c r="AF1729" s="2"/>
      <c r="AG1729" s="2"/>
      <c r="AH1729" s="2"/>
      <c r="AI1729" s="2"/>
      <c r="AJ1729" s="2"/>
      <c r="AK1729" s="2"/>
      <c r="AL1729" s="2"/>
      <c r="AM1729" s="2"/>
      <c r="AN1729" s="2"/>
    </row>
    <row r="1730" spans="2:40">
      <c r="B1730" s="26">
        <v>3397</v>
      </c>
      <c r="C1730" s="26" t="str">
        <f t="shared" si="208"/>
        <v>Y</v>
      </c>
      <c r="D1730" s="26" t="b">
        <f t="shared" si="209"/>
        <v>0</v>
      </c>
      <c r="E1730" s="26" t="str">
        <f t="shared" si="210"/>
        <v>N</v>
      </c>
      <c r="F1730" s="2" t="s">
        <v>10496</v>
      </c>
      <c r="G1730" s="2" t="str">
        <f t="shared" si="211"/>
        <v/>
      </c>
      <c r="H1730" s="16" t="s">
        <v>440</v>
      </c>
      <c r="I1730" s="16"/>
      <c r="J1730" s="16"/>
      <c r="K1730" s="31" t="s">
        <v>7701</v>
      </c>
      <c r="L1730" s="31" t="s">
        <v>7702</v>
      </c>
      <c r="M1730" s="31" t="s">
        <v>7703</v>
      </c>
      <c r="N1730" s="2" t="s">
        <v>8986</v>
      </c>
      <c r="O1730" s="2" t="s">
        <v>7705</v>
      </c>
      <c r="P1730" s="155" t="s">
        <v>7788</v>
      </c>
      <c r="Q1730" s="2" t="s">
        <v>9031</v>
      </c>
      <c r="R1730" s="202" t="s">
        <v>544</v>
      </c>
      <c r="S1730" s="159" t="s">
        <v>10497</v>
      </c>
      <c r="T1730" s="159">
        <v>4771</v>
      </c>
      <c r="U1730" s="159" t="s">
        <v>107</v>
      </c>
      <c r="V1730" s="3" t="s">
        <v>7709</v>
      </c>
      <c r="W1730" s="2">
        <v>460</v>
      </c>
      <c r="X1730" s="2"/>
      <c r="Y1730" s="2"/>
      <c r="Z1730" s="2"/>
      <c r="AA1730" s="2"/>
      <c r="AB1730" s="2"/>
      <c r="AC1730" s="2"/>
      <c r="AD1730" s="2"/>
      <c r="AE1730" s="2"/>
      <c r="AF1730" s="2"/>
      <c r="AG1730" s="2"/>
      <c r="AH1730" s="2"/>
      <c r="AI1730" s="2"/>
      <c r="AJ1730" s="2"/>
      <c r="AK1730" s="2"/>
      <c r="AL1730" s="2"/>
      <c r="AM1730" s="2"/>
      <c r="AN1730" s="2"/>
    </row>
    <row r="1731" spans="2:40">
      <c r="B1731" s="26">
        <v>3398</v>
      </c>
      <c r="C1731" s="26" t="str">
        <f t="shared" si="208"/>
        <v>Y</v>
      </c>
      <c r="D1731" s="26" t="b">
        <f t="shared" si="209"/>
        <v>0</v>
      </c>
      <c r="E1731" s="26" t="str">
        <f t="shared" si="210"/>
        <v>N</v>
      </c>
      <c r="F1731" s="2" t="s">
        <v>10498</v>
      </c>
      <c r="G1731" s="2" t="str">
        <f t="shared" si="211"/>
        <v/>
      </c>
      <c r="H1731" s="16" t="s">
        <v>440</v>
      </c>
      <c r="I1731" s="16"/>
      <c r="J1731" s="16"/>
      <c r="K1731" s="31" t="s">
        <v>7701</v>
      </c>
      <c r="L1731" s="31" t="s">
        <v>7702</v>
      </c>
      <c r="M1731" s="31" t="s">
        <v>7703</v>
      </c>
      <c r="N1731" s="2" t="s">
        <v>8331</v>
      </c>
      <c r="O1731" s="2" t="s">
        <v>7705</v>
      </c>
      <c r="P1731" s="155" t="s">
        <v>7788</v>
      </c>
      <c r="Q1731" s="2" t="s">
        <v>9024</v>
      </c>
      <c r="R1731" s="202" t="s">
        <v>544</v>
      </c>
      <c r="S1731" s="159" t="s">
        <v>10499</v>
      </c>
      <c r="T1731" s="159">
        <v>4771</v>
      </c>
      <c r="U1731" s="159" t="s">
        <v>107</v>
      </c>
      <c r="V1731" s="3" t="s">
        <v>7709</v>
      </c>
      <c r="W1731" s="2">
        <v>460</v>
      </c>
      <c r="X1731" s="2"/>
      <c r="Y1731" s="2"/>
      <c r="Z1731" s="2"/>
      <c r="AA1731" s="2"/>
      <c r="AB1731" s="2"/>
      <c r="AC1731" s="2"/>
      <c r="AD1731" s="2"/>
      <c r="AE1731" s="2"/>
      <c r="AF1731" s="2"/>
      <c r="AG1731" s="2"/>
      <c r="AH1731" s="2"/>
      <c r="AI1731" s="2"/>
      <c r="AJ1731" s="2"/>
      <c r="AK1731" s="2"/>
      <c r="AL1731" s="2"/>
      <c r="AM1731" s="2"/>
      <c r="AN1731" s="2"/>
    </row>
    <row r="1732" spans="2:40">
      <c r="B1732" s="26">
        <v>3399</v>
      </c>
      <c r="C1732" s="26" t="str">
        <f t="shared" si="208"/>
        <v>Y</v>
      </c>
      <c r="D1732" s="26" t="b">
        <f t="shared" si="209"/>
        <v>0</v>
      </c>
      <c r="E1732" s="26" t="str">
        <f t="shared" si="210"/>
        <v>N</v>
      </c>
      <c r="F1732" s="2" t="s">
        <v>10500</v>
      </c>
      <c r="G1732" s="2" t="str">
        <f t="shared" si="211"/>
        <v/>
      </c>
      <c r="H1732" s="16" t="s">
        <v>440</v>
      </c>
      <c r="I1732" s="16"/>
      <c r="J1732" s="16"/>
      <c r="K1732" s="31" t="s">
        <v>7701</v>
      </c>
      <c r="L1732" s="31" t="s">
        <v>7702</v>
      </c>
      <c r="M1732" s="31" t="s">
        <v>7703</v>
      </c>
      <c r="N1732" s="2" t="s">
        <v>8335</v>
      </c>
      <c r="O1732" s="2" t="s">
        <v>7705</v>
      </c>
      <c r="P1732" s="155" t="s">
        <v>7788</v>
      </c>
      <c r="Q1732" s="2" t="s">
        <v>9024</v>
      </c>
      <c r="R1732" s="202" t="s">
        <v>544</v>
      </c>
      <c r="S1732" s="159" t="s">
        <v>10501</v>
      </c>
      <c r="T1732" s="159">
        <v>4771</v>
      </c>
      <c r="U1732" s="159" t="s">
        <v>107</v>
      </c>
      <c r="V1732" s="3" t="s">
        <v>7709</v>
      </c>
      <c r="W1732" s="2">
        <v>460</v>
      </c>
      <c r="X1732" s="2"/>
      <c r="Y1732" s="2"/>
      <c r="Z1732" s="2"/>
      <c r="AA1732" s="2"/>
      <c r="AB1732" s="2"/>
      <c r="AC1732" s="2"/>
      <c r="AD1732" s="2"/>
      <c r="AE1732" s="2"/>
      <c r="AF1732" s="2"/>
      <c r="AG1732" s="2"/>
      <c r="AH1732" s="2"/>
      <c r="AI1732" s="2"/>
      <c r="AJ1732" s="2"/>
      <c r="AK1732" s="2"/>
      <c r="AL1732" s="2"/>
      <c r="AM1732" s="2"/>
      <c r="AN1732" s="2"/>
    </row>
    <row r="1733" spans="2:40">
      <c r="B1733" s="26">
        <v>3400</v>
      </c>
      <c r="C1733" s="26" t="str">
        <f t="shared" si="208"/>
        <v>Y</v>
      </c>
      <c r="D1733" s="26" t="b">
        <f t="shared" si="209"/>
        <v>0</v>
      </c>
      <c r="E1733" s="26" t="str">
        <f t="shared" si="210"/>
        <v>N</v>
      </c>
      <c r="F1733" s="2" t="s">
        <v>10502</v>
      </c>
      <c r="G1733" s="2" t="str">
        <f t="shared" si="211"/>
        <v/>
      </c>
      <c r="H1733" s="16" t="s">
        <v>440</v>
      </c>
      <c r="I1733" s="16"/>
      <c r="J1733" s="16"/>
      <c r="K1733" s="31" t="s">
        <v>7701</v>
      </c>
      <c r="L1733" s="31" t="s">
        <v>7702</v>
      </c>
      <c r="M1733" s="31" t="s">
        <v>7703</v>
      </c>
      <c r="N1733" s="17" t="s">
        <v>9465</v>
      </c>
      <c r="O1733" s="2" t="s">
        <v>7705</v>
      </c>
      <c r="P1733" s="155" t="s">
        <v>7788</v>
      </c>
      <c r="Q1733" s="2" t="s">
        <v>9031</v>
      </c>
      <c r="R1733" s="202" t="s">
        <v>544</v>
      </c>
      <c r="S1733" s="159" t="s">
        <v>10503</v>
      </c>
      <c r="T1733" s="159">
        <v>5317</v>
      </c>
      <c r="U1733" s="159" t="s">
        <v>107</v>
      </c>
      <c r="V1733" s="3" t="s">
        <v>7709</v>
      </c>
      <c r="W1733" s="2">
        <v>600</v>
      </c>
      <c r="X1733" s="2"/>
      <c r="Y1733" s="2"/>
      <c r="Z1733" s="2"/>
      <c r="AA1733" s="2"/>
      <c r="AB1733" s="2"/>
      <c r="AC1733" s="2"/>
      <c r="AD1733" s="2"/>
      <c r="AE1733" s="2"/>
      <c r="AF1733" s="2"/>
      <c r="AG1733" s="2"/>
      <c r="AH1733" s="2"/>
      <c r="AI1733" s="2"/>
      <c r="AJ1733" s="2"/>
      <c r="AK1733" s="2"/>
      <c r="AL1733" s="2"/>
      <c r="AM1733" s="2"/>
      <c r="AN1733" s="2"/>
    </row>
    <row r="1734" spans="2:40">
      <c r="B1734" s="26">
        <v>3401</v>
      </c>
      <c r="C1734" s="26" t="str">
        <f t="shared" si="208"/>
        <v>Y</v>
      </c>
      <c r="D1734" s="26" t="b">
        <f t="shared" si="209"/>
        <v>0</v>
      </c>
      <c r="E1734" s="26" t="str">
        <f t="shared" si="210"/>
        <v>N</v>
      </c>
      <c r="F1734" s="2" t="s">
        <v>10504</v>
      </c>
      <c r="G1734" s="2" t="str">
        <f t="shared" si="211"/>
        <v/>
      </c>
      <c r="H1734" s="16" t="s">
        <v>440</v>
      </c>
      <c r="I1734" s="16"/>
      <c r="J1734" s="16"/>
      <c r="K1734" s="31" t="s">
        <v>7701</v>
      </c>
      <c r="L1734" s="31" t="s">
        <v>7702</v>
      </c>
      <c r="M1734" s="31" t="s">
        <v>7703</v>
      </c>
      <c r="N1734" s="17" t="s">
        <v>8338</v>
      </c>
      <c r="O1734" s="2" t="s">
        <v>7705</v>
      </c>
      <c r="P1734" s="155" t="s">
        <v>7788</v>
      </c>
      <c r="Q1734" s="2" t="s">
        <v>9024</v>
      </c>
      <c r="R1734" s="202" t="s">
        <v>544</v>
      </c>
      <c r="S1734" s="159" t="s">
        <v>10505</v>
      </c>
      <c r="T1734" s="159">
        <v>5317</v>
      </c>
      <c r="U1734" s="159" t="s">
        <v>107</v>
      </c>
      <c r="V1734" s="3" t="s">
        <v>7709</v>
      </c>
      <c r="W1734" s="2">
        <v>600</v>
      </c>
      <c r="X1734" s="2"/>
      <c r="Y1734" s="2"/>
      <c r="Z1734" s="2"/>
      <c r="AA1734" s="2"/>
      <c r="AB1734" s="2"/>
      <c r="AC1734" s="2"/>
      <c r="AD1734" s="2"/>
      <c r="AE1734" s="2"/>
      <c r="AF1734" s="2"/>
      <c r="AG1734" s="2"/>
      <c r="AH1734" s="2"/>
      <c r="AI1734" s="2"/>
      <c r="AJ1734" s="2"/>
      <c r="AK1734" s="2"/>
      <c r="AL1734" s="2"/>
      <c r="AM1734" s="2"/>
      <c r="AN1734" s="2"/>
    </row>
    <row r="1735" spans="2:40">
      <c r="B1735" s="26">
        <v>3402</v>
      </c>
      <c r="C1735" s="26" t="str">
        <f t="shared" si="208"/>
        <v>Y</v>
      </c>
      <c r="D1735" s="26" t="b">
        <f t="shared" si="209"/>
        <v>0</v>
      </c>
      <c r="E1735" s="26" t="str">
        <f t="shared" si="210"/>
        <v>N</v>
      </c>
      <c r="F1735" s="2" t="s">
        <v>10506</v>
      </c>
      <c r="G1735" s="2" t="str">
        <f t="shared" si="211"/>
        <v/>
      </c>
      <c r="H1735" s="16" t="s">
        <v>440</v>
      </c>
      <c r="I1735" s="16"/>
      <c r="J1735" s="16"/>
      <c r="K1735" s="31" t="s">
        <v>7701</v>
      </c>
      <c r="L1735" s="31" t="s">
        <v>7702</v>
      </c>
      <c r="M1735" s="31" t="s">
        <v>7703</v>
      </c>
      <c r="N1735" s="8" t="s">
        <v>9743</v>
      </c>
      <c r="O1735" s="2" t="s">
        <v>7705</v>
      </c>
      <c r="P1735" s="155" t="s">
        <v>7788</v>
      </c>
      <c r="Q1735" s="2" t="s">
        <v>9031</v>
      </c>
      <c r="R1735" s="202" t="s">
        <v>544</v>
      </c>
      <c r="S1735" s="159" t="s">
        <v>10507</v>
      </c>
      <c r="T1735" s="159">
        <v>5317</v>
      </c>
      <c r="U1735" s="159" t="s">
        <v>107</v>
      </c>
      <c r="V1735" s="3" t="s">
        <v>7709</v>
      </c>
      <c r="W1735" s="2">
        <v>600</v>
      </c>
      <c r="X1735" s="2"/>
      <c r="Y1735" s="2"/>
      <c r="Z1735" s="2"/>
      <c r="AA1735" s="2"/>
      <c r="AB1735" s="2"/>
      <c r="AC1735" s="2"/>
      <c r="AD1735" s="2"/>
      <c r="AE1735" s="2"/>
      <c r="AF1735" s="2"/>
      <c r="AG1735" s="2"/>
      <c r="AH1735" s="2"/>
      <c r="AI1735" s="2"/>
      <c r="AJ1735" s="2"/>
      <c r="AK1735" s="2"/>
      <c r="AL1735" s="2"/>
      <c r="AM1735" s="2"/>
      <c r="AN1735" s="2"/>
    </row>
    <row r="1736" spans="2:40">
      <c r="B1736" s="26">
        <v>3403</v>
      </c>
      <c r="C1736" s="26" t="str">
        <f t="shared" si="208"/>
        <v>Y</v>
      </c>
      <c r="D1736" s="26" t="b">
        <f t="shared" si="209"/>
        <v>0</v>
      </c>
      <c r="E1736" s="26" t="str">
        <f t="shared" si="210"/>
        <v>N</v>
      </c>
      <c r="F1736" s="2" t="s">
        <v>10508</v>
      </c>
      <c r="G1736" s="2" t="str">
        <f t="shared" si="211"/>
        <v/>
      </c>
      <c r="H1736" s="16" t="s">
        <v>440</v>
      </c>
      <c r="I1736" s="16"/>
      <c r="J1736" s="16"/>
      <c r="K1736" s="31" t="s">
        <v>7701</v>
      </c>
      <c r="L1736" s="31" t="s">
        <v>7702</v>
      </c>
      <c r="M1736" s="31" t="s">
        <v>7703</v>
      </c>
      <c r="N1736" s="8" t="s">
        <v>10471</v>
      </c>
      <c r="O1736" s="2" t="s">
        <v>7705</v>
      </c>
      <c r="P1736" s="155" t="s">
        <v>7788</v>
      </c>
      <c r="Q1736" s="2" t="s">
        <v>9024</v>
      </c>
      <c r="R1736" s="202" t="s">
        <v>544</v>
      </c>
      <c r="S1736" s="159" t="s">
        <v>10509</v>
      </c>
      <c r="T1736" s="159">
        <v>5317</v>
      </c>
      <c r="U1736" s="159" t="s">
        <v>107</v>
      </c>
      <c r="V1736" s="3" t="s">
        <v>7709</v>
      </c>
      <c r="W1736" s="2">
        <v>600</v>
      </c>
      <c r="X1736" s="2"/>
      <c r="Y1736" s="2"/>
      <c r="Z1736" s="2"/>
      <c r="AA1736" s="2"/>
      <c r="AB1736" s="2"/>
      <c r="AC1736" s="2"/>
      <c r="AD1736" s="2"/>
      <c r="AE1736" s="2"/>
      <c r="AF1736" s="2"/>
      <c r="AG1736" s="2"/>
      <c r="AH1736" s="2"/>
      <c r="AI1736" s="2"/>
      <c r="AJ1736" s="2"/>
      <c r="AK1736" s="2"/>
      <c r="AL1736" s="2"/>
      <c r="AM1736" s="2"/>
      <c r="AN1736" s="2"/>
    </row>
    <row r="1737" spans="2:40">
      <c r="B1737" s="26">
        <v>3420</v>
      </c>
      <c r="C1737" s="26" t="str">
        <f t="shared" si="208"/>
        <v>Y</v>
      </c>
      <c r="D1737" s="26" t="b">
        <f t="shared" si="209"/>
        <v>1</v>
      </c>
      <c r="E1737" s="26" t="str">
        <f t="shared" si="210"/>
        <v>Y</v>
      </c>
      <c r="F1737" s="2" t="s">
        <v>10510</v>
      </c>
      <c r="G1737" s="2" t="str">
        <f t="shared" si="211"/>
        <v>ConTab_BOM_KP_Baseplates_3420</v>
      </c>
      <c r="H1737" s="16" t="s">
        <v>440</v>
      </c>
      <c r="I1737" s="16"/>
      <c r="J1737" s="16"/>
      <c r="K1737" s="31" t="s">
        <v>7701</v>
      </c>
      <c r="L1737" s="31" t="s">
        <v>7702</v>
      </c>
      <c r="M1737" s="31" t="s">
        <v>7703</v>
      </c>
      <c r="N1737" s="2" t="s">
        <v>8187</v>
      </c>
      <c r="O1737" s="2" t="s">
        <v>7814</v>
      </c>
      <c r="P1737" s="155" t="s">
        <v>7706</v>
      </c>
      <c r="Q1737" s="2" t="s">
        <v>8188</v>
      </c>
      <c r="R1737" s="202" t="s">
        <v>544</v>
      </c>
      <c r="S1737" s="159" t="s">
        <v>10511</v>
      </c>
      <c r="T1737" s="159">
        <v>2500</v>
      </c>
      <c r="U1737" s="159" t="s">
        <v>107</v>
      </c>
      <c r="V1737" s="3" t="s">
        <v>7709</v>
      </c>
      <c r="W1737" s="2">
        <v>320</v>
      </c>
      <c r="X1737" s="2"/>
      <c r="Y1737" s="2"/>
      <c r="Z1737" s="2"/>
      <c r="AA1737" s="2"/>
      <c r="AB1737" s="2"/>
      <c r="AC1737" s="2"/>
      <c r="AD1737" s="2"/>
      <c r="AE1737" s="2"/>
      <c r="AF1737" s="2"/>
      <c r="AG1737" s="2"/>
      <c r="AH1737" s="2"/>
      <c r="AI1737" s="2"/>
      <c r="AJ1737" s="2"/>
      <c r="AK1737" s="2"/>
      <c r="AL1737" s="2"/>
      <c r="AM1737" s="2"/>
      <c r="AN1737" s="2"/>
    </row>
    <row r="1738" spans="2:40">
      <c r="B1738" s="26">
        <v>3421</v>
      </c>
      <c r="C1738" s="26" t="str">
        <f t="shared" si="208"/>
        <v>Y</v>
      </c>
      <c r="D1738" s="26" t="b">
        <f t="shared" si="209"/>
        <v>1</v>
      </c>
      <c r="E1738" s="26" t="str">
        <f t="shared" si="210"/>
        <v>Y</v>
      </c>
      <c r="F1738" s="2" t="s">
        <v>10512</v>
      </c>
      <c r="G1738" s="2" t="str">
        <f t="shared" si="211"/>
        <v>ConTab_BOM_KP_Baseplates_3421</v>
      </c>
      <c r="H1738" s="16" t="s">
        <v>440</v>
      </c>
      <c r="I1738" s="16"/>
      <c r="J1738" s="16"/>
      <c r="K1738" s="31" t="s">
        <v>7701</v>
      </c>
      <c r="L1738" s="31" t="s">
        <v>7702</v>
      </c>
      <c r="M1738" s="31" t="s">
        <v>7703</v>
      </c>
      <c r="N1738" s="2" t="s">
        <v>8191</v>
      </c>
      <c r="O1738" s="2" t="s">
        <v>7814</v>
      </c>
      <c r="P1738" s="155" t="s">
        <v>7706</v>
      </c>
      <c r="Q1738" s="2" t="s">
        <v>8188</v>
      </c>
      <c r="R1738" s="202" t="s">
        <v>544</v>
      </c>
      <c r="S1738" s="159" t="s">
        <v>10511</v>
      </c>
      <c r="T1738" s="159">
        <v>2500</v>
      </c>
      <c r="U1738" s="159" t="s">
        <v>107</v>
      </c>
      <c r="V1738" s="3" t="s">
        <v>7709</v>
      </c>
      <c r="W1738" s="2">
        <v>320</v>
      </c>
      <c r="X1738" s="2"/>
      <c r="Y1738" s="2"/>
      <c r="Z1738" s="2"/>
      <c r="AA1738" s="2"/>
      <c r="AB1738" s="2"/>
      <c r="AC1738" s="2"/>
      <c r="AD1738" s="2"/>
      <c r="AE1738" s="2"/>
      <c r="AF1738" s="2"/>
      <c r="AG1738" s="2"/>
      <c r="AH1738" s="2"/>
      <c r="AI1738" s="2"/>
      <c r="AJ1738" s="2"/>
      <c r="AK1738" s="2"/>
      <c r="AL1738" s="2"/>
      <c r="AM1738" s="2"/>
      <c r="AN1738" s="2"/>
    </row>
    <row r="1739" spans="2:40">
      <c r="B1739" s="26">
        <v>3422</v>
      </c>
      <c r="C1739" s="26" t="str">
        <f t="shared" si="208"/>
        <v>Y</v>
      </c>
      <c r="D1739" s="26" t="b">
        <f t="shared" si="209"/>
        <v>1</v>
      </c>
      <c r="E1739" s="26" t="str">
        <f t="shared" si="210"/>
        <v>Y</v>
      </c>
      <c r="F1739" s="2" t="s">
        <v>10513</v>
      </c>
      <c r="G1739" s="2" t="str">
        <f t="shared" si="211"/>
        <v>ConTab_BOM_KP_Baseplates_3422</v>
      </c>
      <c r="H1739" s="16" t="s">
        <v>440</v>
      </c>
      <c r="I1739" s="16"/>
      <c r="J1739" s="16"/>
      <c r="K1739" s="31" t="s">
        <v>7701</v>
      </c>
      <c r="L1739" s="31" t="s">
        <v>7702</v>
      </c>
      <c r="M1739" s="31" t="s">
        <v>7703</v>
      </c>
      <c r="N1739" s="2" t="s">
        <v>8695</v>
      </c>
      <c r="O1739" s="2" t="s">
        <v>7814</v>
      </c>
      <c r="P1739" s="155" t="s">
        <v>7706</v>
      </c>
      <c r="Q1739" s="2" t="s">
        <v>8696</v>
      </c>
      <c r="R1739" s="202" t="s">
        <v>544</v>
      </c>
      <c r="S1739" s="159" t="s">
        <v>10514</v>
      </c>
      <c r="T1739" s="159">
        <v>2636</v>
      </c>
      <c r="U1739" s="159" t="s">
        <v>107</v>
      </c>
      <c r="V1739" s="3" t="s">
        <v>7709</v>
      </c>
      <c r="W1739" s="2">
        <v>340</v>
      </c>
      <c r="X1739" s="2"/>
      <c r="Y1739" s="2"/>
      <c r="Z1739" s="2"/>
      <c r="AA1739" s="2"/>
      <c r="AB1739" s="2"/>
      <c r="AC1739" s="2"/>
      <c r="AD1739" s="2"/>
      <c r="AE1739" s="2"/>
      <c r="AF1739" s="2"/>
      <c r="AG1739" s="2"/>
      <c r="AH1739" s="2"/>
      <c r="AI1739" s="2"/>
      <c r="AJ1739" s="2"/>
      <c r="AK1739" s="2"/>
      <c r="AL1739" s="2"/>
      <c r="AM1739" s="2"/>
      <c r="AN1739" s="2"/>
    </row>
    <row r="1740" spans="2:40">
      <c r="B1740" s="26">
        <v>3423</v>
      </c>
      <c r="C1740" s="26" t="str">
        <f t="shared" si="208"/>
        <v>Y</v>
      </c>
      <c r="D1740" s="26" t="b">
        <f t="shared" si="209"/>
        <v>1</v>
      </c>
      <c r="E1740" s="26" t="str">
        <f t="shared" si="210"/>
        <v>Y</v>
      </c>
      <c r="F1740" s="2" t="s">
        <v>10515</v>
      </c>
      <c r="G1740" s="2" t="str">
        <f t="shared" si="211"/>
        <v>ConTab_BOM_KP_Baseplates_3423</v>
      </c>
      <c r="H1740" s="16" t="s">
        <v>440</v>
      </c>
      <c r="I1740" s="16"/>
      <c r="J1740" s="16"/>
      <c r="K1740" s="31" t="s">
        <v>7701</v>
      </c>
      <c r="L1740" s="31" t="s">
        <v>7702</v>
      </c>
      <c r="M1740" s="31" t="s">
        <v>7703</v>
      </c>
      <c r="N1740" s="2" t="s">
        <v>8699</v>
      </c>
      <c r="O1740" s="2" t="s">
        <v>7814</v>
      </c>
      <c r="P1740" s="155" t="s">
        <v>7706</v>
      </c>
      <c r="Q1740" s="2" t="s">
        <v>8696</v>
      </c>
      <c r="R1740" s="202" t="s">
        <v>544</v>
      </c>
      <c r="S1740" s="159" t="s">
        <v>10514</v>
      </c>
      <c r="T1740" s="159">
        <v>2636</v>
      </c>
      <c r="U1740" s="159" t="s">
        <v>107</v>
      </c>
      <c r="V1740" s="3" t="s">
        <v>7709</v>
      </c>
      <c r="W1740" s="2">
        <v>650</v>
      </c>
      <c r="X1740" s="2"/>
      <c r="Y1740" s="2"/>
      <c r="Z1740" s="2"/>
      <c r="AA1740" s="2"/>
      <c r="AB1740" s="2"/>
      <c r="AC1740" s="2"/>
      <c r="AD1740" s="2"/>
      <c r="AE1740" s="2"/>
      <c r="AF1740" s="2"/>
      <c r="AG1740" s="2"/>
      <c r="AH1740" s="2"/>
      <c r="AI1740" s="2"/>
      <c r="AJ1740" s="2"/>
      <c r="AK1740" s="2"/>
      <c r="AL1740" s="2"/>
      <c r="AM1740" s="2"/>
      <c r="AN1740" s="2"/>
    </row>
    <row r="1741" spans="2:40">
      <c r="B1741" s="26">
        <v>3424</v>
      </c>
      <c r="C1741" s="26" t="str">
        <f t="shared" si="208"/>
        <v>Y</v>
      </c>
      <c r="D1741" s="26" t="b">
        <f t="shared" si="209"/>
        <v>1</v>
      </c>
      <c r="E1741" s="26" t="str">
        <f t="shared" si="210"/>
        <v>Y</v>
      </c>
      <c r="F1741" s="2" t="s">
        <v>10516</v>
      </c>
      <c r="G1741" s="2" t="str">
        <f t="shared" si="211"/>
        <v>ConTab_BOM_KP_Baseplates_3424</v>
      </c>
      <c r="H1741" s="16" t="s">
        <v>440</v>
      </c>
      <c r="I1741" s="16"/>
      <c r="J1741" s="16"/>
      <c r="K1741" s="31" t="s">
        <v>7701</v>
      </c>
      <c r="L1741" s="31" t="s">
        <v>7702</v>
      </c>
      <c r="M1741" s="31" t="s">
        <v>7703</v>
      </c>
      <c r="N1741" s="2" t="s">
        <v>8954</v>
      </c>
      <c r="O1741" s="2" t="s">
        <v>7814</v>
      </c>
      <c r="P1741" s="155" t="s">
        <v>7706</v>
      </c>
      <c r="Q1741" s="2" t="s">
        <v>8955</v>
      </c>
      <c r="R1741" s="202" t="s">
        <v>544</v>
      </c>
      <c r="S1741" s="159" t="s">
        <v>10517</v>
      </c>
      <c r="T1741" s="159">
        <v>3110</v>
      </c>
      <c r="U1741" s="159" t="s">
        <v>107</v>
      </c>
      <c r="V1741" s="3" t="s">
        <v>7709</v>
      </c>
      <c r="W1741" s="2">
        <v>380</v>
      </c>
      <c r="X1741" s="2"/>
      <c r="Y1741" s="2"/>
      <c r="Z1741" s="2"/>
      <c r="AA1741" s="2"/>
      <c r="AB1741" s="2"/>
      <c r="AC1741" s="2"/>
      <c r="AD1741" s="2"/>
      <c r="AE1741" s="2"/>
      <c r="AF1741" s="2"/>
      <c r="AG1741" s="2"/>
      <c r="AH1741" s="2"/>
      <c r="AI1741" s="2"/>
      <c r="AJ1741" s="2"/>
      <c r="AK1741" s="2"/>
      <c r="AL1741" s="2"/>
      <c r="AM1741" s="2"/>
      <c r="AN1741" s="2"/>
    </row>
    <row r="1742" spans="2:40">
      <c r="B1742" s="26">
        <v>3425</v>
      </c>
      <c r="C1742" s="26" t="str">
        <f t="shared" si="208"/>
        <v>Y</v>
      </c>
      <c r="D1742" s="26" t="b">
        <f t="shared" si="209"/>
        <v>1</v>
      </c>
      <c r="E1742" s="26" t="str">
        <f t="shared" si="210"/>
        <v>Y</v>
      </c>
      <c r="F1742" s="2" t="s">
        <v>10518</v>
      </c>
      <c r="G1742" s="2" t="str">
        <f t="shared" si="211"/>
        <v>ConTab_BOM_KP_Baseplates_3425</v>
      </c>
      <c r="H1742" s="16" t="s">
        <v>440</v>
      </c>
      <c r="I1742" s="16"/>
      <c r="J1742" s="16"/>
      <c r="K1742" s="31" t="s">
        <v>7701</v>
      </c>
      <c r="L1742" s="31" t="s">
        <v>7702</v>
      </c>
      <c r="M1742" s="31" t="s">
        <v>7703</v>
      </c>
      <c r="N1742" s="2" t="s">
        <v>8958</v>
      </c>
      <c r="O1742" s="2" t="s">
        <v>7814</v>
      </c>
      <c r="P1742" s="155" t="s">
        <v>7706</v>
      </c>
      <c r="Q1742" s="2" t="s">
        <v>8955</v>
      </c>
      <c r="R1742" s="202" t="s">
        <v>544</v>
      </c>
      <c r="S1742" s="159" t="s">
        <v>10517</v>
      </c>
      <c r="T1742" s="159">
        <v>3110</v>
      </c>
      <c r="U1742" s="159" t="s">
        <v>107</v>
      </c>
      <c r="V1742" s="3" t="s">
        <v>7709</v>
      </c>
      <c r="W1742" s="2">
        <v>380</v>
      </c>
      <c r="X1742" s="2"/>
      <c r="Y1742" s="2"/>
      <c r="Z1742" s="2"/>
      <c r="AA1742" s="2"/>
      <c r="AB1742" s="2"/>
      <c r="AC1742" s="2"/>
      <c r="AD1742" s="2"/>
      <c r="AE1742" s="2"/>
      <c r="AF1742" s="2"/>
      <c r="AG1742" s="2"/>
      <c r="AH1742" s="2"/>
      <c r="AI1742" s="2"/>
      <c r="AJ1742" s="2"/>
      <c r="AK1742" s="2"/>
      <c r="AL1742" s="2"/>
      <c r="AM1742" s="2"/>
      <c r="AN1742" s="2"/>
    </row>
    <row r="1743" spans="2:40">
      <c r="B1743" s="26">
        <v>3426</v>
      </c>
      <c r="C1743" s="26" t="str">
        <f t="shared" si="208"/>
        <v>Y</v>
      </c>
      <c r="D1743" s="26" t="b">
        <f t="shared" si="209"/>
        <v>1</v>
      </c>
      <c r="E1743" s="26" t="str">
        <f t="shared" si="210"/>
        <v>Y</v>
      </c>
      <c r="F1743" s="2" t="s">
        <v>10519</v>
      </c>
      <c r="G1743" s="2" t="str">
        <f t="shared" si="211"/>
        <v>ConTab_BOM_KP_Baseplates_3426</v>
      </c>
      <c r="H1743" s="16" t="s">
        <v>440</v>
      </c>
      <c r="I1743" s="16"/>
      <c r="J1743" s="16"/>
      <c r="K1743" s="31" t="s">
        <v>7701</v>
      </c>
      <c r="L1743" s="31" t="s">
        <v>7702</v>
      </c>
      <c r="M1743" s="31" t="s">
        <v>7703</v>
      </c>
      <c r="N1743" s="2" t="s">
        <v>8187</v>
      </c>
      <c r="O1743" s="2" t="s">
        <v>7814</v>
      </c>
      <c r="P1743" s="155" t="s">
        <v>7737</v>
      </c>
      <c r="Q1743" s="2" t="s">
        <v>8332</v>
      </c>
      <c r="R1743" s="202" t="s">
        <v>544</v>
      </c>
      <c r="S1743" s="159" t="s">
        <v>10520</v>
      </c>
      <c r="T1743" s="159">
        <v>2500</v>
      </c>
      <c r="U1743" s="159" t="s">
        <v>107</v>
      </c>
      <c r="V1743" s="3" t="s">
        <v>7709</v>
      </c>
      <c r="W1743" s="2">
        <v>320</v>
      </c>
      <c r="X1743" s="2"/>
      <c r="Y1743" s="2"/>
      <c r="Z1743" s="2"/>
      <c r="AA1743" s="2"/>
      <c r="AB1743" s="2"/>
      <c r="AC1743" s="2"/>
      <c r="AD1743" s="2"/>
      <c r="AE1743" s="2"/>
      <c r="AF1743" s="2"/>
      <c r="AG1743" s="2"/>
      <c r="AH1743" s="2"/>
      <c r="AI1743" s="2"/>
      <c r="AJ1743" s="2"/>
      <c r="AK1743" s="2"/>
      <c r="AL1743" s="2"/>
      <c r="AM1743" s="2"/>
      <c r="AN1743" s="2"/>
    </row>
    <row r="1744" spans="2:40">
      <c r="B1744" s="26">
        <v>3427</v>
      </c>
      <c r="C1744" s="26" t="str">
        <f t="shared" si="208"/>
        <v>Y</v>
      </c>
      <c r="D1744" s="26" t="b">
        <f t="shared" si="209"/>
        <v>1</v>
      </c>
      <c r="E1744" s="26" t="str">
        <f t="shared" si="210"/>
        <v>Y</v>
      </c>
      <c r="F1744" s="2" t="s">
        <v>10521</v>
      </c>
      <c r="G1744" s="2" t="str">
        <f t="shared" si="211"/>
        <v>ConTab_BOM_KP_Baseplates_3427</v>
      </c>
      <c r="H1744" s="16" t="s">
        <v>440</v>
      </c>
      <c r="I1744" s="16"/>
      <c r="J1744" s="16"/>
      <c r="K1744" s="31" t="s">
        <v>7701</v>
      </c>
      <c r="L1744" s="31" t="s">
        <v>7702</v>
      </c>
      <c r="M1744" s="31" t="s">
        <v>7703</v>
      </c>
      <c r="N1744" s="2" t="s">
        <v>8191</v>
      </c>
      <c r="O1744" s="2" t="s">
        <v>7814</v>
      </c>
      <c r="P1744" s="155" t="s">
        <v>7737</v>
      </c>
      <c r="Q1744" s="2" t="s">
        <v>8332</v>
      </c>
      <c r="R1744" s="202" t="s">
        <v>544</v>
      </c>
      <c r="S1744" s="159" t="s">
        <v>10520</v>
      </c>
      <c r="T1744" s="159">
        <v>2500</v>
      </c>
      <c r="U1744" s="159" t="s">
        <v>107</v>
      </c>
      <c r="V1744" s="3" t="s">
        <v>7709</v>
      </c>
      <c r="W1744" s="2">
        <v>320</v>
      </c>
      <c r="X1744" s="2"/>
      <c r="Y1744" s="2"/>
      <c r="Z1744" s="2"/>
      <c r="AA1744" s="2"/>
      <c r="AB1744" s="2"/>
      <c r="AC1744" s="2"/>
      <c r="AD1744" s="2"/>
      <c r="AE1744" s="2"/>
      <c r="AF1744" s="2"/>
      <c r="AG1744" s="2"/>
      <c r="AH1744" s="2"/>
      <c r="AI1744" s="2"/>
      <c r="AJ1744" s="2"/>
      <c r="AK1744" s="2"/>
      <c r="AL1744" s="2"/>
      <c r="AM1744" s="2"/>
      <c r="AN1744" s="2"/>
    </row>
    <row r="1745" spans="2:40">
      <c r="B1745" s="26">
        <v>3428</v>
      </c>
      <c r="C1745" s="26" t="str">
        <f t="shared" ref="C1745:C1780" si="212">IF(K1745 = "BaseplateSteel","Y","N")</f>
        <v>Y</v>
      </c>
      <c r="D1745" s="26" t="b">
        <f t="shared" ref="D1745:D1780" si="213">OR(P1745 = "Woods_Sureflex", P1745 = "Falk_T10_Grid")</f>
        <v>1</v>
      </c>
      <c r="E1745" s="26" t="str">
        <f t="shared" ref="E1745:E1780" si="214">IF(AND(C1745="Y", D1745=TRUE),"Y","N")</f>
        <v>Y</v>
      </c>
      <c r="F1745" s="2" t="s">
        <v>10522</v>
      </c>
      <c r="G1745" s="2" t="str">
        <f t="shared" ref="G1745:G1780" si="215">IF(E1745="Y",F1745,"")</f>
        <v>ConTab_BOM_KP_Baseplates_3428</v>
      </c>
      <c r="H1745" s="16" t="s">
        <v>440</v>
      </c>
      <c r="I1745" s="16"/>
      <c r="J1745" s="16"/>
      <c r="K1745" s="31" t="s">
        <v>7701</v>
      </c>
      <c r="L1745" s="31" t="s">
        <v>7702</v>
      </c>
      <c r="M1745" s="31" t="s">
        <v>7703</v>
      </c>
      <c r="N1745" s="2" t="s">
        <v>8695</v>
      </c>
      <c r="O1745" s="2" t="s">
        <v>7814</v>
      </c>
      <c r="P1745" s="155" t="s">
        <v>7737</v>
      </c>
      <c r="Q1745" s="2" t="s">
        <v>8332</v>
      </c>
      <c r="R1745" s="202" t="s">
        <v>544</v>
      </c>
      <c r="S1745" s="159" t="s">
        <v>10523</v>
      </c>
      <c r="T1745" s="159">
        <v>2636</v>
      </c>
      <c r="U1745" s="159" t="s">
        <v>107</v>
      </c>
      <c r="V1745" s="3" t="s">
        <v>7709</v>
      </c>
      <c r="W1745" s="2">
        <v>340</v>
      </c>
      <c r="X1745" s="2"/>
      <c r="Y1745" s="2"/>
      <c r="Z1745" s="2"/>
      <c r="AA1745" s="2"/>
      <c r="AB1745" s="2"/>
      <c r="AC1745" s="2"/>
      <c r="AD1745" s="2"/>
      <c r="AE1745" s="2"/>
      <c r="AF1745" s="2"/>
      <c r="AG1745" s="2"/>
      <c r="AH1745" s="2"/>
      <c r="AI1745" s="2"/>
      <c r="AJ1745" s="2"/>
      <c r="AK1745" s="2"/>
      <c r="AL1745" s="2"/>
      <c r="AM1745" s="2"/>
      <c r="AN1745" s="2"/>
    </row>
    <row r="1746" spans="2:40">
      <c r="B1746" s="26">
        <v>3429</v>
      </c>
      <c r="C1746" s="26" t="str">
        <f t="shared" si="212"/>
        <v>Y</v>
      </c>
      <c r="D1746" s="26" t="b">
        <f t="shared" si="213"/>
        <v>1</v>
      </c>
      <c r="E1746" s="26" t="str">
        <f t="shared" si="214"/>
        <v>Y</v>
      </c>
      <c r="F1746" s="2" t="s">
        <v>10524</v>
      </c>
      <c r="G1746" s="2" t="str">
        <f t="shared" si="215"/>
        <v>ConTab_BOM_KP_Baseplates_3429</v>
      </c>
      <c r="H1746" s="16" t="s">
        <v>440</v>
      </c>
      <c r="I1746" s="16"/>
      <c r="J1746" s="16"/>
      <c r="K1746" s="31" t="s">
        <v>7701</v>
      </c>
      <c r="L1746" s="31" t="s">
        <v>7702</v>
      </c>
      <c r="M1746" s="31" t="s">
        <v>7703</v>
      </c>
      <c r="N1746" s="2" t="s">
        <v>8699</v>
      </c>
      <c r="O1746" s="2" t="s">
        <v>7814</v>
      </c>
      <c r="P1746" s="155" t="s">
        <v>7737</v>
      </c>
      <c r="Q1746" s="2" t="s">
        <v>8332</v>
      </c>
      <c r="R1746" s="202" t="s">
        <v>544</v>
      </c>
      <c r="S1746" s="159" t="s">
        <v>10523</v>
      </c>
      <c r="T1746" s="159">
        <v>2636</v>
      </c>
      <c r="U1746" s="159" t="s">
        <v>107</v>
      </c>
      <c r="V1746" s="3" t="s">
        <v>7709</v>
      </c>
      <c r="W1746" s="2">
        <v>650</v>
      </c>
      <c r="X1746" s="2"/>
      <c r="Y1746" s="2"/>
      <c r="Z1746" s="2"/>
      <c r="AA1746" s="2"/>
      <c r="AB1746" s="2"/>
      <c r="AC1746" s="2"/>
      <c r="AD1746" s="2"/>
      <c r="AE1746" s="2"/>
      <c r="AF1746" s="2"/>
      <c r="AG1746" s="2"/>
      <c r="AH1746" s="2"/>
      <c r="AI1746" s="2"/>
      <c r="AJ1746" s="2"/>
      <c r="AK1746" s="2"/>
      <c r="AL1746" s="2"/>
      <c r="AM1746" s="2"/>
      <c r="AN1746" s="2"/>
    </row>
    <row r="1747" spans="2:40">
      <c r="B1747" s="26">
        <v>3430</v>
      </c>
      <c r="C1747" s="26" t="str">
        <f t="shared" si="212"/>
        <v>Y</v>
      </c>
      <c r="D1747" s="26" t="b">
        <f t="shared" si="213"/>
        <v>1</v>
      </c>
      <c r="E1747" s="26" t="str">
        <f t="shared" si="214"/>
        <v>Y</v>
      </c>
      <c r="F1747" s="2" t="s">
        <v>10525</v>
      </c>
      <c r="G1747" s="2" t="str">
        <f t="shared" si="215"/>
        <v>ConTab_BOM_KP_Baseplates_3430</v>
      </c>
      <c r="H1747" s="16" t="s">
        <v>440</v>
      </c>
      <c r="I1747" s="16"/>
      <c r="J1747" s="16"/>
      <c r="K1747" s="31" t="s">
        <v>7701</v>
      </c>
      <c r="L1747" s="31" t="s">
        <v>7702</v>
      </c>
      <c r="M1747" s="31" t="s">
        <v>7703</v>
      </c>
      <c r="N1747" s="2" t="s">
        <v>8954</v>
      </c>
      <c r="O1747" s="2" t="s">
        <v>7814</v>
      </c>
      <c r="P1747" s="155" t="s">
        <v>7737</v>
      </c>
      <c r="Q1747" s="2" t="s">
        <v>8975</v>
      </c>
      <c r="R1747" s="202" t="s">
        <v>544</v>
      </c>
      <c r="S1747" s="159" t="s">
        <v>10526</v>
      </c>
      <c r="T1747" s="159">
        <v>3110</v>
      </c>
      <c r="U1747" s="159" t="s">
        <v>107</v>
      </c>
      <c r="V1747" s="3" t="s">
        <v>7709</v>
      </c>
      <c r="W1747" s="2">
        <v>380</v>
      </c>
      <c r="X1747" s="2"/>
      <c r="Y1747" s="2"/>
      <c r="Z1747" s="2"/>
      <c r="AA1747" s="2"/>
      <c r="AB1747" s="2"/>
      <c r="AC1747" s="2"/>
      <c r="AD1747" s="2"/>
      <c r="AE1747" s="2"/>
      <c r="AF1747" s="2"/>
      <c r="AG1747" s="2"/>
      <c r="AH1747" s="2"/>
      <c r="AI1747" s="2"/>
      <c r="AJ1747" s="2"/>
      <c r="AK1747" s="2"/>
      <c r="AL1747" s="2"/>
      <c r="AM1747" s="2"/>
      <c r="AN1747" s="2"/>
    </row>
    <row r="1748" spans="2:40">
      <c r="B1748" s="26">
        <v>3431</v>
      </c>
      <c r="C1748" s="26" t="str">
        <f t="shared" si="212"/>
        <v>Y</v>
      </c>
      <c r="D1748" s="26" t="b">
        <f t="shared" si="213"/>
        <v>1</v>
      </c>
      <c r="E1748" s="26" t="str">
        <f t="shared" si="214"/>
        <v>Y</v>
      </c>
      <c r="F1748" s="2" t="s">
        <v>10527</v>
      </c>
      <c r="G1748" s="2" t="str">
        <f t="shared" si="215"/>
        <v>ConTab_BOM_KP_Baseplates_3431</v>
      </c>
      <c r="H1748" s="16" t="s">
        <v>440</v>
      </c>
      <c r="I1748" s="16"/>
      <c r="J1748" s="16"/>
      <c r="K1748" s="31" t="s">
        <v>7701</v>
      </c>
      <c r="L1748" s="31" t="s">
        <v>7702</v>
      </c>
      <c r="M1748" s="31" t="s">
        <v>7703</v>
      </c>
      <c r="N1748" s="2" t="s">
        <v>8958</v>
      </c>
      <c r="O1748" s="2" t="s">
        <v>7814</v>
      </c>
      <c r="P1748" s="155" t="s">
        <v>7737</v>
      </c>
      <c r="Q1748" s="2" t="s">
        <v>8975</v>
      </c>
      <c r="R1748" s="202" t="s">
        <v>544</v>
      </c>
      <c r="S1748" s="159" t="s">
        <v>10526</v>
      </c>
      <c r="T1748" s="159">
        <v>3110</v>
      </c>
      <c r="U1748" s="159" t="s">
        <v>107</v>
      </c>
      <c r="V1748" s="3" t="s">
        <v>7709</v>
      </c>
      <c r="W1748" s="2">
        <v>380</v>
      </c>
      <c r="X1748" s="2"/>
      <c r="Y1748" s="2"/>
      <c r="Z1748" s="2"/>
      <c r="AA1748" s="2"/>
      <c r="AB1748" s="2"/>
      <c r="AC1748" s="2"/>
      <c r="AD1748" s="2"/>
      <c r="AE1748" s="2"/>
      <c r="AF1748" s="2"/>
      <c r="AG1748" s="2"/>
      <c r="AH1748" s="2"/>
      <c r="AI1748" s="2"/>
      <c r="AJ1748" s="2"/>
      <c r="AK1748" s="2"/>
      <c r="AL1748" s="2"/>
      <c r="AM1748" s="2"/>
      <c r="AN1748" s="2"/>
    </row>
    <row r="1749" spans="2:40">
      <c r="B1749" s="26">
        <v>3432</v>
      </c>
      <c r="C1749" s="26" t="str">
        <f t="shared" si="212"/>
        <v>Y</v>
      </c>
      <c r="D1749" s="26" t="b">
        <f t="shared" si="213"/>
        <v>1</v>
      </c>
      <c r="E1749" s="26" t="str">
        <f t="shared" si="214"/>
        <v>Y</v>
      </c>
      <c r="F1749" s="2" t="s">
        <v>10528</v>
      </c>
      <c r="G1749" s="2" t="str">
        <f t="shared" si="215"/>
        <v>ConTab_BOM_KP_Baseplates_3432</v>
      </c>
      <c r="H1749" s="16" t="s">
        <v>440</v>
      </c>
      <c r="I1749" s="16"/>
      <c r="J1749" s="16"/>
      <c r="K1749" s="31" t="s">
        <v>7701</v>
      </c>
      <c r="L1749" s="31" t="s">
        <v>7702</v>
      </c>
      <c r="M1749" s="31" t="s">
        <v>7703</v>
      </c>
      <c r="N1749" s="2" t="s">
        <v>8326</v>
      </c>
      <c r="O1749" s="2" t="s">
        <v>7814</v>
      </c>
      <c r="P1749" s="155" t="s">
        <v>7737</v>
      </c>
      <c r="Q1749" s="2" t="s">
        <v>8332</v>
      </c>
      <c r="R1749" s="202" t="s">
        <v>544</v>
      </c>
      <c r="S1749" s="159" t="s">
        <v>10529</v>
      </c>
      <c r="T1749" s="159">
        <v>2973</v>
      </c>
      <c r="U1749" s="159" t="s">
        <v>107</v>
      </c>
      <c r="V1749" s="3" t="s">
        <v>7709</v>
      </c>
      <c r="W1749" s="2">
        <v>380</v>
      </c>
      <c r="X1749" s="2"/>
      <c r="Y1749" s="2"/>
      <c r="Z1749" s="2"/>
      <c r="AA1749" s="2"/>
      <c r="AB1749" s="2"/>
      <c r="AC1749" s="2"/>
      <c r="AD1749" s="2"/>
      <c r="AE1749" s="2"/>
      <c r="AF1749" s="2"/>
      <c r="AG1749" s="2"/>
      <c r="AH1749" s="2"/>
      <c r="AI1749" s="2"/>
      <c r="AJ1749" s="2"/>
      <c r="AK1749" s="2"/>
      <c r="AL1749" s="2"/>
      <c r="AM1749" s="2"/>
      <c r="AN1749" s="2"/>
    </row>
    <row r="1750" spans="2:40">
      <c r="B1750" s="26">
        <v>3433</v>
      </c>
      <c r="C1750" s="26" t="str">
        <f t="shared" si="212"/>
        <v>Y</v>
      </c>
      <c r="D1750" s="26" t="b">
        <f t="shared" si="213"/>
        <v>1</v>
      </c>
      <c r="E1750" s="26" t="str">
        <f t="shared" si="214"/>
        <v>Y</v>
      </c>
      <c r="F1750" s="2" t="s">
        <v>10530</v>
      </c>
      <c r="G1750" s="2" t="str">
        <f t="shared" si="215"/>
        <v>ConTab_BOM_KP_Baseplates_3433</v>
      </c>
      <c r="H1750" s="16" t="s">
        <v>440</v>
      </c>
      <c r="I1750" s="16"/>
      <c r="J1750" s="16"/>
      <c r="K1750" s="31" t="s">
        <v>7701</v>
      </c>
      <c r="L1750" s="31" t="s">
        <v>7702</v>
      </c>
      <c r="M1750" s="31" t="s">
        <v>7703</v>
      </c>
      <c r="N1750" s="2" t="s">
        <v>8329</v>
      </c>
      <c r="O1750" s="2" t="s">
        <v>7814</v>
      </c>
      <c r="P1750" s="155" t="s">
        <v>7737</v>
      </c>
      <c r="Q1750" s="2" t="s">
        <v>8332</v>
      </c>
      <c r="R1750" s="202" t="s">
        <v>544</v>
      </c>
      <c r="S1750" s="159" t="s">
        <v>10529</v>
      </c>
      <c r="T1750" s="159">
        <v>2973</v>
      </c>
      <c r="U1750" s="159" t="s">
        <v>107</v>
      </c>
      <c r="V1750" s="3" t="s">
        <v>7709</v>
      </c>
      <c r="W1750" s="2">
        <v>380</v>
      </c>
      <c r="X1750" s="2"/>
      <c r="Y1750" s="2"/>
      <c r="Z1750" s="2"/>
      <c r="AA1750" s="2"/>
      <c r="AB1750" s="2"/>
      <c r="AC1750" s="2"/>
      <c r="AD1750" s="2"/>
      <c r="AE1750" s="2"/>
      <c r="AF1750" s="2"/>
      <c r="AG1750" s="2"/>
      <c r="AH1750" s="2"/>
      <c r="AI1750" s="2"/>
      <c r="AJ1750" s="2"/>
      <c r="AK1750" s="2"/>
      <c r="AL1750" s="2"/>
      <c r="AM1750" s="2"/>
      <c r="AN1750" s="2"/>
    </row>
    <row r="1751" spans="2:40">
      <c r="B1751" s="26">
        <v>3434</v>
      </c>
      <c r="C1751" s="26" t="str">
        <f t="shared" si="212"/>
        <v>Y</v>
      </c>
      <c r="D1751" s="26" t="b">
        <f t="shared" si="213"/>
        <v>1</v>
      </c>
      <c r="E1751" s="26" t="str">
        <f t="shared" si="214"/>
        <v>Y</v>
      </c>
      <c r="F1751" s="2" t="s">
        <v>10531</v>
      </c>
      <c r="G1751" s="2" t="str">
        <f t="shared" si="215"/>
        <v>ConTab_BOM_KP_Baseplates_3434</v>
      </c>
      <c r="H1751" s="16" t="s">
        <v>440</v>
      </c>
      <c r="I1751" s="16"/>
      <c r="J1751" s="16"/>
      <c r="K1751" s="31" t="s">
        <v>7701</v>
      </c>
      <c r="L1751" s="31" t="s">
        <v>7702</v>
      </c>
      <c r="M1751" s="31" t="s">
        <v>7703</v>
      </c>
      <c r="N1751" s="2" t="s">
        <v>8982</v>
      </c>
      <c r="O1751" s="2" t="s">
        <v>7814</v>
      </c>
      <c r="P1751" s="155" t="s">
        <v>7737</v>
      </c>
      <c r="Q1751" s="2" t="s">
        <v>8983</v>
      </c>
      <c r="R1751" s="202" t="s">
        <v>544</v>
      </c>
      <c r="S1751" s="159" t="s">
        <v>10532</v>
      </c>
      <c r="T1751" s="159">
        <v>4473</v>
      </c>
      <c r="U1751" s="159" t="s">
        <v>107</v>
      </c>
      <c r="V1751" s="3" t="s">
        <v>7709</v>
      </c>
      <c r="W1751" s="2">
        <v>460</v>
      </c>
      <c r="X1751" s="2"/>
      <c r="Y1751" s="2"/>
      <c r="Z1751" s="2"/>
      <c r="AA1751" s="2"/>
      <c r="AB1751" s="2"/>
      <c r="AC1751" s="2"/>
      <c r="AD1751" s="2"/>
      <c r="AE1751" s="2"/>
      <c r="AF1751" s="2"/>
      <c r="AG1751" s="2"/>
      <c r="AH1751" s="2"/>
      <c r="AI1751" s="2"/>
      <c r="AJ1751" s="2"/>
      <c r="AK1751" s="2"/>
      <c r="AL1751" s="2"/>
      <c r="AM1751" s="2"/>
      <c r="AN1751" s="2"/>
    </row>
    <row r="1752" spans="2:40">
      <c r="B1752" s="26">
        <v>3435</v>
      </c>
      <c r="C1752" s="26" t="str">
        <f t="shared" si="212"/>
        <v>Y</v>
      </c>
      <c r="D1752" s="26" t="b">
        <f t="shared" si="213"/>
        <v>1</v>
      </c>
      <c r="E1752" s="26" t="str">
        <f t="shared" si="214"/>
        <v>Y</v>
      </c>
      <c r="F1752" s="2" t="s">
        <v>10533</v>
      </c>
      <c r="G1752" s="2" t="str">
        <f t="shared" si="215"/>
        <v>ConTab_BOM_KP_Baseplates_3435</v>
      </c>
      <c r="H1752" s="16" t="s">
        <v>440</v>
      </c>
      <c r="I1752" s="16"/>
      <c r="J1752" s="16"/>
      <c r="K1752" s="31" t="s">
        <v>7701</v>
      </c>
      <c r="L1752" s="31" t="s">
        <v>7702</v>
      </c>
      <c r="M1752" s="31" t="s">
        <v>7703</v>
      </c>
      <c r="N1752" s="2" t="s">
        <v>8986</v>
      </c>
      <c r="O1752" s="2" t="s">
        <v>7814</v>
      </c>
      <c r="P1752" s="155" t="s">
        <v>7737</v>
      </c>
      <c r="Q1752" s="2" t="s">
        <v>8983</v>
      </c>
      <c r="R1752" s="202" t="s">
        <v>544</v>
      </c>
      <c r="S1752" s="159" t="s">
        <v>10534</v>
      </c>
      <c r="T1752" s="159">
        <v>4473</v>
      </c>
      <c r="U1752" s="159" t="s">
        <v>107</v>
      </c>
      <c r="V1752" s="3" t="s">
        <v>7709</v>
      </c>
      <c r="W1752" s="2">
        <v>460</v>
      </c>
      <c r="X1752" s="2"/>
      <c r="Y1752" s="2"/>
      <c r="Z1752" s="2"/>
      <c r="AA1752" s="2"/>
      <c r="AB1752" s="2"/>
      <c r="AC1752" s="2"/>
      <c r="AD1752" s="2"/>
      <c r="AE1752" s="2"/>
      <c r="AF1752" s="2"/>
      <c r="AG1752" s="2"/>
      <c r="AH1752" s="2"/>
      <c r="AI1752" s="2"/>
      <c r="AJ1752" s="2"/>
      <c r="AK1752" s="2"/>
      <c r="AL1752" s="2"/>
      <c r="AM1752" s="2"/>
      <c r="AN1752" s="2"/>
    </row>
    <row r="1753" spans="2:40">
      <c r="B1753" s="26">
        <v>3436</v>
      </c>
      <c r="C1753" s="26" t="str">
        <f t="shared" si="212"/>
        <v>Y</v>
      </c>
      <c r="D1753" s="26" t="b">
        <f t="shared" si="213"/>
        <v>1</v>
      </c>
      <c r="E1753" s="26" t="str">
        <f t="shared" si="214"/>
        <v>Y</v>
      </c>
      <c r="F1753" s="2" t="s">
        <v>10535</v>
      </c>
      <c r="G1753" s="2" t="str">
        <f t="shared" si="215"/>
        <v>ConTab_BOM_KP_Baseplates_3436</v>
      </c>
      <c r="H1753" s="16" t="s">
        <v>440</v>
      </c>
      <c r="I1753" s="16"/>
      <c r="J1753" s="16"/>
      <c r="K1753" s="31" t="s">
        <v>7701</v>
      </c>
      <c r="L1753" s="31" t="s">
        <v>7702</v>
      </c>
      <c r="M1753" s="31" t="s">
        <v>7703</v>
      </c>
      <c r="N1753" s="2" t="s">
        <v>8331</v>
      </c>
      <c r="O1753" s="2" t="s">
        <v>7814</v>
      </c>
      <c r="P1753" s="155" t="s">
        <v>7737</v>
      </c>
      <c r="Q1753" s="2" t="s">
        <v>8975</v>
      </c>
      <c r="R1753" s="202" t="s">
        <v>544</v>
      </c>
      <c r="S1753" s="159" t="s">
        <v>10536</v>
      </c>
      <c r="T1753" s="159">
        <v>4473</v>
      </c>
      <c r="U1753" s="159" t="s">
        <v>107</v>
      </c>
      <c r="V1753" s="3" t="s">
        <v>7709</v>
      </c>
      <c r="W1753" s="2">
        <v>460</v>
      </c>
      <c r="X1753" s="2"/>
      <c r="Y1753" s="2"/>
      <c r="Z1753" s="2"/>
      <c r="AA1753" s="2"/>
      <c r="AB1753" s="2"/>
      <c r="AC1753" s="2"/>
      <c r="AD1753" s="2"/>
      <c r="AE1753" s="2"/>
      <c r="AF1753" s="2"/>
      <c r="AG1753" s="2"/>
      <c r="AH1753" s="2"/>
      <c r="AI1753" s="2"/>
      <c r="AJ1753" s="2"/>
      <c r="AK1753" s="2"/>
      <c r="AL1753" s="2"/>
      <c r="AM1753" s="2"/>
      <c r="AN1753" s="2"/>
    </row>
    <row r="1754" spans="2:40">
      <c r="B1754" s="26">
        <v>3437</v>
      </c>
      <c r="C1754" s="26" t="str">
        <f t="shared" si="212"/>
        <v>Y</v>
      </c>
      <c r="D1754" s="26" t="b">
        <f t="shared" si="213"/>
        <v>1</v>
      </c>
      <c r="E1754" s="26" t="str">
        <f t="shared" si="214"/>
        <v>Y</v>
      </c>
      <c r="F1754" s="2" t="s">
        <v>10537</v>
      </c>
      <c r="G1754" s="2" t="str">
        <f t="shared" si="215"/>
        <v>ConTab_BOM_KP_Baseplates_3437</v>
      </c>
      <c r="H1754" s="16" t="s">
        <v>440</v>
      </c>
      <c r="I1754" s="16"/>
      <c r="J1754" s="16"/>
      <c r="K1754" s="31" t="s">
        <v>7701</v>
      </c>
      <c r="L1754" s="31" t="s">
        <v>7702</v>
      </c>
      <c r="M1754" s="31" t="s">
        <v>7703</v>
      </c>
      <c r="N1754" s="2" t="s">
        <v>8335</v>
      </c>
      <c r="O1754" s="2" t="s">
        <v>7814</v>
      </c>
      <c r="P1754" s="155" t="s">
        <v>7737</v>
      </c>
      <c r="Q1754" s="2" t="s">
        <v>8975</v>
      </c>
      <c r="R1754" s="202" t="s">
        <v>544</v>
      </c>
      <c r="S1754" s="159" t="s">
        <v>10538</v>
      </c>
      <c r="T1754" s="159">
        <v>4473</v>
      </c>
      <c r="U1754" s="159" t="s">
        <v>107</v>
      </c>
      <c r="V1754" s="3" t="s">
        <v>7709</v>
      </c>
      <c r="W1754" s="2">
        <v>460</v>
      </c>
      <c r="X1754" s="2"/>
      <c r="Y1754" s="2"/>
      <c r="Z1754" s="2"/>
      <c r="AA1754" s="2"/>
      <c r="AB1754" s="2"/>
      <c r="AC1754" s="2"/>
      <c r="AD1754" s="2"/>
      <c r="AE1754" s="2"/>
      <c r="AF1754" s="2"/>
      <c r="AG1754" s="2"/>
      <c r="AH1754" s="2"/>
      <c r="AI1754" s="2"/>
      <c r="AJ1754" s="2"/>
      <c r="AK1754" s="2"/>
      <c r="AL1754" s="2"/>
      <c r="AM1754" s="2"/>
      <c r="AN1754" s="2"/>
    </row>
    <row r="1755" spans="2:40">
      <c r="B1755" s="26">
        <v>3438</v>
      </c>
      <c r="C1755" s="26" t="str">
        <f t="shared" si="212"/>
        <v>Y</v>
      </c>
      <c r="D1755" s="26" t="b">
        <f t="shared" si="213"/>
        <v>1</v>
      </c>
      <c r="E1755" s="26" t="str">
        <f t="shared" si="214"/>
        <v>Y</v>
      </c>
      <c r="F1755" s="2" t="s">
        <v>10539</v>
      </c>
      <c r="G1755" s="2" t="str">
        <f t="shared" si="215"/>
        <v>ConTab_BOM_KP_Baseplates_3438</v>
      </c>
      <c r="H1755" s="16" t="s">
        <v>440</v>
      </c>
      <c r="I1755" s="16"/>
      <c r="J1755" s="16"/>
      <c r="K1755" s="31" t="s">
        <v>7701</v>
      </c>
      <c r="L1755" s="31" t="s">
        <v>7702</v>
      </c>
      <c r="M1755" s="31" t="s">
        <v>7703</v>
      </c>
      <c r="N1755" s="17" t="s">
        <v>9465</v>
      </c>
      <c r="O1755" s="2" t="s">
        <v>7814</v>
      </c>
      <c r="P1755" s="155" t="s">
        <v>7737</v>
      </c>
      <c r="Q1755" s="2" t="s">
        <v>8983</v>
      </c>
      <c r="R1755" s="202" t="s">
        <v>544</v>
      </c>
      <c r="S1755" s="159" t="s">
        <v>10540</v>
      </c>
      <c r="T1755" s="159">
        <v>5017</v>
      </c>
      <c r="U1755" s="159" t="s">
        <v>107</v>
      </c>
      <c r="V1755" s="3" t="s">
        <v>7709</v>
      </c>
      <c r="W1755" s="2">
        <v>600</v>
      </c>
      <c r="X1755" s="2"/>
      <c r="Y1755" s="2"/>
      <c r="Z1755" s="2"/>
      <c r="AA1755" s="2"/>
      <c r="AB1755" s="2"/>
      <c r="AC1755" s="2"/>
      <c r="AD1755" s="2"/>
      <c r="AE1755" s="2"/>
      <c r="AF1755" s="2"/>
      <c r="AG1755" s="2"/>
      <c r="AH1755" s="2"/>
      <c r="AI1755" s="2"/>
      <c r="AJ1755" s="2"/>
      <c r="AK1755" s="2"/>
      <c r="AL1755" s="2"/>
      <c r="AM1755" s="2"/>
      <c r="AN1755" s="2"/>
    </row>
    <row r="1756" spans="2:40">
      <c r="B1756" s="26">
        <v>3439</v>
      </c>
      <c r="C1756" s="26" t="str">
        <f t="shared" si="212"/>
        <v>Y</v>
      </c>
      <c r="D1756" s="26" t="b">
        <f t="shared" si="213"/>
        <v>1</v>
      </c>
      <c r="E1756" s="26" t="str">
        <f t="shared" si="214"/>
        <v>Y</v>
      </c>
      <c r="F1756" s="2" t="s">
        <v>10541</v>
      </c>
      <c r="G1756" s="2" t="str">
        <f t="shared" si="215"/>
        <v>ConTab_BOM_KP_Baseplates_3439</v>
      </c>
      <c r="H1756" s="16" t="s">
        <v>440</v>
      </c>
      <c r="I1756" s="16"/>
      <c r="J1756" s="16"/>
      <c r="K1756" s="31" t="s">
        <v>7701</v>
      </c>
      <c r="L1756" s="31" t="s">
        <v>7702</v>
      </c>
      <c r="M1756" s="31" t="s">
        <v>7703</v>
      </c>
      <c r="N1756" s="17" t="s">
        <v>8338</v>
      </c>
      <c r="O1756" s="2" t="s">
        <v>7814</v>
      </c>
      <c r="P1756" s="155" t="s">
        <v>7737</v>
      </c>
      <c r="Q1756" s="2" t="s">
        <v>8975</v>
      </c>
      <c r="R1756" s="202" t="s">
        <v>544</v>
      </c>
      <c r="S1756" s="159" t="s">
        <v>10542</v>
      </c>
      <c r="T1756" s="159">
        <v>5017</v>
      </c>
      <c r="U1756" s="159" t="s">
        <v>107</v>
      </c>
      <c r="V1756" s="3" t="s">
        <v>7709</v>
      </c>
      <c r="W1756" s="2">
        <v>600</v>
      </c>
      <c r="X1756" s="2"/>
      <c r="Y1756" s="2"/>
      <c r="Z1756" s="2"/>
      <c r="AA1756" s="2"/>
      <c r="AB1756" s="2"/>
      <c r="AC1756" s="2"/>
      <c r="AD1756" s="2"/>
      <c r="AE1756" s="2"/>
      <c r="AF1756" s="2"/>
      <c r="AG1756" s="2"/>
      <c r="AH1756" s="2"/>
      <c r="AI1756" s="2"/>
      <c r="AJ1756" s="2"/>
      <c r="AK1756" s="2"/>
      <c r="AL1756" s="2"/>
      <c r="AM1756" s="2"/>
      <c r="AN1756" s="2"/>
    </row>
    <row r="1757" spans="2:40">
      <c r="B1757" s="26">
        <v>3440</v>
      </c>
      <c r="C1757" s="26" t="str">
        <f t="shared" si="212"/>
        <v>Y</v>
      </c>
      <c r="D1757" s="26" t="b">
        <f t="shared" si="213"/>
        <v>1</v>
      </c>
      <c r="E1757" s="26" t="str">
        <f t="shared" si="214"/>
        <v>Y</v>
      </c>
      <c r="F1757" s="2" t="s">
        <v>10543</v>
      </c>
      <c r="G1757" s="2" t="str">
        <f t="shared" si="215"/>
        <v>ConTab_BOM_KP_Baseplates_3440</v>
      </c>
      <c r="H1757" s="16" t="s">
        <v>440</v>
      </c>
      <c r="I1757" s="16"/>
      <c r="J1757" s="16"/>
      <c r="K1757" s="31" t="s">
        <v>7701</v>
      </c>
      <c r="L1757" s="31" t="s">
        <v>7702</v>
      </c>
      <c r="M1757" s="31" t="s">
        <v>7703</v>
      </c>
      <c r="N1757" s="8" t="s">
        <v>9743</v>
      </c>
      <c r="O1757" s="2" t="s">
        <v>7814</v>
      </c>
      <c r="P1757" s="155" t="s">
        <v>7737</v>
      </c>
      <c r="Q1757" s="2" t="s">
        <v>8983</v>
      </c>
      <c r="R1757" s="202" t="s">
        <v>544</v>
      </c>
      <c r="S1757" s="159" t="s">
        <v>10544</v>
      </c>
      <c r="T1757" s="159">
        <v>5017</v>
      </c>
      <c r="U1757" s="159" t="s">
        <v>107</v>
      </c>
      <c r="V1757" s="3" t="s">
        <v>7709</v>
      </c>
      <c r="W1757" s="2">
        <v>600</v>
      </c>
      <c r="X1757" s="2"/>
      <c r="Y1757" s="2"/>
      <c r="Z1757" s="2"/>
      <c r="AA1757" s="2"/>
      <c r="AB1757" s="2"/>
      <c r="AC1757" s="2"/>
      <c r="AD1757" s="2"/>
      <c r="AE1757" s="2"/>
      <c r="AF1757" s="2"/>
      <c r="AG1757" s="2"/>
      <c r="AH1757" s="2"/>
      <c r="AI1757" s="2"/>
      <c r="AJ1757" s="2"/>
      <c r="AK1757" s="2"/>
      <c r="AL1757" s="2"/>
      <c r="AM1757" s="2"/>
      <c r="AN1757" s="2"/>
    </row>
    <row r="1758" spans="2:40">
      <c r="B1758" s="26">
        <v>3441</v>
      </c>
      <c r="C1758" s="26" t="str">
        <f t="shared" si="212"/>
        <v>Y</v>
      </c>
      <c r="D1758" s="26" t="b">
        <f t="shared" si="213"/>
        <v>1</v>
      </c>
      <c r="E1758" s="26" t="str">
        <f t="shared" si="214"/>
        <v>Y</v>
      </c>
      <c r="F1758" s="2" t="s">
        <v>10545</v>
      </c>
      <c r="G1758" s="2" t="str">
        <f t="shared" si="215"/>
        <v>ConTab_BOM_KP_Baseplates_3441</v>
      </c>
      <c r="H1758" s="16" t="s">
        <v>440</v>
      </c>
      <c r="I1758" s="16"/>
      <c r="J1758" s="16"/>
      <c r="K1758" s="31" t="s">
        <v>7701</v>
      </c>
      <c r="L1758" s="31" t="s">
        <v>7702</v>
      </c>
      <c r="M1758" s="31" t="s">
        <v>7703</v>
      </c>
      <c r="N1758" s="8" t="s">
        <v>10471</v>
      </c>
      <c r="O1758" s="2" t="s">
        <v>7814</v>
      </c>
      <c r="P1758" s="155" t="s">
        <v>7737</v>
      </c>
      <c r="Q1758" s="2" t="s">
        <v>8975</v>
      </c>
      <c r="R1758" s="202" t="s">
        <v>544</v>
      </c>
      <c r="S1758" s="159" t="s">
        <v>10546</v>
      </c>
      <c r="T1758" s="159">
        <v>5017</v>
      </c>
      <c r="U1758" s="159" t="s">
        <v>107</v>
      </c>
      <c r="V1758" s="3" t="s">
        <v>7709</v>
      </c>
      <c r="W1758" s="2">
        <v>600</v>
      </c>
      <c r="X1758" s="2"/>
      <c r="Y1758" s="2"/>
      <c r="Z1758" s="2"/>
      <c r="AA1758" s="2"/>
      <c r="AB1758" s="2"/>
      <c r="AC1758" s="2"/>
      <c r="AD1758" s="2"/>
      <c r="AE1758" s="2"/>
      <c r="AF1758" s="2"/>
      <c r="AG1758" s="2"/>
      <c r="AH1758" s="2"/>
      <c r="AI1758" s="2"/>
      <c r="AJ1758" s="2"/>
      <c r="AK1758" s="2"/>
      <c r="AL1758" s="2"/>
      <c r="AM1758" s="2"/>
      <c r="AN1758" s="2"/>
    </row>
    <row r="1759" spans="2:40">
      <c r="B1759" s="26">
        <v>3458</v>
      </c>
      <c r="C1759" s="26" t="str">
        <f t="shared" si="212"/>
        <v>Y</v>
      </c>
      <c r="D1759" s="26" t="b">
        <f t="shared" si="213"/>
        <v>0</v>
      </c>
      <c r="E1759" s="26" t="str">
        <f t="shared" si="214"/>
        <v>N</v>
      </c>
      <c r="F1759" s="2" t="s">
        <v>10547</v>
      </c>
      <c r="G1759" s="2" t="str">
        <f t="shared" si="215"/>
        <v/>
      </c>
      <c r="H1759" s="16" t="s">
        <v>440</v>
      </c>
      <c r="I1759" s="16"/>
      <c r="J1759" s="16"/>
      <c r="K1759" s="31" t="s">
        <v>7701</v>
      </c>
      <c r="L1759" s="31" t="s">
        <v>7702</v>
      </c>
      <c r="M1759" s="31" t="s">
        <v>7703</v>
      </c>
      <c r="N1759" s="2" t="s">
        <v>8187</v>
      </c>
      <c r="O1759" s="2" t="s">
        <v>7814</v>
      </c>
      <c r="P1759" s="155" t="s">
        <v>7767</v>
      </c>
      <c r="Q1759" s="2" t="s">
        <v>8218</v>
      </c>
      <c r="R1759" s="202" t="s">
        <v>544</v>
      </c>
      <c r="S1759" s="159" t="s">
        <v>10548</v>
      </c>
      <c r="T1759" s="159">
        <v>3044</v>
      </c>
      <c r="U1759" s="159" t="s">
        <v>107</v>
      </c>
      <c r="V1759" s="3" t="s">
        <v>7709</v>
      </c>
      <c r="W1759" s="2">
        <v>320</v>
      </c>
      <c r="X1759" s="2"/>
      <c r="Y1759" s="2"/>
      <c r="Z1759" s="2"/>
      <c r="AA1759" s="2"/>
      <c r="AB1759" s="2"/>
      <c r="AC1759" s="2"/>
      <c r="AD1759" s="2"/>
      <c r="AE1759" s="2"/>
      <c r="AF1759" s="2"/>
      <c r="AG1759" s="2"/>
      <c r="AH1759" s="2"/>
      <c r="AI1759" s="2"/>
      <c r="AJ1759" s="2"/>
      <c r="AK1759" s="2"/>
      <c r="AL1759" s="2"/>
      <c r="AM1759" s="2"/>
      <c r="AN1759" s="2"/>
    </row>
    <row r="1760" spans="2:40">
      <c r="B1760" s="26">
        <v>3459</v>
      </c>
      <c r="C1760" s="26" t="str">
        <f t="shared" si="212"/>
        <v>Y</v>
      </c>
      <c r="D1760" s="26" t="b">
        <f t="shared" si="213"/>
        <v>0</v>
      </c>
      <c r="E1760" s="26" t="str">
        <f t="shared" si="214"/>
        <v>N</v>
      </c>
      <c r="F1760" s="2" t="s">
        <v>10549</v>
      </c>
      <c r="G1760" s="2" t="str">
        <f t="shared" si="215"/>
        <v/>
      </c>
      <c r="H1760" s="16" t="s">
        <v>440</v>
      </c>
      <c r="I1760" s="16"/>
      <c r="J1760" s="16"/>
      <c r="K1760" s="31" t="s">
        <v>7701</v>
      </c>
      <c r="L1760" s="31" t="s">
        <v>7702</v>
      </c>
      <c r="M1760" s="31" t="s">
        <v>7703</v>
      </c>
      <c r="N1760" s="2" t="s">
        <v>8191</v>
      </c>
      <c r="O1760" s="2" t="s">
        <v>7814</v>
      </c>
      <c r="P1760" s="155" t="s">
        <v>7767</v>
      </c>
      <c r="Q1760" s="2" t="s">
        <v>8218</v>
      </c>
      <c r="R1760" s="202" t="s">
        <v>544</v>
      </c>
      <c r="S1760" s="159" t="s">
        <v>10548</v>
      </c>
      <c r="T1760" s="159">
        <v>3044</v>
      </c>
      <c r="U1760" s="159" t="s">
        <v>107</v>
      </c>
      <c r="V1760" s="3" t="s">
        <v>7709</v>
      </c>
      <c r="W1760" s="2">
        <v>320</v>
      </c>
      <c r="X1760" s="2"/>
      <c r="Y1760" s="2"/>
      <c r="Z1760" s="2"/>
      <c r="AA1760" s="2"/>
      <c r="AB1760" s="2"/>
      <c r="AC1760" s="2"/>
      <c r="AD1760" s="2"/>
      <c r="AE1760" s="2"/>
      <c r="AF1760" s="2"/>
      <c r="AG1760" s="2"/>
      <c r="AH1760" s="2"/>
      <c r="AI1760" s="2"/>
      <c r="AJ1760" s="2"/>
      <c r="AK1760" s="2"/>
      <c r="AL1760" s="2"/>
      <c r="AM1760" s="2"/>
      <c r="AN1760" s="2"/>
    </row>
    <row r="1761" spans="2:40">
      <c r="B1761" s="26">
        <v>3460</v>
      </c>
      <c r="C1761" s="26" t="str">
        <f t="shared" si="212"/>
        <v>Y</v>
      </c>
      <c r="D1761" s="26" t="b">
        <f t="shared" si="213"/>
        <v>0</v>
      </c>
      <c r="E1761" s="26" t="str">
        <f t="shared" si="214"/>
        <v>N</v>
      </c>
      <c r="F1761" s="2" t="s">
        <v>10550</v>
      </c>
      <c r="G1761" s="2" t="str">
        <f t="shared" si="215"/>
        <v/>
      </c>
      <c r="H1761" s="16" t="s">
        <v>440</v>
      </c>
      <c r="I1761" s="16"/>
      <c r="J1761" s="16"/>
      <c r="K1761" s="31" t="s">
        <v>7701</v>
      </c>
      <c r="L1761" s="31" t="s">
        <v>7702</v>
      </c>
      <c r="M1761" s="31" t="s">
        <v>7703</v>
      </c>
      <c r="N1761" s="2" t="s">
        <v>8695</v>
      </c>
      <c r="O1761" s="2" t="s">
        <v>7814</v>
      </c>
      <c r="P1761" s="155" t="s">
        <v>7767</v>
      </c>
      <c r="Q1761" s="2" t="s">
        <v>8729</v>
      </c>
      <c r="R1761" s="202" t="s">
        <v>544</v>
      </c>
      <c r="S1761" s="159" t="s">
        <v>10551</v>
      </c>
      <c r="T1761" s="159">
        <v>3181</v>
      </c>
      <c r="U1761" s="159" t="s">
        <v>107</v>
      </c>
      <c r="V1761" s="3" t="s">
        <v>7709</v>
      </c>
      <c r="W1761" s="2">
        <v>340</v>
      </c>
      <c r="X1761" s="2"/>
      <c r="Y1761" s="2"/>
      <c r="Z1761" s="2"/>
      <c r="AA1761" s="2"/>
      <c r="AB1761" s="2"/>
      <c r="AC1761" s="2"/>
      <c r="AD1761" s="2"/>
      <c r="AE1761" s="2"/>
      <c r="AF1761" s="2"/>
      <c r="AG1761" s="2"/>
      <c r="AH1761" s="2"/>
      <c r="AI1761" s="2"/>
      <c r="AJ1761" s="2"/>
      <c r="AK1761" s="2"/>
      <c r="AL1761" s="2"/>
      <c r="AM1761" s="2"/>
      <c r="AN1761" s="2"/>
    </row>
    <row r="1762" spans="2:40">
      <c r="B1762" s="26">
        <v>3461</v>
      </c>
      <c r="C1762" s="26" t="str">
        <f t="shared" si="212"/>
        <v>Y</v>
      </c>
      <c r="D1762" s="26" t="b">
        <f t="shared" si="213"/>
        <v>0</v>
      </c>
      <c r="E1762" s="26" t="str">
        <f t="shared" si="214"/>
        <v>N</v>
      </c>
      <c r="F1762" s="2" t="s">
        <v>10552</v>
      </c>
      <c r="G1762" s="2" t="str">
        <f t="shared" si="215"/>
        <v/>
      </c>
      <c r="H1762" s="16" t="s">
        <v>440</v>
      </c>
      <c r="I1762" s="16"/>
      <c r="J1762" s="16"/>
      <c r="K1762" s="31" t="s">
        <v>7701</v>
      </c>
      <c r="L1762" s="31" t="s">
        <v>7702</v>
      </c>
      <c r="M1762" s="31" t="s">
        <v>7703</v>
      </c>
      <c r="N1762" s="2" t="s">
        <v>8699</v>
      </c>
      <c r="O1762" s="2" t="s">
        <v>7814</v>
      </c>
      <c r="P1762" s="155" t="s">
        <v>7767</v>
      </c>
      <c r="Q1762" s="2" t="s">
        <v>8729</v>
      </c>
      <c r="R1762" s="202" t="s">
        <v>544</v>
      </c>
      <c r="S1762" s="159" t="s">
        <v>10551</v>
      </c>
      <c r="T1762" s="159">
        <v>3181</v>
      </c>
      <c r="U1762" s="159" t="s">
        <v>107</v>
      </c>
      <c r="V1762" s="3" t="s">
        <v>7709</v>
      </c>
      <c r="W1762" s="2">
        <v>650</v>
      </c>
      <c r="X1762" s="2"/>
      <c r="Y1762" s="2"/>
      <c r="Z1762" s="2"/>
      <c r="AA1762" s="2"/>
      <c r="AB1762" s="2"/>
      <c r="AC1762" s="2"/>
      <c r="AD1762" s="2"/>
      <c r="AE1762" s="2"/>
      <c r="AF1762" s="2"/>
      <c r="AG1762" s="2"/>
      <c r="AH1762" s="2"/>
      <c r="AI1762" s="2"/>
      <c r="AJ1762" s="2"/>
      <c r="AK1762" s="2"/>
      <c r="AL1762" s="2"/>
      <c r="AM1762" s="2"/>
      <c r="AN1762" s="2"/>
    </row>
    <row r="1763" spans="2:40">
      <c r="B1763" s="26">
        <v>3462</v>
      </c>
      <c r="C1763" s="26" t="str">
        <f t="shared" si="212"/>
        <v>Y</v>
      </c>
      <c r="D1763" s="26" t="b">
        <f t="shared" si="213"/>
        <v>0</v>
      </c>
      <c r="E1763" s="26" t="str">
        <f t="shared" si="214"/>
        <v>N</v>
      </c>
      <c r="F1763" s="2" t="s">
        <v>10553</v>
      </c>
      <c r="G1763" s="2" t="str">
        <f t="shared" si="215"/>
        <v/>
      </c>
      <c r="H1763" s="16" t="s">
        <v>440</v>
      </c>
      <c r="I1763" s="16"/>
      <c r="J1763" s="16"/>
      <c r="K1763" s="31" t="s">
        <v>7701</v>
      </c>
      <c r="L1763" s="31" t="s">
        <v>7702</v>
      </c>
      <c r="M1763" s="31" t="s">
        <v>7703</v>
      </c>
      <c r="N1763" s="2" t="s">
        <v>8954</v>
      </c>
      <c r="O1763" s="2" t="s">
        <v>7814</v>
      </c>
      <c r="P1763" s="155" t="s">
        <v>7767</v>
      </c>
      <c r="Q1763" s="2" t="s">
        <v>9005</v>
      </c>
      <c r="R1763" s="202" t="s">
        <v>544</v>
      </c>
      <c r="S1763" s="159" t="s">
        <v>10554</v>
      </c>
      <c r="T1763" s="159">
        <v>3657</v>
      </c>
      <c r="U1763" s="159" t="s">
        <v>107</v>
      </c>
      <c r="V1763" s="3" t="s">
        <v>7709</v>
      </c>
      <c r="W1763" s="2">
        <v>380</v>
      </c>
      <c r="X1763" s="2"/>
      <c r="Y1763" s="2"/>
      <c r="Z1763" s="2"/>
      <c r="AA1763" s="2"/>
      <c r="AB1763" s="2"/>
      <c r="AC1763" s="2"/>
      <c r="AD1763" s="2"/>
      <c r="AE1763" s="2"/>
      <c r="AF1763" s="2"/>
      <c r="AG1763" s="2"/>
      <c r="AH1763" s="2"/>
      <c r="AI1763" s="2"/>
      <c r="AJ1763" s="2"/>
      <c r="AK1763" s="2"/>
      <c r="AL1763" s="2"/>
      <c r="AM1763" s="2"/>
      <c r="AN1763" s="2"/>
    </row>
    <row r="1764" spans="2:40">
      <c r="B1764" s="26">
        <v>3463</v>
      </c>
      <c r="C1764" s="26" t="str">
        <f t="shared" si="212"/>
        <v>Y</v>
      </c>
      <c r="D1764" s="26" t="b">
        <f t="shared" si="213"/>
        <v>0</v>
      </c>
      <c r="E1764" s="26" t="str">
        <f t="shared" si="214"/>
        <v>N</v>
      </c>
      <c r="F1764" s="2" t="s">
        <v>10555</v>
      </c>
      <c r="G1764" s="2" t="str">
        <f t="shared" si="215"/>
        <v/>
      </c>
      <c r="H1764" s="16" t="s">
        <v>440</v>
      </c>
      <c r="I1764" s="16"/>
      <c r="J1764" s="16"/>
      <c r="K1764" s="31" t="s">
        <v>7701</v>
      </c>
      <c r="L1764" s="31" t="s">
        <v>7702</v>
      </c>
      <c r="M1764" s="31" t="s">
        <v>7703</v>
      </c>
      <c r="N1764" s="2" t="s">
        <v>8958</v>
      </c>
      <c r="O1764" s="2" t="s">
        <v>7814</v>
      </c>
      <c r="P1764" s="155" t="s">
        <v>7767</v>
      </c>
      <c r="Q1764" s="2" t="s">
        <v>9005</v>
      </c>
      <c r="R1764" s="202" t="s">
        <v>544</v>
      </c>
      <c r="S1764" s="159" t="s">
        <v>10554</v>
      </c>
      <c r="T1764" s="159">
        <v>3657</v>
      </c>
      <c r="U1764" s="159" t="s">
        <v>107</v>
      </c>
      <c r="V1764" s="3" t="s">
        <v>7709</v>
      </c>
      <c r="W1764" s="2">
        <v>380</v>
      </c>
      <c r="X1764" s="2"/>
      <c r="Y1764" s="2"/>
      <c r="Z1764" s="2"/>
      <c r="AA1764" s="2"/>
      <c r="AB1764" s="2"/>
      <c r="AC1764" s="2"/>
      <c r="AD1764" s="2"/>
      <c r="AE1764" s="2"/>
      <c r="AF1764" s="2"/>
      <c r="AG1764" s="2"/>
      <c r="AH1764" s="2"/>
      <c r="AI1764" s="2"/>
      <c r="AJ1764" s="2"/>
      <c r="AK1764" s="2"/>
      <c r="AL1764" s="2"/>
      <c r="AM1764" s="2"/>
      <c r="AN1764" s="2"/>
    </row>
    <row r="1765" spans="2:40">
      <c r="B1765" s="26">
        <v>3464</v>
      </c>
      <c r="C1765" s="26" t="str">
        <f t="shared" si="212"/>
        <v>Y</v>
      </c>
      <c r="D1765" s="26" t="b">
        <f t="shared" si="213"/>
        <v>0</v>
      </c>
      <c r="E1765" s="26" t="str">
        <f t="shared" si="214"/>
        <v>N</v>
      </c>
      <c r="F1765" s="2" t="s">
        <v>10556</v>
      </c>
      <c r="G1765" s="2" t="str">
        <f t="shared" si="215"/>
        <v/>
      </c>
      <c r="H1765" s="16" t="s">
        <v>440</v>
      </c>
      <c r="I1765" s="16"/>
      <c r="J1765" s="16"/>
      <c r="K1765" s="31" t="s">
        <v>7701</v>
      </c>
      <c r="L1765" s="31" t="s">
        <v>7702</v>
      </c>
      <c r="M1765" s="31" t="s">
        <v>7703</v>
      </c>
      <c r="N1765" s="2" t="s">
        <v>8187</v>
      </c>
      <c r="O1765" s="2" t="s">
        <v>7814</v>
      </c>
      <c r="P1765" s="155" t="s">
        <v>7788</v>
      </c>
      <c r="Q1765" s="2" t="s">
        <v>8383</v>
      </c>
      <c r="R1765" s="202" t="s">
        <v>544</v>
      </c>
      <c r="S1765" s="159" t="s">
        <v>10557</v>
      </c>
      <c r="T1765" s="159">
        <v>3044</v>
      </c>
      <c r="U1765" s="159" t="s">
        <v>107</v>
      </c>
      <c r="V1765" s="3" t="s">
        <v>7709</v>
      </c>
      <c r="W1765" s="2">
        <v>320</v>
      </c>
      <c r="X1765" s="2"/>
      <c r="Y1765" s="2"/>
      <c r="Z1765" s="2"/>
      <c r="AA1765" s="2"/>
      <c r="AB1765" s="2"/>
      <c r="AC1765" s="2"/>
      <c r="AD1765" s="2"/>
      <c r="AE1765" s="2"/>
      <c r="AF1765" s="2"/>
      <c r="AG1765" s="2"/>
      <c r="AH1765" s="2"/>
      <c r="AI1765" s="2"/>
      <c r="AJ1765" s="2"/>
      <c r="AK1765" s="2"/>
      <c r="AL1765" s="2"/>
      <c r="AM1765" s="2"/>
      <c r="AN1765" s="2"/>
    </row>
    <row r="1766" spans="2:40">
      <c r="B1766" s="26">
        <v>3465</v>
      </c>
      <c r="C1766" s="26" t="str">
        <f t="shared" si="212"/>
        <v>Y</v>
      </c>
      <c r="D1766" s="26" t="b">
        <f t="shared" si="213"/>
        <v>0</v>
      </c>
      <c r="E1766" s="26" t="str">
        <f t="shared" si="214"/>
        <v>N</v>
      </c>
      <c r="F1766" s="2" t="s">
        <v>10558</v>
      </c>
      <c r="G1766" s="2" t="str">
        <f t="shared" si="215"/>
        <v/>
      </c>
      <c r="H1766" s="16" t="s">
        <v>440</v>
      </c>
      <c r="I1766" s="16"/>
      <c r="J1766" s="16"/>
      <c r="K1766" s="31" t="s">
        <v>7701</v>
      </c>
      <c r="L1766" s="31" t="s">
        <v>7702</v>
      </c>
      <c r="M1766" s="31" t="s">
        <v>7703</v>
      </c>
      <c r="N1766" s="2" t="s">
        <v>8191</v>
      </c>
      <c r="O1766" s="2" t="s">
        <v>7814</v>
      </c>
      <c r="P1766" s="155" t="s">
        <v>7788</v>
      </c>
      <c r="Q1766" s="2" t="s">
        <v>8383</v>
      </c>
      <c r="R1766" s="202" t="s">
        <v>544</v>
      </c>
      <c r="S1766" s="159" t="s">
        <v>10557</v>
      </c>
      <c r="T1766" s="159">
        <v>3044</v>
      </c>
      <c r="U1766" s="159" t="s">
        <v>107</v>
      </c>
      <c r="V1766" s="3" t="s">
        <v>7709</v>
      </c>
      <c r="W1766" s="2">
        <v>320</v>
      </c>
      <c r="X1766" s="2"/>
      <c r="Y1766" s="2"/>
      <c r="Z1766" s="2"/>
      <c r="AA1766" s="2"/>
      <c r="AB1766" s="2"/>
      <c r="AC1766" s="2"/>
      <c r="AD1766" s="2"/>
      <c r="AE1766" s="2"/>
      <c r="AF1766" s="2"/>
      <c r="AG1766" s="2"/>
      <c r="AH1766" s="2"/>
      <c r="AI1766" s="2"/>
      <c r="AJ1766" s="2"/>
      <c r="AK1766" s="2"/>
      <c r="AL1766" s="2"/>
      <c r="AM1766" s="2"/>
      <c r="AN1766" s="2"/>
    </row>
    <row r="1767" spans="2:40">
      <c r="B1767" s="26">
        <v>3466</v>
      </c>
      <c r="C1767" s="26" t="str">
        <f t="shared" si="212"/>
        <v>Y</v>
      </c>
      <c r="D1767" s="26" t="b">
        <f t="shared" si="213"/>
        <v>0</v>
      </c>
      <c r="E1767" s="26" t="str">
        <f t="shared" si="214"/>
        <v>N</v>
      </c>
      <c r="F1767" s="2" t="s">
        <v>10559</v>
      </c>
      <c r="G1767" s="2" t="str">
        <f t="shared" si="215"/>
        <v/>
      </c>
      <c r="H1767" s="16" t="s">
        <v>440</v>
      </c>
      <c r="I1767" s="16"/>
      <c r="J1767" s="16"/>
      <c r="K1767" s="31" t="s">
        <v>7701</v>
      </c>
      <c r="L1767" s="31" t="s">
        <v>7702</v>
      </c>
      <c r="M1767" s="31" t="s">
        <v>7703</v>
      </c>
      <c r="N1767" s="2" t="s">
        <v>8695</v>
      </c>
      <c r="O1767" s="2" t="s">
        <v>7814</v>
      </c>
      <c r="P1767" s="155" t="s">
        <v>7788</v>
      </c>
      <c r="Q1767" s="2" t="s">
        <v>8383</v>
      </c>
      <c r="R1767" s="202" t="s">
        <v>544</v>
      </c>
      <c r="S1767" s="159" t="s">
        <v>10560</v>
      </c>
      <c r="T1767" s="159">
        <v>3181</v>
      </c>
      <c r="U1767" s="159" t="s">
        <v>107</v>
      </c>
      <c r="V1767" s="3" t="s">
        <v>7709</v>
      </c>
      <c r="W1767" s="2">
        <v>340</v>
      </c>
      <c r="X1767" s="2"/>
      <c r="Y1767" s="2"/>
      <c r="Z1767" s="2"/>
      <c r="AA1767" s="2"/>
      <c r="AB1767" s="2"/>
      <c r="AC1767" s="2"/>
      <c r="AD1767" s="2"/>
      <c r="AE1767" s="2"/>
      <c r="AF1767" s="2"/>
      <c r="AG1767" s="2"/>
      <c r="AH1767" s="2"/>
      <c r="AI1767" s="2"/>
      <c r="AJ1767" s="2"/>
      <c r="AK1767" s="2"/>
      <c r="AL1767" s="2"/>
      <c r="AM1767" s="2"/>
      <c r="AN1767" s="2"/>
    </row>
    <row r="1768" spans="2:40">
      <c r="B1768" s="26">
        <v>3467</v>
      </c>
      <c r="C1768" s="26" t="str">
        <f t="shared" si="212"/>
        <v>Y</v>
      </c>
      <c r="D1768" s="26" t="b">
        <f t="shared" si="213"/>
        <v>0</v>
      </c>
      <c r="E1768" s="26" t="str">
        <f t="shared" si="214"/>
        <v>N</v>
      </c>
      <c r="F1768" s="2" t="s">
        <v>10561</v>
      </c>
      <c r="G1768" s="2" t="str">
        <f t="shared" si="215"/>
        <v/>
      </c>
      <c r="H1768" s="16" t="s">
        <v>440</v>
      </c>
      <c r="I1768" s="16"/>
      <c r="J1768" s="16"/>
      <c r="K1768" s="31" t="s">
        <v>7701</v>
      </c>
      <c r="L1768" s="31" t="s">
        <v>7702</v>
      </c>
      <c r="M1768" s="31" t="s">
        <v>7703</v>
      </c>
      <c r="N1768" s="2" t="s">
        <v>8699</v>
      </c>
      <c r="O1768" s="2" t="s">
        <v>7814</v>
      </c>
      <c r="P1768" s="155" t="s">
        <v>7788</v>
      </c>
      <c r="Q1768" s="2" t="s">
        <v>8383</v>
      </c>
      <c r="R1768" s="202" t="s">
        <v>544</v>
      </c>
      <c r="S1768" s="159" t="s">
        <v>10560</v>
      </c>
      <c r="T1768" s="159">
        <v>3181</v>
      </c>
      <c r="U1768" s="159" t="s">
        <v>107</v>
      </c>
      <c r="V1768" s="3" t="s">
        <v>7709</v>
      </c>
      <c r="W1768" s="2">
        <v>650</v>
      </c>
      <c r="X1768" s="2"/>
      <c r="Y1768" s="2"/>
      <c r="Z1768" s="2"/>
      <c r="AA1768" s="2"/>
      <c r="AB1768" s="2"/>
      <c r="AC1768" s="2"/>
      <c r="AD1768" s="2"/>
      <c r="AE1768" s="2"/>
      <c r="AF1768" s="2"/>
      <c r="AG1768" s="2"/>
      <c r="AH1768" s="2"/>
      <c r="AI1768" s="2"/>
      <c r="AJ1768" s="2"/>
      <c r="AK1768" s="2"/>
      <c r="AL1768" s="2"/>
      <c r="AM1768" s="2"/>
      <c r="AN1768" s="2"/>
    </row>
    <row r="1769" spans="2:40">
      <c r="B1769" s="26">
        <v>3468</v>
      </c>
      <c r="C1769" s="26" t="str">
        <f t="shared" si="212"/>
        <v>Y</v>
      </c>
      <c r="D1769" s="26" t="b">
        <f t="shared" si="213"/>
        <v>0</v>
      </c>
      <c r="E1769" s="26" t="str">
        <f t="shared" si="214"/>
        <v>N</v>
      </c>
      <c r="F1769" s="2" t="s">
        <v>10562</v>
      </c>
      <c r="G1769" s="2" t="str">
        <f t="shared" si="215"/>
        <v/>
      </c>
      <c r="H1769" s="16" t="s">
        <v>440</v>
      </c>
      <c r="I1769" s="16"/>
      <c r="J1769" s="16"/>
      <c r="K1769" s="31" t="s">
        <v>7701</v>
      </c>
      <c r="L1769" s="31" t="s">
        <v>7702</v>
      </c>
      <c r="M1769" s="31" t="s">
        <v>7703</v>
      </c>
      <c r="N1769" s="2" t="s">
        <v>8954</v>
      </c>
      <c r="O1769" s="2" t="s">
        <v>7814</v>
      </c>
      <c r="P1769" s="155" t="s">
        <v>7788</v>
      </c>
      <c r="Q1769" s="2" t="s">
        <v>9024</v>
      </c>
      <c r="R1769" s="202" t="s">
        <v>544</v>
      </c>
      <c r="S1769" s="159" t="s">
        <v>10563</v>
      </c>
      <c r="T1769" s="159">
        <v>3657</v>
      </c>
      <c r="U1769" s="159" t="s">
        <v>107</v>
      </c>
      <c r="V1769" s="3" t="s">
        <v>7709</v>
      </c>
      <c r="W1769" s="2">
        <v>380</v>
      </c>
      <c r="X1769" s="2"/>
      <c r="Y1769" s="2"/>
      <c r="Z1769" s="2"/>
      <c r="AA1769" s="2"/>
      <c r="AB1769" s="2"/>
      <c r="AC1769" s="2"/>
      <c r="AD1769" s="2"/>
      <c r="AE1769" s="2"/>
      <c r="AF1769" s="2"/>
      <c r="AG1769" s="2"/>
      <c r="AH1769" s="2"/>
      <c r="AI1769" s="2"/>
      <c r="AJ1769" s="2"/>
      <c r="AK1769" s="2"/>
      <c r="AL1769" s="2"/>
      <c r="AM1769" s="2"/>
      <c r="AN1769" s="2"/>
    </row>
    <row r="1770" spans="2:40">
      <c r="B1770" s="26">
        <v>3469</v>
      </c>
      <c r="C1770" s="26" t="str">
        <f t="shared" si="212"/>
        <v>Y</v>
      </c>
      <c r="D1770" s="26" t="b">
        <f t="shared" si="213"/>
        <v>0</v>
      </c>
      <c r="E1770" s="26" t="str">
        <f t="shared" si="214"/>
        <v>N</v>
      </c>
      <c r="F1770" s="2" t="s">
        <v>10564</v>
      </c>
      <c r="G1770" s="2" t="str">
        <f t="shared" si="215"/>
        <v/>
      </c>
      <c r="H1770" s="16" t="s">
        <v>440</v>
      </c>
      <c r="I1770" s="16"/>
      <c r="J1770" s="16"/>
      <c r="K1770" s="31" t="s">
        <v>7701</v>
      </c>
      <c r="L1770" s="31" t="s">
        <v>7702</v>
      </c>
      <c r="M1770" s="31" t="s">
        <v>7703</v>
      </c>
      <c r="N1770" s="2" t="s">
        <v>8958</v>
      </c>
      <c r="O1770" s="2" t="s">
        <v>7814</v>
      </c>
      <c r="P1770" s="155" t="s">
        <v>7788</v>
      </c>
      <c r="Q1770" s="2" t="s">
        <v>9024</v>
      </c>
      <c r="R1770" s="202" t="s">
        <v>544</v>
      </c>
      <c r="S1770" s="159" t="s">
        <v>10563</v>
      </c>
      <c r="T1770" s="159">
        <v>3657</v>
      </c>
      <c r="U1770" s="159" t="s">
        <v>107</v>
      </c>
      <c r="V1770" s="3" t="s">
        <v>7709</v>
      </c>
      <c r="W1770" s="2">
        <v>380</v>
      </c>
      <c r="X1770" s="2"/>
      <c r="Y1770" s="2"/>
      <c r="Z1770" s="2"/>
      <c r="AA1770" s="2"/>
      <c r="AB1770" s="2"/>
      <c r="AC1770" s="2"/>
      <c r="AD1770" s="2"/>
      <c r="AE1770" s="2"/>
      <c r="AF1770" s="2"/>
      <c r="AG1770" s="2"/>
      <c r="AH1770" s="2"/>
      <c r="AI1770" s="2"/>
      <c r="AJ1770" s="2"/>
      <c r="AK1770" s="2"/>
      <c r="AL1770" s="2"/>
      <c r="AM1770" s="2"/>
      <c r="AN1770" s="2"/>
    </row>
    <row r="1771" spans="2:40">
      <c r="B1771" s="26">
        <v>3470</v>
      </c>
      <c r="C1771" s="26" t="str">
        <f t="shared" si="212"/>
        <v>Y</v>
      </c>
      <c r="D1771" s="26" t="b">
        <f t="shared" si="213"/>
        <v>0</v>
      </c>
      <c r="E1771" s="26" t="str">
        <f t="shared" si="214"/>
        <v>N</v>
      </c>
      <c r="F1771" s="2" t="s">
        <v>10565</v>
      </c>
      <c r="G1771" s="2" t="str">
        <f t="shared" si="215"/>
        <v/>
      </c>
      <c r="H1771" s="16" t="s">
        <v>440</v>
      </c>
      <c r="I1771" s="16"/>
      <c r="J1771" s="16"/>
      <c r="K1771" s="31" t="s">
        <v>7701</v>
      </c>
      <c r="L1771" s="31" t="s">
        <v>7702</v>
      </c>
      <c r="M1771" s="31" t="s">
        <v>7703</v>
      </c>
      <c r="N1771" s="2" t="s">
        <v>8326</v>
      </c>
      <c r="O1771" s="2" t="s">
        <v>7814</v>
      </c>
      <c r="P1771" s="155" t="s">
        <v>7788</v>
      </c>
      <c r="Q1771" s="2" t="s">
        <v>8383</v>
      </c>
      <c r="R1771" s="202" t="s">
        <v>544</v>
      </c>
      <c r="S1771" s="159" t="s">
        <v>10566</v>
      </c>
      <c r="T1771" s="159">
        <v>3518</v>
      </c>
      <c r="U1771" s="159" t="s">
        <v>107</v>
      </c>
      <c r="V1771" s="3" t="s">
        <v>7709</v>
      </c>
      <c r="W1771" s="2">
        <v>380</v>
      </c>
      <c r="X1771" s="2"/>
      <c r="Y1771" s="2"/>
      <c r="Z1771" s="2"/>
      <c r="AA1771" s="2"/>
      <c r="AB1771" s="2"/>
      <c r="AC1771" s="2"/>
      <c r="AD1771" s="2"/>
      <c r="AE1771" s="2"/>
      <c r="AF1771" s="2"/>
      <c r="AG1771" s="2"/>
      <c r="AH1771" s="2"/>
      <c r="AI1771" s="2"/>
      <c r="AJ1771" s="2"/>
      <c r="AK1771" s="2"/>
      <c r="AL1771" s="2"/>
      <c r="AM1771" s="2"/>
      <c r="AN1771" s="2"/>
    </row>
    <row r="1772" spans="2:40">
      <c r="B1772" s="26">
        <v>3471</v>
      </c>
      <c r="C1772" s="26" t="str">
        <f t="shared" si="212"/>
        <v>Y</v>
      </c>
      <c r="D1772" s="26" t="b">
        <f t="shared" si="213"/>
        <v>0</v>
      </c>
      <c r="E1772" s="26" t="str">
        <f t="shared" si="214"/>
        <v>N</v>
      </c>
      <c r="F1772" s="2" t="s">
        <v>10567</v>
      </c>
      <c r="G1772" s="2" t="str">
        <f t="shared" si="215"/>
        <v/>
      </c>
      <c r="H1772" s="16" t="s">
        <v>440</v>
      </c>
      <c r="I1772" s="16"/>
      <c r="J1772" s="16"/>
      <c r="K1772" s="31" t="s">
        <v>7701</v>
      </c>
      <c r="L1772" s="31" t="s">
        <v>7702</v>
      </c>
      <c r="M1772" s="31" t="s">
        <v>7703</v>
      </c>
      <c r="N1772" s="2" t="s">
        <v>8329</v>
      </c>
      <c r="O1772" s="2" t="s">
        <v>7814</v>
      </c>
      <c r="P1772" s="155" t="s">
        <v>7788</v>
      </c>
      <c r="Q1772" s="2" t="s">
        <v>8383</v>
      </c>
      <c r="R1772" s="202" t="s">
        <v>544</v>
      </c>
      <c r="S1772" s="159" t="s">
        <v>10566</v>
      </c>
      <c r="T1772" s="159">
        <v>3518</v>
      </c>
      <c r="U1772" s="159" t="s">
        <v>107</v>
      </c>
      <c r="V1772" s="3" t="s">
        <v>7709</v>
      </c>
      <c r="W1772" s="2">
        <v>380</v>
      </c>
      <c r="X1772" s="2"/>
      <c r="Y1772" s="2"/>
      <c r="Z1772" s="2"/>
      <c r="AA1772" s="2"/>
      <c r="AB1772" s="2"/>
      <c r="AC1772" s="2"/>
      <c r="AD1772" s="2"/>
      <c r="AE1772" s="2"/>
      <c r="AF1772" s="2"/>
      <c r="AG1772" s="2"/>
      <c r="AH1772" s="2"/>
      <c r="AI1772" s="2"/>
      <c r="AJ1772" s="2"/>
      <c r="AK1772" s="2"/>
      <c r="AL1772" s="2"/>
      <c r="AM1772" s="2"/>
      <c r="AN1772" s="2"/>
    </row>
    <row r="1773" spans="2:40">
      <c r="B1773" s="26">
        <v>3472</v>
      </c>
      <c r="C1773" s="26" t="str">
        <f t="shared" si="212"/>
        <v>Y</v>
      </c>
      <c r="D1773" s="26" t="b">
        <f t="shared" si="213"/>
        <v>0</v>
      </c>
      <c r="E1773" s="26" t="str">
        <f t="shared" si="214"/>
        <v>N</v>
      </c>
      <c r="F1773" s="2" t="s">
        <v>10568</v>
      </c>
      <c r="G1773" s="2" t="str">
        <f t="shared" si="215"/>
        <v/>
      </c>
      <c r="H1773" s="16" t="s">
        <v>440</v>
      </c>
      <c r="I1773" s="16"/>
      <c r="J1773" s="16"/>
      <c r="K1773" s="31" t="s">
        <v>7701</v>
      </c>
      <c r="L1773" s="31" t="s">
        <v>7702</v>
      </c>
      <c r="M1773" s="31" t="s">
        <v>7703</v>
      </c>
      <c r="N1773" s="2" t="s">
        <v>8982</v>
      </c>
      <c r="O1773" s="2" t="s">
        <v>7814</v>
      </c>
      <c r="P1773" s="155" t="s">
        <v>7788</v>
      </c>
      <c r="Q1773" s="2" t="s">
        <v>9031</v>
      </c>
      <c r="R1773" s="202" t="s">
        <v>544</v>
      </c>
      <c r="S1773" s="159" t="s">
        <v>10569</v>
      </c>
      <c r="T1773" s="159">
        <v>5017</v>
      </c>
      <c r="U1773" s="159" t="s">
        <v>107</v>
      </c>
      <c r="V1773" s="3" t="s">
        <v>7709</v>
      </c>
      <c r="W1773" s="2">
        <v>460</v>
      </c>
      <c r="X1773" s="2"/>
      <c r="Y1773" s="2"/>
      <c r="Z1773" s="2"/>
      <c r="AA1773" s="2"/>
      <c r="AB1773" s="2"/>
      <c r="AC1773" s="2"/>
      <c r="AD1773" s="2"/>
      <c r="AE1773" s="2"/>
      <c r="AF1773" s="2"/>
      <c r="AG1773" s="2"/>
      <c r="AH1773" s="2"/>
      <c r="AI1773" s="2"/>
      <c r="AJ1773" s="2"/>
      <c r="AK1773" s="2"/>
      <c r="AL1773" s="2"/>
      <c r="AM1773" s="2"/>
      <c r="AN1773" s="2"/>
    </row>
    <row r="1774" spans="2:40">
      <c r="B1774" s="26">
        <v>3473</v>
      </c>
      <c r="C1774" s="26" t="str">
        <f t="shared" si="212"/>
        <v>Y</v>
      </c>
      <c r="D1774" s="26" t="b">
        <f t="shared" si="213"/>
        <v>0</v>
      </c>
      <c r="E1774" s="26" t="str">
        <f t="shared" si="214"/>
        <v>N</v>
      </c>
      <c r="F1774" s="2" t="s">
        <v>10570</v>
      </c>
      <c r="G1774" s="2" t="str">
        <f t="shared" si="215"/>
        <v/>
      </c>
      <c r="H1774" s="16" t="s">
        <v>440</v>
      </c>
      <c r="I1774" s="16"/>
      <c r="J1774" s="16"/>
      <c r="K1774" s="31" t="s">
        <v>7701</v>
      </c>
      <c r="L1774" s="31" t="s">
        <v>7702</v>
      </c>
      <c r="M1774" s="31" t="s">
        <v>7703</v>
      </c>
      <c r="N1774" s="2" t="s">
        <v>8986</v>
      </c>
      <c r="O1774" s="2" t="s">
        <v>7814</v>
      </c>
      <c r="P1774" s="155" t="s">
        <v>7788</v>
      </c>
      <c r="Q1774" s="2" t="s">
        <v>9031</v>
      </c>
      <c r="R1774" s="202" t="s">
        <v>544</v>
      </c>
      <c r="S1774" s="159" t="s">
        <v>10571</v>
      </c>
      <c r="T1774" s="159">
        <v>5017</v>
      </c>
      <c r="U1774" s="159" t="s">
        <v>107</v>
      </c>
      <c r="V1774" s="3" t="s">
        <v>7709</v>
      </c>
      <c r="W1774" s="2">
        <v>460</v>
      </c>
      <c r="X1774" s="2"/>
      <c r="Y1774" s="2"/>
      <c r="Z1774" s="2"/>
      <c r="AA1774" s="2"/>
      <c r="AB1774" s="2"/>
      <c r="AC1774" s="2"/>
      <c r="AD1774" s="2"/>
      <c r="AE1774" s="2"/>
      <c r="AF1774" s="2"/>
      <c r="AG1774" s="2"/>
      <c r="AH1774" s="2"/>
      <c r="AI1774" s="2"/>
      <c r="AJ1774" s="2"/>
      <c r="AK1774" s="2"/>
      <c r="AL1774" s="2"/>
      <c r="AM1774" s="2"/>
      <c r="AN1774" s="2"/>
    </row>
    <row r="1775" spans="2:40">
      <c r="B1775" s="26">
        <v>3474</v>
      </c>
      <c r="C1775" s="26" t="str">
        <f t="shared" si="212"/>
        <v>Y</v>
      </c>
      <c r="D1775" s="26" t="b">
        <f t="shared" si="213"/>
        <v>0</v>
      </c>
      <c r="E1775" s="26" t="str">
        <f t="shared" si="214"/>
        <v>N</v>
      </c>
      <c r="F1775" s="2" t="s">
        <v>10572</v>
      </c>
      <c r="G1775" s="2" t="str">
        <f t="shared" si="215"/>
        <v/>
      </c>
      <c r="H1775" s="16" t="s">
        <v>440</v>
      </c>
      <c r="I1775" s="16"/>
      <c r="J1775" s="16"/>
      <c r="K1775" s="31" t="s">
        <v>7701</v>
      </c>
      <c r="L1775" s="31" t="s">
        <v>7702</v>
      </c>
      <c r="M1775" s="31" t="s">
        <v>7703</v>
      </c>
      <c r="N1775" s="2" t="s">
        <v>8331</v>
      </c>
      <c r="O1775" s="2" t="s">
        <v>7814</v>
      </c>
      <c r="P1775" s="155" t="s">
        <v>7788</v>
      </c>
      <c r="Q1775" s="2" t="s">
        <v>9024</v>
      </c>
      <c r="R1775" s="202" t="s">
        <v>544</v>
      </c>
      <c r="S1775" s="159" t="s">
        <v>10573</v>
      </c>
      <c r="T1775" s="159">
        <v>5017</v>
      </c>
      <c r="U1775" s="159" t="s">
        <v>107</v>
      </c>
      <c r="V1775" s="3" t="s">
        <v>7709</v>
      </c>
      <c r="W1775" s="2">
        <v>460</v>
      </c>
      <c r="X1775" s="2"/>
      <c r="Y1775" s="2"/>
      <c r="Z1775" s="2"/>
      <c r="AA1775" s="2"/>
      <c r="AB1775" s="2"/>
      <c r="AC1775" s="2"/>
      <c r="AD1775" s="2"/>
      <c r="AE1775" s="2"/>
      <c r="AF1775" s="2"/>
      <c r="AG1775" s="2"/>
      <c r="AH1775" s="2"/>
      <c r="AI1775" s="2"/>
      <c r="AJ1775" s="2"/>
      <c r="AK1775" s="2"/>
      <c r="AL1775" s="2"/>
      <c r="AM1775" s="2"/>
      <c r="AN1775" s="2"/>
    </row>
    <row r="1776" spans="2:40">
      <c r="B1776" s="26">
        <v>3475</v>
      </c>
      <c r="C1776" s="26" t="str">
        <f t="shared" si="212"/>
        <v>Y</v>
      </c>
      <c r="D1776" s="26" t="b">
        <f t="shared" si="213"/>
        <v>0</v>
      </c>
      <c r="E1776" s="26" t="str">
        <f t="shared" si="214"/>
        <v>N</v>
      </c>
      <c r="F1776" s="2" t="s">
        <v>10574</v>
      </c>
      <c r="G1776" s="2" t="str">
        <f t="shared" si="215"/>
        <v/>
      </c>
      <c r="H1776" s="16" t="s">
        <v>440</v>
      </c>
      <c r="I1776" s="16"/>
      <c r="J1776" s="16"/>
      <c r="K1776" s="31" t="s">
        <v>7701</v>
      </c>
      <c r="L1776" s="31" t="s">
        <v>7702</v>
      </c>
      <c r="M1776" s="31" t="s">
        <v>7703</v>
      </c>
      <c r="N1776" s="2" t="s">
        <v>8335</v>
      </c>
      <c r="O1776" s="2" t="s">
        <v>7814</v>
      </c>
      <c r="P1776" s="155" t="s">
        <v>7788</v>
      </c>
      <c r="Q1776" s="2" t="s">
        <v>9024</v>
      </c>
      <c r="R1776" s="202" t="s">
        <v>544</v>
      </c>
      <c r="S1776" s="159" t="s">
        <v>10575</v>
      </c>
      <c r="T1776" s="159">
        <v>5017</v>
      </c>
      <c r="U1776" s="159" t="s">
        <v>107</v>
      </c>
      <c r="V1776" s="3" t="s">
        <v>7709</v>
      </c>
      <c r="W1776" s="2">
        <v>460</v>
      </c>
      <c r="X1776" s="2"/>
      <c r="Y1776" s="2"/>
      <c r="Z1776" s="2"/>
      <c r="AA1776" s="2"/>
      <c r="AB1776" s="2"/>
      <c r="AC1776" s="2"/>
      <c r="AD1776" s="2"/>
      <c r="AE1776" s="2"/>
      <c r="AF1776" s="2"/>
      <c r="AG1776" s="2"/>
      <c r="AH1776" s="2"/>
      <c r="AI1776" s="2"/>
      <c r="AJ1776" s="2"/>
      <c r="AK1776" s="2"/>
      <c r="AL1776" s="2"/>
      <c r="AM1776" s="2"/>
      <c r="AN1776" s="2"/>
    </row>
    <row r="1777" spans="2:40">
      <c r="B1777" s="26">
        <v>3476</v>
      </c>
      <c r="C1777" s="26" t="str">
        <f t="shared" si="212"/>
        <v>Y</v>
      </c>
      <c r="D1777" s="26" t="b">
        <f t="shared" si="213"/>
        <v>0</v>
      </c>
      <c r="E1777" s="26" t="str">
        <f t="shared" si="214"/>
        <v>N</v>
      </c>
      <c r="F1777" s="2" t="s">
        <v>10576</v>
      </c>
      <c r="G1777" s="2" t="str">
        <f t="shared" si="215"/>
        <v/>
      </c>
      <c r="H1777" s="16" t="s">
        <v>440</v>
      </c>
      <c r="I1777" s="16"/>
      <c r="J1777" s="16"/>
      <c r="K1777" s="31" t="s">
        <v>7701</v>
      </c>
      <c r="L1777" s="31" t="s">
        <v>7702</v>
      </c>
      <c r="M1777" s="31" t="s">
        <v>7703</v>
      </c>
      <c r="N1777" s="17" t="s">
        <v>9465</v>
      </c>
      <c r="O1777" s="2" t="s">
        <v>7814</v>
      </c>
      <c r="P1777" s="155" t="s">
        <v>7788</v>
      </c>
      <c r="Q1777" s="2" t="s">
        <v>9031</v>
      </c>
      <c r="R1777" s="202" t="s">
        <v>544</v>
      </c>
      <c r="S1777" s="159" t="s">
        <v>10577</v>
      </c>
      <c r="T1777" s="159">
        <v>5561</v>
      </c>
      <c r="U1777" s="159" t="s">
        <v>107</v>
      </c>
      <c r="V1777" s="3" t="s">
        <v>7709</v>
      </c>
      <c r="W1777" s="2">
        <v>600</v>
      </c>
      <c r="X1777" s="2"/>
      <c r="Y1777" s="2"/>
      <c r="Z1777" s="2"/>
      <c r="AA1777" s="2"/>
      <c r="AB1777" s="2"/>
      <c r="AC1777" s="2"/>
      <c r="AD1777" s="2"/>
      <c r="AE1777" s="2"/>
      <c r="AF1777" s="2"/>
      <c r="AG1777" s="2"/>
      <c r="AH1777" s="2"/>
      <c r="AI1777" s="2"/>
      <c r="AJ1777" s="2"/>
      <c r="AK1777" s="2"/>
      <c r="AL1777" s="2"/>
      <c r="AM1777" s="2"/>
      <c r="AN1777" s="2"/>
    </row>
    <row r="1778" spans="2:40">
      <c r="B1778" s="26">
        <v>3477</v>
      </c>
      <c r="C1778" s="26" t="str">
        <f t="shared" si="212"/>
        <v>Y</v>
      </c>
      <c r="D1778" s="26" t="b">
        <f t="shared" si="213"/>
        <v>0</v>
      </c>
      <c r="E1778" s="26" t="str">
        <f t="shared" si="214"/>
        <v>N</v>
      </c>
      <c r="F1778" s="2" t="s">
        <v>10578</v>
      </c>
      <c r="G1778" s="2" t="str">
        <f t="shared" si="215"/>
        <v/>
      </c>
      <c r="H1778" s="16" t="s">
        <v>440</v>
      </c>
      <c r="I1778" s="16"/>
      <c r="J1778" s="16"/>
      <c r="K1778" s="31" t="s">
        <v>7701</v>
      </c>
      <c r="L1778" s="31" t="s">
        <v>7702</v>
      </c>
      <c r="M1778" s="31" t="s">
        <v>7703</v>
      </c>
      <c r="N1778" s="17" t="s">
        <v>8338</v>
      </c>
      <c r="O1778" s="2" t="s">
        <v>7814</v>
      </c>
      <c r="P1778" s="155" t="s">
        <v>7788</v>
      </c>
      <c r="Q1778" s="2" t="s">
        <v>9024</v>
      </c>
      <c r="R1778" s="202" t="s">
        <v>544</v>
      </c>
      <c r="S1778" s="159" t="s">
        <v>10579</v>
      </c>
      <c r="T1778" s="159">
        <v>5561</v>
      </c>
      <c r="U1778" s="159" t="s">
        <v>107</v>
      </c>
      <c r="V1778" s="3" t="s">
        <v>7709</v>
      </c>
      <c r="W1778" s="2">
        <v>600</v>
      </c>
      <c r="X1778" s="2"/>
      <c r="Y1778" s="2"/>
      <c r="Z1778" s="2"/>
      <c r="AA1778" s="2"/>
      <c r="AB1778" s="2"/>
      <c r="AC1778" s="2"/>
      <c r="AD1778" s="2"/>
      <c r="AE1778" s="2"/>
      <c r="AF1778" s="2"/>
      <c r="AG1778" s="2"/>
      <c r="AH1778" s="2"/>
      <c r="AI1778" s="2"/>
      <c r="AJ1778" s="2"/>
      <c r="AK1778" s="2"/>
      <c r="AL1778" s="2"/>
      <c r="AM1778" s="2"/>
      <c r="AN1778" s="2"/>
    </row>
    <row r="1779" spans="2:40">
      <c r="B1779" s="26">
        <v>3478</v>
      </c>
      <c r="C1779" s="26" t="str">
        <f t="shared" si="212"/>
        <v>Y</v>
      </c>
      <c r="D1779" s="26" t="b">
        <f t="shared" si="213"/>
        <v>0</v>
      </c>
      <c r="E1779" s="26" t="str">
        <f t="shared" si="214"/>
        <v>N</v>
      </c>
      <c r="F1779" s="2" t="s">
        <v>10580</v>
      </c>
      <c r="G1779" s="2" t="str">
        <f t="shared" si="215"/>
        <v/>
      </c>
      <c r="H1779" s="16" t="s">
        <v>440</v>
      </c>
      <c r="I1779" s="16"/>
      <c r="J1779" s="16"/>
      <c r="K1779" s="31" t="s">
        <v>7701</v>
      </c>
      <c r="L1779" s="31" t="s">
        <v>7702</v>
      </c>
      <c r="M1779" s="31" t="s">
        <v>7703</v>
      </c>
      <c r="N1779" s="8" t="s">
        <v>9743</v>
      </c>
      <c r="O1779" s="2" t="s">
        <v>7814</v>
      </c>
      <c r="P1779" s="155" t="s">
        <v>7788</v>
      </c>
      <c r="Q1779" s="2" t="s">
        <v>9031</v>
      </c>
      <c r="R1779" s="202" t="s">
        <v>544</v>
      </c>
      <c r="S1779" s="159" t="s">
        <v>10581</v>
      </c>
      <c r="T1779" s="159">
        <v>5561</v>
      </c>
      <c r="U1779" s="159" t="s">
        <v>107</v>
      </c>
      <c r="V1779" s="3" t="s">
        <v>7709</v>
      </c>
      <c r="W1779" s="2">
        <v>600</v>
      </c>
      <c r="X1779" s="2"/>
      <c r="Y1779" s="2"/>
      <c r="Z1779" s="2"/>
      <c r="AA1779" s="2"/>
      <c r="AB1779" s="2"/>
      <c r="AC1779" s="2"/>
      <c r="AD1779" s="2"/>
      <c r="AE1779" s="2"/>
      <c r="AF1779" s="2"/>
      <c r="AG1779" s="2"/>
      <c r="AH1779" s="2"/>
      <c r="AI1779" s="2"/>
      <c r="AJ1779" s="2"/>
      <c r="AK1779" s="2"/>
      <c r="AL1779" s="2"/>
      <c r="AM1779" s="2"/>
      <c r="AN1779" s="2"/>
    </row>
    <row r="1780" spans="2:40">
      <c r="B1780" s="26">
        <v>3479</v>
      </c>
      <c r="C1780" s="26" t="str">
        <f t="shared" si="212"/>
        <v>Y</v>
      </c>
      <c r="D1780" s="26" t="b">
        <f t="shared" si="213"/>
        <v>0</v>
      </c>
      <c r="E1780" s="26" t="str">
        <f t="shared" si="214"/>
        <v>N</v>
      </c>
      <c r="F1780" s="2" t="s">
        <v>10582</v>
      </c>
      <c r="G1780" s="2" t="str">
        <f t="shared" si="215"/>
        <v/>
      </c>
      <c r="H1780" s="16" t="s">
        <v>440</v>
      </c>
      <c r="I1780" s="16"/>
      <c r="J1780" s="16"/>
      <c r="K1780" s="31" t="s">
        <v>7701</v>
      </c>
      <c r="L1780" s="31" t="s">
        <v>7702</v>
      </c>
      <c r="M1780" s="31" t="s">
        <v>7703</v>
      </c>
      <c r="N1780" s="8" t="s">
        <v>10471</v>
      </c>
      <c r="O1780" s="2" t="s">
        <v>7814</v>
      </c>
      <c r="P1780" s="155" t="s">
        <v>7788</v>
      </c>
      <c r="Q1780" s="2" t="s">
        <v>9024</v>
      </c>
      <c r="R1780" s="202" t="s">
        <v>544</v>
      </c>
      <c r="S1780" s="159" t="s">
        <v>10583</v>
      </c>
      <c r="T1780" s="159">
        <v>5561</v>
      </c>
      <c r="U1780" s="159" t="s">
        <v>107</v>
      </c>
      <c r="V1780" s="3" t="s">
        <v>7709</v>
      </c>
      <c r="W1780" s="2">
        <v>600</v>
      </c>
      <c r="X1780" s="2"/>
      <c r="Y1780" s="2"/>
      <c r="Z1780" s="2"/>
      <c r="AA1780" s="2"/>
      <c r="AB1780" s="2"/>
      <c r="AC1780" s="2"/>
      <c r="AD1780" s="2"/>
      <c r="AE1780" s="2"/>
      <c r="AF1780" s="2"/>
      <c r="AG1780" s="2"/>
      <c r="AH1780" s="2"/>
      <c r="AI1780" s="2"/>
      <c r="AJ1780" s="2"/>
      <c r="AK1780" s="2"/>
      <c r="AL1780" s="2"/>
      <c r="AM1780" s="2"/>
      <c r="AN1780" s="2"/>
    </row>
    <row r="1781" spans="2:40">
      <c r="B1781" s="26">
        <v>3534</v>
      </c>
      <c r="C1781" s="26" t="str">
        <f t="shared" ref="C1781:C1797" si="216">IF(K1781 = "BaseplateSteel","Y","N")</f>
        <v>N</v>
      </c>
      <c r="D1781" s="26" t="b">
        <f t="shared" ref="D1781:D1797" si="217">OR(P1781 = "Woods_Sureflex", P1781 = "Falk_T10_Grid")</f>
        <v>0</v>
      </c>
      <c r="E1781" s="26" t="str">
        <f t="shared" ref="E1781:E1797" si="218">IF(AND(C1781="Y", D1781=TRUE),"Y","N")</f>
        <v>N</v>
      </c>
      <c r="F1781" s="2" t="s">
        <v>10584</v>
      </c>
      <c r="G1781" s="2" t="str">
        <f t="shared" ref="G1781:G1797" si="219">IF(E1781="Y",F1781,"")</f>
        <v/>
      </c>
      <c r="H1781" s="16" t="s">
        <v>440</v>
      </c>
      <c r="I1781" s="16"/>
      <c r="J1781" s="16"/>
      <c r="K1781" s="8" t="s">
        <v>7887</v>
      </c>
      <c r="L1781" s="8" t="s">
        <v>7887</v>
      </c>
      <c r="M1781" s="31" t="s">
        <v>7888</v>
      </c>
      <c r="P1781" s="155"/>
      <c r="R1781" s="202" t="s">
        <v>544</v>
      </c>
      <c r="S1781" s="25" t="s">
        <v>10585</v>
      </c>
      <c r="T1781" s="159">
        <v>0</v>
      </c>
      <c r="U1781" s="159" t="s">
        <v>14326</v>
      </c>
      <c r="V1781" s="3" t="s">
        <v>552</v>
      </c>
      <c r="X1781" s="2"/>
      <c r="Y1781" s="2"/>
      <c r="Z1781" s="2"/>
      <c r="AA1781" s="2"/>
      <c r="AB1781" s="2"/>
      <c r="AC1781" s="2"/>
      <c r="AD1781" s="2"/>
      <c r="AE1781" s="2"/>
      <c r="AF1781" s="2"/>
      <c r="AG1781" s="2"/>
      <c r="AH1781" s="2"/>
      <c r="AI1781" s="2"/>
      <c r="AJ1781" s="2"/>
      <c r="AK1781" s="2"/>
      <c r="AL1781" s="2"/>
      <c r="AM1781" s="2"/>
      <c r="AN1781" s="2"/>
    </row>
    <row r="1782" spans="2:40">
      <c r="B1782" s="26">
        <v>3535</v>
      </c>
      <c r="C1782" s="26" t="str">
        <f t="shared" si="216"/>
        <v>Y</v>
      </c>
      <c r="D1782" s="26" t="b">
        <f t="shared" si="217"/>
        <v>1</v>
      </c>
      <c r="E1782" s="26" t="str">
        <f t="shared" si="218"/>
        <v>Y</v>
      </c>
      <c r="F1782" s="2" t="s">
        <v>10586</v>
      </c>
      <c r="G1782" s="2" t="str">
        <f t="shared" si="219"/>
        <v>ConTab_BOM_KP_Baseplates_3535</v>
      </c>
      <c r="H1782" s="16" t="s">
        <v>447</v>
      </c>
      <c r="I1782" s="16"/>
      <c r="J1782" s="16"/>
      <c r="K1782" s="31" t="s">
        <v>7701</v>
      </c>
      <c r="L1782" s="31" t="s">
        <v>7702</v>
      </c>
      <c r="M1782" s="31" t="s">
        <v>7703</v>
      </c>
      <c r="N1782" s="2" t="s">
        <v>8982</v>
      </c>
      <c r="O1782" s="2" t="s">
        <v>7705</v>
      </c>
      <c r="P1782" s="155" t="s">
        <v>7737</v>
      </c>
      <c r="Q1782" s="2" t="s">
        <v>10587</v>
      </c>
      <c r="R1782" s="202" t="s">
        <v>544</v>
      </c>
      <c r="S1782" s="159" t="s">
        <v>10588</v>
      </c>
      <c r="T1782" s="159">
        <v>6679</v>
      </c>
      <c r="U1782" s="159" t="s">
        <v>107</v>
      </c>
      <c r="V1782" s="3" t="s">
        <v>7709</v>
      </c>
      <c r="W1782" s="2">
        <v>900</v>
      </c>
      <c r="X1782" s="2"/>
      <c r="Y1782" s="2"/>
      <c r="Z1782" s="2"/>
      <c r="AA1782" s="2"/>
      <c r="AB1782" s="2"/>
      <c r="AC1782" s="2"/>
      <c r="AD1782" s="2"/>
      <c r="AE1782" s="2"/>
      <c r="AF1782" s="2"/>
      <c r="AG1782" s="2"/>
      <c r="AH1782" s="2"/>
      <c r="AI1782" s="2"/>
      <c r="AJ1782" s="2"/>
      <c r="AK1782" s="2"/>
      <c r="AL1782" s="2"/>
      <c r="AM1782" s="2"/>
      <c r="AN1782" s="2"/>
    </row>
    <row r="1783" spans="2:40">
      <c r="B1783" s="26">
        <v>3536</v>
      </c>
      <c r="C1783" s="26" t="str">
        <f t="shared" si="216"/>
        <v>Y</v>
      </c>
      <c r="D1783" s="26" t="b">
        <f t="shared" si="217"/>
        <v>1</v>
      </c>
      <c r="E1783" s="26" t="str">
        <f t="shared" si="218"/>
        <v>Y</v>
      </c>
      <c r="F1783" s="2" t="s">
        <v>10589</v>
      </c>
      <c r="G1783" s="2" t="str">
        <f t="shared" si="219"/>
        <v>ConTab_BOM_KP_Baseplates_3536</v>
      </c>
      <c r="H1783" s="16" t="s">
        <v>447</v>
      </c>
      <c r="I1783" s="16"/>
      <c r="J1783" s="16"/>
      <c r="K1783" s="31" t="s">
        <v>7701</v>
      </c>
      <c r="L1783" s="31" t="s">
        <v>7702</v>
      </c>
      <c r="M1783" s="31" t="s">
        <v>7703</v>
      </c>
      <c r="N1783" s="2" t="s">
        <v>8986</v>
      </c>
      <c r="O1783" s="2" t="s">
        <v>7705</v>
      </c>
      <c r="P1783" s="155" t="s">
        <v>7737</v>
      </c>
      <c r="Q1783" s="2" t="s">
        <v>10587</v>
      </c>
      <c r="R1783" s="202" t="s">
        <v>544</v>
      </c>
      <c r="S1783" s="159" t="s">
        <v>10590</v>
      </c>
      <c r="T1783" s="159">
        <v>6679</v>
      </c>
      <c r="U1783" s="159" t="s">
        <v>107</v>
      </c>
      <c r="V1783" s="3" t="s">
        <v>7709</v>
      </c>
      <c r="W1783" s="2">
        <v>900</v>
      </c>
      <c r="X1783" s="2"/>
      <c r="Y1783" s="2"/>
      <c r="Z1783" s="2"/>
      <c r="AA1783" s="2"/>
      <c r="AB1783" s="2"/>
      <c r="AC1783" s="2"/>
      <c r="AD1783" s="2"/>
      <c r="AE1783" s="2"/>
      <c r="AF1783" s="2"/>
      <c r="AG1783" s="2"/>
      <c r="AH1783" s="2"/>
      <c r="AI1783" s="2"/>
      <c r="AJ1783" s="2"/>
      <c r="AK1783" s="2"/>
      <c r="AL1783" s="2"/>
      <c r="AM1783" s="2"/>
      <c r="AN1783" s="2"/>
    </row>
    <row r="1784" spans="2:40">
      <c r="B1784" s="26">
        <v>3537</v>
      </c>
      <c r="C1784" s="26" t="str">
        <f t="shared" si="216"/>
        <v>Y</v>
      </c>
      <c r="D1784" s="26" t="b">
        <f t="shared" si="217"/>
        <v>1</v>
      </c>
      <c r="E1784" s="26" t="str">
        <f t="shared" si="218"/>
        <v>Y</v>
      </c>
      <c r="F1784" s="2" t="s">
        <v>10591</v>
      </c>
      <c r="G1784" s="2" t="str">
        <f t="shared" si="219"/>
        <v>ConTab_BOM_KP_Baseplates_3537</v>
      </c>
      <c r="H1784" s="16" t="s">
        <v>447</v>
      </c>
      <c r="I1784" s="16"/>
      <c r="J1784" s="16"/>
      <c r="K1784" s="31" t="s">
        <v>7701</v>
      </c>
      <c r="L1784" s="31" t="s">
        <v>7702</v>
      </c>
      <c r="M1784" s="31" t="s">
        <v>7703</v>
      </c>
      <c r="N1784" s="2" t="s">
        <v>8331</v>
      </c>
      <c r="O1784" s="2" t="s">
        <v>7705</v>
      </c>
      <c r="P1784" s="155" t="s">
        <v>7737</v>
      </c>
      <c r="Q1784" s="2" t="s">
        <v>10587</v>
      </c>
      <c r="R1784" s="202" t="s">
        <v>544</v>
      </c>
      <c r="S1784" s="159" t="s">
        <v>10592</v>
      </c>
      <c r="T1784" s="159">
        <v>6679</v>
      </c>
      <c r="U1784" s="159" t="s">
        <v>107</v>
      </c>
      <c r="V1784" s="3" t="s">
        <v>7709</v>
      </c>
      <c r="W1784" s="2">
        <v>900</v>
      </c>
      <c r="X1784" s="2"/>
      <c r="Y1784" s="2"/>
      <c r="Z1784" s="2"/>
      <c r="AA1784" s="2"/>
      <c r="AB1784" s="2"/>
      <c r="AC1784" s="2"/>
      <c r="AD1784" s="2"/>
      <c r="AE1784" s="2"/>
      <c r="AF1784" s="2"/>
      <c r="AG1784" s="2"/>
      <c r="AH1784" s="2"/>
      <c r="AI1784" s="2"/>
      <c r="AJ1784" s="2"/>
      <c r="AK1784" s="2"/>
      <c r="AL1784" s="2"/>
      <c r="AM1784" s="2"/>
      <c r="AN1784" s="2"/>
    </row>
    <row r="1785" spans="2:40">
      <c r="B1785" s="26">
        <v>3538</v>
      </c>
      <c r="C1785" s="26" t="str">
        <f t="shared" si="216"/>
        <v>Y</v>
      </c>
      <c r="D1785" s="26" t="b">
        <f t="shared" si="217"/>
        <v>1</v>
      </c>
      <c r="E1785" s="26" t="str">
        <f t="shared" si="218"/>
        <v>Y</v>
      </c>
      <c r="F1785" s="2" t="s">
        <v>10593</v>
      </c>
      <c r="G1785" s="2" t="str">
        <f t="shared" si="219"/>
        <v>ConTab_BOM_KP_Baseplates_3538</v>
      </c>
      <c r="H1785" s="16" t="s">
        <v>447</v>
      </c>
      <c r="I1785" s="16"/>
      <c r="J1785" s="16"/>
      <c r="K1785" s="31" t="s">
        <v>7701</v>
      </c>
      <c r="L1785" s="31" t="s">
        <v>7702</v>
      </c>
      <c r="M1785" s="31" t="s">
        <v>7703</v>
      </c>
      <c r="N1785" s="2" t="s">
        <v>8335</v>
      </c>
      <c r="O1785" s="2" t="s">
        <v>7705</v>
      </c>
      <c r="P1785" s="155" t="s">
        <v>7737</v>
      </c>
      <c r="Q1785" s="2" t="s">
        <v>10587</v>
      </c>
      <c r="R1785" s="202" t="s">
        <v>544</v>
      </c>
      <c r="S1785" s="159" t="s">
        <v>10594</v>
      </c>
      <c r="T1785" s="159">
        <v>6679</v>
      </c>
      <c r="U1785" s="159" t="s">
        <v>107</v>
      </c>
      <c r="V1785" s="3" t="s">
        <v>7709</v>
      </c>
      <c r="W1785" s="2">
        <v>900</v>
      </c>
      <c r="X1785" s="2"/>
      <c r="Y1785" s="2"/>
      <c r="Z1785" s="2"/>
      <c r="AA1785" s="2"/>
      <c r="AB1785" s="2"/>
      <c r="AC1785" s="2"/>
      <c r="AD1785" s="2"/>
      <c r="AE1785" s="2"/>
      <c r="AF1785" s="2"/>
      <c r="AG1785" s="2"/>
      <c r="AH1785" s="2"/>
      <c r="AI1785" s="2"/>
      <c r="AJ1785" s="2"/>
      <c r="AK1785" s="2"/>
      <c r="AL1785" s="2"/>
      <c r="AM1785" s="2"/>
      <c r="AN1785" s="2"/>
    </row>
    <row r="1786" spans="2:40">
      <c r="B1786" s="26">
        <v>3539</v>
      </c>
      <c r="C1786" s="26" t="str">
        <f t="shared" si="216"/>
        <v>Y</v>
      </c>
      <c r="D1786" s="26" t="b">
        <f t="shared" si="217"/>
        <v>1</v>
      </c>
      <c r="E1786" s="26" t="str">
        <f t="shared" si="218"/>
        <v>Y</v>
      </c>
      <c r="F1786" s="2" t="s">
        <v>10595</v>
      </c>
      <c r="G1786" s="2" t="str">
        <f t="shared" si="219"/>
        <v>ConTab_BOM_KP_Baseplates_3539</v>
      </c>
      <c r="H1786" s="16" t="s">
        <v>447</v>
      </c>
      <c r="I1786" s="16"/>
      <c r="J1786" s="16"/>
      <c r="K1786" s="31" t="s">
        <v>7701</v>
      </c>
      <c r="L1786" s="31" t="s">
        <v>7702</v>
      </c>
      <c r="M1786" s="31" t="s">
        <v>7703</v>
      </c>
      <c r="N1786" s="17" t="s">
        <v>9465</v>
      </c>
      <c r="O1786" s="2" t="s">
        <v>7705</v>
      </c>
      <c r="P1786" s="155" t="s">
        <v>7737</v>
      </c>
      <c r="Q1786" s="2" t="s">
        <v>10587</v>
      </c>
      <c r="R1786" s="202" t="s">
        <v>544</v>
      </c>
      <c r="S1786" s="159" t="s">
        <v>10596</v>
      </c>
      <c r="T1786" s="159">
        <v>7226</v>
      </c>
      <c r="U1786" s="159" t="s">
        <v>107</v>
      </c>
      <c r="V1786" s="3" t="s">
        <v>7709</v>
      </c>
      <c r="W1786" s="2">
        <v>1000</v>
      </c>
      <c r="X1786" s="2"/>
      <c r="Y1786" s="2"/>
      <c r="Z1786" s="2"/>
      <c r="AA1786" s="2"/>
      <c r="AB1786" s="2"/>
      <c r="AC1786" s="2"/>
      <c r="AD1786" s="2"/>
      <c r="AE1786" s="2"/>
      <c r="AF1786" s="2"/>
      <c r="AG1786" s="2"/>
      <c r="AH1786" s="2"/>
      <c r="AI1786" s="2"/>
      <c r="AJ1786" s="2"/>
      <c r="AK1786" s="2"/>
      <c r="AL1786" s="2"/>
      <c r="AM1786" s="2"/>
      <c r="AN1786" s="2"/>
    </row>
    <row r="1787" spans="2:40">
      <c r="B1787" s="26">
        <v>3540</v>
      </c>
      <c r="C1787" s="26" t="str">
        <f t="shared" si="216"/>
        <v>Y</v>
      </c>
      <c r="D1787" s="26" t="b">
        <f t="shared" si="217"/>
        <v>1</v>
      </c>
      <c r="E1787" s="26" t="str">
        <f t="shared" si="218"/>
        <v>Y</v>
      </c>
      <c r="F1787" s="2" t="s">
        <v>10597</v>
      </c>
      <c r="G1787" s="2" t="str">
        <f t="shared" si="219"/>
        <v>ConTab_BOM_KP_Baseplates_3540</v>
      </c>
      <c r="H1787" s="16" t="s">
        <v>447</v>
      </c>
      <c r="I1787" s="16"/>
      <c r="J1787" s="16"/>
      <c r="K1787" s="31" t="s">
        <v>7701</v>
      </c>
      <c r="L1787" s="31" t="s">
        <v>7702</v>
      </c>
      <c r="M1787" s="31" t="s">
        <v>7703</v>
      </c>
      <c r="N1787" s="17" t="s">
        <v>8338</v>
      </c>
      <c r="O1787" s="2" t="s">
        <v>7705</v>
      </c>
      <c r="P1787" s="155" t="s">
        <v>7737</v>
      </c>
      <c r="Q1787" s="2" t="s">
        <v>10587</v>
      </c>
      <c r="R1787" s="202" t="s">
        <v>544</v>
      </c>
      <c r="S1787" s="159" t="s">
        <v>10598</v>
      </c>
      <c r="T1787" s="159">
        <v>7226</v>
      </c>
      <c r="U1787" s="159" t="s">
        <v>107</v>
      </c>
      <c r="V1787" s="3" t="s">
        <v>7709</v>
      </c>
      <c r="W1787" s="2">
        <v>1000</v>
      </c>
      <c r="X1787" s="2"/>
      <c r="Y1787" s="2"/>
      <c r="Z1787" s="2"/>
      <c r="AA1787" s="2"/>
      <c r="AB1787" s="2"/>
      <c r="AC1787" s="2"/>
      <c r="AD1787" s="2"/>
      <c r="AE1787" s="2"/>
      <c r="AF1787" s="2"/>
      <c r="AG1787" s="2"/>
      <c r="AH1787" s="2"/>
      <c r="AI1787" s="2"/>
      <c r="AJ1787" s="2"/>
      <c r="AK1787" s="2"/>
      <c r="AL1787" s="2"/>
      <c r="AM1787" s="2"/>
      <c r="AN1787" s="2"/>
    </row>
    <row r="1788" spans="2:40">
      <c r="B1788" s="26">
        <v>3541</v>
      </c>
      <c r="C1788" s="26" t="str">
        <f t="shared" si="216"/>
        <v>Y</v>
      </c>
      <c r="D1788" s="26" t="b">
        <f t="shared" si="217"/>
        <v>1</v>
      </c>
      <c r="E1788" s="26" t="str">
        <f t="shared" si="218"/>
        <v>Y</v>
      </c>
      <c r="F1788" s="2" t="s">
        <v>10599</v>
      </c>
      <c r="G1788" s="2" t="str">
        <f t="shared" si="219"/>
        <v>ConTab_BOM_KP_Baseplates_3541</v>
      </c>
      <c r="H1788" s="16" t="s">
        <v>447</v>
      </c>
      <c r="I1788" s="16"/>
      <c r="J1788" s="16"/>
      <c r="K1788" s="31" t="s">
        <v>7701</v>
      </c>
      <c r="L1788" s="31" t="s">
        <v>7702</v>
      </c>
      <c r="M1788" s="31" t="s">
        <v>7703</v>
      </c>
      <c r="N1788" s="8" t="s">
        <v>9743</v>
      </c>
      <c r="O1788" s="2" t="s">
        <v>7705</v>
      </c>
      <c r="P1788" s="155" t="s">
        <v>7737</v>
      </c>
      <c r="Q1788" s="2" t="s">
        <v>10587</v>
      </c>
      <c r="R1788" s="202" t="s">
        <v>544</v>
      </c>
      <c r="S1788" s="159" t="s">
        <v>10600</v>
      </c>
      <c r="T1788" s="159">
        <v>7226</v>
      </c>
      <c r="U1788" s="159" t="s">
        <v>107</v>
      </c>
      <c r="V1788" s="3" t="s">
        <v>7709</v>
      </c>
      <c r="W1788" s="2">
        <v>1000</v>
      </c>
      <c r="X1788" s="2"/>
      <c r="Y1788" s="2"/>
      <c r="Z1788" s="2"/>
      <c r="AA1788" s="2"/>
      <c r="AB1788" s="2"/>
      <c r="AC1788" s="2"/>
      <c r="AD1788" s="2"/>
      <c r="AE1788" s="2"/>
      <c r="AF1788" s="2"/>
      <c r="AG1788" s="2"/>
      <c r="AH1788" s="2"/>
      <c r="AI1788" s="2"/>
      <c r="AJ1788" s="2"/>
      <c r="AK1788" s="2"/>
      <c r="AL1788" s="2"/>
      <c r="AM1788" s="2"/>
      <c r="AN1788" s="2"/>
    </row>
    <row r="1789" spans="2:40">
      <c r="B1789" s="26">
        <v>3542</v>
      </c>
      <c r="C1789" s="26" t="str">
        <f t="shared" si="216"/>
        <v>Y</v>
      </c>
      <c r="D1789" s="26" t="b">
        <f t="shared" si="217"/>
        <v>1</v>
      </c>
      <c r="E1789" s="26" t="str">
        <f t="shared" si="218"/>
        <v>Y</v>
      </c>
      <c r="F1789" s="2" t="s">
        <v>10601</v>
      </c>
      <c r="G1789" s="2" t="str">
        <f t="shared" si="219"/>
        <v>ConTab_BOM_KP_Baseplates_3542</v>
      </c>
      <c r="H1789" s="16" t="s">
        <v>447</v>
      </c>
      <c r="I1789" s="16"/>
      <c r="J1789" s="16"/>
      <c r="K1789" s="31" t="s">
        <v>7701</v>
      </c>
      <c r="L1789" s="31" t="s">
        <v>7702</v>
      </c>
      <c r="M1789" s="31" t="s">
        <v>7703</v>
      </c>
      <c r="N1789" s="8" t="s">
        <v>10471</v>
      </c>
      <c r="O1789" s="2" t="s">
        <v>7705</v>
      </c>
      <c r="P1789" s="155" t="s">
        <v>7737</v>
      </c>
      <c r="Q1789" s="2" t="s">
        <v>10587</v>
      </c>
      <c r="R1789" s="202" t="s">
        <v>544</v>
      </c>
      <c r="S1789" s="159" t="s">
        <v>10602</v>
      </c>
      <c r="T1789" s="159">
        <v>7226</v>
      </c>
      <c r="U1789" s="159" t="s">
        <v>107</v>
      </c>
      <c r="V1789" s="3" t="s">
        <v>7709</v>
      </c>
      <c r="W1789" s="2">
        <v>1200</v>
      </c>
      <c r="X1789" s="2"/>
      <c r="Y1789" s="2"/>
      <c r="Z1789" s="2"/>
      <c r="AA1789" s="2"/>
      <c r="AB1789" s="2"/>
      <c r="AC1789" s="2"/>
      <c r="AD1789" s="2"/>
      <c r="AE1789" s="2"/>
      <c r="AF1789" s="2"/>
      <c r="AG1789" s="2"/>
      <c r="AH1789" s="2"/>
      <c r="AI1789" s="2"/>
      <c r="AJ1789" s="2"/>
      <c r="AK1789" s="2"/>
      <c r="AL1789" s="2"/>
      <c r="AM1789" s="2"/>
      <c r="AN1789" s="2"/>
    </row>
    <row r="1790" spans="2:40">
      <c r="B1790" s="26">
        <v>3551</v>
      </c>
      <c r="C1790" s="26" t="str">
        <f t="shared" si="216"/>
        <v>Y</v>
      </c>
      <c r="D1790" s="26" t="b">
        <f t="shared" si="217"/>
        <v>0</v>
      </c>
      <c r="E1790" s="26" t="str">
        <f t="shared" si="218"/>
        <v>N</v>
      </c>
      <c r="F1790" s="2" t="s">
        <v>10603</v>
      </c>
      <c r="G1790" s="2" t="str">
        <f t="shared" si="219"/>
        <v/>
      </c>
      <c r="H1790" s="16" t="s">
        <v>447</v>
      </c>
      <c r="I1790" s="16"/>
      <c r="J1790" s="16"/>
      <c r="K1790" s="31" t="s">
        <v>7701</v>
      </c>
      <c r="L1790" s="31" t="s">
        <v>7702</v>
      </c>
      <c r="M1790" s="31" t="s">
        <v>7703</v>
      </c>
      <c r="N1790" s="2" t="s">
        <v>8982</v>
      </c>
      <c r="O1790" s="2" t="s">
        <v>7705</v>
      </c>
      <c r="P1790" s="155" t="s">
        <v>7788</v>
      </c>
      <c r="Q1790" s="2" t="s">
        <v>10587</v>
      </c>
      <c r="R1790" s="202" t="s">
        <v>544</v>
      </c>
      <c r="S1790" s="159" t="s">
        <v>10604</v>
      </c>
      <c r="T1790" s="159">
        <v>7226</v>
      </c>
      <c r="U1790" s="159" t="s">
        <v>107</v>
      </c>
      <c r="V1790" s="3" t="s">
        <v>7709</v>
      </c>
      <c r="W1790" s="2">
        <v>900</v>
      </c>
      <c r="X1790" s="2"/>
      <c r="Y1790" s="2"/>
      <c r="Z1790" s="2"/>
      <c r="AA1790" s="2"/>
      <c r="AB1790" s="2"/>
      <c r="AC1790" s="2"/>
      <c r="AD1790" s="2"/>
      <c r="AE1790" s="2"/>
      <c r="AF1790" s="2"/>
      <c r="AG1790" s="2"/>
      <c r="AH1790" s="2"/>
      <c r="AI1790" s="2"/>
      <c r="AJ1790" s="2"/>
      <c r="AK1790" s="2"/>
      <c r="AL1790" s="2"/>
      <c r="AM1790" s="2"/>
      <c r="AN1790" s="2"/>
    </row>
    <row r="1791" spans="2:40">
      <c r="B1791" s="26">
        <v>3552</v>
      </c>
      <c r="C1791" s="26" t="str">
        <f t="shared" si="216"/>
        <v>Y</v>
      </c>
      <c r="D1791" s="26" t="b">
        <f t="shared" si="217"/>
        <v>0</v>
      </c>
      <c r="E1791" s="26" t="str">
        <f t="shared" si="218"/>
        <v>N</v>
      </c>
      <c r="F1791" s="2" t="s">
        <v>10605</v>
      </c>
      <c r="G1791" s="2" t="str">
        <f t="shared" si="219"/>
        <v/>
      </c>
      <c r="H1791" s="16" t="s">
        <v>447</v>
      </c>
      <c r="I1791" s="16"/>
      <c r="J1791" s="16"/>
      <c r="K1791" s="31" t="s">
        <v>7701</v>
      </c>
      <c r="L1791" s="31" t="s">
        <v>7702</v>
      </c>
      <c r="M1791" s="31" t="s">
        <v>7703</v>
      </c>
      <c r="N1791" s="2" t="s">
        <v>8986</v>
      </c>
      <c r="O1791" s="2" t="s">
        <v>7705</v>
      </c>
      <c r="P1791" s="155" t="s">
        <v>7788</v>
      </c>
      <c r="Q1791" s="2" t="s">
        <v>10587</v>
      </c>
      <c r="R1791" s="202" t="s">
        <v>544</v>
      </c>
      <c r="S1791" s="159" t="s">
        <v>10606</v>
      </c>
      <c r="T1791" s="159">
        <v>7226</v>
      </c>
      <c r="U1791" s="159" t="s">
        <v>107</v>
      </c>
      <c r="V1791" s="3" t="s">
        <v>7709</v>
      </c>
      <c r="W1791" s="2">
        <v>900</v>
      </c>
      <c r="X1791" s="2"/>
      <c r="Y1791" s="2"/>
      <c r="Z1791" s="2"/>
      <c r="AA1791" s="2"/>
      <c r="AB1791" s="2"/>
      <c r="AC1791" s="2"/>
      <c r="AD1791" s="2"/>
      <c r="AE1791" s="2"/>
      <c r="AF1791" s="2"/>
      <c r="AG1791" s="2"/>
      <c r="AH1791" s="2"/>
      <c r="AI1791" s="2"/>
      <c r="AJ1791" s="2"/>
      <c r="AK1791" s="2"/>
      <c r="AL1791" s="2"/>
      <c r="AM1791" s="2"/>
      <c r="AN1791" s="2"/>
    </row>
    <row r="1792" spans="2:40">
      <c r="B1792" s="26">
        <v>3553</v>
      </c>
      <c r="C1792" s="26" t="str">
        <f t="shared" si="216"/>
        <v>Y</v>
      </c>
      <c r="D1792" s="26" t="b">
        <f t="shared" si="217"/>
        <v>0</v>
      </c>
      <c r="E1792" s="26" t="str">
        <f t="shared" si="218"/>
        <v>N</v>
      </c>
      <c r="F1792" s="2" t="s">
        <v>10607</v>
      </c>
      <c r="G1792" s="2" t="str">
        <f t="shared" si="219"/>
        <v/>
      </c>
      <c r="H1792" s="16" t="s">
        <v>447</v>
      </c>
      <c r="I1792" s="16"/>
      <c r="J1792" s="16"/>
      <c r="K1792" s="31" t="s">
        <v>7701</v>
      </c>
      <c r="L1792" s="31" t="s">
        <v>7702</v>
      </c>
      <c r="M1792" s="31" t="s">
        <v>7703</v>
      </c>
      <c r="N1792" s="2" t="s">
        <v>8331</v>
      </c>
      <c r="O1792" s="2" t="s">
        <v>7705</v>
      </c>
      <c r="P1792" s="155" t="s">
        <v>7788</v>
      </c>
      <c r="Q1792" s="2" t="s">
        <v>10587</v>
      </c>
      <c r="R1792" s="202" t="s">
        <v>544</v>
      </c>
      <c r="S1792" s="159" t="s">
        <v>10608</v>
      </c>
      <c r="T1792" s="159">
        <v>7226</v>
      </c>
      <c r="U1792" s="159" t="s">
        <v>107</v>
      </c>
      <c r="V1792" s="3" t="s">
        <v>7709</v>
      </c>
      <c r="W1792" s="2">
        <v>900</v>
      </c>
      <c r="X1792" s="2"/>
      <c r="Y1792" s="2"/>
      <c r="Z1792" s="2"/>
      <c r="AA1792" s="2"/>
      <c r="AB1792" s="2"/>
      <c r="AC1792" s="2"/>
      <c r="AD1792" s="2"/>
      <c r="AE1792" s="2"/>
      <c r="AF1792" s="2"/>
      <c r="AG1792" s="2"/>
      <c r="AH1792" s="2"/>
      <c r="AI1792" s="2"/>
      <c r="AJ1792" s="2"/>
      <c r="AK1792" s="2"/>
      <c r="AL1792" s="2"/>
      <c r="AM1792" s="2"/>
      <c r="AN1792" s="2"/>
    </row>
    <row r="1793" spans="2:40">
      <c r="B1793" s="26">
        <v>3554</v>
      </c>
      <c r="C1793" s="26" t="str">
        <f t="shared" si="216"/>
        <v>Y</v>
      </c>
      <c r="D1793" s="26" t="b">
        <f t="shared" si="217"/>
        <v>0</v>
      </c>
      <c r="E1793" s="26" t="str">
        <f t="shared" si="218"/>
        <v>N</v>
      </c>
      <c r="F1793" s="2" t="s">
        <v>10609</v>
      </c>
      <c r="G1793" s="2" t="str">
        <f t="shared" si="219"/>
        <v/>
      </c>
      <c r="H1793" s="16" t="s">
        <v>447</v>
      </c>
      <c r="I1793" s="16"/>
      <c r="J1793" s="16"/>
      <c r="K1793" s="31" t="s">
        <v>7701</v>
      </c>
      <c r="L1793" s="31" t="s">
        <v>7702</v>
      </c>
      <c r="M1793" s="31" t="s">
        <v>7703</v>
      </c>
      <c r="N1793" s="2" t="s">
        <v>8335</v>
      </c>
      <c r="O1793" s="2" t="s">
        <v>7705</v>
      </c>
      <c r="P1793" s="155" t="s">
        <v>7788</v>
      </c>
      <c r="Q1793" s="2" t="s">
        <v>10587</v>
      </c>
      <c r="R1793" s="202" t="s">
        <v>544</v>
      </c>
      <c r="S1793" s="159" t="s">
        <v>10610</v>
      </c>
      <c r="T1793" s="159">
        <v>7226</v>
      </c>
      <c r="U1793" s="159" t="s">
        <v>107</v>
      </c>
      <c r="V1793" s="3" t="s">
        <v>7709</v>
      </c>
      <c r="W1793" s="2">
        <v>900</v>
      </c>
      <c r="X1793" s="2"/>
      <c r="Y1793" s="2"/>
      <c r="Z1793" s="2"/>
      <c r="AA1793" s="2"/>
      <c r="AB1793" s="2"/>
      <c r="AC1793" s="2"/>
      <c r="AD1793" s="2"/>
      <c r="AE1793" s="2"/>
      <c r="AF1793" s="2"/>
      <c r="AG1793" s="2"/>
      <c r="AH1793" s="2"/>
      <c r="AI1793" s="2"/>
      <c r="AJ1793" s="2"/>
      <c r="AK1793" s="2"/>
      <c r="AL1793" s="2"/>
      <c r="AM1793" s="2"/>
      <c r="AN1793" s="2"/>
    </row>
    <row r="1794" spans="2:40">
      <c r="B1794" s="26">
        <v>3555</v>
      </c>
      <c r="C1794" s="26" t="str">
        <f t="shared" si="216"/>
        <v>Y</v>
      </c>
      <c r="D1794" s="26" t="b">
        <f t="shared" si="217"/>
        <v>0</v>
      </c>
      <c r="E1794" s="26" t="str">
        <f t="shared" si="218"/>
        <v>N</v>
      </c>
      <c r="F1794" s="2" t="s">
        <v>10611</v>
      </c>
      <c r="G1794" s="2" t="str">
        <f t="shared" si="219"/>
        <v/>
      </c>
      <c r="H1794" s="16" t="s">
        <v>447</v>
      </c>
      <c r="I1794" s="16"/>
      <c r="J1794" s="16"/>
      <c r="K1794" s="31" t="s">
        <v>7701</v>
      </c>
      <c r="L1794" s="31" t="s">
        <v>7702</v>
      </c>
      <c r="M1794" s="31" t="s">
        <v>7703</v>
      </c>
      <c r="N1794" s="17" t="s">
        <v>9465</v>
      </c>
      <c r="O1794" s="2" t="s">
        <v>7705</v>
      </c>
      <c r="P1794" s="155" t="s">
        <v>7788</v>
      </c>
      <c r="Q1794" s="2" t="s">
        <v>10587</v>
      </c>
      <c r="R1794" s="202" t="s">
        <v>544</v>
      </c>
      <c r="S1794" s="159" t="s">
        <v>10612</v>
      </c>
      <c r="T1794" s="159">
        <v>7770</v>
      </c>
      <c r="U1794" s="159" t="s">
        <v>107</v>
      </c>
      <c r="V1794" s="3" t="s">
        <v>7709</v>
      </c>
      <c r="W1794" s="2">
        <v>1000</v>
      </c>
      <c r="X1794" s="2"/>
      <c r="Y1794" s="2"/>
      <c r="Z1794" s="2"/>
      <c r="AA1794" s="2"/>
      <c r="AB1794" s="2"/>
      <c r="AC1794" s="2"/>
      <c r="AD1794" s="2"/>
      <c r="AE1794" s="2"/>
      <c r="AF1794" s="2"/>
      <c r="AG1794" s="2"/>
      <c r="AH1794" s="2"/>
      <c r="AI1794" s="2"/>
      <c r="AJ1794" s="2"/>
      <c r="AK1794" s="2"/>
      <c r="AL1794" s="2"/>
      <c r="AM1794" s="2"/>
      <c r="AN1794" s="2"/>
    </row>
    <row r="1795" spans="2:40">
      <c r="B1795" s="26">
        <v>3556</v>
      </c>
      <c r="C1795" s="26" t="str">
        <f t="shared" si="216"/>
        <v>Y</v>
      </c>
      <c r="D1795" s="26" t="b">
        <f t="shared" si="217"/>
        <v>0</v>
      </c>
      <c r="E1795" s="26" t="str">
        <f t="shared" si="218"/>
        <v>N</v>
      </c>
      <c r="F1795" s="2" t="s">
        <v>10613</v>
      </c>
      <c r="G1795" s="2" t="str">
        <f t="shared" si="219"/>
        <v/>
      </c>
      <c r="H1795" s="16" t="s">
        <v>447</v>
      </c>
      <c r="I1795" s="16"/>
      <c r="J1795" s="16"/>
      <c r="K1795" s="31" t="s">
        <v>7701</v>
      </c>
      <c r="L1795" s="31" t="s">
        <v>7702</v>
      </c>
      <c r="M1795" s="31" t="s">
        <v>7703</v>
      </c>
      <c r="N1795" s="17" t="s">
        <v>8338</v>
      </c>
      <c r="O1795" s="2" t="s">
        <v>7705</v>
      </c>
      <c r="P1795" s="155" t="s">
        <v>7788</v>
      </c>
      <c r="Q1795" s="2" t="s">
        <v>10587</v>
      </c>
      <c r="R1795" s="202" t="s">
        <v>544</v>
      </c>
      <c r="S1795" s="159" t="s">
        <v>10614</v>
      </c>
      <c r="T1795" s="159">
        <v>7770</v>
      </c>
      <c r="U1795" s="159" t="s">
        <v>107</v>
      </c>
      <c r="V1795" s="3" t="s">
        <v>7709</v>
      </c>
      <c r="W1795" s="2">
        <v>1000</v>
      </c>
      <c r="X1795" s="2"/>
      <c r="Y1795" s="2"/>
      <c r="Z1795" s="2"/>
      <c r="AA1795" s="2"/>
      <c r="AB1795" s="2"/>
      <c r="AC1795" s="2"/>
      <c r="AD1795" s="2"/>
      <c r="AE1795" s="2"/>
      <c r="AF1795" s="2"/>
      <c r="AG1795" s="2"/>
      <c r="AH1795" s="2"/>
      <c r="AI1795" s="2"/>
      <c r="AJ1795" s="2"/>
      <c r="AK1795" s="2"/>
      <c r="AL1795" s="2"/>
      <c r="AM1795" s="2"/>
      <c r="AN1795" s="2"/>
    </row>
    <row r="1796" spans="2:40">
      <c r="B1796" s="26">
        <v>3557</v>
      </c>
      <c r="C1796" s="26" t="str">
        <f t="shared" si="216"/>
        <v>Y</v>
      </c>
      <c r="D1796" s="26" t="b">
        <f t="shared" si="217"/>
        <v>0</v>
      </c>
      <c r="E1796" s="26" t="str">
        <f t="shared" si="218"/>
        <v>N</v>
      </c>
      <c r="F1796" s="2" t="s">
        <v>10615</v>
      </c>
      <c r="G1796" s="2" t="str">
        <f t="shared" si="219"/>
        <v/>
      </c>
      <c r="H1796" s="16" t="s">
        <v>447</v>
      </c>
      <c r="I1796" s="16"/>
      <c r="J1796" s="16"/>
      <c r="K1796" s="31" t="s">
        <v>7701</v>
      </c>
      <c r="L1796" s="31" t="s">
        <v>7702</v>
      </c>
      <c r="M1796" s="31" t="s">
        <v>7703</v>
      </c>
      <c r="N1796" s="8" t="s">
        <v>9743</v>
      </c>
      <c r="O1796" s="2" t="s">
        <v>7705</v>
      </c>
      <c r="P1796" s="155" t="s">
        <v>7788</v>
      </c>
      <c r="Q1796" s="2" t="s">
        <v>10587</v>
      </c>
      <c r="R1796" s="202" t="s">
        <v>544</v>
      </c>
      <c r="S1796" s="159" t="s">
        <v>10616</v>
      </c>
      <c r="T1796" s="159">
        <v>7770</v>
      </c>
      <c r="U1796" s="159" t="s">
        <v>107</v>
      </c>
      <c r="V1796" s="3" t="s">
        <v>7709</v>
      </c>
      <c r="W1796" s="2">
        <v>1000</v>
      </c>
      <c r="X1796" s="2"/>
      <c r="Y1796" s="2"/>
      <c r="Z1796" s="2"/>
      <c r="AA1796" s="2"/>
      <c r="AB1796" s="2"/>
      <c r="AC1796" s="2"/>
      <c r="AD1796" s="2"/>
      <c r="AE1796" s="2"/>
      <c r="AF1796" s="2"/>
      <c r="AG1796" s="2"/>
      <c r="AH1796" s="2"/>
      <c r="AI1796" s="2"/>
      <c r="AJ1796" s="2"/>
      <c r="AK1796" s="2"/>
      <c r="AL1796" s="2"/>
      <c r="AM1796" s="2"/>
      <c r="AN1796" s="2"/>
    </row>
    <row r="1797" spans="2:40">
      <c r="B1797" s="26">
        <v>3558</v>
      </c>
      <c r="C1797" s="26" t="str">
        <f t="shared" si="216"/>
        <v>Y</v>
      </c>
      <c r="D1797" s="26" t="b">
        <f t="shared" si="217"/>
        <v>0</v>
      </c>
      <c r="E1797" s="26" t="str">
        <f t="shared" si="218"/>
        <v>N</v>
      </c>
      <c r="F1797" s="2" t="s">
        <v>10617</v>
      </c>
      <c r="G1797" s="2" t="str">
        <f t="shared" si="219"/>
        <v/>
      </c>
      <c r="H1797" s="16" t="s">
        <v>447</v>
      </c>
      <c r="I1797" s="16"/>
      <c r="J1797" s="16"/>
      <c r="K1797" s="31" t="s">
        <v>7701</v>
      </c>
      <c r="L1797" s="31" t="s">
        <v>7702</v>
      </c>
      <c r="M1797" s="31" t="s">
        <v>7703</v>
      </c>
      <c r="N1797" s="8" t="s">
        <v>10471</v>
      </c>
      <c r="O1797" s="2" t="s">
        <v>7705</v>
      </c>
      <c r="P1797" s="155" t="s">
        <v>7788</v>
      </c>
      <c r="Q1797" s="2" t="s">
        <v>10587</v>
      </c>
      <c r="R1797" s="202" t="s">
        <v>544</v>
      </c>
      <c r="S1797" s="159" t="s">
        <v>10618</v>
      </c>
      <c r="T1797" s="159">
        <v>7770</v>
      </c>
      <c r="U1797" s="159" t="s">
        <v>107</v>
      </c>
      <c r="V1797" s="3" t="s">
        <v>7709</v>
      </c>
      <c r="W1797" s="2">
        <v>1200</v>
      </c>
      <c r="X1797" s="2"/>
      <c r="Y1797" s="2"/>
      <c r="Z1797" s="2"/>
      <c r="AA1797" s="2"/>
      <c r="AB1797" s="2"/>
      <c r="AC1797" s="2"/>
      <c r="AD1797" s="2"/>
      <c r="AE1797" s="2"/>
      <c r="AF1797" s="2"/>
      <c r="AG1797" s="2"/>
      <c r="AH1797" s="2"/>
      <c r="AI1797" s="2"/>
      <c r="AJ1797" s="2"/>
      <c r="AK1797" s="2"/>
      <c r="AL1797" s="2"/>
      <c r="AM1797" s="2"/>
      <c r="AN1797" s="2"/>
    </row>
    <row r="1798" spans="2:40">
      <c r="B1798" s="26">
        <v>3567</v>
      </c>
      <c r="C1798" s="26" t="str">
        <f t="shared" ref="C1798:C1830" si="220">IF(K1798 = "BaseplateSteel","Y","N")</f>
        <v>Y</v>
      </c>
      <c r="D1798" s="26" t="b">
        <f t="shared" ref="D1798:D1830" si="221">OR(P1798 = "Woods_Sureflex", P1798 = "Falk_T10_Grid")</f>
        <v>1</v>
      </c>
      <c r="E1798" s="26" t="str">
        <f t="shared" ref="E1798:E1830" si="222">IF(AND(C1798="Y", D1798=TRUE),"Y","N")</f>
        <v>Y</v>
      </c>
      <c r="F1798" s="2" t="s">
        <v>10619</v>
      </c>
      <c r="G1798" s="2" t="str">
        <f t="shared" ref="G1798:G1830" si="223">IF(E1798="Y",F1798,"")</f>
        <v>ConTab_BOM_KP_Baseplates_3567</v>
      </c>
      <c r="H1798" s="16" t="s">
        <v>447</v>
      </c>
      <c r="I1798" s="16"/>
      <c r="J1798" s="16"/>
      <c r="K1798" s="31" t="s">
        <v>7701</v>
      </c>
      <c r="L1798" s="31" t="s">
        <v>7702</v>
      </c>
      <c r="M1798" s="31" t="s">
        <v>7703</v>
      </c>
      <c r="N1798" s="2" t="s">
        <v>8982</v>
      </c>
      <c r="O1798" s="2" t="s">
        <v>7814</v>
      </c>
      <c r="P1798" s="155" t="s">
        <v>7737</v>
      </c>
      <c r="Q1798" s="2" t="s">
        <v>10587</v>
      </c>
      <c r="R1798" s="202" t="s">
        <v>544</v>
      </c>
      <c r="S1798" s="159" t="s">
        <v>10620</v>
      </c>
      <c r="T1798" s="159">
        <v>7169</v>
      </c>
      <c r="U1798" s="159" t="s">
        <v>107</v>
      </c>
      <c r="V1798" s="3" t="s">
        <v>7709</v>
      </c>
      <c r="W1798" s="2">
        <v>900</v>
      </c>
      <c r="X1798" s="2"/>
      <c r="Y1798" s="2"/>
      <c r="Z1798" s="2"/>
      <c r="AA1798" s="2"/>
      <c r="AB1798" s="2"/>
      <c r="AC1798" s="2"/>
      <c r="AD1798" s="2"/>
      <c r="AE1798" s="2"/>
      <c r="AF1798" s="2"/>
      <c r="AG1798" s="2"/>
      <c r="AH1798" s="2"/>
      <c r="AI1798" s="2"/>
      <c r="AJ1798" s="2"/>
      <c r="AK1798" s="2"/>
      <c r="AL1798" s="2"/>
      <c r="AM1798" s="2"/>
      <c r="AN1798" s="2"/>
    </row>
    <row r="1799" spans="2:40">
      <c r="B1799" s="26">
        <v>3568</v>
      </c>
      <c r="C1799" s="26" t="str">
        <f t="shared" si="220"/>
        <v>Y</v>
      </c>
      <c r="D1799" s="26" t="b">
        <f t="shared" si="221"/>
        <v>1</v>
      </c>
      <c r="E1799" s="26" t="str">
        <f t="shared" si="222"/>
        <v>Y</v>
      </c>
      <c r="F1799" s="2" t="s">
        <v>10621</v>
      </c>
      <c r="G1799" s="2" t="str">
        <f t="shared" si="223"/>
        <v>ConTab_BOM_KP_Baseplates_3568</v>
      </c>
      <c r="H1799" s="16" t="s">
        <v>447</v>
      </c>
      <c r="I1799" s="16"/>
      <c r="J1799" s="16"/>
      <c r="K1799" s="31" t="s">
        <v>7701</v>
      </c>
      <c r="L1799" s="31" t="s">
        <v>7702</v>
      </c>
      <c r="M1799" s="31" t="s">
        <v>7703</v>
      </c>
      <c r="N1799" s="2" t="s">
        <v>8986</v>
      </c>
      <c r="O1799" s="2" t="s">
        <v>7814</v>
      </c>
      <c r="P1799" s="155" t="s">
        <v>7737</v>
      </c>
      <c r="Q1799" s="2" t="s">
        <v>10587</v>
      </c>
      <c r="R1799" s="202" t="s">
        <v>544</v>
      </c>
      <c r="S1799" s="159" t="s">
        <v>10622</v>
      </c>
      <c r="T1799" s="159">
        <v>7169</v>
      </c>
      <c r="U1799" s="159" t="s">
        <v>107</v>
      </c>
      <c r="V1799" s="3" t="s">
        <v>7709</v>
      </c>
      <c r="W1799" s="2">
        <v>900</v>
      </c>
      <c r="X1799" s="2"/>
      <c r="Y1799" s="2"/>
      <c r="Z1799" s="2"/>
      <c r="AA1799" s="2"/>
      <c r="AB1799" s="2"/>
      <c r="AC1799" s="2"/>
      <c r="AD1799" s="2"/>
      <c r="AE1799" s="2"/>
      <c r="AF1799" s="2"/>
      <c r="AG1799" s="2"/>
      <c r="AH1799" s="2"/>
      <c r="AI1799" s="2"/>
      <c r="AJ1799" s="2"/>
      <c r="AK1799" s="2"/>
      <c r="AL1799" s="2"/>
      <c r="AM1799" s="2"/>
      <c r="AN1799" s="2"/>
    </row>
    <row r="1800" spans="2:40">
      <c r="B1800" s="26">
        <v>3569</v>
      </c>
      <c r="C1800" s="26" t="str">
        <f t="shared" si="220"/>
        <v>Y</v>
      </c>
      <c r="D1800" s="26" t="b">
        <f t="shared" si="221"/>
        <v>1</v>
      </c>
      <c r="E1800" s="26" t="str">
        <f t="shared" si="222"/>
        <v>Y</v>
      </c>
      <c r="F1800" s="2" t="s">
        <v>10623</v>
      </c>
      <c r="G1800" s="2" t="str">
        <f t="shared" si="223"/>
        <v>ConTab_BOM_KP_Baseplates_3569</v>
      </c>
      <c r="H1800" s="16" t="s">
        <v>447</v>
      </c>
      <c r="I1800" s="16"/>
      <c r="J1800" s="16"/>
      <c r="K1800" s="31" t="s">
        <v>7701</v>
      </c>
      <c r="L1800" s="31" t="s">
        <v>7702</v>
      </c>
      <c r="M1800" s="31" t="s">
        <v>7703</v>
      </c>
      <c r="N1800" s="2" t="s">
        <v>8331</v>
      </c>
      <c r="O1800" s="2" t="s">
        <v>7814</v>
      </c>
      <c r="P1800" s="155" t="s">
        <v>7737</v>
      </c>
      <c r="Q1800" s="2" t="s">
        <v>10587</v>
      </c>
      <c r="R1800" s="202" t="s">
        <v>544</v>
      </c>
      <c r="S1800" s="159" t="s">
        <v>10624</v>
      </c>
      <c r="T1800" s="159">
        <v>7169</v>
      </c>
      <c r="U1800" s="159" t="s">
        <v>107</v>
      </c>
      <c r="V1800" s="3" t="s">
        <v>7709</v>
      </c>
      <c r="W1800" s="2">
        <v>900</v>
      </c>
      <c r="X1800" s="2"/>
      <c r="Y1800" s="2"/>
      <c r="Z1800" s="2"/>
      <c r="AA1800" s="2"/>
      <c r="AB1800" s="2"/>
      <c r="AC1800" s="2"/>
      <c r="AD1800" s="2"/>
      <c r="AE1800" s="2"/>
      <c r="AF1800" s="2"/>
      <c r="AG1800" s="2"/>
      <c r="AH1800" s="2"/>
      <c r="AI1800" s="2"/>
      <c r="AJ1800" s="2"/>
      <c r="AK1800" s="2"/>
      <c r="AL1800" s="2"/>
      <c r="AM1800" s="2"/>
      <c r="AN1800" s="2"/>
    </row>
    <row r="1801" spans="2:40">
      <c r="B1801" s="26">
        <v>3570</v>
      </c>
      <c r="C1801" s="26" t="str">
        <f t="shared" si="220"/>
        <v>Y</v>
      </c>
      <c r="D1801" s="26" t="b">
        <f t="shared" si="221"/>
        <v>1</v>
      </c>
      <c r="E1801" s="26" t="str">
        <f t="shared" si="222"/>
        <v>Y</v>
      </c>
      <c r="F1801" s="2" t="s">
        <v>10625</v>
      </c>
      <c r="G1801" s="2" t="str">
        <f t="shared" si="223"/>
        <v>ConTab_BOM_KP_Baseplates_3570</v>
      </c>
      <c r="H1801" s="16" t="s">
        <v>447</v>
      </c>
      <c r="I1801" s="16"/>
      <c r="J1801" s="16"/>
      <c r="K1801" s="31" t="s">
        <v>7701</v>
      </c>
      <c r="L1801" s="31" t="s">
        <v>7702</v>
      </c>
      <c r="M1801" s="31" t="s">
        <v>7703</v>
      </c>
      <c r="N1801" s="2" t="s">
        <v>8335</v>
      </c>
      <c r="O1801" s="2" t="s">
        <v>7814</v>
      </c>
      <c r="P1801" s="155" t="s">
        <v>7737</v>
      </c>
      <c r="Q1801" s="2" t="s">
        <v>10587</v>
      </c>
      <c r="R1801" s="202" t="s">
        <v>544</v>
      </c>
      <c r="S1801" s="159" t="s">
        <v>10626</v>
      </c>
      <c r="T1801" s="159">
        <v>7169</v>
      </c>
      <c r="U1801" s="159" t="s">
        <v>107</v>
      </c>
      <c r="V1801" s="3" t="s">
        <v>7709</v>
      </c>
      <c r="W1801" s="2">
        <v>900</v>
      </c>
      <c r="X1801" s="2"/>
      <c r="Y1801" s="2"/>
      <c r="Z1801" s="2"/>
      <c r="AA1801" s="2"/>
      <c r="AB1801" s="2"/>
      <c r="AC1801" s="2"/>
      <c r="AD1801" s="2"/>
      <c r="AE1801" s="2"/>
      <c r="AF1801" s="2"/>
      <c r="AG1801" s="2"/>
      <c r="AH1801" s="2"/>
      <c r="AI1801" s="2"/>
      <c r="AJ1801" s="2"/>
      <c r="AK1801" s="2"/>
      <c r="AL1801" s="2"/>
      <c r="AM1801" s="2"/>
      <c r="AN1801" s="2"/>
    </row>
    <row r="1802" spans="2:40">
      <c r="B1802" s="26">
        <v>3571</v>
      </c>
      <c r="C1802" s="26" t="str">
        <f t="shared" si="220"/>
        <v>Y</v>
      </c>
      <c r="D1802" s="26" t="b">
        <f t="shared" si="221"/>
        <v>1</v>
      </c>
      <c r="E1802" s="26" t="str">
        <f t="shared" si="222"/>
        <v>Y</v>
      </c>
      <c r="F1802" s="2" t="s">
        <v>10627</v>
      </c>
      <c r="G1802" s="2" t="str">
        <f t="shared" si="223"/>
        <v>ConTab_BOM_KP_Baseplates_3571</v>
      </c>
      <c r="H1802" s="16" t="s">
        <v>447</v>
      </c>
      <c r="I1802" s="16"/>
      <c r="J1802" s="16"/>
      <c r="K1802" s="31" t="s">
        <v>7701</v>
      </c>
      <c r="L1802" s="31" t="s">
        <v>7702</v>
      </c>
      <c r="M1802" s="31" t="s">
        <v>7703</v>
      </c>
      <c r="N1802" s="17" t="s">
        <v>9465</v>
      </c>
      <c r="O1802" s="2" t="s">
        <v>7814</v>
      </c>
      <c r="P1802" s="155" t="s">
        <v>7737</v>
      </c>
      <c r="Q1802" s="2" t="s">
        <v>10587</v>
      </c>
      <c r="R1802" s="202" t="s">
        <v>544</v>
      </c>
      <c r="S1802" s="159" t="s">
        <v>10628</v>
      </c>
      <c r="T1802" s="159">
        <v>7713</v>
      </c>
      <c r="U1802" s="159" t="s">
        <v>107</v>
      </c>
      <c r="V1802" s="3" t="s">
        <v>7709</v>
      </c>
      <c r="W1802" s="2">
        <v>1000</v>
      </c>
      <c r="X1802" s="2"/>
      <c r="Y1802" s="2"/>
      <c r="Z1802" s="2"/>
      <c r="AA1802" s="2"/>
      <c r="AB1802" s="2"/>
      <c r="AC1802" s="2"/>
      <c r="AD1802" s="2"/>
      <c r="AE1802" s="2"/>
      <c r="AF1802" s="2"/>
      <c r="AG1802" s="2"/>
      <c r="AH1802" s="2"/>
      <c r="AI1802" s="2"/>
      <c r="AJ1802" s="2"/>
      <c r="AK1802" s="2"/>
      <c r="AL1802" s="2"/>
      <c r="AM1802" s="2"/>
      <c r="AN1802" s="2"/>
    </row>
    <row r="1803" spans="2:40">
      <c r="B1803" s="26">
        <v>3572</v>
      </c>
      <c r="C1803" s="26" t="str">
        <f t="shared" si="220"/>
        <v>Y</v>
      </c>
      <c r="D1803" s="26" t="b">
        <f t="shared" si="221"/>
        <v>1</v>
      </c>
      <c r="E1803" s="26" t="str">
        <f t="shared" si="222"/>
        <v>Y</v>
      </c>
      <c r="F1803" s="2" t="s">
        <v>10629</v>
      </c>
      <c r="G1803" s="2" t="str">
        <f t="shared" si="223"/>
        <v>ConTab_BOM_KP_Baseplates_3572</v>
      </c>
      <c r="H1803" s="16" t="s">
        <v>447</v>
      </c>
      <c r="I1803" s="16"/>
      <c r="J1803" s="16"/>
      <c r="K1803" s="31" t="s">
        <v>7701</v>
      </c>
      <c r="L1803" s="31" t="s">
        <v>7702</v>
      </c>
      <c r="M1803" s="31" t="s">
        <v>7703</v>
      </c>
      <c r="N1803" s="17" t="s">
        <v>8338</v>
      </c>
      <c r="O1803" s="2" t="s">
        <v>7814</v>
      </c>
      <c r="P1803" s="155" t="s">
        <v>7737</v>
      </c>
      <c r="Q1803" s="2" t="s">
        <v>10587</v>
      </c>
      <c r="R1803" s="202" t="s">
        <v>544</v>
      </c>
      <c r="S1803" s="159" t="s">
        <v>10630</v>
      </c>
      <c r="T1803" s="159">
        <v>7713</v>
      </c>
      <c r="U1803" s="159" t="s">
        <v>107</v>
      </c>
      <c r="V1803" s="3" t="s">
        <v>7709</v>
      </c>
      <c r="W1803" s="2">
        <v>1000</v>
      </c>
      <c r="X1803" s="2"/>
      <c r="Y1803" s="2"/>
      <c r="Z1803" s="2"/>
      <c r="AA1803" s="2"/>
      <c r="AB1803" s="2"/>
      <c r="AC1803" s="2"/>
      <c r="AD1803" s="2"/>
      <c r="AE1803" s="2"/>
      <c r="AF1803" s="2"/>
      <c r="AG1803" s="2"/>
      <c r="AH1803" s="2"/>
      <c r="AI1803" s="2"/>
      <c r="AJ1803" s="2"/>
      <c r="AK1803" s="2"/>
      <c r="AL1803" s="2"/>
      <c r="AM1803" s="2"/>
      <c r="AN1803" s="2"/>
    </row>
    <row r="1804" spans="2:40">
      <c r="B1804" s="26">
        <v>3573</v>
      </c>
      <c r="C1804" s="26" t="str">
        <f t="shared" si="220"/>
        <v>Y</v>
      </c>
      <c r="D1804" s="26" t="b">
        <f t="shared" si="221"/>
        <v>1</v>
      </c>
      <c r="E1804" s="26" t="str">
        <f t="shared" si="222"/>
        <v>Y</v>
      </c>
      <c r="F1804" s="2" t="s">
        <v>10631</v>
      </c>
      <c r="G1804" s="2" t="str">
        <f t="shared" si="223"/>
        <v>ConTab_BOM_KP_Baseplates_3573</v>
      </c>
      <c r="H1804" s="16" t="s">
        <v>447</v>
      </c>
      <c r="I1804" s="16"/>
      <c r="J1804" s="16"/>
      <c r="K1804" s="31" t="s">
        <v>7701</v>
      </c>
      <c r="L1804" s="31" t="s">
        <v>7702</v>
      </c>
      <c r="M1804" s="31" t="s">
        <v>7703</v>
      </c>
      <c r="N1804" s="8" t="s">
        <v>9743</v>
      </c>
      <c r="O1804" s="2" t="s">
        <v>7814</v>
      </c>
      <c r="P1804" s="155" t="s">
        <v>7737</v>
      </c>
      <c r="Q1804" s="2" t="s">
        <v>10587</v>
      </c>
      <c r="R1804" s="202" t="s">
        <v>544</v>
      </c>
      <c r="S1804" s="159" t="s">
        <v>10632</v>
      </c>
      <c r="T1804" s="159">
        <v>7713</v>
      </c>
      <c r="U1804" s="159" t="s">
        <v>107</v>
      </c>
      <c r="V1804" s="3" t="s">
        <v>7709</v>
      </c>
      <c r="W1804" s="2">
        <v>1000</v>
      </c>
      <c r="X1804" s="2"/>
      <c r="Y1804" s="2"/>
      <c r="Z1804" s="2"/>
      <c r="AA1804" s="2"/>
      <c r="AB1804" s="2"/>
      <c r="AC1804" s="2"/>
      <c r="AD1804" s="2"/>
      <c r="AE1804" s="2"/>
      <c r="AF1804" s="2"/>
      <c r="AG1804" s="2"/>
      <c r="AH1804" s="2"/>
      <c r="AI1804" s="2"/>
      <c r="AJ1804" s="2"/>
      <c r="AK1804" s="2"/>
      <c r="AL1804" s="2"/>
      <c r="AM1804" s="2"/>
      <c r="AN1804" s="2"/>
    </row>
    <row r="1805" spans="2:40">
      <c r="B1805" s="26">
        <v>3574</v>
      </c>
      <c r="C1805" s="26" t="str">
        <f t="shared" si="220"/>
        <v>Y</v>
      </c>
      <c r="D1805" s="26" t="b">
        <f t="shared" si="221"/>
        <v>1</v>
      </c>
      <c r="E1805" s="26" t="str">
        <f t="shared" si="222"/>
        <v>Y</v>
      </c>
      <c r="F1805" s="2" t="s">
        <v>10633</v>
      </c>
      <c r="G1805" s="2" t="str">
        <f t="shared" si="223"/>
        <v>ConTab_BOM_KP_Baseplates_3574</v>
      </c>
      <c r="H1805" s="16" t="s">
        <v>447</v>
      </c>
      <c r="I1805" s="16"/>
      <c r="J1805" s="16"/>
      <c r="K1805" s="31" t="s">
        <v>7701</v>
      </c>
      <c r="L1805" s="31" t="s">
        <v>7702</v>
      </c>
      <c r="M1805" s="31" t="s">
        <v>7703</v>
      </c>
      <c r="N1805" s="8" t="s">
        <v>10471</v>
      </c>
      <c r="O1805" s="2" t="s">
        <v>7814</v>
      </c>
      <c r="P1805" s="155" t="s">
        <v>7737</v>
      </c>
      <c r="Q1805" s="2" t="s">
        <v>10587</v>
      </c>
      <c r="R1805" s="202" t="s">
        <v>544</v>
      </c>
      <c r="S1805" s="159" t="s">
        <v>10634</v>
      </c>
      <c r="T1805" s="159">
        <v>7713</v>
      </c>
      <c r="U1805" s="159" t="s">
        <v>107</v>
      </c>
      <c r="V1805" s="3" t="s">
        <v>7709</v>
      </c>
      <c r="W1805" s="2">
        <v>1200</v>
      </c>
      <c r="X1805" s="2"/>
      <c r="Y1805" s="2"/>
      <c r="Z1805" s="2"/>
      <c r="AA1805" s="2"/>
      <c r="AB1805" s="2"/>
      <c r="AC1805" s="2"/>
      <c r="AD1805" s="2"/>
      <c r="AE1805" s="2"/>
      <c r="AF1805" s="2"/>
      <c r="AG1805" s="2"/>
      <c r="AH1805" s="2"/>
      <c r="AI1805" s="2"/>
      <c r="AJ1805" s="2"/>
      <c r="AK1805" s="2"/>
      <c r="AL1805" s="2"/>
      <c r="AM1805" s="2"/>
      <c r="AN1805" s="2"/>
    </row>
    <row r="1806" spans="2:40">
      <c r="B1806" s="26">
        <v>3583</v>
      </c>
      <c r="C1806" s="26" t="str">
        <f t="shared" si="220"/>
        <v>Y</v>
      </c>
      <c r="D1806" s="26" t="b">
        <f t="shared" si="221"/>
        <v>0</v>
      </c>
      <c r="E1806" s="26" t="str">
        <f t="shared" si="222"/>
        <v>N</v>
      </c>
      <c r="F1806" s="2" t="s">
        <v>10635</v>
      </c>
      <c r="G1806" s="2" t="str">
        <f t="shared" si="223"/>
        <v/>
      </c>
      <c r="H1806" s="16" t="s">
        <v>447</v>
      </c>
      <c r="I1806" s="16"/>
      <c r="J1806" s="16"/>
      <c r="K1806" s="31" t="s">
        <v>7701</v>
      </c>
      <c r="L1806" s="31" t="s">
        <v>7702</v>
      </c>
      <c r="M1806" s="31" t="s">
        <v>7703</v>
      </c>
      <c r="N1806" s="2" t="s">
        <v>8982</v>
      </c>
      <c r="O1806" s="2" t="s">
        <v>7814</v>
      </c>
      <c r="P1806" s="155" t="s">
        <v>7788</v>
      </c>
      <c r="Q1806" s="2" t="s">
        <v>10587</v>
      </c>
      <c r="R1806" s="202" t="s">
        <v>544</v>
      </c>
      <c r="S1806" s="159" t="s">
        <v>10636</v>
      </c>
      <c r="T1806" s="159">
        <v>7713</v>
      </c>
      <c r="U1806" s="159" t="s">
        <v>107</v>
      </c>
      <c r="V1806" s="3" t="s">
        <v>7709</v>
      </c>
      <c r="W1806" s="2">
        <v>900</v>
      </c>
      <c r="X1806" s="2"/>
      <c r="Y1806" s="2"/>
      <c r="Z1806" s="2"/>
      <c r="AA1806" s="2"/>
      <c r="AB1806" s="2"/>
      <c r="AC1806" s="2"/>
      <c r="AD1806" s="2"/>
      <c r="AE1806" s="2"/>
      <c r="AF1806" s="2"/>
      <c r="AG1806" s="2"/>
      <c r="AH1806" s="2"/>
      <c r="AI1806" s="2"/>
      <c r="AJ1806" s="2"/>
      <c r="AK1806" s="2"/>
      <c r="AL1806" s="2"/>
      <c r="AM1806" s="2"/>
      <c r="AN1806" s="2"/>
    </row>
    <row r="1807" spans="2:40">
      <c r="B1807" s="26">
        <v>3584</v>
      </c>
      <c r="C1807" s="26" t="str">
        <f t="shared" si="220"/>
        <v>Y</v>
      </c>
      <c r="D1807" s="26" t="b">
        <f t="shared" si="221"/>
        <v>0</v>
      </c>
      <c r="E1807" s="26" t="str">
        <f t="shared" si="222"/>
        <v>N</v>
      </c>
      <c r="F1807" s="2" t="s">
        <v>10637</v>
      </c>
      <c r="G1807" s="2" t="str">
        <f t="shared" si="223"/>
        <v/>
      </c>
      <c r="H1807" s="16" t="s">
        <v>447</v>
      </c>
      <c r="I1807" s="16"/>
      <c r="J1807" s="16"/>
      <c r="K1807" s="31" t="s">
        <v>7701</v>
      </c>
      <c r="L1807" s="31" t="s">
        <v>7702</v>
      </c>
      <c r="M1807" s="31" t="s">
        <v>7703</v>
      </c>
      <c r="N1807" s="2" t="s">
        <v>8986</v>
      </c>
      <c r="O1807" s="2" t="s">
        <v>7814</v>
      </c>
      <c r="P1807" s="155" t="s">
        <v>7788</v>
      </c>
      <c r="Q1807" s="2" t="s">
        <v>10587</v>
      </c>
      <c r="R1807" s="202" t="s">
        <v>544</v>
      </c>
      <c r="S1807" s="159" t="s">
        <v>10638</v>
      </c>
      <c r="T1807" s="159">
        <v>7713</v>
      </c>
      <c r="U1807" s="159" t="s">
        <v>107</v>
      </c>
      <c r="V1807" s="3" t="s">
        <v>7709</v>
      </c>
      <c r="W1807" s="2">
        <v>900</v>
      </c>
      <c r="X1807" s="2"/>
      <c r="Y1807" s="2"/>
      <c r="Z1807" s="2"/>
      <c r="AA1807" s="2"/>
      <c r="AB1807" s="2"/>
      <c r="AC1807" s="2"/>
      <c r="AD1807" s="2"/>
      <c r="AE1807" s="2"/>
      <c r="AF1807" s="2"/>
      <c r="AG1807" s="2"/>
      <c r="AH1807" s="2"/>
      <c r="AI1807" s="2"/>
      <c r="AJ1807" s="2"/>
      <c r="AK1807" s="2"/>
      <c r="AL1807" s="2"/>
      <c r="AM1807" s="2"/>
      <c r="AN1807" s="2"/>
    </row>
    <row r="1808" spans="2:40">
      <c r="B1808" s="26">
        <v>3585</v>
      </c>
      <c r="C1808" s="26" t="str">
        <f t="shared" si="220"/>
        <v>Y</v>
      </c>
      <c r="D1808" s="26" t="b">
        <f t="shared" si="221"/>
        <v>0</v>
      </c>
      <c r="E1808" s="26" t="str">
        <f t="shared" si="222"/>
        <v>N</v>
      </c>
      <c r="F1808" s="2" t="s">
        <v>10639</v>
      </c>
      <c r="G1808" s="2" t="str">
        <f t="shared" si="223"/>
        <v/>
      </c>
      <c r="H1808" s="16" t="s">
        <v>447</v>
      </c>
      <c r="I1808" s="16"/>
      <c r="J1808" s="16"/>
      <c r="K1808" s="31" t="s">
        <v>7701</v>
      </c>
      <c r="L1808" s="31" t="s">
        <v>7702</v>
      </c>
      <c r="M1808" s="31" t="s">
        <v>7703</v>
      </c>
      <c r="N1808" s="2" t="s">
        <v>8331</v>
      </c>
      <c r="O1808" s="2" t="s">
        <v>7814</v>
      </c>
      <c r="P1808" s="155" t="s">
        <v>7788</v>
      </c>
      <c r="Q1808" s="2" t="s">
        <v>10587</v>
      </c>
      <c r="R1808" s="202" t="s">
        <v>544</v>
      </c>
      <c r="S1808" s="159" t="s">
        <v>10640</v>
      </c>
      <c r="T1808" s="159">
        <v>7713</v>
      </c>
      <c r="U1808" s="159" t="s">
        <v>107</v>
      </c>
      <c r="V1808" s="3" t="s">
        <v>7709</v>
      </c>
      <c r="W1808" s="2">
        <v>900</v>
      </c>
      <c r="X1808" s="2"/>
      <c r="Y1808" s="2"/>
      <c r="Z1808" s="2"/>
      <c r="AA1808" s="2"/>
      <c r="AB1808" s="2"/>
      <c r="AC1808" s="2"/>
      <c r="AD1808" s="2"/>
      <c r="AE1808" s="2"/>
      <c r="AF1808" s="2"/>
      <c r="AG1808" s="2"/>
      <c r="AH1808" s="2"/>
      <c r="AI1808" s="2"/>
      <c r="AJ1808" s="2"/>
      <c r="AK1808" s="2"/>
      <c r="AL1808" s="2"/>
      <c r="AM1808" s="2"/>
      <c r="AN1808" s="2"/>
    </row>
    <row r="1809" spans="2:40">
      <c r="B1809" s="26">
        <v>3586</v>
      </c>
      <c r="C1809" s="26" t="str">
        <f t="shared" si="220"/>
        <v>Y</v>
      </c>
      <c r="D1809" s="26" t="b">
        <f t="shared" si="221"/>
        <v>0</v>
      </c>
      <c r="E1809" s="26" t="str">
        <f t="shared" si="222"/>
        <v>N</v>
      </c>
      <c r="F1809" s="2" t="s">
        <v>10641</v>
      </c>
      <c r="G1809" s="2" t="str">
        <f t="shared" si="223"/>
        <v/>
      </c>
      <c r="H1809" s="16" t="s">
        <v>447</v>
      </c>
      <c r="I1809" s="16"/>
      <c r="J1809" s="16"/>
      <c r="K1809" s="31" t="s">
        <v>7701</v>
      </c>
      <c r="L1809" s="31" t="s">
        <v>7702</v>
      </c>
      <c r="M1809" s="31" t="s">
        <v>7703</v>
      </c>
      <c r="N1809" s="2" t="s">
        <v>8335</v>
      </c>
      <c r="O1809" s="2" t="s">
        <v>7814</v>
      </c>
      <c r="P1809" s="155" t="s">
        <v>7788</v>
      </c>
      <c r="Q1809" s="2" t="s">
        <v>10587</v>
      </c>
      <c r="R1809" s="202" t="s">
        <v>544</v>
      </c>
      <c r="S1809" s="159" t="s">
        <v>10642</v>
      </c>
      <c r="T1809" s="159">
        <v>7713</v>
      </c>
      <c r="U1809" s="159" t="s">
        <v>107</v>
      </c>
      <c r="V1809" s="3" t="s">
        <v>7709</v>
      </c>
      <c r="W1809" s="2">
        <v>900</v>
      </c>
      <c r="X1809" s="2"/>
      <c r="Y1809" s="2"/>
      <c r="Z1809" s="2"/>
      <c r="AA1809" s="2"/>
      <c r="AB1809" s="2"/>
      <c r="AC1809" s="2"/>
      <c r="AD1809" s="2"/>
      <c r="AE1809" s="2"/>
      <c r="AF1809" s="2"/>
      <c r="AG1809" s="2"/>
      <c r="AH1809" s="2"/>
      <c r="AI1809" s="2"/>
      <c r="AJ1809" s="2"/>
      <c r="AK1809" s="2"/>
      <c r="AL1809" s="2"/>
      <c r="AM1809" s="2"/>
      <c r="AN1809" s="2"/>
    </row>
    <row r="1810" spans="2:40">
      <c r="B1810" s="26">
        <v>3587</v>
      </c>
      <c r="C1810" s="26" t="str">
        <f t="shared" si="220"/>
        <v>Y</v>
      </c>
      <c r="D1810" s="26" t="b">
        <f t="shared" si="221"/>
        <v>0</v>
      </c>
      <c r="E1810" s="26" t="str">
        <f t="shared" si="222"/>
        <v>N</v>
      </c>
      <c r="F1810" s="2" t="s">
        <v>10643</v>
      </c>
      <c r="G1810" s="2" t="str">
        <f t="shared" si="223"/>
        <v/>
      </c>
      <c r="H1810" s="16" t="s">
        <v>447</v>
      </c>
      <c r="I1810" s="16"/>
      <c r="J1810" s="16"/>
      <c r="K1810" s="31" t="s">
        <v>7701</v>
      </c>
      <c r="L1810" s="31" t="s">
        <v>7702</v>
      </c>
      <c r="M1810" s="31" t="s">
        <v>7703</v>
      </c>
      <c r="N1810" s="17" t="s">
        <v>9465</v>
      </c>
      <c r="O1810" s="2" t="s">
        <v>7814</v>
      </c>
      <c r="P1810" s="155" t="s">
        <v>7788</v>
      </c>
      <c r="Q1810" s="2" t="s">
        <v>10587</v>
      </c>
      <c r="R1810" s="202" t="s">
        <v>544</v>
      </c>
      <c r="S1810" s="159" t="s">
        <v>10644</v>
      </c>
      <c r="T1810" s="159">
        <v>8258</v>
      </c>
      <c r="U1810" s="159" t="s">
        <v>107</v>
      </c>
      <c r="V1810" s="3" t="s">
        <v>7709</v>
      </c>
      <c r="W1810" s="2">
        <v>1000</v>
      </c>
      <c r="X1810" s="2"/>
      <c r="Y1810" s="2"/>
      <c r="Z1810" s="2"/>
      <c r="AA1810" s="2"/>
      <c r="AB1810" s="2"/>
      <c r="AC1810" s="2"/>
      <c r="AD1810" s="2"/>
      <c r="AE1810" s="2"/>
      <c r="AF1810" s="2"/>
      <c r="AG1810" s="2"/>
      <c r="AH1810" s="2"/>
      <c r="AI1810" s="2"/>
      <c r="AJ1810" s="2"/>
      <c r="AK1810" s="2"/>
      <c r="AL1810" s="2"/>
      <c r="AM1810" s="2"/>
      <c r="AN1810" s="2"/>
    </row>
    <row r="1811" spans="2:40">
      <c r="B1811" s="26">
        <v>3588</v>
      </c>
      <c r="C1811" s="26" t="str">
        <f t="shared" si="220"/>
        <v>Y</v>
      </c>
      <c r="D1811" s="26" t="b">
        <f t="shared" si="221"/>
        <v>0</v>
      </c>
      <c r="E1811" s="26" t="str">
        <f t="shared" si="222"/>
        <v>N</v>
      </c>
      <c r="F1811" s="2" t="s">
        <v>10645</v>
      </c>
      <c r="G1811" s="2" t="str">
        <f t="shared" si="223"/>
        <v/>
      </c>
      <c r="H1811" s="16" t="s">
        <v>447</v>
      </c>
      <c r="I1811" s="16"/>
      <c r="J1811" s="16"/>
      <c r="K1811" s="31" t="s">
        <v>7701</v>
      </c>
      <c r="L1811" s="31" t="s">
        <v>7702</v>
      </c>
      <c r="M1811" s="31" t="s">
        <v>7703</v>
      </c>
      <c r="N1811" s="17" t="s">
        <v>8338</v>
      </c>
      <c r="O1811" s="2" t="s">
        <v>7814</v>
      </c>
      <c r="P1811" s="155" t="s">
        <v>7788</v>
      </c>
      <c r="Q1811" s="2" t="s">
        <v>10587</v>
      </c>
      <c r="R1811" s="202" t="s">
        <v>544</v>
      </c>
      <c r="S1811" s="159" t="s">
        <v>10646</v>
      </c>
      <c r="T1811" s="159">
        <v>8258</v>
      </c>
      <c r="U1811" s="159" t="s">
        <v>107</v>
      </c>
      <c r="V1811" s="3" t="s">
        <v>7709</v>
      </c>
      <c r="W1811" s="2">
        <v>1000</v>
      </c>
      <c r="X1811" s="2"/>
      <c r="Y1811" s="2"/>
      <c r="Z1811" s="2"/>
      <c r="AA1811" s="2"/>
      <c r="AB1811" s="2"/>
      <c r="AC1811" s="2"/>
      <c r="AD1811" s="2"/>
      <c r="AE1811" s="2"/>
      <c r="AF1811" s="2"/>
      <c r="AG1811" s="2"/>
      <c r="AH1811" s="2"/>
      <c r="AI1811" s="2"/>
      <c r="AJ1811" s="2"/>
      <c r="AK1811" s="2"/>
      <c r="AL1811" s="2"/>
      <c r="AM1811" s="2"/>
      <c r="AN1811" s="2"/>
    </row>
    <row r="1812" spans="2:40">
      <c r="B1812" s="26">
        <v>3589</v>
      </c>
      <c r="C1812" s="26" t="str">
        <f t="shared" si="220"/>
        <v>Y</v>
      </c>
      <c r="D1812" s="26" t="b">
        <f t="shared" si="221"/>
        <v>0</v>
      </c>
      <c r="E1812" s="26" t="str">
        <f t="shared" si="222"/>
        <v>N</v>
      </c>
      <c r="F1812" s="2" t="s">
        <v>10647</v>
      </c>
      <c r="G1812" s="2" t="str">
        <f t="shared" si="223"/>
        <v/>
      </c>
      <c r="H1812" s="16" t="s">
        <v>447</v>
      </c>
      <c r="I1812" s="16"/>
      <c r="J1812" s="16"/>
      <c r="K1812" s="31" t="s">
        <v>7701</v>
      </c>
      <c r="L1812" s="31" t="s">
        <v>7702</v>
      </c>
      <c r="M1812" s="31" t="s">
        <v>7703</v>
      </c>
      <c r="N1812" s="8" t="s">
        <v>9743</v>
      </c>
      <c r="O1812" s="2" t="s">
        <v>7814</v>
      </c>
      <c r="P1812" s="155" t="s">
        <v>7788</v>
      </c>
      <c r="Q1812" s="2" t="s">
        <v>10587</v>
      </c>
      <c r="R1812" s="202" t="s">
        <v>544</v>
      </c>
      <c r="S1812" s="159" t="s">
        <v>10648</v>
      </c>
      <c r="T1812" s="159">
        <v>8258</v>
      </c>
      <c r="U1812" s="159" t="s">
        <v>107</v>
      </c>
      <c r="V1812" s="3" t="s">
        <v>7709</v>
      </c>
      <c r="W1812" s="2">
        <v>1000</v>
      </c>
      <c r="X1812" s="2"/>
      <c r="Y1812" s="2"/>
      <c r="Z1812" s="2"/>
      <c r="AA1812" s="2"/>
      <c r="AB1812" s="2"/>
      <c r="AC1812" s="2"/>
      <c r="AD1812" s="2"/>
      <c r="AE1812" s="2"/>
      <c r="AF1812" s="2"/>
      <c r="AG1812" s="2"/>
      <c r="AH1812" s="2"/>
      <c r="AI1812" s="2"/>
      <c r="AJ1812" s="2"/>
      <c r="AK1812" s="2"/>
      <c r="AL1812" s="2"/>
      <c r="AM1812" s="2"/>
      <c r="AN1812" s="2"/>
    </row>
    <row r="1813" spans="2:40">
      <c r="B1813" s="26">
        <v>3590</v>
      </c>
      <c r="C1813" s="26" t="str">
        <f t="shared" si="220"/>
        <v>Y</v>
      </c>
      <c r="D1813" s="26" t="b">
        <f t="shared" si="221"/>
        <v>0</v>
      </c>
      <c r="E1813" s="26" t="str">
        <f t="shared" si="222"/>
        <v>N</v>
      </c>
      <c r="F1813" s="2" t="s">
        <v>10649</v>
      </c>
      <c r="G1813" s="2" t="str">
        <f t="shared" si="223"/>
        <v/>
      </c>
      <c r="H1813" s="16" t="s">
        <v>447</v>
      </c>
      <c r="I1813" s="16"/>
      <c r="J1813" s="16"/>
      <c r="K1813" s="31" t="s">
        <v>7701</v>
      </c>
      <c r="L1813" s="31" t="s">
        <v>7702</v>
      </c>
      <c r="M1813" s="31" t="s">
        <v>7703</v>
      </c>
      <c r="N1813" s="8" t="s">
        <v>10471</v>
      </c>
      <c r="O1813" s="2" t="s">
        <v>7814</v>
      </c>
      <c r="P1813" s="155" t="s">
        <v>7788</v>
      </c>
      <c r="Q1813" s="2" t="s">
        <v>10587</v>
      </c>
      <c r="R1813" s="202" t="s">
        <v>544</v>
      </c>
      <c r="S1813" s="159" t="s">
        <v>10650</v>
      </c>
      <c r="T1813" s="159">
        <v>8258</v>
      </c>
      <c r="U1813" s="159" t="s">
        <v>107</v>
      </c>
      <c r="V1813" s="3" t="s">
        <v>7709</v>
      </c>
      <c r="W1813" s="2">
        <v>1200</v>
      </c>
      <c r="X1813" s="2"/>
      <c r="Y1813" s="2"/>
      <c r="Z1813" s="2"/>
      <c r="AA1813" s="2"/>
      <c r="AB1813" s="2"/>
      <c r="AC1813" s="2"/>
      <c r="AD1813" s="2"/>
      <c r="AE1813" s="2"/>
      <c r="AF1813" s="2"/>
      <c r="AG1813" s="2"/>
      <c r="AH1813" s="2"/>
      <c r="AI1813" s="2"/>
      <c r="AJ1813" s="2"/>
      <c r="AK1813" s="2"/>
      <c r="AL1813" s="2"/>
      <c r="AM1813" s="2"/>
      <c r="AN1813" s="2"/>
    </row>
    <row r="1814" spans="2:40">
      <c r="B1814" s="26">
        <v>3599</v>
      </c>
      <c r="C1814" s="26" t="str">
        <f t="shared" si="220"/>
        <v>N</v>
      </c>
      <c r="D1814" s="26" t="b">
        <f t="shared" si="221"/>
        <v>0</v>
      </c>
      <c r="E1814" s="26" t="str">
        <f t="shared" si="222"/>
        <v>N</v>
      </c>
      <c r="F1814" s="2" t="s">
        <v>10651</v>
      </c>
      <c r="G1814" s="2" t="str">
        <f t="shared" si="223"/>
        <v/>
      </c>
      <c r="H1814" s="16" t="s">
        <v>447</v>
      </c>
      <c r="I1814" s="16"/>
      <c r="J1814" s="16"/>
      <c r="K1814" s="8" t="s">
        <v>7887</v>
      </c>
      <c r="L1814" s="8" t="s">
        <v>7887</v>
      </c>
      <c r="M1814" s="31" t="s">
        <v>7888</v>
      </c>
      <c r="P1814" s="155"/>
      <c r="R1814" s="202" t="s">
        <v>544</v>
      </c>
      <c r="S1814" s="25" t="s">
        <v>10652</v>
      </c>
      <c r="T1814" s="159">
        <v>0</v>
      </c>
      <c r="U1814" s="159" t="s">
        <v>14326</v>
      </c>
      <c r="V1814" s="3" t="s">
        <v>552</v>
      </c>
      <c r="X1814" s="2"/>
      <c r="Y1814" s="2"/>
      <c r="Z1814" s="2"/>
      <c r="AA1814" s="2"/>
      <c r="AB1814" s="2"/>
      <c r="AC1814" s="2"/>
      <c r="AD1814" s="2"/>
      <c r="AE1814" s="2"/>
      <c r="AF1814" s="2"/>
      <c r="AG1814" s="2"/>
      <c r="AH1814" s="2"/>
      <c r="AI1814" s="2"/>
      <c r="AJ1814" s="2"/>
      <c r="AK1814" s="2"/>
      <c r="AL1814" s="2"/>
      <c r="AM1814" s="2"/>
      <c r="AN1814" s="2"/>
    </row>
    <row r="1815" spans="2:40">
      <c r="B1815" s="26">
        <v>3600</v>
      </c>
      <c r="C1815" s="26" t="str">
        <f t="shared" si="220"/>
        <v>Y</v>
      </c>
      <c r="D1815" s="26" t="b">
        <f t="shared" si="221"/>
        <v>1</v>
      </c>
      <c r="E1815" s="26" t="str">
        <f t="shared" si="222"/>
        <v>Y</v>
      </c>
      <c r="F1815" s="2" t="s">
        <v>10653</v>
      </c>
      <c r="G1815" s="2" t="str">
        <f t="shared" si="223"/>
        <v>ConTab_BOM_KP_Baseplates_3600</v>
      </c>
      <c r="H1815" s="16" t="s">
        <v>453</v>
      </c>
      <c r="I1815" s="16"/>
      <c r="J1815" s="16"/>
      <c r="K1815" s="31" t="s">
        <v>7701</v>
      </c>
      <c r="L1815" s="31" t="s">
        <v>7702</v>
      </c>
      <c r="M1815" s="31" t="s">
        <v>7703</v>
      </c>
      <c r="N1815" s="2" t="s">
        <v>8954</v>
      </c>
      <c r="O1815" s="2" t="s">
        <v>7705</v>
      </c>
      <c r="P1815" s="155" t="s">
        <v>7737</v>
      </c>
      <c r="Q1815" s="2" t="s">
        <v>10587</v>
      </c>
      <c r="R1815" s="202" t="s">
        <v>544</v>
      </c>
      <c r="S1815" s="159" t="s">
        <v>10654</v>
      </c>
      <c r="T1815" s="159">
        <v>5317</v>
      </c>
      <c r="U1815" s="159" t="s">
        <v>107</v>
      </c>
      <c r="V1815" s="3" t="s">
        <v>7709</v>
      </c>
      <c r="W1815" s="2">
        <v>650</v>
      </c>
      <c r="X1815" s="2"/>
      <c r="Y1815" s="2"/>
      <c r="Z1815" s="2"/>
      <c r="AA1815" s="2"/>
      <c r="AB1815" s="2"/>
      <c r="AC1815" s="2"/>
      <c r="AD1815" s="2"/>
      <c r="AE1815" s="2"/>
      <c r="AF1815" s="2"/>
      <c r="AG1815" s="2"/>
      <c r="AH1815" s="2"/>
      <c r="AI1815" s="2"/>
      <c r="AJ1815" s="2"/>
      <c r="AK1815" s="2"/>
      <c r="AL1815" s="2"/>
      <c r="AM1815" s="2"/>
      <c r="AN1815" s="2"/>
    </row>
    <row r="1816" spans="2:40">
      <c r="B1816" s="26">
        <v>3601</v>
      </c>
      <c r="C1816" s="26" t="str">
        <f t="shared" si="220"/>
        <v>Y</v>
      </c>
      <c r="D1816" s="26" t="b">
        <f t="shared" si="221"/>
        <v>1</v>
      </c>
      <c r="E1816" s="26" t="str">
        <f t="shared" si="222"/>
        <v>Y</v>
      </c>
      <c r="F1816" s="2" t="s">
        <v>10655</v>
      </c>
      <c r="G1816" s="2" t="str">
        <f t="shared" si="223"/>
        <v>ConTab_BOM_KP_Baseplates_3601</v>
      </c>
      <c r="H1816" s="16" t="s">
        <v>453</v>
      </c>
      <c r="I1816" s="16"/>
      <c r="J1816" s="16"/>
      <c r="K1816" s="31" t="s">
        <v>7701</v>
      </c>
      <c r="L1816" s="31" t="s">
        <v>7702</v>
      </c>
      <c r="M1816" s="31" t="s">
        <v>7703</v>
      </c>
      <c r="N1816" s="2" t="s">
        <v>8958</v>
      </c>
      <c r="O1816" s="2" t="s">
        <v>7705</v>
      </c>
      <c r="P1816" s="155" t="s">
        <v>7737</v>
      </c>
      <c r="Q1816" s="2" t="s">
        <v>10587</v>
      </c>
      <c r="R1816" s="202" t="s">
        <v>544</v>
      </c>
      <c r="S1816" s="159" t="s">
        <v>10654</v>
      </c>
      <c r="T1816" s="159">
        <v>5317</v>
      </c>
      <c r="U1816" s="159" t="s">
        <v>107</v>
      </c>
      <c r="V1816" s="3" t="s">
        <v>7709</v>
      </c>
      <c r="W1816" s="2">
        <v>900</v>
      </c>
      <c r="X1816" s="2"/>
      <c r="Y1816" s="2"/>
      <c r="Z1816" s="2"/>
      <c r="AA1816" s="2"/>
      <c r="AB1816" s="2"/>
      <c r="AC1816" s="2"/>
      <c r="AD1816" s="2"/>
      <c r="AE1816" s="2"/>
      <c r="AF1816" s="2"/>
      <c r="AG1816" s="2"/>
      <c r="AH1816" s="2"/>
      <c r="AI1816" s="2"/>
      <c r="AJ1816" s="2"/>
      <c r="AK1816" s="2"/>
      <c r="AL1816" s="2"/>
      <c r="AM1816" s="2"/>
      <c r="AN1816" s="2"/>
    </row>
    <row r="1817" spans="2:40">
      <c r="B1817" s="26">
        <v>3602</v>
      </c>
      <c r="C1817" s="26" t="str">
        <f t="shared" si="220"/>
        <v>Y</v>
      </c>
      <c r="D1817" s="26" t="b">
        <f t="shared" si="221"/>
        <v>1</v>
      </c>
      <c r="E1817" s="26" t="str">
        <f t="shared" si="222"/>
        <v>Y</v>
      </c>
      <c r="F1817" s="2" t="s">
        <v>10656</v>
      </c>
      <c r="G1817" s="2" t="str">
        <f t="shared" si="223"/>
        <v>ConTab_BOM_KP_Baseplates_3602</v>
      </c>
      <c r="H1817" s="16" t="s">
        <v>453</v>
      </c>
      <c r="I1817" s="16"/>
      <c r="J1817" s="16"/>
      <c r="K1817" s="31" t="s">
        <v>7701</v>
      </c>
      <c r="L1817" s="31" t="s">
        <v>7702</v>
      </c>
      <c r="M1817" s="31" t="s">
        <v>7703</v>
      </c>
      <c r="N1817" s="2" t="s">
        <v>8326</v>
      </c>
      <c r="O1817" s="2" t="s">
        <v>7705</v>
      </c>
      <c r="P1817" s="155" t="s">
        <v>7737</v>
      </c>
      <c r="Q1817" s="2" t="s">
        <v>10587</v>
      </c>
      <c r="R1817" s="202" t="s">
        <v>544</v>
      </c>
      <c r="S1817" s="159" t="s">
        <v>10657</v>
      </c>
      <c r="T1817" s="159">
        <v>5181</v>
      </c>
      <c r="U1817" s="159" t="s">
        <v>107</v>
      </c>
      <c r="V1817" s="3" t="s">
        <v>7709</v>
      </c>
      <c r="W1817" s="2">
        <v>900</v>
      </c>
      <c r="X1817" s="2"/>
      <c r="Y1817" s="2"/>
      <c r="Z1817" s="2"/>
      <c r="AA1817" s="2"/>
      <c r="AB1817" s="2"/>
      <c r="AC1817" s="2"/>
      <c r="AD1817" s="2"/>
      <c r="AE1817" s="2"/>
      <c r="AF1817" s="2"/>
      <c r="AG1817" s="2"/>
      <c r="AH1817" s="2"/>
      <c r="AI1817" s="2"/>
      <c r="AJ1817" s="2"/>
      <c r="AK1817" s="2"/>
      <c r="AL1817" s="2"/>
      <c r="AM1817" s="2"/>
      <c r="AN1817" s="2"/>
    </row>
    <row r="1818" spans="2:40">
      <c r="B1818" s="26">
        <v>3603</v>
      </c>
      <c r="C1818" s="26" t="str">
        <f t="shared" si="220"/>
        <v>Y</v>
      </c>
      <c r="D1818" s="26" t="b">
        <f t="shared" si="221"/>
        <v>1</v>
      </c>
      <c r="E1818" s="26" t="str">
        <f t="shared" si="222"/>
        <v>Y</v>
      </c>
      <c r="F1818" s="2" t="s">
        <v>10658</v>
      </c>
      <c r="G1818" s="2" t="str">
        <f t="shared" si="223"/>
        <v>ConTab_BOM_KP_Baseplates_3603</v>
      </c>
      <c r="H1818" s="16" t="s">
        <v>453</v>
      </c>
      <c r="I1818" s="16"/>
      <c r="J1818" s="16"/>
      <c r="K1818" s="31" t="s">
        <v>7701</v>
      </c>
      <c r="L1818" s="31" t="s">
        <v>7702</v>
      </c>
      <c r="M1818" s="31" t="s">
        <v>7703</v>
      </c>
      <c r="N1818" s="2" t="s">
        <v>8329</v>
      </c>
      <c r="O1818" s="2" t="s">
        <v>7705</v>
      </c>
      <c r="P1818" s="155" t="s">
        <v>7737</v>
      </c>
      <c r="Q1818" s="2" t="s">
        <v>10587</v>
      </c>
      <c r="R1818" s="202" t="s">
        <v>544</v>
      </c>
      <c r="S1818" s="159" t="s">
        <v>10657</v>
      </c>
      <c r="T1818" s="159">
        <v>5181</v>
      </c>
      <c r="U1818" s="159" t="s">
        <v>107</v>
      </c>
      <c r="V1818" s="3" t="s">
        <v>7709</v>
      </c>
      <c r="W1818" s="2">
        <v>900</v>
      </c>
      <c r="X1818" s="2"/>
      <c r="Y1818" s="2"/>
      <c r="Z1818" s="2"/>
      <c r="AA1818" s="2"/>
      <c r="AB1818" s="2"/>
      <c r="AC1818" s="2"/>
      <c r="AD1818" s="2"/>
      <c r="AE1818" s="2"/>
      <c r="AF1818" s="2"/>
      <c r="AG1818" s="2"/>
      <c r="AH1818" s="2"/>
      <c r="AI1818" s="2"/>
      <c r="AJ1818" s="2"/>
      <c r="AK1818" s="2"/>
      <c r="AL1818" s="2"/>
      <c r="AM1818" s="2"/>
      <c r="AN1818" s="2"/>
    </row>
    <row r="1819" spans="2:40">
      <c r="B1819" s="26">
        <v>3604</v>
      </c>
      <c r="C1819" s="26" t="str">
        <f t="shared" si="220"/>
        <v>Y</v>
      </c>
      <c r="D1819" s="26" t="b">
        <f t="shared" si="221"/>
        <v>1</v>
      </c>
      <c r="E1819" s="26" t="str">
        <f t="shared" si="222"/>
        <v>Y</v>
      </c>
      <c r="F1819" s="2" t="s">
        <v>10659</v>
      </c>
      <c r="G1819" s="2" t="str">
        <f t="shared" si="223"/>
        <v>ConTab_BOM_KP_Baseplates_3604</v>
      </c>
      <c r="H1819" s="16" t="s">
        <v>453</v>
      </c>
      <c r="I1819" s="16"/>
      <c r="J1819" s="16"/>
      <c r="K1819" s="31" t="s">
        <v>7701</v>
      </c>
      <c r="L1819" s="31" t="s">
        <v>7702</v>
      </c>
      <c r="M1819" s="31" t="s">
        <v>7703</v>
      </c>
      <c r="N1819" s="2" t="s">
        <v>8982</v>
      </c>
      <c r="O1819" s="2" t="s">
        <v>7705</v>
      </c>
      <c r="P1819" s="155" t="s">
        <v>7737</v>
      </c>
      <c r="Q1819" s="2" t="s">
        <v>10587</v>
      </c>
      <c r="R1819" s="202" t="s">
        <v>544</v>
      </c>
      <c r="S1819" s="159" t="s">
        <v>10660</v>
      </c>
      <c r="T1819" s="159">
        <v>6679</v>
      </c>
      <c r="U1819" s="159" t="s">
        <v>107</v>
      </c>
      <c r="V1819" s="3" t="s">
        <v>7709</v>
      </c>
      <c r="W1819" s="2">
        <v>900</v>
      </c>
      <c r="X1819" s="2"/>
      <c r="Y1819" s="2"/>
      <c r="Z1819" s="2"/>
      <c r="AA1819" s="2"/>
      <c r="AB1819" s="2"/>
      <c r="AC1819" s="2"/>
      <c r="AD1819" s="2"/>
      <c r="AE1819" s="2"/>
      <c r="AF1819" s="2"/>
      <c r="AG1819" s="2"/>
      <c r="AH1819" s="2"/>
      <c r="AI1819" s="2"/>
      <c r="AJ1819" s="2"/>
      <c r="AK1819" s="2"/>
      <c r="AL1819" s="2"/>
      <c r="AM1819" s="2"/>
      <c r="AN1819" s="2"/>
    </row>
    <row r="1820" spans="2:40">
      <c r="B1820" s="26">
        <v>3605</v>
      </c>
      <c r="C1820" s="26" t="str">
        <f t="shared" si="220"/>
        <v>Y</v>
      </c>
      <c r="D1820" s="26" t="b">
        <f t="shared" si="221"/>
        <v>1</v>
      </c>
      <c r="E1820" s="26" t="str">
        <f t="shared" si="222"/>
        <v>Y</v>
      </c>
      <c r="F1820" s="2" t="s">
        <v>10661</v>
      </c>
      <c r="G1820" s="2" t="str">
        <f t="shared" si="223"/>
        <v>ConTab_BOM_KP_Baseplates_3605</v>
      </c>
      <c r="H1820" s="16" t="s">
        <v>453</v>
      </c>
      <c r="I1820" s="16"/>
      <c r="J1820" s="16"/>
      <c r="K1820" s="31" t="s">
        <v>7701</v>
      </c>
      <c r="L1820" s="31" t="s">
        <v>7702</v>
      </c>
      <c r="M1820" s="31" t="s">
        <v>7703</v>
      </c>
      <c r="N1820" s="2" t="s">
        <v>8986</v>
      </c>
      <c r="O1820" s="2" t="s">
        <v>7705</v>
      </c>
      <c r="P1820" s="155" t="s">
        <v>7737</v>
      </c>
      <c r="Q1820" s="2" t="s">
        <v>10587</v>
      </c>
      <c r="R1820" s="202" t="s">
        <v>544</v>
      </c>
      <c r="S1820" s="159" t="s">
        <v>10662</v>
      </c>
      <c r="T1820" s="159">
        <v>6679</v>
      </c>
      <c r="U1820" s="159" t="s">
        <v>107</v>
      </c>
      <c r="V1820" s="3" t="s">
        <v>7709</v>
      </c>
      <c r="W1820" s="2">
        <v>900</v>
      </c>
      <c r="X1820" s="2"/>
      <c r="Y1820" s="2"/>
      <c r="Z1820" s="2"/>
      <c r="AA1820" s="2"/>
      <c r="AB1820" s="2"/>
      <c r="AC1820" s="2"/>
      <c r="AD1820" s="2"/>
      <c r="AE1820" s="2"/>
      <c r="AF1820" s="2"/>
      <c r="AG1820" s="2"/>
      <c r="AH1820" s="2"/>
      <c r="AI1820" s="2"/>
      <c r="AJ1820" s="2"/>
      <c r="AK1820" s="2"/>
      <c r="AL1820" s="2"/>
      <c r="AM1820" s="2"/>
      <c r="AN1820" s="2"/>
    </row>
    <row r="1821" spans="2:40">
      <c r="B1821" s="26">
        <v>3606</v>
      </c>
      <c r="C1821" s="26" t="str">
        <f t="shared" si="220"/>
        <v>Y</v>
      </c>
      <c r="D1821" s="26" t="b">
        <f t="shared" si="221"/>
        <v>1</v>
      </c>
      <c r="E1821" s="26" t="str">
        <f t="shared" si="222"/>
        <v>Y</v>
      </c>
      <c r="F1821" s="2" t="s">
        <v>10663</v>
      </c>
      <c r="G1821" s="2" t="str">
        <f t="shared" si="223"/>
        <v>ConTab_BOM_KP_Baseplates_3606</v>
      </c>
      <c r="H1821" s="16" t="s">
        <v>453</v>
      </c>
      <c r="I1821" s="16"/>
      <c r="J1821" s="16"/>
      <c r="K1821" s="31" t="s">
        <v>7701</v>
      </c>
      <c r="L1821" s="31" t="s">
        <v>7702</v>
      </c>
      <c r="M1821" s="31" t="s">
        <v>7703</v>
      </c>
      <c r="N1821" s="2" t="s">
        <v>8331</v>
      </c>
      <c r="O1821" s="2" t="s">
        <v>7705</v>
      </c>
      <c r="P1821" s="155" t="s">
        <v>7737</v>
      </c>
      <c r="Q1821" s="2" t="s">
        <v>10587</v>
      </c>
      <c r="R1821" s="202" t="s">
        <v>544</v>
      </c>
      <c r="S1821" s="159" t="s">
        <v>10664</v>
      </c>
      <c r="T1821" s="159">
        <v>6679</v>
      </c>
      <c r="U1821" s="159" t="s">
        <v>107</v>
      </c>
      <c r="V1821" s="3" t="s">
        <v>7709</v>
      </c>
      <c r="W1821" s="2">
        <v>900</v>
      </c>
      <c r="X1821" s="2"/>
      <c r="Y1821" s="2"/>
      <c r="Z1821" s="2"/>
      <c r="AA1821" s="2"/>
      <c r="AB1821" s="2"/>
      <c r="AC1821" s="2"/>
      <c r="AD1821" s="2"/>
      <c r="AE1821" s="2"/>
      <c r="AF1821" s="2"/>
      <c r="AG1821" s="2"/>
      <c r="AH1821" s="2"/>
      <c r="AI1821" s="2"/>
      <c r="AJ1821" s="2"/>
      <c r="AK1821" s="2"/>
      <c r="AL1821" s="2"/>
      <c r="AM1821" s="2"/>
      <c r="AN1821" s="2"/>
    </row>
    <row r="1822" spans="2:40">
      <c r="B1822" s="26">
        <v>3607</v>
      </c>
      <c r="C1822" s="26" t="str">
        <f t="shared" si="220"/>
        <v>Y</v>
      </c>
      <c r="D1822" s="26" t="b">
        <f t="shared" si="221"/>
        <v>1</v>
      </c>
      <c r="E1822" s="26" t="str">
        <f t="shared" si="222"/>
        <v>Y</v>
      </c>
      <c r="F1822" s="2" t="s">
        <v>10665</v>
      </c>
      <c r="G1822" s="2" t="str">
        <f t="shared" si="223"/>
        <v>ConTab_BOM_KP_Baseplates_3607</v>
      </c>
      <c r="H1822" s="16" t="s">
        <v>453</v>
      </c>
      <c r="I1822" s="16"/>
      <c r="J1822" s="16"/>
      <c r="K1822" s="31" t="s">
        <v>7701</v>
      </c>
      <c r="L1822" s="31" t="s">
        <v>7702</v>
      </c>
      <c r="M1822" s="31" t="s">
        <v>7703</v>
      </c>
      <c r="N1822" s="2" t="s">
        <v>8335</v>
      </c>
      <c r="O1822" s="2" t="s">
        <v>7705</v>
      </c>
      <c r="P1822" s="155" t="s">
        <v>7737</v>
      </c>
      <c r="Q1822" s="2" t="s">
        <v>10587</v>
      </c>
      <c r="R1822" s="202" t="s">
        <v>544</v>
      </c>
      <c r="S1822" s="159" t="s">
        <v>10666</v>
      </c>
      <c r="T1822" s="159">
        <v>6679</v>
      </c>
      <c r="U1822" s="159" t="s">
        <v>107</v>
      </c>
      <c r="V1822" s="3" t="s">
        <v>7709</v>
      </c>
      <c r="W1822" s="2">
        <v>900</v>
      </c>
      <c r="X1822" s="2"/>
      <c r="Y1822" s="2"/>
      <c r="Z1822" s="2"/>
      <c r="AA1822" s="2"/>
      <c r="AB1822" s="2"/>
      <c r="AC1822" s="2"/>
      <c r="AD1822" s="2"/>
      <c r="AE1822" s="2"/>
      <c r="AF1822" s="2"/>
      <c r="AG1822" s="2"/>
      <c r="AH1822" s="2"/>
      <c r="AI1822" s="2"/>
      <c r="AJ1822" s="2"/>
      <c r="AK1822" s="2"/>
      <c r="AL1822" s="2"/>
      <c r="AM1822" s="2"/>
      <c r="AN1822" s="2"/>
    </row>
    <row r="1823" spans="2:40">
      <c r="B1823" s="26">
        <v>3608</v>
      </c>
      <c r="C1823" s="26" t="str">
        <f t="shared" si="220"/>
        <v>Y</v>
      </c>
      <c r="D1823" s="26" t="b">
        <f t="shared" si="221"/>
        <v>1</v>
      </c>
      <c r="E1823" s="26" t="str">
        <f t="shared" si="222"/>
        <v>Y</v>
      </c>
      <c r="F1823" s="2" t="s">
        <v>10667</v>
      </c>
      <c r="G1823" s="2" t="str">
        <f t="shared" si="223"/>
        <v>ConTab_BOM_KP_Baseplates_3608</v>
      </c>
      <c r="H1823" s="16" t="s">
        <v>453</v>
      </c>
      <c r="I1823" s="16"/>
      <c r="J1823" s="16"/>
      <c r="K1823" s="31" t="s">
        <v>7701</v>
      </c>
      <c r="L1823" s="31" t="s">
        <v>7702</v>
      </c>
      <c r="M1823" s="31" t="s">
        <v>7703</v>
      </c>
      <c r="N1823" s="17" t="s">
        <v>9465</v>
      </c>
      <c r="O1823" s="2" t="s">
        <v>7705</v>
      </c>
      <c r="P1823" s="155" t="s">
        <v>7737</v>
      </c>
      <c r="Q1823" s="2" t="s">
        <v>10587</v>
      </c>
      <c r="R1823" s="202" t="s">
        <v>544</v>
      </c>
      <c r="S1823" s="159" t="s">
        <v>10668</v>
      </c>
      <c r="T1823" s="159">
        <v>7226</v>
      </c>
      <c r="U1823" s="159" t="s">
        <v>107</v>
      </c>
      <c r="V1823" s="3" t="s">
        <v>7709</v>
      </c>
      <c r="W1823" s="2">
        <v>1000</v>
      </c>
      <c r="X1823" s="2"/>
      <c r="Y1823" s="2"/>
      <c r="Z1823" s="2"/>
      <c r="AA1823" s="2"/>
      <c r="AB1823" s="2"/>
      <c r="AC1823" s="2"/>
      <c r="AD1823" s="2"/>
      <c r="AE1823" s="2"/>
      <c r="AF1823" s="2"/>
      <c r="AG1823" s="2"/>
      <c r="AH1823" s="2"/>
      <c r="AI1823" s="2"/>
      <c r="AJ1823" s="2"/>
      <c r="AK1823" s="2"/>
      <c r="AL1823" s="2"/>
      <c r="AM1823" s="2"/>
      <c r="AN1823" s="2"/>
    </row>
    <row r="1824" spans="2:40">
      <c r="B1824" s="26">
        <v>3609</v>
      </c>
      <c r="C1824" s="26" t="str">
        <f t="shared" si="220"/>
        <v>Y</v>
      </c>
      <c r="D1824" s="26" t="b">
        <f t="shared" si="221"/>
        <v>1</v>
      </c>
      <c r="E1824" s="26" t="str">
        <f t="shared" si="222"/>
        <v>Y</v>
      </c>
      <c r="F1824" s="2" t="s">
        <v>10669</v>
      </c>
      <c r="G1824" s="2" t="str">
        <f t="shared" si="223"/>
        <v>ConTab_BOM_KP_Baseplates_3609</v>
      </c>
      <c r="H1824" s="16" t="s">
        <v>453</v>
      </c>
      <c r="I1824" s="16"/>
      <c r="J1824" s="16"/>
      <c r="K1824" s="31" t="s">
        <v>7701</v>
      </c>
      <c r="L1824" s="31" t="s">
        <v>7702</v>
      </c>
      <c r="M1824" s="31" t="s">
        <v>7703</v>
      </c>
      <c r="N1824" s="17" t="s">
        <v>8338</v>
      </c>
      <c r="O1824" s="2" t="s">
        <v>7705</v>
      </c>
      <c r="P1824" s="155" t="s">
        <v>7737</v>
      </c>
      <c r="Q1824" s="2" t="s">
        <v>10587</v>
      </c>
      <c r="R1824" s="202" t="s">
        <v>544</v>
      </c>
      <c r="S1824" s="159" t="s">
        <v>10670</v>
      </c>
      <c r="T1824" s="159">
        <v>7226</v>
      </c>
      <c r="U1824" s="159" t="s">
        <v>107</v>
      </c>
      <c r="V1824" s="3" t="s">
        <v>7709</v>
      </c>
      <c r="W1824" s="2">
        <v>1000</v>
      </c>
      <c r="X1824" s="2"/>
      <c r="Y1824" s="2"/>
      <c r="Z1824" s="2"/>
      <c r="AA1824" s="2"/>
      <c r="AB1824" s="2"/>
      <c r="AC1824" s="2"/>
      <c r="AD1824" s="2"/>
      <c r="AE1824" s="2"/>
      <c r="AF1824" s="2"/>
      <c r="AG1824" s="2"/>
      <c r="AH1824" s="2"/>
      <c r="AI1824" s="2"/>
      <c r="AJ1824" s="2"/>
      <c r="AK1824" s="2"/>
      <c r="AL1824" s="2"/>
      <c r="AM1824" s="2"/>
      <c r="AN1824" s="2"/>
    </row>
    <row r="1825" spans="2:40">
      <c r="B1825" s="26">
        <v>3610</v>
      </c>
      <c r="C1825" s="26" t="str">
        <f t="shared" si="220"/>
        <v>Y</v>
      </c>
      <c r="D1825" s="26" t="b">
        <f t="shared" si="221"/>
        <v>1</v>
      </c>
      <c r="E1825" s="26" t="str">
        <f t="shared" si="222"/>
        <v>Y</v>
      </c>
      <c r="F1825" s="2" t="s">
        <v>10671</v>
      </c>
      <c r="G1825" s="2" t="str">
        <f t="shared" si="223"/>
        <v>ConTab_BOM_KP_Baseplates_3610</v>
      </c>
      <c r="H1825" s="16" t="s">
        <v>453</v>
      </c>
      <c r="I1825" s="16"/>
      <c r="J1825" s="16"/>
      <c r="K1825" s="31" t="s">
        <v>7701</v>
      </c>
      <c r="L1825" s="31" t="s">
        <v>7702</v>
      </c>
      <c r="M1825" s="31" t="s">
        <v>7703</v>
      </c>
      <c r="N1825" s="8" t="s">
        <v>9743</v>
      </c>
      <c r="O1825" s="2" t="s">
        <v>7705</v>
      </c>
      <c r="P1825" s="155" t="s">
        <v>7737</v>
      </c>
      <c r="Q1825" s="2" t="s">
        <v>10587</v>
      </c>
      <c r="R1825" s="202" t="s">
        <v>544</v>
      </c>
      <c r="S1825" s="159" t="s">
        <v>10672</v>
      </c>
      <c r="T1825" s="159">
        <v>7226</v>
      </c>
      <c r="U1825" s="159" t="s">
        <v>107</v>
      </c>
      <c r="V1825" s="3" t="s">
        <v>7709</v>
      </c>
      <c r="W1825" s="2">
        <v>1000</v>
      </c>
      <c r="X1825" s="2"/>
      <c r="Y1825" s="2"/>
      <c r="Z1825" s="2"/>
      <c r="AA1825" s="2"/>
      <c r="AB1825" s="2"/>
      <c r="AC1825" s="2"/>
      <c r="AD1825" s="2"/>
      <c r="AE1825" s="2"/>
      <c r="AF1825" s="2"/>
      <c r="AG1825" s="2"/>
      <c r="AH1825" s="2"/>
      <c r="AI1825" s="2"/>
      <c r="AJ1825" s="2"/>
      <c r="AK1825" s="2"/>
      <c r="AL1825" s="2"/>
      <c r="AM1825" s="2"/>
      <c r="AN1825" s="2"/>
    </row>
    <row r="1826" spans="2:40">
      <c r="B1826" s="26">
        <v>3611</v>
      </c>
      <c r="C1826" s="26" t="str">
        <f t="shared" si="220"/>
        <v>Y</v>
      </c>
      <c r="D1826" s="26" t="b">
        <f t="shared" si="221"/>
        <v>1</v>
      </c>
      <c r="E1826" s="26" t="str">
        <f t="shared" si="222"/>
        <v>Y</v>
      </c>
      <c r="F1826" s="2" t="s">
        <v>10673</v>
      </c>
      <c r="G1826" s="2" t="str">
        <f t="shared" si="223"/>
        <v>ConTab_BOM_KP_Baseplates_3611</v>
      </c>
      <c r="H1826" s="16" t="s">
        <v>453</v>
      </c>
      <c r="I1826" s="16"/>
      <c r="J1826" s="16"/>
      <c r="K1826" s="31" t="s">
        <v>7701</v>
      </c>
      <c r="L1826" s="31" t="s">
        <v>7702</v>
      </c>
      <c r="M1826" s="31" t="s">
        <v>7703</v>
      </c>
      <c r="N1826" s="8" t="s">
        <v>10471</v>
      </c>
      <c r="O1826" s="2" t="s">
        <v>7705</v>
      </c>
      <c r="P1826" s="155" t="s">
        <v>7737</v>
      </c>
      <c r="Q1826" s="2" t="s">
        <v>10587</v>
      </c>
      <c r="R1826" s="202" t="s">
        <v>544</v>
      </c>
      <c r="S1826" s="159" t="s">
        <v>10674</v>
      </c>
      <c r="T1826" s="159">
        <v>7226</v>
      </c>
      <c r="U1826" s="159" t="s">
        <v>107</v>
      </c>
      <c r="V1826" s="3" t="s">
        <v>7709</v>
      </c>
      <c r="W1826" s="2">
        <v>1200</v>
      </c>
      <c r="X1826" s="2"/>
      <c r="Y1826" s="2"/>
      <c r="Z1826" s="2"/>
      <c r="AA1826" s="2"/>
      <c r="AB1826" s="2"/>
      <c r="AC1826" s="2"/>
      <c r="AD1826" s="2"/>
      <c r="AE1826" s="2"/>
      <c r="AF1826" s="2"/>
      <c r="AG1826" s="2"/>
      <c r="AH1826" s="2"/>
      <c r="AI1826" s="2"/>
      <c r="AJ1826" s="2"/>
      <c r="AK1826" s="2"/>
      <c r="AL1826" s="2"/>
      <c r="AM1826" s="2"/>
      <c r="AN1826" s="2"/>
    </row>
    <row r="1827" spans="2:40">
      <c r="B1827" s="26">
        <v>3624</v>
      </c>
      <c r="C1827" s="26" t="str">
        <f t="shared" si="220"/>
        <v>Y</v>
      </c>
      <c r="D1827" s="26" t="b">
        <f t="shared" si="221"/>
        <v>0</v>
      </c>
      <c r="E1827" s="26" t="str">
        <f t="shared" si="222"/>
        <v>N</v>
      </c>
      <c r="F1827" s="2" t="s">
        <v>10675</v>
      </c>
      <c r="G1827" s="2" t="str">
        <f t="shared" si="223"/>
        <v/>
      </c>
      <c r="H1827" s="16" t="s">
        <v>453</v>
      </c>
      <c r="I1827" s="16"/>
      <c r="J1827" s="16"/>
      <c r="K1827" s="31" t="s">
        <v>7701</v>
      </c>
      <c r="L1827" s="31" t="s">
        <v>7702</v>
      </c>
      <c r="M1827" s="31" t="s">
        <v>7703</v>
      </c>
      <c r="N1827" s="2" t="s">
        <v>8954</v>
      </c>
      <c r="O1827" s="2" t="s">
        <v>7705</v>
      </c>
      <c r="P1827" s="155" t="s">
        <v>7788</v>
      </c>
      <c r="Q1827" s="2" t="s">
        <v>10587</v>
      </c>
      <c r="R1827" s="202" t="s">
        <v>544</v>
      </c>
      <c r="S1827" s="159" t="s">
        <v>10676</v>
      </c>
      <c r="T1827" s="159">
        <v>5863</v>
      </c>
      <c r="U1827" s="159" t="s">
        <v>107</v>
      </c>
      <c r="V1827" s="3" t="s">
        <v>7709</v>
      </c>
      <c r="W1827" s="2">
        <v>650</v>
      </c>
      <c r="X1827" s="2"/>
      <c r="Y1827" s="2"/>
      <c r="Z1827" s="2"/>
      <c r="AA1827" s="2"/>
      <c r="AB1827" s="2"/>
      <c r="AC1827" s="2"/>
      <c r="AD1827" s="2"/>
      <c r="AE1827" s="2"/>
      <c r="AF1827" s="2"/>
      <c r="AG1827" s="2"/>
      <c r="AH1827" s="2"/>
      <c r="AI1827" s="2"/>
      <c r="AJ1827" s="2"/>
      <c r="AK1827" s="2"/>
      <c r="AL1827" s="2"/>
      <c r="AM1827" s="2"/>
      <c r="AN1827" s="2"/>
    </row>
    <row r="1828" spans="2:40">
      <c r="B1828" s="26">
        <v>3625</v>
      </c>
      <c r="C1828" s="26" t="str">
        <f t="shared" si="220"/>
        <v>Y</v>
      </c>
      <c r="D1828" s="26" t="b">
        <f t="shared" si="221"/>
        <v>0</v>
      </c>
      <c r="E1828" s="26" t="str">
        <f t="shared" si="222"/>
        <v>N</v>
      </c>
      <c r="F1828" s="2" t="s">
        <v>10677</v>
      </c>
      <c r="G1828" s="2" t="str">
        <f t="shared" si="223"/>
        <v/>
      </c>
      <c r="H1828" s="16" t="s">
        <v>453</v>
      </c>
      <c r="I1828" s="16"/>
      <c r="J1828" s="16"/>
      <c r="K1828" s="31" t="s">
        <v>7701</v>
      </c>
      <c r="L1828" s="31" t="s">
        <v>7702</v>
      </c>
      <c r="M1828" s="31" t="s">
        <v>7703</v>
      </c>
      <c r="N1828" s="2" t="s">
        <v>8958</v>
      </c>
      <c r="O1828" s="2" t="s">
        <v>7705</v>
      </c>
      <c r="P1828" s="155" t="s">
        <v>7788</v>
      </c>
      <c r="Q1828" s="2" t="s">
        <v>10587</v>
      </c>
      <c r="R1828" s="202" t="s">
        <v>544</v>
      </c>
      <c r="S1828" s="159" t="s">
        <v>10676</v>
      </c>
      <c r="T1828" s="159">
        <v>5863</v>
      </c>
      <c r="U1828" s="159" t="s">
        <v>107</v>
      </c>
      <c r="V1828" s="3" t="s">
        <v>7709</v>
      </c>
      <c r="W1828" s="2">
        <v>900</v>
      </c>
      <c r="X1828" s="2"/>
      <c r="Y1828" s="2"/>
      <c r="Z1828" s="2"/>
      <c r="AA1828" s="2"/>
      <c r="AB1828" s="2"/>
      <c r="AC1828" s="2"/>
      <c r="AD1828" s="2"/>
      <c r="AE1828" s="2"/>
      <c r="AF1828" s="2"/>
      <c r="AG1828" s="2"/>
      <c r="AH1828" s="2"/>
      <c r="AI1828" s="2"/>
      <c r="AJ1828" s="2"/>
      <c r="AK1828" s="2"/>
      <c r="AL1828" s="2"/>
      <c r="AM1828" s="2"/>
      <c r="AN1828" s="2"/>
    </row>
    <row r="1829" spans="2:40">
      <c r="B1829" s="26">
        <v>3626</v>
      </c>
      <c r="C1829" s="26" t="str">
        <f t="shared" si="220"/>
        <v>Y</v>
      </c>
      <c r="D1829" s="26" t="b">
        <f t="shared" si="221"/>
        <v>0</v>
      </c>
      <c r="E1829" s="26" t="str">
        <f t="shared" si="222"/>
        <v>N</v>
      </c>
      <c r="F1829" s="2" t="s">
        <v>10678</v>
      </c>
      <c r="G1829" s="2" t="str">
        <f t="shared" si="223"/>
        <v/>
      </c>
      <c r="H1829" s="16" t="s">
        <v>453</v>
      </c>
      <c r="I1829" s="16"/>
      <c r="J1829" s="16"/>
      <c r="K1829" s="31" t="s">
        <v>7701</v>
      </c>
      <c r="L1829" s="31" t="s">
        <v>7702</v>
      </c>
      <c r="M1829" s="31" t="s">
        <v>7703</v>
      </c>
      <c r="N1829" s="2" t="s">
        <v>8326</v>
      </c>
      <c r="O1829" s="2" t="s">
        <v>7705</v>
      </c>
      <c r="P1829" s="155" t="s">
        <v>7788</v>
      </c>
      <c r="Q1829" s="2" t="s">
        <v>10587</v>
      </c>
      <c r="R1829" s="202" t="s">
        <v>544</v>
      </c>
      <c r="S1829" s="159" t="s">
        <v>10679</v>
      </c>
      <c r="T1829" s="159">
        <v>5728</v>
      </c>
      <c r="U1829" s="159" t="s">
        <v>107</v>
      </c>
      <c r="V1829" s="3" t="s">
        <v>7709</v>
      </c>
      <c r="W1829" s="2">
        <v>900</v>
      </c>
      <c r="X1829" s="2"/>
      <c r="Y1829" s="2"/>
      <c r="Z1829" s="2"/>
      <c r="AA1829" s="2"/>
      <c r="AB1829" s="2"/>
      <c r="AC1829" s="2"/>
      <c r="AD1829" s="2"/>
      <c r="AE1829" s="2"/>
      <c r="AF1829" s="2"/>
      <c r="AG1829" s="2"/>
      <c r="AH1829" s="2"/>
      <c r="AI1829" s="2"/>
      <c r="AJ1829" s="2"/>
      <c r="AK1829" s="2"/>
      <c r="AL1829" s="2"/>
      <c r="AM1829" s="2"/>
      <c r="AN1829" s="2"/>
    </row>
    <row r="1830" spans="2:40">
      <c r="B1830" s="26">
        <v>3627</v>
      </c>
      <c r="C1830" s="26" t="str">
        <f t="shared" si="220"/>
        <v>Y</v>
      </c>
      <c r="D1830" s="26" t="b">
        <f t="shared" si="221"/>
        <v>0</v>
      </c>
      <c r="E1830" s="26" t="str">
        <f t="shared" si="222"/>
        <v>N</v>
      </c>
      <c r="F1830" s="2" t="s">
        <v>10680</v>
      </c>
      <c r="G1830" s="2" t="str">
        <f t="shared" si="223"/>
        <v/>
      </c>
      <c r="H1830" s="16" t="s">
        <v>453</v>
      </c>
      <c r="I1830" s="16"/>
      <c r="J1830" s="16"/>
      <c r="K1830" s="31" t="s">
        <v>7701</v>
      </c>
      <c r="L1830" s="31" t="s">
        <v>7702</v>
      </c>
      <c r="M1830" s="31" t="s">
        <v>7703</v>
      </c>
      <c r="N1830" s="2" t="s">
        <v>8329</v>
      </c>
      <c r="O1830" s="2" t="s">
        <v>7705</v>
      </c>
      <c r="P1830" s="155" t="s">
        <v>7788</v>
      </c>
      <c r="Q1830" s="2" t="s">
        <v>10587</v>
      </c>
      <c r="R1830" s="202" t="s">
        <v>544</v>
      </c>
      <c r="S1830" s="159" t="s">
        <v>10679</v>
      </c>
      <c r="T1830" s="159">
        <v>5728</v>
      </c>
      <c r="U1830" s="159" t="s">
        <v>107</v>
      </c>
      <c r="V1830" s="3" t="s">
        <v>7709</v>
      </c>
      <c r="W1830" s="2">
        <v>900</v>
      </c>
      <c r="X1830" s="2"/>
      <c r="Y1830" s="2"/>
      <c r="Z1830" s="2"/>
      <c r="AA1830" s="2"/>
      <c r="AB1830" s="2"/>
      <c r="AC1830" s="2"/>
      <c r="AD1830" s="2"/>
      <c r="AE1830" s="2"/>
      <c r="AF1830" s="2"/>
      <c r="AG1830" s="2"/>
      <c r="AH1830" s="2"/>
      <c r="AI1830" s="2"/>
      <c r="AJ1830" s="2"/>
      <c r="AK1830" s="2"/>
      <c r="AL1830" s="2"/>
      <c r="AM1830" s="2"/>
      <c r="AN1830" s="2"/>
    </row>
    <row r="1831" spans="2:40">
      <c r="B1831" s="26">
        <v>3628</v>
      </c>
      <c r="C1831" s="26" t="str">
        <f t="shared" ref="C1831:C1862" si="224">IF(K1831 = "BaseplateSteel","Y","N")</f>
        <v>Y</v>
      </c>
      <c r="D1831" s="26" t="b">
        <f t="shared" ref="D1831:D1862" si="225">OR(P1831 = "Woods_Sureflex", P1831 = "Falk_T10_Grid")</f>
        <v>0</v>
      </c>
      <c r="E1831" s="26" t="str">
        <f t="shared" ref="E1831:E1862" si="226">IF(AND(C1831="Y", D1831=TRUE),"Y","N")</f>
        <v>N</v>
      </c>
      <c r="F1831" s="2" t="s">
        <v>10681</v>
      </c>
      <c r="G1831" s="2" t="str">
        <f t="shared" ref="G1831:G1862" si="227">IF(E1831="Y",F1831,"")</f>
        <v/>
      </c>
      <c r="H1831" s="16" t="s">
        <v>453</v>
      </c>
      <c r="I1831" s="16"/>
      <c r="J1831" s="16"/>
      <c r="K1831" s="31" t="s">
        <v>7701</v>
      </c>
      <c r="L1831" s="31" t="s">
        <v>7702</v>
      </c>
      <c r="M1831" s="31" t="s">
        <v>7703</v>
      </c>
      <c r="N1831" s="2" t="s">
        <v>8982</v>
      </c>
      <c r="O1831" s="2" t="s">
        <v>7705</v>
      </c>
      <c r="P1831" s="155" t="s">
        <v>7788</v>
      </c>
      <c r="Q1831" s="2" t="s">
        <v>10587</v>
      </c>
      <c r="R1831" s="202" t="s">
        <v>544</v>
      </c>
      <c r="S1831" s="159" t="s">
        <v>10682</v>
      </c>
      <c r="T1831" s="159">
        <v>7226</v>
      </c>
      <c r="U1831" s="159" t="s">
        <v>107</v>
      </c>
      <c r="V1831" s="3" t="s">
        <v>7709</v>
      </c>
      <c r="W1831" s="2">
        <v>900</v>
      </c>
      <c r="X1831" s="2"/>
      <c r="Y1831" s="2"/>
      <c r="Z1831" s="2"/>
      <c r="AA1831" s="2"/>
      <c r="AB1831" s="2"/>
      <c r="AC1831" s="2"/>
      <c r="AD1831" s="2"/>
      <c r="AE1831" s="2"/>
      <c r="AF1831" s="2"/>
      <c r="AG1831" s="2"/>
      <c r="AH1831" s="2"/>
      <c r="AI1831" s="2"/>
      <c r="AJ1831" s="2"/>
      <c r="AK1831" s="2"/>
      <c r="AL1831" s="2"/>
      <c r="AM1831" s="2"/>
      <c r="AN1831" s="2"/>
    </row>
    <row r="1832" spans="2:40">
      <c r="B1832" s="26">
        <v>3629</v>
      </c>
      <c r="C1832" s="26" t="str">
        <f t="shared" si="224"/>
        <v>Y</v>
      </c>
      <c r="D1832" s="26" t="b">
        <f t="shared" si="225"/>
        <v>0</v>
      </c>
      <c r="E1832" s="26" t="str">
        <f t="shared" si="226"/>
        <v>N</v>
      </c>
      <c r="F1832" s="2" t="s">
        <v>10683</v>
      </c>
      <c r="G1832" s="2" t="str">
        <f t="shared" si="227"/>
        <v/>
      </c>
      <c r="H1832" s="16" t="s">
        <v>453</v>
      </c>
      <c r="I1832" s="16"/>
      <c r="J1832" s="16"/>
      <c r="K1832" s="31" t="s">
        <v>7701</v>
      </c>
      <c r="L1832" s="31" t="s">
        <v>7702</v>
      </c>
      <c r="M1832" s="31" t="s">
        <v>7703</v>
      </c>
      <c r="N1832" s="2" t="s">
        <v>8986</v>
      </c>
      <c r="O1832" s="2" t="s">
        <v>7705</v>
      </c>
      <c r="P1832" s="155" t="s">
        <v>7788</v>
      </c>
      <c r="Q1832" s="2" t="s">
        <v>10587</v>
      </c>
      <c r="R1832" s="202" t="s">
        <v>544</v>
      </c>
      <c r="S1832" s="159" t="s">
        <v>10684</v>
      </c>
      <c r="T1832" s="159">
        <v>7226</v>
      </c>
      <c r="U1832" s="159" t="s">
        <v>107</v>
      </c>
      <c r="V1832" s="3" t="s">
        <v>7709</v>
      </c>
      <c r="W1832" s="2">
        <v>900</v>
      </c>
      <c r="X1832" s="2"/>
      <c r="Y1832" s="2"/>
      <c r="Z1832" s="2"/>
      <c r="AA1832" s="2"/>
      <c r="AB1832" s="2"/>
      <c r="AC1832" s="2"/>
      <c r="AD1832" s="2"/>
      <c r="AE1832" s="2"/>
      <c r="AF1832" s="2"/>
      <c r="AG1832" s="2"/>
      <c r="AH1832" s="2"/>
      <c r="AI1832" s="2"/>
      <c r="AJ1832" s="2"/>
      <c r="AK1832" s="2"/>
      <c r="AL1832" s="2"/>
      <c r="AM1832" s="2"/>
      <c r="AN1832" s="2"/>
    </row>
    <row r="1833" spans="2:40">
      <c r="B1833" s="26">
        <v>3630</v>
      </c>
      <c r="C1833" s="26" t="str">
        <f t="shared" si="224"/>
        <v>Y</v>
      </c>
      <c r="D1833" s="26" t="b">
        <f t="shared" si="225"/>
        <v>0</v>
      </c>
      <c r="E1833" s="26" t="str">
        <f t="shared" si="226"/>
        <v>N</v>
      </c>
      <c r="F1833" s="2" t="s">
        <v>10685</v>
      </c>
      <c r="G1833" s="2" t="str">
        <f t="shared" si="227"/>
        <v/>
      </c>
      <c r="H1833" s="16" t="s">
        <v>453</v>
      </c>
      <c r="I1833" s="16"/>
      <c r="J1833" s="16"/>
      <c r="K1833" s="31" t="s">
        <v>7701</v>
      </c>
      <c r="L1833" s="31" t="s">
        <v>7702</v>
      </c>
      <c r="M1833" s="31" t="s">
        <v>7703</v>
      </c>
      <c r="N1833" s="2" t="s">
        <v>8331</v>
      </c>
      <c r="O1833" s="2" t="s">
        <v>7705</v>
      </c>
      <c r="P1833" s="155" t="s">
        <v>7788</v>
      </c>
      <c r="Q1833" s="2" t="s">
        <v>10587</v>
      </c>
      <c r="R1833" s="202" t="s">
        <v>544</v>
      </c>
      <c r="S1833" s="159" t="s">
        <v>10686</v>
      </c>
      <c r="T1833" s="159">
        <v>7226</v>
      </c>
      <c r="U1833" s="159" t="s">
        <v>107</v>
      </c>
      <c r="V1833" s="3" t="s">
        <v>7709</v>
      </c>
      <c r="W1833" s="2">
        <v>900</v>
      </c>
      <c r="X1833" s="2"/>
      <c r="Y1833" s="2"/>
      <c r="Z1833" s="2"/>
      <c r="AA1833" s="2"/>
      <c r="AB1833" s="2"/>
      <c r="AC1833" s="2"/>
      <c r="AD1833" s="2"/>
      <c r="AE1833" s="2"/>
      <c r="AF1833" s="2"/>
      <c r="AG1833" s="2"/>
      <c r="AH1833" s="2"/>
      <c r="AI1833" s="2"/>
      <c r="AJ1833" s="2"/>
      <c r="AK1833" s="2"/>
      <c r="AL1833" s="2"/>
      <c r="AM1833" s="2"/>
      <c r="AN1833" s="2"/>
    </row>
    <row r="1834" spans="2:40">
      <c r="B1834" s="26">
        <v>3631</v>
      </c>
      <c r="C1834" s="26" t="str">
        <f t="shared" si="224"/>
        <v>Y</v>
      </c>
      <c r="D1834" s="26" t="b">
        <f t="shared" si="225"/>
        <v>0</v>
      </c>
      <c r="E1834" s="26" t="str">
        <f t="shared" si="226"/>
        <v>N</v>
      </c>
      <c r="F1834" s="2" t="s">
        <v>10687</v>
      </c>
      <c r="G1834" s="2" t="str">
        <f t="shared" si="227"/>
        <v/>
      </c>
      <c r="H1834" s="16" t="s">
        <v>453</v>
      </c>
      <c r="I1834" s="16"/>
      <c r="J1834" s="16"/>
      <c r="K1834" s="31" t="s">
        <v>7701</v>
      </c>
      <c r="L1834" s="31" t="s">
        <v>7702</v>
      </c>
      <c r="M1834" s="31" t="s">
        <v>7703</v>
      </c>
      <c r="N1834" s="2" t="s">
        <v>8335</v>
      </c>
      <c r="O1834" s="2" t="s">
        <v>7705</v>
      </c>
      <c r="P1834" s="155" t="s">
        <v>7788</v>
      </c>
      <c r="Q1834" s="2" t="s">
        <v>10587</v>
      </c>
      <c r="R1834" s="202" t="s">
        <v>544</v>
      </c>
      <c r="S1834" s="159" t="s">
        <v>10688</v>
      </c>
      <c r="T1834" s="159">
        <v>7226</v>
      </c>
      <c r="U1834" s="159" t="s">
        <v>107</v>
      </c>
      <c r="V1834" s="3" t="s">
        <v>7709</v>
      </c>
      <c r="W1834" s="2">
        <v>900</v>
      </c>
      <c r="X1834" s="2"/>
      <c r="Y1834" s="2"/>
      <c r="Z1834" s="2"/>
      <c r="AA1834" s="2"/>
      <c r="AB1834" s="2"/>
      <c r="AC1834" s="2"/>
      <c r="AD1834" s="2"/>
      <c r="AE1834" s="2"/>
      <c r="AF1834" s="2"/>
      <c r="AG1834" s="2"/>
      <c r="AH1834" s="2"/>
      <c r="AI1834" s="2"/>
      <c r="AJ1834" s="2"/>
      <c r="AK1834" s="2"/>
      <c r="AL1834" s="2"/>
      <c r="AM1834" s="2"/>
      <c r="AN1834" s="2"/>
    </row>
    <row r="1835" spans="2:40">
      <c r="B1835" s="26">
        <v>3632</v>
      </c>
      <c r="C1835" s="26" t="str">
        <f t="shared" si="224"/>
        <v>Y</v>
      </c>
      <c r="D1835" s="26" t="b">
        <f t="shared" si="225"/>
        <v>0</v>
      </c>
      <c r="E1835" s="26" t="str">
        <f t="shared" si="226"/>
        <v>N</v>
      </c>
      <c r="F1835" s="2" t="s">
        <v>10689</v>
      </c>
      <c r="G1835" s="2" t="str">
        <f t="shared" si="227"/>
        <v/>
      </c>
      <c r="H1835" s="16" t="s">
        <v>453</v>
      </c>
      <c r="I1835" s="16"/>
      <c r="J1835" s="16"/>
      <c r="K1835" s="31" t="s">
        <v>7701</v>
      </c>
      <c r="L1835" s="31" t="s">
        <v>7702</v>
      </c>
      <c r="M1835" s="31" t="s">
        <v>7703</v>
      </c>
      <c r="N1835" s="17" t="s">
        <v>9465</v>
      </c>
      <c r="O1835" s="2" t="s">
        <v>7705</v>
      </c>
      <c r="P1835" s="155" t="s">
        <v>7788</v>
      </c>
      <c r="Q1835" s="2" t="s">
        <v>10587</v>
      </c>
      <c r="R1835" s="202" t="s">
        <v>544</v>
      </c>
      <c r="S1835" s="159" t="s">
        <v>10690</v>
      </c>
      <c r="T1835" s="159">
        <v>7770</v>
      </c>
      <c r="U1835" s="159" t="s">
        <v>107</v>
      </c>
      <c r="V1835" s="3" t="s">
        <v>7709</v>
      </c>
      <c r="W1835" s="2">
        <v>1000</v>
      </c>
      <c r="X1835" s="2"/>
      <c r="Y1835" s="2"/>
      <c r="Z1835" s="2"/>
      <c r="AA1835" s="2"/>
      <c r="AB1835" s="2"/>
      <c r="AC1835" s="2"/>
      <c r="AD1835" s="2"/>
      <c r="AE1835" s="2"/>
      <c r="AF1835" s="2"/>
      <c r="AG1835" s="2"/>
      <c r="AH1835" s="2"/>
      <c r="AI1835" s="2"/>
      <c r="AJ1835" s="2"/>
      <c r="AK1835" s="2"/>
      <c r="AL1835" s="2"/>
      <c r="AM1835" s="2"/>
      <c r="AN1835" s="2"/>
    </row>
    <row r="1836" spans="2:40">
      <c r="B1836" s="26">
        <v>3633</v>
      </c>
      <c r="C1836" s="26" t="str">
        <f t="shared" si="224"/>
        <v>Y</v>
      </c>
      <c r="D1836" s="26" t="b">
        <f t="shared" si="225"/>
        <v>0</v>
      </c>
      <c r="E1836" s="26" t="str">
        <f t="shared" si="226"/>
        <v>N</v>
      </c>
      <c r="F1836" s="2" t="s">
        <v>10691</v>
      </c>
      <c r="G1836" s="2" t="str">
        <f t="shared" si="227"/>
        <v/>
      </c>
      <c r="H1836" s="16" t="s">
        <v>453</v>
      </c>
      <c r="I1836" s="16"/>
      <c r="J1836" s="16"/>
      <c r="K1836" s="31" t="s">
        <v>7701</v>
      </c>
      <c r="L1836" s="31" t="s">
        <v>7702</v>
      </c>
      <c r="M1836" s="31" t="s">
        <v>7703</v>
      </c>
      <c r="N1836" s="17" t="s">
        <v>8338</v>
      </c>
      <c r="O1836" s="2" t="s">
        <v>7705</v>
      </c>
      <c r="P1836" s="155" t="s">
        <v>7788</v>
      </c>
      <c r="Q1836" s="2" t="s">
        <v>10587</v>
      </c>
      <c r="R1836" s="202" t="s">
        <v>544</v>
      </c>
      <c r="S1836" s="159" t="s">
        <v>10692</v>
      </c>
      <c r="T1836" s="159">
        <v>7770</v>
      </c>
      <c r="U1836" s="159" t="s">
        <v>107</v>
      </c>
      <c r="V1836" s="3" t="s">
        <v>7709</v>
      </c>
      <c r="W1836" s="2">
        <v>1000</v>
      </c>
      <c r="X1836" s="2"/>
      <c r="Y1836" s="2"/>
      <c r="Z1836" s="2"/>
      <c r="AA1836" s="2"/>
      <c r="AB1836" s="2"/>
      <c r="AC1836" s="2"/>
      <c r="AD1836" s="2"/>
      <c r="AE1836" s="2"/>
      <c r="AF1836" s="2"/>
      <c r="AG1836" s="2"/>
      <c r="AH1836" s="2"/>
      <c r="AI1836" s="2"/>
      <c r="AJ1836" s="2"/>
      <c r="AK1836" s="2"/>
      <c r="AL1836" s="2"/>
      <c r="AM1836" s="2"/>
      <c r="AN1836" s="2"/>
    </row>
    <row r="1837" spans="2:40">
      <c r="B1837" s="26">
        <v>3634</v>
      </c>
      <c r="C1837" s="26" t="str">
        <f t="shared" si="224"/>
        <v>Y</v>
      </c>
      <c r="D1837" s="26" t="b">
        <f t="shared" si="225"/>
        <v>0</v>
      </c>
      <c r="E1837" s="26" t="str">
        <f t="shared" si="226"/>
        <v>N</v>
      </c>
      <c r="F1837" s="2" t="s">
        <v>10693</v>
      </c>
      <c r="G1837" s="2" t="str">
        <f t="shared" si="227"/>
        <v/>
      </c>
      <c r="H1837" s="16" t="s">
        <v>453</v>
      </c>
      <c r="I1837" s="16"/>
      <c r="J1837" s="16"/>
      <c r="K1837" s="31" t="s">
        <v>7701</v>
      </c>
      <c r="L1837" s="31" t="s">
        <v>7702</v>
      </c>
      <c r="M1837" s="31" t="s">
        <v>7703</v>
      </c>
      <c r="N1837" s="8" t="s">
        <v>9743</v>
      </c>
      <c r="O1837" s="2" t="s">
        <v>7705</v>
      </c>
      <c r="P1837" s="155" t="s">
        <v>7788</v>
      </c>
      <c r="Q1837" s="2" t="s">
        <v>10587</v>
      </c>
      <c r="R1837" s="202" t="s">
        <v>544</v>
      </c>
      <c r="S1837" s="159" t="s">
        <v>10694</v>
      </c>
      <c r="T1837" s="159">
        <v>7770</v>
      </c>
      <c r="U1837" s="159" t="s">
        <v>107</v>
      </c>
      <c r="V1837" s="3" t="s">
        <v>7709</v>
      </c>
      <c r="W1837" s="2">
        <v>1000</v>
      </c>
      <c r="X1837" s="2"/>
      <c r="Y1837" s="2"/>
      <c r="Z1837" s="2"/>
      <c r="AA1837" s="2"/>
      <c r="AB1837" s="2"/>
      <c r="AC1837" s="2"/>
      <c r="AD1837" s="2"/>
      <c r="AE1837" s="2"/>
      <c r="AF1837" s="2"/>
      <c r="AG1837" s="2"/>
      <c r="AH1837" s="2"/>
      <c r="AI1837" s="2"/>
      <c r="AJ1837" s="2"/>
      <c r="AK1837" s="2"/>
      <c r="AL1837" s="2"/>
      <c r="AM1837" s="2"/>
      <c r="AN1837" s="2"/>
    </row>
    <row r="1838" spans="2:40">
      <c r="B1838" s="26">
        <v>3635</v>
      </c>
      <c r="C1838" s="26" t="str">
        <f t="shared" si="224"/>
        <v>Y</v>
      </c>
      <c r="D1838" s="26" t="b">
        <f t="shared" si="225"/>
        <v>0</v>
      </c>
      <c r="E1838" s="26" t="str">
        <f t="shared" si="226"/>
        <v>N</v>
      </c>
      <c r="F1838" s="2" t="s">
        <v>10695</v>
      </c>
      <c r="G1838" s="2" t="str">
        <f t="shared" si="227"/>
        <v/>
      </c>
      <c r="H1838" s="16" t="s">
        <v>453</v>
      </c>
      <c r="I1838" s="16"/>
      <c r="J1838" s="16"/>
      <c r="K1838" s="31" t="s">
        <v>7701</v>
      </c>
      <c r="L1838" s="31" t="s">
        <v>7702</v>
      </c>
      <c r="M1838" s="31" t="s">
        <v>7703</v>
      </c>
      <c r="N1838" s="8" t="s">
        <v>10471</v>
      </c>
      <c r="O1838" s="2" t="s">
        <v>7705</v>
      </c>
      <c r="P1838" s="155" t="s">
        <v>7788</v>
      </c>
      <c r="Q1838" s="2" t="s">
        <v>10587</v>
      </c>
      <c r="R1838" s="202" t="s">
        <v>544</v>
      </c>
      <c r="S1838" s="159" t="s">
        <v>10696</v>
      </c>
      <c r="T1838" s="159">
        <v>7770</v>
      </c>
      <c r="U1838" s="159" t="s">
        <v>107</v>
      </c>
      <c r="V1838" s="3" t="s">
        <v>7709</v>
      </c>
      <c r="W1838" s="2">
        <v>1200</v>
      </c>
      <c r="X1838" s="2"/>
      <c r="Y1838" s="2"/>
      <c r="Z1838" s="2"/>
      <c r="AA1838" s="2"/>
      <c r="AB1838" s="2"/>
      <c r="AC1838" s="2"/>
      <c r="AD1838" s="2"/>
      <c r="AE1838" s="2"/>
      <c r="AF1838" s="2"/>
      <c r="AG1838" s="2"/>
      <c r="AH1838" s="2"/>
      <c r="AI1838" s="2"/>
      <c r="AJ1838" s="2"/>
      <c r="AK1838" s="2"/>
      <c r="AL1838" s="2"/>
      <c r="AM1838" s="2"/>
      <c r="AN1838" s="2"/>
    </row>
    <row r="1839" spans="2:40">
      <c r="B1839" s="26">
        <v>3648</v>
      </c>
      <c r="C1839" s="26" t="str">
        <f t="shared" si="224"/>
        <v>Y</v>
      </c>
      <c r="D1839" s="26" t="b">
        <f t="shared" si="225"/>
        <v>1</v>
      </c>
      <c r="E1839" s="26" t="str">
        <f t="shared" si="226"/>
        <v>Y</v>
      </c>
      <c r="F1839" s="2" t="s">
        <v>10697</v>
      </c>
      <c r="G1839" s="2" t="str">
        <f t="shared" si="227"/>
        <v>ConTab_BOM_KP_Baseplates_3648</v>
      </c>
      <c r="H1839" s="16" t="s">
        <v>453</v>
      </c>
      <c r="I1839" s="16"/>
      <c r="J1839" s="16"/>
      <c r="K1839" s="31" t="s">
        <v>7701</v>
      </c>
      <c r="L1839" s="31" t="s">
        <v>7702</v>
      </c>
      <c r="M1839" s="31" t="s">
        <v>7703</v>
      </c>
      <c r="N1839" s="2" t="s">
        <v>8954</v>
      </c>
      <c r="O1839" s="2" t="s">
        <v>7814</v>
      </c>
      <c r="P1839" s="155" t="s">
        <v>7737</v>
      </c>
      <c r="Q1839" s="2" t="s">
        <v>10587</v>
      </c>
      <c r="R1839" s="202" t="s">
        <v>544</v>
      </c>
      <c r="S1839" s="159" t="s">
        <v>10698</v>
      </c>
      <c r="T1839" s="159">
        <v>5807</v>
      </c>
      <c r="U1839" s="159" t="s">
        <v>107</v>
      </c>
      <c r="V1839" s="3" t="s">
        <v>7709</v>
      </c>
      <c r="W1839" s="2">
        <v>650</v>
      </c>
      <c r="X1839" s="2"/>
      <c r="Y1839" s="2"/>
      <c r="Z1839" s="2"/>
      <c r="AA1839" s="2"/>
      <c r="AB1839" s="2"/>
      <c r="AC1839" s="2"/>
      <c r="AD1839" s="2"/>
      <c r="AE1839" s="2"/>
      <c r="AF1839" s="2"/>
      <c r="AG1839" s="2"/>
      <c r="AH1839" s="2"/>
      <c r="AI1839" s="2"/>
      <c r="AJ1839" s="2"/>
      <c r="AK1839" s="2"/>
      <c r="AL1839" s="2"/>
      <c r="AM1839" s="2"/>
      <c r="AN1839" s="2"/>
    </row>
    <row r="1840" spans="2:40">
      <c r="B1840" s="26">
        <v>3649</v>
      </c>
      <c r="C1840" s="26" t="str">
        <f t="shared" si="224"/>
        <v>Y</v>
      </c>
      <c r="D1840" s="26" t="b">
        <f t="shared" si="225"/>
        <v>1</v>
      </c>
      <c r="E1840" s="26" t="str">
        <f t="shared" si="226"/>
        <v>Y</v>
      </c>
      <c r="F1840" s="2" t="s">
        <v>10699</v>
      </c>
      <c r="G1840" s="2" t="str">
        <f t="shared" si="227"/>
        <v>ConTab_BOM_KP_Baseplates_3649</v>
      </c>
      <c r="H1840" s="16" t="s">
        <v>453</v>
      </c>
      <c r="I1840" s="16"/>
      <c r="J1840" s="16"/>
      <c r="K1840" s="31" t="s">
        <v>7701</v>
      </c>
      <c r="L1840" s="31" t="s">
        <v>7702</v>
      </c>
      <c r="M1840" s="31" t="s">
        <v>7703</v>
      </c>
      <c r="N1840" s="2" t="s">
        <v>8958</v>
      </c>
      <c r="O1840" s="2" t="s">
        <v>7814</v>
      </c>
      <c r="P1840" s="155" t="s">
        <v>7737</v>
      </c>
      <c r="Q1840" s="2" t="s">
        <v>10587</v>
      </c>
      <c r="R1840" s="202" t="s">
        <v>544</v>
      </c>
      <c r="S1840" s="159" t="s">
        <v>10698</v>
      </c>
      <c r="T1840" s="159">
        <v>5807</v>
      </c>
      <c r="U1840" s="159" t="s">
        <v>107</v>
      </c>
      <c r="V1840" s="3" t="s">
        <v>7709</v>
      </c>
      <c r="W1840" s="2">
        <v>900</v>
      </c>
      <c r="X1840" s="2"/>
      <c r="Y1840" s="2"/>
      <c r="Z1840" s="2"/>
      <c r="AA1840" s="2"/>
      <c r="AB1840" s="2"/>
      <c r="AC1840" s="2"/>
      <c r="AD1840" s="2"/>
      <c r="AE1840" s="2"/>
      <c r="AF1840" s="2"/>
      <c r="AG1840" s="2"/>
      <c r="AH1840" s="2"/>
      <c r="AI1840" s="2"/>
      <c r="AJ1840" s="2"/>
      <c r="AK1840" s="2"/>
      <c r="AL1840" s="2"/>
      <c r="AM1840" s="2"/>
      <c r="AN1840" s="2"/>
    </row>
    <row r="1841" spans="2:40">
      <c r="B1841" s="26">
        <v>3650</v>
      </c>
      <c r="C1841" s="26" t="str">
        <f t="shared" si="224"/>
        <v>Y</v>
      </c>
      <c r="D1841" s="26" t="b">
        <f t="shared" si="225"/>
        <v>1</v>
      </c>
      <c r="E1841" s="26" t="str">
        <f t="shared" si="226"/>
        <v>Y</v>
      </c>
      <c r="F1841" s="2" t="s">
        <v>10700</v>
      </c>
      <c r="G1841" s="2" t="str">
        <f t="shared" si="227"/>
        <v>ConTab_BOM_KP_Baseplates_3650</v>
      </c>
      <c r="H1841" s="16" t="s">
        <v>453</v>
      </c>
      <c r="I1841" s="16"/>
      <c r="J1841" s="16"/>
      <c r="K1841" s="31" t="s">
        <v>7701</v>
      </c>
      <c r="L1841" s="31" t="s">
        <v>7702</v>
      </c>
      <c r="M1841" s="31" t="s">
        <v>7703</v>
      </c>
      <c r="N1841" s="2" t="s">
        <v>8326</v>
      </c>
      <c r="O1841" s="2" t="s">
        <v>7814</v>
      </c>
      <c r="P1841" s="155" t="s">
        <v>7737</v>
      </c>
      <c r="Q1841" s="2" t="s">
        <v>10587</v>
      </c>
      <c r="R1841" s="202" t="s">
        <v>544</v>
      </c>
      <c r="S1841" s="159" t="s">
        <v>10701</v>
      </c>
      <c r="T1841" s="159">
        <v>5671</v>
      </c>
      <c r="U1841" s="159" t="s">
        <v>107</v>
      </c>
      <c r="V1841" s="3" t="s">
        <v>7709</v>
      </c>
      <c r="W1841" s="2">
        <v>900</v>
      </c>
      <c r="X1841" s="2"/>
      <c r="Y1841" s="2"/>
      <c r="Z1841" s="2"/>
      <c r="AA1841" s="2"/>
      <c r="AB1841" s="2"/>
      <c r="AC1841" s="2"/>
      <c r="AD1841" s="2"/>
      <c r="AE1841" s="2"/>
      <c r="AF1841" s="2"/>
      <c r="AG1841" s="2"/>
      <c r="AH1841" s="2"/>
      <c r="AI1841" s="2"/>
      <c r="AJ1841" s="2"/>
      <c r="AK1841" s="2"/>
      <c r="AL1841" s="2"/>
      <c r="AM1841" s="2"/>
      <c r="AN1841" s="2"/>
    </row>
    <row r="1842" spans="2:40">
      <c r="B1842" s="26">
        <v>3651</v>
      </c>
      <c r="C1842" s="26" t="str">
        <f t="shared" si="224"/>
        <v>Y</v>
      </c>
      <c r="D1842" s="26" t="b">
        <f t="shared" si="225"/>
        <v>1</v>
      </c>
      <c r="E1842" s="26" t="str">
        <f t="shared" si="226"/>
        <v>Y</v>
      </c>
      <c r="F1842" s="2" t="s">
        <v>10702</v>
      </c>
      <c r="G1842" s="2" t="str">
        <f t="shared" si="227"/>
        <v>ConTab_BOM_KP_Baseplates_3651</v>
      </c>
      <c r="H1842" s="16" t="s">
        <v>453</v>
      </c>
      <c r="I1842" s="16"/>
      <c r="J1842" s="16"/>
      <c r="K1842" s="31" t="s">
        <v>7701</v>
      </c>
      <c r="L1842" s="31" t="s">
        <v>7702</v>
      </c>
      <c r="M1842" s="31" t="s">
        <v>7703</v>
      </c>
      <c r="N1842" s="2" t="s">
        <v>8329</v>
      </c>
      <c r="O1842" s="2" t="s">
        <v>7814</v>
      </c>
      <c r="P1842" s="155" t="s">
        <v>7737</v>
      </c>
      <c r="Q1842" s="2" t="s">
        <v>10587</v>
      </c>
      <c r="R1842" s="202" t="s">
        <v>544</v>
      </c>
      <c r="S1842" s="159" t="s">
        <v>10701</v>
      </c>
      <c r="T1842" s="159">
        <v>5671</v>
      </c>
      <c r="U1842" s="159" t="s">
        <v>107</v>
      </c>
      <c r="V1842" s="3" t="s">
        <v>7709</v>
      </c>
      <c r="W1842" s="2">
        <v>900</v>
      </c>
      <c r="X1842" s="2"/>
      <c r="Y1842" s="2"/>
      <c r="Z1842" s="2"/>
      <c r="AA1842" s="2"/>
      <c r="AB1842" s="2"/>
      <c r="AC1842" s="2"/>
      <c r="AD1842" s="2"/>
      <c r="AE1842" s="2"/>
      <c r="AF1842" s="2"/>
      <c r="AG1842" s="2"/>
      <c r="AH1842" s="2"/>
      <c r="AI1842" s="2"/>
      <c r="AJ1842" s="2"/>
      <c r="AK1842" s="2"/>
      <c r="AL1842" s="2"/>
      <c r="AM1842" s="2"/>
      <c r="AN1842" s="2"/>
    </row>
    <row r="1843" spans="2:40">
      <c r="B1843" s="26">
        <v>3652</v>
      </c>
      <c r="C1843" s="26" t="str">
        <f t="shared" si="224"/>
        <v>Y</v>
      </c>
      <c r="D1843" s="26" t="b">
        <f t="shared" si="225"/>
        <v>1</v>
      </c>
      <c r="E1843" s="26" t="str">
        <f t="shared" si="226"/>
        <v>Y</v>
      </c>
      <c r="F1843" s="2" t="s">
        <v>10703</v>
      </c>
      <c r="G1843" s="2" t="str">
        <f t="shared" si="227"/>
        <v>ConTab_BOM_KP_Baseplates_3652</v>
      </c>
      <c r="H1843" s="16" t="s">
        <v>453</v>
      </c>
      <c r="I1843" s="16"/>
      <c r="J1843" s="16"/>
      <c r="K1843" s="31" t="s">
        <v>7701</v>
      </c>
      <c r="L1843" s="31" t="s">
        <v>7702</v>
      </c>
      <c r="M1843" s="31" t="s">
        <v>7703</v>
      </c>
      <c r="N1843" s="2" t="s">
        <v>8982</v>
      </c>
      <c r="O1843" s="2" t="s">
        <v>7814</v>
      </c>
      <c r="P1843" s="155" t="s">
        <v>7737</v>
      </c>
      <c r="Q1843" s="2" t="s">
        <v>10587</v>
      </c>
      <c r="R1843" s="202" t="s">
        <v>544</v>
      </c>
      <c r="S1843" s="159" t="s">
        <v>10704</v>
      </c>
      <c r="T1843" s="159">
        <v>7169</v>
      </c>
      <c r="U1843" s="159" t="s">
        <v>107</v>
      </c>
      <c r="V1843" s="3" t="s">
        <v>7709</v>
      </c>
      <c r="W1843" s="2">
        <v>900</v>
      </c>
      <c r="X1843" s="2"/>
      <c r="Y1843" s="2"/>
      <c r="Z1843" s="2"/>
      <c r="AA1843" s="2"/>
      <c r="AB1843" s="2"/>
      <c r="AC1843" s="2"/>
      <c r="AD1843" s="2"/>
      <c r="AE1843" s="2"/>
      <c r="AF1843" s="2"/>
      <c r="AG1843" s="2"/>
      <c r="AH1843" s="2"/>
      <c r="AI1843" s="2"/>
      <c r="AJ1843" s="2"/>
      <c r="AK1843" s="2"/>
      <c r="AL1843" s="2"/>
      <c r="AM1843" s="2"/>
      <c r="AN1843" s="2"/>
    </row>
    <row r="1844" spans="2:40">
      <c r="B1844" s="26">
        <v>3653</v>
      </c>
      <c r="C1844" s="26" t="str">
        <f t="shared" si="224"/>
        <v>Y</v>
      </c>
      <c r="D1844" s="26" t="b">
        <f t="shared" si="225"/>
        <v>1</v>
      </c>
      <c r="E1844" s="26" t="str">
        <f t="shared" si="226"/>
        <v>Y</v>
      </c>
      <c r="F1844" s="2" t="s">
        <v>10705</v>
      </c>
      <c r="G1844" s="2" t="str">
        <f t="shared" si="227"/>
        <v>ConTab_BOM_KP_Baseplates_3653</v>
      </c>
      <c r="H1844" s="16" t="s">
        <v>453</v>
      </c>
      <c r="I1844" s="16"/>
      <c r="J1844" s="16"/>
      <c r="K1844" s="31" t="s">
        <v>7701</v>
      </c>
      <c r="L1844" s="31" t="s">
        <v>7702</v>
      </c>
      <c r="M1844" s="31" t="s">
        <v>7703</v>
      </c>
      <c r="N1844" s="2" t="s">
        <v>8986</v>
      </c>
      <c r="O1844" s="2" t="s">
        <v>7814</v>
      </c>
      <c r="P1844" s="155" t="s">
        <v>7737</v>
      </c>
      <c r="Q1844" s="2" t="s">
        <v>10587</v>
      </c>
      <c r="R1844" s="202" t="s">
        <v>544</v>
      </c>
      <c r="S1844" s="159" t="s">
        <v>10706</v>
      </c>
      <c r="T1844" s="159">
        <v>7169</v>
      </c>
      <c r="U1844" s="159" t="s">
        <v>107</v>
      </c>
      <c r="V1844" s="3" t="s">
        <v>7709</v>
      </c>
      <c r="W1844" s="2">
        <v>900</v>
      </c>
      <c r="X1844" s="2"/>
      <c r="Y1844" s="2"/>
      <c r="Z1844" s="2"/>
      <c r="AA1844" s="2"/>
      <c r="AB1844" s="2"/>
      <c r="AC1844" s="2"/>
      <c r="AD1844" s="2"/>
      <c r="AE1844" s="2"/>
      <c r="AF1844" s="2"/>
      <c r="AG1844" s="2"/>
      <c r="AH1844" s="2"/>
      <c r="AI1844" s="2"/>
      <c r="AJ1844" s="2"/>
      <c r="AK1844" s="2"/>
      <c r="AL1844" s="2"/>
      <c r="AM1844" s="2"/>
      <c r="AN1844" s="2"/>
    </row>
    <row r="1845" spans="2:40">
      <c r="B1845" s="26">
        <v>3654</v>
      </c>
      <c r="C1845" s="26" t="str">
        <f t="shared" si="224"/>
        <v>Y</v>
      </c>
      <c r="D1845" s="26" t="b">
        <f t="shared" si="225"/>
        <v>1</v>
      </c>
      <c r="E1845" s="26" t="str">
        <f t="shared" si="226"/>
        <v>Y</v>
      </c>
      <c r="F1845" s="2" t="s">
        <v>10707</v>
      </c>
      <c r="G1845" s="2" t="str">
        <f t="shared" si="227"/>
        <v>ConTab_BOM_KP_Baseplates_3654</v>
      </c>
      <c r="H1845" s="16" t="s">
        <v>453</v>
      </c>
      <c r="I1845" s="16"/>
      <c r="J1845" s="16"/>
      <c r="K1845" s="31" t="s">
        <v>7701</v>
      </c>
      <c r="L1845" s="31" t="s">
        <v>7702</v>
      </c>
      <c r="M1845" s="31" t="s">
        <v>7703</v>
      </c>
      <c r="N1845" s="2" t="s">
        <v>8331</v>
      </c>
      <c r="O1845" s="2" t="s">
        <v>7814</v>
      </c>
      <c r="P1845" s="155" t="s">
        <v>7737</v>
      </c>
      <c r="Q1845" s="2" t="s">
        <v>10587</v>
      </c>
      <c r="R1845" s="202" t="s">
        <v>544</v>
      </c>
      <c r="S1845" s="159" t="s">
        <v>10708</v>
      </c>
      <c r="T1845" s="159">
        <v>7169</v>
      </c>
      <c r="U1845" s="159" t="s">
        <v>107</v>
      </c>
      <c r="V1845" s="3" t="s">
        <v>7709</v>
      </c>
      <c r="W1845" s="2">
        <v>900</v>
      </c>
      <c r="X1845" s="2"/>
      <c r="Y1845" s="2"/>
      <c r="Z1845" s="2"/>
      <c r="AA1845" s="2"/>
      <c r="AB1845" s="2"/>
      <c r="AC1845" s="2"/>
      <c r="AD1845" s="2"/>
      <c r="AE1845" s="2"/>
      <c r="AF1845" s="2"/>
      <c r="AG1845" s="2"/>
      <c r="AH1845" s="2"/>
      <c r="AI1845" s="2"/>
      <c r="AJ1845" s="2"/>
      <c r="AK1845" s="2"/>
      <c r="AL1845" s="2"/>
      <c r="AM1845" s="2"/>
      <c r="AN1845" s="2"/>
    </row>
    <row r="1846" spans="2:40">
      <c r="B1846" s="26">
        <v>3655</v>
      </c>
      <c r="C1846" s="26" t="str">
        <f t="shared" si="224"/>
        <v>Y</v>
      </c>
      <c r="D1846" s="26" t="b">
        <f t="shared" si="225"/>
        <v>1</v>
      </c>
      <c r="E1846" s="26" t="str">
        <f t="shared" si="226"/>
        <v>Y</v>
      </c>
      <c r="F1846" s="2" t="s">
        <v>10709</v>
      </c>
      <c r="G1846" s="2" t="str">
        <f t="shared" si="227"/>
        <v>ConTab_BOM_KP_Baseplates_3655</v>
      </c>
      <c r="H1846" s="16" t="s">
        <v>453</v>
      </c>
      <c r="I1846" s="16"/>
      <c r="J1846" s="16"/>
      <c r="K1846" s="31" t="s">
        <v>7701</v>
      </c>
      <c r="L1846" s="31" t="s">
        <v>7702</v>
      </c>
      <c r="M1846" s="31" t="s">
        <v>7703</v>
      </c>
      <c r="N1846" s="2" t="s">
        <v>8335</v>
      </c>
      <c r="O1846" s="2" t="s">
        <v>7814</v>
      </c>
      <c r="P1846" s="155" t="s">
        <v>7737</v>
      </c>
      <c r="Q1846" s="2" t="s">
        <v>10587</v>
      </c>
      <c r="R1846" s="202" t="s">
        <v>544</v>
      </c>
      <c r="S1846" s="159" t="s">
        <v>10710</v>
      </c>
      <c r="T1846" s="159">
        <v>7169</v>
      </c>
      <c r="U1846" s="159" t="s">
        <v>107</v>
      </c>
      <c r="V1846" s="3" t="s">
        <v>7709</v>
      </c>
      <c r="W1846" s="2">
        <v>900</v>
      </c>
      <c r="X1846" s="2"/>
      <c r="Y1846" s="2"/>
      <c r="Z1846" s="2"/>
      <c r="AA1846" s="2"/>
      <c r="AB1846" s="2"/>
      <c r="AC1846" s="2"/>
      <c r="AD1846" s="2"/>
      <c r="AE1846" s="2"/>
      <c r="AF1846" s="2"/>
      <c r="AG1846" s="2"/>
      <c r="AH1846" s="2"/>
      <c r="AI1846" s="2"/>
      <c r="AJ1846" s="2"/>
      <c r="AK1846" s="2"/>
      <c r="AL1846" s="2"/>
      <c r="AM1846" s="2"/>
      <c r="AN1846" s="2"/>
    </row>
    <row r="1847" spans="2:40">
      <c r="B1847" s="26">
        <v>3656</v>
      </c>
      <c r="C1847" s="26" t="str">
        <f t="shared" si="224"/>
        <v>Y</v>
      </c>
      <c r="D1847" s="26" t="b">
        <f t="shared" si="225"/>
        <v>1</v>
      </c>
      <c r="E1847" s="26" t="str">
        <f t="shared" si="226"/>
        <v>Y</v>
      </c>
      <c r="F1847" s="2" t="s">
        <v>10711</v>
      </c>
      <c r="G1847" s="2" t="str">
        <f t="shared" si="227"/>
        <v>ConTab_BOM_KP_Baseplates_3656</v>
      </c>
      <c r="H1847" s="16" t="s">
        <v>453</v>
      </c>
      <c r="I1847" s="16"/>
      <c r="J1847" s="16"/>
      <c r="K1847" s="31" t="s">
        <v>7701</v>
      </c>
      <c r="L1847" s="31" t="s">
        <v>7702</v>
      </c>
      <c r="M1847" s="31" t="s">
        <v>7703</v>
      </c>
      <c r="N1847" s="17" t="s">
        <v>9465</v>
      </c>
      <c r="O1847" s="2" t="s">
        <v>7814</v>
      </c>
      <c r="P1847" s="155" t="s">
        <v>7737</v>
      </c>
      <c r="Q1847" s="2" t="s">
        <v>10587</v>
      </c>
      <c r="R1847" s="202" t="s">
        <v>544</v>
      </c>
      <c r="S1847" s="159" t="s">
        <v>10712</v>
      </c>
      <c r="T1847" s="159">
        <v>7713</v>
      </c>
      <c r="U1847" s="159" t="s">
        <v>107</v>
      </c>
      <c r="V1847" s="3" t="s">
        <v>7709</v>
      </c>
      <c r="W1847" s="2">
        <v>1000</v>
      </c>
      <c r="X1847" s="2"/>
      <c r="Y1847" s="2"/>
      <c r="Z1847" s="2"/>
      <c r="AA1847" s="2"/>
      <c r="AB1847" s="2"/>
      <c r="AC1847" s="2"/>
      <c r="AD1847" s="2"/>
      <c r="AE1847" s="2"/>
      <c r="AF1847" s="2"/>
      <c r="AG1847" s="2"/>
      <c r="AH1847" s="2"/>
      <c r="AI1847" s="2"/>
      <c r="AJ1847" s="2"/>
      <c r="AK1847" s="2"/>
      <c r="AL1847" s="2"/>
      <c r="AM1847" s="2"/>
      <c r="AN1847" s="2"/>
    </row>
    <row r="1848" spans="2:40">
      <c r="B1848" s="26">
        <v>3657</v>
      </c>
      <c r="C1848" s="26" t="str">
        <f t="shared" si="224"/>
        <v>Y</v>
      </c>
      <c r="D1848" s="26" t="b">
        <f t="shared" si="225"/>
        <v>1</v>
      </c>
      <c r="E1848" s="26" t="str">
        <f t="shared" si="226"/>
        <v>Y</v>
      </c>
      <c r="F1848" s="2" t="s">
        <v>10713</v>
      </c>
      <c r="G1848" s="2" t="str">
        <f t="shared" si="227"/>
        <v>ConTab_BOM_KP_Baseplates_3657</v>
      </c>
      <c r="H1848" s="16" t="s">
        <v>453</v>
      </c>
      <c r="I1848" s="16"/>
      <c r="J1848" s="16"/>
      <c r="K1848" s="31" t="s">
        <v>7701</v>
      </c>
      <c r="L1848" s="31" t="s">
        <v>7702</v>
      </c>
      <c r="M1848" s="31" t="s">
        <v>7703</v>
      </c>
      <c r="N1848" s="17" t="s">
        <v>8338</v>
      </c>
      <c r="O1848" s="2" t="s">
        <v>7814</v>
      </c>
      <c r="P1848" s="155" t="s">
        <v>7737</v>
      </c>
      <c r="Q1848" s="2" t="s">
        <v>10587</v>
      </c>
      <c r="R1848" s="202" t="s">
        <v>544</v>
      </c>
      <c r="S1848" s="159" t="s">
        <v>10714</v>
      </c>
      <c r="T1848" s="159">
        <v>7713</v>
      </c>
      <c r="U1848" s="159" t="s">
        <v>107</v>
      </c>
      <c r="V1848" s="3" t="s">
        <v>7709</v>
      </c>
      <c r="W1848" s="2">
        <v>1000</v>
      </c>
      <c r="X1848" s="2"/>
      <c r="Y1848" s="2"/>
      <c r="Z1848" s="2"/>
      <c r="AA1848" s="2"/>
      <c r="AB1848" s="2"/>
      <c r="AC1848" s="2"/>
      <c r="AD1848" s="2"/>
      <c r="AE1848" s="2"/>
      <c r="AF1848" s="2"/>
      <c r="AG1848" s="2"/>
      <c r="AH1848" s="2"/>
      <c r="AI1848" s="2"/>
      <c r="AJ1848" s="2"/>
      <c r="AK1848" s="2"/>
      <c r="AL1848" s="2"/>
      <c r="AM1848" s="2"/>
      <c r="AN1848" s="2"/>
    </row>
    <row r="1849" spans="2:40">
      <c r="B1849" s="26">
        <v>3658</v>
      </c>
      <c r="C1849" s="26" t="str">
        <f t="shared" si="224"/>
        <v>Y</v>
      </c>
      <c r="D1849" s="26" t="b">
        <f t="shared" si="225"/>
        <v>1</v>
      </c>
      <c r="E1849" s="26" t="str">
        <f t="shared" si="226"/>
        <v>Y</v>
      </c>
      <c r="F1849" s="2" t="s">
        <v>10715</v>
      </c>
      <c r="G1849" s="2" t="str">
        <f t="shared" si="227"/>
        <v>ConTab_BOM_KP_Baseplates_3658</v>
      </c>
      <c r="H1849" s="16" t="s">
        <v>453</v>
      </c>
      <c r="I1849" s="16"/>
      <c r="J1849" s="16"/>
      <c r="K1849" s="31" t="s">
        <v>7701</v>
      </c>
      <c r="L1849" s="31" t="s">
        <v>7702</v>
      </c>
      <c r="M1849" s="31" t="s">
        <v>7703</v>
      </c>
      <c r="N1849" s="8" t="s">
        <v>9743</v>
      </c>
      <c r="O1849" s="2" t="s">
        <v>7814</v>
      </c>
      <c r="P1849" s="155" t="s">
        <v>7737</v>
      </c>
      <c r="Q1849" s="2" t="s">
        <v>10587</v>
      </c>
      <c r="R1849" s="202" t="s">
        <v>544</v>
      </c>
      <c r="S1849" s="159" t="s">
        <v>10716</v>
      </c>
      <c r="T1849" s="159">
        <v>7713</v>
      </c>
      <c r="U1849" s="159" t="s">
        <v>107</v>
      </c>
      <c r="V1849" s="3" t="s">
        <v>7709</v>
      </c>
      <c r="W1849" s="2">
        <v>1000</v>
      </c>
      <c r="X1849" s="2"/>
      <c r="Y1849" s="2"/>
      <c r="Z1849" s="2"/>
      <c r="AA1849" s="2"/>
      <c r="AB1849" s="2"/>
      <c r="AC1849" s="2"/>
      <c r="AD1849" s="2"/>
      <c r="AE1849" s="2"/>
      <c r="AF1849" s="2"/>
      <c r="AG1849" s="2"/>
      <c r="AH1849" s="2"/>
      <c r="AI1849" s="2"/>
      <c r="AJ1849" s="2"/>
      <c r="AK1849" s="2"/>
      <c r="AL1849" s="2"/>
      <c r="AM1849" s="2"/>
      <c r="AN1849" s="2"/>
    </row>
    <row r="1850" spans="2:40">
      <c r="B1850" s="26">
        <v>3659</v>
      </c>
      <c r="C1850" s="26" t="str">
        <f t="shared" si="224"/>
        <v>Y</v>
      </c>
      <c r="D1850" s="26" t="b">
        <f t="shared" si="225"/>
        <v>1</v>
      </c>
      <c r="E1850" s="26" t="str">
        <f t="shared" si="226"/>
        <v>Y</v>
      </c>
      <c r="F1850" s="2" t="s">
        <v>10717</v>
      </c>
      <c r="G1850" s="2" t="str">
        <f t="shared" si="227"/>
        <v>ConTab_BOM_KP_Baseplates_3659</v>
      </c>
      <c r="H1850" s="16" t="s">
        <v>453</v>
      </c>
      <c r="I1850" s="16"/>
      <c r="J1850" s="16"/>
      <c r="K1850" s="31" t="s">
        <v>7701</v>
      </c>
      <c r="L1850" s="31" t="s">
        <v>7702</v>
      </c>
      <c r="M1850" s="31" t="s">
        <v>7703</v>
      </c>
      <c r="N1850" s="8" t="s">
        <v>10471</v>
      </c>
      <c r="O1850" s="2" t="s">
        <v>7814</v>
      </c>
      <c r="P1850" s="155" t="s">
        <v>7737</v>
      </c>
      <c r="Q1850" s="2" t="s">
        <v>10587</v>
      </c>
      <c r="R1850" s="202" t="s">
        <v>544</v>
      </c>
      <c r="S1850" s="159" t="s">
        <v>10718</v>
      </c>
      <c r="T1850" s="159">
        <v>7713</v>
      </c>
      <c r="U1850" s="159" t="s">
        <v>107</v>
      </c>
      <c r="V1850" s="3" t="s">
        <v>7709</v>
      </c>
      <c r="W1850" s="2">
        <v>1200</v>
      </c>
      <c r="X1850" s="2"/>
      <c r="Y1850" s="2"/>
      <c r="Z1850" s="2"/>
      <c r="AA1850" s="2"/>
      <c r="AB1850" s="2"/>
      <c r="AC1850" s="2"/>
      <c r="AD1850" s="2"/>
      <c r="AE1850" s="2"/>
      <c r="AF1850" s="2"/>
      <c r="AG1850" s="2"/>
      <c r="AH1850" s="2"/>
      <c r="AI1850" s="2"/>
      <c r="AJ1850" s="2"/>
      <c r="AK1850" s="2"/>
      <c r="AL1850" s="2"/>
      <c r="AM1850" s="2"/>
      <c r="AN1850" s="2"/>
    </row>
    <row r="1851" spans="2:40">
      <c r="B1851" s="26">
        <v>3672</v>
      </c>
      <c r="C1851" s="26" t="str">
        <f t="shared" si="224"/>
        <v>Y</v>
      </c>
      <c r="D1851" s="26" t="b">
        <f t="shared" si="225"/>
        <v>0</v>
      </c>
      <c r="E1851" s="26" t="str">
        <f t="shared" si="226"/>
        <v>N</v>
      </c>
      <c r="F1851" s="2" t="s">
        <v>10719</v>
      </c>
      <c r="G1851" s="2" t="str">
        <f t="shared" si="227"/>
        <v/>
      </c>
      <c r="H1851" s="16" t="s">
        <v>453</v>
      </c>
      <c r="I1851" s="16"/>
      <c r="J1851" s="16"/>
      <c r="K1851" s="31" t="s">
        <v>7701</v>
      </c>
      <c r="L1851" s="31" t="s">
        <v>7702</v>
      </c>
      <c r="M1851" s="31" t="s">
        <v>7703</v>
      </c>
      <c r="N1851" s="2" t="s">
        <v>8954</v>
      </c>
      <c r="O1851" s="2" t="s">
        <v>7814</v>
      </c>
      <c r="P1851" s="155" t="s">
        <v>7788</v>
      </c>
      <c r="Q1851" s="2" t="s">
        <v>10587</v>
      </c>
      <c r="R1851" s="202" t="s">
        <v>544</v>
      </c>
      <c r="S1851" s="159" t="s">
        <v>10720</v>
      </c>
      <c r="T1851" s="159">
        <v>6351</v>
      </c>
      <c r="U1851" s="159" t="s">
        <v>107</v>
      </c>
      <c r="V1851" s="3" t="s">
        <v>7709</v>
      </c>
      <c r="W1851" s="2">
        <v>650</v>
      </c>
      <c r="X1851" s="2"/>
      <c r="Y1851" s="2"/>
      <c r="Z1851" s="2"/>
      <c r="AA1851" s="2"/>
      <c r="AB1851" s="2"/>
      <c r="AC1851" s="2"/>
      <c r="AD1851" s="2"/>
      <c r="AE1851" s="2"/>
      <c r="AF1851" s="2"/>
      <c r="AG1851" s="2"/>
      <c r="AH1851" s="2"/>
      <c r="AI1851" s="2"/>
      <c r="AJ1851" s="2"/>
      <c r="AK1851" s="2"/>
      <c r="AL1851" s="2"/>
      <c r="AM1851" s="2"/>
      <c r="AN1851" s="2"/>
    </row>
    <row r="1852" spans="2:40">
      <c r="B1852" s="26">
        <v>3673</v>
      </c>
      <c r="C1852" s="26" t="str">
        <f t="shared" si="224"/>
        <v>Y</v>
      </c>
      <c r="D1852" s="26" t="b">
        <f t="shared" si="225"/>
        <v>0</v>
      </c>
      <c r="E1852" s="26" t="str">
        <f t="shared" si="226"/>
        <v>N</v>
      </c>
      <c r="F1852" s="2" t="s">
        <v>10721</v>
      </c>
      <c r="G1852" s="2" t="str">
        <f t="shared" si="227"/>
        <v/>
      </c>
      <c r="H1852" s="16" t="s">
        <v>453</v>
      </c>
      <c r="I1852" s="16"/>
      <c r="J1852" s="16"/>
      <c r="K1852" s="31" t="s">
        <v>7701</v>
      </c>
      <c r="L1852" s="31" t="s">
        <v>7702</v>
      </c>
      <c r="M1852" s="31" t="s">
        <v>7703</v>
      </c>
      <c r="N1852" s="2" t="s">
        <v>8958</v>
      </c>
      <c r="O1852" s="2" t="s">
        <v>7814</v>
      </c>
      <c r="P1852" s="155" t="s">
        <v>7788</v>
      </c>
      <c r="Q1852" s="2" t="s">
        <v>10587</v>
      </c>
      <c r="R1852" s="202" t="s">
        <v>544</v>
      </c>
      <c r="S1852" s="159" t="s">
        <v>10720</v>
      </c>
      <c r="T1852" s="159">
        <v>6351</v>
      </c>
      <c r="U1852" s="159" t="s">
        <v>107</v>
      </c>
      <c r="V1852" s="3" t="s">
        <v>7709</v>
      </c>
      <c r="W1852" s="2">
        <v>900</v>
      </c>
      <c r="X1852" s="2"/>
      <c r="Y1852" s="2"/>
      <c r="Z1852" s="2"/>
      <c r="AA1852" s="2"/>
      <c r="AB1852" s="2"/>
      <c r="AC1852" s="2"/>
      <c r="AD1852" s="2"/>
      <c r="AE1852" s="2"/>
      <c r="AF1852" s="2"/>
      <c r="AG1852" s="2"/>
      <c r="AH1852" s="2"/>
      <c r="AI1852" s="2"/>
      <c r="AJ1852" s="2"/>
      <c r="AK1852" s="2"/>
      <c r="AL1852" s="2"/>
      <c r="AM1852" s="2"/>
      <c r="AN1852" s="2"/>
    </row>
    <row r="1853" spans="2:40">
      <c r="B1853" s="26">
        <v>3674</v>
      </c>
      <c r="C1853" s="26" t="str">
        <f t="shared" si="224"/>
        <v>Y</v>
      </c>
      <c r="D1853" s="26" t="b">
        <f t="shared" si="225"/>
        <v>0</v>
      </c>
      <c r="E1853" s="26" t="str">
        <f t="shared" si="226"/>
        <v>N</v>
      </c>
      <c r="F1853" s="2" t="s">
        <v>10722</v>
      </c>
      <c r="G1853" s="2" t="str">
        <f t="shared" si="227"/>
        <v/>
      </c>
      <c r="H1853" s="16" t="s">
        <v>453</v>
      </c>
      <c r="I1853" s="16"/>
      <c r="J1853" s="16"/>
      <c r="K1853" s="31" t="s">
        <v>7701</v>
      </c>
      <c r="L1853" s="31" t="s">
        <v>7702</v>
      </c>
      <c r="M1853" s="31" t="s">
        <v>7703</v>
      </c>
      <c r="N1853" s="2" t="s">
        <v>8326</v>
      </c>
      <c r="O1853" s="2" t="s">
        <v>7814</v>
      </c>
      <c r="P1853" s="155" t="s">
        <v>7788</v>
      </c>
      <c r="Q1853" s="2" t="s">
        <v>10587</v>
      </c>
      <c r="R1853" s="202" t="s">
        <v>544</v>
      </c>
      <c r="S1853" s="159" t="s">
        <v>10723</v>
      </c>
      <c r="T1853" s="159">
        <v>6214</v>
      </c>
      <c r="U1853" s="159" t="s">
        <v>107</v>
      </c>
      <c r="V1853" s="3" t="s">
        <v>7709</v>
      </c>
      <c r="W1853" s="2">
        <v>900</v>
      </c>
      <c r="X1853" s="2"/>
      <c r="Y1853" s="2"/>
      <c r="Z1853" s="2"/>
      <c r="AA1853" s="2"/>
      <c r="AB1853" s="2"/>
      <c r="AC1853" s="2"/>
      <c r="AD1853" s="2"/>
      <c r="AE1853" s="2"/>
      <c r="AF1853" s="2"/>
      <c r="AG1853" s="2"/>
      <c r="AH1853" s="2"/>
      <c r="AI1853" s="2"/>
      <c r="AJ1853" s="2"/>
      <c r="AK1853" s="2"/>
      <c r="AL1853" s="2"/>
      <c r="AM1853" s="2"/>
      <c r="AN1853" s="2"/>
    </row>
    <row r="1854" spans="2:40">
      <c r="B1854" s="26">
        <v>3675</v>
      </c>
      <c r="C1854" s="26" t="str">
        <f t="shared" si="224"/>
        <v>Y</v>
      </c>
      <c r="D1854" s="26" t="b">
        <f t="shared" si="225"/>
        <v>0</v>
      </c>
      <c r="E1854" s="26" t="str">
        <f t="shared" si="226"/>
        <v>N</v>
      </c>
      <c r="F1854" s="2" t="s">
        <v>10724</v>
      </c>
      <c r="G1854" s="2" t="str">
        <f t="shared" si="227"/>
        <v/>
      </c>
      <c r="H1854" s="16" t="s">
        <v>453</v>
      </c>
      <c r="I1854" s="16"/>
      <c r="J1854" s="16"/>
      <c r="K1854" s="31" t="s">
        <v>7701</v>
      </c>
      <c r="L1854" s="31" t="s">
        <v>7702</v>
      </c>
      <c r="M1854" s="31" t="s">
        <v>7703</v>
      </c>
      <c r="N1854" s="2" t="s">
        <v>8329</v>
      </c>
      <c r="O1854" s="2" t="s">
        <v>7814</v>
      </c>
      <c r="P1854" s="155" t="s">
        <v>7788</v>
      </c>
      <c r="Q1854" s="2" t="s">
        <v>10587</v>
      </c>
      <c r="R1854" s="202" t="s">
        <v>544</v>
      </c>
      <c r="S1854" s="159" t="s">
        <v>10723</v>
      </c>
      <c r="T1854" s="159">
        <v>6214</v>
      </c>
      <c r="U1854" s="159" t="s">
        <v>107</v>
      </c>
      <c r="V1854" s="3" t="s">
        <v>7709</v>
      </c>
      <c r="W1854" s="2">
        <v>900</v>
      </c>
      <c r="X1854" s="2"/>
      <c r="Y1854" s="2"/>
      <c r="Z1854" s="2"/>
      <c r="AA1854" s="2"/>
      <c r="AB1854" s="2"/>
      <c r="AC1854" s="2"/>
      <c r="AD1854" s="2"/>
      <c r="AE1854" s="2"/>
      <c r="AF1854" s="2"/>
      <c r="AG1854" s="2"/>
      <c r="AH1854" s="2"/>
      <c r="AI1854" s="2"/>
      <c r="AJ1854" s="2"/>
      <c r="AK1854" s="2"/>
      <c r="AL1854" s="2"/>
      <c r="AM1854" s="2"/>
      <c r="AN1854" s="2"/>
    </row>
    <row r="1855" spans="2:40">
      <c r="B1855" s="26">
        <v>3676</v>
      </c>
      <c r="C1855" s="26" t="str">
        <f t="shared" si="224"/>
        <v>Y</v>
      </c>
      <c r="D1855" s="26" t="b">
        <f t="shared" si="225"/>
        <v>0</v>
      </c>
      <c r="E1855" s="26" t="str">
        <f t="shared" si="226"/>
        <v>N</v>
      </c>
      <c r="F1855" s="2" t="s">
        <v>10725</v>
      </c>
      <c r="G1855" s="2" t="str">
        <f t="shared" si="227"/>
        <v/>
      </c>
      <c r="H1855" s="16" t="s">
        <v>453</v>
      </c>
      <c r="I1855" s="16"/>
      <c r="J1855" s="16"/>
      <c r="K1855" s="31" t="s">
        <v>7701</v>
      </c>
      <c r="L1855" s="31" t="s">
        <v>7702</v>
      </c>
      <c r="M1855" s="31" t="s">
        <v>7703</v>
      </c>
      <c r="N1855" s="2" t="s">
        <v>8982</v>
      </c>
      <c r="O1855" s="2" t="s">
        <v>7814</v>
      </c>
      <c r="P1855" s="155" t="s">
        <v>7788</v>
      </c>
      <c r="Q1855" s="2" t="s">
        <v>10587</v>
      </c>
      <c r="R1855" s="202" t="s">
        <v>544</v>
      </c>
      <c r="S1855" s="159" t="s">
        <v>10726</v>
      </c>
      <c r="T1855" s="159">
        <v>7713</v>
      </c>
      <c r="U1855" s="159" t="s">
        <v>107</v>
      </c>
      <c r="V1855" s="3" t="s">
        <v>7709</v>
      </c>
      <c r="W1855" s="2">
        <v>900</v>
      </c>
      <c r="X1855" s="2"/>
      <c r="Y1855" s="2"/>
      <c r="Z1855" s="2"/>
      <c r="AA1855" s="2"/>
      <c r="AB1855" s="2"/>
      <c r="AC1855" s="2"/>
      <c r="AD1855" s="2"/>
      <c r="AE1855" s="2"/>
      <c r="AF1855" s="2"/>
      <c r="AG1855" s="2"/>
      <c r="AH1855" s="2"/>
      <c r="AI1855" s="2"/>
      <c r="AJ1855" s="2"/>
      <c r="AK1855" s="2"/>
      <c r="AL1855" s="2"/>
      <c r="AM1855" s="2"/>
      <c r="AN1855" s="2"/>
    </row>
    <row r="1856" spans="2:40">
      <c r="B1856" s="26">
        <v>3677</v>
      </c>
      <c r="C1856" s="26" t="str">
        <f t="shared" si="224"/>
        <v>Y</v>
      </c>
      <c r="D1856" s="26" t="b">
        <f t="shared" si="225"/>
        <v>0</v>
      </c>
      <c r="E1856" s="26" t="str">
        <f t="shared" si="226"/>
        <v>N</v>
      </c>
      <c r="F1856" s="2" t="s">
        <v>10727</v>
      </c>
      <c r="G1856" s="2" t="str">
        <f t="shared" si="227"/>
        <v/>
      </c>
      <c r="H1856" s="16" t="s">
        <v>453</v>
      </c>
      <c r="I1856" s="16"/>
      <c r="J1856" s="16"/>
      <c r="K1856" s="31" t="s">
        <v>7701</v>
      </c>
      <c r="L1856" s="31" t="s">
        <v>7702</v>
      </c>
      <c r="M1856" s="31" t="s">
        <v>7703</v>
      </c>
      <c r="N1856" s="2" t="s">
        <v>8986</v>
      </c>
      <c r="O1856" s="2" t="s">
        <v>7814</v>
      </c>
      <c r="P1856" s="155" t="s">
        <v>7788</v>
      </c>
      <c r="Q1856" s="2" t="s">
        <v>10587</v>
      </c>
      <c r="R1856" s="202" t="s">
        <v>544</v>
      </c>
      <c r="S1856" s="159" t="s">
        <v>10728</v>
      </c>
      <c r="T1856" s="159">
        <v>7713</v>
      </c>
      <c r="U1856" s="159" t="s">
        <v>107</v>
      </c>
      <c r="V1856" s="3" t="s">
        <v>7709</v>
      </c>
      <c r="W1856" s="2">
        <v>900</v>
      </c>
      <c r="X1856" s="2"/>
      <c r="Y1856" s="2"/>
      <c r="Z1856" s="2"/>
      <c r="AA1856" s="2"/>
      <c r="AB1856" s="2"/>
      <c r="AC1856" s="2"/>
      <c r="AD1856" s="2"/>
      <c r="AE1856" s="2"/>
      <c r="AF1856" s="2"/>
      <c r="AG1856" s="2"/>
      <c r="AH1856" s="2"/>
      <c r="AI1856" s="2"/>
      <c r="AJ1856" s="2"/>
      <c r="AK1856" s="2"/>
      <c r="AL1856" s="2"/>
      <c r="AM1856" s="2"/>
      <c r="AN1856" s="2"/>
    </row>
    <row r="1857" spans="2:40">
      <c r="B1857" s="26">
        <v>3678</v>
      </c>
      <c r="C1857" s="26" t="str">
        <f t="shared" si="224"/>
        <v>Y</v>
      </c>
      <c r="D1857" s="26" t="b">
        <f t="shared" si="225"/>
        <v>0</v>
      </c>
      <c r="E1857" s="26" t="str">
        <f t="shared" si="226"/>
        <v>N</v>
      </c>
      <c r="F1857" s="2" t="s">
        <v>10729</v>
      </c>
      <c r="G1857" s="2" t="str">
        <f t="shared" si="227"/>
        <v/>
      </c>
      <c r="H1857" s="16" t="s">
        <v>453</v>
      </c>
      <c r="I1857" s="16"/>
      <c r="J1857" s="16"/>
      <c r="K1857" s="31" t="s">
        <v>7701</v>
      </c>
      <c r="L1857" s="31" t="s">
        <v>7702</v>
      </c>
      <c r="M1857" s="31" t="s">
        <v>7703</v>
      </c>
      <c r="N1857" s="2" t="s">
        <v>8331</v>
      </c>
      <c r="O1857" s="2" t="s">
        <v>7814</v>
      </c>
      <c r="P1857" s="155" t="s">
        <v>7788</v>
      </c>
      <c r="Q1857" s="2" t="s">
        <v>10587</v>
      </c>
      <c r="R1857" s="202" t="s">
        <v>544</v>
      </c>
      <c r="S1857" s="159" t="s">
        <v>10730</v>
      </c>
      <c r="T1857" s="159">
        <v>7713</v>
      </c>
      <c r="U1857" s="159" t="s">
        <v>107</v>
      </c>
      <c r="V1857" s="3" t="s">
        <v>7709</v>
      </c>
      <c r="W1857" s="2">
        <v>900</v>
      </c>
      <c r="X1857" s="2"/>
      <c r="Y1857" s="2"/>
      <c r="Z1857" s="2"/>
      <c r="AA1857" s="2"/>
      <c r="AB1857" s="2"/>
      <c r="AC1857" s="2"/>
      <c r="AD1857" s="2"/>
      <c r="AE1857" s="2"/>
      <c r="AF1857" s="2"/>
      <c r="AG1857" s="2"/>
      <c r="AH1857" s="2"/>
      <c r="AI1857" s="2"/>
      <c r="AJ1857" s="2"/>
      <c r="AK1857" s="2"/>
      <c r="AL1857" s="2"/>
      <c r="AM1857" s="2"/>
      <c r="AN1857" s="2"/>
    </row>
    <row r="1858" spans="2:40">
      <c r="B1858" s="26">
        <v>3679</v>
      </c>
      <c r="C1858" s="26" t="str">
        <f t="shared" si="224"/>
        <v>Y</v>
      </c>
      <c r="D1858" s="26" t="b">
        <f t="shared" si="225"/>
        <v>0</v>
      </c>
      <c r="E1858" s="26" t="str">
        <f t="shared" si="226"/>
        <v>N</v>
      </c>
      <c r="F1858" s="2" t="s">
        <v>10731</v>
      </c>
      <c r="G1858" s="2" t="str">
        <f t="shared" si="227"/>
        <v/>
      </c>
      <c r="H1858" s="16" t="s">
        <v>453</v>
      </c>
      <c r="I1858" s="16"/>
      <c r="J1858" s="16"/>
      <c r="K1858" s="31" t="s">
        <v>7701</v>
      </c>
      <c r="L1858" s="31" t="s">
        <v>7702</v>
      </c>
      <c r="M1858" s="31" t="s">
        <v>7703</v>
      </c>
      <c r="N1858" s="2" t="s">
        <v>8335</v>
      </c>
      <c r="O1858" s="2" t="s">
        <v>7814</v>
      </c>
      <c r="P1858" s="155" t="s">
        <v>7788</v>
      </c>
      <c r="Q1858" s="2" t="s">
        <v>10587</v>
      </c>
      <c r="R1858" s="202" t="s">
        <v>544</v>
      </c>
      <c r="S1858" s="159" t="s">
        <v>10732</v>
      </c>
      <c r="T1858" s="159">
        <v>7713</v>
      </c>
      <c r="U1858" s="159" t="s">
        <v>107</v>
      </c>
      <c r="V1858" s="3" t="s">
        <v>7709</v>
      </c>
      <c r="W1858" s="2">
        <v>900</v>
      </c>
      <c r="X1858" s="2"/>
      <c r="Y1858" s="2"/>
      <c r="Z1858" s="2"/>
      <c r="AA1858" s="2"/>
      <c r="AB1858" s="2"/>
      <c r="AC1858" s="2"/>
      <c r="AD1858" s="2"/>
      <c r="AE1858" s="2"/>
      <c r="AF1858" s="2"/>
      <c r="AG1858" s="2"/>
      <c r="AH1858" s="2"/>
      <c r="AI1858" s="2"/>
      <c r="AJ1858" s="2"/>
      <c r="AK1858" s="2"/>
      <c r="AL1858" s="2"/>
      <c r="AM1858" s="2"/>
      <c r="AN1858" s="2"/>
    </row>
    <row r="1859" spans="2:40">
      <c r="B1859" s="26">
        <v>3680</v>
      </c>
      <c r="C1859" s="26" t="str">
        <f t="shared" si="224"/>
        <v>Y</v>
      </c>
      <c r="D1859" s="26" t="b">
        <f t="shared" si="225"/>
        <v>0</v>
      </c>
      <c r="E1859" s="26" t="str">
        <f t="shared" si="226"/>
        <v>N</v>
      </c>
      <c r="F1859" s="2" t="s">
        <v>10733</v>
      </c>
      <c r="G1859" s="2" t="str">
        <f t="shared" si="227"/>
        <v/>
      </c>
      <c r="H1859" s="16" t="s">
        <v>453</v>
      </c>
      <c r="I1859" s="16"/>
      <c r="J1859" s="16"/>
      <c r="K1859" s="31" t="s">
        <v>7701</v>
      </c>
      <c r="L1859" s="31" t="s">
        <v>7702</v>
      </c>
      <c r="M1859" s="31" t="s">
        <v>7703</v>
      </c>
      <c r="N1859" s="17" t="s">
        <v>9465</v>
      </c>
      <c r="O1859" s="2" t="s">
        <v>7814</v>
      </c>
      <c r="P1859" s="155" t="s">
        <v>7788</v>
      </c>
      <c r="Q1859" s="2" t="s">
        <v>10587</v>
      </c>
      <c r="R1859" s="202" t="s">
        <v>544</v>
      </c>
      <c r="S1859" s="159" t="s">
        <v>10734</v>
      </c>
      <c r="T1859" s="159">
        <v>8258</v>
      </c>
      <c r="U1859" s="159" t="s">
        <v>107</v>
      </c>
      <c r="V1859" s="3" t="s">
        <v>7709</v>
      </c>
      <c r="W1859" s="2">
        <v>1000</v>
      </c>
      <c r="X1859" s="2"/>
      <c r="Y1859" s="2"/>
      <c r="Z1859" s="2"/>
      <c r="AA1859" s="2"/>
      <c r="AB1859" s="2"/>
      <c r="AC1859" s="2"/>
      <c r="AD1859" s="2"/>
      <c r="AE1859" s="2"/>
      <c r="AF1859" s="2"/>
      <c r="AG1859" s="2"/>
      <c r="AH1859" s="2"/>
      <c r="AI1859" s="2"/>
      <c r="AJ1859" s="2"/>
      <c r="AK1859" s="2"/>
      <c r="AL1859" s="2"/>
      <c r="AM1859" s="2"/>
      <c r="AN1859" s="2"/>
    </row>
    <row r="1860" spans="2:40">
      <c r="B1860" s="26">
        <v>3681</v>
      </c>
      <c r="C1860" s="26" t="str">
        <f t="shared" si="224"/>
        <v>Y</v>
      </c>
      <c r="D1860" s="26" t="b">
        <f t="shared" si="225"/>
        <v>0</v>
      </c>
      <c r="E1860" s="26" t="str">
        <f t="shared" si="226"/>
        <v>N</v>
      </c>
      <c r="F1860" s="2" t="s">
        <v>10735</v>
      </c>
      <c r="G1860" s="2" t="str">
        <f t="shared" si="227"/>
        <v/>
      </c>
      <c r="H1860" s="16" t="s">
        <v>453</v>
      </c>
      <c r="I1860" s="16"/>
      <c r="J1860" s="16"/>
      <c r="K1860" s="31" t="s">
        <v>7701</v>
      </c>
      <c r="L1860" s="31" t="s">
        <v>7702</v>
      </c>
      <c r="M1860" s="31" t="s">
        <v>7703</v>
      </c>
      <c r="N1860" s="17" t="s">
        <v>8338</v>
      </c>
      <c r="O1860" s="2" t="s">
        <v>7814</v>
      </c>
      <c r="P1860" s="155" t="s">
        <v>7788</v>
      </c>
      <c r="Q1860" s="2" t="s">
        <v>10587</v>
      </c>
      <c r="R1860" s="202" t="s">
        <v>544</v>
      </c>
      <c r="S1860" s="159" t="s">
        <v>10736</v>
      </c>
      <c r="T1860" s="159">
        <v>8258</v>
      </c>
      <c r="U1860" s="159" t="s">
        <v>107</v>
      </c>
      <c r="V1860" s="3" t="s">
        <v>7709</v>
      </c>
      <c r="W1860" s="2">
        <v>1000</v>
      </c>
      <c r="X1860" s="2"/>
      <c r="Y1860" s="2"/>
      <c r="Z1860" s="2"/>
      <c r="AA1860" s="2"/>
      <c r="AB1860" s="2"/>
      <c r="AC1860" s="2"/>
      <c r="AD1860" s="2"/>
      <c r="AE1860" s="2"/>
      <c r="AF1860" s="2"/>
      <c r="AG1860" s="2"/>
      <c r="AH1860" s="2"/>
      <c r="AI1860" s="2"/>
      <c r="AJ1860" s="2"/>
      <c r="AK1860" s="2"/>
      <c r="AL1860" s="2"/>
      <c r="AM1860" s="2"/>
      <c r="AN1860" s="2"/>
    </row>
    <row r="1861" spans="2:40">
      <c r="B1861" s="26">
        <v>3682</v>
      </c>
      <c r="C1861" s="26" t="str">
        <f t="shared" si="224"/>
        <v>Y</v>
      </c>
      <c r="D1861" s="26" t="b">
        <f t="shared" si="225"/>
        <v>0</v>
      </c>
      <c r="E1861" s="26" t="str">
        <f t="shared" si="226"/>
        <v>N</v>
      </c>
      <c r="F1861" s="2" t="s">
        <v>10737</v>
      </c>
      <c r="G1861" s="2" t="str">
        <f t="shared" si="227"/>
        <v/>
      </c>
      <c r="H1861" s="16" t="s">
        <v>453</v>
      </c>
      <c r="I1861" s="16"/>
      <c r="J1861" s="16"/>
      <c r="K1861" s="31" t="s">
        <v>7701</v>
      </c>
      <c r="L1861" s="31" t="s">
        <v>7702</v>
      </c>
      <c r="M1861" s="31" t="s">
        <v>7703</v>
      </c>
      <c r="N1861" s="8" t="s">
        <v>9743</v>
      </c>
      <c r="O1861" s="2" t="s">
        <v>7814</v>
      </c>
      <c r="P1861" s="155" t="s">
        <v>7788</v>
      </c>
      <c r="Q1861" s="2" t="s">
        <v>10587</v>
      </c>
      <c r="R1861" s="202" t="s">
        <v>544</v>
      </c>
      <c r="S1861" s="159" t="s">
        <v>10738</v>
      </c>
      <c r="T1861" s="159">
        <v>8258</v>
      </c>
      <c r="U1861" s="159" t="s">
        <v>107</v>
      </c>
      <c r="V1861" s="3" t="s">
        <v>7709</v>
      </c>
      <c r="W1861" s="2">
        <v>1000</v>
      </c>
      <c r="X1861" s="2"/>
      <c r="Y1861" s="2"/>
      <c r="Z1861" s="2"/>
      <c r="AA1861" s="2"/>
      <c r="AB1861" s="2"/>
      <c r="AC1861" s="2"/>
      <c r="AD1861" s="2"/>
      <c r="AE1861" s="2"/>
      <c r="AF1861" s="2"/>
      <c r="AG1861" s="2"/>
      <c r="AH1861" s="2"/>
      <c r="AI1861" s="2"/>
      <c r="AJ1861" s="2"/>
      <c r="AK1861" s="2"/>
      <c r="AL1861" s="2"/>
      <c r="AM1861" s="2"/>
      <c r="AN1861" s="2"/>
    </row>
    <row r="1862" spans="2:40">
      <c r="B1862" s="26">
        <v>3683</v>
      </c>
      <c r="C1862" s="26" t="str">
        <f t="shared" si="224"/>
        <v>Y</v>
      </c>
      <c r="D1862" s="26" t="b">
        <f t="shared" si="225"/>
        <v>0</v>
      </c>
      <c r="E1862" s="26" t="str">
        <f t="shared" si="226"/>
        <v>N</v>
      </c>
      <c r="F1862" s="2" t="s">
        <v>10739</v>
      </c>
      <c r="G1862" s="2" t="str">
        <f t="shared" si="227"/>
        <v/>
      </c>
      <c r="H1862" s="16" t="s">
        <v>453</v>
      </c>
      <c r="I1862" s="16"/>
      <c r="J1862" s="16"/>
      <c r="K1862" s="31" t="s">
        <v>7701</v>
      </c>
      <c r="L1862" s="31" t="s">
        <v>7702</v>
      </c>
      <c r="M1862" s="31" t="s">
        <v>7703</v>
      </c>
      <c r="N1862" s="8" t="s">
        <v>10471</v>
      </c>
      <c r="O1862" s="2" t="s">
        <v>7814</v>
      </c>
      <c r="P1862" s="155" t="s">
        <v>7788</v>
      </c>
      <c r="Q1862" s="2" t="s">
        <v>10587</v>
      </c>
      <c r="R1862" s="202" t="s">
        <v>544</v>
      </c>
      <c r="S1862" s="159" t="s">
        <v>10740</v>
      </c>
      <c r="T1862" s="159">
        <v>8258</v>
      </c>
      <c r="U1862" s="159" t="s">
        <v>107</v>
      </c>
      <c r="V1862" s="3" t="s">
        <v>7709</v>
      </c>
      <c r="W1862" s="2">
        <v>1200</v>
      </c>
      <c r="X1862" s="2"/>
      <c r="Y1862" s="2"/>
      <c r="Z1862" s="2"/>
      <c r="AA1862" s="2"/>
      <c r="AB1862" s="2"/>
      <c r="AC1862" s="2"/>
      <c r="AD1862" s="2"/>
      <c r="AE1862" s="2"/>
      <c r="AF1862" s="2"/>
      <c r="AG1862" s="2"/>
      <c r="AH1862" s="2"/>
      <c r="AI1862" s="2"/>
      <c r="AJ1862" s="2"/>
      <c r="AK1862" s="2"/>
      <c r="AL1862" s="2"/>
      <c r="AM1862" s="2"/>
      <c r="AN1862" s="2"/>
    </row>
    <row r="1863" spans="2:40">
      <c r="B1863" s="26">
        <v>3696</v>
      </c>
      <c r="C1863" s="26" t="str">
        <f t="shared" ref="C1863:C1898" si="228">IF(K1863 = "BaseplateSteel","Y","N")</f>
        <v>N</v>
      </c>
      <c r="D1863" s="26" t="b">
        <f t="shared" ref="D1863:D1898" si="229">OR(P1863 = "Woods_Sureflex", P1863 = "Falk_T10_Grid")</f>
        <v>0</v>
      </c>
      <c r="E1863" s="26" t="str">
        <f t="shared" ref="E1863:E1898" si="230">IF(AND(C1863="Y", D1863=TRUE),"Y","N")</f>
        <v>N</v>
      </c>
      <c r="F1863" s="2" t="s">
        <v>10741</v>
      </c>
      <c r="G1863" s="2" t="str">
        <f t="shared" ref="G1863:G1898" si="231">IF(E1863="Y",F1863,"")</f>
        <v/>
      </c>
      <c r="H1863" s="16" t="s">
        <v>453</v>
      </c>
      <c r="I1863" s="16"/>
      <c r="J1863" s="16"/>
      <c r="K1863" s="8" t="s">
        <v>7887</v>
      </c>
      <c r="L1863" s="8" t="s">
        <v>7887</v>
      </c>
      <c r="M1863" s="31" t="s">
        <v>7888</v>
      </c>
      <c r="P1863" s="155"/>
      <c r="R1863" s="202" t="s">
        <v>544</v>
      </c>
      <c r="S1863" s="25" t="s">
        <v>10742</v>
      </c>
      <c r="T1863" s="159">
        <v>0</v>
      </c>
      <c r="U1863" s="159" t="s">
        <v>14326</v>
      </c>
      <c r="V1863" s="3" t="s">
        <v>552</v>
      </c>
      <c r="X1863" s="2"/>
      <c r="Y1863" s="2"/>
      <c r="Z1863" s="2"/>
      <c r="AA1863" s="2"/>
      <c r="AB1863" s="2"/>
      <c r="AC1863" s="2"/>
      <c r="AD1863" s="2"/>
      <c r="AE1863" s="2"/>
      <c r="AF1863" s="2"/>
      <c r="AG1863" s="2"/>
      <c r="AH1863" s="2"/>
      <c r="AI1863" s="2"/>
      <c r="AJ1863" s="2"/>
      <c r="AK1863" s="2"/>
      <c r="AL1863" s="2"/>
      <c r="AM1863" s="2"/>
      <c r="AN1863" s="2"/>
    </row>
    <row r="1864" spans="2:40">
      <c r="B1864" s="26">
        <v>3697</v>
      </c>
      <c r="C1864" s="26" t="str">
        <f t="shared" si="228"/>
        <v>Y</v>
      </c>
      <c r="D1864" s="26" t="b">
        <f t="shared" si="229"/>
        <v>1</v>
      </c>
      <c r="E1864" s="26" t="str">
        <f t="shared" si="230"/>
        <v>Y</v>
      </c>
      <c r="F1864" s="2" t="s">
        <v>10743</v>
      </c>
      <c r="G1864" s="2" t="str">
        <f t="shared" si="231"/>
        <v>ConTab_BOM_KP_Baseplates_3697</v>
      </c>
      <c r="H1864" s="16" t="s">
        <v>458</v>
      </c>
      <c r="I1864" s="16"/>
      <c r="J1864" s="16"/>
      <c r="K1864" s="31" t="s">
        <v>7701</v>
      </c>
      <c r="L1864" s="31" t="s">
        <v>7702</v>
      </c>
      <c r="M1864" s="31" t="s">
        <v>7703</v>
      </c>
      <c r="N1864" s="2" t="s">
        <v>8954</v>
      </c>
      <c r="O1864" s="2" t="s">
        <v>7705</v>
      </c>
      <c r="P1864" s="155" t="s">
        <v>7737</v>
      </c>
      <c r="Q1864" s="2" t="s">
        <v>10587</v>
      </c>
      <c r="R1864" s="202" t="s">
        <v>544</v>
      </c>
      <c r="S1864" s="159" t="s">
        <v>10744</v>
      </c>
      <c r="T1864" s="159">
        <v>5317</v>
      </c>
      <c r="U1864" s="159" t="s">
        <v>107</v>
      </c>
      <c r="V1864" s="3" t="s">
        <v>7709</v>
      </c>
      <c r="W1864" s="2">
        <v>650</v>
      </c>
      <c r="X1864" s="2"/>
      <c r="Y1864" s="2"/>
      <c r="Z1864" s="2"/>
      <c r="AA1864" s="2"/>
      <c r="AB1864" s="2"/>
      <c r="AC1864" s="2"/>
      <c r="AD1864" s="2"/>
      <c r="AE1864" s="2"/>
      <c r="AF1864" s="2"/>
      <c r="AG1864" s="2"/>
      <c r="AH1864" s="2"/>
      <c r="AI1864" s="2"/>
      <c r="AJ1864" s="2"/>
      <c r="AK1864" s="2"/>
      <c r="AL1864" s="2"/>
      <c r="AM1864" s="2"/>
      <c r="AN1864" s="2"/>
    </row>
    <row r="1865" spans="2:40">
      <c r="B1865" s="26">
        <v>3698</v>
      </c>
      <c r="C1865" s="26" t="str">
        <f t="shared" si="228"/>
        <v>Y</v>
      </c>
      <c r="D1865" s="26" t="b">
        <f t="shared" si="229"/>
        <v>1</v>
      </c>
      <c r="E1865" s="26" t="str">
        <f t="shared" si="230"/>
        <v>Y</v>
      </c>
      <c r="F1865" s="2" t="s">
        <v>10745</v>
      </c>
      <c r="G1865" s="2" t="str">
        <f t="shared" si="231"/>
        <v>ConTab_BOM_KP_Baseplates_3698</v>
      </c>
      <c r="H1865" s="16" t="s">
        <v>458</v>
      </c>
      <c r="I1865" s="16"/>
      <c r="J1865" s="16"/>
      <c r="K1865" s="31" t="s">
        <v>7701</v>
      </c>
      <c r="L1865" s="31" t="s">
        <v>7702</v>
      </c>
      <c r="M1865" s="31" t="s">
        <v>7703</v>
      </c>
      <c r="N1865" s="2" t="s">
        <v>8958</v>
      </c>
      <c r="O1865" s="2" t="s">
        <v>7705</v>
      </c>
      <c r="P1865" s="155" t="s">
        <v>7737</v>
      </c>
      <c r="Q1865" s="2" t="s">
        <v>10587</v>
      </c>
      <c r="R1865" s="202" t="s">
        <v>544</v>
      </c>
      <c r="S1865" s="159" t="s">
        <v>10744</v>
      </c>
      <c r="T1865" s="159">
        <v>5317</v>
      </c>
      <c r="U1865" s="159" t="s">
        <v>107</v>
      </c>
      <c r="V1865" s="3" t="s">
        <v>7709</v>
      </c>
      <c r="W1865" s="2">
        <v>900</v>
      </c>
      <c r="X1865" s="2"/>
      <c r="Y1865" s="2"/>
      <c r="Z1865" s="2"/>
      <c r="AA1865" s="2"/>
      <c r="AB1865" s="2"/>
      <c r="AC1865" s="2"/>
      <c r="AD1865" s="2"/>
      <c r="AE1865" s="2"/>
      <c r="AF1865" s="2"/>
      <c r="AG1865" s="2"/>
      <c r="AH1865" s="2"/>
      <c r="AI1865" s="2"/>
      <c r="AJ1865" s="2"/>
      <c r="AK1865" s="2"/>
      <c r="AL1865" s="2"/>
      <c r="AM1865" s="2"/>
      <c r="AN1865" s="2"/>
    </row>
    <row r="1866" spans="2:40">
      <c r="B1866" s="26">
        <v>3699</v>
      </c>
      <c r="C1866" s="26" t="str">
        <f t="shared" si="228"/>
        <v>Y</v>
      </c>
      <c r="D1866" s="26" t="b">
        <f t="shared" si="229"/>
        <v>1</v>
      </c>
      <c r="E1866" s="26" t="str">
        <f t="shared" si="230"/>
        <v>Y</v>
      </c>
      <c r="F1866" s="2" t="s">
        <v>10746</v>
      </c>
      <c r="G1866" s="2" t="str">
        <f t="shared" si="231"/>
        <v>ConTab_BOM_KP_Baseplates_3699</v>
      </c>
      <c r="H1866" s="16" t="s">
        <v>458</v>
      </c>
      <c r="I1866" s="16"/>
      <c r="J1866" s="16"/>
      <c r="K1866" s="31" t="s">
        <v>7701</v>
      </c>
      <c r="L1866" s="31" t="s">
        <v>7702</v>
      </c>
      <c r="M1866" s="31" t="s">
        <v>7703</v>
      </c>
      <c r="N1866" s="2" t="s">
        <v>8326</v>
      </c>
      <c r="O1866" s="2" t="s">
        <v>7705</v>
      </c>
      <c r="P1866" s="155" t="s">
        <v>7737</v>
      </c>
      <c r="Q1866" s="2" t="s">
        <v>10587</v>
      </c>
      <c r="R1866" s="202" t="s">
        <v>544</v>
      </c>
      <c r="S1866" s="159" t="s">
        <v>10747</v>
      </c>
      <c r="T1866" s="159">
        <v>5181</v>
      </c>
      <c r="U1866" s="159" t="s">
        <v>107</v>
      </c>
      <c r="V1866" s="3" t="s">
        <v>7709</v>
      </c>
      <c r="W1866" s="2">
        <v>900</v>
      </c>
      <c r="X1866" s="2"/>
      <c r="Y1866" s="2"/>
      <c r="Z1866" s="2"/>
      <c r="AA1866" s="2"/>
      <c r="AB1866" s="2"/>
      <c r="AC1866" s="2"/>
      <c r="AD1866" s="2"/>
      <c r="AE1866" s="2"/>
      <c r="AF1866" s="2"/>
      <c r="AG1866" s="2"/>
      <c r="AH1866" s="2"/>
      <c r="AI1866" s="2"/>
      <c r="AJ1866" s="2"/>
      <c r="AK1866" s="2"/>
      <c r="AL1866" s="2"/>
      <c r="AM1866" s="2"/>
      <c r="AN1866" s="2"/>
    </row>
    <row r="1867" spans="2:40">
      <c r="B1867" s="26">
        <v>3700</v>
      </c>
      <c r="C1867" s="26" t="str">
        <f t="shared" si="228"/>
        <v>Y</v>
      </c>
      <c r="D1867" s="26" t="b">
        <f t="shared" si="229"/>
        <v>1</v>
      </c>
      <c r="E1867" s="26" t="str">
        <f t="shared" si="230"/>
        <v>Y</v>
      </c>
      <c r="F1867" s="2" t="s">
        <v>10748</v>
      </c>
      <c r="G1867" s="2" t="str">
        <f t="shared" si="231"/>
        <v>ConTab_BOM_KP_Baseplates_3700</v>
      </c>
      <c r="H1867" s="16" t="s">
        <v>458</v>
      </c>
      <c r="I1867" s="16"/>
      <c r="J1867" s="16"/>
      <c r="K1867" s="31" t="s">
        <v>7701</v>
      </c>
      <c r="L1867" s="31" t="s">
        <v>7702</v>
      </c>
      <c r="M1867" s="31" t="s">
        <v>7703</v>
      </c>
      <c r="N1867" s="2" t="s">
        <v>8329</v>
      </c>
      <c r="O1867" s="2" t="s">
        <v>7705</v>
      </c>
      <c r="P1867" s="155" t="s">
        <v>7737</v>
      </c>
      <c r="Q1867" s="2" t="s">
        <v>10587</v>
      </c>
      <c r="R1867" s="202" t="s">
        <v>544</v>
      </c>
      <c r="S1867" s="159" t="s">
        <v>10747</v>
      </c>
      <c r="T1867" s="159">
        <v>5181</v>
      </c>
      <c r="U1867" s="159" t="s">
        <v>107</v>
      </c>
      <c r="V1867" s="3" t="s">
        <v>7709</v>
      </c>
      <c r="W1867" s="2">
        <v>900</v>
      </c>
      <c r="X1867" s="2"/>
      <c r="Y1867" s="2"/>
      <c r="Z1867" s="2"/>
      <c r="AA1867" s="2"/>
      <c r="AB1867" s="2"/>
      <c r="AC1867" s="2"/>
      <c r="AD1867" s="2"/>
      <c r="AE1867" s="2"/>
      <c r="AF1867" s="2"/>
      <c r="AG1867" s="2"/>
      <c r="AH1867" s="2"/>
      <c r="AI1867" s="2"/>
      <c r="AJ1867" s="2"/>
      <c r="AK1867" s="2"/>
      <c r="AL1867" s="2"/>
      <c r="AM1867" s="2"/>
      <c r="AN1867" s="2"/>
    </row>
    <row r="1868" spans="2:40">
      <c r="B1868" s="26">
        <v>3701</v>
      </c>
      <c r="C1868" s="26" t="str">
        <f t="shared" si="228"/>
        <v>Y</v>
      </c>
      <c r="D1868" s="26" t="b">
        <f t="shared" si="229"/>
        <v>1</v>
      </c>
      <c r="E1868" s="26" t="str">
        <f t="shared" si="230"/>
        <v>Y</v>
      </c>
      <c r="F1868" s="2" t="s">
        <v>10749</v>
      </c>
      <c r="G1868" s="2" t="str">
        <f t="shared" si="231"/>
        <v>ConTab_BOM_KP_Baseplates_3701</v>
      </c>
      <c r="H1868" s="16" t="s">
        <v>458</v>
      </c>
      <c r="I1868" s="16"/>
      <c r="J1868" s="16"/>
      <c r="K1868" s="31" t="s">
        <v>7701</v>
      </c>
      <c r="L1868" s="31" t="s">
        <v>7702</v>
      </c>
      <c r="M1868" s="31" t="s">
        <v>7703</v>
      </c>
      <c r="N1868" s="2" t="s">
        <v>8982</v>
      </c>
      <c r="O1868" s="2" t="s">
        <v>7705</v>
      </c>
      <c r="P1868" s="155" t="s">
        <v>7737</v>
      </c>
      <c r="Q1868" s="2" t="s">
        <v>10587</v>
      </c>
      <c r="R1868" s="202" t="s">
        <v>544</v>
      </c>
      <c r="S1868" s="159" t="s">
        <v>10750</v>
      </c>
      <c r="T1868" s="159">
        <v>6679</v>
      </c>
      <c r="U1868" s="159" t="s">
        <v>107</v>
      </c>
      <c r="V1868" s="3" t="s">
        <v>7709</v>
      </c>
      <c r="W1868" s="2">
        <v>900</v>
      </c>
      <c r="X1868" s="2"/>
      <c r="Y1868" s="2"/>
      <c r="Z1868" s="2"/>
      <c r="AA1868" s="2"/>
      <c r="AB1868" s="2"/>
      <c r="AC1868" s="2"/>
      <c r="AD1868" s="2"/>
      <c r="AE1868" s="2"/>
      <c r="AF1868" s="2"/>
      <c r="AG1868" s="2"/>
      <c r="AH1868" s="2"/>
      <c r="AI1868" s="2"/>
      <c r="AJ1868" s="2"/>
      <c r="AK1868" s="2"/>
      <c r="AL1868" s="2"/>
      <c r="AM1868" s="2"/>
      <c r="AN1868" s="2"/>
    </row>
    <row r="1869" spans="2:40">
      <c r="B1869" s="26">
        <v>3702</v>
      </c>
      <c r="C1869" s="26" t="str">
        <f t="shared" si="228"/>
        <v>Y</v>
      </c>
      <c r="D1869" s="26" t="b">
        <f t="shared" si="229"/>
        <v>1</v>
      </c>
      <c r="E1869" s="26" t="str">
        <f t="shared" si="230"/>
        <v>Y</v>
      </c>
      <c r="F1869" s="2" t="s">
        <v>10751</v>
      </c>
      <c r="G1869" s="2" t="str">
        <f t="shared" si="231"/>
        <v>ConTab_BOM_KP_Baseplates_3702</v>
      </c>
      <c r="H1869" s="16" t="s">
        <v>458</v>
      </c>
      <c r="I1869" s="16"/>
      <c r="J1869" s="16"/>
      <c r="K1869" s="31" t="s">
        <v>7701</v>
      </c>
      <c r="L1869" s="31" t="s">
        <v>7702</v>
      </c>
      <c r="M1869" s="31" t="s">
        <v>7703</v>
      </c>
      <c r="N1869" s="2" t="s">
        <v>8986</v>
      </c>
      <c r="O1869" s="2" t="s">
        <v>7705</v>
      </c>
      <c r="P1869" s="155" t="s">
        <v>7737</v>
      </c>
      <c r="Q1869" s="2" t="s">
        <v>10587</v>
      </c>
      <c r="R1869" s="202" t="s">
        <v>544</v>
      </c>
      <c r="S1869" s="159" t="s">
        <v>10752</v>
      </c>
      <c r="T1869" s="159">
        <v>6679</v>
      </c>
      <c r="U1869" s="159" t="s">
        <v>107</v>
      </c>
      <c r="V1869" s="3" t="s">
        <v>7709</v>
      </c>
      <c r="W1869" s="2">
        <v>900</v>
      </c>
      <c r="X1869" s="2"/>
      <c r="Y1869" s="2"/>
      <c r="Z1869" s="2"/>
      <c r="AA1869" s="2"/>
      <c r="AB1869" s="2"/>
      <c r="AC1869" s="2"/>
      <c r="AD1869" s="2"/>
      <c r="AE1869" s="2"/>
      <c r="AF1869" s="2"/>
      <c r="AG1869" s="2"/>
      <c r="AH1869" s="2"/>
      <c r="AI1869" s="2"/>
      <c r="AJ1869" s="2"/>
      <c r="AK1869" s="2"/>
      <c r="AL1869" s="2"/>
      <c r="AM1869" s="2"/>
      <c r="AN1869" s="2"/>
    </row>
    <row r="1870" spans="2:40">
      <c r="B1870" s="26">
        <v>3703</v>
      </c>
      <c r="C1870" s="26" t="str">
        <f t="shared" si="228"/>
        <v>Y</v>
      </c>
      <c r="D1870" s="26" t="b">
        <f t="shared" si="229"/>
        <v>1</v>
      </c>
      <c r="E1870" s="26" t="str">
        <f t="shared" si="230"/>
        <v>Y</v>
      </c>
      <c r="F1870" s="2" t="s">
        <v>10753</v>
      </c>
      <c r="G1870" s="2" t="str">
        <f t="shared" si="231"/>
        <v>ConTab_BOM_KP_Baseplates_3703</v>
      </c>
      <c r="H1870" s="16" t="s">
        <v>458</v>
      </c>
      <c r="I1870" s="16"/>
      <c r="J1870" s="16"/>
      <c r="K1870" s="31" t="s">
        <v>7701</v>
      </c>
      <c r="L1870" s="31" t="s">
        <v>7702</v>
      </c>
      <c r="M1870" s="31" t="s">
        <v>7703</v>
      </c>
      <c r="N1870" s="2" t="s">
        <v>8331</v>
      </c>
      <c r="O1870" s="2" t="s">
        <v>7705</v>
      </c>
      <c r="P1870" s="155" t="s">
        <v>7737</v>
      </c>
      <c r="Q1870" s="2" t="s">
        <v>10587</v>
      </c>
      <c r="R1870" s="202" t="s">
        <v>544</v>
      </c>
      <c r="S1870" s="159" t="s">
        <v>10754</v>
      </c>
      <c r="T1870" s="159">
        <v>6679</v>
      </c>
      <c r="U1870" s="159" t="s">
        <v>107</v>
      </c>
      <c r="V1870" s="3" t="s">
        <v>7709</v>
      </c>
      <c r="W1870" s="2">
        <v>900</v>
      </c>
      <c r="X1870" s="2"/>
      <c r="Y1870" s="2"/>
      <c r="Z1870" s="2"/>
      <c r="AA1870" s="2"/>
      <c r="AB1870" s="2"/>
      <c r="AC1870" s="2"/>
      <c r="AD1870" s="2"/>
      <c r="AE1870" s="2"/>
      <c r="AF1870" s="2"/>
      <c r="AG1870" s="2"/>
      <c r="AH1870" s="2"/>
      <c r="AI1870" s="2"/>
      <c r="AJ1870" s="2"/>
      <c r="AK1870" s="2"/>
      <c r="AL1870" s="2"/>
      <c r="AM1870" s="2"/>
      <c r="AN1870" s="2"/>
    </row>
    <row r="1871" spans="2:40">
      <c r="B1871" s="26">
        <v>3704</v>
      </c>
      <c r="C1871" s="26" t="str">
        <f t="shared" si="228"/>
        <v>Y</v>
      </c>
      <c r="D1871" s="26" t="b">
        <f t="shared" si="229"/>
        <v>1</v>
      </c>
      <c r="E1871" s="26" t="str">
        <f t="shared" si="230"/>
        <v>Y</v>
      </c>
      <c r="F1871" s="2" t="s">
        <v>10755</v>
      </c>
      <c r="G1871" s="2" t="str">
        <f t="shared" si="231"/>
        <v>ConTab_BOM_KP_Baseplates_3704</v>
      </c>
      <c r="H1871" s="16" t="s">
        <v>458</v>
      </c>
      <c r="I1871" s="16"/>
      <c r="J1871" s="16"/>
      <c r="K1871" s="31" t="s">
        <v>7701</v>
      </c>
      <c r="L1871" s="31" t="s">
        <v>7702</v>
      </c>
      <c r="M1871" s="31" t="s">
        <v>7703</v>
      </c>
      <c r="N1871" s="2" t="s">
        <v>8335</v>
      </c>
      <c r="O1871" s="2" t="s">
        <v>7705</v>
      </c>
      <c r="P1871" s="155" t="s">
        <v>7737</v>
      </c>
      <c r="Q1871" s="2" t="s">
        <v>10587</v>
      </c>
      <c r="R1871" s="202" t="s">
        <v>544</v>
      </c>
      <c r="S1871" s="159" t="s">
        <v>10756</v>
      </c>
      <c r="T1871" s="159">
        <v>6679</v>
      </c>
      <c r="U1871" s="159" t="s">
        <v>107</v>
      </c>
      <c r="V1871" s="3" t="s">
        <v>7709</v>
      </c>
      <c r="W1871" s="2">
        <v>900</v>
      </c>
      <c r="X1871" s="2"/>
      <c r="Y1871" s="2"/>
      <c r="Z1871" s="2"/>
      <c r="AA1871" s="2"/>
      <c r="AB1871" s="2"/>
      <c r="AC1871" s="2"/>
      <c r="AD1871" s="2"/>
      <c r="AE1871" s="2"/>
      <c r="AF1871" s="2"/>
      <c r="AG1871" s="2"/>
      <c r="AH1871" s="2"/>
      <c r="AI1871" s="2"/>
      <c r="AJ1871" s="2"/>
      <c r="AK1871" s="2"/>
      <c r="AL1871" s="2"/>
      <c r="AM1871" s="2"/>
      <c r="AN1871" s="2"/>
    </row>
    <row r="1872" spans="2:40">
      <c r="B1872" s="26">
        <v>3705</v>
      </c>
      <c r="C1872" s="26" t="str">
        <f t="shared" si="228"/>
        <v>Y</v>
      </c>
      <c r="D1872" s="26" t="b">
        <f t="shared" si="229"/>
        <v>1</v>
      </c>
      <c r="E1872" s="26" t="str">
        <f t="shared" si="230"/>
        <v>Y</v>
      </c>
      <c r="F1872" s="2" t="s">
        <v>10757</v>
      </c>
      <c r="G1872" s="2" t="str">
        <f t="shared" si="231"/>
        <v>ConTab_BOM_KP_Baseplates_3705</v>
      </c>
      <c r="H1872" s="16" t="s">
        <v>458</v>
      </c>
      <c r="I1872" s="16"/>
      <c r="J1872" s="16"/>
      <c r="K1872" s="31" t="s">
        <v>7701</v>
      </c>
      <c r="L1872" s="31" t="s">
        <v>7702</v>
      </c>
      <c r="M1872" s="31" t="s">
        <v>7703</v>
      </c>
      <c r="N1872" s="17" t="s">
        <v>9465</v>
      </c>
      <c r="O1872" s="2" t="s">
        <v>7705</v>
      </c>
      <c r="P1872" s="155" t="s">
        <v>7737</v>
      </c>
      <c r="Q1872" s="2" t="s">
        <v>10587</v>
      </c>
      <c r="R1872" s="202" t="s">
        <v>544</v>
      </c>
      <c r="S1872" s="159" t="s">
        <v>10758</v>
      </c>
      <c r="T1872" s="159">
        <v>7226</v>
      </c>
      <c r="U1872" s="159" t="s">
        <v>107</v>
      </c>
      <c r="V1872" s="3" t="s">
        <v>7709</v>
      </c>
      <c r="W1872" s="2">
        <v>1000</v>
      </c>
      <c r="X1872" s="2"/>
      <c r="Y1872" s="2"/>
      <c r="Z1872" s="2"/>
      <c r="AA1872" s="2"/>
      <c r="AB1872" s="2"/>
      <c r="AC1872" s="2"/>
      <c r="AD1872" s="2"/>
      <c r="AE1872" s="2"/>
      <c r="AF1872" s="2"/>
      <c r="AG1872" s="2"/>
      <c r="AH1872" s="2"/>
      <c r="AI1872" s="2"/>
      <c r="AJ1872" s="2"/>
      <c r="AK1872" s="2"/>
      <c r="AL1872" s="2"/>
      <c r="AM1872" s="2"/>
      <c r="AN1872" s="2"/>
    </row>
    <row r="1873" spans="2:40">
      <c r="B1873" s="26">
        <v>3706</v>
      </c>
      <c r="C1873" s="26" t="str">
        <f t="shared" si="228"/>
        <v>Y</v>
      </c>
      <c r="D1873" s="26" t="b">
        <f t="shared" si="229"/>
        <v>1</v>
      </c>
      <c r="E1873" s="26" t="str">
        <f t="shared" si="230"/>
        <v>Y</v>
      </c>
      <c r="F1873" s="2" t="s">
        <v>10759</v>
      </c>
      <c r="G1873" s="2" t="str">
        <f t="shared" si="231"/>
        <v>ConTab_BOM_KP_Baseplates_3706</v>
      </c>
      <c r="H1873" s="16" t="s">
        <v>458</v>
      </c>
      <c r="I1873" s="16"/>
      <c r="J1873" s="16"/>
      <c r="K1873" s="31" t="s">
        <v>7701</v>
      </c>
      <c r="L1873" s="31" t="s">
        <v>7702</v>
      </c>
      <c r="M1873" s="31" t="s">
        <v>7703</v>
      </c>
      <c r="N1873" s="17" t="s">
        <v>8338</v>
      </c>
      <c r="O1873" s="2" t="s">
        <v>7705</v>
      </c>
      <c r="P1873" s="155" t="s">
        <v>7737</v>
      </c>
      <c r="Q1873" s="2" t="s">
        <v>10587</v>
      </c>
      <c r="R1873" s="202" t="s">
        <v>544</v>
      </c>
      <c r="S1873" s="159" t="s">
        <v>10760</v>
      </c>
      <c r="T1873" s="159">
        <v>7226</v>
      </c>
      <c r="U1873" s="159" t="s">
        <v>107</v>
      </c>
      <c r="V1873" s="3" t="s">
        <v>7709</v>
      </c>
      <c r="W1873" s="2">
        <v>1000</v>
      </c>
      <c r="X1873" s="2"/>
      <c r="Y1873" s="2"/>
      <c r="Z1873" s="2"/>
      <c r="AA1873" s="2"/>
      <c r="AB1873" s="2"/>
      <c r="AC1873" s="2"/>
      <c r="AD1873" s="2"/>
      <c r="AE1873" s="2"/>
      <c r="AF1873" s="2"/>
      <c r="AG1873" s="2"/>
      <c r="AH1873" s="2"/>
      <c r="AI1873" s="2"/>
      <c r="AJ1873" s="2"/>
      <c r="AK1873" s="2"/>
      <c r="AL1873" s="2"/>
      <c r="AM1873" s="2"/>
      <c r="AN1873" s="2"/>
    </row>
    <row r="1874" spans="2:40">
      <c r="B1874" s="26">
        <v>3707</v>
      </c>
      <c r="C1874" s="26" t="str">
        <f t="shared" si="228"/>
        <v>Y</v>
      </c>
      <c r="D1874" s="26" t="b">
        <f t="shared" si="229"/>
        <v>1</v>
      </c>
      <c r="E1874" s="26" t="str">
        <f t="shared" si="230"/>
        <v>Y</v>
      </c>
      <c r="F1874" s="2" t="s">
        <v>10761</v>
      </c>
      <c r="G1874" s="2" t="str">
        <f t="shared" si="231"/>
        <v>ConTab_BOM_KP_Baseplates_3707</v>
      </c>
      <c r="H1874" s="16" t="s">
        <v>458</v>
      </c>
      <c r="I1874" s="16"/>
      <c r="J1874" s="16"/>
      <c r="K1874" s="31" t="s">
        <v>7701</v>
      </c>
      <c r="L1874" s="31" t="s">
        <v>7702</v>
      </c>
      <c r="M1874" s="31" t="s">
        <v>7703</v>
      </c>
      <c r="N1874" s="8" t="s">
        <v>9743</v>
      </c>
      <c r="O1874" s="2" t="s">
        <v>7705</v>
      </c>
      <c r="P1874" s="155" t="s">
        <v>7737</v>
      </c>
      <c r="Q1874" s="2" t="s">
        <v>10587</v>
      </c>
      <c r="R1874" s="202" t="s">
        <v>544</v>
      </c>
      <c r="S1874" s="159" t="s">
        <v>10762</v>
      </c>
      <c r="T1874" s="159">
        <v>7226</v>
      </c>
      <c r="U1874" s="159" t="s">
        <v>107</v>
      </c>
      <c r="V1874" s="3" t="s">
        <v>7709</v>
      </c>
      <c r="W1874" s="2">
        <v>1000</v>
      </c>
      <c r="X1874" s="2"/>
      <c r="Y1874" s="2"/>
      <c r="Z1874" s="2"/>
      <c r="AA1874" s="2"/>
      <c r="AB1874" s="2"/>
      <c r="AC1874" s="2"/>
      <c r="AD1874" s="2"/>
      <c r="AE1874" s="2"/>
      <c r="AF1874" s="2"/>
      <c r="AG1874" s="2"/>
      <c r="AH1874" s="2"/>
      <c r="AI1874" s="2"/>
      <c r="AJ1874" s="2"/>
      <c r="AK1874" s="2"/>
      <c r="AL1874" s="2"/>
      <c r="AM1874" s="2"/>
      <c r="AN1874" s="2"/>
    </row>
    <row r="1875" spans="2:40">
      <c r="B1875" s="26">
        <v>3708</v>
      </c>
      <c r="C1875" s="26" t="str">
        <f t="shared" si="228"/>
        <v>Y</v>
      </c>
      <c r="D1875" s="26" t="b">
        <f t="shared" si="229"/>
        <v>1</v>
      </c>
      <c r="E1875" s="26" t="str">
        <f t="shared" si="230"/>
        <v>Y</v>
      </c>
      <c r="F1875" s="2" t="s">
        <v>10763</v>
      </c>
      <c r="G1875" s="2" t="str">
        <f t="shared" si="231"/>
        <v>ConTab_BOM_KP_Baseplates_3708</v>
      </c>
      <c r="H1875" s="16" t="s">
        <v>458</v>
      </c>
      <c r="I1875" s="16"/>
      <c r="J1875" s="16"/>
      <c r="K1875" s="31" t="s">
        <v>7701</v>
      </c>
      <c r="L1875" s="31" t="s">
        <v>7702</v>
      </c>
      <c r="M1875" s="31" t="s">
        <v>7703</v>
      </c>
      <c r="N1875" s="8" t="s">
        <v>10471</v>
      </c>
      <c r="O1875" s="2" t="s">
        <v>7705</v>
      </c>
      <c r="P1875" s="155" t="s">
        <v>7737</v>
      </c>
      <c r="Q1875" s="2" t="s">
        <v>10587</v>
      </c>
      <c r="R1875" s="202" t="s">
        <v>544</v>
      </c>
      <c r="S1875" s="159" t="s">
        <v>10764</v>
      </c>
      <c r="T1875" s="159">
        <v>7226</v>
      </c>
      <c r="U1875" s="159" t="s">
        <v>107</v>
      </c>
      <c r="V1875" s="3" t="s">
        <v>7709</v>
      </c>
      <c r="W1875" s="2">
        <v>1200</v>
      </c>
      <c r="X1875" s="2"/>
      <c r="Y1875" s="2"/>
      <c r="Z1875" s="2"/>
      <c r="AA1875" s="2"/>
      <c r="AB1875" s="2"/>
      <c r="AC1875" s="2"/>
      <c r="AD1875" s="2"/>
      <c r="AE1875" s="2"/>
      <c r="AF1875" s="2"/>
      <c r="AG1875" s="2"/>
      <c r="AH1875" s="2"/>
      <c r="AI1875" s="2"/>
      <c r="AJ1875" s="2"/>
      <c r="AK1875" s="2"/>
      <c r="AL1875" s="2"/>
      <c r="AM1875" s="2"/>
      <c r="AN1875" s="2"/>
    </row>
    <row r="1876" spans="2:40">
      <c r="B1876" s="26">
        <v>3721</v>
      </c>
      <c r="C1876" s="26" t="str">
        <f t="shared" si="228"/>
        <v>Y</v>
      </c>
      <c r="D1876" s="26" t="b">
        <f t="shared" si="229"/>
        <v>0</v>
      </c>
      <c r="E1876" s="26" t="str">
        <f t="shared" si="230"/>
        <v>N</v>
      </c>
      <c r="F1876" s="2" t="s">
        <v>10765</v>
      </c>
      <c r="G1876" s="2" t="str">
        <f t="shared" si="231"/>
        <v/>
      </c>
      <c r="H1876" s="16" t="s">
        <v>458</v>
      </c>
      <c r="I1876" s="16"/>
      <c r="J1876" s="16"/>
      <c r="K1876" s="31" t="s">
        <v>7701</v>
      </c>
      <c r="L1876" s="31" t="s">
        <v>7702</v>
      </c>
      <c r="M1876" s="31" t="s">
        <v>7703</v>
      </c>
      <c r="N1876" s="2" t="s">
        <v>8954</v>
      </c>
      <c r="O1876" s="2" t="s">
        <v>7705</v>
      </c>
      <c r="P1876" s="155" t="s">
        <v>7788</v>
      </c>
      <c r="Q1876" s="2" t="s">
        <v>10587</v>
      </c>
      <c r="R1876" s="202" t="s">
        <v>544</v>
      </c>
      <c r="S1876" s="159" t="s">
        <v>10766</v>
      </c>
      <c r="T1876" s="159">
        <v>5863</v>
      </c>
      <c r="U1876" s="159" t="s">
        <v>107</v>
      </c>
      <c r="V1876" s="3" t="s">
        <v>7709</v>
      </c>
      <c r="W1876" s="2">
        <v>650</v>
      </c>
      <c r="X1876" s="2"/>
      <c r="Y1876" s="2"/>
      <c r="Z1876" s="2"/>
      <c r="AA1876" s="2"/>
      <c r="AB1876" s="2"/>
      <c r="AC1876" s="2"/>
      <c r="AD1876" s="2"/>
      <c r="AE1876" s="2"/>
      <c r="AF1876" s="2"/>
      <c r="AG1876" s="2"/>
      <c r="AH1876" s="2"/>
      <c r="AI1876" s="2"/>
      <c r="AJ1876" s="2"/>
      <c r="AK1876" s="2"/>
      <c r="AL1876" s="2"/>
      <c r="AM1876" s="2"/>
      <c r="AN1876" s="2"/>
    </row>
    <row r="1877" spans="2:40">
      <c r="B1877" s="26">
        <v>3722</v>
      </c>
      <c r="C1877" s="26" t="str">
        <f t="shared" si="228"/>
        <v>Y</v>
      </c>
      <c r="D1877" s="26" t="b">
        <f t="shared" si="229"/>
        <v>0</v>
      </c>
      <c r="E1877" s="26" t="str">
        <f t="shared" si="230"/>
        <v>N</v>
      </c>
      <c r="F1877" s="2" t="s">
        <v>10767</v>
      </c>
      <c r="G1877" s="2" t="str">
        <f t="shared" si="231"/>
        <v/>
      </c>
      <c r="H1877" s="16" t="s">
        <v>458</v>
      </c>
      <c r="I1877" s="16"/>
      <c r="J1877" s="16"/>
      <c r="K1877" s="31" t="s">
        <v>7701</v>
      </c>
      <c r="L1877" s="31" t="s">
        <v>7702</v>
      </c>
      <c r="M1877" s="31" t="s">
        <v>7703</v>
      </c>
      <c r="N1877" s="2" t="s">
        <v>8958</v>
      </c>
      <c r="O1877" s="2" t="s">
        <v>7705</v>
      </c>
      <c r="P1877" s="155" t="s">
        <v>7788</v>
      </c>
      <c r="Q1877" s="2" t="s">
        <v>10587</v>
      </c>
      <c r="R1877" s="202" t="s">
        <v>544</v>
      </c>
      <c r="S1877" s="159" t="s">
        <v>10766</v>
      </c>
      <c r="T1877" s="159">
        <v>5863</v>
      </c>
      <c r="U1877" s="159" t="s">
        <v>107</v>
      </c>
      <c r="V1877" s="3" t="s">
        <v>7709</v>
      </c>
      <c r="W1877" s="2">
        <v>900</v>
      </c>
      <c r="X1877" s="2"/>
      <c r="Y1877" s="2"/>
      <c r="Z1877" s="2"/>
      <c r="AA1877" s="2"/>
      <c r="AB1877" s="2"/>
      <c r="AC1877" s="2"/>
      <c r="AD1877" s="2"/>
      <c r="AE1877" s="2"/>
      <c r="AF1877" s="2"/>
      <c r="AG1877" s="2"/>
      <c r="AH1877" s="2"/>
      <c r="AI1877" s="2"/>
      <c r="AJ1877" s="2"/>
      <c r="AK1877" s="2"/>
      <c r="AL1877" s="2"/>
      <c r="AM1877" s="2"/>
      <c r="AN1877" s="2"/>
    </row>
    <row r="1878" spans="2:40">
      <c r="B1878" s="26">
        <v>3723</v>
      </c>
      <c r="C1878" s="26" t="str">
        <f t="shared" si="228"/>
        <v>Y</v>
      </c>
      <c r="D1878" s="26" t="b">
        <f t="shared" si="229"/>
        <v>0</v>
      </c>
      <c r="E1878" s="26" t="str">
        <f t="shared" si="230"/>
        <v>N</v>
      </c>
      <c r="F1878" s="2" t="s">
        <v>10768</v>
      </c>
      <c r="G1878" s="2" t="str">
        <f t="shared" si="231"/>
        <v/>
      </c>
      <c r="H1878" s="16" t="s">
        <v>458</v>
      </c>
      <c r="I1878" s="16"/>
      <c r="J1878" s="16"/>
      <c r="K1878" s="31" t="s">
        <v>7701</v>
      </c>
      <c r="L1878" s="31" t="s">
        <v>7702</v>
      </c>
      <c r="M1878" s="31" t="s">
        <v>7703</v>
      </c>
      <c r="N1878" s="2" t="s">
        <v>8326</v>
      </c>
      <c r="O1878" s="2" t="s">
        <v>7705</v>
      </c>
      <c r="P1878" s="155" t="s">
        <v>7788</v>
      </c>
      <c r="Q1878" s="2" t="s">
        <v>10587</v>
      </c>
      <c r="R1878" s="202" t="s">
        <v>544</v>
      </c>
      <c r="S1878" s="159" t="s">
        <v>10769</v>
      </c>
      <c r="T1878" s="159">
        <v>5728</v>
      </c>
      <c r="U1878" s="159" t="s">
        <v>107</v>
      </c>
      <c r="V1878" s="3" t="s">
        <v>7709</v>
      </c>
      <c r="W1878" s="2">
        <v>900</v>
      </c>
      <c r="X1878" s="2"/>
      <c r="Y1878" s="2"/>
      <c r="Z1878" s="2"/>
      <c r="AA1878" s="2"/>
      <c r="AB1878" s="2"/>
      <c r="AC1878" s="2"/>
      <c r="AD1878" s="2"/>
      <c r="AE1878" s="2"/>
      <c r="AF1878" s="2"/>
      <c r="AG1878" s="2"/>
      <c r="AH1878" s="2"/>
      <c r="AI1878" s="2"/>
      <c r="AJ1878" s="2"/>
      <c r="AK1878" s="2"/>
      <c r="AL1878" s="2"/>
      <c r="AM1878" s="2"/>
      <c r="AN1878" s="2"/>
    </row>
    <row r="1879" spans="2:40">
      <c r="B1879" s="26">
        <v>3724</v>
      </c>
      <c r="C1879" s="26" t="str">
        <f t="shared" si="228"/>
        <v>Y</v>
      </c>
      <c r="D1879" s="26" t="b">
        <f t="shared" si="229"/>
        <v>0</v>
      </c>
      <c r="E1879" s="26" t="str">
        <f t="shared" si="230"/>
        <v>N</v>
      </c>
      <c r="F1879" s="2" t="s">
        <v>10770</v>
      </c>
      <c r="G1879" s="2" t="str">
        <f t="shared" si="231"/>
        <v/>
      </c>
      <c r="H1879" s="16" t="s">
        <v>458</v>
      </c>
      <c r="I1879" s="16"/>
      <c r="J1879" s="16"/>
      <c r="K1879" s="31" t="s">
        <v>7701</v>
      </c>
      <c r="L1879" s="31" t="s">
        <v>7702</v>
      </c>
      <c r="M1879" s="31" t="s">
        <v>7703</v>
      </c>
      <c r="N1879" s="2" t="s">
        <v>8329</v>
      </c>
      <c r="O1879" s="2" t="s">
        <v>7705</v>
      </c>
      <c r="P1879" s="155" t="s">
        <v>7788</v>
      </c>
      <c r="Q1879" s="2" t="s">
        <v>10587</v>
      </c>
      <c r="R1879" s="202" t="s">
        <v>544</v>
      </c>
      <c r="S1879" s="159" t="s">
        <v>10769</v>
      </c>
      <c r="T1879" s="159">
        <v>5728</v>
      </c>
      <c r="U1879" s="159" t="s">
        <v>107</v>
      </c>
      <c r="V1879" s="3" t="s">
        <v>7709</v>
      </c>
      <c r="W1879" s="2">
        <v>900</v>
      </c>
      <c r="X1879" s="2"/>
      <c r="Y1879" s="2"/>
      <c r="Z1879" s="2"/>
      <c r="AA1879" s="2"/>
      <c r="AB1879" s="2"/>
      <c r="AC1879" s="2"/>
      <c r="AD1879" s="2"/>
      <c r="AE1879" s="2"/>
      <c r="AF1879" s="2"/>
      <c r="AG1879" s="2"/>
      <c r="AH1879" s="2"/>
      <c r="AI1879" s="2"/>
      <c r="AJ1879" s="2"/>
      <c r="AK1879" s="2"/>
      <c r="AL1879" s="2"/>
      <c r="AM1879" s="2"/>
      <c r="AN1879" s="2"/>
    </row>
    <row r="1880" spans="2:40">
      <c r="B1880" s="26">
        <v>3725</v>
      </c>
      <c r="C1880" s="26" t="str">
        <f t="shared" si="228"/>
        <v>Y</v>
      </c>
      <c r="D1880" s="26" t="b">
        <f t="shared" si="229"/>
        <v>0</v>
      </c>
      <c r="E1880" s="26" t="str">
        <f t="shared" si="230"/>
        <v>N</v>
      </c>
      <c r="F1880" s="2" t="s">
        <v>10771</v>
      </c>
      <c r="G1880" s="2" t="str">
        <f t="shared" si="231"/>
        <v/>
      </c>
      <c r="H1880" s="16" t="s">
        <v>458</v>
      </c>
      <c r="I1880" s="16"/>
      <c r="J1880" s="16"/>
      <c r="K1880" s="31" t="s">
        <v>7701</v>
      </c>
      <c r="L1880" s="31" t="s">
        <v>7702</v>
      </c>
      <c r="M1880" s="31" t="s">
        <v>7703</v>
      </c>
      <c r="N1880" s="2" t="s">
        <v>8982</v>
      </c>
      <c r="O1880" s="2" t="s">
        <v>7705</v>
      </c>
      <c r="P1880" s="155" t="s">
        <v>7788</v>
      </c>
      <c r="Q1880" s="2" t="s">
        <v>10587</v>
      </c>
      <c r="R1880" s="202" t="s">
        <v>544</v>
      </c>
      <c r="S1880" s="159" t="s">
        <v>10772</v>
      </c>
      <c r="T1880" s="159">
        <v>7226</v>
      </c>
      <c r="U1880" s="159" t="s">
        <v>107</v>
      </c>
      <c r="V1880" s="3" t="s">
        <v>7709</v>
      </c>
      <c r="W1880" s="2">
        <v>900</v>
      </c>
      <c r="X1880" s="2"/>
      <c r="Y1880" s="2"/>
      <c r="Z1880" s="2"/>
      <c r="AA1880" s="2"/>
      <c r="AB1880" s="2"/>
      <c r="AC1880" s="2"/>
      <c r="AD1880" s="2"/>
      <c r="AE1880" s="2"/>
      <c r="AF1880" s="2"/>
      <c r="AG1880" s="2"/>
      <c r="AH1880" s="2"/>
      <c r="AI1880" s="2"/>
      <c r="AJ1880" s="2"/>
      <c r="AK1880" s="2"/>
      <c r="AL1880" s="2"/>
      <c r="AM1880" s="2"/>
      <c r="AN1880" s="2"/>
    </row>
    <row r="1881" spans="2:40">
      <c r="B1881" s="26">
        <v>3726</v>
      </c>
      <c r="C1881" s="26" t="str">
        <f t="shared" si="228"/>
        <v>Y</v>
      </c>
      <c r="D1881" s="26" t="b">
        <f t="shared" si="229"/>
        <v>0</v>
      </c>
      <c r="E1881" s="26" t="str">
        <f t="shared" si="230"/>
        <v>N</v>
      </c>
      <c r="F1881" s="2" t="s">
        <v>10773</v>
      </c>
      <c r="G1881" s="2" t="str">
        <f t="shared" si="231"/>
        <v/>
      </c>
      <c r="H1881" s="16" t="s">
        <v>458</v>
      </c>
      <c r="I1881" s="16"/>
      <c r="J1881" s="16"/>
      <c r="K1881" s="31" t="s">
        <v>7701</v>
      </c>
      <c r="L1881" s="31" t="s">
        <v>7702</v>
      </c>
      <c r="M1881" s="31" t="s">
        <v>7703</v>
      </c>
      <c r="N1881" s="2" t="s">
        <v>8986</v>
      </c>
      <c r="O1881" s="2" t="s">
        <v>7705</v>
      </c>
      <c r="P1881" s="155" t="s">
        <v>7788</v>
      </c>
      <c r="Q1881" s="2" t="s">
        <v>10587</v>
      </c>
      <c r="R1881" s="202" t="s">
        <v>544</v>
      </c>
      <c r="S1881" s="159" t="s">
        <v>10774</v>
      </c>
      <c r="T1881" s="159">
        <v>7226</v>
      </c>
      <c r="U1881" s="159" t="s">
        <v>107</v>
      </c>
      <c r="V1881" s="3" t="s">
        <v>7709</v>
      </c>
      <c r="W1881" s="2">
        <v>900</v>
      </c>
      <c r="X1881" s="2"/>
      <c r="Y1881" s="2"/>
      <c r="Z1881" s="2"/>
      <c r="AA1881" s="2"/>
      <c r="AB1881" s="2"/>
      <c r="AC1881" s="2"/>
      <c r="AD1881" s="2"/>
      <c r="AE1881" s="2"/>
      <c r="AF1881" s="2"/>
      <c r="AG1881" s="2"/>
      <c r="AH1881" s="2"/>
      <c r="AI1881" s="2"/>
      <c r="AJ1881" s="2"/>
      <c r="AK1881" s="2"/>
      <c r="AL1881" s="2"/>
      <c r="AM1881" s="2"/>
      <c r="AN1881" s="2"/>
    </row>
    <row r="1882" spans="2:40">
      <c r="B1882" s="26">
        <v>3727</v>
      </c>
      <c r="C1882" s="26" t="str">
        <f t="shared" si="228"/>
        <v>Y</v>
      </c>
      <c r="D1882" s="26" t="b">
        <f t="shared" si="229"/>
        <v>0</v>
      </c>
      <c r="E1882" s="26" t="str">
        <f t="shared" si="230"/>
        <v>N</v>
      </c>
      <c r="F1882" s="2" t="s">
        <v>10775</v>
      </c>
      <c r="G1882" s="2" t="str">
        <f t="shared" si="231"/>
        <v/>
      </c>
      <c r="H1882" s="16" t="s">
        <v>458</v>
      </c>
      <c r="I1882" s="16"/>
      <c r="J1882" s="16"/>
      <c r="K1882" s="31" t="s">
        <v>7701</v>
      </c>
      <c r="L1882" s="31" t="s">
        <v>7702</v>
      </c>
      <c r="M1882" s="31" t="s">
        <v>7703</v>
      </c>
      <c r="N1882" s="2" t="s">
        <v>8331</v>
      </c>
      <c r="O1882" s="2" t="s">
        <v>7705</v>
      </c>
      <c r="P1882" s="155" t="s">
        <v>7788</v>
      </c>
      <c r="Q1882" s="2" t="s">
        <v>10587</v>
      </c>
      <c r="R1882" s="202" t="s">
        <v>544</v>
      </c>
      <c r="S1882" s="159" t="s">
        <v>10776</v>
      </c>
      <c r="T1882" s="159">
        <v>7226</v>
      </c>
      <c r="U1882" s="159" t="s">
        <v>107</v>
      </c>
      <c r="V1882" s="3" t="s">
        <v>7709</v>
      </c>
      <c r="W1882" s="2">
        <v>900</v>
      </c>
      <c r="X1882" s="2"/>
      <c r="Y1882" s="2"/>
      <c r="Z1882" s="2"/>
      <c r="AA1882" s="2"/>
      <c r="AB1882" s="2"/>
      <c r="AC1882" s="2"/>
      <c r="AD1882" s="2"/>
      <c r="AE1882" s="2"/>
      <c r="AF1882" s="2"/>
      <c r="AG1882" s="2"/>
      <c r="AH1882" s="2"/>
      <c r="AI1882" s="2"/>
      <c r="AJ1882" s="2"/>
      <c r="AK1882" s="2"/>
      <c r="AL1882" s="2"/>
      <c r="AM1882" s="2"/>
      <c r="AN1882" s="2"/>
    </row>
    <row r="1883" spans="2:40">
      <c r="B1883" s="26">
        <v>3728</v>
      </c>
      <c r="C1883" s="26" t="str">
        <f t="shared" si="228"/>
        <v>Y</v>
      </c>
      <c r="D1883" s="26" t="b">
        <f t="shared" si="229"/>
        <v>0</v>
      </c>
      <c r="E1883" s="26" t="str">
        <f t="shared" si="230"/>
        <v>N</v>
      </c>
      <c r="F1883" s="2" t="s">
        <v>10777</v>
      </c>
      <c r="G1883" s="2" t="str">
        <f t="shared" si="231"/>
        <v/>
      </c>
      <c r="H1883" s="16" t="s">
        <v>458</v>
      </c>
      <c r="I1883" s="16"/>
      <c r="J1883" s="16"/>
      <c r="K1883" s="31" t="s">
        <v>7701</v>
      </c>
      <c r="L1883" s="31" t="s">
        <v>7702</v>
      </c>
      <c r="M1883" s="31" t="s">
        <v>7703</v>
      </c>
      <c r="N1883" s="2" t="s">
        <v>8335</v>
      </c>
      <c r="O1883" s="2" t="s">
        <v>7705</v>
      </c>
      <c r="P1883" s="155" t="s">
        <v>7788</v>
      </c>
      <c r="Q1883" s="2" t="s">
        <v>10587</v>
      </c>
      <c r="R1883" s="202" t="s">
        <v>544</v>
      </c>
      <c r="S1883" s="159" t="s">
        <v>10778</v>
      </c>
      <c r="T1883" s="159">
        <v>7226</v>
      </c>
      <c r="U1883" s="159" t="s">
        <v>107</v>
      </c>
      <c r="V1883" s="3" t="s">
        <v>7709</v>
      </c>
      <c r="W1883" s="2">
        <v>900</v>
      </c>
      <c r="X1883" s="2"/>
      <c r="Y1883" s="2"/>
      <c r="Z1883" s="2"/>
      <c r="AA1883" s="2"/>
      <c r="AB1883" s="2"/>
      <c r="AC1883" s="2"/>
      <c r="AD1883" s="2"/>
      <c r="AE1883" s="2"/>
      <c r="AF1883" s="2"/>
      <c r="AG1883" s="2"/>
      <c r="AH1883" s="2"/>
      <c r="AI1883" s="2"/>
      <c r="AJ1883" s="2"/>
      <c r="AK1883" s="2"/>
      <c r="AL1883" s="2"/>
      <c r="AM1883" s="2"/>
      <c r="AN1883" s="2"/>
    </row>
    <row r="1884" spans="2:40">
      <c r="B1884" s="26">
        <v>3729</v>
      </c>
      <c r="C1884" s="26" t="str">
        <f t="shared" si="228"/>
        <v>Y</v>
      </c>
      <c r="D1884" s="26" t="b">
        <f t="shared" si="229"/>
        <v>0</v>
      </c>
      <c r="E1884" s="26" t="str">
        <f t="shared" si="230"/>
        <v>N</v>
      </c>
      <c r="F1884" s="2" t="s">
        <v>10779</v>
      </c>
      <c r="G1884" s="2" t="str">
        <f t="shared" si="231"/>
        <v/>
      </c>
      <c r="H1884" s="16" t="s">
        <v>458</v>
      </c>
      <c r="I1884" s="16"/>
      <c r="J1884" s="16"/>
      <c r="K1884" s="31" t="s">
        <v>7701</v>
      </c>
      <c r="L1884" s="31" t="s">
        <v>7702</v>
      </c>
      <c r="M1884" s="31" t="s">
        <v>7703</v>
      </c>
      <c r="N1884" s="17" t="s">
        <v>9465</v>
      </c>
      <c r="O1884" s="2" t="s">
        <v>7705</v>
      </c>
      <c r="P1884" s="155" t="s">
        <v>7788</v>
      </c>
      <c r="Q1884" s="2" t="s">
        <v>10587</v>
      </c>
      <c r="R1884" s="202" t="s">
        <v>544</v>
      </c>
      <c r="S1884" s="159" t="s">
        <v>10780</v>
      </c>
      <c r="T1884" s="159">
        <v>7770</v>
      </c>
      <c r="U1884" s="159" t="s">
        <v>107</v>
      </c>
      <c r="V1884" s="3" t="s">
        <v>7709</v>
      </c>
      <c r="W1884" s="2">
        <v>1000</v>
      </c>
      <c r="X1884" s="2"/>
      <c r="Y1884" s="2"/>
      <c r="Z1884" s="2"/>
      <c r="AA1884" s="2"/>
      <c r="AB1884" s="2"/>
      <c r="AC1884" s="2"/>
      <c r="AD1884" s="2"/>
      <c r="AE1884" s="2"/>
      <c r="AF1884" s="2"/>
      <c r="AG1884" s="2"/>
      <c r="AH1884" s="2"/>
      <c r="AI1884" s="2"/>
      <c r="AJ1884" s="2"/>
      <c r="AK1884" s="2"/>
      <c r="AL1884" s="2"/>
      <c r="AM1884" s="2"/>
      <c r="AN1884" s="2"/>
    </row>
    <row r="1885" spans="2:40">
      <c r="B1885" s="26">
        <v>3730</v>
      </c>
      <c r="C1885" s="26" t="str">
        <f t="shared" si="228"/>
        <v>Y</v>
      </c>
      <c r="D1885" s="26" t="b">
        <f t="shared" si="229"/>
        <v>0</v>
      </c>
      <c r="E1885" s="26" t="str">
        <f t="shared" si="230"/>
        <v>N</v>
      </c>
      <c r="F1885" s="2" t="s">
        <v>10781</v>
      </c>
      <c r="G1885" s="2" t="str">
        <f t="shared" si="231"/>
        <v/>
      </c>
      <c r="H1885" s="16" t="s">
        <v>458</v>
      </c>
      <c r="I1885" s="16"/>
      <c r="J1885" s="16"/>
      <c r="K1885" s="31" t="s">
        <v>7701</v>
      </c>
      <c r="L1885" s="31" t="s">
        <v>7702</v>
      </c>
      <c r="M1885" s="31" t="s">
        <v>7703</v>
      </c>
      <c r="N1885" s="17" t="s">
        <v>8338</v>
      </c>
      <c r="O1885" s="2" t="s">
        <v>7705</v>
      </c>
      <c r="P1885" s="155" t="s">
        <v>7788</v>
      </c>
      <c r="Q1885" s="2" t="s">
        <v>10587</v>
      </c>
      <c r="R1885" s="202" t="s">
        <v>544</v>
      </c>
      <c r="S1885" s="159" t="s">
        <v>10782</v>
      </c>
      <c r="T1885" s="159">
        <v>7770</v>
      </c>
      <c r="U1885" s="159" t="s">
        <v>107</v>
      </c>
      <c r="V1885" s="3" t="s">
        <v>7709</v>
      </c>
      <c r="W1885" s="2">
        <v>1000</v>
      </c>
      <c r="X1885" s="2"/>
      <c r="Y1885" s="2"/>
      <c r="Z1885" s="2"/>
      <c r="AA1885" s="2"/>
      <c r="AB1885" s="2"/>
      <c r="AC1885" s="2"/>
      <c r="AD1885" s="2"/>
      <c r="AE1885" s="2"/>
      <c r="AF1885" s="2"/>
      <c r="AG1885" s="2"/>
      <c r="AH1885" s="2"/>
      <c r="AI1885" s="2"/>
      <c r="AJ1885" s="2"/>
      <c r="AK1885" s="2"/>
      <c r="AL1885" s="2"/>
      <c r="AM1885" s="2"/>
      <c r="AN1885" s="2"/>
    </row>
    <row r="1886" spans="2:40">
      <c r="B1886" s="26">
        <v>3731</v>
      </c>
      <c r="C1886" s="26" t="str">
        <f t="shared" si="228"/>
        <v>Y</v>
      </c>
      <c r="D1886" s="26" t="b">
        <f t="shared" si="229"/>
        <v>0</v>
      </c>
      <c r="E1886" s="26" t="str">
        <f t="shared" si="230"/>
        <v>N</v>
      </c>
      <c r="F1886" s="2" t="s">
        <v>10783</v>
      </c>
      <c r="G1886" s="2" t="str">
        <f t="shared" si="231"/>
        <v/>
      </c>
      <c r="H1886" s="16" t="s">
        <v>458</v>
      </c>
      <c r="I1886" s="16"/>
      <c r="J1886" s="16"/>
      <c r="K1886" s="31" t="s">
        <v>7701</v>
      </c>
      <c r="L1886" s="31" t="s">
        <v>7702</v>
      </c>
      <c r="M1886" s="31" t="s">
        <v>7703</v>
      </c>
      <c r="N1886" s="8" t="s">
        <v>9743</v>
      </c>
      <c r="O1886" s="2" t="s">
        <v>7705</v>
      </c>
      <c r="P1886" s="155" t="s">
        <v>7788</v>
      </c>
      <c r="Q1886" s="2" t="s">
        <v>10587</v>
      </c>
      <c r="R1886" s="202" t="s">
        <v>544</v>
      </c>
      <c r="S1886" s="159" t="s">
        <v>10784</v>
      </c>
      <c r="T1886" s="159">
        <v>7770</v>
      </c>
      <c r="U1886" s="159" t="s">
        <v>107</v>
      </c>
      <c r="V1886" s="3" t="s">
        <v>7709</v>
      </c>
      <c r="W1886" s="2">
        <v>1000</v>
      </c>
      <c r="X1886" s="2"/>
      <c r="Y1886" s="2"/>
      <c r="Z1886" s="2"/>
      <c r="AA1886" s="2"/>
      <c r="AB1886" s="2"/>
      <c r="AC1886" s="2"/>
      <c r="AD1886" s="2"/>
      <c r="AE1886" s="2"/>
      <c r="AF1886" s="2"/>
      <c r="AG1886" s="2"/>
      <c r="AH1886" s="2"/>
      <c r="AI1886" s="2"/>
      <c r="AJ1886" s="2"/>
      <c r="AK1886" s="2"/>
      <c r="AL1886" s="2"/>
      <c r="AM1886" s="2"/>
      <c r="AN1886" s="2"/>
    </row>
    <row r="1887" spans="2:40">
      <c r="B1887" s="26">
        <v>3732</v>
      </c>
      <c r="C1887" s="26" t="str">
        <f t="shared" si="228"/>
        <v>Y</v>
      </c>
      <c r="D1887" s="26" t="b">
        <f t="shared" si="229"/>
        <v>0</v>
      </c>
      <c r="E1887" s="26" t="str">
        <f t="shared" si="230"/>
        <v>N</v>
      </c>
      <c r="F1887" s="2" t="s">
        <v>10785</v>
      </c>
      <c r="G1887" s="2" t="str">
        <f t="shared" si="231"/>
        <v/>
      </c>
      <c r="H1887" s="16" t="s">
        <v>458</v>
      </c>
      <c r="I1887" s="16"/>
      <c r="J1887" s="16"/>
      <c r="K1887" s="31" t="s">
        <v>7701</v>
      </c>
      <c r="L1887" s="31" t="s">
        <v>7702</v>
      </c>
      <c r="M1887" s="31" t="s">
        <v>7703</v>
      </c>
      <c r="N1887" s="8" t="s">
        <v>10471</v>
      </c>
      <c r="O1887" s="2" t="s">
        <v>7705</v>
      </c>
      <c r="P1887" s="155" t="s">
        <v>7788</v>
      </c>
      <c r="Q1887" s="2" t="s">
        <v>10587</v>
      </c>
      <c r="R1887" s="202" t="s">
        <v>544</v>
      </c>
      <c r="S1887" s="159" t="s">
        <v>10786</v>
      </c>
      <c r="T1887" s="159">
        <v>7770</v>
      </c>
      <c r="U1887" s="159" t="s">
        <v>107</v>
      </c>
      <c r="V1887" s="3" t="s">
        <v>7709</v>
      </c>
      <c r="W1887" s="2">
        <v>1200</v>
      </c>
      <c r="X1887" s="2"/>
      <c r="Y1887" s="2"/>
      <c r="Z1887" s="2"/>
      <c r="AA1887" s="2"/>
      <c r="AB1887" s="2"/>
      <c r="AC1887" s="2"/>
      <c r="AD1887" s="2"/>
      <c r="AE1887" s="2"/>
      <c r="AF1887" s="2"/>
      <c r="AG1887" s="2"/>
      <c r="AH1887" s="2"/>
      <c r="AI1887" s="2"/>
      <c r="AJ1887" s="2"/>
      <c r="AK1887" s="2"/>
      <c r="AL1887" s="2"/>
      <c r="AM1887" s="2"/>
      <c r="AN1887" s="2"/>
    </row>
    <row r="1888" spans="2:40">
      <c r="B1888" s="26">
        <v>3745</v>
      </c>
      <c r="C1888" s="26" t="str">
        <f t="shared" si="228"/>
        <v>Y</v>
      </c>
      <c r="D1888" s="26" t="b">
        <f t="shared" si="229"/>
        <v>1</v>
      </c>
      <c r="E1888" s="26" t="str">
        <f t="shared" si="230"/>
        <v>Y</v>
      </c>
      <c r="F1888" s="2" t="s">
        <v>10787</v>
      </c>
      <c r="G1888" s="2" t="str">
        <f t="shared" si="231"/>
        <v>ConTab_BOM_KP_Baseplates_3745</v>
      </c>
      <c r="H1888" s="16" t="s">
        <v>458</v>
      </c>
      <c r="I1888" s="16"/>
      <c r="J1888" s="16"/>
      <c r="K1888" s="31" t="s">
        <v>7701</v>
      </c>
      <c r="L1888" s="31" t="s">
        <v>7702</v>
      </c>
      <c r="M1888" s="31" t="s">
        <v>7703</v>
      </c>
      <c r="N1888" s="2" t="s">
        <v>8954</v>
      </c>
      <c r="O1888" s="2" t="s">
        <v>7814</v>
      </c>
      <c r="P1888" s="155" t="s">
        <v>7737</v>
      </c>
      <c r="Q1888" s="2" t="s">
        <v>10587</v>
      </c>
      <c r="R1888" s="202" t="s">
        <v>544</v>
      </c>
      <c r="S1888" s="159" t="s">
        <v>10788</v>
      </c>
      <c r="T1888" s="159">
        <v>5807</v>
      </c>
      <c r="U1888" s="159" t="s">
        <v>107</v>
      </c>
      <c r="V1888" s="3" t="s">
        <v>7709</v>
      </c>
      <c r="W1888" s="2">
        <v>650</v>
      </c>
      <c r="X1888" s="2"/>
      <c r="Y1888" s="2"/>
      <c r="Z1888" s="2"/>
      <c r="AA1888" s="2"/>
      <c r="AB1888" s="2"/>
      <c r="AC1888" s="2"/>
      <c r="AD1888" s="2"/>
      <c r="AE1888" s="2"/>
      <c r="AF1888" s="2"/>
      <c r="AG1888" s="2"/>
      <c r="AH1888" s="2"/>
      <c r="AI1888" s="2"/>
      <c r="AJ1888" s="2"/>
      <c r="AK1888" s="2"/>
      <c r="AL1888" s="2"/>
      <c r="AM1888" s="2"/>
      <c r="AN1888" s="2"/>
    </row>
    <row r="1889" spans="2:40">
      <c r="B1889" s="26">
        <v>3746</v>
      </c>
      <c r="C1889" s="26" t="str">
        <f t="shared" si="228"/>
        <v>Y</v>
      </c>
      <c r="D1889" s="26" t="b">
        <f t="shared" si="229"/>
        <v>1</v>
      </c>
      <c r="E1889" s="26" t="str">
        <f t="shared" si="230"/>
        <v>Y</v>
      </c>
      <c r="F1889" s="2" t="s">
        <v>10789</v>
      </c>
      <c r="G1889" s="2" t="str">
        <f t="shared" si="231"/>
        <v>ConTab_BOM_KP_Baseplates_3746</v>
      </c>
      <c r="H1889" s="16" t="s">
        <v>458</v>
      </c>
      <c r="I1889" s="16"/>
      <c r="J1889" s="16"/>
      <c r="K1889" s="31" t="s">
        <v>7701</v>
      </c>
      <c r="L1889" s="31" t="s">
        <v>7702</v>
      </c>
      <c r="M1889" s="31" t="s">
        <v>7703</v>
      </c>
      <c r="N1889" s="2" t="s">
        <v>8958</v>
      </c>
      <c r="O1889" s="2" t="s">
        <v>7814</v>
      </c>
      <c r="P1889" s="155" t="s">
        <v>7737</v>
      </c>
      <c r="Q1889" s="2" t="s">
        <v>10587</v>
      </c>
      <c r="R1889" s="202" t="s">
        <v>544</v>
      </c>
      <c r="S1889" s="159" t="s">
        <v>10788</v>
      </c>
      <c r="T1889" s="159">
        <v>5807</v>
      </c>
      <c r="U1889" s="159" t="s">
        <v>107</v>
      </c>
      <c r="V1889" s="3" t="s">
        <v>7709</v>
      </c>
      <c r="W1889" s="2">
        <v>900</v>
      </c>
      <c r="X1889" s="2"/>
      <c r="Y1889" s="2"/>
      <c r="Z1889" s="2"/>
      <c r="AA1889" s="2"/>
      <c r="AB1889" s="2"/>
      <c r="AC1889" s="2"/>
      <c r="AD1889" s="2"/>
      <c r="AE1889" s="2"/>
      <c r="AF1889" s="2"/>
      <c r="AG1889" s="2"/>
      <c r="AH1889" s="2"/>
      <c r="AI1889" s="2"/>
      <c r="AJ1889" s="2"/>
      <c r="AK1889" s="2"/>
      <c r="AL1889" s="2"/>
      <c r="AM1889" s="2"/>
      <c r="AN1889" s="2"/>
    </row>
    <row r="1890" spans="2:40">
      <c r="B1890" s="26">
        <v>3747</v>
      </c>
      <c r="C1890" s="26" t="str">
        <f t="shared" si="228"/>
        <v>Y</v>
      </c>
      <c r="D1890" s="26" t="b">
        <f t="shared" si="229"/>
        <v>1</v>
      </c>
      <c r="E1890" s="26" t="str">
        <f t="shared" si="230"/>
        <v>Y</v>
      </c>
      <c r="F1890" s="2" t="s">
        <v>10790</v>
      </c>
      <c r="G1890" s="2" t="str">
        <f t="shared" si="231"/>
        <v>ConTab_BOM_KP_Baseplates_3747</v>
      </c>
      <c r="H1890" s="16" t="s">
        <v>458</v>
      </c>
      <c r="I1890" s="16"/>
      <c r="J1890" s="16"/>
      <c r="K1890" s="31" t="s">
        <v>7701</v>
      </c>
      <c r="L1890" s="31" t="s">
        <v>7702</v>
      </c>
      <c r="M1890" s="31" t="s">
        <v>7703</v>
      </c>
      <c r="N1890" s="2" t="s">
        <v>8326</v>
      </c>
      <c r="O1890" s="2" t="s">
        <v>7814</v>
      </c>
      <c r="P1890" s="155" t="s">
        <v>7737</v>
      </c>
      <c r="Q1890" s="2" t="s">
        <v>10587</v>
      </c>
      <c r="R1890" s="202" t="s">
        <v>544</v>
      </c>
      <c r="S1890" s="159" t="s">
        <v>10791</v>
      </c>
      <c r="T1890" s="159">
        <v>5671</v>
      </c>
      <c r="U1890" s="159" t="s">
        <v>107</v>
      </c>
      <c r="V1890" s="3" t="s">
        <v>7709</v>
      </c>
      <c r="W1890" s="2">
        <v>900</v>
      </c>
      <c r="X1890" s="2"/>
      <c r="Y1890" s="2"/>
      <c r="Z1890" s="2"/>
      <c r="AA1890" s="2"/>
      <c r="AB1890" s="2"/>
      <c r="AC1890" s="2"/>
      <c r="AD1890" s="2"/>
      <c r="AE1890" s="2"/>
      <c r="AF1890" s="2"/>
      <c r="AG1890" s="2"/>
      <c r="AH1890" s="2"/>
      <c r="AI1890" s="2"/>
      <c r="AJ1890" s="2"/>
      <c r="AK1890" s="2"/>
      <c r="AL1890" s="2"/>
      <c r="AM1890" s="2"/>
      <c r="AN1890" s="2"/>
    </row>
    <row r="1891" spans="2:40">
      <c r="B1891" s="26">
        <v>3748</v>
      </c>
      <c r="C1891" s="26" t="str">
        <f t="shared" si="228"/>
        <v>Y</v>
      </c>
      <c r="D1891" s="26" t="b">
        <f t="shared" si="229"/>
        <v>1</v>
      </c>
      <c r="E1891" s="26" t="str">
        <f t="shared" si="230"/>
        <v>Y</v>
      </c>
      <c r="F1891" s="2" t="s">
        <v>10792</v>
      </c>
      <c r="G1891" s="2" t="str">
        <f t="shared" si="231"/>
        <v>ConTab_BOM_KP_Baseplates_3748</v>
      </c>
      <c r="H1891" s="16" t="s">
        <v>458</v>
      </c>
      <c r="I1891" s="16"/>
      <c r="J1891" s="16"/>
      <c r="K1891" s="31" t="s">
        <v>7701</v>
      </c>
      <c r="L1891" s="31" t="s">
        <v>7702</v>
      </c>
      <c r="M1891" s="31" t="s">
        <v>7703</v>
      </c>
      <c r="N1891" s="2" t="s">
        <v>8329</v>
      </c>
      <c r="O1891" s="2" t="s">
        <v>7814</v>
      </c>
      <c r="P1891" s="155" t="s">
        <v>7737</v>
      </c>
      <c r="Q1891" s="2" t="s">
        <v>10587</v>
      </c>
      <c r="R1891" s="202" t="s">
        <v>544</v>
      </c>
      <c r="S1891" s="159" t="s">
        <v>10791</v>
      </c>
      <c r="T1891" s="159">
        <v>5671</v>
      </c>
      <c r="U1891" s="159" t="s">
        <v>107</v>
      </c>
      <c r="V1891" s="3" t="s">
        <v>7709</v>
      </c>
      <c r="W1891" s="2">
        <v>900</v>
      </c>
      <c r="X1891" s="2"/>
      <c r="Y1891" s="2"/>
      <c r="Z1891" s="2"/>
      <c r="AA1891" s="2"/>
      <c r="AB1891" s="2"/>
      <c r="AC1891" s="2"/>
      <c r="AD1891" s="2"/>
      <c r="AE1891" s="2"/>
      <c r="AF1891" s="2"/>
      <c r="AG1891" s="2"/>
      <c r="AH1891" s="2"/>
      <c r="AI1891" s="2"/>
      <c r="AJ1891" s="2"/>
      <c r="AK1891" s="2"/>
      <c r="AL1891" s="2"/>
      <c r="AM1891" s="2"/>
      <c r="AN1891" s="2"/>
    </row>
    <row r="1892" spans="2:40">
      <c r="B1892" s="26">
        <v>3749</v>
      </c>
      <c r="C1892" s="26" t="str">
        <f t="shared" si="228"/>
        <v>Y</v>
      </c>
      <c r="D1892" s="26" t="b">
        <f t="shared" si="229"/>
        <v>1</v>
      </c>
      <c r="E1892" s="26" t="str">
        <f t="shared" si="230"/>
        <v>Y</v>
      </c>
      <c r="F1892" s="2" t="s">
        <v>10793</v>
      </c>
      <c r="G1892" s="2" t="str">
        <f t="shared" si="231"/>
        <v>ConTab_BOM_KP_Baseplates_3749</v>
      </c>
      <c r="H1892" s="16" t="s">
        <v>458</v>
      </c>
      <c r="I1892" s="16"/>
      <c r="J1892" s="16"/>
      <c r="K1892" s="31" t="s">
        <v>7701</v>
      </c>
      <c r="L1892" s="31" t="s">
        <v>7702</v>
      </c>
      <c r="M1892" s="31" t="s">
        <v>7703</v>
      </c>
      <c r="N1892" s="2" t="s">
        <v>8982</v>
      </c>
      <c r="O1892" s="2" t="s">
        <v>7814</v>
      </c>
      <c r="P1892" s="155" t="s">
        <v>7737</v>
      </c>
      <c r="Q1892" s="2" t="s">
        <v>10587</v>
      </c>
      <c r="R1892" s="202" t="s">
        <v>544</v>
      </c>
      <c r="S1892" s="159" t="s">
        <v>10794</v>
      </c>
      <c r="T1892" s="159">
        <v>7169</v>
      </c>
      <c r="U1892" s="159" t="s">
        <v>107</v>
      </c>
      <c r="V1892" s="3" t="s">
        <v>7709</v>
      </c>
      <c r="W1892" s="2">
        <v>900</v>
      </c>
      <c r="X1892" s="2"/>
      <c r="Y1892" s="2"/>
      <c r="Z1892" s="2"/>
      <c r="AA1892" s="2"/>
      <c r="AB1892" s="2"/>
      <c r="AC1892" s="2"/>
      <c r="AD1892" s="2"/>
      <c r="AE1892" s="2"/>
      <c r="AF1892" s="2"/>
      <c r="AG1892" s="2"/>
      <c r="AH1892" s="2"/>
      <c r="AI1892" s="2"/>
      <c r="AJ1892" s="2"/>
      <c r="AK1892" s="2"/>
      <c r="AL1892" s="2"/>
      <c r="AM1892" s="2"/>
      <c r="AN1892" s="2"/>
    </row>
    <row r="1893" spans="2:40">
      <c r="B1893" s="26">
        <v>3750</v>
      </c>
      <c r="C1893" s="26" t="str">
        <f t="shared" si="228"/>
        <v>Y</v>
      </c>
      <c r="D1893" s="26" t="b">
        <f t="shared" si="229"/>
        <v>1</v>
      </c>
      <c r="E1893" s="26" t="str">
        <f t="shared" si="230"/>
        <v>Y</v>
      </c>
      <c r="F1893" s="2" t="s">
        <v>10795</v>
      </c>
      <c r="G1893" s="2" t="str">
        <f t="shared" si="231"/>
        <v>ConTab_BOM_KP_Baseplates_3750</v>
      </c>
      <c r="H1893" s="16" t="s">
        <v>458</v>
      </c>
      <c r="I1893" s="16"/>
      <c r="J1893" s="16"/>
      <c r="K1893" s="31" t="s">
        <v>7701</v>
      </c>
      <c r="L1893" s="31" t="s">
        <v>7702</v>
      </c>
      <c r="M1893" s="31" t="s">
        <v>7703</v>
      </c>
      <c r="N1893" s="2" t="s">
        <v>8986</v>
      </c>
      <c r="O1893" s="2" t="s">
        <v>7814</v>
      </c>
      <c r="P1893" s="155" t="s">
        <v>7737</v>
      </c>
      <c r="Q1893" s="2" t="s">
        <v>10587</v>
      </c>
      <c r="R1893" s="202" t="s">
        <v>544</v>
      </c>
      <c r="S1893" s="159" t="s">
        <v>10796</v>
      </c>
      <c r="T1893" s="159">
        <v>7169</v>
      </c>
      <c r="U1893" s="159" t="s">
        <v>107</v>
      </c>
      <c r="V1893" s="3" t="s">
        <v>7709</v>
      </c>
      <c r="W1893" s="2">
        <v>900</v>
      </c>
      <c r="X1893" s="2"/>
      <c r="Y1893" s="2"/>
      <c r="Z1893" s="2"/>
      <c r="AA1893" s="2"/>
      <c r="AB1893" s="2"/>
      <c r="AC1893" s="2"/>
      <c r="AD1893" s="2"/>
      <c r="AE1893" s="2"/>
      <c r="AF1893" s="2"/>
      <c r="AG1893" s="2"/>
      <c r="AH1893" s="2"/>
      <c r="AI1893" s="2"/>
      <c r="AJ1893" s="2"/>
      <c r="AK1893" s="2"/>
      <c r="AL1893" s="2"/>
      <c r="AM1893" s="2"/>
      <c r="AN1893" s="2"/>
    </row>
    <row r="1894" spans="2:40">
      <c r="B1894" s="26">
        <v>3751</v>
      </c>
      <c r="C1894" s="26" t="str">
        <f t="shared" si="228"/>
        <v>Y</v>
      </c>
      <c r="D1894" s="26" t="b">
        <f t="shared" si="229"/>
        <v>1</v>
      </c>
      <c r="E1894" s="26" t="str">
        <f t="shared" si="230"/>
        <v>Y</v>
      </c>
      <c r="F1894" s="2" t="s">
        <v>10797</v>
      </c>
      <c r="G1894" s="2" t="str">
        <f t="shared" si="231"/>
        <v>ConTab_BOM_KP_Baseplates_3751</v>
      </c>
      <c r="H1894" s="16" t="s">
        <v>458</v>
      </c>
      <c r="I1894" s="16"/>
      <c r="J1894" s="16"/>
      <c r="K1894" s="31" t="s">
        <v>7701</v>
      </c>
      <c r="L1894" s="31" t="s">
        <v>7702</v>
      </c>
      <c r="M1894" s="31" t="s">
        <v>7703</v>
      </c>
      <c r="N1894" s="2" t="s">
        <v>8331</v>
      </c>
      <c r="O1894" s="2" t="s">
        <v>7814</v>
      </c>
      <c r="P1894" s="155" t="s">
        <v>7737</v>
      </c>
      <c r="Q1894" s="2" t="s">
        <v>10587</v>
      </c>
      <c r="R1894" s="202" t="s">
        <v>544</v>
      </c>
      <c r="S1894" s="159" t="s">
        <v>10798</v>
      </c>
      <c r="T1894" s="159">
        <v>7169</v>
      </c>
      <c r="U1894" s="159" t="s">
        <v>107</v>
      </c>
      <c r="V1894" s="3" t="s">
        <v>7709</v>
      </c>
      <c r="W1894" s="2">
        <v>900</v>
      </c>
      <c r="X1894" s="2"/>
      <c r="Y1894" s="2"/>
      <c r="Z1894" s="2"/>
      <c r="AA1894" s="2"/>
      <c r="AB1894" s="2"/>
      <c r="AC1894" s="2"/>
      <c r="AD1894" s="2"/>
      <c r="AE1894" s="2"/>
      <c r="AF1894" s="2"/>
      <c r="AG1894" s="2"/>
      <c r="AH1894" s="2"/>
      <c r="AI1894" s="2"/>
      <c r="AJ1894" s="2"/>
      <c r="AK1894" s="2"/>
      <c r="AL1894" s="2"/>
      <c r="AM1894" s="2"/>
      <c r="AN1894" s="2"/>
    </row>
    <row r="1895" spans="2:40">
      <c r="B1895" s="26">
        <v>3752</v>
      </c>
      <c r="C1895" s="26" t="str">
        <f t="shared" si="228"/>
        <v>Y</v>
      </c>
      <c r="D1895" s="26" t="b">
        <f t="shared" si="229"/>
        <v>1</v>
      </c>
      <c r="E1895" s="26" t="str">
        <f t="shared" si="230"/>
        <v>Y</v>
      </c>
      <c r="F1895" s="2" t="s">
        <v>10799</v>
      </c>
      <c r="G1895" s="2" t="str">
        <f t="shared" si="231"/>
        <v>ConTab_BOM_KP_Baseplates_3752</v>
      </c>
      <c r="H1895" s="16" t="s">
        <v>458</v>
      </c>
      <c r="I1895" s="16"/>
      <c r="J1895" s="16"/>
      <c r="K1895" s="31" t="s">
        <v>7701</v>
      </c>
      <c r="L1895" s="31" t="s">
        <v>7702</v>
      </c>
      <c r="M1895" s="31" t="s">
        <v>7703</v>
      </c>
      <c r="N1895" s="2" t="s">
        <v>8335</v>
      </c>
      <c r="O1895" s="2" t="s">
        <v>7814</v>
      </c>
      <c r="P1895" s="155" t="s">
        <v>7737</v>
      </c>
      <c r="Q1895" s="2" t="s">
        <v>10587</v>
      </c>
      <c r="R1895" s="202" t="s">
        <v>544</v>
      </c>
      <c r="S1895" s="159" t="s">
        <v>10800</v>
      </c>
      <c r="T1895" s="159">
        <v>7169</v>
      </c>
      <c r="U1895" s="159" t="s">
        <v>107</v>
      </c>
      <c r="V1895" s="3" t="s">
        <v>7709</v>
      </c>
      <c r="W1895" s="2">
        <v>900</v>
      </c>
      <c r="X1895" s="2"/>
      <c r="Y1895" s="2"/>
      <c r="Z1895" s="2"/>
      <c r="AA1895" s="2"/>
      <c r="AB1895" s="2"/>
      <c r="AC1895" s="2"/>
      <c r="AD1895" s="2"/>
      <c r="AE1895" s="2"/>
      <c r="AF1895" s="2"/>
      <c r="AG1895" s="2"/>
      <c r="AH1895" s="2"/>
      <c r="AI1895" s="2"/>
      <c r="AJ1895" s="2"/>
      <c r="AK1895" s="2"/>
      <c r="AL1895" s="2"/>
      <c r="AM1895" s="2"/>
      <c r="AN1895" s="2"/>
    </row>
    <row r="1896" spans="2:40">
      <c r="B1896" s="26">
        <v>3753</v>
      </c>
      <c r="C1896" s="26" t="str">
        <f t="shared" si="228"/>
        <v>Y</v>
      </c>
      <c r="D1896" s="26" t="b">
        <f t="shared" si="229"/>
        <v>1</v>
      </c>
      <c r="E1896" s="26" t="str">
        <f t="shared" si="230"/>
        <v>Y</v>
      </c>
      <c r="F1896" s="2" t="s">
        <v>10801</v>
      </c>
      <c r="G1896" s="2" t="str">
        <f t="shared" si="231"/>
        <v>ConTab_BOM_KP_Baseplates_3753</v>
      </c>
      <c r="H1896" s="16" t="s">
        <v>458</v>
      </c>
      <c r="I1896" s="16"/>
      <c r="J1896" s="16"/>
      <c r="K1896" s="31" t="s">
        <v>7701</v>
      </c>
      <c r="L1896" s="31" t="s">
        <v>7702</v>
      </c>
      <c r="M1896" s="31" t="s">
        <v>7703</v>
      </c>
      <c r="N1896" s="17" t="s">
        <v>9465</v>
      </c>
      <c r="O1896" s="2" t="s">
        <v>7814</v>
      </c>
      <c r="P1896" s="155" t="s">
        <v>7737</v>
      </c>
      <c r="Q1896" s="2" t="s">
        <v>10587</v>
      </c>
      <c r="R1896" s="202" t="s">
        <v>544</v>
      </c>
      <c r="S1896" s="159" t="s">
        <v>10802</v>
      </c>
      <c r="T1896" s="159">
        <v>7713</v>
      </c>
      <c r="U1896" s="159" t="s">
        <v>107</v>
      </c>
      <c r="V1896" s="3" t="s">
        <v>7709</v>
      </c>
      <c r="W1896" s="2">
        <v>1000</v>
      </c>
      <c r="X1896" s="2"/>
      <c r="Y1896" s="2"/>
      <c r="Z1896" s="2"/>
      <c r="AA1896" s="2"/>
      <c r="AB1896" s="2"/>
      <c r="AC1896" s="2"/>
      <c r="AD1896" s="2"/>
      <c r="AE1896" s="2"/>
      <c r="AF1896" s="2"/>
      <c r="AG1896" s="2"/>
      <c r="AH1896" s="2"/>
      <c r="AI1896" s="2"/>
      <c r="AJ1896" s="2"/>
      <c r="AK1896" s="2"/>
      <c r="AL1896" s="2"/>
      <c r="AM1896" s="2"/>
      <c r="AN1896" s="2"/>
    </row>
    <row r="1897" spans="2:40">
      <c r="B1897" s="26">
        <v>3754</v>
      </c>
      <c r="C1897" s="26" t="str">
        <f t="shared" si="228"/>
        <v>Y</v>
      </c>
      <c r="D1897" s="26" t="b">
        <f t="shared" si="229"/>
        <v>1</v>
      </c>
      <c r="E1897" s="26" t="str">
        <f t="shared" si="230"/>
        <v>Y</v>
      </c>
      <c r="F1897" s="2" t="s">
        <v>10803</v>
      </c>
      <c r="G1897" s="2" t="str">
        <f t="shared" si="231"/>
        <v>ConTab_BOM_KP_Baseplates_3754</v>
      </c>
      <c r="H1897" s="16" t="s">
        <v>458</v>
      </c>
      <c r="I1897" s="16"/>
      <c r="J1897" s="16"/>
      <c r="K1897" s="31" t="s">
        <v>7701</v>
      </c>
      <c r="L1897" s="31" t="s">
        <v>7702</v>
      </c>
      <c r="M1897" s="31" t="s">
        <v>7703</v>
      </c>
      <c r="N1897" s="17" t="s">
        <v>8338</v>
      </c>
      <c r="O1897" s="2" t="s">
        <v>7814</v>
      </c>
      <c r="P1897" s="155" t="s">
        <v>7737</v>
      </c>
      <c r="Q1897" s="2" t="s">
        <v>10587</v>
      </c>
      <c r="R1897" s="202" t="s">
        <v>544</v>
      </c>
      <c r="S1897" s="159" t="s">
        <v>10804</v>
      </c>
      <c r="T1897" s="159">
        <v>7713</v>
      </c>
      <c r="U1897" s="159" t="s">
        <v>107</v>
      </c>
      <c r="V1897" s="3" t="s">
        <v>7709</v>
      </c>
      <c r="W1897" s="2">
        <v>1000</v>
      </c>
      <c r="X1897" s="2"/>
      <c r="Y1897" s="2"/>
      <c r="Z1897" s="2"/>
      <c r="AA1897" s="2"/>
      <c r="AB1897" s="2"/>
      <c r="AC1897" s="2"/>
      <c r="AD1897" s="2"/>
      <c r="AE1897" s="2"/>
      <c r="AF1897" s="2"/>
      <c r="AG1897" s="2"/>
      <c r="AH1897" s="2"/>
      <c r="AI1897" s="2"/>
      <c r="AJ1897" s="2"/>
      <c r="AK1897" s="2"/>
      <c r="AL1897" s="2"/>
      <c r="AM1897" s="2"/>
      <c r="AN1897" s="2"/>
    </row>
    <row r="1898" spans="2:40">
      <c r="B1898" s="26">
        <v>3755</v>
      </c>
      <c r="C1898" s="26" t="str">
        <f t="shared" si="228"/>
        <v>Y</v>
      </c>
      <c r="D1898" s="26" t="b">
        <f t="shared" si="229"/>
        <v>1</v>
      </c>
      <c r="E1898" s="26" t="str">
        <f t="shared" si="230"/>
        <v>Y</v>
      </c>
      <c r="F1898" s="2" t="s">
        <v>10805</v>
      </c>
      <c r="G1898" s="2" t="str">
        <f t="shared" si="231"/>
        <v>ConTab_BOM_KP_Baseplates_3755</v>
      </c>
      <c r="H1898" s="16" t="s">
        <v>458</v>
      </c>
      <c r="I1898" s="16"/>
      <c r="J1898" s="16"/>
      <c r="K1898" s="31" t="s">
        <v>7701</v>
      </c>
      <c r="L1898" s="31" t="s">
        <v>7702</v>
      </c>
      <c r="M1898" s="31" t="s">
        <v>7703</v>
      </c>
      <c r="N1898" s="8" t="s">
        <v>9743</v>
      </c>
      <c r="O1898" s="2" t="s">
        <v>7814</v>
      </c>
      <c r="P1898" s="155" t="s">
        <v>7737</v>
      </c>
      <c r="Q1898" s="2" t="s">
        <v>10587</v>
      </c>
      <c r="R1898" s="202" t="s">
        <v>544</v>
      </c>
      <c r="S1898" s="159" t="s">
        <v>10806</v>
      </c>
      <c r="T1898" s="159">
        <v>7713</v>
      </c>
      <c r="U1898" s="159" t="s">
        <v>107</v>
      </c>
      <c r="V1898" s="3" t="s">
        <v>7709</v>
      </c>
      <c r="W1898" s="2">
        <v>1000</v>
      </c>
      <c r="X1898" s="2"/>
      <c r="Y1898" s="2"/>
      <c r="Z1898" s="2"/>
      <c r="AA1898" s="2"/>
      <c r="AB1898" s="2"/>
      <c r="AC1898" s="2"/>
      <c r="AD1898" s="2"/>
      <c r="AE1898" s="2"/>
      <c r="AF1898" s="2"/>
      <c r="AG1898" s="2"/>
      <c r="AH1898" s="2"/>
      <c r="AI1898" s="2"/>
      <c r="AJ1898" s="2"/>
      <c r="AK1898" s="2"/>
      <c r="AL1898" s="2"/>
      <c r="AM1898" s="2"/>
      <c r="AN1898" s="2"/>
    </row>
    <row r="1899" spans="2:40">
      <c r="B1899" s="26">
        <v>3756</v>
      </c>
      <c r="C1899" s="26" t="str">
        <f t="shared" ref="C1899:C1926" si="232">IF(K1899 = "BaseplateSteel","Y","N")</f>
        <v>Y</v>
      </c>
      <c r="D1899" s="26" t="b">
        <f t="shared" ref="D1899:D1926" si="233">OR(P1899 = "Woods_Sureflex", P1899 = "Falk_T10_Grid")</f>
        <v>1</v>
      </c>
      <c r="E1899" s="26" t="str">
        <f t="shared" ref="E1899:E1926" si="234">IF(AND(C1899="Y", D1899=TRUE),"Y","N")</f>
        <v>Y</v>
      </c>
      <c r="F1899" s="2" t="s">
        <v>10807</v>
      </c>
      <c r="G1899" s="2" t="str">
        <f t="shared" ref="G1899:G1926" si="235">IF(E1899="Y",F1899,"")</f>
        <v>ConTab_BOM_KP_Baseplates_3756</v>
      </c>
      <c r="H1899" s="16" t="s">
        <v>458</v>
      </c>
      <c r="I1899" s="16"/>
      <c r="J1899" s="16"/>
      <c r="K1899" s="31" t="s">
        <v>7701</v>
      </c>
      <c r="L1899" s="31" t="s">
        <v>7702</v>
      </c>
      <c r="M1899" s="31" t="s">
        <v>7703</v>
      </c>
      <c r="N1899" s="8" t="s">
        <v>10471</v>
      </c>
      <c r="O1899" s="2" t="s">
        <v>7814</v>
      </c>
      <c r="P1899" s="155" t="s">
        <v>7737</v>
      </c>
      <c r="Q1899" s="2" t="s">
        <v>10587</v>
      </c>
      <c r="R1899" s="202" t="s">
        <v>544</v>
      </c>
      <c r="S1899" s="159" t="s">
        <v>10808</v>
      </c>
      <c r="T1899" s="159">
        <v>7713</v>
      </c>
      <c r="U1899" s="159" t="s">
        <v>107</v>
      </c>
      <c r="V1899" s="3" t="s">
        <v>7709</v>
      </c>
      <c r="W1899" s="2">
        <v>1200</v>
      </c>
      <c r="X1899" s="2"/>
      <c r="Y1899" s="2"/>
      <c r="Z1899" s="2"/>
      <c r="AA1899" s="2"/>
      <c r="AB1899" s="2"/>
      <c r="AC1899" s="2"/>
      <c r="AD1899" s="2"/>
      <c r="AE1899" s="2"/>
      <c r="AF1899" s="2"/>
      <c r="AG1899" s="2"/>
      <c r="AH1899" s="2"/>
      <c r="AI1899" s="2"/>
      <c r="AJ1899" s="2"/>
      <c r="AK1899" s="2"/>
      <c r="AL1899" s="2"/>
      <c r="AM1899" s="2"/>
      <c r="AN1899" s="2"/>
    </row>
    <row r="1900" spans="2:40">
      <c r="B1900" s="26">
        <v>3769</v>
      </c>
      <c r="C1900" s="26" t="str">
        <f t="shared" si="232"/>
        <v>Y</v>
      </c>
      <c r="D1900" s="26" t="b">
        <f t="shared" si="233"/>
        <v>0</v>
      </c>
      <c r="E1900" s="26" t="str">
        <f t="shared" si="234"/>
        <v>N</v>
      </c>
      <c r="F1900" s="2" t="s">
        <v>10809</v>
      </c>
      <c r="G1900" s="2" t="str">
        <f t="shared" si="235"/>
        <v/>
      </c>
      <c r="H1900" s="16" t="s">
        <v>458</v>
      </c>
      <c r="I1900" s="16"/>
      <c r="J1900" s="16"/>
      <c r="K1900" s="31" t="s">
        <v>7701</v>
      </c>
      <c r="L1900" s="31" t="s">
        <v>7702</v>
      </c>
      <c r="M1900" s="31" t="s">
        <v>7703</v>
      </c>
      <c r="N1900" s="2" t="s">
        <v>8954</v>
      </c>
      <c r="O1900" s="2" t="s">
        <v>7814</v>
      </c>
      <c r="P1900" s="155" t="s">
        <v>7788</v>
      </c>
      <c r="Q1900" s="2" t="s">
        <v>10587</v>
      </c>
      <c r="R1900" s="202" t="s">
        <v>544</v>
      </c>
      <c r="S1900" s="159" t="s">
        <v>10810</v>
      </c>
      <c r="T1900" s="159">
        <v>6351</v>
      </c>
      <c r="U1900" s="159" t="s">
        <v>107</v>
      </c>
      <c r="V1900" s="3" t="s">
        <v>7709</v>
      </c>
      <c r="W1900" s="2">
        <v>650</v>
      </c>
      <c r="X1900" s="2"/>
      <c r="Y1900" s="2"/>
      <c r="Z1900" s="2"/>
      <c r="AA1900" s="2"/>
      <c r="AB1900" s="2"/>
      <c r="AC1900" s="2"/>
      <c r="AD1900" s="2"/>
      <c r="AE1900" s="2"/>
      <c r="AF1900" s="2"/>
      <c r="AG1900" s="2"/>
      <c r="AH1900" s="2"/>
      <c r="AI1900" s="2"/>
      <c r="AJ1900" s="2"/>
      <c r="AK1900" s="2"/>
      <c r="AL1900" s="2"/>
      <c r="AM1900" s="2"/>
      <c r="AN1900" s="2"/>
    </row>
    <row r="1901" spans="2:40">
      <c r="B1901" s="26">
        <v>3770</v>
      </c>
      <c r="C1901" s="26" t="str">
        <f t="shared" si="232"/>
        <v>Y</v>
      </c>
      <c r="D1901" s="26" t="b">
        <f t="shared" si="233"/>
        <v>0</v>
      </c>
      <c r="E1901" s="26" t="str">
        <f t="shared" si="234"/>
        <v>N</v>
      </c>
      <c r="F1901" s="2" t="s">
        <v>10811</v>
      </c>
      <c r="G1901" s="2" t="str">
        <f t="shared" si="235"/>
        <v/>
      </c>
      <c r="H1901" s="16" t="s">
        <v>458</v>
      </c>
      <c r="I1901" s="16"/>
      <c r="J1901" s="16"/>
      <c r="K1901" s="31" t="s">
        <v>7701</v>
      </c>
      <c r="L1901" s="31" t="s">
        <v>7702</v>
      </c>
      <c r="M1901" s="31" t="s">
        <v>7703</v>
      </c>
      <c r="N1901" s="2" t="s">
        <v>8958</v>
      </c>
      <c r="O1901" s="2" t="s">
        <v>7814</v>
      </c>
      <c r="P1901" s="155" t="s">
        <v>7788</v>
      </c>
      <c r="Q1901" s="2" t="s">
        <v>10587</v>
      </c>
      <c r="R1901" s="202" t="s">
        <v>544</v>
      </c>
      <c r="S1901" s="159" t="s">
        <v>10810</v>
      </c>
      <c r="T1901" s="159">
        <v>6351</v>
      </c>
      <c r="U1901" s="159" t="s">
        <v>107</v>
      </c>
      <c r="V1901" s="3" t="s">
        <v>7709</v>
      </c>
      <c r="W1901" s="2">
        <v>900</v>
      </c>
      <c r="X1901" s="2"/>
      <c r="Y1901" s="2"/>
      <c r="Z1901" s="2"/>
      <c r="AA1901" s="2"/>
      <c r="AB1901" s="2"/>
      <c r="AC1901" s="2"/>
      <c r="AD1901" s="2"/>
      <c r="AE1901" s="2"/>
      <c r="AF1901" s="2"/>
      <c r="AG1901" s="2"/>
      <c r="AH1901" s="2"/>
      <c r="AI1901" s="2"/>
      <c r="AJ1901" s="2"/>
      <c r="AK1901" s="2"/>
      <c r="AL1901" s="2"/>
      <c r="AM1901" s="2"/>
      <c r="AN1901" s="2"/>
    </row>
    <row r="1902" spans="2:40">
      <c r="B1902" s="26">
        <v>3771</v>
      </c>
      <c r="C1902" s="26" t="str">
        <f t="shared" si="232"/>
        <v>Y</v>
      </c>
      <c r="D1902" s="26" t="b">
        <f t="shared" si="233"/>
        <v>0</v>
      </c>
      <c r="E1902" s="26" t="str">
        <f t="shared" si="234"/>
        <v>N</v>
      </c>
      <c r="F1902" s="2" t="s">
        <v>10812</v>
      </c>
      <c r="G1902" s="2" t="str">
        <f t="shared" si="235"/>
        <v/>
      </c>
      <c r="H1902" s="16" t="s">
        <v>458</v>
      </c>
      <c r="I1902" s="16"/>
      <c r="J1902" s="16"/>
      <c r="K1902" s="31" t="s">
        <v>7701</v>
      </c>
      <c r="L1902" s="31" t="s">
        <v>7702</v>
      </c>
      <c r="M1902" s="31" t="s">
        <v>7703</v>
      </c>
      <c r="N1902" s="2" t="s">
        <v>8326</v>
      </c>
      <c r="O1902" s="2" t="s">
        <v>7814</v>
      </c>
      <c r="P1902" s="155" t="s">
        <v>7788</v>
      </c>
      <c r="Q1902" s="2" t="s">
        <v>10587</v>
      </c>
      <c r="R1902" s="202" t="s">
        <v>544</v>
      </c>
      <c r="S1902" s="159" t="s">
        <v>10813</v>
      </c>
      <c r="T1902" s="159">
        <v>6214</v>
      </c>
      <c r="U1902" s="159" t="s">
        <v>107</v>
      </c>
      <c r="V1902" s="3" t="s">
        <v>7709</v>
      </c>
      <c r="W1902" s="2">
        <v>900</v>
      </c>
      <c r="X1902" s="2"/>
      <c r="Y1902" s="2"/>
      <c r="Z1902" s="2"/>
      <c r="AA1902" s="2"/>
      <c r="AB1902" s="2"/>
      <c r="AC1902" s="2"/>
      <c r="AD1902" s="2"/>
      <c r="AE1902" s="2"/>
      <c r="AF1902" s="2"/>
      <c r="AG1902" s="2"/>
      <c r="AH1902" s="2"/>
      <c r="AI1902" s="2"/>
      <c r="AJ1902" s="2"/>
      <c r="AK1902" s="2"/>
      <c r="AL1902" s="2"/>
      <c r="AM1902" s="2"/>
      <c r="AN1902" s="2"/>
    </row>
    <row r="1903" spans="2:40">
      <c r="B1903" s="26">
        <v>3772</v>
      </c>
      <c r="C1903" s="26" t="str">
        <f t="shared" si="232"/>
        <v>Y</v>
      </c>
      <c r="D1903" s="26" t="b">
        <f t="shared" si="233"/>
        <v>0</v>
      </c>
      <c r="E1903" s="26" t="str">
        <f t="shared" si="234"/>
        <v>N</v>
      </c>
      <c r="F1903" s="2" t="s">
        <v>10814</v>
      </c>
      <c r="G1903" s="2" t="str">
        <f t="shared" si="235"/>
        <v/>
      </c>
      <c r="H1903" s="16" t="s">
        <v>458</v>
      </c>
      <c r="I1903" s="16"/>
      <c r="J1903" s="16"/>
      <c r="K1903" s="31" t="s">
        <v>7701</v>
      </c>
      <c r="L1903" s="31" t="s">
        <v>7702</v>
      </c>
      <c r="M1903" s="31" t="s">
        <v>7703</v>
      </c>
      <c r="N1903" s="2" t="s">
        <v>8329</v>
      </c>
      <c r="O1903" s="2" t="s">
        <v>7814</v>
      </c>
      <c r="P1903" s="155" t="s">
        <v>7788</v>
      </c>
      <c r="Q1903" s="2" t="s">
        <v>10587</v>
      </c>
      <c r="R1903" s="202" t="s">
        <v>544</v>
      </c>
      <c r="S1903" s="159" t="s">
        <v>10813</v>
      </c>
      <c r="T1903" s="159">
        <v>6214</v>
      </c>
      <c r="U1903" s="159" t="s">
        <v>107</v>
      </c>
      <c r="V1903" s="3" t="s">
        <v>7709</v>
      </c>
      <c r="W1903" s="2">
        <v>900</v>
      </c>
      <c r="X1903" s="2"/>
      <c r="Y1903" s="2"/>
      <c r="Z1903" s="2"/>
      <c r="AA1903" s="2"/>
      <c r="AB1903" s="2"/>
      <c r="AC1903" s="2"/>
      <c r="AD1903" s="2"/>
      <c r="AE1903" s="2"/>
      <c r="AF1903" s="2"/>
      <c r="AG1903" s="2"/>
      <c r="AH1903" s="2"/>
      <c r="AI1903" s="2"/>
      <c r="AJ1903" s="2"/>
      <c r="AK1903" s="2"/>
      <c r="AL1903" s="2"/>
      <c r="AM1903" s="2"/>
      <c r="AN1903" s="2"/>
    </row>
    <row r="1904" spans="2:40">
      <c r="B1904" s="26">
        <v>3773</v>
      </c>
      <c r="C1904" s="26" t="str">
        <f t="shared" si="232"/>
        <v>Y</v>
      </c>
      <c r="D1904" s="26" t="b">
        <f t="shared" si="233"/>
        <v>0</v>
      </c>
      <c r="E1904" s="26" t="str">
        <f t="shared" si="234"/>
        <v>N</v>
      </c>
      <c r="F1904" s="2" t="s">
        <v>10815</v>
      </c>
      <c r="G1904" s="2" t="str">
        <f t="shared" si="235"/>
        <v/>
      </c>
      <c r="H1904" s="16" t="s">
        <v>458</v>
      </c>
      <c r="I1904" s="16"/>
      <c r="J1904" s="16"/>
      <c r="K1904" s="31" t="s">
        <v>7701</v>
      </c>
      <c r="L1904" s="31" t="s">
        <v>7702</v>
      </c>
      <c r="M1904" s="31" t="s">
        <v>7703</v>
      </c>
      <c r="N1904" s="2" t="s">
        <v>8982</v>
      </c>
      <c r="O1904" s="2" t="s">
        <v>7814</v>
      </c>
      <c r="P1904" s="155" t="s">
        <v>7788</v>
      </c>
      <c r="Q1904" s="2" t="s">
        <v>10587</v>
      </c>
      <c r="R1904" s="202" t="s">
        <v>544</v>
      </c>
      <c r="S1904" s="159" t="s">
        <v>10816</v>
      </c>
      <c r="T1904" s="159">
        <v>7713</v>
      </c>
      <c r="U1904" s="159" t="s">
        <v>107</v>
      </c>
      <c r="V1904" s="3" t="s">
        <v>7709</v>
      </c>
      <c r="W1904" s="2">
        <v>900</v>
      </c>
      <c r="X1904" s="2"/>
      <c r="Y1904" s="2"/>
      <c r="Z1904" s="2"/>
      <c r="AA1904" s="2"/>
      <c r="AB1904" s="2"/>
      <c r="AC1904" s="2"/>
      <c r="AD1904" s="2"/>
      <c r="AE1904" s="2"/>
      <c r="AF1904" s="2"/>
      <c r="AG1904" s="2"/>
      <c r="AH1904" s="2"/>
      <c r="AI1904" s="2"/>
      <c r="AJ1904" s="2"/>
      <c r="AK1904" s="2"/>
      <c r="AL1904" s="2"/>
      <c r="AM1904" s="2"/>
      <c r="AN1904" s="2"/>
    </row>
    <row r="1905" spans="2:40">
      <c r="B1905" s="26">
        <v>3774</v>
      </c>
      <c r="C1905" s="26" t="str">
        <f t="shared" si="232"/>
        <v>Y</v>
      </c>
      <c r="D1905" s="26" t="b">
        <f t="shared" si="233"/>
        <v>0</v>
      </c>
      <c r="E1905" s="26" t="str">
        <f t="shared" si="234"/>
        <v>N</v>
      </c>
      <c r="F1905" s="2" t="s">
        <v>10817</v>
      </c>
      <c r="G1905" s="2" t="str">
        <f t="shared" si="235"/>
        <v/>
      </c>
      <c r="H1905" s="16" t="s">
        <v>458</v>
      </c>
      <c r="I1905" s="16"/>
      <c r="J1905" s="16"/>
      <c r="K1905" s="31" t="s">
        <v>7701</v>
      </c>
      <c r="L1905" s="31" t="s">
        <v>7702</v>
      </c>
      <c r="M1905" s="31" t="s">
        <v>7703</v>
      </c>
      <c r="N1905" s="2" t="s">
        <v>8986</v>
      </c>
      <c r="O1905" s="2" t="s">
        <v>7814</v>
      </c>
      <c r="P1905" s="155" t="s">
        <v>7788</v>
      </c>
      <c r="Q1905" s="2" t="s">
        <v>10587</v>
      </c>
      <c r="R1905" s="202" t="s">
        <v>544</v>
      </c>
      <c r="S1905" s="159" t="s">
        <v>10818</v>
      </c>
      <c r="T1905" s="159">
        <v>7713</v>
      </c>
      <c r="U1905" s="159" t="s">
        <v>107</v>
      </c>
      <c r="V1905" s="3" t="s">
        <v>7709</v>
      </c>
      <c r="W1905" s="2">
        <v>900</v>
      </c>
      <c r="X1905" s="2"/>
      <c r="Y1905" s="2"/>
      <c r="Z1905" s="2"/>
      <c r="AA1905" s="2"/>
      <c r="AB1905" s="2"/>
      <c r="AC1905" s="2"/>
      <c r="AD1905" s="2"/>
      <c r="AE1905" s="2"/>
      <c r="AF1905" s="2"/>
      <c r="AG1905" s="2"/>
      <c r="AH1905" s="2"/>
      <c r="AI1905" s="2"/>
      <c r="AJ1905" s="2"/>
      <c r="AK1905" s="2"/>
      <c r="AL1905" s="2"/>
      <c r="AM1905" s="2"/>
      <c r="AN1905" s="2"/>
    </row>
    <row r="1906" spans="2:40">
      <c r="B1906" s="26">
        <v>3775</v>
      </c>
      <c r="C1906" s="26" t="str">
        <f t="shared" si="232"/>
        <v>Y</v>
      </c>
      <c r="D1906" s="26" t="b">
        <f t="shared" si="233"/>
        <v>0</v>
      </c>
      <c r="E1906" s="26" t="str">
        <f t="shared" si="234"/>
        <v>N</v>
      </c>
      <c r="F1906" s="2" t="s">
        <v>10819</v>
      </c>
      <c r="G1906" s="2" t="str">
        <f t="shared" si="235"/>
        <v/>
      </c>
      <c r="H1906" s="16" t="s">
        <v>458</v>
      </c>
      <c r="I1906" s="16"/>
      <c r="J1906" s="16"/>
      <c r="K1906" s="31" t="s">
        <v>7701</v>
      </c>
      <c r="L1906" s="31" t="s">
        <v>7702</v>
      </c>
      <c r="M1906" s="31" t="s">
        <v>7703</v>
      </c>
      <c r="N1906" s="2" t="s">
        <v>8331</v>
      </c>
      <c r="O1906" s="2" t="s">
        <v>7814</v>
      </c>
      <c r="P1906" s="155" t="s">
        <v>7788</v>
      </c>
      <c r="Q1906" s="2" t="s">
        <v>10587</v>
      </c>
      <c r="R1906" s="202" t="s">
        <v>544</v>
      </c>
      <c r="S1906" s="159" t="s">
        <v>10820</v>
      </c>
      <c r="T1906" s="159">
        <v>7713</v>
      </c>
      <c r="U1906" s="159" t="s">
        <v>107</v>
      </c>
      <c r="V1906" s="3" t="s">
        <v>7709</v>
      </c>
      <c r="W1906" s="2">
        <v>900</v>
      </c>
      <c r="X1906" s="2"/>
      <c r="Y1906" s="2"/>
      <c r="Z1906" s="2"/>
      <c r="AA1906" s="2"/>
      <c r="AB1906" s="2"/>
      <c r="AC1906" s="2"/>
      <c r="AD1906" s="2"/>
      <c r="AE1906" s="2"/>
      <c r="AF1906" s="2"/>
      <c r="AG1906" s="2"/>
      <c r="AH1906" s="2"/>
      <c r="AI1906" s="2"/>
      <c r="AJ1906" s="2"/>
      <c r="AK1906" s="2"/>
      <c r="AL1906" s="2"/>
      <c r="AM1906" s="2"/>
      <c r="AN1906" s="2"/>
    </row>
    <row r="1907" spans="2:40">
      <c r="B1907" s="26">
        <v>3776</v>
      </c>
      <c r="C1907" s="26" t="str">
        <f t="shared" si="232"/>
        <v>Y</v>
      </c>
      <c r="D1907" s="26" t="b">
        <f t="shared" si="233"/>
        <v>0</v>
      </c>
      <c r="E1907" s="26" t="str">
        <f t="shared" si="234"/>
        <v>N</v>
      </c>
      <c r="F1907" s="2" t="s">
        <v>10821</v>
      </c>
      <c r="G1907" s="2" t="str">
        <f t="shared" si="235"/>
        <v/>
      </c>
      <c r="H1907" s="16" t="s">
        <v>458</v>
      </c>
      <c r="I1907" s="16"/>
      <c r="J1907" s="16"/>
      <c r="K1907" s="31" t="s">
        <v>7701</v>
      </c>
      <c r="L1907" s="31" t="s">
        <v>7702</v>
      </c>
      <c r="M1907" s="31" t="s">
        <v>7703</v>
      </c>
      <c r="N1907" s="2" t="s">
        <v>8335</v>
      </c>
      <c r="O1907" s="2" t="s">
        <v>7814</v>
      </c>
      <c r="P1907" s="155" t="s">
        <v>7788</v>
      </c>
      <c r="Q1907" s="2" t="s">
        <v>10587</v>
      </c>
      <c r="R1907" s="202" t="s">
        <v>544</v>
      </c>
      <c r="S1907" s="159" t="s">
        <v>10822</v>
      </c>
      <c r="T1907" s="159">
        <v>7713</v>
      </c>
      <c r="U1907" s="159" t="s">
        <v>107</v>
      </c>
      <c r="V1907" s="3" t="s">
        <v>7709</v>
      </c>
      <c r="W1907" s="2">
        <v>900</v>
      </c>
      <c r="X1907" s="2"/>
      <c r="Y1907" s="2"/>
      <c r="Z1907" s="2"/>
      <c r="AA1907" s="2"/>
      <c r="AB1907" s="2"/>
      <c r="AC1907" s="2"/>
      <c r="AD1907" s="2"/>
      <c r="AE1907" s="2"/>
      <c r="AF1907" s="2"/>
      <c r="AG1907" s="2"/>
      <c r="AH1907" s="2"/>
      <c r="AI1907" s="2"/>
      <c r="AJ1907" s="2"/>
      <c r="AK1907" s="2"/>
      <c r="AL1907" s="2"/>
      <c r="AM1907" s="2"/>
      <c r="AN1907" s="2"/>
    </row>
    <row r="1908" spans="2:40">
      <c r="B1908" s="26">
        <v>3777</v>
      </c>
      <c r="C1908" s="26" t="str">
        <f t="shared" si="232"/>
        <v>Y</v>
      </c>
      <c r="D1908" s="26" t="b">
        <f t="shared" si="233"/>
        <v>0</v>
      </c>
      <c r="E1908" s="26" t="str">
        <f t="shared" si="234"/>
        <v>N</v>
      </c>
      <c r="F1908" s="2" t="s">
        <v>10823</v>
      </c>
      <c r="G1908" s="2" t="str">
        <f t="shared" si="235"/>
        <v/>
      </c>
      <c r="H1908" s="16" t="s">
        <v>458</v>
      </c>
      <c r="I1908" s="16"/>
      <c r="J1908" s="16"/>
      <c r="K1908" s="31" t="s">
        <v>7701</v>
      </c>
      <c r="L1908" s="31" t="s">
        <v>7702</v>
      </c>
      <c r="M1908" s="31" t="s">
        <v>7703</v>
      </c>
      <c r="N1908" s="17" t="s">
        <v>9465</v>
      </c>
      <c r="O1908" s="2" t="s">
        <v>7814</v>
      </c>
      <c r="P1908" s="155" t="s">
        <v>7788</v>
      </c>
      <c r="Q1908" s="2" t="s">
        <v>10587</v>
      </c>
      <c r="R1908" s="202" t="s">
        <v>544</v>
      </c>
      <c r="S1908" s="159" t="s">
        <v>10824</v>
      </c>
      <c r="T1908" s="159">
        <v>8258</v>
      </c>
      <c r="U1908" s="159" t="s">
        <v>107</v>
      </c>
      <c r="V1908" s="3" t="s">
        <v>7709</v>
      </c>
      <c r="W1908" s="2">
        <v>1000</v>
      </c>
      <c r="X1908" s="2"/>
      <c r="Y1908" s="2"/>
      <c r="Z1908" s="2"/>
      <c r="AA1908" s="2"/>
      <c r="AB1908" s="2"/>
      <c r="AC1908" s="2"/>
      <c r="AD1908" s="2"/>
      <c r="AE1908" s="2"/>
      <c r="AF1908" s="2"/>
      <c r="AG1908" s="2"/>
      <c r="AH1908" s="2"/>
      <c r="AI1908" s="2"/>
      <c r="AJ1908" s="2"/>
      <c r="AK1908" s="2"/>
      <c r="AL1908" s="2"/>
      <c r="AM1908" s="2"/>
      <c r="AN1908" s="2"/>
    </row>
    <row r="1909" spans="2:40">
      <c r="B1909" s="26">
        <v>3778</v>
      </c>
      <c r="C1909" s="26" t="str">
        <f t="shared" si="232"/>
        <v>Y</v>
      </c>
      <c r="D1909" s="26" t="b">
        <f t="shared" si="233"/>
        <v>0</v>
      </c>
      <c r="E1909" s="26" t="str">
        <f t="shared" si="234"/>
        <v>N</v>
      </c>
      <c r="F1909" s="2" t="s">
        <v>10825</v>
      </c>
      <c r="G1909" s="2" t="str">
        <f t="shared" si="235"/>
        <v/>
      </c>
      <c r="H1909" s="16" t="s">
        <v>458</v>
      </c>
      <c r="I1909" s="16"/>
      <c r="J1909" s="16"/>
      <c r="K1909" s="31" t="s">
        <v>7701</v>
      </c>
      <c r="L1909" s="31" t="s">
        <v>7702</v>
      </c>
      <c r="M1909" s="31" t="s">
        <v>7703</v>
      </c>
      <c r="N1909" s="17" t="s">
        <v>8338</v>
      </c>
      <c r="O1909" s="2" t="s">
        <v>7814</v>
      </c>
      <c r="P1909" s="155" t="s">
        <v>7788</v>
      </c>
      <c r="Q1909" s="2" t="s">
        <v>10587</v>
      </c>
      <c r="R1909" s="202" t="s">
        <v>544</v>
      </c>
      <c r="S1909" s="159" t="s">
        <v>10826</v>
      </c>
      <c r="T1909" s="159">
        <v>8258</v>
      </c>
      <c r="U1909" s="159" t="s">
        <v>107</v>
      </c>
      <c r="V1909" s="3" t="s">
        <v>7709</v>
      </c>
      <c r="W1909" s="2">
        <v>1000</v>
      </c>
      <c r="X1909" s="2"/>
      <c r="Y1909" s="2"/>
      <c r="Z1909" s="2"/>
      <c r="AA1909" s="2"/>
      <c r="AB1909" s="2"/>
      <c r="AC1909" s="2"/>
      <c r="AD1909" s="2"/>
      <c r="AE1909" s="2"/>
      <c r="AF1909" s="2"/>
      <c r="AG1909" s="2"/>
      <c r="AH1909" s="2"/>
      <c r="AI1909" s="2"/>
      <c r="AJ1909" s="2"/>
      <c r="AK1909" s="2"/>
      <c r="AL1909" s="2"/>
      <c r="AM1909" s="2"/>
      <c r="AN1909" s="2"/>
    </row>
    <row r="1910" spans="2:40">
      <c r="B1910" s="26">
        <v>3779</v>
      </c>
      <c r="C1910" s="26" t="str">
        <f t="shared" si="232"/>
        <v>Y</v>
      </c>
      <c r="D1910" s="26" t="b">
        <f t="shared" si="233"/>
        <v>0</v>
      </c>
      <c r="E1910" s="26" t="str">
        <f t="shared" si="234"/>
        <v>N</v>
      </c>
      <c r="F1910" s="2" t="s">
        <v>10827</v>
      </c>
      <c r="G1910" s="2" t="str">
        <f t="shared" si="235"/>
        <v/>
      </c>
      <c r="H1910" s="16" t="s">
        <v>458</v>
      </c>
      <c r="I1910" s="16"/>
      <c r="J1910" s="16"/>
      <c r="K1910" s="31" t="s">
        <v>7701</v>
      </c>
      <c r="L1910" s="31" t="s">
        <v>7702</v>
      </c>
      <c r="M1910" s="31" t="s">
        <v>7703</v>
      </c>
      <c r="N1910" s="8" t="s">
        <v>9743</v>
      </c>
      <c r="O1910" s="2" t="s">
        <v>7814</v>
      </c>
      <c r="P1910" s="155" t="s">
        <v>7788</v>
      </c>
      <c r="Q1910" s="2" t="s">
        <v>10587</v>
      </c>
      <c r="R1910" s="202" t="s">
        <v>544</v>
      </c>
      <c r="S1910" s="159" t="s">
        <v>10828</v>
      </c>
      <c r="T1910" s="159">
        <v>8258</v>
      </c>
      <c r="U1910" s="159" t="s">
        <v>107</v>
      </c>
      <c r="V1910" s="3" t="s">
        <v>7709</v>
      </c>
      <c r="W1910" s="2">
        <v>1000</v>
      </c>
      <c r="X1910" s="2"/>
      <c r="Y1910" s="2"/>
      <c r="Z1910" s="2"/>
      <c r="AA1910" s="2"/>
      <c r="AB1910" s="2"/>
      <c r="AC1910" s="2"/>
      <c r="AD1910" s="2"/>
      <c r="AE1910" s="2"/>
      <c r="AF1910" s="2"/>
      <c r="AG1910" s="2"/>
      <c r="AH1910" s="2"/>
      <c r="AI1910" s="2"/>
      <c r="AJ1910" s="2"/>
      <c r="AK1910" s="2"/>
      <c r="AL1910" s="2"/>
      <c r="AM1910" s="2"/>
      <c r="AN1910" s="2"/>
    </row>
    <row r="1911" spans="2:40">
      <c r="B1911" s="26">
        <v>3780</v>
      </c>
      <c r="C1911" s="26" t="str">
        <f t="shared" si="232"/>
        <v>Y</v>
      </c>
      <c r="D1911" s="26" t="b">
        <f t="shared" si="233"/>
        <v>0</v>
      </c>
      <c r="E1911" s="26" t="str">
        <f t="shared" si="234"/>
        <v>N</v>
      </c>
      <c r="F1911" s="2" t="s">
        <v>10829</v>
      </c>
      <c r="G1911" s="2" t="str">
        <f t="shared" si="235"/>
        <v/>
      </c>
      <c r="H1911" s="16" t="s">
        <v>458</v>
      </c>
      <c r="I1911" s="16"/>
      <c r="J1911" s="16"/>
      <c r="K1911" s="31" t="s">
        <v>7701</v>
      </c>
      <c r="L1911" s="31" t="s">
        <v>7702</v>
      </c>
      <c r="M1911" s="31" t="s">
        <v>7703</v>
      </c>
      <c r="N1911" s="8" t="s">
        <v>10471</v>
      </c>
      <c r="O1911" s="2" t="s">
        <v>7814</v>
      </c>
      <c r="P1911" s="155" t="s">
        <v>7788</v>
      </c>
      <c r="Q1911" s="2" t="s">
        <v>10587</v>
      </c>
      <c r="R1911" s="202" t="s">
        <v>544</v>
      </c>
      <c r="S1911" s="159" t="s">
        <v>10830</v>
      </c>
      <c r="T1911" s="159">
        <v>8258</v>
      </c>
      <c r="U1911" s="159" t="s">
        <v>107</v>
      </c>
      <c r="V1911" s="3" t="s">
        <v>7709</v>
      </c>
      <c r="W1911" s="2">
        <v>1200</v>
      </c>
      <c r="X1911" s="2"/>
      <c r="Y1911" s="2"/>
      <c r="Z1911" s="2"/>
      <c r="AA1911" s="2"/>
      <c r="AB1911" s="2"/>
      <c r="AC1911" s="2"/>
      <c r="AD1911" s="2"/>
      <c r="AE1911" s="2"/>
      <c r="AF1911" s="2"/>
      <c r="AG1911" s="2"/>
      <c r="AH1911" s="2"/>
      <c r="AI1911" s="2"/>
      <c r="AJ1911" s="2"/>
      <c r="AK1911" s="2"/>
      <c r="AL1911" s="2"/>
      <c r="AM1911" s="2"/>
      <c r="AN1911" s="2"/>
    </row>
    <row r="1912" spans="2:40">
      <c r="B1912" s="26">
        <v>3793</v>
      </c>
      <c r="C1912" s="26" t="str">
        <f t="shared" si="232"/>
        <v>N</v>
      </c>
      <c r="D1912" s="26" t="b">
        <f t="shared" si="233"/>
        <v>0</v>
      </c>
      <c r="E1912" s="26" t="str">
        <f t="shared" si="234"/>
        <v>N</v>
      </c>
      <c r="F1912" s="2" t="s">
        <v>10831</v>
      </c>
      <c r="G1912" s="2" t="str">
        <f t="shared" si="235"/>
        <v/>
      </c>
      <c r="H1912" s="16" t="s">
        <v>458</v>
      </c>
      <c r="I1912" s="16"/>
      <c r="J1912" s="16"/>
      <c r="K1912" s="8" t="s">
        <v>7887</v>
      </c>
      <c r="L1912" s="8" t="s">
        <v>7887</v>
      </c>
      <c r="M1912" s="31" t="s">
        <v>7888</v>
      </c>
      <c r="P1912" s="155"/>
      <c r="R1912" s="202" t="s">
        <v>544</v>
      </c>
      <c r="S1912" s="25" t="s">
        <v>10832</v>
      </c>
      <c r="T1912" s="159">
        <v>0</v>
      </c>
      <c r="U1912" s="159" t="s">
        <v>14326</v>
      </c>
      <c r="V1912" s="3" t="s">
        <v>552</v>
      </c>
      <c r="X1912" s="2"/>
      <c r="Y1912" s="2"/>
      <c r="Z1912" s="2"/>
      <c r="AA1912" s="2"/>
      <c r="AB1912" s="2"/>
      <c r="AC1912" s="2"/>
      <c r="AD1912" s="2"/>
      <c r="AE1912" s="2"/>
      <c r="AF1912" s="2"/>
      <c r="AG1912" s="2"/>
      <c r="AH1912" s="2"/>
      <c r="AI1912" s="2"/>
      <c r="AJ1912" s="2"/>
      <c r="AK1912" s="2"/>
      <c r="AL1912" s="2"/>
      <c r="AM1912" s="2"/>
      <c r="AN1912" s="2"/>
    </row>
    <row r="1913" spans="2:40">
      <c r="B1913" s="26">
        <v>3794</v>
      </c>
      <c r="C1913" s="26" t="str">
        <f t="shared" si="232"/>
        <v>Y</v>
      </c>
      <c r="D1913" s="26" t="b">
        <f t="shared" si="233"/>
        <v>1</v>
      </c>
      <c r="E1913" s="26" t="str">
        <f t="shared" si="234"/>
        <v>Y</v>
      </c>
      <c r="F1913" s="2" t="s">
        <v>10833</v>
      </c>
      <c r="G1913" s="2" t="str">
        <f t="shared" si="235"/>
        <v>ConTab_BOM_KP_Baseplates_3794</v>
      </c>
      <c r="H1913" s="16" t="s">
        <v>463</v>
      </c>
      <c r="I1913" s="16"/>
      <c r="J1913" s="16"/>
      <c r="K1913" s="31" t="s">
        <v>7701</v>
      </c>
      <c r="L1913" s="31" t="s">
        <v>7702</v>
      </c>
      <c r="M1913" s="31" t="s">
        <v>7703</v>
      </c>
      <c r="N1913" s="2" t="s">
        <v>8954</v>
      </c>
      <c r="O1913" s="2" t="s">
        <v>7705</v>
      </c>
      <c r="P1913" s="155" t="s">
        <v>7737</v>
      </c>
      <c r="Q1913" s="2" t="s">
        <v>10587</v>
      </c>
      <c r="R1913" s="202" t="s">
        <v>544</v>
      </c>
      <c r="S1913" s="159" t="s">
        <v>10834</v>
      </c>
      <c r="T1913" s="159">
        <v>5317</v>
      </c>
      <c r="U1913" s="159" t="s">
        <v>107</v>
      </c>
      <c r="V1913" s="3" t="s">
        <v>7709</v>
      </c>
      <c r="W1913" s="2">
        <v>650</v>
      </c>
      <c r="X1913" s="2"/>
      <c r="Y1913" s="2"/>
      <c r="Z1913" s="2"/>
      <c r="AA1913" s="2"/>
      <c r="AB1913" s="2"/>
      <c r="AC1913" s="2"/>
      <c r="AD1913" s="2"/>
      <c r="AE1913" s="2"/>
      <c r="AF1913" s="2"/>
      <c r="AG1913" s="2"/>
      <c r="AH1913" s="2"/>
      <c r="AI1913" s="2"/>
      <c r="AJ1913" s="2"/>
      <c r="AK1913" s="2"/>
      <c r="AL1913" s="2"/>
      <c r="AM1913" s="2"/>
      <c r="AN1913" s="2"/>
    </row>
    <row r="1914" spans="2:40">
      <c r="B1914" s="26">
        <v>3795</v>
      </c>
      <c r="C1914" s="26" t="str">
        <f t="shared" si="232"/>
        <v>Y</v>
      </c>
      <c r="D1914" s="26" t="b">
        <f t="shared" si="233"/>
        <v>1</v>
      </c>
      <c r="E1914" s="26" t="str">
        <f t="shared" si="234"/>
        <v>Y</v>
      </c>
      <c r="F1914" s="2" t="s">
        <v>10835</v>
      </c>
      <c r="G1914" s="2" t="str">
        <f t="shared" si="235"/>
        <v>ConTab_BOM_KP_Baseplates_3795</v>
      </c>
      <c r="H1914" s="16" t="s">
        <v>463</v>
      </c>
      <c r="I1914" s="16"/>
      <c r="J1914" s="16"/>
      <c r="K1914" s="31" t="s">
        <v>7701</v>
      </c>
      <c r="L1914" s="31" t="s">
        <v>7702</v>
      </c>
      <c r="M1914" s="31" t="s">
        <v>7703</v>
      </c>
      <c r="N1914" s="2" t="s">
        <v>8958</v>
      </c>
      <c r="O1914" s="2" t="s">
        <v>7705</v>
      </c>
      <c r="P1914" s="155" t="s">
        <v>7737</v>
      </c>
      <c r="Q1914" s="2" t="s">
        <v>10587</v>
      </c>
      <c r="R1914" s="202" t="s">
        <v>544</v>
      </c>
      <c r="S1914" s="159" t="s">
        <v>10834</v>
      </c>
      <c r="T1914" s="159">
        <v>5317</v>
      </c>
      <c r="U1914" s="159" t="s">
        <v>107</v>
      </c>
      <c r="V1914" s="3" t="s">
        <v>7709</v>
      </c>
      <c r="W1914" s="2">
        <v>900</v>
      </c>
      <c r="X1914" s="2"/>
      <c r="Y1914" s="2"/>
      <c r="Z1914" s="2"/>
      <c r="AA1914" s="2"/>
      <c r="AB1914" s="2"/>
      <c r="AC1914" s="2"/>
      <c r="AD1914" s="2"/>
      <c r="AE1914" s="2"/>
      <c r="AF1914" s="2"/>
      <c r="AG1914" s="2"/>
      <c r="AH1914" s="2"/>
      <c r="AI1914" s="2"/>
      <c r="AJ1914" s="2"/>
      <c r="AK1914" s="2"/>
      <c r="AL1914" s="2"/>
      <c r="AM1914" s="2"/>
      <c r="AN1914" s="2"/>
    </row>
    <row r="1915" spans="2:40">
      <c r="B1915" s="26">
        <v>3796</v>
      </c>
      <c r="C1915" s="26" t="str">
        <f t="shared" si="232"/>
        <v>Y</v>
      </c>
      <c r="D1915" s="26" t="b">
        <f t="shared" si="233"/>
        <v>1</v>
      </c>
      <c r="E1915" s="26" t="str">
        <f t="shared" si="234"/>
        <v>Y</v>
      </c>
      <c r="F1915" s="2" t="s">
        <v>10836</v>
      </c>
      <c r="G1915" s="2" t="str">
        <f t="shared" si="235"/>
        <v>ConTab_BOM_KP_Baseplates_3796</v>
      </c>
      <c r="H1915" s="16" t="s">
        <v>463</v>
      </c>
      <c r="I1915" s="16"/>
      <c r="J1915" s="16"/>
      <c r="K1915" s="31" t="s">
        <v>7701</v>
      </c>
      <c r="L1915" s="31" t="s">
        <v>7702</v>
      </c>
      <c r="M1915" s="31" t="s">
        <v>7703</v>
      </c>
      <c r="N1915" s="2" t="s">
        <v>8326</v>
      </c>
      <c r="O1915" s="2" t="s">
        <v>7705</v>
      </c>
      <c r="P1915" s="155" t="s">
        <v>7737</v>
      </c>
      <c r="Q1915" s="2" t="s">
        <v>10587</v>
      </c>
      <c r="R1915" s="202" t="s">
        <v>544</v>
      </c>
      <c r="S1915" s="159" t="s">
        <v>10837</v>
      </c>
      <c r="T1915" s="159">
        <v>5181</v>
      </c>
      <c r="U1915" s="159" t="s">
        <v>107</v>
      </c>
      <c r="V1915" s="3" t="s">
        <v>7709</v>
      </c>
      <c r="W1915" s="2">
        <v>900</v>
      </c>
      <c r="X1915" s="2"/>
      <c r="Y1915" s="2"/>
      <c r="Z1915" s="2"/>
      <c r="AA1915" s="2"/>
      <c r="AB1915" s="2"/>
      <c r="AC1915" s="2"/>
      <c r="AD1915" s="2"/>
      <c r="AE1915" s="2"/>
      <c r="AF1915" s="2"/>
      <c r="AG1915" s="2"/>
      <c r="AH1915" s="2"/>
      <c r="AI1915" s="2"/>
      <c r="AJ1915" s="2"/>
      <c r="AK1915" s="2"/>
      <c r="AL1915" s="2"/>
      <c r="AM1915" s="2"/>
      <c r="AN1915" s="2"/>
    </row>
    <row r="1916" spans="2:40">
      <c r="B1916" s="26">
        <v>3797</v>
      </c>
      <c r="C1916" s="26" t="str">
        <f t="shared" si="232"/>
        <v>Y</v>
      </c>
      <c r="D1916" s="26" t="b">
        <f t="shared" si="233"/>
        <v>1</v>
      </c>
      <c r="E1916" s="26" t="str">
        <f t="shared" si="234"/>
        <v>Y</v>
      </c>
      <c r="F1916" s="2" t="s">
        <v>10838</v>
      </c>
      <c r="G1916" s="2" t="str">
        <f t="shared" si="235"/>
        <v>ConTab_BOM_KP_Baseplates_3797</v>
      </c>
      <c r="H1916" s="16" t="s">
        <v>463</v>
      </c>
      <c r="I1916" s="16"/>
      <c r="J1916" s="16"/>
      <c r="K1916" s="31" t="s">
        <v>7701</v>
      </c>
      <c r="L1916" s="31" t="s">
        <v>7702</v>
      </c>
      <c r="M1916" s="31" t="s">
        <v>7703</v>
      </c>
      <c r="N1916" s="2" t="s">
        <v>8329</v>
      </c>
      <c r="O1916" s="2" t="s">
        <v>7705</v>
      </c>
      <c r="P1916" s="155" t="s">
        <v>7737</v>
      </c>
      <c r="Q1916" s="2" t="s">
        <v>10587</v>
      </c>
      <c r="R1916" s="202" t="s">
        <v>544</v>
      </c>
      <c r="S1916" s="159" t="s">
        <v>10837</v>
      </c>
      <c r="T1916" s="159">
        <v>5181</v>
      </c>
      <c r="U1916" s="159" t="s">
        <v>107</v>
      </c>
      <c r="V1916" s="3" t="s">
        <v>7709</v>
      </c>
      <c r="W1916" s="2">
        <v>900</v>
      </c>
      <c r="X1916" s="2"/>
      <c r="Y1916" s="2"/>
      <c r="Z1916" s="2"/>
      <c r="AA1916" s="2"/>
      <c r="AB1916" s="2"/>
      <c r="AC1916" s="2"/>
      <c r="AD1916" s="2"/>
      <c r="AE1916" s="2"/>
      <c r="AF1916" s="2"/>
      <c r="AG1916" s="2"/>
      <c r="AH1916" s="2"/>
      <c r="AI1916" s="2"/>
      <c r="AJ1916" s="2"/>
      <c r="AK1916" s="2"/>
      <c r="AL1916" s="2"/>
      <c r="AM1916" s="2"/>
      <c r="AN1916" s="2"/>
    </row>
    <row r="1917" spans="2:40">
      <c r="B1917" s="26">
        <v>3798</v>
      </c>
      <c r="C1917" s="26" t="str">
        <f t="shared" si="232"/>
        <v>Y</v>
      </c>
      <c r="D1917" s="26" t="b">
        <f t="shared" si="233"/>
        <v>1</v>
      </c>
      <c r="E1917" s="26" t="str">
        <f t="shared" si="234"/>
        <v>Y</v>
      </c>
      <c r="F1917" s="2" t="s">
        <v>10839</v>
      </c>
      <c r="G1917" s="2" t="str">
        <f t="shared" si="235"/>
        <v>ConTab_BOM_KP_Baseplates_3798</v>
      </c>
      <c r="H1917" s="16" t="s">
        <v>463</v>
      </c>
      <c r="I1917" s="16"/>
      <c r="J1917" s="16"/>
      <c r="K1917" s="31" t="s">
        <v>7701</v>
      </c>
      <c r="L1917" s="31" t="s">
        <v>7702</v>
      </c>
      <c r="M1917" s="31" t="s">
        <v>7703</v>
      </c>
      <c r="N1917" s="2" t="s">
        <v>8982</v>
      </c>
      <c r="O1917" s="2" t="s">
        <v>7705</v>
      </c>
      <c r="P1917" s="155" t="s">
        <v>7737</v>
      </c>
      <c r="Q1917" s="2" t="s">
        <v>10587</v>
      </c>
      <c r="R1917" s="202" t="s">
        <v>544</v>
      </c>
      <c r="S1917" s="159" t="s">
        <v>10840</v>
      </c>
      <c r="T1917" s="159">
        <v>6679</v>
      </c>
      <c r="U1917" s="159" t="s">
        <v>107</v>
      </c>
      <c r="V1917" s="3" t="s">
        <v>7709</v>
      </c>
      <c r="W1917" s="2">
        <v>900</v>
      </c>
      <c r="X1917" s="2"/>
      <c r="Y1917" s="2"/>
      <c r="Z1917" s="2"/>
      <c r="AA1917" s="2"/>
      <c r="AB1917" s="2"/>
      <c r="AC1917" s="2"/>
      <c r="AD1917" s="2"/>
      <c r="AE1917" s="2"/>
      <c r="AF1917" s="2"/>
      <c r="AG1917" s="2"/>
      <c r="AH1917" s="2"/>
      <c r="AI1917" s="2"/>
      <c r="AJ1917" s="2"/>
      <c r="AK1917" s="2"/>
      <c r="AL1917" s="2"/>
      <c r="AM1917" s="2"/>
      <c r="AN1917" s="2"/>
    </row>
    <row r="1918" spans="2:40">
      <c r="B1918" s="26">
        <v>3799</v>
      </c>
      <c r="C1918" s="26" t="str">
        <f t="shared" si="232"/>
        <v>Y</v>
      </c>
      <c r="D1918" s="26" t="b">
        <f t="shared" si="233"/>
        <v>1</v>
      </c>
      <c r="E1918" s="26" t="str">
        <f t="shared" si="234"/>
        <v>Y</v>
      </c>
      <c r="F1918" s="2" t="s">
        <v>10841</v>
      </c>
      <c r="G1918" s="2" t="str">
        <f t="shared" si="235"/>
        <v>ConTab_BOM_KP_Baseplates_3799</v>
      </c>
      <c r="H1918" s="16" t="s">
        <v>463</v>
      </c>
      <c r="I1918" s="16"/>
      <c r="J1918" s="16"/>
      <c r="K1918" s="31" t="s">
        <v>7701</v>
      </c>
      <c r="L1918" s="31" t="s">
        <v>7702</v>
      </c>
      <c r="M1918" s="31" t="s">
        <v>7703</v>
      </c>
      <c r="N1918" s="2" t="s">
        <v>8986</v>
      </c>
      <c r="O1918" s="2" t="s">
        <v>7705</v>
      </c>
      <c r="P1918" s="155" t="s">
        <v>7737</v>
      </c>
      <c r="Q1918" s="2" t="s">
        <v>10587</v>
      </c>
      <c r="R1918" s="202" t="s">
        <v>544</v>
      </c>
      <c r="S1918" s="159" t="s">
        <v>10842</v>
      </c>
      <c r="T1918" s="159">
        <v>6679</v>
      </c>
      <c r="U1918" s="159" t="s">
        <v>107</v>
      </c>
      <c r="V1918" s="3" t="s">
        <v>7709</v>
      </c>
      <c r="W1918" s="2">
        <v>900</v>
      </c>
      <c r="X1918" s="2"/>
      <c r="Y1918" s="2"/>
      <c r="Z1918" s="2"/>
      <c r="AA1918" s="2"/>
      <c r="AB1918" s="2"/>
      <c r="AC1918" s="2"/>
      <c r="AD1918" s="2"/>
      <c r="AE1918" s="2"/>
      <c r="AF1918" s="2"/>
      <c r="AG1918" s="2"/>
      <c r="AH1918" s="2"/>
      <c r="AI1918" s="2"/>
      <c r="AJ1918" s="2"/>
      <c r="AK1918" s="2"/>
      <c r="AL1918" s="2"/>
      <c r="AM1918" s="2"/>
      <c r="AN1918" s="2"/>
    </row>
    <row r="1919" spans="2:40">
      <c r="B1919" s="26">
        <v>3800</v>
      </c>
      <c r="C1919" s="26" t="str">
        <f t="shared" si="232"/>
        <v>Y</v>
      </c>
      <c r="D1919" s="26" t="b">
        <f t="shared" si="233"/>
        <v>1</v>
      </c>
      <c r="E1919" s="26" t="str">
        <f t="shared" si="234"/>
        <v>Y</v>
      </c>
      <c r="F1919" s="2" t="s">
        <v>10843</v>
      </c>
      <c r="G1919" s="2" t="str">
        <f t="shared" si="235"/>
        <v>ConTab_BOM_KP_Baseplates_3800</v>
      </c>
      <c r="H1919" s="16" t="s">
        <v>463</v>
      </c>
      <c r="I1919" s="16"/>
      <c r="J1919" s="16"/>
      <c r="K1919" s="31" t="s">
        <v>7701</v>
      </c>
      <c r="L1919" s="31" t="s">
        <v>7702</v>
      </c>
      <c r="M1919" s="31" t="s">
        <v>7703</v>
      </c>
      <c r="N1919" s="2" t="s">
        <v>8331</v>
      </c>
      <c r="O1919" s="2" t="s">
        <v>7705</v>
      </c>
      <c r="P1919" s="155" t="s">
        <v>7737</v>
      </c>
      <c r="Q1919" s="2" t="s">
        <v>10587</v>
      </c>
      <c r="R1919" s="202" t="s">
        <v>544</v>
      </c>
      <c r="S1919" s="159" t="s">
        <v>10844</v>
      </c>
      <c r="T1919" s="159">
        <v>6679</v>
      </c>
      <c r="U1919" s="159" t="s">
        <v>107</v>
      </c>
      <c r="V1919" s="3" t="s">
        <v>7709</v>
      </c>
      <c r="W1919" s="2">
        <v>900</v>
      </c>
      <c r="X1919" s="2"/>
      <c r="Y1919" s="2"/>
      <c r="Z1919" s="2"/>
      <c r="AA1919" s="2"/>
      <c r="AB1919" s="2"/>
      <c r="AC1919" s="2"/>
      <c r="AD1919" s="2"/>
      <c r="AE1919" s="2"/>
      <c r="AF1919" s="2"/>
      <c r="AG1919" s="2"/>
      <c r="AH1919" s="2"/>
      <c r="AI1919" s="2"/>
      <c r="AJ1919" s="2"/>
      <c r="AK1919" s="2"/>
      <c r="AL1919" s="2"/>
      <c r="AM1919" s="2"/>
      <c r="AN1919" s="2"/>
    </row>
    <row r="1920" spans="2:40">
      <c r="B1920" s="26">
        <v>3801</v>
      </c>
      <c r="C1920" s="26" t="str">
        <f t="shared" si="232"/>
        <v>Y</v>
      </c>
      <c r="D1920" s="26" t="b">
        <f t="shared" si="233"/>
        <v>1</v>
      </c>
      <c r="E1920" s="26" t="str">
        <f t="shared" si="234"/>
        <v>Y</v>
      </c>
      <c r="F1920" s="2" t="s">
        <v>10845</v>
      </c>
      <c r="G1920" s="2" t="str">
        <f t="shared" si="235"/>
        <v>ConTab_BOM_KP_Baseplates_3801</v>
      </c>
      <c r="H1920" s="16" t="s">
        <v>463</v>
      </c>
      <c r="I1920" s="16"/>
      <c r="J1920" s="16"/>
      <c r="K1920" s="31" t="s">
        <v>7701</v>
      </c>
      <c r="L1920" s="31" t="s">
        <v>7702</v>
      </c>
      <c r="M1920" s="31" t="s">
        <v>7703</v>
      </c>
      <c r="N1920" s="2" t="s">
        <v>8335</v>
      </c>
      <c r="O1920" s="2" t="s">
        <v>7705</v>
      </c>
      <c r="P1920" s="155" t="s">
        <v>7737</v>
      </c>
      <c r="Q1920" s="2" t="s">
        <v>10587</v>
      </c>
      <c r="R1920" s="202" t="s">
        <v>544</v>
      </c>
      <c r="S1920" s="159" t="s">
        <v>10846</v>
      </c>
      <c r="T1920" s="159">
        <v>6679</v>
      </c>
      <c r="U1920" s="159" t="s">
        <v>107</v>
      </c>
      <c r="V1920" s="3" t="s">
        <v>7709</v>
      </c>
      <c r="W1920" s="2">
        <v>900</v>
      </c>
      <c r="X1920" s="2"/>
      <c r="Y1920" s="2"/>
      <c r="Z1920" s="2"/>
      <c r="AA1920" s="2"/>
      <c r="AB1920" s="2"/>
      <c r="AC1920" s="2"/>
      <c r="AD1920" s="2"/>
      <c r="AE1920" s="2"/>
      <c r="AF1920" s="2"/>
      <c r="AG1920" s="2"/>
      <c r="AH1920" s="2"/>
      <c r="AI1920" s="2"/>
      <c r="AJ1920" s="2"/>
      <c r="AK1920" s="2"/>
      <c r="AL1920" s="2"/>
      <c r="AM1920" s="2"/>
      <c r="AN1920" s="2"/>
    </row>
    <row r="1921" spans="2:40">
      <c r="B1921" s="26">
        <v>3802</v>
      </c>
      <c r="C1921" s="26" t="str">
        <f t="shared" si="232"/>
        <v>Y</v>
      </c>
      <c r="D1921" s="26" t="b">
        <f t="shared" si="233"/>
        <v>1</v>
      </c>
      <c r="E1921" s="26" t="str">
        <f t="shared" si="234"/>
        <v>Y</v>
      </c>
      <c r="F1921" s="2" t="s">
        <v>10847</v>
      </c>
      <c r="G1921" s="2" t="str">
        <f t="shared" si="235"/>
        <v>ConTab_BOM_KP_Baseplates_3802</v>
      </c>
      <c r="H1921" s="16" t="s">
        <v>463</v>
      </c>
      <c r="I1921" s="16"/>
      <c r="J1921" s="16"/>
      <c r="K1921" s="31" t="s">
        <v>7701</v>
      </c>
      <c r="L1921" s="31" t="s">
        <v>7702</v>
      </c>
      <c r="M1921" s="31" t="s">
        <v>7703</v>
      </c>
      <c r="N1921" s="17" t="s">
        <v>9465</v>
      </c>
      <c r="O1921" s="2" t="s">
        <v>7705</v>
      </c>
      <c r="P1921" s="155" t="s">
        <v>7737</v>
      </c>
      <c r="Q1921" s="2" t="s">
        <v>10587</v>
      </c>
      <c r="R1921" s="202" t="s">
        <v>544</v>
      </c>
      <c r="S1921" s="159" t="s">
        <v>10848</v>
      </c>
      <c r="T1921" s="159">
        <v>7226</v>
      </c>
      <c r="U1921" s="159" t="s">
        <v>107</v>
      </c>
      <c r="V1921" s="3" t="s">
        <v>7709</v>
      </c>
      <c r="W1921" s="2">
        <v>1000</v>
      </c>
      <c r="X1921" s="2"/>
      <c r="Y1921" s="2"/>
      <c r="Z1921" s="2"/>
      <c r="AA1921" s="2"/>
      <c r="AB1921" s="2"/>
      <c r="AC1921" s="2"/>
      <c r="AD1921" s="2"/>
      <c r="AE1921" s="2"/>
      <c r="AF1921" s="2"/>
      <c r="AG1921" s="2"/>
      <c r="AH1921" s="2"/>
      <c r="AI1921" s="2"/>
      <c r="AJ1921" s="2"/>
      <c r="AK1921" s="2"/>
      <c r="AL1921" s="2"/>
      <c r="AM1921" s="2"/>
      <c r="AN1921" s="2"/>
    </row>
    <row r="1922" spans="2:40">
      <c r="B1922" s="26">
        <v>3803</v>
      </c>
      <c r="C1922" s="26" t="str">
        <f t="shared" si="232"/>
        <v>Y</v>
      </c>
      <c r="D1922" s="26" t="b">
        <f t="shared" si="233"/>
        <v>1</v>
      </c>
      <c r="E1922" s="26" t="str">
        <f t="shared" si="234"/>
        <v>Y</v>
      </c>
      <c r="F1922" s="2" t="s">
        <v>10849</v>
      </c>
      <c r="G1922" s="2" t="str">
        <f t="shared" si="235"/>
        <v>ConTab_BOM_KP_Baseplates_3803</v>
      </c>
      <c r="H1922" s="16" t="s">
        <v>463</v>
      </c>
      <c r="I1922" s="16"/>
      <c r="J1922" s="16"/>
      <c r="K1922" s="31" t="s">
        <v>7701</v>
      </c>
      <c r="L1922" s="31" t="s">
        <v>7702</v>
      </c>
      <c r="M1922" s="31" t="s">
        <v>7703</v>
      </c>
      <c r="N1922" s="17" t="s">
        <v>8338</v>
      </c>
      <c r="O1922" s="2" t="s">
        <v>7705</v>
      </c>
      <c r="P1922" s="155" t="s">
        <v>7737</v>
      </c>
      <c r="Q1922" s="2" t="s">
        <v>10587</v>
      </c>
      <c r="R1922" s="202" t="s">
        <v>544</v>
      </c>
      <c r="S1922" s="159" t="s">
        <v>10850</v>
      </c>
      <c r="T1922" s="159">
        <v>7226</v>
      </c>
      <c r="U1922" s="159" t="s">
        <v>107</v>
      </c>
      <c r="V1922" s="3" t="s">
        <v>7709</v>
      </c>
      <c r="W1922" s="2">
        <v>1000</v>
      </c>
      <c r="X1922" s="2"/>
      <c r="Y1922" s="2"/>
      <c r="Z1922" s="2"/>
      <c r="AA1922" s="2"/>
      <c r="AB1922" s="2"/>
      <c r="AC1922" s="2"/>
      <c r="AD1922" s="2"/>
      <c r="AE1922" s="2"/>
      <c r="AF1922" s="2"/>
      <c r="AG1922" s="2"/>
      <c r="AH1922" s="2"/>
      <c r="AI1922" s="2"/>
      <c r="AJ1922" s="2"/>
      <c r="AK1922" s="2"/>
      <c r="AL1922" s="2"/>
      <c r="AM1922" s="2"/>
      <c r="AN1922" s="2"/>
    </row>
    <row r="1923" spans="2:40">
      <c r="B1923" s="26">
        <v>3804</v>
      </c>
      <c r="C1923" s="26" t="str">
        <f t="shared" si="232"/>
        <v>Y</v>
      </c>
      <c r="D1923" s="26" t="b">
        <f t="shared" si="233"/>
        <v>1</v>
      </c>
      <c r="E1923" s="26" t="str">
        <f t="shared" si="234"/>
        <v>Y</v>
      </c>
      <c r="F1923" s="2" t="s">
        <v>10851</v>
      </c>
      <c r="G1923" s="2" t="str">
        <f t="shared" si="235"/>
        <v>ConTab_BOM_KP_Baseplates_3804</v>
      </c>
      <c r="H1923" s="16" t="s">
        <v>463</v>
      </c>
      <c r="I1923" s="16"/>
      <c r="J1923" s="16"/>
      <c r="K1923" s="31" t="s">
        <v>7701</v>
      </c>
      <c r="L1923" s="31" t="s">
        <v>7702</v>
      </c>
      <c r="M1923" s="31" t="s">
        <v>7703</v>
      </c>
      <c r="N1923" s="8" t="s">
        <v>9743</v>
      </c>
      <c r="O1923" s="2" t="s">
        <v>7705</v>
      </c>
      <c r="P1923" s="155" t="s">
        <v>7737</v>
      </c>
      <c r="Q1923" s="2" t="s">
        <v>10587</v>
      </c>
      <c r="R1923" s="202">
        <v>96699048</v>
      </c>
      <c r="S1923" s="159" t="s">
        <v>10852</v>
      </c>
      <c r="T1923" s="159">
        <v>7226</v>
      </c>
      <c r="U1923" s="159" t="s">
        <v>107</v>
      </c>
      <c r="V1923" s="3" t="s">
        <v>7709</v>
      </c>
      <c r="W1923" s="2">
        <v>1000</v>
      </c>
      <c r="X1923" s="2"/>
      <c r="Y1923" s="2"/>
      <c r="Z1923" s="2"/>
      <c r="AA1923" s="2"/>
      <c r="AB1923" s="2"/>
      <c r="AC1923" s="2"/>
      <c r="AD1923" s="2"/>
      <c r="AE1923" s="2"/>
      <c r="AF1923" s="2"/>
      <c r="AG1923" s="2"/>
      <c r="AH1923" s="2"/>
      <c r="AI1923" s="2"/>
      <c r="AJ1923" s="2"/>
      <c r="AK1923" s="2"/>
      <c r="AL1923" s="2"/>
      <c r="AM1923" s="2"/>
      <c r="AN1923" s="2"/>
    </row>
    <row r="1924" spans="2:40">
      <c r="B1924" s="26">
        <v>3805</v>
      </c>
      <c r="C1924" s="26" t="str">
        <f t="shared" si="232"/>
        <v>Y</v>
      </c>
      <c r="D1924" s="26" t="b">
        <f t="shared" si="233"/>
        <v>1</v>
      </c>
      <c r="E1924" s="26" t="str">
        <f t="shared" si="234"/>
        <v>Y</v>
      </c>
      <c r="F1924" s="2" t="s">
        <v>10853</v>
      </c>
      <c r="G1924" s="2" t="str">
        <f t="shared" si="235"/>
        <v>ConTab_BOM_KP_Baseplates_3805</v>
      </c>
      <c r="H1924" s="16" t="s">
        <v>463</v>
      </c>
      <c r="I1924" s="16"/>
      <c r="J1924" s="16"/>
      <c r="K1924" s="31" t="s">
        <v>7701</v>
      </c>
      <c r="L1924" s="31" t="s">
        <v>7702</v>
      </c>
      <c r="M1924" s="31" t="s">
        <v>7703</v>
      </c>
      <c r="N1924" s="8" t="s">
        <v>10471</v>
      </c>
      <c r="O1924" s="2" t="s">
        <v>7705</v>
      </c>
      <c r="P1924" s="155" t="s">
        <v>7737</v>
      </c>
      <c r="Q1924" s="2" t="s">
        <v>10587</v>
      </c>
      <c r="R1924" s="202" t="s">
        <v>544</v>
      </c>
      <c r="S1924" s="159" t="s">
        <v>10854</v>
      </c>
      <c r="T1924" s="159">
        <v>7226</v>
      </c>
      <c r="U1924" s="159" t="s">
        <v>107</v>
      </c>
      <c r="V1924" s="3" t="s">
        <v>7709</v>
      </c>
      <c r="W1924" s="2">
        <v>1200</v>
      </c>
      <c r="X1924" s="2"/>
      <c r="Y1924" s="2"/>
      <c r="Z1924" s="2"/>
      <c r="AA1924" s="2"/>
      <c r="AB1924" s="2"/>
      <c r="AC1924" s="2"/>
      <c r="AD1924" s="2"/>
      <c r="AE1924" s="2"/>
      <c r="AF1924" s="2"/>
      <c r="AG1924" s="2"/>
      <c r="AH1924" s="2"/>
      <c r="AI1924" s="2"/>
      <c r="AJ1924" s="2"/>
      <c r="AK1924" s="2"/>
      <c r="AL1924" s="2"/>
      <c r="AM1924" s="2"/>
      <c r="AN1924" s="2"/>
    </row>
    <row r="1925" spans="2:40">
      <c r="B1925" s="26">
        <v>3818</v>
      </c>
      <c r="C1925" s="26" t="str">
        <f t="shared" si="232"/>
        <v>Y</v>
      </c>
      <c r="D1925" s="26" t="b">
        <f t="shared" si="233"/>
        <v>0</v>
      </c>
      <c r="E1925" s="26" t="str">
        <f t="shared" si="234"/>
        <v>N</v>
      </c>
      <c r="F1925" s="2" t="s">
        <v>10855</v>
      </c>
      <c r="G1925" s="2" t="str">
        <f t="shared" si="235"/>
        <v/>
      </c>
      <c r="H1925" s="16" t="s">
        <v>463</v>
      </c>
      <c r="I1925" s="16"/>
      <c r="J1925" s="16"/>
      <c r="K1925" s="31" t="s">
        <v>7701</v>
      </c>
      <c r="L1925" s="31" t="s">
        <v>7702</v>
      </c>
      <c r="M1925" s="31" t="s">
        <v>7703</v>
      </c>
      <c r="N1925" s="2" t="s">
        <v>8954</v>
      </c>
      <c r="O1925" s="2" t="s">
        <v>7705</v>
      </c>
      <c r="P1925" s="155" t="s">
        <v>7788</v>
      </c>
      <c r="Q1925" s="2" t="s">
        <v>10587</v>
      </c>
      <c r="R1925" s="202" t="s">
        <v>544</v>
      </c>
      <c r="S1925" s="159" t="s">
        <v>10856</v>
      </c>
      <c r="T1925" s="159">
        <v>5863</v>
      </c>
      <c r="U1925" s="159" t="s">
        <v>107</v>
      </c>
      <c r="V1925" s="3" t="s">
        <v>7709</v>
      </c>
      <c r="W1925" s="2">
        <v>650</v>
      </c>
      <c r="X1925" s="2"/>
      <c r="Y1925" s="2"/>
      <c r="Z1925" s="2"/>
      <c r="AA1925" s="2"/>
      <c r="AB1925" s="2"/>
      <c r="AC1925" s="2"/>
      <c r="AD1925" s="2"/>
      <c r="AE1925" s="2"/>
      <c r="AF1925" s="2"/>
      <c r="AG1925" s="2"/>
      <c r="AH1925" s="2"/>
      <c r="AI1925" s="2"/>
      <c r="AJ1925" s="2"/>
      <c r="AK1925" s="2"/>
      <c r="AL1925" s="2"/>
      <c r="AM1925" s="2"/>
      <c r="AN1925" s="2"/>
    </row>
    <row r="1926" spans="2:40">
      <c r="B1926" s="26">
        <v>3819</v>
      </c>
      <c r="C1926" s="26" t="str">
        <f t="shared" si="232"/>
        <v>Y</v>
      </c>
      <c r="D1926" s="26" t="b">
        <f t="shared" si="233"/>
        <v>0</v>
      </c>
      <c r="E1926" s="26" t="str">
        <f t="shared" si="234"/>
        <v>N</v>
      </c>
      <c r="F1926" s="2" t="s">
        <v>10857</v>
      </c>
      <c r="G1926" s="2" t="str">
        <f t="shared" si="235"/>
        <v/>
      </c>
      <c r="H1926" s="16" t="s">
        <v>463</v>
      </c>
      <c r="I1926" s="16"/>
      <c r="J1926" s="16"/>
      <c r="K1926" s="31" t="s">
        <v>7701</v>
      </c>
      <c r="L1926" s="31" t="s">
        <v>7702</v>
      </c>
      <c r="M1926" s="31" t="s">
        <v>7703</v>
      </c>
      <c r="N1926" s="2" t="s">
        <v>8958</v>
      </c>
      <c r="O1926" s="2" t="s">
        <v>7705</v>
      </c>
      <c r="P1926" s="155" t="s">
        <v>7788</v>
      </c>
      <c r="Q1926" s="2" t="s">
        <v>10587</v>
      </c>
      <c r="R1926" s="202" t="s">
        <v>544</v>
      </c>
      <c r="S1926" s="159" t="s">
        <v>10856</v>
      </c>
      <c r="T1926" s="159">
        <v>5863</v>
      </c>
      <c r="U1926" s="159" t="s">
        <v>107</v>
      </c>
      <c r="V1926" s="3" t="s">
        <v>7709</v>
      </c>
      <c r="W1926" s="2">
        <v>900</v>
      </c>
      <c r="X1926" s="2"/>
      <c r="Y1926" s="2"/>
      <c r="Z1926" s="2"/>
      <c r="AA1926" s="2"/>
      <c r="AB1926" s="2"/>
      <c r="AC1926" s="2"/>
      <c r="AD1926" s="2"/>
      <c r="AE1926" s="2"/>
      <c r="AF1926" s="2"/>
      <c r="AG1926" s="2"/>
      <c r="AH1926" s="2"/>
      <c r="AI1926" s="2"/>
      <c r="AJ1926" s="2"/>
      <c r="AK1926" s="2"/>
      <c r="AL1926" s="2"/>
      <c r="AM1926" s="2"/>
      <c r="AN1926" s="2"/>
    </row>
    <row r="1927" spans="2:40">
      <c r="B1927" s="26">
        <v>3820</v>
      </c>
      <c r="C1927" s="26" t="str">
        <f t="shared" ref="C1927:C1960" si="236">IF(K1927 = "BaseplateSteel","Y","N")</f>
        <v>Y</v>
      </c>
      <c r="D1927" s="26" t="b">
        <f t="shared" ref="D1927:D1960" si="237">OR(P1927 = "Woods_Sureflex", P1927 = "Falk_T10_Grid")</f>
        <v>0</v>
      </c>
      <c r="E1927" s="26" t="str">
        <f t="shared" ref="E1927:E1960" si="238">IF(AND(C1927="Y", D1927=TRUE),"Y","N")</f>
        <v>N</v>
      </c>
      <c r="F1927" s="2" t="s">
        <v>10858</v>
      </c>
      <c r="G1927" s="2" t="str">
        <f t="shared" ref="G1927:G1960" si="239">IF(E1927="Y",F1927,"")</f>
        <v/>
      </c>
      <c r="H1927" s="16" t="s">
        <v>463</v>
      </c>
      <c r="I1927" s="16"/>
      <c r="J1927" s="16"/>
      <c r="K1927" s="31" t="s">
        <v>7701</v>
      </c>
      <c r="L1927" s="31" t="s">
        <v>7702</v>
      </c>
      <c r="M1927" s="31" t="s">
        <v>7703</v>
      </c>
      <c r="N1927" s="2" t="s">
        <v>8326</v>
      </c>
      <c r="O1927" s="2" t="s">
        <v>7705</v>
      </c>
      <c r="P1927" s="155" t="s">
        <v>7788</v>
      </c>
      <c r="Q1927" s="2" t="s">
        <v>10587</v>
      </c>
      <c r="R1927" s="202" t="s">
        <v>544</v>
      </c>
      <c r="S1927" s="159" t="s">
        <v>10859</v>
      </c>
      <c r="T1927" s="159">
        <v>5728</v>
      </c>
      <c r="U1927" s="159" t="s">
        <v>107</v>
      </c>
      <c r="V1927" s="3" t="s">
        <v>7709</v>
      </c>
      <c r="W1927" s="2">
        <v>900</v>
      </c>
      <c r="X1927" s="2"/>
      <c r="Y1927" s="2"/>
      <c r="Z1927" s="2"/>
      <c r="AA1927" s="2"/>
      <c r="AB1927" s="2"/>
      <c r="AC1927" s="2"/>
      <c r="AD1927" s="2"/>
      <c r="AE1927" s="2"/>
      <c r="AF1927" s="2"/>
      <c r="AG1927" s="2"/>
      <c r="AH1927" s="2"/>
      <c r="AI1927" s="2"/>
      <c r="AJ1927" s="2"/>
      <c r="AK1927" s="2"/>
      <c r="AL1927" s="2"/>
      <c r="AM1927" s="2"/>
      <c r="AN1927" s="2"/>
    </row>
    <row r="1928" spans="2:40">
      <c r="B1928" s="26">
        <v>3821</v>
      </c>
      <c r="C1928" s="26" t="str">
        <f t="shared" si="236"/>
        <v>Y</v>
      </c>
      <c r="D1928" s="26" t="b">
        <f t="shared" si="237"/>
        <v>0</v>
      </c>
      <c r="E1928" s="26" t="str">
        <f t="shared" si="238"/>
        <v>N</v>
      </c>
      <c r="F1928" s="2" t="s">
        <v>10860</v>
      </c>
      <c r="G1928" s="2" t="str">
        <f t="shared" si="239"/>
        <v/>
      </c>
      <c r="H1928" s="16" t="s">
        <v>463</v>
      </c>
      <c r="I1928" s="16"/>
      <c r="J1928" s="16"/>
      <c r="K1928" s="31" t="s">
        <v>7701</v>
      </c>
      <c r="L1928" s="31" t="s">
        <v>7702</v>
      </c>
      <c r="M1928" s="31" t="s">
        <v>7703</v>
      </c>
      <c r="N1928" s="2" t="s">
        <v>8329</v>
      </c>
      <c r="O1928" s="2" t="s">
        <v>7705</v>
      </c>
      <c r="P1928" s="155" t="s">
        <v>7788</v>
      </c>
      <c r="Q1928" s="2" t="s">
        <v>10587</v>
      </c>
      <c r="R1928" s="202" t="s">
        <v>544</v>
      </c>
      <c r="S1928" s="159" t="s">
        <v>10859</v>
      </c>
      <c r="T1928" s="159">
        <v>5728</v>
      </c>
      <c r="U1928" s="159" t="s">
        <v>107</v>
      </c>
      <c r="V1928" s="3" t="s">
        <v>7709</v>
      </c>
      <c r="W1928" s="2">
        <v>900</v>
      </c>
      <c r="X1928" s="2"/>
      <c r="Y1928" s="2"/>
      <c r="Z1928" s="2"/>
      <c r="AA1928" s="2"/>
      <c r="AB1928" s="2"/>
      <c r="AC1928" s="2"/>
      <c r="AD1928" s="2"/>
      <c r="AE1928" s="2"/>
      <c r="AF1928" s="2"/>
      <c r="AG1928" s="2"/>
      <c r="AH1928" s="2"/>
      <c r="AI1928" s="2"/>
      <c r="AJ1928" s="2"/>
      <c r="AK1928" s="2"/>
      <c r="AL1928" s="2"/>
      <c r="AM1928" s="2"/>
      <c r="AN1928" s="2"/>
    </row>
    <row r="1929" spans="2:40">
      <c r="B1929" s="26">
        <v>3822</v>
      </c>
      <c r="C1929" s="26" t="str">
        <f t="shared" si="236"/>
        <v>Y</v>
      </c>
      <c r="D1929" s="26" t="b">
        <f t="shared" si="237"/>
        <v>0</v>
      </c>
      <c r="E1929" s="26" t="str">
        <f t="shared" si="238"/>
        <v>N</v>
      </c>
      <c r="F1929" s="2" t="s">
        <v>10861</v>
      </c>
      <c r="G1929" s="2" t="str">
        <f t="shared" si="239"/>
        <v/>
      </c>
      <c r="H1929" s="16" t="s">
        <v>463</v>
      </c>
      <c r="I1929" s="16"/>
      <c r="J1929" s="16"/>
      <c r="K1929" s="31" t="s">
        <v>7701</v>
      </c>
      <c r="L1929" s="31" t="s">
        <v>7702</v>
      </c>
      <c r="M1929" s="31" t="s">
        <v>7703</v>
      </c>
      <c r="N1929" s="2" t="s">
        <v>8982</v>
      </c>
      <c r="O1929" s="2" t="s">
        <v>7705</v>
      </c>
      <c r="P1929" s="155" t="s">
        <v>7788</v>
      </c>
      <c r="Q1929" s="2" t="s">
        <v>10587</v>
      </c>
      <c r="R1929" s="202" t="s">
        <v>544</v>
      </c>
      <c r="S1929" s="159" t="s">
        <v>10862</v>
      </c>
      <c r="T1929" s="159">
        <v>7226</v>
      </c>
      <c r="U1929" s="159" t="s">
        <v>107</v>
      </c>
      <c r="V1929" s="3" t="s">
        <v>7709</v>
      </c>
      <c r="W1929" s="2">
        <v>900</v>
      </c>
      <c r="X1929" s="2"/>
      <c r="Y1929" s="2"/>
      <c r="Z1929" s="2"/>
      <c r="AA1929" s="2"/>
      <c r="AB1929" s="2"/>
      <c r="AC1929" s="2"/>
      <c r="AD1929" s="2"/>
      <c r="AE1929" s="2"/>
      <c r="AF1929" s="2"/>
      <c r="AG1929" s="2"/>
      <c r="AH1929" s="2"/>
      <c r="AI1929" s="2"/>
      <c r="AJ1929" s="2"/>
      <c r="AK1929" s="2"/>
      <c r="AL1929" s="2"/>
      <c r="AM1929" s="2"/>
      <c r="AN1929" s="2"/>
    </row>
    <row r="1930" spans="2:40">
      <c r="B1930" s="26">
        <v>3823</v>
      </c>
      <c r="C1930" s="26" t="str">
        <f t="shared" si="236"/>
        <v>Y</v>
      </c>
      <c r="D1930" s="26" t="b">
        <f t="shared" si="237"/>
        <v>0</v>
      </c>
      <c r="E1930" s="26" t="str">
        <f t="shared" si="238"/>
        <v>N</v>
      </c>
      <c r="F1930" s="2" t="s">
        <v>10863</v>
      </c>
      <c r="G1930" s="2" t="str">
        <f t="shared" si="239"/>
        <v/>
      </c>
      <c r="H1930" s="16" t="s">
        <v>463</v>
      </c>
      <c r="I1930" s="16"/>
      <c r="J1930" s="16"/>
      <c r="K1930" s="31" t="s">
        <v>7701</v>
      </c>
      <c r="L1930" s="31" t="s">
        <v>7702</v>
      </c>
      <c r="M1930" s="31" t="s">
        <v>7703</v>
      </c>
      <c r="N1930" s="2" t="s">
        <v>8986</v>
      </c>
      <c r="O1930" s="2" t="s">
        <v>7705</v>
      </c>
      <c r="P1930" s="155" t="s">
        <v>7788</v>
      </c>
      <c r="Q1930" s="2" t="s">
        <v>10587</v>
      </c>
      <c r="R1930" s="202" t="s">
        <v>544</v>
      </c>
      <c r="S1930" s="159" t="s">
        <v>10864</v>
      </c>
      <c r="T1930" s="159">
        <v>7226</v>
      </c>
      <c r="U1930" s="159" t="s">
        <v>107</v>
      </c>
      <c r="V1930" s="3" t="s">
        <v>7709</v>
      </c>
      <c r="W1930" s="2">
        <v>900</v>
      </c>
      <c r="X1930" s="2"/>
      <c r="Y1930" s="2"/>
      <c r="Z1930" s="2"/>
      <c r="AA1930" s="2"/>
      <c r="AB1930" s="2"/>
      <c r="AC1930" s="2"/>
      <c r="AD1930" s="2"/>
      <c r="AE1930" s="2"/>
      <c r="AF1930" s="2"/>
      <c r="AG1930" s="2"/>
      <c r="AH1930" s="2"/>
      <c r="AI1930" s="2"/>
      <c r="AJ1930" s="2"/>
      <c r="AK1930" s="2"/>
      <c r="AL1930" s="2"/>
      <c r="AM1930" s="2"/>
      <c r="AN1930" s="2"/>
    </row>
    <row r="1931" spans="2:40">
      <c r="B1931" s="26">
        <v>3824</v>
      </c>
      <c r="C1931" s="26" t="str">
        <f t="shared" si="236"/>
        <v>Y</v>
      </c>
      <c r="D1931" s="26" t="b">
        <f t="shared" si="237"/>
        <v>0</v>
      </c>
      <c r="E1931" s="26" t="str">
        <f t="shared" si="238"/>
        <v>N</v>
      </c>
      <c r="F1931" s="2" t="s">
        <v>10865</v>
      </c>
      <c r="G1931" s="2" t="str">
        <f t="shared" si="239"/>
        <v/>
      </c>
      <c r="H1931" s="16" t="s">
        <v>463</v>
      </c>
      <c r="I1931" s="16"/>
      <c r="J1931" s="16"/>
      <c r="K1931" s="31" t="s">
        <v>7701</v>
      </c>
      <c r="L1931" s="31" t="s">
        <v>7702</v>
      </c>
      <c r="M1931" s="31" t="s">
        <v>7703</v>
      </c>
      <c r="N1931" s="2" t="s">
        <v>8331</v>
      </c>
      <c r="O1931" s="2" t="s">
        <v>7705</v>
      </c>
      <c r="P1931" s="155" t="s">
        <v>7788</v>
      </c>
      <c r="Q1931" s="2" t="s">
        <v>10587</v>
      </c>
      <c r="R1931" s="202" t="s">
        <v>544</v>
      </c>
      <c r="S1931" s="159" t="s">
        <v>10866</v>
      </c>
      <c r="T1931" s="159">
        <v>7226</v>
      </c>
      <c r="U1931" s="159" t="s">
        <v>107</v>
      </c>
      <c r="V1931" s="3" t="s">
        <v>7709</v>
      </c>
      <c r="W1931" s="2">
        <v>900</v>
      </c>
      <c r="X1931" s="2"/>
      <c r="Y1931" s="2"/>
      <c r="Z1931" s="2"/>
      <c r="AA1931" s="2"/>
      <c r="AB1931" s="2"/>
      <c r="AC1931" s="2"/>
      <c r="AD1931" s="2"/>
      <c r="AE1931" s="2"/>
      <c r="AF1931" s="2"/>
      <c r="AG1931" s="2"/>
      <c r="AH1931" s="2"/>
      <c r="AI1931" s="2"/>
      <c r="AJ1931" s="2"/>
      <c r="AK1931" s="2"/>
      <c r="AL1931" s="2"/>
      <c r="AM1931" s="2"/>
      <c r="AN1931" s="2"/>
    </row>
    <row r="1932" spans="2:40">
      <c r="B1932" s="26">
        <v>3825</v>
      </c>
      <c r="C1932" s="26" t="str">
        <f t="shared" si="236"/>
        <v>Y</v>
      </c>
      <c r="D1932" s="26" t="b">
        <f t="shared" si="237"/>
        <v>0</v>
      </c>
      <c r="E1932" s="26" t="str">
        <f t="shared" si="238"/>
        <v>N</v>
      </c>
      <c r="F1932" s="2" t="s">
        <v>10867</v>
      </c>
      <c r="G1932" s="2" t="str">
        <f t="shared" si="239"/>
        <v/>
      </c>
      <c r="H1932" s="16" t="s">
        <v>463</v>
      </c>
      <c r="I1932" s="16"/>
      <c r="J1932" s="16"/>
      <c r="K1932" s="31" t="s">
        <v>7701</v>
      </c>
      <c r="L1932" s="31" t="s">
        <v>7702</v>
      </c>
      <c r="M1932" s="31" t="s">
        <v>7703</v>
      </c>
      <c r="N1932" s="2" t="s">
        <v>8335</v>
      </c>
      <c r="O1932" s="2" t="s">
        <v>7705</v>
      </c>
      <c r="P1932" s="155" t="s">
        <v>7788</v>
      </c>
      <c r="Q1932" s="2" t="s">
        <v>10587</v>
      </c>
      <c r="R1932" s="202" t="s">
        <v>544</v>
      </c>
      <c r="S1932" s="159" t="s">
        <v>10868</v>
      </c>
      <c r="T1932" s="159">
        <v>7226</v>
      </c>
      <c r="U1932" s="159" t="s">
        <v>107</v>
      </c>
      <c r="V1932" s="3" t="s">
        <v>7709</v>
      </c>
      <c r="W1932" s="2">
        <v>900</v>
      </c>
      <c r="X1932" s="2"/>
      <c r="Y1932" s="2"/>
      <c r="Z1932" s="2"/>
      <c r="AA1932" s="2"/>
      <c r="AB1932" s="2"/>
      <c r="AC1932" s="2"/>
      <c r="AD1932" s="2"/>
      <c r="AE1932" s="2"/>
      <c r="AF1932" s="2"/>
      <c r="AG1932" s="2"/>
      <c r="AH1932" s="2"/>
      <c r="AI1932" s="2"/>
      <c r="AJ1932" s="2"/>
      <c r="AK1932" s="2"/>
      <c r="AL1932" s="2"/>
      <c r="AM1932" s="2"/>
      <c r="AN1932" s="2"/>
    </row>
    <row r="1933" spans="2:40">
      <c r="B1933" s="26">
        <v>3826</v>
      </c>
      <c r="C1933" s="26" t="str">
        <f t="shared" si="236"/>
        <v>Y</v>
      </c>
      <c r="D1933" s="26" t="b">
        <f t="shared" si="237"/>
        <v>0</v>
      </c>
      <c r="E1933" s="26" t="str">
        <f t="shared" si="238"/>
        <v>N</v>
      </c>
      <c r="F1933" s="2" t="s">
        <v>10869</v>
      </c>
      <c r="G1933" s="2" t="str">
        <f t="shared" si="239"/>
        <v/>
      </c>
      <c r="H1933" s="16" t="s">
        <v>463</v>
      </c>
      <c r="I1933" s="16"/>
      <c r="J1933" s="16"/>
      <c r="K1933" s="31" t="s">
        <v>7701</v>
      </c>
      <c r="L1933" s="31" t="s">
        <v>7702</v>
      </c>
      <c r="M1933" s="31" t="s">
        <v>7703</v>
      </c>
      <c r="N1933" s="17" t="s">
        <v>9465</v>
      </c>
      <c r="O1933" s="2" t="s">
        <v>7705</v>
      </c>
      <c r="P1933" s="155" t="s">
        <v>7788</v>
      </c>
      <c r="Q1933" s="2" t="s">
        <v>10587</v>
      </c>
      <c r="R1933" s="202" t="s">
        <v>544</v>
      </c>
      <c r="S1933" s="159" t="s">
        <v>10870</v>
      </c>
      <c r="T1933" s="159">
        <v>7770</v>
      </c>
      <c r="U1933" s="159" t="s">
        <v>107</v>
      </c>
      <c r="V1933" s="3" t="s">
        <v>7709</v>
      </c>
      <c r="W1933" s="2">
        <v>1000</v>
      </c>
      <c r="X1933" s="2"/>
      <c r="Y1933" s="2"/>
      <c r="Z1933" s="2"/>
      <c r="AA1933" s="2"/>
      <c r="AB1933" s="2"/>
      <c r="AC1933" s="2"/>
      <c r="AD1933" s="2"/>
      <c r="AE1933" s="2"/>
      <c r="AF1933" s="2"/>
      <c r="AG1933" s="2"/>
      <c r="AH1933" s="2"/>
      <c r="AI1933" s="2"/>
      <c r="AJ1933" s="2"/>
      <c r="AK1933" s="2"/>
      <c r="AL1933" s="2"/>
      <c r="AM1933" s="2"/>
      <c r="AN1933" s="2"/>
    </row>
    <row r="1934" spans="2:40">
      <c r="B1934" s="26">
        <v>3827</v>
      </c>
      <c r="C1934" s="26" t="str">
        <f t="shared" si="236"/>
        <v>Y</v>
      </c>
      <c r="D1934" s="26" t="b">
        <f t="shared" si="237"/>
        <v>0</v>
      </c>
      <c r="E1934" s="26" t="str">
        <f t="shared" si="238"/>
        <v>N</v>
      </c>
      <c r="F1934" s="2" t="s">
        <v>10871</v>
      </c>
      <c r="G1934" s="2" t="str">
        <f t="shared" si="239"/>
        <v/>
      </c>
      <c r="H1934" s="16" t="s">
        <v>463</v>
      </c>
      <c r="I1934" s="16"/>
      <c r="J1934" s="16"/>
      <c r="K1934" s="31" t="s">
        <v>7701</v>
      </c>
      <c r="L1934" s="31" t="s">
        <v>7702</v>
      </c>
      <c r="M1934" s="31" t="s">
        <v>7703</v>
      </c>
      <c r="N1934" s="17" t="s">
        <v>8338</v>
      </c>
      <c r="O1934" s="2" t="s">
        <v>7705</v>
      </c>
      <c r="P1934" s="155" t="s">
        <v>7788</v>
      </c>
      <c r="Q1934" s="2" t="s">
        <v>10587</v>
      </c>
      <c r="R1934" s="202" t="s">
        <v>544</v>
      </c>
      <c r="S1934" s="159" t="s">
        <v>10872</v>
      </c>
      <c r="T1934" s="159">
        <v>7770</v>
      </c>
      <c r="U1934" s="159" t="s">
        <v>107</v>
      </c>
      <c r="V1934" s="3" t="s">
        <v>7709</v>
      </c>
      <c r="W1934" s="2">
        <v>1000</v>
      </c>
      <c r="X1934" s="2"/>
      <c r="Y1934" s="2"/>
      <c r="Z1934" s="2"/>
      <c r="AA1934" s="2"/>
      <c r="AB1934" s="2"/>
      <c r="AC1934" s="2"/>
      <c r="AD1934" s="2"/>
      <c r="AE1934" s="2"/>
      <c r="AF1934" s="2"/>
      <c r="AG1934" s="2"/>
      <c r="AH1934" s="2"/>
      <c r="AI1934" s="2"/>
      <c r="AJ1934" s="2"/>
      <c r="AK1934" s="2"/>
      <c r="AL1934" s="2"/>
      <c r="AM1934" s="2"/>
      <c r="AN1934" s="2"/>
    </row>
    <row r="1935" spans="2:40">
      <c r="B1935" s="26">
        <v>3828</v>
      </c>
      <c r="C1935" s="26" t="str">
        <f t="shared" si="236"/>
        <v>Y</v>
      </c>
      <c r="D1935" s="26" t="b">
        <f t="shared" si="237"/>
        <v>0</v>
      </c>
      <c r="E1935" s="26" t="str">
        <f t="shared" si="238"/>
        <v>N</v>
      </c>
      <c r="F1935" s="2" t="s">
        <v>10873</v>
      </c>
      <c r="G1935" s="2" t="str">
        <f t="shared" si="239"/>
        <v/>
      </c>
      <c r="H1935" s="16" t="s">
        <v>463</v>
      </c>
      <c r="I1935" s="16"/>
      <c r="J1935" s="16"/>
      <c r="K1935" s="31" t="s">
        <v>7701</v>
      </c>
      <c r="L1935" s="31" t="s">
        <v>7702</v>
      </c>
      <c r="M1935" s="31" t="s">
        <v>7703</v>
      </c>
      <c r="N1935" s="8" t="s">
        <v>9743</v>
      </c>
      <c r="O1935" s="2" t="s">
        <v>7705</v>
      </c>
      <c r="P1935" s="155" t="s">
        <v>7788</v>
      </c>
      <c r="Q1935" s="2" t="s">
        <v>10587</v>
      </c>
      <c r="R1935" s="202" t="s">
        <v>544</v>
      </c>
      <c r="S1935" s="159" t="s">
        <v>10874</v>
      </c>
      <c r="T1935" s="159">
        <v>7770</v>
      </c>
      <c r="U1935" s="159" t="s">
        <v>107</v>
      </c>
      <c r="V1935" s="3" t="s">
        <v>7709</v>
      </c>
      <c r="W1935" s="2">
        <v>1000</v>
      </c>
      <c r="X1935" s="2"/>
      <c r="Y1935" s="2"/>
      <c r="Z1935" s="2"/>
      <c r="AA1935" s="2"/>
      <c r="AB1935" s="2"/>
      <c r="AC1935" s="2"/>
      <c r="AD1935" s="2"/>
      <c r="AE1935" s="2"/>
      <c r="AF1935" s="2"/>
      <c r="AG1935" s="2"/>
      <c r="AH1935" s="2"/>
      <c r="AI1935" s="2"/>
      <c r="AJ1935" s="2"/>
      <c r="AK1935" s="2"/>
      <c r="AL1935" s="2"/>
      <c r="AM1935" s="2"/>
      <c r="AN1935" s="2"/>
    </row>
    <row r="1936" spans="2:40">
      <c r="B1936" s="26">
        <v>3829</v>
      </c>
      <c r="C1936" s="26" t="str">
        <f t="shared" si="236"/>
        <v>Y</v>
      </c>
      <c r="D1936" s="26" t="b">
        <f t="shared" si="237"/>
        <v>0</v>
      </c>
      <c r="E1936" s="26" t="str">
        <f t="shared" si="238"/>
        <v>N</v>
      </c>
      <c r="F1936" s="2" t="s">
        <v>10875</v>
      </c>
      <c r="G1936" s="2" t="str">
        <f t="shared" si="239"/>
        <v/>
      </c>
      <c r="H1936" s="16" t="s">
        <v>463</v>
      </c>
      <c r="I1936" s="16"/>
      <c r="J1936" s="16"/>
      <c r="K1936" s="31" t="s">
        <v>7701</v>
      </c>
      <c r="L1936" s="31" t="s">
        <v>7702</v>
      </c>
      <c r="M1936" s="31" t="s">
        <v>7703</v>
      </c>
      <c r="N1936" s="8" t="s">
        <v>10471</v>
      </c>
      <c r="O1936" s="2" t="s">
        <v>7705</v>
      </c>
      <c r="P1936" s="155" t="s">
        <v>7788</v>
      </c>
      <c r="Q1936" s="2" t="s">
        <v>10587</v>
      </c>
      <c r="R1936" s="202" t="s">
        <v>544</v>
      </c>
      <c r="S1936" s="159" t="s">
        <v>10876</v>
      </c>
      <c r="T1936" s="159">
        <v>7770</v>
      </c>
      <c r="U1936" s="159" t="s">
        <v>107</v>
      </c>
      <c r="V1936" s="3" t="s">
        <v>7709</v>
      </c>
      <c r="W1936" s="2">
        <v>1200</v>
      </c>
      <c r="X1936" s="2"/>
      <c r="Y1936" s="2"/>
      <c r="Z1936" s="2"/>
      <c r="AA1936" s="2"/>
      <c r="AB1936" s="2"/>
      <c r="AC1936" s="2"/>
      <c r="AD1936" s="2"/>
      <c r="AE1936" s="2"/>
      <c r="AF1936" s="2"/>
      <c r="AG1936" s="2"/>
      <c r="AH1936" s="2"/>
      <c r="AI1936" s="2"/>
      <c r="AJ1936" s="2"/>
      <c r="AK1936" s="2"/>
      <c r="AL1936" s="2"/>
      <c r="AM1936" s="2"/>
      <c r="AN1936" s="2"/>
    </row>
    <row r="1937" spans="2:40">
      <c r="B1937" s="26">
        <v>3842</v>
      </c>
      <c r="C1937" s="26" t="str">
        <f t="shared" si="236"/>
        <v>Y</v>
      </c>
      <c r="D1937" s="26" t="b">
        <f t="shared" si="237"/>
        <v>1</v>
      </c>
      <c r="E1937" s="26" t="str">
        <f t="shared" si="238"/>
        <v>Y</v>
      </c>
      <c r="F1937" s="2" t="s">
        <v>10877</v>
      </c>
      <c r="G1937" s="2" t="str">
        <f t="shared" si="239"/>
        <v>ConTab_BOM_KP_Baseplates_3842</v>
      </c>
      <c r="H1937" s="16" t="s">
        <v>463</v>
      </c>
      <c r="I1937" s="16"/>
      <c r="J1937" s="16"/>
      <c r="K1937" s="31" t="s">
        <v>7701</v>
      </c>
      <c r="L1937" s="31" t="s">
        <v>7702</v>
      </c>
      <c r="M1937" s="31" t="s">
        <v>7703</v>
      </c>
      <c r="N1937" s="2" t="s">
        <v>8954</v>
      </c>
      <c r="O1937" s="2" t="s">
        <v>7814</v>
      </c>
      <c r="P1937" s="155" t="s">
        <v>7737</v>
      </c>
      <c r="Q1937" s="2" t="s">
        <v>10587</v>
      </c>
      <c r="R1937" s="202" t="s">
        <v>544</v>
      </c>
      <c r="S1937" s="159" t="s">
        <v>10878</v>
      </c>
      <c r="T1937" s="159">
        <v>5807</v>
      </c>
      <c r="U1937" s="159" t="s">
        <v>107</v>
      </c>
      <c r="V1937" s="3" t="s">
        <v>7709</v>
      </c>
      <c r="W1937" s="2">
        <v>650</v>
      </c>
      <c r="X1937" s="2"/>
      <c r="Y1937" s="2"/>
      <c r="Z1937" s="2"/>
      <c r="AA1937" s="2"/>
      <c r="AB1937" s="2"/>
      <c r="AC1937" s="2"/>
      <c r="AD1937" s="2"/>
      <c r="AE1937" s="2"/>
      <c r="AF1937" s="2"/>
      <c r="AG1937" s="2"/>
      <c r="AH1937" s="2"/>
      <c r="AI1937" s="2"/>
      <c r="AJ1937" s="2"/>
      <c r="AK1937" s="2"/>
      <c r="AL1937" s="2"/>
      <c r="AM1937" s="2"/>
      <c r="AN1937" s="2"/>
    </row>
    <row r="1938" spans="2:40">
      <c r="B1938" s="26">
        <v>3843</v>
      </c>
      <c r="C1938" s="26" t="str">
        <f t="shared" si="236"/>
        <v>Y</v>
      </c>
      <c r="D1938" s="26" t="b">
        <f t="shared" si="237"/>
        <v>1</v>
      </c>
      <c r="E1938" s="26" t="str">
        <f t="shared" si="238"/>
        <v>Y</v>
      </c>
      <c r="F1938" s="2" t="s">
        <v>10879</v>
      </c>
      <c r="G1938" s="2" t="str">
        <f t="shared" si="239"/>
        <v>ConTab_BOM_KP_Baseplates_3843</v>
      </c>
      <c r="H1938" s="16" t="s">
        <v>463</v>
      </c>
      <c r="I1938" s="16"/>
      <c r="J1938" s="16"/>
      <c r="K1938" s="31" t="s">
        <v>7701</v>
      </c>
      <c r="L1938" s="31" t="s">
        <v>7702</v>
      </c>
      <c r="M1938" s="31" t="s">
        <v>7703</v>
      </c>
      <c r="N1938" s="2" t="s">
        <v>8958</v>
      </c>
      <c r="O1938" s="2" t="s">
        <v>7814</v>
      </c>
      <c r="P1938" s="155" t="s">
        <v>7737</v>
      </c>
      <c r="Q1938" s="2" t="s">
        <v>10587</v>
      </c>
      <c r="R1938" s="202" t="s">
        <v>544</v>
      </c>
      <c r="S1938" s="159" t="s">
        <v>10878</v>
      </c>
      <c r="T1938" s="159">
        <v>5807</v>
      </c>
      <c r="U1938" s="159" t="s">
        <v>107</v>
      </c>
      <c r="V1938" s="3" t="s">
        <v>7709</v>
      </c>
      <c r="W1938" s="2">
        <v>900</v>
      </c>
      <c r="X1938" s="2"/>
      <c r="Y1938" s="2"/>
      <c r="Z1938" s="2"/>
      <c r="AA1938" s="2"/>
      <c r="AB1938" s="2"/>
      <c r="AC1938" s="2"/>
      <c r="AD1938" s="2"/>
      <c r="AE1938" s="2"/>
      <c r="AF1938" s="2"/>
      <c r="AG1938" s="2"/>
      <c r="AH1938" s="2"/>
      <c r="AI1938" s="2"/>
      <c r="AJ1938" s="2"/>
      <c r="AK1938" s="2"/>
      <c r="AL1938" s="2"/>
      <c r="AM1938" s="2"/>
      <c r="AN1938" s="2"/>
    </row>
    <row r="1939" spans="2:40">
      <c r="B1939" s="26">
        <v>3844</v>
      </c>
      <c r="C1939" s="26" t="str">
        <f t="shared" si="236"/>
        <v>Y</v>
      </c>
      <c r="D1939" s="26" t="b">
        <f t="shared" si="237"/>
        <v>1</v>
      </c>
      <c r="E1939" s="26" t="str">
        <f t="shared" si="238"/>
        <v>Y</v>
      </c>
      <c r="F1939" s="2" t="s">
        <v>10880</v>
      </c>
      <c r="G1939" s="2" t="str">
        <f t="shared" si="239"/>
        <v>ConTab_BOM_KP_Baseplates_3844</v>
      </c>
      <c r="H1939" s="16" t="s">
        <v>463</v>
      </c>
      <c r="I1939" s="16"/>
      <c r="J1939" s="16"/>
      <c r="K1939" s="31" t="s">
        <v>7701</v>
      </c>
      <c r="L1939" s="31" t="s">
        <v>7702</v>
      </c>
      <c r="M1939" s="31" t="s">
        <v>7703</v>
      </c>
      <c r="N1939" s="2" t="s">
        <v>8326</v>
      </c>
      <c r="O1939" s="2" t="s">
        <v>7814</v>
      </c>
      <c r="P1939" s="155" t="s">
        <v>7737</v>
      </c>
      <c r="Q1939" s="2" t="s">
        <v>10587</v>
      </c>
      <c r="R1939" s="202" t="s">
        <v>544</v>
      </c>
      <c r="S1939" s="159" t="s">
        <v>10881</v>
      </c>
      <c r="T1939" s="159">
        <v>5671</v>
      </c>
      <c r="U1939" s="159" t="s">
        <v>107</v>
      </c>
      <c r="V1939" s="3" t="s">
        <v>7709</v>
      </c>
      <c r="W1939" s="2">
        <v>900</v>
      </c>
      <c r="X1939" s="2"/>
      <c r="Y1939" s="2"/>
      <c r="Z1939" s="2"/>
      <c r="AA1939" s="2"/>
      <c r="AB1939" s="2"/>
      <c r="AC1939" s="2"/>
      <c r="AD1939" s="2"/>
      <c r="AE1939" s="2"/>
      <c r="AF1939" s="2"/>
      <c r="AG1939" s="2"/>
      <c r="AH1939" s="2"/>
      <c r="AI1939" s="2"/>
      <c r="AJ1939" s="2"/>
      <c r="AK1939" s="2"/>
      <c r="AL1939" s="2"/>
      <c r="AM1939" s="2"/>
      <c r="AN1939" s="2"/>
    </row>
    <row r="1940" spans="2:40">
      <c r="B1940" s="26">
        <v>3845</v>
      </c>
      <c r="C1940" s="26" t="str">
        <f t="shared" si="236"/>
        <v>Y</v>
      </c>
      <c r="D1940" s="26" t="b">
        <f t="shared" si="237"/>
        <v>1</v>
      </c>
      <c r="E1940" s="26" t="str">
        <f t="shared" si="238"/>
        <v>Y</v>
      </c>
      <c r="F1940" s="2" t="s">
        <v>10882</v>
      </c>
      <c r="G1940" s="2" t="str">
        <f t="shared" si="239"/>
        <v>ConTab_BOM_KP_Baseplates_3845</v>
      </c>
      <c r="H1940" s="16" t="s">
        <v>463</v>
      </c>
      <c r="I1940" s="16"/>
      <c r="J1940" s="16"/>
      <c r="K1940" s="31" t="s">
        <v>7701</v>
      </c>
      <c r="L1940" s="31" t="s">
        <v>7702</v>
      </c>
      <c r="M1940" s="31" t="s">
        <v>7703</v>
      </c>
      <c r="N1940" s="2" t="s">
        <v>8329</v>
      </c>
      <c r="O1940" s="2" t="s">
        <v>7814</v>
      </c>
      <c r="P1940" s="155" t="s">
        <v>7737</v>
      </c>
      <c r="Q1940" s="2" t="s">
        <v>10587</v>
      </c>
      <c r="R1940" s="202" t="s">
        <v>544</v>
      </c>
      <c r="S1940" s="159" t="s">
        <v>10881</v>
      </c>
      <c r="T1940" s="159">
        <v>5671</v>
      </c>
      <c r="U1940" s="159" t="s">
        <v>107</v>
      </c>
      <c r="V1940" s="3" t="s">
        <v>7709</v>
      </c>
      <c r="W1940" s="2">
        <v>900</v>
      </c>
      <c r="X1940" s="2"/>
      <c r="Y1940" s="2"/>
      <c r="Z1940" s="2"/>
      <c r="AA1940" s="2"/>
      <c r="AB1940" s="2"/>
      <c r="AC1940" s="2"/>
      <c r="AD1940" s="2"/>
      <c r="AE1940" s="2"/>
      <c r="AF1940" s="2"/>
      <c r="AG1940" s="2"/>
      <c r="AH1940" s="2"/>
      <c r="AI1940" s="2"/>
      <c r="AJ1940" s="2"/>
      <c r="AK1940" s="2"/>
      <c r="AL1940" s="2"/>
      <c r="AM1940" s="2"/>
      <c r="AN1940" s="2"/>
    </row>
    <row r="1941" spans="2:40">
      <c r="B1941" s="26">
        <v>3846</v>
      </c>
      <c r="C1941" s="26" t="str">
        <f t="shared" si="236"/>
        <v>Y</v>
      </c>
      <c r="D1941" s="26" t="b">
        <f t="shared" si="237"/>
        <v>1</v>
      </c>
      <c r="E1941" s="26" t="str">
        <f t="shared" si="238"/>
        <v>Y</v>
      </c>
      <c r="F1941" s="2" t="s">
        <v>10883</v>
      </c>
      <c r="G1941" s="2" t="str">
        <f t="shared" si="239"/>
        <v>ConTab_BOM_KP_Baseplates_3846</v>
      </c>
      <c r="H1941" s="16" t="s">
        <v>463</v>
      </c>
      <c r="I1941" s="16"/>
      <c r="J1941" s="16"/>
      <c r="K1941" s="31" t="s">
        <v>7701</v>
      </c>
      <c r="L1941" s="31" t="s">
        <v>7702</v>
      </c>
      <c r="M1941" s="31" t="s">
        <v>7703</v>
      </c>
      <c r="N1941" s="2" t="s">
        <v>8982</v>
      </c>
      <c r="O1941" s="2" t="s">
        <v>7814</v>
      </c>
      <c r="P1941" s="155" t="s">
        <v>7737</v>
      </c>
      <c r="Q1941" s="2" t="s">
        <v>10587</v>
      </c>
      <c r="R1941" s="202" t="s">
        <v>544</v>
      </c>
      <c r="S1941" s="159" t="s">
        <v>10884</v>
      </c>
      <c r="T1941" s="159">
        <v>7169</v>
      </c>
      <c r="U1941" s="159" t="s">
        <v>107</v>
      </c>
      <c r="V1941" s="3" t="s">
        <v>7709</v>
      </c>
      <c r="W1941" s="2">
        <v>900</v>
      </c>
      <c r="X1941" s="2"/>
      <c r="Y1941" s="2"/>
      <c r="Z1941" s="2"/>
      <c r="AA1941" s="2"/>
      <c r="AB1941" s="2"/>
      <c r="AC1941" s="2"/>
      <c r="AD1941" s="2"/>
      <c r="AE1941" s="2"/>
      <c r="AF1941" s="2"/>
      <c r="AG1941" s="2"/>
      <c r="AH1941" s="2"/>
      <c r="AI1941" s="2"/>
      <c r="AJ1941" s="2"/>
      <c r="AK1941" s="2"/>
      <c r="AL1941" s="2"/>
      <c r="AM1941" s="2"/>
      <c r="AN1941" s="2"/>
    </row>
    <row r="1942" spans="2:40">
      <c r="B1942" s="26">
        <v>3847</v>
      </c>
      <c r="C1942" s="26" t="str">
        <f t="shared" si="236"/>
        <v>Y</v>
      </c>
      <c r="D1942" s="26" t="b">
        <f t="shared" si="237"/>
        <v>1</v>
      </c>
      <c r="E1942" s="26" t="str">
        <f t="shared" si="238"/>
        <v>Y</v>
      </c>
      <c r="F1942" s="2" t="s">
        <v>10885</v>
      </c>
      <c r="G1942" s="2" t="str">
        <f t="shared" si="239"/>
        <v>ConTab_BOM_KP_Baseplates_3847</v>
      </c>
      <c r="H1942" s="16" t="s">
        <v>463</v>
      </c>
      <c r="I1942" s="16"/>
      <c r="J1942" s="16"/>
      <c r="K1942" s="31" t="s">
        <v>7701</v>
      </c>
      <c r="L1942" s="31" t="s">
        <v>7702</v>
      </c>
      <c r="M1942" s="31" t="s">
        <v>7703</v>
      </c>
      <c r="N1942" s="2" t="s">
        <v>8986</v>
      </c>
      <c r="O1942" s="2" t="s">
        <v>7814</v>
      </c>
      <c r="P1942" s="155" t="s">
        <v>7737</v>
      </c>
      <c r="Q1942" s="2" t="s">
        <v>10587</v>
      </c>
      <c r="R1942" s="202" t="s">
        <v>544</v>
      </c>
      <c r="S1942" s="159" t="s">
        <v>10886</v>
      </c>
      <c r="T1942" s="159">
        <v>7169</v>
      </c>
      <c r="U1942" s="159" t="s">
        <v>107</v>
      </c>
      <c r="V1942" s="3" t="s">
        <v>7709</v>
      </c>
      <c r="W1942" s="2">
        <v>900</v>
      </c>
      <c r="X1942" s="2"/>
      <c r="Y1942" s="2"/>
      <c r="Z1942" s="2"/>
      <c r="AA1942" s="2"/>
      <c r="AB1942" s="2"/>
      <c r="AC1942" s="2"/>
      <c r="AD1942" s="2"/>
      <c r="AE1942" s="2"/>
      <c r="AF1942" s="2"/>
      <c r="AG1942" s="2"/>
      <c r="AH1942" s="2"/>
      <c r="AI1942" s="2"/>
      <c r="AJ1942" s="2"/>
      <c r="AK1942" s="2"/>
      <c r="AL1942" s="2"/>
      <c r="AM1942" s="2"/>
      <c r="AN1942" s="2"/>
    </row>
    <row r="1943" spans="2:40">
      <c r="B1943" s="26">
        <v>3848</v>
      </c>
      <c r="C1943" s="26" t="str">
        <f t="shared" si="236"/>
        <v>Y</v>
      </c>
      <c r="D1943" s="26" t="b">
        <f t="shared" si="237"/>
        <v>1</v>
      </c>
      <c r="E1943" s="26" t="str">
        <f t="shared" si="238"/>
        <v>Y</v>
      </c>
      <c r="F1943" s="2" t="s">
        <v>10887</v>
      </c>
      <c r="G1943" s="2" t="str">
        <f t="shared" si="239"/>
        <v>ConTab_BOM_KP_Baseplates_3848</v>
      </c>
      <c r="H1943" s="16" t="s">
        <v>463</v>
      </c>
      <c r="I1943" s="16"/>
      <c r="J1943" s="16"/>
      <c r="K1943" s="31" t="s">
        <v>7701</v>
      </c>
      <c r="L1943" s="31" t="s">
        <v>7702</v>
      </c>
      <c r="M1943" s="31" t="s">
        <v>7703</v>
      </c>
      <c r="N1943" s="2" t="s">
        <v>8331</v>
      </c>
      <c r="O1943" s="2" t="s">
        <v>7814</v>
      </c>
      <c r="P1943" s="155" t="s">
        <v>7737</v>
      </c>
      <c r="Q1943" s="2" t="s">
        <v>10587</v>
      </c>
      <c r="R1943" s="202" t="s">
        <v>544</v>
      </c>
      <c r="S1943" s="159" t="s">
        <v>10888</v>
      </c>
      <c r="T1943" s="159">
        <v>7169</v>
      </c>
      <c r="U1943" s="159" t="s">
        <v>107</v>
      </c>
      <c r="V1943" s="3" t="s">
        <v>7709</v>
      </c>
      <c r="W1943" s="2">
        <v>900</v>
      </c>
      <c r="X1943" s="2"/>
      <c r="Y1943" s="2"/>
      <c r="Z1943" s="2"/>
      <c r="AA1943" s="2"/>
      <c r="AB1943" s="2"/>
      <c r="AC1943" s="2"/>
      <c r="AD1943" s="2"/>
      <c r="AE1943" s="2"/>
      <c r="AF1943" s="2"/>
      <c r="AG1943" s="2"/>
      <c r="AH1943" s="2"/>
      <c r="AI1943" s="2"/>
      <c r="AJ1943" s="2"/>
      <c r="AK1943" s="2"/>
      <c r="AL1943" s="2"/>
      <c r="AM1943" s="2"/>
      <c r="AN1943" s="2"/>
    </row>
    <row r="1944" spans="2:40">
      <c r="B1944" s="26">
        <v>3849</v>
      </c>
      <c r="C1944" s="26" t="str">
        <f t="shared" si="236"/>
        <v>Y</v>
      </c>
      <c r="D1944" s="26" t="b">
        <f t="shared" si="237"/>
        <v>1</v>
      </c>
      <c r="E1944" s="26" t="str">
        <f t="shared" si="238"/>
        <v>Y</v>
      </c>
      <c r="F1944" s="2" t="s">
        <v>10889</v>
      </c>
      <c r="G1944" s="2" t="str">
        <f t="shared" si="239"/>
        <v>ConTab_BOM_KP_Baseplates_3849</v>
      </c>
      <c r="H1944" s="16" t="s">
        <v>463</v>
      </c>
      <c r="I1944" s="16"/>
      <c r="J1944" s="16"/>
      <c r="K1944" s="31" t="s">
        <v>7701</v>
      </c>
      <c r="L1944" s="31" t="s">
        <v>7702</v>
      </c>
      <c r="M1944" s="31" t="s">
        <v>7703</v>
      </c>
      <c r="N1944" s="2" t="s">
        <v>8335</v>
      </c>
      <c r="O1944" s="2" t="s">
        <v>7814</v>
      </c>
      <c r="P1944" s="155" t="s">
        <v>7737</v>
      </c>
      <c r="Q1944" s="2" t="s">
        <v>10587</v>
      </c>
      <c r="R1944" s="202" t="s">
        <v>544</v>
      </c>
      <c r="S1944" s="159" t="s">
        <v>10890</v>
      </c>
      <c r="T1944" s="159">
        <v>7169</v>
      </c>
      <c r="U1944" s="159" t="s">
        <v>107</v>
      </c>
      <c r="V1944" s="3" t="s">
        <v>7709</v>
      </c>
      <c r="W1944" s="2">
        <v>900</v>
      </c>
      <c r="X1944" s="2"/>
      <c r="Y1944" s="2"/>
      <c r="Z1944" s="2"/>
      <c r="AA1944" s="2"/>
      <c r="AB1944" s="2"/>
      <c r="AC1944" s="2"/>
      <c r="AD1944" s="2"/>
      <c r="AE1944" s="2"/>
      <c r="AF1944" s="2"/>
      <c r="AG1944" s="2"/>
      <c r="AH1944" s="2"/>
      <c r="AI1944" s="2"/>
      <c r="AJ1944" s="2"/>
      <c r="AK1944" s="2"/>
      <c r="AL1944" s="2"/>
      <c r="AM1944" s="2"/>
      <c r="AN1944" s="2"/>
    </row>
    <row r="1945" spans="2:40">
      <c r="B1945" s="26">
        <v>3850</v>
      </c>
      <c r="C1945" s="26" t="str">
        <f t="shared" si="236"/>
        <v>Y</v>
      </c>
      <c r="D1945" s="26" t="b">
        <f t="shared" si="237"/>
        <v>1</v>
      </c>
      <c r="E1945" s="26" t="str">
        <f t="shared" si="238"/>
        <v>Y</v>
      </c>
      <c r="F1945" s="2" t="s">
        <v>10891</v>
      </c>
      <c r="G1945" s="2" t="str">
        <f t="shared" si="239"/>
        <v>ConTab_BOM_KP_Baseplates_3850</v>
      </c>
      <c r="H1945" s="16" t="s">
        <v>463</v>
      </c>
      <c r="I1945" s="16"/>
      <c r="J1945" s="16"/>
      <c r="K1945" s="31" t="s">
        <v>7701</v>
      </c>
      <c r="L1945" s="31" t="s">
        <v>7702</v>
      </c>
      <c r="M1945" s="31" t="s">
        <v>7703</v>
      </c>
      <c r="N1945" s="17" t="s">
        <v>9465</v>
      </c>
      <c r="O1945" s="2" t="s">
        <v>7814</v>
      </c>
      <c r="P1945" s="155" t="s">
        <v>7737</v>
      </c>
      <c r="Q1945" s="2" t="s">
        <v>10587</v>
      </c>
      <c r="R1945" s="202" t="s">
        <v>544</v>
      </c>
      <c r="S1945" s="159" t="s">
        <v>10892</v>
      </c>
      <c r="T1945" s="159">
        <v>7713</v>
      </c>
      <c r="U1945" s="159" t="s">
        <v>107</v>
      </c>
      <c r="V1945" s="3" t="s">
        <v>7709</v>
      </c>
      <c r="W1945" s="2">
        <v>1000</v>
      </c>
      <c r="X1945" s="2"/>
      <c r="Y1945" s="2"/>
      <c r="Z1945" s="2"/>
      <c r="AA1945" s="2"/>
      <c r="AB1945" s="2"/>
      <c r="AC1945" s="2"/>
      <c r="AD1945" s="2"/>
      <c r="AE1945" s="2"/>
      <c r="AF1945" s="2"/>
      <c r="AG1945" s="2"/>
      <c r="AH1945" s="2"/>
      <c r="AI1945" s="2"/>
      <c r="AJ1945" s="2"/>
      <c r="AK1945" s="2"/>
      <c r="AL1945" s="2"/>
      <c r="AM1945" s="2"/>
      <c r="AN1945" s="2"/>
    </row>
    <row r="1946" spans="2:40">
      <c r="B1946" s="26">
        <v>3851</v>
      </c>
      <c r="C1946" s="26" t="str">
        <f t="shared" si="236"/>
        <v>Y</v>
      </c>
      <c r="D1946" s="26" t="b">
        <f t="shared" si="237"/>
        <v>1</v>
      </c>
      <c r="E1946" s="26" t="str">
        <f t="shared" si="238"/>
        <v>Y</v>
      </c>
      <c r="F1946" s="2" t="s">
        <v>10893</v>
      </c>
      <c r="G1946" s="2" t="str">
        <f t="shared" si="239"/>
        <v>ConTab_BOM_KP_Baseplates_3851</v>
      </c>
      <c r="H1946" s="16" t="s">
        <v>463</v>
      </c>
      <c r="I1946" s="16"/>
      <c r="J1946" s="16"/>
      <c r="K1946" s="31" t="s">
        <v>7701</v>
      </c>
      <c r="L1946" s="31" t="s">
        <v>7702</v>
      </c>
      <c r="M1946" s="31" t="s">
        <v>7703</v>
      </c>
      <c r="N1946" s="17" t="s">
        <v>8338</v>
      </c>
      <c r="O1946" s="2" t="s">
        <v>7814</v>
      </c>
      <c r="P1946" s="155" t="s">
        <v>7737</v>
      </c>
      <c r="Q1946" s="2" t="s">
        <v>10587</v>
      </c>
      <c r="R1946" s="202" t="s">
        <v>544</v>
      </c>
      <c r="S1946" s="159" t="s">
        <v>10894</v>
      </c>
      <c r="T1946" s="159">
        <v>7713</v>
      </c>
      <c r="U1946" s="159" t="s">
        <v>107</v>
      </c>
      <c r="V1946" s="3" t="s">
        <v>7709</v>
      </c>
      <c r="W1946" s="2">
        <v>1000</v>
      </c>
      <c r="X1946" s="2"/>
      <c r="Y1946" s="2"/>
      <c r="Z1946" s="2"/>
      <c r="AA1946" s="2"/>
      <c r="AB1946" s="2"/>
      <c r="AC1946" s="2"/>
      <c r="AD1946" s="2"/>
      <c r="AE1946" s="2"/>
      <c r="AF1946" s="2"/>
      <c r="AG1946" s="2"/>
      <c r="AH1946" s="2"/>
      <c r="AI1946" s="2"/>
      <c r="AJ1946" s="2"/>
      <c r="AK1946" s="2"/>
      <c r="AL1946" s="2"/>
      <c r="AM1946" s="2"/>
      <c r="AN1946" s="2"/>
    </row>
    <row r="1947" spans="2:40">
      <c r="B1947" s="26">
        <v>3852</v>
      </c>
      <c r="C1947" s="26" t="str">
        <f t="shared" si="236"/>
        <v>Y</v>
      </c>
      <c r="D1947" s="26" t="b">
        <f t="shared" si="237"/>
        <v>1</v>
      </c>
      <c r="E1947" s="26" t="str">
        <f t="shared" si="238"/>
        <v>Y</v>
      </c>
      <c r="F1947" s="2" t="s">
        <v>10895</v>
      </c>
      <c r="G1947" s="2" t="str">
        <f t="shared" si="239"/>
        <v>ConTab_BOM_KP_Baseplates_3852</v>
      </c>
      <c r="H1947" s="16" t="s">
        <v>463</v>
      </c>
      <c r="I1947" s="16"/>
      <c r="J1947" s="16"/>
      <c r="K1947" s="31" t="s">
        <v>7701</v>
      </c>
      <c r="L1947" s="31" t="s">
        <v>7702</v>
      </c>
      <c r="M1947" s="31" t="s">
        <v>7703</v>
      </c>
      <c r="N1947" s="8" t="s">
        <v>9743</v>
      </c>
      <c r="O1947" s="2" t="s">
        <v>7814</v>
      </c>
      <c r="P1947" s="155" t="s">
        <v>7737</v>
      </c>
      <c r="Q1947" s="2" t="s">
        <v>10587</v>
      </c>
      <c r="R1947" s="202" t="s">
        <v>544</v>
      </c>
      <c r="S1947" s="159" t="s">
        <v>10896</v>
      </c>
      <c r="T1947" s="159">
        <v>7713</v>
      </c>
      <c r="U1947" s="159" t="s">
        <v>107</v>
      </c>
      <c r="V1947" s="3" t="s">
        <v>7709</v>
      </c>
      <c r="W1947" s="2">
        <v>1000</v>
      </c>
      <c r="X1947" s="2"/>
      <c r="Y1947" s="2"/>
      <c r="Z1947" s="2"/>
      <c r="AA1947" s="2"/>
      <c r="AB1947" s="2"/>
      <c r="AC1947" s="2"/>
      <c r="AD1947" s="2"/>
      <c r="AE1947" s="2"/>
      <c r="AF1947" s="2"/>
      <c r="AG1947" s="2"/>
      <c r="AH1947" s="2"/>
      <c r="AI1947" s="2"/>
      <c r="AJ1947" s="2"/>
      <c r="AK1947" s="2"/>
      <c r="AL1947" s="2"/>
      <c r="AM1947" s="2"/>
      <c r="AN1947" s="2"/>
    </row>
    <row r="1948" spans="2:40">
      <c r="B1948" s="26">
        <v>3853</v>
      </c>
      <c r="C1948" s="26" t="str">
        <f t="shared" si="236"/>
        <v>Y</v>
      </c>
      <c r="D1948" s="26" t="b">
        <f t="shared" si="237"/>
        <v>1</v>
      </c>
      <c r="E1948" s="26" t="str">
        <f t="shared" si="238"/>
        <v>Y</v>
      </c>
      <c r="F1948" s="2" t="s">
        <v>10897</v>
      </c>
      <c r="G1948" s="2" t="str">
        <f t="shared" si="239"/>
        <v>ConTab_BOM_KP_Baseplates_3853</v>
      </c>
      <c r="H1948" s="16" t="s">
        <v>463</v>
      </c>
      <c r="I1948" s="16"/>
      <c r="J1948" s="16"/>
      <c r="K1948" s="31" t="s">
        <v>7701</v>
      </c>
      <c r="L1948" s="31" t="s">
        <v>7702</v>
      </c>
      <c r="M1948" s="31" t="s">
        <v>7703</v>
      </c>
      <c r="N1948" s="8" t="s">
        <v>10471</v>
      </c>
      <c r="O1948" s="2" t="s">
        <v>7814</v>
      </c>
      <c r="P1948" s="155" t="s">
        <v>7737</v>
      </c>
      <c r="Q1948" s="2" t="s">
        <v>10587</v>
      </c>
      <c r="R1948" s="202" t="s">
        <v>544</v>
      </c>
      <c r="S1948" s="159" t="s">
        <v>10898</v>
      </c>
      <c r="T1948" s="159">
        <v>7713</v>
      </c>
      <c r="U1948" s="159" t="s">
        <v>107</v>
      </c>
      <c r="V1948" s="3" t="s">
        <v>7709</v>
      </c>
      <c r="W1948" s="2">
        <v>1200</v>
      </c>
      <c r="X1948" s="2"/>
      <c r="Y1948" s="2"/>
      <c r="Z1948" s="2"/>
      <c r="AA1948" s="2"/>
      <c r="AB1948" s="2"/>
      <c r="AC1948" s="2"/>
      <c r="AD1948" s="2"/>
      <c r="AE1948" s="2"/>
      <c r="AF1948" s="2"/>
      <c r="AG1948" s="2"/>
      <c r="AH1948" s="2"/>
      <c r="AI1948" s="2"/>
      <c r="AJ1948" s="2"/>
      <c r="AK1948" s="2"/>
      <c r="AL1948" s="2"/>
      <c r="AM1948" s="2"/>
      <c r="AN1948" s="2"/>
    </row>
    <row r="1949" spans="2:40">
      <c r="B1949" s="26">
        <v>3866</v>
      </c>
      <c r="C1949" s="26" t="str">
        <f t="shared" si="236"/>
        <v>Y</v>
      </c>
      <c r="D1949" s="26" t="b">
        <f t="shared" si="237"/>
        <v>0</v>
      </c>
      <c r="E1949" s="26" t="str">
        <f t="shared" si="238"/>
        <v>N</v>
      </c>
      <c r="F1949" s="2" t="s">
        <v>10899</v>
      </c>
      <c r="G1949" s="2" t="str">
        <f t="shared" si="239"/>
        <v/>
      </c>
      <c r="H1949" s="16" t="s">
        <v>463</v>
      </c>
      <c r="I1949" s="16"/>
      <c r="J1949" s="16"/>
      <c r="K1949" s="31" t="s">
        <v>7701</v>
      </c>
      <c r="L1949" s="31" t="s">
        <v>7702</v>
      </c>
      <c r="M1949" s="31" t="s">
        <v>7703</v>
      </c>
      <c r="N1949" s="2" t="s">
        <v>8954</v>
      </c>
      <c r="O1949" s="2" t="s">
        <v>7814</v>
      </c>
      <c r="P1949" s="155" t="s">
        <v>7788</v>
      </c>
      <c r="Q1949" s="2" t="s">
        <v>10587</v>
      </c>
      <c r="R1949" s="202" t="s">
        <v>544</v>
      </c>
      <c r="S1949" s="159" t="s">
        <v>10900</v>
      </c>
      <c r="T1949" s="159">
        <v>6351</v>
      </c>
      <c r="U1949" s="159" t="s">
        <v>107</v>
      </c>
      <c r="V1949" s="3" t="s">
        <v>7709</v>
      </c>
      <c r="W1949" s="2">
        <v>650</v>
      </c>
      <c r="X1949" s="2"/>
      <c r="Y1949" s="2"/>
      <c r="Z1949" s="2"/>
      <c r="AA1949" s="2"/>
      <c r="AB1949" s="2"/>
      <c r="AC1949" s="2"/>
      <c r="AD1949" s="2"/>
      <c r="AE1949" s="2"/>
      <c r="AF1949" s="2"/>
      <c r="AG1949" s="2"/>
      <c r="AH1949" s="2"/>
      <c r="AI1949" s="2"/>
      <c r="AJ1949" s="2"/>
      <c r="AK1949" s="2"/>
      <c r="AL1949" s="2"/>
      <c r="AM1949" s="2"/>
      <c r="AN1949" s="2"/>
    </row>
    <row r="1950" spans="2:40">
      <c r="B1950" s="26">
        <v>3867</v>
      </c>
      <c r="C1950" s="26" t="str">
        <f t="shared" si="236"/>
        <v>Y</v>
      </c>
      <c r="D1950" s="26" t="b">
        <f t="shared" si="237"/>
        <v>0</v>
      </c>
      <c r="E1950" s="26" t="str">
        <f t="shared" si="238"/>
        <v>N</v>
      </c>
      <c r="F1950" s="2" t="s">
        <v>10901</v>
      </c>
      <c r="G1950" s="2" t="str">
        <f t="shared" si="239"/>
        <v/>
      </c>
      <c r="H1950" s="16" t="s">
        <v>463</v>
      </c>
      <c r="I1950" s="16"/>
      <c r="J1950" s="16"/>
      <c r="K1950" s="31" t="s">
        <v>7701</v>
      </c>
      <c r="L1950" s="31" t="s">
        <v>7702</v>
      </c>
      <c r="M1950" s="31" t="s">
        <v>7703</v>
      </c>
      <c r="N1950" s="2" t="s">
        <v>8958</v>
      </c>
      <c r="O1950" s="2" t="s">
        <v>7814</v>
      </c>
      <c r="P1950" s="155" t="s">
        <v>7788</v>
      </c>
      <c r="Q1950" s="2" t="s">
        <v>10587</v>
      </c>
      <c r="R1950" s="202" t="s">
        <v>544</v>
      </c>
      <c r="S1950" s="159" t="s">
        <v>10900</v>
      </c>
      <c r="T1950" s="159">
        <v>6351</v>
      </c>
      <c r="U1950" s="159" t="s">
        <v>107</v>
      </c>
      <c r="V1950" s="3" t="s">
        <v>7709</v>
      </c>
      <c r="W1950" s="2">
        <v>900</v>
      </c>
      <c r="X1950" s="2"/>
      <c r="Y1950" s="2"/>
      <c r="Z1950" s="2"/>
      <c r="AA1950" s="2"/>
      <c r="AB1950" s="2"/>
      <c r="AC1950" s="2"/>
      <c r="AD1950" s="2"/>
      <c r="AE1950" s="2"/>
      <c r="AF1950" s="2"/>
      <c r="AG1950" s="2"/>
      <c r="AH1950" s="2"/>
      <c r="AI1950" s="2"/>
      <c r="AJ1950" s="2"/>
      <c r="AK1950" s="2"/>
      <c r="AL1950" s="2"/>
      <c r="AM1950" s="2"/>
      <c r="AN1950" s="2"/>
    </row>
    <row r="1951" spans="2:40">
      <c r="B1951" s="26">
        <v>3868</v>
      </c>
      <c r="C1951" s="26" t="str">
        <f t="shared" si="236"/>
        <v>Y</v>
      </c>
      <c r="D1951" s="26" t="b">
        <f t="shared" si="237"/>
        <v>0</v>
      </c>
      <c r="E1951" s="26" t="str">
        <f t="shared" si="238"/>
        <v>N</v>
      </c>
      <c r="F1951" s="2" t="s">
        <v>10902</v>
      </c>
      <c r="G1951" s="2" t="str">
        <f t="shared" si="239"/>
        <v/>
      </c>
      <c r="H1951" s="16" t="s">
        <v>463</v>
      </c>
      <c r="I1951" s="16"/>
      <c r="J1951" s="16"/>
      <c r="K1951" s="31" t="s">
        <v>7701</v>
      </c>
      <c r="L1951" s="31" t="s">
        <v>7702</v>
      </c>
      <c r="M1951" s="31" t="s">
        <v>7703</v>
      </c>
      <c r="N1951" s="2" t="s">
        <v>8326</v>
      </c>
      <c r="O1951" s="2" t="s">
        <v>7814</v>
      </c>
      <c r="P1951" s="155" t="s">
        <v>7788</v>
      </c>
      <c r="Q1951" s="2" t="s">
        <v>10587</v>
      </c>
      <c r="R1951" s="202" t="s">
        <v>544</v>
      </c>
      <c r="S1951" s="159" t="s">
        <v>10903</v>
      </c>
      <c r="T1951" s="159">
        <v>6214</v>
      </c>
      <c r="U1951" s="159" t="s">
        <v>107</v>
      </c>
      <c r="V1951" s="3" t="s">
        <v>7709</v>
      </c>
      <c r="W1951" s="2">
        <v>900</v>
      </c>
      <c r="X1951" s="2"/>
      <c r="Y1951" s="2"/>
      <c r="Z1951" s="2"/>
      <c r="AA1951" s="2"/>
      <c r="AB1951" s="2"/>
      <c r="AC1951" s="2"/>
      <c r="AD1951" s="2"/>
      <c r="AE1951" s="2"/>
      <c r="AF1951" s="2"/>
      <c r="AG1951" s="2"/>
      <c r="AH1951" s="2"/>
      <c r="AI1951" s="2"/>
      <c r="AJ1951" s="2"/>
      <c r="AK1951" s="2"/>
      <c r="AL1951" s="2"/>
      <c r="AM1951" s="2"/>
      <c r="AN1951" s="2"/>
    </row>
    <row r="1952" spans="2:40">
      <c r="B1952" s="26">
        <v>3869</v>
      </c>
      <c r="C1952" s="26" t="str">
        <f t="shared" si="236"/>
        <v>Y</v>
      </c>
      <c r="D1952" s="26" t="b">
        <f t="shared" si="237"/>
        <v>0</v>
      </c>
      <c r="E1952" s="26" t="str">
        <f t="shared" si="238"/>
        <v>N</v>
      </c>
      <c r="F1952" s="2" t="s">
        <v>10904</v>
      </c>
      <c r="G1952" s="2" t="str">
        <f t="shared" si="239"/>
        <v/>
      </c>
      <c r="H1952" s="16" t="s">
        <v>463</v>
      </c>
      <c r="I1952" s="16"/>
      <c r="J1952" s="16"/>
      <c r="K1952" s="31" t="s">
        <v>7701</v>
      </c>
      <c r="L1952" s="31" t="s">
        <v>7702</v>
      </c>
      <c r="M1952" s="31" t="s">
        <v>7703</v>
      </c>
      <c r="N1952" s="2" t="s">
        <v>8329</v>
      </c>
      <c r="O1952" s="2" t="s">
        <v>7814</v>
      </c>
      <c r="P1952" s="155" t="s">
        <v>7788</v>
      </c>
      <c r="Q1952" s="2" t="s">
        <v>10587</v>
      </c>
      <c r="R1952" s="202" t="s">
        <v>544</v>
      </c>
      <c r="S1952" s="159" t="s">
        <v>10903</v>
      </c>
      <c r="T1952" s="159">
        <v>6214</v>
      </c>
      <c r="U1952" s="159" t="s">
        <v>107</v>
      </c>
      <c r="V1952" s="3" t="s">
        <v>7709</v>
      </c>
      <c r="W1952" s="2">
        <v>900</v>
      </c>
      <c r="X1952" s="2"/>
      <c r="Y1952" s="2"/>
      <c r="Z1952" s="2"/>
      <c r="AA1952" s="2"/>
      <c r="AB1952" s="2"/>
      <c r="AC1952" s="2"/>
      <c r="AD1952" s="2"/>
      <c r="AE1952" s="2"/>
      <c r="AF1952" s="2"/>
      <c r="AG1952" s="2"/>
      <c r="AH1952" s="2"/>
      <c r="AI1952" s="2"/>
      <c r="AJ1952" s="2"/>
      <c r="AK1952" s="2"/>
      <c r="AL1952" s="2"/>
      <c r="AM1952" s="2"/>
      <c r="AN1952" s="2"/>
    </row>
    <row r="1953" spans="2:40">
      <c r="B1953" s="26">
        <v>3870</v>
      </c>
      <c r="C1953" s="26" t="str">
        <f t="shared" si="236"/>
        <v>Y</v>
      </c>
      <c r="D1953" s="26" t="b">
        <f t="shared" si="237"/>
        <v>0</v>
      </c>
      <c r="E1953" s="26" t="str">
        <f t="shared" si="238"/>
        <v>N</v>
      </c>
      <c r="F1953" s="2" t="s">
        <v>10905</v>
      </c>
      <c r="G1953" s="2" t="str">
        <f t="shared" si="239"/>
        <v/>
      </c>
      <c r="H1953" s="16" t="s">
        <v>463</v>
      </c>
      <c r="I1953" s="16"/>
      <c r="J1953" s="16"/>
      <c r="K1953" s="31" t="s">
        <v>7701</v>
      </c>
      <c r="L1953" s="31" t="s">
        <v>7702</v>
      </c>
      <c r="M1953" s="31" t="s">
        <v>7703</v>
      </c>
      <c r="N1953" s="2" t="s">
        <v>8982</v>
      </c>
      <c r="O1953" s="2" t="s">
        <v>7814</v>
      </c>
      <c r="P1953" s="155" t="s">
        <v>7788</v>
      </c>
      <c r="Q1953" s="2" t="s">
        <v>10587</v>
      </c>
      <c r="R1953" s="202" t="s">
        <v>544</v>
      </c>
      <c r="S1953" s="159" t="s">
        <v>10906</v>
      </c>
      <c r="T1953" s="159">
        <v>7713</v>
      </c>
      <c r="U1953" s="159" t="s">
        <v>107</v>
      </c>
      <c r="V1953" s="3" t="s">
        <v>7709</v>
      </c>
      <c r="W1953" s="2">
        <v>900</v>
      </c>
      <c r="X1953" s="2"/>
      <c r="Y1953" s="2"/>
      <c r="Z1953" s="2"/>
      <c r="AA1953" s="2"/>
      <c r="AB1953" s="2"/>
      <c r="AC1953" s="2"/>
      <c r="AD1953" s="2"/>
      <c r="AE1953" s="2"/>
      <c r="AF1953" s="2"/>
      <c r="AG1953" s="2"/>
      <c r="AH1953" s="2"/>
      <c r="AI1953" s="2"/>
      <c r="AJ1953" s="2"/>
      <c r="AK1953" s="2"/>
      <c r="AL1953" s="2"/>
      <c r="AM1953" s="2"/>
      <c r="AN1953" s="2"/>
    </row>
    <row r="1954" spans="2:40">
      <c r="B1954" s="26">
        <v>3871</v>
      </c>
      <c r="C1954" s="26" t="str">
        <f t="shared" si="236"/>
        <v>Y</v>
      </c>
      <c r="D1954" s="26" t="b">
        <f t="shared" si="237"/>
        <v>0</v>
      </c>
      <c r="E1954" s="26" t="str">
        <f t="shared" si="238"/>
        <v>N</v>
      </c>
      <c r="F1954" s="2" t="s">
        <v>10907</v>
      </c>
      <c r="G1954" s="2" t="str">
        <f t="shared" si="239"/>
        <v/>
      </c>
      <c r="H1954" s="16" t="s">
        <v>463</v>
      </c>
      <c r="I1954" s="16"/>
      <c r="J1954" s="16"/>
      <c r="K1954" s="31" t="s">
        <v>7701</v>
      </c>
      <c r="L1954" s="31" t="s">
        <v>7702</v>
      </c>
      <c r="M1954" s="31" t="s">
        <v>7703</v>
      </c>
      <c r="N1954" s="2" t="s">
        <v>8986</v>
      </c>
      <c r="O1954" s="2" t="s">
        <v>7814</v>
      </c>
      <c r="P1954" s="155" t="s">
        <v>7788</v>
      </c>
      <c r="Q1954" s="2" t="s">
        <v>10587</v>
      </c>
      <c r="R1954" s="202" t="s">
        <v>544</v>
      </c>
      <c r="S1954" s="159" t="s">
        <v>10908</v>
      </c>
      <c r="T1954" s="159">
        <v>7713</v>
      </c>
      <c r="U1954" s="159" t="s">
        <v>107</v>
      </c>
      <c r="V1954" s="3" t="s">
        <v>7709</v>
      </c>
      <c r="W1954" s="2">
        <v>900</v>
      </c>
      <c r="X1954" s="2"/>
      <c r="Y1954" s="2"/>
      <c r="Z1954" s="2"/>
      <c r="AA1954" s="2"/>
      <c r="AB1954" s="2"/>
      <c r="AC1954" s="2"/>
      <c r="AD1954" s="2"/>
      <c r="AE1954" s="2"/>
      <c r="AF1954" s="2"/>
      <c r="AG1954" s="2"/>
      <c r="AH1954" s="2"/>
      <c r="AI1954" s="2"/>
      <c r="AJ1954" s="2"/>
      <c r="AK1954" s="2"/>
      <c r="AL1954" s="2"/>
      <c r="AM1954" s="2"/>
      <c r="AN1954" s="2"/>
    </row>
    <row r="1955" spans="2:40">
      <c r="B1955" s="26">
        <v>3872</v>
      </c>
      <c r="C1955" s="26" t="str">
        <f t="shared" si="236"/>
        <v>Y</v>
      </c>
      <c r="D1955" s="26" t="b">
        <f t="shared" si="237"/>
        <v>0</v>
      </c>
      <c r="E1955" s="26" t="str">
        <f t="shared" si="238"/>
        <v>N</v>
      </c>
      <c r="F1955" s="2" t="s">
        <v>10909</v>
      </c>
      <c r="G1955" s="2" t="str">
        <f t="shared" si="239"/>
        <v/>
      </c>
      <c r="H1955" s="16" t="s">
        <v>463</v>
      </c>
      <c r="I1955" s="16"/>
      <c r="J1955" s="16"/>
      <c r="K1955" s="31" t="s">
        <v>7701</v>
      </c>
      <c r="L1955" s="31" t="s">
        <v>7702</v>
      </c>
      <c r="M1955" s="31" t="s">
        <v>7703</v>
      </c>
      <c r="N1955" s="2" t="s">
        <v>8331</v>
      </c>
      <c r="O1955" s="2" t="s">
        <v>7814</v>
      </c>
      <c r="P1955" s="155" t="s">
        <v>7788</v>
      </c>
      <c r="Q1955" s="2" t="s">
        <v>10587</v>
      </c>
      <c r="R1955" s="202" t="s">
        <v>544</v>
      </c>
      <c r="S1955" s="159" t="s">
        <v>10910</v>
      </c>
      <c r="T1955" s="159">
        <v>7713</v>
      </c>
      <c r="U1955" s="159" t="s">
        <v>107</v>
      </c>
      <c r="V1955" s="3" t="s">
        <v>7709</v>
      </c>
      <c r="W1955" s="2">
        <v>900</v>
      </c>
      <c r="X1955" s="2"/>
      <c r="Y1955" s="2"/>
      <c r="Z1955" s="2"/>
      <c r="AA1955" s="2"/>
      <c r="AB1955" s="2"/>
      <c r="AC1955" s="2"/>
      <c r="AD1955" s="2"/>
      <c r="AE1955" s="2"/>
      <c r="AF1955" s="2"/>
      <c r="AG1955" s="2"/>
      <c r="AH1955" s="2"/>
      <c r="AI1955" s="2"/>
      <c r="AJ1955" s="2"/>
      <c r="AK1955" s="2"/>
      <c r="AL1955" s="2"/>
      <c r="AM1955" s="2"/>
      <c r="AN1955" s="2"/>
    </row>
    <row r="1956" spans="2:40">
      <c r="B1956" s="26">
        <v>3873</v>
      </c>
      <c r="C1956" s="26" t="str">
        <f t="shared" si="236"/>
        <v>Y</v>
      </c>
      <c r="D1956" s="26" t="b">
        <f t="shared" si="237"/>
        <v>0</v>
      </c>
      <c r="E1956" s="26" t="str">
        <f t="shared" si="238"/>
        <v>N</v>
      </c>
      <c r="F1956" s="2" t="s">
        <v>10911</v>
      </c>
      <c r="G1956" s="2" t="str">
        <f t="shared" si="239"/>
        <v/>
      </c>
      <c r="H1956" s="16" t="s">
        <v>463</v>
      </c>
      <c r="I1956" s="16"/>
      <c r="J1956" s="16"/>
      <c r="K1956" s="31" t="s">
        <v>7701</v>
      </c>
      <c r="L1956" s="31" t="s">
        <v>7702</v>
      </c>
      <c r="M1956" s="31" t="s">
        <v>7703</v>
      </c>
      <c r="N1956" s="2" t="s">
        <v>8335</v>
      </c>
      <c r="O1956" s="2" t="s">
        <v>7814</v>
      </c>
      <c r="P1956" s="155" t="s">
        <v>7788</v>
      </c>
      <c r="Q1956" s="2" t="s">
        <v>10587</v>
      </c>
      <c r="R1956" s="202" t="s">
        <v>544</v>
      </c>
      <c r="S1956" s="159" t="s">
        <v>10912</v>
      </c>
      <c r="T1956" s="159">
        <v>7713</v>
      </c>
      <c r="U1956" s="159" t="s">
        <v>107</v>
      </c>
      <c r="V1956" s="3" t="s">
        <v>7709</v>
      </c>
      <c r="W1956" s="2">
        <v>900</v>
      </c>
      <c r="X1956" s="2"/>
      <c r="Y1956" s="2"/>
      <c r="Z1956" s="2"/>
      <c r="AA1956" s="2"/>
      <c r="AB1956" s="2"/>
      <c r="AC1956" s="2"/>
      <c r="AD1956" s="2"/>
      <c r="AE1956" s="2"/>
      <c r="AF1956" s="2"/>
      <c r="AG1956" s="2"/>
      <c r="AH1956" s="2"/>
      <c r="AI1956" s="2"/>
      <c r="AJ1956" s="2"/>
      <c r="AK1956" s="2"/>
      <c r="AL1956" s="2"/>
      <c r="AM1956" s="2"/>
      <c r="AN1956" s="2"/>
    </row>
    <row r="1957" spans="2:40">
      <c r="B1957" s="26">
        <v>3874</v>
      </c>
      <c r="C1957" s="26" t="str">
        <f t="shared" si="236"/>
        <v>Y</v>
      </c>
      <c r="D1957" s="26" t="b">
        <f t="shared" si="237"/>
        <v>0</v>
      </c>
      <c r="E1957" s="26" t="str">
        <f t="shared" si="238"/>
        <v>N</v>
      </c>
      <c r="F1957" s="2" t="s">
        <v>10913</v>
      </c>
      <c r="G1957" s="2" t="str">
        <f t="shared" si="239"/>
        <v/>
      </c>
      <c r="H1957" s="16" t="s">
        <v>463</v>
      </c>
      <c r="I1957" s="16"/>
      <c r="J1957" s="16"/>
      <c r="K1957" s="31" t="s">
        <v>7701</v>
      </c>
      <c r="L1957" s="31" t="s">
        <v>7702</v>
      </c>
      <c r="M1957" s="31" t="s">
        <v>7703</v>
      </c>
      <c r="N1957" s="17" t="s">
        <v>9465</v>
      </c>
      <c r="O1957" s="2" t="s">
        <v>7814</v>
      </c>
      <c r="P1957" s="155" t="s">
        <v>7788</v>
      </c>
      <c r="Q1957" s="2" t="s">
        <v>10587</v>
      </c>
      <c r="R1957" s="202" t="s">
        <v>544</v>
      </c>
      <c r="S1957" s="159" t="s">
        <v>10914</v>
      </c>
      <c r="T1957" s="159">
        <v>8258</v>
      </c>
      <c r="U1957" s="159" t="s">
        <v>107</v>
      </c>
      <c r="V1957" s="3" t="s">
        <v>7709</v>
      </c>
      <c r="W1957" s="2">
        <v>1000</v>
      </c>
      <c r="X1957" s="2"/>
      <c r="Y1957" s="2"/>
      <c r="Z1957" s="2"/>
      <c r="AA1957" s="2"/>
      <c r="AB1957" s="2"/>
      <c r="AC1957" s="2"/>
      <c r="AD1957" s="2"/>
      <c r="AE1957" s="2"/>
      <c r="AF1957" s="2"/>
      <c r="AG1957" s="2"/>
      <c r="AH1957" s="2"/>
      <c r="AI1957" s="2"/>
      <c r="AJ1957" s="2"/>
      <c r="AK1957" s="2"/>
      <c r="AL1957" s="2"/>
      <c r="AM1957" s="2"/>
      <c r="AN1957" s="2"/>
    </row>
    <row r="1958" spans="2:40">
      <c r="B1958" s="26">
        <v>3875</v>
      </c>
      <c r="C1958" s="26" t="str">
        <f t="shared" si="236"/>
        <v>Y</v>
      </c>
      <c r="D1958" s="26" t="b">
        <f t="shared" si="237"/>
        <v>0</v>
      </c>
      <c r="E1958" s="26" t="str">
        <f t="shared" si="238"/>
        <v>N</v>
      </c>
      <c r="F1958" s="2" t="s">
        <v>10915</v>
      </c>
      <c r="G1958" s="2" t="str">
        <f t="shared" si="239"/>
        <v/>
      </c>
      <c r="H1958" s="16" t="s">
        <v>463</v>
      </c>
      <c r="I1958" s="16"/>
      <c r="J1958" s="16"/>
      <c r="K1958" s="31" t="s">
        <v>7701</v>
      </c>
      <c r="L1958" s="31" t="s">
        <v>7702</v>
      </c>
      <c r="M1958" s="31" t="s">
        <v>7703</v>
      </c>
      <c r="N1958" s="17" t="s">
        <v>8338</v>
      </c>
      <c r="O1958" s="2" t="s">
        <v>7814</v>
      </c>
      <c r="P1958" s="155" t="s">
        <v>7788</v>
      </c>
      <c r="Q1958" s="2" t="s">
        <v>10587</v>
      </c>
      <c r="R1958" s="202" t="s">
        <v>544</v>
      </c>
      <c r="S1958" s="159" t="s">
        <v>10916</v>
      </c>
      <c r="T1958" s="159">
        <v>8258</v>
      </c>
      <c r="U1958" s="159" t="s">
        <v>107</v>
      </c>
      <c r="V1958" s="3" t="s">
        <v>7709</v>
      </c>
      <c r="W1958" s="2">
        <v>1000</v>
      </c>
      <c r="X1958" s="2"/>
      <c r="Y1958" s="2"/>
      <c r="Z1958" s="2"/>
      <c r="AA1958" s="2"/>
      <c r="AB1958" s="2"/>
      <c r="AC1958" s="2"/>
      <c r="AD1958" s="2"/>
      <c r="AE1958" s="2"/>
      <c r="AF1958" s="2"/>
      <c r="AG1958" s="2"/>
      <c r="AH1958" s="2"/>
      <c r="AI1958" s="2"/>
      <c r="AJ1958" s="2"/>
      <c r="AK1958" s="2"/>
      <c r="AL1958" s="2"/>
      <c r="AM1958" s="2"/>
      <c r="AN1958" s="2"/>
    </row>
    <row r="1959" spans="2:40">
      <c r="B1959" s="26">
        <v>3876</v>
      </c>
      <c r="C1959" s="26" t="str">
        <f t="shared" si="236"/>
        <v>Y</v>
      </c>
      <c r="D1959" s="26" t="b">
        <f t="shared" si="237"/>
        <v>0</v>
      </c>
      <c r="E1959" s="26" t="str">
        <f t="shared" si="238"/>
        <v>N</v>
      </c>
      <c r="F1959" s="2" t="s">
        <v>10917</v>
      </c>
      <c r="G1959" s="2" t="str">
        <f t="shared" si="239"/>
        <v/>
      </c>
      <c r="H1959" s="16" t="s">
        <v>463</v>
      </c>
      <c r="I1959" s="16"/>
      <c r="J1959" s="16"/>
      <c r="K1959" s="31" t="s">
        <v>7701</v>
      </c>
      <c r="L1959" s="31" t="s">
        <v>7702</v>
      </c>
      <c r="M1959" s="31" t="s">
        <v>7703</v>
      </c>
      <c r="N1959" s="8" t="s">
        <v>9743</v>
      </c>
      <c r="O1959" s="2" t="s">
        <v>7814</v>
      </c>
      <c r="P1959" s="155" t="s">
        <v>7788</v>
      </c>
      <c r="Q1959" s="2" t="s">
        <v>10587</v>
      </c>
      <c r="R1959" s="202" t="s">
        <v>544</v>
      </c>
      <c r="S1959" s="159" t="s">
        <v>10918</v>
      </c>
      <c r="T1959" s="159">
        <v>8258</v>
      </c>
      <c r="U1959" s="159" t="s">
        <v>107</v>
      </c>
      <c r="V1959" s="3" t="s">
        <v>7709</v>
      </c>
      <c r="W1959" s="2">
        <v>1000</v>
      </c>
      <c r="X1959" s="2"/>
      <c r="Y1959" s="2"/>
      <c r="Z1959" s="2"/>
      <c r="AA1959" s="2"/>
      <c r="AB1959" s="2"/>
      <c r="AC1959" s="2"/>
      <c r="AD1959" s="2"/>
      <c r="AE1959" s="2"/>
      <c r="AF1959" s="2"/>
      <c r="AG1959" s="2"/>
      <c r="AH1959" s="2"/>
      <c r="AI1959" s="2"/>
      <c r="AJ1959" s="2"/>
      <c r="AK1959" s="2"/>
      <c r="AL1959" s="2"/>
      <c r="AM1959" s="2"/>
      <c r="AN1959" s="2"/>
    </row>
    <row r="1960" spans="2:40">
      <c r="B1960" s="26">
        <v>3877</v>
      </c>
      <c r="C1960" s="26" t="str">
        <f t="shared" si="236"/>
        <v>Y</v>
      </c>
      <c r="D1960" s="26" t="b">
        <f t="shared" si="237"/>
        <v>0</v>
      </c>
      <c r="E1960" s="26" t="str">
        <f t="shared" si="238"/>
        <v>N</v>
      </c>
      <c r="F1960" s="2" t="s">
        <v>10919</v>
      </c>
      <c r="G1960" s="2" t="str">
        <f t="shared" si="239"/>
        <v/>
      </c>
      <c r="H1960" s="16" t="s">
        <v>463</v>
      </c>
      <c r="I1960" s="16"/>
      <c r="J1960" s="16"/>
      <c r="K1960" s="31" t="s">
        <v>7701</v>
      </c>
      <c r="L1960" s="31" t="s">
        <v>7702</v>
      </c>
      <c r="M1960" s="31" t="s">
        <v>7703</v>
      </c>
      <c r="N1960" s="8" t="s">
        <v>10471</v>
      </c>
      <c r="O1960" s="2" t="s">
        <v>7814</v>
      </c>
      <c r="P1960" s="155" t="s">
        <v>7788</v>
      </c>
      <c r="Q1960" s="2" t="s">
        <v>10587</v>
      </c>
      <c r="R1960" s="202" t="s">
        <v>544</v>
      </c>
      <c r="S1960" s="159" t="s">
        <v>10920</v>
      </c>
      <c r="T1960" s="159">
        <v>8258</v>
      </c>
      <c r="U1960" s="159" t="s">
        <v>107</v>
      </c>
      <c r="V1960" s="3" t="s">
        <v>7709</v>
      </c>
      <c r="W1960" s="2">
        <v>1200</v>
      </c>
      <c r="X1960" s="2"/>
      <c r="Y1960" s="2"/>
      <c r="Z1960" s="2"/>
      <c r="AA1960" s="2"/>
      <c r="AB1960" s="2"/>
      <c r="AC1960" s="2"/>
      <c r="AD1960" s="2"/>
      <c r="AE1960" s="2"/>
      <c r="AF1960" s="2"/>
      <c r="AG1960" s="2"/>
      <c r="AH1960" s="2"/>
      <c r="AI1960" s="2"/>
      <c r="AJ1960" s="2"/>
      <c r="AK1960" s="2"/>
      <c r="AL1960" s="2"/>
      <c r="AM1960" s="2"/>
      <c r="AN1960" s="2"/>
    </row>
    <row r="1961" spans="2:40">
      <c r="B1961" s="26">
        <v>3890</v>
      </c>
      <c r="C1961" s="26" t="str">
        <f t="shared" ref="C1961:C1993" si="240">IF(K1961 = "BaseplateSteel","Y","N")</f>
        <v>N</v>
      </c>
      <c r="D1961" s="26" t="b">
        <f t="shared" ref="D1961:D1993" si="241">OR(P1961 = "Woods_Sureflex", P1961 = "Falk_T10_Grid")</f>
        <v>0</v>
      </c>
      <c r="E1961" s="26" t="str">
        <f t="shared" ref="E1961:E1993" si="242">IF(AND(C1961="Y", D1961=TRUE),"Y","N")</f>
        <v>N</v>
      </c>
      <c r="F1961" s="2" t="s">
        <v>10921</v>
      </c>
      <c r="G1961" s="2" t="str">
        <f t="shared" ref="G1961:G1993" si="243">IF(E1961="Y",F1961,"")</f>
        <v/>
      </c>
      <c r="H1961" s="16" t="s">
        <v>463</v>
      </c>
      <c r="I1961" s="16"/>
      <c r="J1961" s="16"/>
      <c r="K1961" s="8" t="s">
        <v>7887</v>
      </c>
      <c r="L1961" s="8" t="s">
        <v>7887</v>
      </c>
      <c r="M1961" s="31" t="s">
        <v>7888</v>
      </c>
      <c r="P1961" s="155"/>
      <c r="R1961" s="202" t="s">
        <v>544</v>
      </c>
      <c r="S1961" s="25" t="s">
        <v>10922</v>
      </c>
      <c r="T1961" s="159">
        <v>0</v>
      </c>
      <c r="U1961" s="159" t="s">
        <v>14326</v>
      </c>
      <c r="V1961" s="3" t="s">
        <v>552</v>
      </c>
      <c r="X1961" s="2"/>
      <c r="Y1961" s="2"/>
      <c r="Z1961" s="2"/>
      <c r="AA1961" s="2"/>
      <c r="AB1961" s="2"/>
      <c r="AC1961" s="2"/>
      <c r="AD1961" s="2"/>
      <c r="AE1961" s="2"/>
      <c r="AF1961" s="2"/>
      <c r="AG1961" s="2"/>
      <c r="AH1961" s="2"/>
      <c r="AI1961" s="2"/>
      <c r="AJ1961" s="2"/>
      <c r="AK1961" s="2"/>
      <c r="AL1961" s="2"/>
      <c r="AM1961" s="2"/>
      <c r="AN1961" s="2"/>
    </row>
    <row r="1962" spans="2:40">
      <c r="B1962" s="26">
        <v>3891</v>
      </c>
      <c r="C1962" s="26" t="str">
        <f t="shared" si="240"/>
        <v>Y</v>
      </c>
      <c r="D1962" s="26" t="b">
        <f t="shared" si="241"/>
        <v>1</v>
      </c>
      <c r="E1962" s="26" t="str">
        <f t="shared" si="242"/>
        <v>Y</v>
      </c>
      <c r="F1962" s="2" t="s">
        <v>10923</v>
      </c>
      <c r="G1962" s="2" t="str">
        <f t="shared" si="243"/>
        <v>ConTab_BOM_KP_Baseplates_3891</v>
      </c>
      <c r="H1962" s="16" t="s">
        <v>468</v>
      </c>
      <c r="I1962" s="16"/>
      <c r="J1962" s="16"/>
      <c r="K1962" s="31" t="s">
        <v>7701</v>
      </c>
      <c r="L1962" s="31" t="s">
        <v>7702</v>
      </c>
      <c r="M1962" s="31" t="s">
        <v>7703</v>
      </c>
      <c r="N1962" s="2" t="s">
        <v>8695</v>
      </c>
      <c r="O1962" s="2" t="s">
        <v>7705</v>
      </c>
      <c r="P1962" s="155" t="s">
        <v>7737</v>
      </c>
      <c r="Q1962" s="2" t="s">
        <v>10587</v>
      </c>
      <c r="R1962" s="202" t="s">
        <v>544</v>
      </c>
      <c r="S1962" s="159" t="s">
        <v>10924</v>
      </c>
      <c r="T1962" s="159">
        <v>4844</v>
      </c>
      <c r="U1962" s="159" t="s">
        <v>107</v>
      </c>
      <c r="V1962" s="3" t="s">
        <v>7709</v>
      </c>
      <c r="W1962" s="2">
        <v>650</v>
      </c>
      <c r="X1962" s="2"/>
      <c r="Y1962" s="2"/>
      <c r="Z1962" s="2"/>
      <c r="AA1962" s="2"/>
      <c r="AB1962" s="2"/>
      <c r="AC1962" s="2"/>
      <c r="AD1962" s="2"/>
      <c r="AE1962" s="2"/>
      <c r="AF1962" s="2"/>
      <c r="AG1962" s="2"/>
      <c r="AH1962" s="2"/>
      <c r="AI1962" s="2"/>
      <c r="AJ1962" s="2"/>
      <c r="AK1962" s="2"/>
      <c r="AL1962" s="2"/>
      <c r="AM1962" s="2"/>
      <c r="AN1962" s="2"/>
    </row>
    <row r="1963" spans="2:40">
      <c r="B1963" s="26">
        <v>3892</v>
      </c>
      <c r="C1963" s="26" t="str">
        <f t="shared" si="240"/>
        <v>Y</v>
      </c>
      <c r="D1963" s="26" t="b">
        <f t="shared" si="241"/>
        <v>1</v>
      </c>
      <c r="E1963" s="26" t="str">
        <f t="shared" si="242"/>
        <v>Y</v>
      </c>
      <c r="F1963" s="2" t="s">
        <v>10925</v>
      </c>
      <c r="G1963" s="2" t="str">
        <f t="shared" si="243"/>
        <v>ConTab_BOM_KP_Baseplates_3892</v>
      </c>
      <c r="H1963" s="16" t="s">
        <v>468</v>
      </c>
      <c r="I1963" s="16"/>
      <c r="J1963" s="16"/>
      <c r="K1963" s="31" t="s">
        <v>7701</v>
      </c>
      <c r="L1963" s="31" t="s">
        <v>7702</v>
      </c>
      <c r="M1963" s="31" t="s">
        <v>7703</v>
      </c>
      <c r="N1963" s="2" t="s">
        <v>8699</v>
      </c>
      <c r="O1963" s="2" t="s">
        <v>7705</v>
      </c>
      <c r="P1963" s="155" t="s">
        <v>7737</v>
      </c>
      <c r="Q1963" s="2" t="s">
        <v>10587</v>
      </c>
      <c r="R1963" s="202" t="s">
        <v>544</v>
      </c>
      <c r="S1963" s="159" t="s">
        <v>10924</v>
      </c>
      <c r="T1963" s="159">
        <v>4844</v>
      </c>
      <c r="U1963" s="159" t="s">
        <v>107</v>
      </c>
      <c r="V1963" s="3" t="s">
        <v>7709</v>
      </c>
      <c r="W1963" s="2">
        <v>650</v>
      </c>
      <c r="X1963" s="2"/>
      <c r="Y1963" s="2"/>
      <c r="Z1963" s="2"/>
      <c r="AA1963" s="2"/>
      <c r="AB1963" s="2"/>
      <c r="AC1963" s="2"/>
      <c r="AD1963" s="2"/>
      <c r="AE1963" s="2"/>
      <c r="AF1963" s="2"/>
      <c r="AG1963" s="2"/>
      <c r="AH1963" s="2"/>
      <c r="AI1963" s="2"/>
      <c r="AJ1963" s="2"/>
      <c r="AK1963" s="2"/>
      <c r="AL1963" s="2"/>
      <c r="AM1963" s="2"/>
      <c r="AN1963" s="2"/>
    </row>
    <row r="1964" spans="2:40">
      <c r="B1964" s="26">
        <v>3893</v>
      </c>
      <c r="C1964" s="26" t="str">
        <f t="shared" si="240"/>
        <v>Y</v>
      </c>
      <c r="D1964" s="26" t="b">
        <f t="shared" si="241"/>
        <v>1</v>
      </c>
      <c r="E1964" s="26" t="str">
        <f t="shared" si="242"/>
        <v>Y</v>
      </c>
      <c r="F1964" s="2" t="s">
        <v>10926</v>
      </c>
      <c r="G1964" s="2" t="str">
        <f t="shared" si="243"/>
        <v>ConTab_BOM_KP_Baseplates_3893</v>
      </c>
      <c r="H1964" s="16" t="s">
        <v>468</v>
      </c>
      <c r="I1964" s="16"/>
      <c r="J1964" s="16"/>
      <c r="K1964" s="31" t="s">
        <v>7701</v>
      </c>
      <c r="L1964" s="31" t="s">
        <v>7702</v>
      </c>
      <c r="M1964" s="31" t="s">
        <v>7703</v>
      </c>
      <c r="N1964" s="2" t="s">
        <v>7762</v>
      </c>
      <c r="O1964" s="2" t="s">
        <v>7705</v>
      </c>
      <c r="P1964" s="155" t="s">
        <v>7737</v>
      </c>
      <c r="Q1964" s="2" t="s">
        <v>10587</v>
      </c>
      <c r="R1964" s="202" t="s">
        <v>544</v>
      </c>
      <c r="S1964" s="159" t="s">
        <v>10927</v>
      </c>
      <c r="T1964" s="159">
        <v>4771</v>
      </c>
      <c r="U1964" s="159" t="s">
        <v>107</v>
      </c>
      <c r="V1964" s="3" t="s">
        <v>7709</v>
      </c>
      <c r="W1964" s="2">
        <v>650</v>
      </c>
      <c r="X1964" s="2"/>
      <c r="Y1964" s="2"/>
      <c r="Z1964" s="2"/>
      <c r="AA1964" s="2"/>
      <c r="AB1964" s="2"/>
      <c r="AC1964" s="2"/>
      <c r="AD1964" s="2"/>
      <c r="AE1964" s="2"/>
      <c r="AF1964" s="2"/>
      <c r="AG1964" s="2"/>
      <c r="AH1964" s="2"/>
      <c r="AI1964" s="2"/>
      <c r="AJ1964" s="2"/>
      <c r="AK1964" s="2"/>
      <c r="AL1964" s="2"/>
      <c r="AM1964" s="2"/>
      <c r="AN1964" s="2"/>
    </row>
    <row r="1965" spans="2:40">
      <c r="B1965" s="26">
        <v>3894</v>
      </c>
      <c r="C1965" s="26" t="str">
        <f t="shared" si="240"/>
        <v>Y</v>
      </c>
      <c r="D1965" s="26" t="b">
        <f t="shared" si="241"/>
        <v>1</v>
      </c>
      <c r="E1965" s="26" t="str">
        <f t="shared" si="242"/>
        <v>Y</v>
      </c>
      <c r="F1965" s="2" t="s">
        <v>10928</v>
      </c>
      <c r="G1965" s="2" t="str">
        <f t="shared" si="243"/>
        <v>ConTab_BOM_KP_Baseplates_3894</v>
      </c>
      <c r="H1965" s="16" t="s">
        <v>468</v>
      </c>
      <c r="I1965" s="16"/>
      <c r="J1965" s="16"/>
      <c r="K1965" s="31" t="s">
        <v>7701</v>
      </c>
      <c r="L1965" s="31" t="s">
        <v>7702</v>
      </c>
      <c r="M1965" s="31" t="s">
        <v>7703</v>
      </c>
      <c r="N1965" s="2" t="s">
        <v>7765</v>
      </c>
      <c r="O1965" s="2" t="s">
        <v>7705</v>
      </c>
      <c r="P1965" s="155" t="s">
        <v>7737</v>
      </c>
      <c r="Q1965" s="2" t="s">
        <v>10587</v>
      </c>
      <c r="R1965" s="202" t="s">
        <v>544</v>
      </c>
      <c r="S1965" s="159" t="s">
        <v>10927</v>
      </c>
      <c r="T1965" s="159">
        <v>4771</v>
      </c>
      <c r="U1965" s="159" t="s">
        <v>107</v>
      </c>
      <c r="V1965" s="3" t="s">
        <v>7709</v>
      </c>
      <c r="W1965" s="2">
        <v>650</v>
      </c>
      <c r="X1965" s="2"/>
      <c r="Y1965" s="2"/>
      <c r="Z1965" s="2"/>
      <c r="AA1965" s="2"/>
      <c r="AB1965" s="2"/>
      <c r="AC1965" s="2"/>
      <c r="AD1965" s="2"/>
      <c r="AE1965" s="2"/>
      <c r="AF1965" s="2"/>
      <c r="AG1965" s="2"/>
      <c r="AH1965" s="2"/>
      <c r="AI1965" s="2"/>
      <c r="AJ1965" s="2"/>
      <c r="AK1965" s="2"/>
      <c r="AL1965" s="2"/>
      <c r="AM1965" s="2"/>
      <c r="AN1965" s="2"/>
    </row>
    <row r="1966" spans="2:40">
      <c r="B1966" s="26">
        <v>3895</v>
      </c>
      <c r="C1966" s="26" t="str">
        <f t="shared" si="240"/>
        <v>Y</v>
      </c>
      <c r="D1966" s="26" t="b">
        <f t="shared" si="241"/>
        <v>1</v>
      </c>
      <c r="E1966" s="26" t="str">
        <f t="shared" si="242"/>
        <v>Y</v>
      </c>
      <c r="F1966" s="2" t="s">
        <v>10929</v>
      </c>
      <c r="G1966" s="2" t="str">
        <f t="shared" si="243"/>
        <v>ConTab_BOM_KP_Baseplates_3895</v>
      </c>
      <c r="H1966" s="16" t="s">
        <v>468</v>
      </c>
      <c r="I1966" s="16"/>
      <c r="J1966" s="16"/>
      <c r="K1966" s="31" t="s">
        <v>7701</v>
      </c>
      <c r="L1966" s="31" t="s">
        <v>7702</v>
      </c>
      <c r="M1966" s="31" t="s">
        <v>7703</v>
      </c>
      <c r="N1966" s="2" t="s">
        <v>8954</v>
      </c>
      <c r="O1966" s="2" t="s">
        <v>7705</v>
      </c>
      <c r="P1966" s="155" t="s">
        <v>7737</v>
      </c>
      <c r="Q1966" s="2" t="s">
        <v>10587</v>
      </c>
      <c r="R1966" s="202" t="s">
        <v>544</v>
      </c>
      <c r="S1966" s="159" t="s">
        <v>10930</v>
      </c>
      <c r="T1966" s="159">
        <v>5317</v>
      </c>
      <c r="U1966" s="159" t="s">
        <v>107</v>
      </c>
      <c r="V1966" s="3" t="s">
        <v>7709</v>
      </c>
      <c r="W1966" s="2">
        <v>650</v>
      </c>
      <c r="X1966" s="2"/>
      <c r="Y1966" s="2"/>
      <c r="Z1966" s="2"/>
      <c r="AA1966" s="2"/>
      <c r="AB1966" s="2"/>
      <c r="AC1966" s="2"/>
      <c r="AD1966" s="2"/>
      <c r="AE1966" s="2"/>
      <c r="AF1966" s="2"/>
      <c r="AG1966" s="2"/>
      <c r="AH1966" s="2"/>
      <c r="AI1966" s="2"/>
      <c r="AJ1966" s="2"/>
      <c r="AK1966" s="2"/>
      <c r="AL1966" s="2"/>
      <c r="AM1966" s="2"/>
      <c r="AN1966" s="2"/>
    </row>
    <row r="1967" spans="2:40">
      <c r="B1967" s="26">
        <v>3896</v>
      </c>
      <c r="C1967" s="26" t="str">
        <f t="shared" si="240"/>
        <v>Y</v>
      </c>
      <c r="D1967" s="26" t="b">
        <f t="shared" si="241"/>
        <v>1</v>
      </c>
      <c r="E1967" s="26" t="str">
        <f t="shared" si="242"/>
        <v>Y</v>
      </c>
      <c r="F1967" s="2" t="s">
        <v>10931</v>
      </c>
      <c r="G1967" s="2" t="str">
        <f t="shared" si="243"/>
        <v>ConTab_BOM_KP_Baseplates_3896</v>
      </c>
      <c r="H1967" s="16" t="s">
        <v>468</v>
      </c>
      <c r="I1967" s="16"/>
      <c r="J1967" s="16"/>
      <c r="K1967" s="31" t="s">
        <v>7701</v>
      </c>
      <c r="L1967" s="31" t="s">
        <v>7702</v>
      </c>
      <c r="M1967" s="31" t="s">
        <v>7703</v>
      </c>
      <c r="N1967" s="2" t="s">
        <v>8958</v>
      </c>
      <c r="O1967" s="2" t="s">
        <v>7705</v>
      </c>
      <c r="P1967" s="155" t="s">
        <v>7737</v>
      </c>
      <c r="Q1967" s="2" t="s">
        <v>10587</v>
      </c>
      <c r="R1967" s="202" t="s">
        <v>544</v>
      </c>
      <c r="S1967" s="159" t="s">
        <v>10930</v>
      </c>
      <c r="T1967" s="159">
        <v>5317</v>
      </c>
      <c r="U1967" s="159" t="s">
        <v>107</v>
      </c>
      <c r="V1967" s="3" t="s">
        <v>7709</v>
      </c>
      <c r="W1967" s="2">
        <v>900</v>
      </c>
      <c r="X1967" s="2"/>
      <c r="Y1967" s="2"/>
      <c r="Z1967" s="2"/>
      <c r="AA1967" s="2"/>
      <c r="AB1967" s="2"/>
      <c r="AC1967" s="2"/>
      <c r="AD1967" s="2"/>
      <c r="AE1967" s="2"/>
      <c r="AF1967" s="2"/>
      <c r="AG1967" s="2"/>
      <c r="AH1967" s="2"/>
      <c r="AI1967" s="2"/>
      <c r="AJ1967" s="2"/>
      <c r="AK1967" s="2"/>
      <c r="AL1967" s="2"/>
      <c r="AM1967" s="2"/>
      <c r="AN1967" s="2"/>
    </row>
    <row r="1968" spans="2:40">
      <c r="B1968" s="26">
        <v>3897</v>
      </c>
      <c r="C1968" s="26" t="str">
        <f t="shared" si="240"/>
        <v>Y</v>
      </c>
      <c r="D1968" s="26" t="b">
        <f t="shared" si="241"/>
        <v>1</v>
      </c>
      <c r="E1968" s="26" t="str">
        <f t="shared" si="242"/>
        <v>Y</v>
      </c>
      <c r="F1968" s="2" t="s">
        <v>10932</v>
      </c>
      <c r="G1968" s="2" t="str">
        <f t="shared" si="243"/>
        <v>ConTab_BOM_KP_Baseplates_3897</v>
      </c>
      <c r="H1968" s="16" t="s">
        <v>468</v>
      </c>
      <c r="I1968" s="16"/>
      <c r="J1968" s="16"/>
      <c r="K1968" s="31" t="s">
        <v>7701</v>
      </c>
      <c r="L1968" s="31" t="s">
        <v>7702</v>
      </c>
      <c r="M1968" s="31" t="s">
        <v>7703</v>
      </c>
      <c r="N1968" s="2" t="s">
        <v>8326</v>
      </c>
      <c r="O1968" s="2" t="s">
        <v>7705</v>
      </c>
      <c r="P1968" s="155" t="s">
        <v>7737</v>
      </c>
      <c r="Q1968" s="2" t="s">
        <v>10587</v>
      </c>
      <c r="R1968" s="202" t="s">
        <v>544</v>
      </c>
      <c r="S1968" s="159" t="s">
        <v>10933</v>
      </c>
      <c r="T1968" s="159">
        <v>5181</v>
      </c>
      <c r="U1968" s="159" t="s">
        <v>107</v>
      </c>
      <c r="V1968" s="3" t="s">
        <v>7709</v>
      </c>
      <c r="W1968" s="2">
        <v>900</v>
      </c>
      <c r="X1968" s="2"/>
      <c r="Y1968" s="2"/>
      <c r="Z1968" s="2"/>
      <c r="AA1968" s="2"/>
      <c r="AB1968" s="2"/>
      <c r="AC1968" s="2"/>
      <c r="AD1968" s="2"/>
      <c r="AE1968" s="2"/>
      <c r="AF1968" s="2"/>
      <c r="AG1968" s="2"/>
      <c r="AH1968" s="2"/>
      <c r="AI1968" s="2"/>
      <c r="AJ1968" s="2"/>
      <c r="AK1968" s="2"/>
      <c r="AL1968" s="2"/>
      <c r="AM1968" s="2"/>
      <c r="AN1968" s="2"/>
    </row>
    <row r="1969" spans="2:40">
      <c r="B1969" s="26">
        <v>3898</v>
      </c>
      <c r="C1969" s="26" t="str">
        <f t="shared" si="240"/>
        <v>Y</v>
      </c>
      <c r="D1969" s="26" t="b">
        <f t="shared" si="241"/>
        <v>1</v>
      </c>
      <c r="E1969" s="26" t="str">
        <f t="shared" si="242"/>
        <v>Y</v>
      </c>
      <c r="F1969" s="2" t="s">
        <v>10934</v>
      </c>
      <c r="G1969" s="2" t="str">
        <f t="shared" si="243"/>
        <v>ConTab_BOM_KP_Baseplates_3898</v>
      </c>
      <c r="H1969" s="16" t="s">
        <v>468</v>
      </c>
      <c r="I1969" s="16"/>
      <c r="J1969" s="16"/>
      <c r="K1969" s="31" t="s">
        <v>7701</v>
      </c>
      <c r="L1969" s="31" t="s">
        <v>7702</v>
      </c>
      <c r="M1969" s="31" t="s">
        <v>7703</v>
      </c>
      <c r="N1969" s="2" t="s">
        <v>8329</v>
      </c>
      <c r="O1969" s="2" t="s">
        <v>7705</v>
      </c>
      <c r="P1969" s="155" t="s">
        <v>7737</v>
      </c>
      <c r="Q1969" s="2" t="s">
        <v>10587</v>
      </c>
      <c r="R1969" s="202" t="s">
        <v>544</v>
      </c>
      <c r="S1969" s="159" t="s">
        <v>10933</v>
      </c>
      <c r="T1969" s="159">
        <v>5181</v>
      </c>
      <c r="U1969" s="159" t="s">
        <v>107</v>
      </c>
      <c r="V1969" s="3" t="s">
        <v>7709</v>
      </c>
      <c r="W1969" s="2">
        <v>900</v>
      </c>
      <c r="X1969" s="2"/>
      <c r="Y1969" s="2"/>
      <c r="Z1969" s="2"/>
      <c r="AA1969" s="2"/>
      <c r="AB1969" s="2"/>
      <c r="AC1969" s="2"/>
      <c r="AD1969" s="2"/>
      <c r="AE1969" s="2"/>
      <c r="AF1969" s="2"/>
      <c r="AG1969" s="2"/>
      <c r="AH1969" s="2"/>
      <c r="AI1969" s="2"/>
      <c r="AJ1969" s="2"/>
      <c r="AK1969" s="2"/>
      <c r="AL1969" s="2"/>
      <c r="AM1969" s="2"/>
      <c r="AN1969" s="2"/>
    </row>
    <row r="1970" spans="2:40">
      <c r="B1970" s="26">
        <v>3899</v>
      </c>
      <c r="C1970" s="26" t="str">
        <f t="shared" si="240"/>
        <v>Y</v>
      </c>
      <c r="D1970" s="26" t="b">
        <f t="shared" si="241"/>
        <v>1</v>
      </c>
      <c r="E1970" s="26" t="str">
        <f t="shared" si="242"/>
        <v>Y</v>
      </c>
      <c r="F1970" s="2" t="s">
        <v>10935</v>
      </c>
      <c r="G1970" s="2" t="str">
        <f t="shared" si="243"/>
        <v>ConTab_BOM_KP_Baseplates_3899</v>
      </c>
      <c r="H1970" s="16" t="s">
        <v>468</v>
      </c>
      <c r="I1970" s="16"/>
      <c r="J1970" s="16"/>
      <c r="K1970" s="31" t="s">
        <v>7701</v>
      </c>
      <c r="L1970" s="31" t="s">
        <v>7702</v>
      </c>
      <c r="M1970" s="31" t="s">
        <v>7703</v>
      </c>
      <c r="N1970" s="2" t="s">
        <v>8982</v>
      </c>
      <c r="O1970" s="2" t="s">
        <v>7705</v>
      </c>
      <c r="P1970" s="155" t="s">
        <v>7737</v>
      </c>
      <c r="Q1970" s="2" t="s">
        <v>10587</v>
      </c>
      <c r="R1970" s="202" t="s">
        <v>544</v>
      </c>
      <c r="S1970" s="159" t="s">
        <v>10936</v>
      </c>
      <c r="T1970" s="159">
        <v>6679</v>
      </c>
      <c r="U1970" s="159" t="s">
        <v>107</v>
      </c>
      <c r="V1970" s="3" t="s">
        <v>7709</v>
      </c>
      <c r="W1970" s="2">
        <v>900</v>
      </c>
      <c r="X1970" s="2"/>
      <c r="Y1970" s="2"/>
      <c r="Z1970" s="2"/>
      <c r="AA1970" s="2"/>
      <c r="AB1970" s="2"/>
      <c r="AC1970" s="2"/>
      <c r="AD1970" s="2"/>
      <c r="AE1970" s="2"/>
      <c r="AF1970" s="2"/>
      <c r="AG1970" s="2"/>
      <c r="AH1970" s="2"/>
      <c r="AI1970" s="2"/>
      <c r="AJ1970" s="2"/>
      <c r="AK1970" s="2"/>
      <c r="AL1970" s="2"/>
      <c r="AM1970" s="2"/>
      <c r="AN1970" s="2"/>
    </row>
    <row r="1971" spans="2:40">
      <c r="B1971" s="26">
        <v>3900</v>
      </c>
      <c r="C1971" s="26" t="str">
        <f t="shared" si="240"/>
        <v>Y</v>
      </c>
      <c r="D1971" s="26" t="b">
        <f t="shared" si="241"/>
        <v>1</v>
      </c>
      <c r="E1971" s="26" t="str">
        <f t="shared" si="242"/>
        <v>Y</v>
      </c>
      <c r="F1971" s="2" t="s">
        <v>10937</v>
      </c>
      <c r="G1971" s="2" t="str">
        <f t="shared" si="243"/>
        <v>ConTab_BOM_KP_Baseplates_3900</v>
      </c>
      <c r="H1971" s="16" t="s">
        <v>468</v>
      </c>
      <c r="I1971" s="16"/>
      <c r="J1971" s="16"/>
      <c r="K1971" s="31" t="s">
        <v>7701</v>
      </c>
      <c r="L1971" s="31" t="s">
        <v>7702</v>
      </c>
      <c r="M1971" s="31" t="s">
        <v>7703</v>
      </c>
      <c r="N1971" s="2" t="s">
        <v>8986</v>
      </c>
      <c r="O1971" s="2" t="s">
        <v>7705</v>
      </c>
      <c r="P1971" s="155" t="s">
        <v>7737</v>
      </c>
      <c r="Q1971" s="2" t="s">
        <v>10587</v>
      </c>
      <c r="R1971" s="202" t="s">
        <v>544</v>
      </c>
      <c r="S1971" s="159" t="s">
        <v>10938</v>
      </c>
      <c r="T1971" s="159">
        <v>6679</v>
      </c>
      <c r="U1971" s="159" t="s">
        <v>107</v>
      </c>
      <c r="V1971" s="3" t="s">
        <v>7709</v>
      </c>
      <c r="W1971" s="2">
        <v>900</v>
      </c>
      <c r="X1971" s="2"/>
      <c r="Y1971" s="2"/>
      <c r="Z1971" s="2"/>
      <c r="AA1971" s="2"/>
      <c r="AB1971" s="2"/>
      <c r="AC1971" s="2"/>
      <c r="AD1971" s="2"/>
      <c r="AE1971" s="2"/>
      <c r="AF1971" s="2"/>
      <c r="AG1971" s="2"/>
      <c r="AH1971" s="2"/>
      <c r="AI1971" s="2"/>
      <c r="AJ1971" s="2"/>
      <c r="AK1971" s="2"/>
      <c r="AL1971" s="2"/>
      <c r="AM1971" s="2"/>
      <c r="AN1971" s="2"/>
    </row>
    <row r="1972" spans="2:40">
      <c r="B1972" s="26">
        <v>3901</v>
      </c>
      <c r="C1972" s="26" t="str">
        <f t="shared" si="240"/>
        <v>Y</v>
      </c>
      <c r="D1972" s="26" t="b">
        <f t="shared" si="241"/>
        <v>1</v>
      </c>
      <c r="E1972" s="26" t="str">
        <f t="shared" si="242"/>
        <v>Y</v>
      </c>
      <c r="F1972" s="2" t="s">
        <v>10939</v>
      </c>
      <c r="G1972" s="2" t="str">
        <f t="shared" si="243"/>
        <v>ConTab_BOM_KP_Baseplates_3901</v>
      </c>
      <c r="H1972" s="16" t="s">
        <v>468</v>
      </c>
      <c r="I1972" s="16"/>
      <c r="J1972" s="16"/>
      <c r="K1972" s="31" t="s">
        <v>7701</v>
      </c>
      <c r="L1972" s="31" t="s">
        <v>7702</v>
      </c>
      <c r="M1972" s="31" t="s">
        <v>7703</v>
      </c>
      <c r="N1972" s="2" t="s">
        <v>8331</v>
      </c>
      <c r="O1972" s="2" t="s">
        <v>7705</v>
      </c>
      <c r="P1972" s="155" t="s">
        <v>7737</v>
      </c>
      <c r="Q1972" s="2" t="s">
        <v>10587</v>
      </c>
      <c r="R1972" s="202" t="s">
        <v>544</v>
      </c>
      <c r="S1972" s="159" t="s">
        <v>10940</v>
      </c>
      <c r="T1972" s="159">
        <v>6679</v>
      </c>
      <c r="U1972" s="159" t="s">
        <v>107</v>
      </c>
      <c r="V1972" s="3" t="s">
        <v>7709</v>
      </c>
      <c r="W1972" s="2">
        <v>900</v>
      </c>
      <c r="X1972" s="2"/>
      <c r="Y1972" s="2"/>
      <c r="Z1972" s="2"/>
      <c r="AA1972" s="2"/>
      <c r="AB1972" s="2"/>
      <c r="AC1972" s="2"/>
      <c r="AD1972" s="2"/>
      <c r="AE1972" s="2"/>
      <c r="AF1972" s="2"/>
      <c r="AG1972" s="2"/>
      <c r="AH1972" s="2"/>
      <c r="AI1972" s="2"/>
      <c r="AJ1972" s="2"/>
      <c r="AK1972" s="2"/>
      <c r="AL1972" s="2"/>
      <c r="AM1972" s="2"/>
      <c r="AN1972" s="2"/>
    </row>
    <row r="1973" spans="2:40">
      <c r="B1973" s="26">
        <v>3902</v>
      </c>
      <c r="C1973" s="26" t="str">
        <f t="shared" si="240"/>
        <v>Y</v>
      </c>
      <c r="D1973" s="26" t="b">
        <f t="shared" si="241"/>
        <v>1</v>
      </c>
      <c r="E1973" s="26" t="str">
        <f t="shared" si="242"/>
        <v>Y</v>
      </c>
      <c r="F1973" s="2" t="s">
        <v>10941</v>
      </c>
      <c r="G1973" s="2" t="str">
        <f t="shared" si="243"/>
        <v>ConTab_BOM_KP_Baseplates_3902</v>
      </c>
      <c r="H1973" s="16" t="s">
        <v>468</v>
      </c>
      <c r="I1973" s="16"/>
      <c r="J1973" s="16"/>
      <c r="K1973" s="31" t="s">
        <v>7701</v>
      </c>
      <c r="L1973" s="31" t="s">
        <v>7702</v>
      </c>
      <c r="M1973" s="31" t="s">
        <v>7703</v>
      </c>
      <c r="N1973" s="2" t="s">
        <v>8335</v>
      </c>
      <c r="O1973" s="2" t="s">
        <v>7705</v>
      </c>
      <c r="P1973" s="155" t="s">
        <v>7737</v>
      </c>
      <c r="Q1973" s="2" t="s">
        <v>10587</v>
      </c>
      <c r="R1973" s="202" t="s">
        <v>544</v>
      </c>
      <c r="S1973" s="159" t="s">
        <v>10942</v>
      </c>
      <c r="T1973" s="159">
        <v>6679</v>
      </c>
      <c r="U1973" s="159" t="s">
        <v>107</v>
      </c>
      <c r="V1973" s="3" t="s">
        <v>7709</v>
      </c>
      <c r="W1973" s="2">
        <v>900</v>
      </c>
      <c r="X1973" s="2"/>
      <c r="Y1973" s="2"/>
      <c r="Z1973" s="2"/>
      <c r="AA1973" s="2"/>
      <c r="AB1973" s="2"/>
      <c r="AC1973" s="2"/>
      <c r="AD1973" s="2"/>
      <c r="AE1973" s="2"/>
      <c r="AF1973" s="2"/>
      <c r="AG1973" s="2"/>
      <c r="AH1973" s="2"/>
      <c r="AI1973" s="2"/>
      <c r="AJ1973" s="2"/>
      <c r="AK1973" s="2"/>
      <c r="AL1973" s="2"/>
      <c r="AM1973" s="2"/>
      <c r="AN1973" s="2"/>
    </row>
    <row r="1974" spans="2:40">
      <c r="B1974" s="26">
        <v>3903</v>
      </c>
      <c r="C1974" s="26" t="str">
        <f t="shared" si="240"/>
        <v>Y</v>
      </c>
      <c r="D1974" s="26" t="b">
        <f t="shared" si="241"/>
        <v>1</v>
      </c>
      <c r="E1974" s="26" t="str">
        <f t="shared" si="242"/>
        <v>Y</v>
      </c>
      <c r="F1974" s="2" t="s">
        <v>10943</v>
      </c>
      <c r="G1974" s="2" t="str">
        <f t="shared" si="243"/>
        <v>ConTab_BOM_KP_Baseplates_3903</v>
      </c>
      <c r="H1974" s="16" t="s">
        <v>468</v>
      </c>
      <c r="I1974" s="16"/>
      <c r="J1974" s="16"/>
      <c r="K1974" s="31" t="s">
        <v>7701</v>
      </c>
      <c r="L1974" s="31" t="s">
        <v>7702</v>
      </c>
      <c r="M1974" s="31" t="s">
        <v>7703</v>
      </c>
      <c r="N1974" s="17" t="s">
        <v>9465</v>
      </c>
      <c r="O1974" s="2" t="s">
        <v>7705</v>
      </c>
      <c r="P1974" s="155" t="s">
        <v>7737</v>
      </c>
      <c r="Q1974" s="2" t="s">
        <v>10587</v>
      </c>
      <c r="R1974" s="202" t="s">
        <v>544</v>
      </c>
      <c r="S1974" s="159" t="s">
        <v>10944</v>
      </c>
      <c r="T1974" s="159">
        <v>7226</v>
      </c>
      <c r="U1974" s="159" t="s">
        <v>107</v>
      </c>
      <c r="V1974" s="3" t="s">
        <v>7709</v>
      </c>
      <c r="W1974" s="2">
        <v>1000</v>
      </c>
      <c r="X1974" s="2"/>
      <c r="Y1974" s="2"/>
      <c r="Z1974" s="2"/>
      <c r="AA1974" s="2"/>
      <c r="AB1974" s="2"/>
      <c r="AC1974" s="2"/>
      <c r="AD1974" s="2"/>
      <c r="AE1974" s="2"/>
      <c r="AF1974" s="2"/>
      <c r="AG1974" s="2"/>
      <c r="AH1974" s="2"/>
      <c r="AI1974" s="2"/>
      <c r="AJ1974" s="2"/>
      <c r="AK1974" s="2"/>
      <c r="AL1974" s="2"/>
      <c r="AM1974" s="2"/>
      <c r="AN1974" s="2"/>
    </row>
    <row r="1975" spans="2:40">
      <c r="B1975" s="26">
        <v>3904</v>
      </c>
      <c r="C1975" s="26" t="str">
        <f t="shared" si="240"/>
        <v>Y</v>
      </c>
      <c r="D1975" s="26" t="b">
        <f t="shared" si="241"/>
        <v>1</v>
      </c>
      <c r="E1975" s="26" t="str">
        <f t="shared" si="242"/>
        <v>Y</v>
      </c>
      <c r="F1975" s="2" t="s">
        <v>10945</v>
      </c>
      <c r="G1975" s="2" t="str">
        <f t="shared" si="243"/>
        <v>ConTab_BOM_KP_Baseplates_3904</v>
      </c>
      <c r="H1975" s="16" t="s">
        <v>468</v>
      </c>
      <c r="I1975" s="16"/>
      <c r="J1975" s="16"/>
      <c r="K1975" s="31" t="s">
        <v>7701</v>
      </c>
      <c r="L1975" s="31" t="s">
        <v>7702</v>
      </c>
      <c r="M1975" s="31" t="s">
        <v>7703</v>
      </c>
      <c r="N1975" s="17" t="s">
        <v>8338</v>
      </c>
      <c r="O1975" s="2" t="s">
        <v>7705</v>
      </c>
      <c r="P1975" s="155" t="s">
        <v>7737</v>
      </c>
      <c r="Q1975" s="2" t="s">
        <v>10587</v>
      </c>
      <c r="R1975" s="202" t="s">
        <v>544</v>
      </c>
      <c r="S1975" s="159" t="s">
        <v>10946</v>
      </c>
      <c r="T1975" s="159">
        <v>7226</v>
      </c>
      <c r="U1975" s="159" t="s">
        <v>107</v>
      </c>
      <c r="V1975" s="3" t="s">
        <v>7709</v>
      </c>
      <c r="W1975" s="2">
        <v>1000</v>
      </c>
      <c r="X1975" s="2"/>
      <c r="Y1975" s="2"/>
      <c r="Z1975" s="2"/>
      <c r="AA1975" s="2"/>
      <c r="AB1975" s="2"/>
      <c r="AC1975" s="2"/>
      <c r="AD1975" s="2"/>
      <c r="AE1975" s="2"/>
      <c r="AF1975" s="2"/>
      <c r="AG1975" s="2"/>
      <c r="AH1975" s="2"/>
      <c r="AI1975" s="2"/>
      <c r="AJ1975" s="2"/>
      <c r="AK1975" s="2"/>
      <c r="AL1975" s="2"/>
      <c r="AM1975" s="2"/>
      <c r="AN1975" s="2"/>
    </row>
    <row r="1976" spans="2:40">
      <c r="B1976" s="26">
        <v>3905</v>
      </c>
      <c r="C1976" s="26" t="str">
        <f t="shared" si="240"/>
        <v>Y</v>
      </c>
      <c r="D1976" s="26" t="b">
        <f t="shared" si="241"/>
        <v>1</v>
      </c>
      <c r="E1976" s="26" t="str">
        <f t="shared" si="242"/>
        <v>Y</v>
      </c>
      <c r="F1976" s="2" t="s">
        <v>10947</v>
      </c>
      <c r="G1976" s="2" t="str">
        <f t="shared" si="243"/>
        <v>ConTab_BOM_KP_Baseplates_3905</v>
      </c>
      <c r="H1976" s="16" t="s">
        <v>468</v>
      </c>
      <c r="I1976" s="16"/>
      <c r="J1976" s="16"/>
      <c r="K1976" s="31" t="s">
        <v>7701</v>
      </c>
      <c r="L1976" s="31" t="s">
        <v>7702</v>
      </c>
      <c r="M1976" s="31" t="s">
        <v>7703</v>
      </c>
      <c r="N1976" s="8" t="s">
        <v>9743</v>
      </c>
      <c r="O1976" s="2" t="s">
        <v>7705</v>
      </c>
      <c r="P1976" s="155" t="s">
        <v>7737</v>
      </c>
      <c r="Q1976" s="2" t="s">
        <v>10587</v>
      </c>
      <c r="R1976" s="202" t="s">
        <v>544</v>
      </c>
      <c r="S1976" s="159" t="s">
        <v>10948</v>
      </c>
      <c r="T1976" s="159">
        <v>7226</v>
      </c>
      <c r="U1976" s="159" t="s">
        <v>107</v>
      </c>
      <c r="V1976" s="3" t="s">
        <v>7709</v>
      </c>
      <c r="W1976" s="2">
        <v>1000</v>
      </c>
      <c r="X1976" s="2"/>
      <c r="Y1976" s="2"/>
      <c r="Z1976" s="2"/>
      <c r="AA1976" s="2"/>
      <c r="AB1976" s="2"/>
      <c r="AC1976" s="2"/>
      <c r="AD1976" s="2"/>
      <c r="AE1976" s="2"/>
      <c r="AF1976" s="2"/>
      <c r="AG1976" s="2"/>
      <c r="AH1976" s="2"/>
      <c r="AI1976" s="2"/>
      <c r="AJ1976" s="2"/>
      <c r="AK1976" s="2"/>
      <c r="AL1976" s="2"/>
      <c r="AM1976" s="2"/>
      <c r="AN1976" s="2"/>
    </row>
    <row r="1977" spans="2:40">
      <c r="B1977" s="26">
        <v>3906</v>
      </c>
      <c r="C1977" s="26" t="str">
        <f t="shared" si="240"/>
        <v>Y</v>
      </c>
      <c r="D1977" s="26" t="b">
        <f t="shared" si="241"/>
        <v>1</v>
      </c>
      <c r="E1977" s="26" t="str">
        <f t="shared" si="242"/>
        <v>Y</v>
      </c>
      <c r="F1977" s="2" t="s">
        <v>10949</v>
      </c>
      <c r="G1977" s="2" t="str">
        <f t="shared" si="243"/>
        <v>ConTab_BOM_KP_Baseplates_3906</v>
      </c>
      <c r="H1977" s="16" t="s">
        <v>468</v>
      </c>
      <c r="I1977" s="16"/>
      <c r="J1977" s="16"/>
      <c r="K1977" s="31" t="s">
        <v>7701</v>
      </c>
      <c r="L1977" s="31" t="s">
        <v>7702</v>
      </c>
      <c r="M1977" s="31" t="s">
        <v>7703</v>
      </c>
      <c r="N1977" s="8" t="s">
        <v>10471</v>
      </c>
      <c r="O1977" s="2" t="s">
        <v>7705</v>
      </c>
      <c r="P1977" s="155" t="s">
        <v>7737</v>
      </c>
      <c r="Q1977" s="2" t="s">
        <v>10587</v>
      </c>
      <c r="R1977" s="202" t="s">
        <v>544</v>
      </c>
      <c r="S1977" s="159" t="s">
        <v>10950</v>
      </c>
      <c r="T1977" s="159">
        <v>7226</v>
      </c>
      <c r="U1977" s="159" t="s">
        <v>107</v>
      </c>
      <c r="V1977" s="3" t="s">
        <v>7709</v>
      </c>
      <c r="W1977" s="2">
        <v>1200</v>
      </c>
      <c r="X1977" s="2"/>
      <c r="Y1977" s="2"/>
      <c r="Z1977" s="2"/>
      <c r="AA1977" s="2"/>
      <c r="AB1977" s="2"/>
      <c r="AC1977" s="2"/>
      <c r="AD1977" s="2"/>
      <c r="AE1977" s="2"/>
      <c r="AF1977" s="2"/>
      <c r="AG1977" s="2"/>
      <c r="AH1977" s="2"/>
      <c r="AI1977" s="2"/>
      <c r="AJ1977" s="2"/>
      <c r="AK1977" s="2"/>
      <c r="AL1977" s="2"/>
      <c r="AM1977" s="2"/>
      <c r="AN1977" s="2"/>
    </row>
    <row r="1978" spans="2:40">
      <c r="B1978" s="26">
        <v>3923</v>
      </c>
      <c r="C1978" s="26" t="str">
        <f t="shared" si="240"/>
        <v>Y</v>
      </c>
      <c r="D1978" s="26" t="b">
        <f t="shared" si="241"/>
        <v>0</v>
      </c>
      <c r="E1978" s="26" t="str">
        <f t="shared" si="242"/>
        <v>N</v>
      </c>
      <c r="F1978" s="2" t="s">
        <v>10951</v>
      </c>
      <c r="G1978" s="2" t="str">
        <f t="shared" si="243"/>
        <v/>
      </c>
      <c r="H1978" s="16" t="s">
        <v>468</v>
      </c>
      <c r="I1978" s="16"/>
      <c r="J1978" s="16"/>
      <c r="K1978" s="31" t="s">
        <v>7701</v>
      </c>
      <c r="L1978" s="31" t="s">
        <v>7702</v>
      </c>
      <c r="M1978" s="31" t="s">
        <v>7703</v>
      </c>
      <c r="N1978" s="2" t="s">
        <v>8695</v>
      </c>
      <c r="O1978" s="2" t="s">
        <v>7814</v>
      </c>
      <c r="P1978" s="155" t="s">
        <v>7788</v>
      </c>
      <c r="Q1978" s="2" t="s">
        <v>10587</v>
      </c>
      <c r="R1978" s="202" t="s">
        <v>544</v>
      </c>
      <c r="S1978" s="159" t="s">
        <v>10952</v>
      </c>
      <c r="T1978" s="159">
        <v>5877</v>
      </c>
      <c r="U1978" s="159" t="s">
        <v>107</v>
      </c>
      <c r="V1978" s="3" t="s">
        <v>7709</v>
      </c>
      <c r="W1978" s="2">
        <v>650</v>
      </c>
      <c r="X1978" s="2"/>
      <c r="Y1978" s="2"/>
      <c r="Z1978" s="2"/>
      <c r="AA1978" s="2"/>
      <c r="AB1978" s="2"/>
      <c r="AC1978" s="2"/>
      <c r="AD1978" s="2"/>
      <c r="AE1978" s="2"/>
      <c r="AF1978" s="2"/>
      <c r="AG1978" s="2"/>
      <c r="AH1978" s="2"/>
      <c r="AI1978" s="2"/>
      <c r="AJ1978" s="2"/>
      <c r="AK1978" s="2"/>
      <c r="AL1978" s="2"/>
      <c r="AM1978" s="2"/>
      <c r="AN1978" s="2"/>
    </row>
    <row r="1979" spans="2:40">
      <c r="B1979" s="26">
        <v>3924</v>
      </c>
      <c r="C1979" s="26" t="str">
        <f t="shared" si="240"/>
        <v>Y</v>
      </c>
      <c r="D1979" s="26" t="b">
        <f t="shared" si="241"/>
        <v>0</v>
      </c>
      <c r="E1979" s="26" t="str">
        <f t="shared" si="242"/>
        <v>N</v>
      </c>
      <c r="F1979" s="2" t="s">
        <v>10953</v>
      </c>
      <c r="G1979" s="2" t="str">
        <f t="shared" si="243"/>
        <v/>
      </c>
      <c r="H1979" s="16" t="s">
        <v>468</v>
      </c>
      <c r="I1979" s="16"/>
      <c r="J1979" s="16"/>
      <c r="K1979" s="31" t="s">
        <v>7701</v>
      </c>
      <c r="L1979" s="31" t="s">
        <v>7702</v>
      </c>
      <c r="M1979" s="31" t="s">
        <v>7703</v>
      </c>
      <c r="N1979" s="2" t="s">
        <v>8699</v>
      </c>
      <c r="O1979" s="2" t="s">
        <v>7814</v>
      </c>
      <c r="P1979" s="155" t="s">
        <v>7788</v>
      </c>
      <c r="Q1979" s="2" t="s">
        <v>10587</v>
      </c>
      <c r="R1979" s="202" t="s">
        <v>544</v>
      </c>
      <c r="S1979" s="159" t="s">
        <v>10952</v>
      </c>
      <c r="T1979" s="159">
        <v>5877</v>
      </c>
      <c r="U1979" s="159" t="s">
        <v>107</v>
      </c>
      <c r="V1979" s="3" t="s">
        <v>7709</v>
      </c>
      <c r="W1979" s="2">
        <v>650</v>
      </c>
      <c r="X1979" s="2"/>
      <c r="Y1979" s="2"/>
      <c r="Z1979" s="2"/>
      <c r="AA1979" s="2"/>
      <c r="AB1979" s="2"/>
      <c r="AC1979" s="2"/>
      <c r="AD1979" s="2"/>
      <c r="AE1979" s="2"/>
      <c r="AF1979" s="2"/>
      <c r="AG1979" s="2"/>
      <c r="AH1979" s="2"/>
      <c r="AI1979" s="2"/>
      <c r="AJ1979" s="2"/>
      <c r="AK1979" s="2"/>
      <c r="AL1979" s="2"/>
      <c r="AM1979" s="2"/>
      <c r="AN1979" s="2"/>
    </row>
    <row r="1980" spans="2:40">
      <c r="B1980" s="26">
        <v>3925</v>
      </c>
      <c r="C1980" s="26" t="str">
        <f t="shared" si="240"/>
        <v>Y</v>
      </c>
      <c r="D1980" s="26" t="b">
        <f t="shared" si="241"/>
        <v>0</v>
      </c>
      <c r="E1980" s="26" t="str">
        <f t="shared" si="242"/>
        <v>N</v>
      </c>
      <c r="F1980" s="2" t="s">
        <v>10954</v>
      </c>
      <c r="G1980" s="2" t="str">
        <f t="shared" si="243"/>
        <v/>
      </c>
      <c r="H1980" s="16" t="s">
        <v>468</v>
      </c>
      <c r="I1980" s="16"/>
      <c r="J1980" s="16"/>
      <c r="K1980" s="31" t="s">
        <v>7701</v>
      </c>
      <c r="L1980" s="31" t="s">
        <v>7702</v>
      </c>
      <c r="M1980" s="31" t="s">
        <v>7703</v>
      </c>
      <c r="N1980" s="2" t="s">
        <v>7762</v>
      </c>
      <c r="O1980" s="2" t="s">
        <v>7814</v>
      </c>
      <c r="P1980" s="155" t="s">
        <v>7788</v>
      </c>
      <c r="Q1980" s="2" t="s">
        <v>10587</v>
      </c>
      <c r="R1980" s="202" t="s">
        <v>544</v>
      </c>
      <c r="S1980" s="159" t="s">
        <v>10955</v>
      </c>
      <c r="T1980" s="159">
        <v>5807</v>
      </c>
      <c r="U1980" s="159" t="s">
        <v>107</v>
      </c>
      <c r="V1980" s="3" t="s">
        <v>7709</v>
      </c>
      <c r="W1980" s="2">
        <v>650</v>
      </c>
      <c r="X1980" s="2"/>
      <c r="Y1980" s="2"/>
      <c r="Z1980" s="2"/>
      <c r="AA1980" s="2"/>
      <c r="AB1980" s="2"/>
      <c r="AC1980" s="2"/>
      <c r="AD1980" s="2"/>
      <c r="AE1980" s="2"/>
      <c r="AF1980" s="2"/>
      <c r="AG1980" s="2"/>
      <c r="AH1980" s="2"/>
      <c r="AI1980" s="2"/>
      <c r="AJ1980" s="2"/>
      <c r="AK1980" s="2"/>
      <c r="AL1980" s="2"/>
      <c r="AM1980" s="2"/>
      <c r="AN1980" s="2"/>
    </row>
    <row r="1981" spans="2:40">
      <c r="B1981" s="26">
        <v>3926</v>
      </c>
      <c r="C1981" s="26" t="str">
        <f t="shared" si="240"/>
        <v>Y</v>
      </c>
      <c r="D1981" s="26" t="b">
        <f t="shared" si="241"/>
        <v>0</v>
      </c>
      <c r="E1981" s="26" t="str">
        <f t="shared" si="242"/>
        <v>N</v>
      </c>
      <c r="F1981" s="2" t="s">
        <v>10956</v>
      </c>
      <c r="G1981" s="2" t="str">
        <f t="shared" si="243"/>
        <v/>
      </c>
      <c r="H1981" s="16" t="s">
        <v>468</v>
      </c>
      <c r="I1981" s="16"/>
      <c r="J1981" s="16"/>
      <c r="K1981" s="31" t="s">
        <v>7701</v>
      </c>
      <c r="L1981" s="31" t="s">
        <v>7702</v>
      </c>
      <c r="M1981" s="31" t="s">
        <v>7703</v>
      </c>
      <c r="N1981" s="2" t="s">
        <v>7765</v>
      </c>
      <c r="O1981" s="2" t="s">
        <v>7814</v>
      </c>
      <c r="P1981" s="155" t="s">
        <v>7788</v>
      </c>
      <c r="Q1981" s="2" t="s">
        <v>10587</v>
      </c>
      <c r="R1981" s="202" t="s">
        <v>544</v>
      </c>
      <c r="S1981" s="159" t="s">
        <v>10955</v>
      </c>
      <c r="T1981" s="159">
        <v>5807</v>
      </c>
      <c r="U1981" s="159" t="s">
        <v>107</v>
      </c>
      <c r="V1981" s="3" t="s">
        <v>7709</v>
      </c>
      <c r="W1981" s="2">
        <v>650</v>
      </c>
      <c r="X1981" s="2"/>
      <c r="Y1981" s="2"/>
      <c r="Z1981" s="2"/>
      <c r="AA1981" s="2"/>
      <c r="AB1981" s="2"/>
      <c r="AC1981" s="2"/>
      <c r="AD1981" s="2"/>
      <c r="AE1981" s="2"/>
      <c r="AF1981" s="2"/>
      <c r="AG1981" s="2"/>
      <c r="AH1981" s="2"/>
      <c r="AI1981" s="2"/>
      <c r="AJ1981" s="2"/>
      <c r="AK1981" s="2"/>
      <c r="AL1981" s="2"/>
      <c r="AM1981" s="2"/>
      <c r="AN1981" s="2"/>
    </row>
    <row r="1982" spans="2:40">
      <c r="B1982" s="26">
        <v>3927</v>
      </c>
      <c r="C1982" s="26" t="str">
        <f t="shared" si="240"/>
        <v>Y</v>
      </c>
      <c r="D1982" s="26" t="b">
        <f t="shared" si="241"/>
        <v>0</v>
      </c>
      <c r="E1982" s="26" t="str">
        <f t="shared" si="242"/>
        <v>N</v>
      </c>
      <c r="F1982" s="2" t="s">
        <v>10957</v>
      </c>
      <c r="G1982" s="2" t="str">
        <f t="shared" si="243"/>
        <v/>
      </c>
      <c r="H1982" s="16" t="s">
        <v>468</v>
      </c>
      <c r="I1982" s="16"/>
      <c r="J1982" s="16"/>
      <c r="K1982" s="31" t="s">
        <v>7701</v>
      </c>
      <c r="L1982" s="31" t="s">
        <v>7702</v>
      </c>
      <c r="M1982" s="31" t="s">
        <v>7703</v>
      </c>
      <c r="N1982" s="2" t="s">
        <v>8954</v>
      </c>
      <c r="O1982" s="2" t="s">
        <v>7814</v>
      </c>
      <c r="P1982" s="155" t="s">
        <v>7788</v>
      </c>
      <c r="Q1982" s="2" t="s">
        <v>10587</v>
      </c>
      <c r="R1982" s="202" t="s">
        <v>544</v>
      </c>
      <c r="S1982" s="159" t="s">
        <v>10958</v>
      </c>
      <c r="T1982" s="159">
        <v>6351</v>
      </c>
      <c r="U1982" s="159" t="s">
        <v>107</v>
      </c>
      <c r="V1982" s="3" t="s">
        <v>7709</v>
      </c>
      <c r="W1982" s="2">
        <v>650</v>
      </c>
      <c r="X1982" s="2"/>
      <c r="Y1982" s="2"/>
      <c r="Z1982" s="2"/>
      <c r="AA1982" s="2"/>
      <c r="AB1982" s="2"/>
      <c r="AC1982" s="2"/>
      <c r="AD1982" s="2"/>
      <c r="AE1982" s="2"/>
      <c r="AF1982" s="2"/>
      <c r="AG1982" s="2"/>
      <c r="AH1982" s="2"/>
      <c r="AI1982" s="2"/>
      <c r="AJ1982" s="2"/>
      <c r="AK1982" s="2"/>
      <c r="AL1982" s="2"/>
      <c r="AM1982" s="2"/>
      <c r="AN1982" s="2"/>
    </row>
    <row r="1983" spans="2:40">
      <c r="B1983" s="26">
        <v>3928</v>
      </c>
      <c r="C1983" s="26" t="str">
        <f t="shared" si="240"/>
        <v>Y</v>
      </c>
      <c r="D1983" s="26" t="b">
        <f t="shared" si="241"/>
        <v>0</v>
      </c>
      <c r="E1983" s="26" t="str">
        <f t="shared" si="242"/>
        <v>N</v>
      </c>
      <c r="F1983" s="2" t="s">
        <v>10959</v>
      </c>
      <c r="G1983" s="2" t="str">
        <f t="shared" si="243"/>
        <v/>
      </c>
      <c r="H1983" s="16" t="s">
        <v>468</v>
      </c>
      <c r="I1983" s="16"/>
      <c r="J1983" s="16"/>
      <c r="K1983" s="31" t="s">
        <v>7701</v>
      </c>
      <c r="L1983" s="31" t="s">
        <v>7702</v>
      </c>
      <c r="M1983" s="31" t="s">
        <v>7703</v>
      </c>
      <c r="N1983" s="2" t="s">
        <v>8958</v>
      </c>
      <c r="O1983" s="2" t="s">
        <v>7814</v>
      </c>
      <c r="P1983" s="155" t="s">
        <v>7788</v>
      </c>
      <c r="Q1983" s="2" t="s">
        <v>10587</v>
      </c>
      <c r="R1983" s="202" t="s">
        <v>544</v>
      </c>
      <c r="S1983" s="159" t="s">
        <v>10958</v>
      </c>
      <c r="T1983" s="159">
        <v>6351</v>
      </c>
      <c r="U1983" s="159" t="s">
        <v>107</v>
      </c>
      <c r="V1983" s="3" t="s">
        <v>7709</v>
      </c>
      <c r="W1983" s="2">
        <v>900</v>
      </c>
      <c r="X1983" s="2"/>
      <c r="Y1983" s="2"/>
      <c r="Z1983" s="2"/>
      <c r="AA1983" s="2"/>
      <c r="AB1983" s="2"/>
      <c r="AC1983" s="2"/>
      <c r="AD1983" s="2"/>
      <c r="AE1983" s="2"/>
      <c r="AF1983" s="2"/>
      <c r="AG1983" s="2"/>
      <c r="AH1983" s="2"/>
      <c r="AI1983" s="2"/>
      <c r="AJ1983" s="2"/>
      <c r="AK1983" s="2"/>
      <c r="AL1983" s="2"/>
      <c r="AM1983" s="2"/>
      <c r="AN1983" s="2"/>
    </row>
    <row r="1984" spans="2:40">
      <c r="B1984" s="26">
        <v>3929</v>
      </c>
      <c r="C1984" s="26" t="str">
        <f t="shared" si="240"/>
        <v>Y</v>
      </c>
      <c r="D1984" s="26" t="b">
        <f t="shared" si="241"/>
        <v>0</v>
      </c>
      <c r="E1984" s="26" t="str">
        <f t="shared" si="242"/>
        <v>N</v>
      </c>
      <c r="F1984" s="2" t="s">
        <v>10960</v>
      </c>
      <c r="G1984" s="2" t="str">
        <f t="shared" si="243"/>
        <v/>
      </c>
      <c r="H1984" s="16" t="s">
        <v>468</v>
      </c>
      <c r="I1984" s="16"/>
      <c r="J1984" s="16"/>
      <c r="K1984" s="31" t="s">
        <v>7701</v>
      </c>
      <c r="L1984" s="31" t="s">
        <v>7702</v>
      </c>
      <c r="M1984" s="31" t="s">
        <v>7703</v>
      </c>
      <c r="N1984" s="2" t="s">
        <v>8326</v>
      </c>
      <c r="O1984" s="2" t="s">
        <v>7814</v>
      </c>
      <c r="P1984" s="155" t="s">
        <v>7788</v>
      </c>
      <c r="Q1984" s="2" t="s">
        <v>10587</v>
      </c>
      <c r="R1984" s="202" t="s">
        <v>544</v>
      </c>
      <c r="S1984" s="159" t="s">
        <v>10961</v>
      </c>
      <c r="T1984" s="159">
        <v>6214</v>
      </c>
      <c r="U1984" s="159" t="s">
        <v>107</v>
      </c>
      <c r="V1984" s="3" t="s">
        <v>7709</v>
      </c>
      <c r="W1984" s="2">
        <v>900</v>
      </c>
      <c r="X1984" s="2"/>
      <c r="Y1984" s="2"/>
      <c r="Z1984" s="2"/>
      <c r="AA1984" s="2"/>
      <c r="AB1984" s="2"/>
      <c r="AC1984" s="2"/>
      <c r="AD1984" s="2"/>
      <c r="AE1984" s="2"/>
      <c r="AF1984" s="2"/>
      <c r="AG1984" s="2"/>
      <c r="AH1984" s="2"/>
      <c r="AI1984" s="2"/>
      <c r="AJ1984" s="2"/>
      <c r="AK1984" s="2"/>
      <c r="AL1984" s="2"/>
      <c r="AM1984" s="2"/>
      <c r="AN1984" s="2"/>
    </row>
    <row r="1985" spans="2:40">
      <c r="B1985" s="26">
        <v>3930</v>
      </c>
      <c r="C1985" s="26" t="str">
        <f t="shared" si="240"/>
        <v>Y</v>
      </c>
      <c r="D1985" s="26" t="b">
        <f t="shared" si="241"/>
        <v>0</v>
      </c>
      <c r="E1985" s="26" t="str">
        <f t="shared" si="242"/>
        <v>N</v>
      </c>
      <c r="F1985" s="2" t="s">
        <v>10962</v>
      </c>
      <c r="G1985" s="2" t="str">
        <f t="shared" si="243"/>
        <v/>
      </c>
      <c r="H1985" s="16" t="s">
        <v>468</v>
      </c>
      <c r="I1985" s="16"/>
      <c r="J1985" s="16"/>
      <c r="K1985" s="31" t="s">
        <v>7701</v>
      </c>
      <c r="L1985" s="31" t="s">
        <v>7702</v>
      </c>
      <c r="M1985" s="31" t="s">
        <v>7703</v>
      </c>
      <c r="N1985" s="2" t="s">
        <v>8329</v>
      </c>
      <c r="O1985" s="2" t="s">
        <v>7814</v>
      </c>
      <c r="P1985" s="155" t="s">
        <v>7788</v>
      </c>
      <c r="Q1985" s="2" t="s">
        <v>10587</v>
      </c>
      <c r="R1985" s="202" t="s">
        <v>544</v>
      </c>
      <c r="S1985" s="159" t="s">
        <v>10961</v>
      </c>
      <c r="T1985" s="159">
        <v>6214</v>
      </c>
      <c r="U1985" s="159" t="s">
        <v>107</v>
      </c>
      <c r="V1985" s="3" t="s">
        <v>7709</v>
      </c>
      <c r="W1985" s="2">
        <v>900</v>
      </c>
      <c r="X1985" s="2"/>
      <c r="Y1985" s="2"/>
      <c r="Z1985" s="2"/>
      <c r="AA1985" s="2"/>
      <c r="AB1985" s="2"/>
      <c r="AC1985" s="2"/>
      <c r="AD1985" s="2"/>
      <c r="AE1985" s="2"/>
      <c r="AF1985" s="2"/>
      <c r="AG1985" s="2"/>
      <c r="AH1985" s="2"/>
      <c r="AI1985" s="2"/>
      <c r="AJ1985" s="2"/>
      <c r="AK1985" s="2"/>
      <c r="AL1985" s="2"/>
      <c r="AM1985" s="2"/>
      <c r="AN1985" s="2"/>
    </row>
    <row r="1986" spans="2:40">
      <c r="B1986" s="26">
        <v>3931</v>
      </c>
      <c r="C1986" s="26" t="str">
        <f t="shared" si="240"/>
        <v>Y</v>
      </c>
      <c r="D1986" s="26" t="b">
        <f t="shared" si="241"/>
        <v>0</v>
      </c>
      <c r="E1986" s="26" t="str">
        <f t="shared" si="242"/>
        <v>N</v>
      </c>
      <c r="F1986" s="2" t="s">
        <v>10963</v>
      </c>
      <c r="G1986" s="2" t="str">
        <f t="shared" si="243"/>
        <v/>
      </c>
      <c r="H1986" s="16" t="s">
        <v>468</v>
      </c>
      <c r="I1986" s="16"/>
      <c r="J1986" s="16"/>
      <c r="K1986" s="31" t="s">
        <v>7701</v>
      </c>
      <c r="L1986" s="31" t="s">
        <v>7702</v>
      </c>
      <c r="M1986" s="31" t="s">
        <v>7703</v>
      </c>
      <c r="N1986" s="2" t="s">
        <v>8982</v>
      </c>
      <c r="O1986" s="2" t="s">
        <v>7814</v>
      </c>
      <c r="P1986" s="155" t="s">
        <v>7788</v>
      </c>
      <c r="Q1986" s="2" t="s">
        <v>10587</v>
      </c>
      <c r="R1986" s="202" t="s">
        <v>544</v>
      </c>
      <c r="S1986" s="159" t="s">
        <v>10964</v>
      </c>
      <c r="T1986" s="159">
        <v>7713</v>
      </c>
      <c r="U1986" s="159" t="s">
        <v>107</v>
      </c>
      <c r="V1986" s="3" t="s">
        <v>7709</v>
      </c>
      <c r="W1986" s="2">
        <v>900</v>
      </c>
      <c r="X1986" s="2"/>
      <c r="Y1986" s="2"/>
      <c r="Z1986" s="2"/>
      <c r="AA1986" s="2"/>
      <c r="AB1986" s="2"/>
      <c r="AC1986" s="2"/>
      <c r="AD1986" s="2"/>
      <c r="AE1986" s="2"/>
      <c r="AF1986" s="2"/>
      <c r="AG1986" s="2"/>
      <c r="AH1986" s="2"/>
      <c r="AI1986" s="2"/>
      <c r="AJ1986" s="2"/>
      <c r="AK1986" s="2"/>
      <c r="AL1986" s="2"/>
      <c r="AM1986" s="2"/>
      <c r="AN1986" s="2"/>
    </row>
    <row r="1987" spans="2:40">
      <c r="B1987" s="26">
        <v>3932</v>
      </c>
      <c r="C1987" s="26" t="str">
        <f t="shared" si="240"/>
        <v>Y</v>
      </c>
      <c r="D1987" s="26" t="b">
        <f t="shared" si="241"/>
        <v>0</v>
      </c>
      <c r="E1987" s="26" t="str">
        <f t="shared" si="242"/>
        <v>N</v>
      </c>
      <c r="F1987" s="2" t="s">
        <v>10965</v>
      </c>
      <c r="G1987" s="2" t="str">
        <f t="shared" si="243"/>
        <v/>
      </c>
      <c r="H1987" s="16" t="s">
        <v>468</v>
      </c>
      <c r="I1987" s="16"/>
      <c r="J1987" s="16"/>
      <c r="K1987" s="31" t="s">
        <v>7701</v>
      </c>
      <c r="L1987" s="31" t="s">
        <v>7702</v>
      </c>
      <c r="M1987" s="31" t="s">
        <v>7703</v>
      </c>
      <c r="N1987" s="2" t="s">
        <v>8986</v>
      </c>
      <c r="O1987" s="2" t="s">
        <v>7814</v>
      </c>
      <c r="P1987" s="155" t="s">
        <v>7788</v>
      </c>
      <c r="Q1987" s="2" t="s">
        <v>10587</v>
      </c>
      <c r="R1987" s="202" t="s">
        <v>544</v>
      </c>
      <c r="S1987" s="159" t="s">
        <v>10966</v>
      </c>
      <c r="T1987" s="159">
        <v>7713</v>
      </c>
      <c r="U1987" s="159" t="s">
        <v>107</v>
      </c>
      <c r="V1987" s="3" t="s">
        <v>7709</v>
      </c>
      <c r="W1987" s="2">
        <v>900</v>
      </c>
      <c r="X1987" s="2"/>
      <c r="Y1987" s="2"/>
      <c r="Z1987" s="2"/>
      <c r="AA1987" s="2"/>
      <c r="AB1987" s="2"/>
      <c r="AC1987" s="2"/>
      <c r="AD1987" s="2"/>
      <c r="AE1987" s="2"/>
      <c r="AF1987" s="2"/>
      <c r="AG1987" s="2"/>
      <c r="AH1987" s="2"/>
      <c r="AI1987" s="2"/>
      <c r="AJ1987" s="2"/>
      <c r="AK1987" s="2"/>
      <c r="AL1987" s="2"/>
      <c r="AM1987" s="2"/>
      <c r="AN1987" s="2"/>
    </row>
    <row r="1988" spans="2:40">
      <c r="B1988" s="26">
        <v>3933</v>
      </c>
      <c r="C1988" s="26" t="str">
        <f t="shared" si="240"/>
        <v>Y</v>
      </c>
      <c r="D1988" s="26" t="b">
        <f t="shared" si="241"/>
        <v>0</v>
      </c>
      <c r="E1988" s="26" t="str">
        <f t="shared" si="242"/>
        <v>N</v>
      </c>
      <c r="F1988" s="2" t="s">
        <v>10967</v>
      </c>
      <c r="G1988" s="2" t="str">
        <f t="shared" si="243"/>
        <v/>
      </c>
      <c r="H1988" s="16" t="s">
        <v>468</v>
      </c>
      <c r="I1988" s="16"/>
      <c r="J1988" s="16"/>
      <c r="K1988" s="31" t="s">
        <v>7701</v>
      </c>
      <c r="L1988" s="31" t="s">
        <v>7702</v>
      </c>
      <c r="M1988" s="31" t="s">
        <v>7703</v>
      </c>
      <c r="N1988" s="2" t="s">
        <v>8331</v>
      </c>
      <c r="O1988" s="2" t="s">
        <v>7814</v>
      </c>
      <c r="P1988" s="155" t="s">
        <v>7788</v>
      </c>
      <c r="Q1988" s="2" t="s">
        <v>10587</v>
      </c>
      <c r="R1988" s="202" t="s">
        <v>544</v>
      </c>
      <c r="S1988" s="159" t="s">
        <v>10968</v>
      </c>
      <c r="T1988" s="159">
        <v>7713</v>
      </c>
      <c r="U1988" s="159" t="s">
        <v>107</v>
      </c>
      <c r="V1988" s="3" t="s">
        <v>7709</v>
      </c>
      <c r="W1988" s="2">
        <v>900</v>
      </c>
      <c r="X1988" s="2"/>
      <c r="Y1988" s="2"/>
      <c r="Z1988" s="2"/>
      <c r="AA1988" s="2"/>
      <c r="AB1988" s="2"/>
      <c r="AC1988" s="2"/>
      <c r="AD1988" s="2"/>
      <c r="AE1988" s="2"/>
      <c r="AF1988" s="2"/>
      <c r="AG1988" s="2"/>
      <c r="AH1988" s="2"/>
      <c r="AI1988" s="2"/>
      <c r="AJ1988" s="2"/>
      <c r="AK1988" s="2"/>
      <c r="AL1988" s="2"/>
      <c r="AM1988" s="2"/>
      <c r="AN1988" s="2"/>
    </row>
    <row r="1989" spans="2:40">
      <c r="B1989" s="26">
        <v>3934</v>
      </c>
      <c r="C1989" s="26" t="str">
        <f t="shared" si="240"/>
        <v>Y</v>
      </c>
      <c r="D1989" s="26" t="b">
        <f t="shared" si="241"/>
        <v>0</v>
      </c>
      <c r="E1989" s="26" t="str">
        <f t="shared" si="242"/>
        <v>N</v>
      </c>
      <c r="F1989" s="2" t="s">
        <v>10969</v>
      </c>
      <c r="G1989" s="2" t="str">
        <f t="shared" si="243"/>
        <v/>
      </c>
      <c r="H1989" s="16" t="s">
        <v>468</v>
      </c>
      <c r="I1989" s="16"/>
      <c r="J1989" s="16"/>
      <c r="K1989" s="31" t="s">
        <v>7701</v>
      </c>
      <c r="L1989" s="31" t="s">
        <v>7702</v>
      </c>
      <c r="M1989" s="31" t="s">
        <v>7703</v>
      </c>
      <c r="N1989" s="2" t="s">
        <v>8335</v>
      </c>
      <c r="O1989" s="2" t="s">
        <v>7814</v>
      </c>
      <c r="P1989" s="155" t="s">
        <v>7788</v>
      </c>
      <c r="Q1989" s="2" t="s">
        <v>10587</v>
      </c>
      <c r="R1989" s="202" t="s">
        <v>544</v>
      </c>
      <c r="S1989" s="159" t="s">
        <v>10970</v>
      </c>
      <c r="T1989" s="159">
        <v>7713</v>
      </c>
      <c r="U1989" s="159" t="s">
        <v>107</v>
      </c>
      <c r="V1989" s="3" t="s">
        <v>7709</v>
      </c>
      <c r="W1989" s="2">
        <v>900</v>
      </c>
      <c r="X1989" s="2"/>
      <c r="Y1989" s="2"/>
      <c r="Z1989" s="2"/>
      <c r="AA1989" s="2"/>
      <c r="AB1989" s="2"/>
      <c r="AC1989" s="2"/>
      <c r="AD1989" s="2"/>
      <c r="AE1989" s="2"/>
      <c r="AF1989" s="2"/>
      <c r="AG1989" s="2"/>
      <c r="AH1989" s="2"/>
      <c r="AI1989" s="2"/>
      <c r="AJ1989" s="2"/>
      <c r="AK1989" s="2"/>
      <c r="AL1989" s="2"/>
      <c r="AM1989" s="2"/>
      <c r="AN1989" s="2"/>
    </row>
    <row r="1990" spans="2:40">
      <c r="B1990" s="26">
        <v>3935</v>
      </c>
      <c r="C1990" s="26" t="str">
        <f t="shared" si="240"/>
        <v>Y</v>
      </c>
      <c r="D1990" s="26" t="b">
        <f t="shared" si="241"/>
        <v>0</v>
      </c>
      <c r="E1990" s="26" t="str">
        <f t="shared" si="242"/>
        <v>N</v>
      </c>
      <c r="F1990" s="2" t="s">
        <v>10971</v>
      </c>
      <c r="G1990" s="2" t="str">
        <f t="shared" si="243"/>
        <v/>
      </c>
      <c r="H1990" s="16" t="s">
        <v>468</v>
      </c>
      <c r="I1990" s="16"/>
      <c r="J1990" s="16"/>
      <c r="K1990" s="31" t="s">
        <v>7701</v>
      </c>
      <c r="L1990" s="31" t="s">
        <v>7702</v>
      </c>
      <c r="M1990" s="31" t="s">
        <v>7703</v>
      </c>
      <c r="N1990" s="17" t="s">
        <v>9465</v>
      </c>
      <c r="O1990" s="2" t="s">
        <v>7814</v>
      </c>
      <c r="P1990" s="155" t="s">
        <v>7788</v>
      </c>
      <c r="Q1990" s="2" t="s">
        <v>10587</v>
      </c>
      <c r="R1990" s="202" t="s">
        <v>544</v>
      </c>
      <c r="S1990" s="159" t="s">
        <v>10972</v>
      </c>
      <c r="T1990" s="159">
        <v>8258</v>
      </c>
      <c r="U1990" s="159" t="s">
        <v>107</v>
      </c>
      <c r="V1990" s="3" t="s">
        <v>7709</v>
      </c>
      <c r="W1990" s="2">
        <v>1000</v>
      </c>
      <c r="X1990" s="2"/>
      <c r="Y1990" s="2"/>
      <c r="Z1990" s="2"/>
      <c r="AA1990" s="2"/>
      <c r="AB1990" s="2"/>
      <c r="AC1990" s="2"/>
      <c r="AD1990" s="2"/>
      <c r="AE1990" s="2"/>
      <c r="AF1990" s="2"/>
      <c r="AG1990" s="2"/>
      <c r="AH1990" s="2"/>
      <c r="AI1990" s="2"/>
      <c r="AJ1990" s="2"/>
      <c r="AK1990" s="2"/>
      <c r="AL1990" s="2"/>
      <c r="AM1990" s="2"/>
      <c r="AN1990" s="2"/>
    </row>
    <row r="1991" spans="2:40">
      <c r="B1991" s="26">
        <v>3936</v>
      </c>
      <c r="C1991" s="26" t="str">
        <f t="shared" si="240"/>
        <v>Y</v>
      </c>
      <c r="D1991" s="26" t="b">
        <f t="shared" si="241"/>
        <v>0</v>
      </c>
      <c r="E1991" s="26" t="str">
        <f t="shared" si="242"/>
        <v>N</v>
      </c>
      <c r="F1991" s="2" t="s">
        <v>10973</v>
      </c>
      <c r="G1991" s="2" t="str">
        <f t="shared" si="243"/>
        <v/>
      </c>
      <c r="H1991" s="16" t="s">
        <v>468</v>
      </c>
      <c r="I1991" s="16"/>
      <c r="J1991" s="16"/>
      <c r="K1991" s="31" t="s">
        <v>7701</v>
      </c>
      <c r="L1991" s="31" t="s">
        <v>7702</v>
      </c>
      <c r="M1991" s="31" t="s">
        <v>7703</v>
      </c>
      <c r="N1991" s="17" t="s">
        <v>8338</v>
      </c>
      <c r="O1991" s="2" t="s">
        <v>7814</v>
      </c>
      <c r="P1991" s="155" t="s">
        <v>7788</v>
      </c>
      <c r="Q1991" s="2" t="s">
        <v>10587</v>
      </c>
      <c r="R1991" s="202" t="s">
        <v>544</v>
      </c>
      <c r="S1991" s="159" t="s">
        <v>10974</v>
      </c>
      <c r="T1991" s="159">
        <v>8258</v>
      </c>
      <c r="U1991" s="159" t="s">
        <v>107</v>
      </c>
      <c r="V1991" s="3" t="s">
        <v>7709</v>
      </c>
      <c r="W1991" s="2">
        <v>1000</v>
      </c>
      <c r="X1991" s="2"/>
      <c r="Y1991" s="2"/>
      <c r="Z1991" s="2"/>
      <c r="AA1991" s="2"/>
      <c r="AB1991" s="2"/>
      <c r="AC1991" s="2"/>
      <c r="AD1991" s="2"/>
      <c r="AE1991" s="2"/>
      <c r="AF1991" s="2"/>
      <c r="AG1991" s="2"/>
      <c r="AH1991" s="2"/>
      <c r="AI1991" s="2"/>
      <c r="AJ1991" s="2"/>
      <c r="AK1991" s="2"/>
      <c r="AL1991" s="2"/>
      <c r="AM1991" s="2"/>
      <c r="AN1991" s="2"/>
    </row>
    <row r="1992" spans="2:40">
      <c r="B1992" s="26">
        <v>3937</v>
      </c>
      <c r="C1992" s="26" t="str">
        <f t="shared" si="240"/>
        <v>Y</v>
      </c>
      <c r="D1992" s="26" t="b">
        <f t="shared" si="241"/>
        <v>0</v>
      </c>
      <c r="E1992" s="26" t="str">
        <f t="shared" si="242"/>
        <v>N</v>
      </c>
      <c r="F1992" s="2" t="s">
        <v>10975</v>
      </c>
      <c r="G1992" s="2" t="str">
        <f t="shared" si="243"/>
        <v/>
      </c>
      <c r="H1992" s="16" t="s">
        <v>468</v>
      </c>
      <c r="I1992" s="16"/>
      <c r="J1992" s="16"/>
      <c r="K1992" s="31" t="s">
        <v>7701</v>
      </c>
      <c r="L1992" s="31" t="s">
        <v>7702</v>
      </c>
      <c r="M1992" s="31" t="s">
        <v>7703</v>
      </c>
      <c r="N1992" s="8" t="s">
        <v>9743</v>
      </c>
      <c r="O1992" s="2" t="s">
        <v>7814</v>
      </c>
      <c r="P1992" s="155" t="s">
        <v>7788</v>
      </c>
      <c r="Q1992" s="2" t="s">
        <v>10587</v>
      </c>
      <c r="R1992" s="202" t="s">
        <v>544</v>
      </c>
      <c r="S1992" s="159" t="s">
        <v>10976</v>
      </c>
      <c r="T1992" s="159">
        <v>8258</v>
      </c>
      <c r="U1992" s="159" t="s">
        <v>107</v>
      </c>
      <c r="V1992" s="3" t="s">
        <v>7709</v>
      </c>
      <c r="W1992" s="2">
        <v>1000</v>
      </c>
      <c r="X1992" s="2"/>
      <c r="Y1992" s="2"/>
      <c r="Z1992" s="2"/>
      <c r="AA1992" s="2"/>
      <c r="AB1992" s="2"/>
      <c r="AC1992" s="2"/>
      <c r="AD1992" s="2"/>
      <c r="AE1992" s="2"/>
      <c r="AF1992" s="2"/>
      <c r="AG1992" s="2"/>
      <c r="AH1992" s="2"/>
      <c r="AI1992" s="2"/>
      <c r="AJ1992" s="2"/>
      <c r="AK1992" s="2"/>
      <c r="AL1992" s="2"/>
      <c r="AM1992" s="2"/>
      <c r="AN1992" s="2"/>
    </row>
    <row r="1993" spans="2:40">
      <c r="B1993" s="26">
        <v>3938</v>
      </c>
      <c r="C1993" s="26" t="str">
        <f t="shared" si="240"/>
        <v>Y</v>
      </c>
      <c r="D1993" s="26" t="b">
        <f t="shared" si="241"/>
        <v>0</v>
      </c>
      <c r="E1993" s="26" t="str">
        <f t="shared" si="242"/>
        <v>N</v>
      </c>
      <c r="F1993" s="2" t="s">
        <v>10977</v>
      </c>
      <c r="G1993" s="2" t="str">
        <f t="shared" si="243"/>
        <v/>
      </c>
      <c r="H1993" s="16" t="s">
        <v>468</v>
      </c>
      <c r="I1993" s="16"/>
      <c r="J1993" s="16"/>
      <c r="K1993" s="31" t="s">
        <v>7701</v>
      </c>
      <c r="L1993" s="31" t="s">
        <v>7702</v>
      </c>
      <c r="M1993" s="31" t="s">
        <v>7703</v>
      </c>
      <c r="N1993" s="8" t="s">
        <v>10471</v>
      </c>
      <c r="O1993" s="2" t="s">
        <v>7814</v>
      </c>
      <c r="P1993" s="155" t="s">
        <v>7788</v>
      </c>
      <c r="Q1993" s="2" t="s">
        <v>10587</v>
      </c>
      <c r="R1993" s="202" t="s">
        <v>544</v>
      </c>
      <c r="S1993" s="159" t="s">
        <v>10978</v>
      </c>
      <c r="T1993" s="159">
        <v>8258</v>
      </c>
      <c r="U1993" s="159" t="s">
        <v>107</v>
      </c>
      <c r="V1993" s="3" t="s">
        <v>7709</v>
      </c>
      <c r="W1993" s="2">
        <v>1200</v>
      </c>
      <c r="X1993" s="2"/>
      <c r="Y1993" s="2"/>
      <c r="Z1993" s="2"/>
      <c r="AA1993" s="2"/>
      <c r="AB1993" s="2"/>
      <c r="AC1993" s="2"/>
      <c r="AD1993" s="2"/>
      <c r="AE1993" s="2"/>
      <c r="AF1993" s="2"/>
      <c r="AG1993" s="2"/>
      <c r="AH1993" s="2"/>
      <c r="AI1993" s="2"/>
      <c r="AJ1993" s="2"/>
      <c r="AK1993" s="2"/>
      <c r="AL1993" s="2"/>
      <c r="AM1993" s="2"/>
      <c r="AN1993" s="2"/>
    </row>
    <row r="1994" spans="2:40">
      <c r="B1994" s="26">
        <v>3955</v>
      </c>
      <c r="C1994" s="26" t="str">
        <f t="shared" ref="C1994:C2016" si="244">IF(K1994 = "BaseplateSteel","Y","N")</f>
        <v>N</v>
      </c>
      <c r="D1994" s="26" t="b">
        <f t="shared" ref="D1994:D2016" si="245">OR(P1994 = "Woods_Sureflex", P1994 = "Falk_T10_Grid")</f>
        <v>0</v>
      </c>
      <c r="E1994" s="26" t="str">
        <f t="shared" ref="E1994:E2016" si="246">IF(AND(C1994="Y", D1994=TRUE),"Y","N")</f>
        <v>N</v>
      </c>
      <c r="F1994" s="2" t="s">
        <v>10979</v>
      </c>
      <c r="G1994" s="2" t="str">
        <f t="shared" ref="G1994:G2016" si="247">IF(E1994="Y",F1994,"")</f>
        <v/>
      </c>
      <c r="H1994" s="16" t="s">
        <v>468</v>
      </c>
      <c r="I1994" s="16"/>
      <c r="J1994" s="16"/>
      <c r="K1994" s="8" t="s">
        <v>7887</v>
      </c>
      <c r="L1994" s="8" t="s">
        <v>7887</v>
      </c>
      <c r="M1994" s="31" t="s">
        <v>7888</v>
      </c>
      <c r="P1994" s="155"/>
      <c r="R1994" s="202" t="s">
        <v>544</v>
      </c>
      <c r="S1994" s="25" t="s">
        <v>10980</v>
      </c>
      <c r="T1994" s="159">
        <v>0</v>
      </c>
      <c r="U1994" s="159" t="s">
        <v>14326</v>
      </c>
      <c r="V1994" s="3" t="s">
        <v>552</v>
      </c>
      <c r="X1994" s="2"/>
      <c r="Y1994" s="2"/>
      <c r="Z1994" s="2"/>
      <c r="AA1994" s="2"/>
      <c r="AB1994" s="2"/>
      <c r="AC1994" s="2"/>
      <c r="AD1994" s="2"/>
      <c r="AE1994" s="2"/>
      <c r="AF1994" s="2"/>
      <c r="AG1994" s="2"/>
      <c r="AH1994" s="2"/>
      <c r="AI1994" s="2"/>
      <c r="AJ1994" s="2"/>
      <c r="AK1994" s="2"/>
      <c r="AL1994" s="2"/>
      <c r="AM1994" s="2"/>
      <c r="AN1994" s="2"/>
    </row>
    <row r="1995" spans="2:40">
      <c r="B1995" s="26">
        <v>3990</v>
      </c>
      <c r="C1995" s="26" t="str">
        <f t="shared" si="244"/>
        <v>Y</v>
      </c>
      <c r="D1995" s="26" t="b">
        <f t="shared" si="245"/>
        <v>1</v>
      </c>
      <c r="E1995" s="26" t="str">
        <f t="shared" si="246"/>
        <v>Y</v>
      </c>
      <c r="F1995" s="2" t="s">
        <v>10981</v>
      </c>
      <c r="G1995" s="2" t="str">
        <f t="shared" si="247"/>
        <v>ConTab_BOM_KP_Baseplates_3990</v>
      </c>
      <c r="H1995" s="16" t="s">
        <v>373</v>
      </c>
      <c r="I1995" s="16"/>
      <c r="J1995" s="16"/>
      <c r="K1995" s="31" t="s">
        <v>7701</v>
      </c>
      <c r="L1995" s="31" t="s">
        <v>7702</v>
      </c>
      <c r="M1995" s="31" t="s">
        <v>7703</v>
      </c>
      <c r="N1995" s="2" t="s">
        <v>8954</v>
      </c>
      <c r="O1995" s="2" t="s">
        <v>7705</v>
      </c>
      <c r="P1995" s="155" t="s">
        <v>7706</v>
      </c>
      <c r="Q1995" s="2" t="s">
        <v>8955</v>
      </c>
      <c r="R1995" s="2">
        <v>97772622</v>
      </c>
      <c r="S1995" s="159" t="s">
        <v>10982</v>
      </c>
      <c r="T1995" s="159">
        <v>3572</v>
      </c>
      <c r="U1995" s="159" t="s">
        <v>107</v>
      </c>
      <c r="V1995" s="3" t="s">
        <v>7709</v>
      </c>
      <c r="W1995" s="2">
        <v>265</v>
      </c>
      <c r="X1995" s="2"/>
      <c r="Y1995" s="2"/>
      <c r="Z1995" s="2"/>
      <c r="AA1995" s="2"/>
      <c r="AB1995" s="2"/>
      <c r="AC1995" s="2"/>
      <c r="AD1995" s="2"/>
      <c r="AE1995" s="2"/>
      <c r="AF1995" s="2"/>
      <c r="AG1995" s="2"/>
      <c r="AH1995" s="2"/>
      <c r="AI1995" s="2"/>
      <c r="AJ1995" s="2"/>
      <c r="AK1995" s="2"/>
      <c r="AL1995" s="2"/>
      <c r="AM1995" s="2"/>
      <c r="AN1995" s="2"/>
    </row>
    <row r="1996" spans="2:40">
      <c r="B1996" s="26">
        <v>3991</v>
      </c>
      <c r="C1996" s="26" t="str">
        <f t="shared" si="244"/>
        <v>Y</v>
      </c>
      <c r="D1996" s="26" t="b">
        <f t="shared" si="245"/>
        <v>1</v>
      </c>
      <c r="E1996" s="26" t="str">
        <f t="shared" si="246"/>
        <v>Y</v>
      </c>
      <c r="F1996" s="2" t="s">
        <v>10983</v>
      </c>
      <c r="G1996" s="2" t="str">
        <f t="shared" si="247"/>
        <v>ConTab_BOM_KP_Baseplates_3991</v>
      </c>
      <c r="H1996" s="16" t="s">
        <v>373</v>
      </c>
      <c r="I1996" s="16"/>
      <c r="J1996" s="16"/>
      <c r="K1996" s="31" t="s">
        <v>7701</v>
      </c>
      <c r="L1996" s="31" t="s">
        <v>7702</v>
      </c>
      <c r="M1996" s="31" t="s">
        <v>7703</v>
      </c>
      <c r="N1996" s="2" t="s">
        <v>8958</v>
      </c>
      <c r="O1996" s="2" t="s">
        <v>7705</v>
      </c>
      <c r="P1996" s="155" t="s">
        <v>7706</v>
      </c>
      <c r="Q1996" s="2" t="s">
        <v>8955</v>
      </c>
      <c r="R1996" s="2">
        <v>97772622</v>
      </c>
      <c r="S1996" s="159" t="s">
        <v>10982</v>
      </c>
      <c r="T1996" s="159">
        <v>3572</v>
      </c>
      <c r="U1996" s="159" t="s">
        <v>107</v>
      </c>
      <c r="V1996" s="3" t="s">
        <v>7709</v>
      </c>
      <c r="W1996" s="2">
        <v>265</v>
      </c>
      <c r="X1996" s="2"/>
      <c r="Y1996" s="2"/>
      <c r="Z1996" s="2"/>
      <c r="AA1996" s="2"/>
      <c r="AB1996" s="2"/>
      <c r="AC1996" s="2"/>
      <c r="AD1996" s="2"/>
      <c r="AE1996" s="2"/>
      <c r="AF1996" s="2"/>
      <c r="AG1996" s="2"/>
      <c r="AH1996" s="2"/>
      <c r="AI1996" s="2"/>
      <c r="AJ1996" s="2"/>
      <c r="AK1996" s="2"/>
      <c r="AL1996" s="2"/>
      <c r="AM1996" s="2"/>
      <c r="AN1996" s="2"/>
    </row>
    <row r="1997" spans="2:40">
      <c r="B1997" s="26">
        <v>3992</v>
      </c>
      <c r="C1997" s="26" t="str">
        <f t="shared" si="244"/>
        <v>Y</v>
      </c>
      <c r="D1997" s="26" t="b">
        <f t="shared" si="245"/>
        <v>1</v>
      </c>
      <c r="E1997" s="26" t="str">
        <f t="shared" si="246"/>
        <v>Y</v>
      </c>
      <c r="F1997" s="2" t="s">
        <v>10984</v>
      </c>
      <c r="G1997" s="2" t="str">
        <f t="shared" si="247"/>
        <v>ConTab_BOM_KP_Baseplates_3992</v>
      </c>
      <c r="H1997" s="16" t="s">
        <v>373</v>
      </c>
      <c r="I1997" s="16"/>
      <c r="J1997" s="16"/>
      <c r="K1997" s="31" t="s">
        <v>7701</v>
      </c>
      <c r="L1997" s="31" t="s">
        <v>7702</v>
      </c>
      <c r="M1997" s="31" t="s">
        <v>7703</v>
      </c>
      <c r="N1997" s="2" t="s">
        <v>8954</v>
      </c>
      <c r="O1997" s="2" t="s">
        <v>7705</v>
      </c>
      <c r="P1997" s="155" t="s">
        <v>7737</v>
      </c>
      <c r="Q1997" s="2" t="s">
        <v>8975</v>
      </c>
      <c r="R1997" s="2">
        <v>97772623</v>
      </c>
      <c r="S1997" s="159" t="s">
        <v>10985</v>
      </c>
      <c r="T1997" s="159">
        <v>3572</v>
      </c>
      <c r="U1997" s="159" t="s">
        <v>107</v>
      </c>
      <c r="V1997" s="3" t="s">
        <v>7709</v>
      </c>
      <c r="W1997" s="2">
        <v>265</v>
      </c>
      <c r="X1997" s="2"/>
      <c r="Y1997" s="2"/>
      <c r="Z1997" s="2"/>
      <c r="AA1997" s="2"/>
      <c r="AB1997" s="2"/>
      <c r="AC1997" s="2"/>
      <c r="AD1997" s="2"/>
      <c r="AE1997" s="2"/>
      <c r="AF1997" s="2"/>
      <c r="AG1997" s="2"/>
      <c r="AH1997" s="2"/>
      <c r="AI1997" s="2"/>
      <c r="AJ1997" s="2"/>
      <c r="AK1997" s="2"/>
      <c r="AL1997" s="2"/>
      <c r="AM1997" s="2"/>
      <c r="AN1997" s="2"/>
    </row>
    <row r="1998" spans="2:40">
      <c r="B1998" s="26">
        <v>3993</v>
      </c>
      <c r="C1998" s="26" t="str">
        <f t="shared" si="244"/>
        <v>Y</v>
      </c>
      <c r="D1998" s="26" t="b">
        <f t="shared" si="245"/>
        <v>1</v>
      </c>
      <c r="E1998" s="26" t="str">
        <f t="shared" si="246"/>
        <v>Y</v>
      </c>
      <c r="F1998" s="2" t="s">
        <v>10986</v>
      </c>
      <c r="G1998" s="2" t="str">
        <f t="shared" si="247"/>
        <v>ConTab_BOM_KP_Baseplates_3993</v>
      </c>
      <c r="H1998" s="16" t="s">
        <v>373</v>
      </c>
      <c r="I1998" s="16"/>
      <c r="J1998" s="16"/>
      <c r="K1998" s="31" t="s">
        <v>7701</v>
      </c>
      <c r="L1998" s="31" t="s">
        <v>7702</v>
      </c>
      <c r="M1998" s="31" t="s">
        <v>7703</v>
      </c>
      <c r="N1998" s="2" t="s">
        <v>8958</v>
      </c>
      <c r="O1998" s="2" t="s">
        <v>7705</v>
      </c>
      <c r="P1998" s="155" t="s">
        <v>7737</v>
      </c>
      <c r="Q1998" s="2" t="s">
        <v>8975</v>
      </c>
      <c r="R1998" s="2">
        <v>97772623</v>
      </c>
      <c r="S1998" s="159" t="s">
        <v>10985</v>
      </c>
      <c r="T1998" s="159">
        <v>3572</v>
      </c>
      <c r="U1998" s="159" t="s">
        <v>107</v>
      </c>
      <c r="V1998" s="3" t="s">
        <v>7709</v>
      </c>
      <c r="W1998" s="2">
        <v>265</v>
      </c>
      <c r="X1998" s="2"/>
      <c r="Y1998" s="2"/>
      <c r="Z1998" s="2"/>
      <c r="AA1998" s="2"/>
      <c r="AB1998" s="2"/>
      <c r="AC1998" s="2"/>
      <c r="AD1998" s="2"/>
      <c r="AE1998" s="2"/>
      <c r="AF1998" s="2"/>
      <c r="AG1998" s="2"/>
      <c r="AH1998" s="2"/>
      <c r="AI1998" s="2"/>
      <c r="AJ1998" s="2"/>
      <c r="AK1998" s="2"/>
      <c r="AL1998" s="2"/>
      <c r="AM1998" s="2"/>
      <c r="AN1998" s="2"/>
    </row>
    <row r="1999" spans="2:40">
      <c r="B1999" s="26">
        <v>3994</v>
      </c>
      <c r="C1999" s="26" t="str">
        <f t="shared" si="244"/>
        <v>Y</v>
      </c>
      <c r="D1999" s="26" t="b">
        <f t="shared" si="245"/>
        <v>1</v>
      </c>
      <c r="E1999" s="26" t="str">
        <f t="shared" si="246"/>
        <v>Y</v>
      </c>
      <c r="F1999" s="2" t="s">
        <v>10987</v>
      </c>
      <c r="G1999" s="2" t="str">
        <f t="shared" si="247"/>
        <v>ConTab_BOM_KP_Baseplates_3994</v>
      </c>
      <c r="H1999" s="8" t="s">
        <v>363</v>
      </c>
      <c r="I1999" s="8"/>
      <c r="J1999" s="8"/>
      <c r="K1999" s="31" t="s">
        <v>7701</v>
      </c>
      <c r="L1999" s="31" t="s">
        <v>7702</v>
      </c>
      <c r="M1999" s="31" t="s">
        <v>7703</v>
      </c>
      <c r="N1999" s="2" t="s">
        <v>7713</v>
      </c>
      <c r="O1999" s="2" t="s">
        <v>7705</v>
      </c>
      <c r="P1999" s="155" t="s">
        <v>7737</v>
      </c>
      <c r="Q1999" s="2" t="s">
        <v>7749</v>
      </c>
      <c r="R1999" s="2">
        <v>97776744</v>
      </c>
      <c r="S1999" s="159" t="s">
        <v>8305</v>
      </c>
      <c r="T1999" s="159">
        <v>1368</v>
      </c>
      <c r="U1999" s="159" t="s">
        <v>107</v>
      </c>
      <c r="V1999" s="3" t="s">
        <v>7709</v>
      </c>
      <c r="X1999" s="2"/>
      <c r="Y1999" s="2"/>
      <c r="Z1999" s="2"/>
      <c r="AA1999" s="2"/>
      <c r="AB1999" s="2"/>
      <c r="AC1999" s="2"/>
      <c r="AD1999" s="2"/>
      <c r="AE1999" s="2"/>
      <c r="AF1999" s="2"/>
      <c r="AG1999" s="2"/>
      <c r="AH1999" s="2"/>
      <c r="AI1999" s="2"/>
      <c r="AJ1999" s="2"/>
      <c r="AK1999" s="2"/>
      <c r="AL1999" s="2"/>
      <c r="AM1999" s="2"/>
      <c r="AN1999" s="2"/>
    </row>
    <row r="2000" spans="2:40">
      <c r="B2000" s="26">
        <v>3995</v>
      </c>
      <c r="C2000" s="26" t="str">
        <f t="shared" si="244"/>
        <v>Y</v>
      </c>
      <c r="D2000" s="26" t="b">
        <f t="shared" si="245"/>
        <v>1</v>
      </c>
      <c r="E2000" s="26" t="str">
        <f t="shared" si="246"/>
        <v>Y</v>
      </c>
      <c r="F2000" s="2" t="s">
        <v>10988</v>
      </c>
      <c r="G2000" s="2" t="str">
        <f t="shared" si="247"/>
        <v>ConTab_BOM_KP_Baseplates_3995</v>
      </c>
      <c r="H2000" s="8" t="s">
        <v>363</v>
      </c>
      <c r="I2000" s="8"/>
      <c r="J2000" s="8"/>
      <c r="K2000" s="31" t="s">
        <v>7701</v>
      </c>
      <c r="L2000" s="31" t="s">
        <v>7702</v>
      </c>
      <c r="M2000" s="31" t="s">
        <v>7703</v>
      </c>
      <c r="N2000" s="2" t="s">
        <v>7717</v>
      </c>
      <c r="O2000" s="2" t="s">
        <v>7705</v>
      </c>
      <c r="P2000" s="155" t="s">
        <v>7737</v>
      </c>
      <c r="Q2000" s="2" t="s">
        <v>7749</v>
      </c>
      <c r="R2000" s="2">
        <v>97776744</v>
      </c>
      <c r="S2000" s="159" t="s">
        <v>8305</v>
      </c>
      <c r="T2000" s="159">
        <v>1368</v>
      </c>
      <c r="U2000" s="159" t="s">
        <v>107</v>
      </c>
      <c r="V2000" s="3" t="s">
        <v>7709</v>
      </c>
      <c r="X2000" s="2"/>
      <c r="Y2000" s="2"/>
      <c r="Z2000" s="2"/>
      <c r="AA2000" s="2"/>
      <c r="AB2000" s="2"/>
      <c r="AC2000" s="2"/>
      <c r="AD2000" s="2"/>
      <c r="AE2000" s="2"/>
      <c r="AF2000" s="2"/>
      <c r="AG2000" s="2"/>
      <c r="AH2000" s="2"/>
      <c r="AI2000" s="2"/>
      <c r="AJ2000" s="2"/>
      <c r="AK2000" s="2"/>
      <c r="AL2000" s="2"/>
      <c r="AM2000" s="2"/>
      <c r="AN2000" s="2"/>
    </row>
    <row r="2001" spans="1:40">
      <c r="B2001" s="26">
        <v>3996</v>
      </c>
      <c r="C2001" s="26" t="str">
        <f t="shared" si="244"/>
        <v>Y</v>
      </c>
      <c r="D2001" s="26" t="b">
        <f t="shared" si="245"/>
        <v>1</v>
      </c>
      <c r="E2001" s="26" t="str">
        <f t="shared" si="246"/>
        <v>Y</v>
      </c>
      <c r="F2001" s="2" t="s">
        <v>10989</v>
      </c>
      <c r="G2001" s="2" t="str">
        <f t="shared" si="247"/>
        <v>ConTab_BOM_KP_Baseplates_3996</v>
      </c>
      <c r="H2001" s="16" t="s">
        <v>414</v>
      </c>
      <c r="I2001" s="16"/>
      <c r="J2001" s="16"/>
      <c r="K2001" s="31" t="s">
        <v>7701</v>
      </c>
      <c r="L2001" s="31" t="s">
        <v>7702</v>
      </c>
      <c r="M2001" s="31" t="s">
        <v>7703</v>
      </c>
      <c r="N2001" s="2" t="s">
        <v>8982</v>
      </c>
      <c r="O2001" s="2" t="s">
        <v>7705</v>
      </c>
      <c r="P2001" s="155" t="s">
        <v>7737</v>
      </c>
      <c r="Q2001" s="2" t="s">
        <v>8975</v>
      </c>
      <c r="R2001" s="2">
        <v>97777255</v>
      </c>
      <c r="S2001" s="159" t="s">
        <v>9807</v>
      </c>
      <c r="T2001" s="159">
        <v>5044</v>
      </c>
      <c r="U2001" s="159" t="s">
        <v>107</v>
      </c>
      <c r="V2001" s="3" t="s">
        <v>7709</v>
      </c>
      <c r="W2001" s="2">
        <v>490</v>
      </c>
      <c r="X2001" s="2"/>
      <c r="Y2001" s="2"/>
      <c r="Z2001" s="2"/>
      <c r="AA2001" s="2"/>
      <c r="AB2001" s="2"/>
      <c r="AC2001" s="2"/>
      <c r="AD2001" s="2"/>
      <c r="AE2001" s="2"/>
      <c r="AF2001" s="2"/>
      <c r="AG2001" s="2"/>
      <c r="AH2001" s="2"/>
      <c r="AI2001" s="2"/>
      <c r="AJ2001" s="2"/>
      <c r="AK2001" s="2"/>
      <c r="AL2001" s="2"/>
      <c r="AM2001" s="2"/>
      <c r="AN2001" s="2"/>
    </row>
    <row r="2002" spans="1:40">
      <c r="B2002" s="26">
        <v>3997</v>
      </c>
      <c r="C2002" s="26" t="str">
        <f t="shared" si="244"/>
        <v>Y</v>
      </c>
      <c r="D2002" s="26" t="b">
        <f t="shared" si="245"/>
        <v>1</v>
      </c>
      <c r="E2002" s="26" t="str">
        <f t="shared" si="246"/>
        <v>Y</v>
      </c>
      <c r="F2002" s="2" t="s">
        <v>10990</v>
      </c>
      <c r="G2002" s="2" t="str">
        <f t="shared" si="247"/>
        <v>ConTab_BOM_KP_Baseplates_3997</v>
      </c>
      <c r="H2002" s="16" t="s">
        <v>414</v>
      </c>
      <c r="I2002" s="16"/>
      <c r="J2002" s="16"/>
      <c r="K2002" s="31" t="s">
        <v>7701</v>
      </c>
      <c r="L2002" s="31" t="s">
        <v>7702</v>
      </c>
      <c r="M2002" s="31" t="s">
        <v>7703</v>
      </c>
      <c r="N2002" s="2" t="s">
        <v>8986</v>
      </c>
      <c r="O2002" s="2" t="s">
        <v>7705</v>
      </c>
      <c r="P2002" s="155" t="s">
        <v>7737</v>
      </c>
      <c r="Q2002" s="2" t="s">
        <v>8975</v>
      </c>
      <c r="R2002" s="2">
        <v>97777255</v>
      </c>
      <c r="S2002" s="159" t="s">
        <v>9809</v>
      </c>
      <c r="T2002" s="159">
        <v>5044</v>
      </c>
      <c r="U2002" s="159" t="s">
        <v>107</v>
      </c>
      <c r="V2002" s="3" t="s">
        <v>7709</v>
      </c>
      <c r="W2002" s="2">
        <v>490</v>
      </c>
      <c r="X2002" s="2"/>
      <c r="Y2002" s="2"/>
      <c r="Z2002" s="2"/>
      <c r="AA2002" s="2"/>
      <c r="AB2002" s="2"/>
      <c r="AC2002" s="2"/>
      <c r="AD2002" s="2"/>
      <c r="AE2002" s="2"/>
      <c r="AF2002" s="2"/>
      <c r="AG2002" s="2"/>
      <c r="AH2002" s="2"/>
      <c r="AI2002" s="2"/>
      <c r="AJ2002" s="2"/>
      <c r="AK2002" s="2"/>
      <c r="AL2002" s="2"/>
      <c r="AM2002" s="2"/>
      <c r="AN2002" s="2"/>
    </row>
    <row r="2003" spans="1:40">
      <c r="A2003" s="44"/>
      <c r="B2003" s="26">
        <v>3998</v>
      </c>
      <c r="C2003" s="26" t="str">
        <f t="shared" si="244"/>
        <v>Y</v>
      </c>
      <c r="D2003" s="26" t="b">
        <f t="shared" si="245"/>
        <v>1</v>
      </c>
      <c r="E2003" s="26" t="str">
        <f t="shared" si="246"/>
        <v>Y</v>
      </c>
      <c r="F2003" s="2" t="s">
        <v>10991</v>
      </c>
      <c r="G2003" s="2" t="str">
        <f t="shared" si="247"/>
        <v>ConTab_BOM_KP_Baseplates_3998</v>
      </c>
      <c r="H2003" s="16" t="s">
        <v>414</v>
      </c>
      <c r="I2003" s="16"/>
      <c r="J2003" s="16"/>
      <c r="K2003" s="31" t="s">
        <v>7701</v>
      </c>
      <c r="L2003" s="31" t="s">
        <v>7702</v>
      </c>
      <c r="M2003" s="31" t="s">
        <v>7703</v>
      </c>
      <c r="N2003" s="2" t="s">
        <v>9465</v>
      </c>
      <c r="O2003" s="2" t="s">
        <v>7705</v>
      </c>
      <c r="P2003" s="155" t="s">
        <v>7737</v>
      </c>
      <c r="Q2003" s="2" t="s">
        <v>8975</v>
      </c>
      <c r="R2003" s="2">
        <v>97777286</v>
      </c>
      <c r="S2003" s="159" t="s">
        <v>9811</v>
      </c>
      <c r="T2003" s="159">
        <v>5591</v>
      </c>
      <c r="U2003" s="159" t="s">
        <v>107</v>
      </c>
      <c r="V2003" s="3" t="s">
        <v>7709</v>
      </c>
      <c r="W2003" s="2">
        <v>600</v>
      </c>
      <c r="X2003" s="2"/>
      <c r="Y2003" s="2"/>
      <c r="Z2003" s="2"/>
      <c r="AA2003" s="2"/>
      <c r="AB2003" s="2"/>
      <c r="AC2003" s="2"/>
      <c r="AD2003" s="2"/>
      <c r="AE2003" s="2"/>
      <c r="AF2003" s="2"/>
      <c r="AG2003" s="2"/>
      <c r="AH2003" s="2"/>
      <c r="AI2003" s="2"/>
      <c r="AJ2003" s="2"/>
      <c r="AK2003" s="2"/>
      <c r="AL2003" s="2"/>
      <c r="AM2003" s="2"/>
      <c r="AN2003" s="2"/>
    </row>
    <row r="2004" spans="1:40">
      <c r="B2004" s="26">
        <v>3999</v>
      </c>
      <c r="C2004" s="26" t="str">
        <f t="shared" si="244"/>
        <v>Y</v>
      </c>
      <c r="D2004" s="26" t="b">
        <f t="shared" si="245"/>
        <v>1</v>
      </c>
      <c r="E2004" s="26" t="str">
        <f t="shared" si="246"/>
        <v>Y</v>
      </c>
      <c r="F2004" s="2" t="s">
        <v>10992</v>
      </c>
      <c r="G2004" s="2" t="str">
        <f t="shared" si="247"/>
        <v>ConTab_BOM_KP_Baseplates_3999</v>
      </c>
      <c r="H2004" s="16" t="s">
        <v>414</v>
      </c>
      <c r="I2004" s="16"/>
      <c r="J2004" s="16"/>
      <c r="K2004" s="31" t="s">
        <v>7701</v>
      </c>
      <c r="L2004" s="31" t="s">
        <v>7702</v>
      </c>
      <c r="M2004" s="31" t="s">
        <v>7703</v>
      </c>
      <c r="N2004" s="2" t="s">
        <v>9465</v>
      </c>
      <c r="O2004" s="2" t="s">
        <v>7705</v>
      </c>
      <c r="P2004" s="155" t="s">
        <v>7737</v>
      </c>
      <c r="Q2004" s="2" t="s">
        <v>8983</v>
      </c>
      <c r="R2004" s="2">
        <v>97777286</v>
      </c>
      <c r="S2004" s="159" t="s">
        <v>10944</v>
      </c>
      <c r="T2004" s="159">
        <v>7226</v>
      </c>
      <c r="U2004" s="159" t="s">
        <v>107</v>
      </c>
      <c r="V2004" s="3" t="s">
        <v>7709</v>
      </c>
      <c r="W2004" s="2">
        <v>600</v>
      </c>
      <c r="X2004" s="2"/>
      <c r="Y2004" s="2"/>
      <c r="Z2004" s="2"/>
      <c r="AA2004" s="2"/>
      <c r="AB2004" s="2"/>
      <c r="AC2004" s="2"/>
      <c r="AD2004" s="2"/>
      <c r="AE2004" s="2"/>
      <c r="AF2004" s="2"/>
      <c r="AG2004" s="2"/>
      <c r="AH2004" s="2"/>
      <c r="AI2004" s="2"/>
      <c r="AJ2004" s="2"/>
      <c r="AK2004" s="2"/>
      <c r="AL2004" s="2"/>
    </row>
    <row r="2005" spans="1:40">
      <c r="B2005" s="26">
        <v>4000</v>
      </c>
      <c r="C2005" s="26" t="str">
        <f t="shared" si="244"/>
        <v>Y</v>
      </c>
      <c r="D2005" s="26" t="b">
        <f t="shared" si="245"/>
        <v>1</v>
      </c>
      <c r="E2005" s="26" t="str">
        <f t="shared" si="246"/>
        <v>Y</v>
      </c>
      <c r="F2005" s="2" t="s">
        <v>10993</v>
      </c>
      <c r="G2005" s="2" t="str">
        <f t="shared" si="247"/>
        <v>ConTab_BOM_KP_Baseplates_4000</v>
      </c>
      <c r="H2005" s="16" t="s">
        <v>414</v>
      </c>
      <c r="I2005" s="16"/>
      <c r="J2005" s="16"/>
      <c r="K2005" s="31" t="s">
        <v>7701</v>
      </c>
      <c r="L2005" s="31" t="s">
        <v>7702</v>
      </c>
      <c r="M2005" s="31" t="s">
        <v>7703</v>
      </c>
      <c r="N2005" s="2" t="s">
        <v>9743</v>
      </c>
      <c r="O2005" s="2" t="s">
        <v>7705</v>
      </c>
      <c r="P2005" s="155" t="s">
        <v>7737</v>
      </c>
      <c r="Q2005" s="2" t="s">
        <v>8983</v>
      </c>
      <c r="R2005" s="2">
        <v>97777288</v>
      </c>
      <c r="S2005" s="159" t="s">
        <v>10944</v>
      </c>
      <c r="T2005" s="159">
        <v>7226</v>
      </c>
      <c r="U2005" s="159" t="s">
        <v>107</v>
      </c>
      <c r="V2005" s="3" t="s">
        <v>7709</v>
      </c>
      <c r="W2005" s="2">
        <v>600</v>
      </c>
      <c r="X2005" s="2"/>
      <c r="Y2005" s="2"/>
      <c r="Z2005" s="2"/>
      <c r="AA2005" s="2"/>
      <c r="AB2005" s="2"/>
      <c r="AC2005" s="2"/>
      <c r="AD2005" s="2"/>
      <c r="AE2005" s="2"/>
      <c r="AF2005" s="2"/>
      <c r="AG2005" s="2"/>
      <c r="AH2005" s="2"/>
      <c r="AI2005" s="2"/>
      <c r="AJ2005" s="2"/>
      <c r="AK2005" s="2"/>
      <c r="AL2005" s="2"/>
    </row>
    <row r="2006" spans="1:40">
      <c r="B2006" s="26">
        <v>4001</v>
      </c>
      <c r="C2006" s="26" t="str">
        <f t="shared" si="244"/>
        <v>Y</v>
      </c>
      <c r="D2006" s="26" t="b">
        <f t="shared" si="245"/>
        <v>1</v>
      </c>
      <c r="E2006" s="26" t="str">
        <f t="shared" si="246"/>
        <v>Y</v>
      </c>
      <c r="F2006" s="24" t="s">
        <v>10994</v>
      </c>
      <c r="G2006" s="2" t="str">
        <f t="shared" si="247"/>
        <v>ConTab_BOM_KP_Baseplates_4001</v>
      </c>
      <c r="H2006" s="8" t="s">
        <v>473</v>
      </c>
      <c r="I2006" s="8"/>
      <c r="J2006" s="8"/>
      <c r="K2006" s="31" t="s">
        <v>7701</v>
      </c>
      <c r="L2006" s="31" t="s">
        <v>7702</v>
      </c>
      <c r="M2006" s="31" t="s">
        <v>7703</v>
      </c>
      <c r="N2006" s="2" t="s">
        <v>7719</v>
      </c>
      <c r="O2006" s="2" t="s">
        <v>7705</v>
      </c>
      <c r="P2006" s="155" t="s">
        <v>7706</v>
      </c>
      <c r="Q2006" s="2" t="s">
        <v>7720</v>
      </c>
      <c r="R2006" s="2">
        <v>96700673</v>
      </c>
      <c r="S2006" s="159" t="s">
        <v>8177</v>
      </c>
      <c r="T2006" s="159">
        <v>1368</v>
      </c>
      <c r="U2006" s="159" t="s">
        <v>107</v>
      </c>
      <c r="V2006" s="3" t="s">
        <v>7709</v>
      </c>
      <c r="AC2006" s="2"/>
      <c r="AD2006" s="2"/>
      <c r="AE2006" s="2"/>
      <c r="AF2006" s="2"/>
      <c r="AG2006" s="2"/>
      <c r="AH2006" s="2"/>
      <c r="AI2006" s="2"/>
    </row>
    <row r="2007" spans="1:40">
      <c r="B2007" s="26">
        <v>4002</v>
      </c>
      <c r="C2007" s="26" t="str">
        <f t="shared" si="244"/>
        <v>Y</v>
      </c>
      <c r="D2007" s="26" t="b">
        <f t="shared" si="245"/>
        <v>1</v>
      </c>
      <c r="E2007" s="26" t="str">
        <f t="shared" si="246"/>
        <v>Y</v>
      </c>
      <c r="F2007" s="24" t="s">
        <v>10995</v>
      </c>
      <c r="G2007" s="2" t="str">
        <f t="shared" si="247"/>
        <v>ConTab_BOM_KP_Baseplates_4002</v>
      </c>
      <c r="H2007" s="8" t="s">
        <v>473</v>
      </c>
      <c r="I2007" s="8"/>
      <c r="J2007" s="8"/>
      <c r="K2007" s="31" t="s">
        <v>7701</v>
      </c>
      <c r="L2007" s="31" t="s">
        <v>7702</v>
      </c>
      <c r="M2007" s="31" t="s">
        <v>7703</v>
      </c>
      <c r="N2007" s="2" t="s">
        <v>7723</v>
      </c>
      <c r="O2007" s="2" t="s">
        <v>7705</v>
      </c>
      <c r="P2007" s="155" t="s">
        <v>7706</v>
      </c>
      <c r="Q2007" s="2" t="s">
        <v>7720</v>
      </c>
      <c r="R2007" s="2">
        <v>96700673</v>
      </c>
      <c r="S2007" s="159" t="s">
        <v>8177</v>
      </c>
      <c r="T2007" s="159">
        <v>1368</v>
      </c>
      <c r="U2007" s="159" t="s">
        <v>107</v>
      </c>
      <c r="V2007" s="3" t="s">
        <v>7709</v>
      </c>
      <c r="AC2007" s="2"/>
      <c r="AD2007" s="2"/>
      <c r="AE2007" s="2"/>
      <c r="AF2007" s="2"/>
      <c r="AG2007" s="2"/>
      <c r="AH2007" s="2"/>
      <c r="AI2007" s="2"/>
    </row>
    <row r="2008" spans="1:40">
      <c r="B2008" s="26">
        <v>4003</v>
      </c>
      <c r="C2008" s="26" t="str">
        <f t="shared" si="244"/>
        <v>Y</v>
      </c>
      <c r="D2008" s="26" t="b">
        <f t="shared" si="245"/>
        <v>1</v>
      </c>
      <c r="E2008" s="26" t="str">
        <f t="shared" si="246"/>
        <v>Y</v>
      </c>
      <c r="F2008" s="24" t="s">
        <v>10996</v>
      </c>
      <c r="G2008" s="2" t="str">
        <f t="shared" si="247"/>
        <v>ConTab_BOM_KP_Baseplates_4003</v>
      </c>
      <c r="H2008" s="8" t="s">
        <v>473</v>
      </c>
      <c r="I2008" s="8"/>
      <c r="J2008" s="8"/>
      <c r="K2008" s="31" t="s">
        <v>7701</v>
      </c>
      <c r="L2008" s="31" t="s">
        <v>7702</v>
      </c>
      <c r="M2008" s="31" t="s">
        <v>7703</v>
      </c>
      <c r="N2008" s="2" t="s">
        <v>7725</v>
      </c>
      <c r="O2008" s="2" t="s">
        <v>7705</v>
      </c>
      <c r="P2008" s="155" t="s">
        <v>7706</v>
      </c>
      <c r="Q2008" s="2" t="s">
        <v>7732</v>
      </c>
      <c r="R2008" s="2">
        <v>96700674</v>
      </c>
      <c r="S2008" s="159" t="s">
        <v>8180</v>
      </c>
      <c r="T2008" s="159">
        <v>1440</v>
      </c>
      <c r="U2008" s="159" t="s">
        <v>107</v>
      </c>
      <c r="V2008" s="3" t="s">
        <v>7709</v>
      </c>
    </row>
    <row r="2009" spans="1:40">
      <c r="B2009" s="26">
        <v>4004</v>
      </c>
      <c r="C2009" s="26" t="str">
        <f t="shared" si="244"/>
        <v>Y</v>
      </c>
      <c r="D2009" s="26" t="b">
        <f t="shared" si="245"/>
        <v>1</v>
      </c>
      <c r="E2009" s="26" t="str">
        <f t="shared" si="246"/>
        <v>Y</v>
      </c>
      <c r="F2009" s="24" t="s">
        <v>10997</v>
      </c>
      <c r="G2009" s="2" t="str">
        <f t="shared" si="247"/>
        <v>ConTab_BOM_KP_Baseplates_4004</v>
      </c>
      <c r="H2009" s="8" t="s">
        <v>473</v>
      </c>
      <c r="I2009" s="8"/>
      <c r="J2009" s="8"/>
      <c r="K2009" s="31" t="s">
        <v>7701</v>
      </c>
      <c r="L2009" s="31" t="s">
        <v>7702</v>
      </c>
      <c r="M2009" s="31" t="s">
        <v>7703</v>
      </c>
      <c r="N2009" s="2" t="s">
        <v>7729</v>
      </c>
      <c r="O2009" s="2" t="s">
        <v>7705</v>
      </c>
      <c r="P2009" s="155" t="s">
        <v>7706</v>
      </c>
      <c r="Q2009" s="2" t="s">
        <v>7732</v>
      </c>
      <c r="R2009" s="2">
        <v>96700674</v>
      </c>
      <c r="S2009" s="159" t="s">
        <v>8180</v>
      </c>
      <c r="T2009" s="159">
        <v>1440</v>
      </c>
      <c r="U2009" s="159" t="s">
        <v>107</v>
      </c>
      <c r="V2009" s="3" t="s">
        <v>7709</v>
      </c>
    </row>
    <row r="2010" spans="1:40">
      <c r="B2010" s="26">
        <v>4005</v>
      </c>
      <c r="C2010" s="26" t="str">
        <f t="shared" si="244"/>
        <v>Y</v>
      </c>
      <c r="D2010" s="26" t="b">
        <f t="shared" si="245"/>
        <v>1</v>
      </c>
      <c r="E2010" s="26" t="str">
        <f t="shared" si="246"/>
        <v>Y</v>
      </c>
      <c r="F2010" s="24" t="s">
        <v>10998</v>
      </c>
      <c r="G2010" s="2" t="str">
        <f t="shared" si="247"/>
        <v>ConTab_BOM_KP_Baseplates_4005</v>
      </c>
      <c r="H2010" s="8" t="s">
        <v>473</v>
      </c>
      <c r="I2010" s="8"/>
      <c r="J2010" s="8"/>
      <c r="K2010" s="31" t="s">
        <v>7701</v>
      </c>
      <c r="L2010" s="31" t="s">
        <v>7702</v>
      </c>
      <c r="M2010" s="31" t="s">
        <v>7703</v>
      </c>
      <c r="N2010" s="2" t="s">
        <v>7900</v>
      </c>
      <c r="O2010" s="2" t="s">
        <v>7705</v>
      </c>
      <c r="P2010" s="155" t="s">
        <v>7706</v>
      </c>
      <c r="Q2010" s="2" t="s">
        <v>8183</v>
      </c>
      <c r="R2010" s="2">
        <v>96700675</v>
      </c>
      <c r="S2010" s="159" t="s">
        <v>8184</v>
      </c>
      <c r="T2010" s="159">
        <v>1574</v>
      </c>
      <c r="U2010" s="159" t="s">
        <v>107</v>
      </c>
      <c r="V2010" s="3" t="s">
        <v>7709</v>
      </c>
    </row>
    <row r="2011" spans="1:40">
      <c r="B2011" s="26">
        <v>4006</v>
      </c>
      <c r="C2011" s="26" t="str">
        <f t="shared" si="244"/>
        <v>Y</v>
      </c>
      <c r="D2011" s="26" t="b">
        <f t="shared" si="245"/>
        <v>1</v>
      </c>
      <c r="E2011" s="26" t="str">
        <f t="shared" si="246"/>
        <v>Y</v>
      </c>
      <c r="F2011" s="24" t="s">
        <v>10999</v>
      </c>
      <c r="G2011" s="2" t="str">
        <f t="shared" si="247"/>
        <v>ConTab_BOM_KP_Baseplates_4006</v>
      </c>
      <c r="H2011" s="8" t="s">
        <v>473</v>
      </c>
      <c r="I2011" s="8"/>
      <c r="J2011" s="8"/>
      <c r="K2011" s="31" t="s">
        <v>7701</v>
      </c>
      <c r="L2011" s="31" t="s">
        <v>7702</v>
      </c>
      <c r="M2011" s="31" t="s">
        <v>7703</v>
      </c>
      <c r="N2011" s="2" t="s">
        <v>7903</v>
      </c>
      <c r="O2011" s="2" t="s">
        <v>7705</v>
      </c>
      <c r="P2011" s="155" t="s">
        <v>7706</v>
      </c>
      <c r="Q2011" s="2" t="s">
        <v>8183</v>
      </c>
      <c r="R2011" s="2">
        <v>96700675</v>
      </c>
      <c r="S2011" s="159" t="s">
        <v>8184</v>
      </c>
      <c r="T2011" s="159">
        <v>1574</v>
      </c>
      <c r="U2011" s="159" t="s">
        <v>107</v>
      </c>
      <c r="V2011" s="3" t="s">
        <v>7709</v>
      </c>
    </row>
    <row r="2012" spans="1:40">
      <c r="B2012" s="26">
        <v>4007</v>
      </c>
      <c r="C2012" s="26" t="str">
        <f t="shared" si="244"/>
        <v>Y</v>
      </c>
      <c r="D2012" s="26" t="b">
        <f t="shared" si="245"/>
        <v>1</v>
      </c>
      <c r="E2012" s="26" t="str">
        <f t="shared" si="246"/>
        <v>Y</v>
      </c>
      <c r="F2012" s="24" t="s">
        <v>11000</v>
      </c>
      <c r="G2012" s="2" t="str">
        <f t="shared" si="247"/>
        <v>ConTab_BOM_KP_Baseplates_4007</v>
      </c>
      <c r="H2012" s="8" t="s">
        <v>473</v>
      </c>
      <c r="I2012" s="8"/>
      <c r="J2012" s="8"/>
      <c r="K2012" s="31" t="s">
        <v>7701</v>
      </c>
      <c r="L2012" s="31" t="s">
        <v>7702</v>
      </c>
      <c r="M2012" s="31" t="s">
        <v>7703</v>
      </c>
      <c r="N2012" s="2" t="s">
        <v>8187</v>
      </c>
      <c r="O2012" s="2" t="s">
        <v>7705</v>
      </c>
      <c r="P2012" s="155" t="s">
        <v>7706</v>
      </c>
      <c r="Q2012" s="2" t="s">
        <v>8188</v>
      </c>
      <c r="R2012" s="2">
        <v>96700676</v>
      </c>
      <c r="S2012" s="159" t="s">
        <v>8189</v>
      </c>
      <c r="T2012" s="159">
        <v>1712</v>
      </c>
      <c r="U2012" s="159" t="s">
        <v>107</v>
      </c>
      <c r="V2012" s="3" t="s">
        <v>7709</v>
      </c>
    </row>
    <row r="2013" spans="1:40">
      <c r="B2013" s="26">
        <v>4008</v>
      </c>
      <c r="C2013" s="26" t="str">
        <f t="shared" si="244"/>
        <v>Y</v>
      </c>
      <c r="D2013" s="26" t="b">
        <f t="shared" si="245"/>
        <v>1</v>
      </c>
      <c r="E2013" s="26" t="str">
        <f t="shared" si="246"/>
        <v>Y</v>
      </c>
      <c r="F2013" s="24" t="s">
        <v>11001</v>
      </c>
      <c r="G2013" s="2" t="str">
        <f t="shared" si="247"/>
        <v>ConTab_BOM_KP_Baseplates_4008</v>
      </c>
      <c r="H2013" s="8" t="s">
        <v>473</v>
      </c>
      <c r="I2013" s="8"/>
      <c r="J2013" s="8"/>
      <c r="K2013" s="31" t="s">
        <v>7701</v>
      </c>
      <c r="L2013" s="31" t="s">
        <v>7702</v>
      </c>
      <c r="M2013" s="31" t="s">
        <v>7703</v>
      </c>
      <c r="N2013" s="2" t="s">
        <v>8191</v>
      </c>
      <c r="O2013" s="2" t="s">
        <v>7705</v>
      </c>
      <c r="P2013" s="155" t="s">
        <v>7706</v>
      </c>
      <c r="Q2013" s="2" t="s">
        <v>8188</v>
      </c>
      <c r="R2013" s="2">
        <v>96700676</v>
      </c>
      <c r="S2013" s="159" t="s">
        <v>8189</v>
      </c>
      <c r="T2013" s="159">
        <v>1712</v>
      </c>
      <c r="U2013" s="159" t="s">
        <v>107</v>
      </c>
      <c r="V2013" s="3" t="s">
        <v>7709</v>
      </c>
    </row>
    <row r="2014" spans="1:40">
      <c r="B2014" s="26">
        <v>4009</v>
      </c>
      <c r="C2014" s="26" t="str">
        <f t="shared" si="244"/>
        <v>Y</v>
      </c>
      <c r="D2014" s="26" t="b">
        <f t="shared" si="245"/>
        <v>1</v>
      </c>
      <c r="E2014" s="26" t="str">
        <f t="shared" si="246"/>
        <v>Y</v>
      </c>
      <c r="F2014" s="24" t="s">
        <v>11002</v>
      </c>
      <c r="G2014" s="2" t="str">
        <f t="shared" si="247"/>
        <v>ConTab_BOM_KP_Baseplates_4009</v>
      </c>
      <c r="H2014" s="8" t="s">
        <v>473</v>
      </c>
      <c r="I2014" s="8"/>
      <c r="J2014" s="8"/>
      <c r="K2014" s="31" t="s">
        <v>7701</v>
      </c>
      <c r="L2014" s="31" t="s">
        <v>7702</v>
      </c>
      <c r="M2014" s="31" t="s">
        <v>7703</v>
      </c>
      <c r="N2014" s="2" t="s">
        <v>7719</v>
      </c>
      <c r="O2014" s="2" t="s">
        <v>7705</v>
      </c>
      <c r="P2014" s="155" t="s">
        <v>7737</v>
      </c>
      <c r="Q2014" s="2" t="s">
        <v>8193</v>
      </c>
      <c r="R2014" s="2">
        <v>96700677</v>
      </c>
      <c r="S2014" s="159" t="s">
        <v>8194</v>
      </c>
      <c r="T2014" s="159">
        <v>1368</v>
      </c>
      <c r="U2014" s="159" t="s">
        <v>107</v>
      </c>
      <c r="V2014" s="3" t="s">
        <v>7709</v>
      </c>
      <c r="AM2014" s="2"/>
      <c r="AN2014" s="2"/>
    </row>
    <row r="2015" spans="1:40">
      <c r="B2015" s="26">
        <v>4010</v>
      </c>
      <c r="C2015" s="26" t="str">
        <f t="shared" si="244"/>
        <v>Y</v>
      </c>
      <c r="D2015" s="26" t="b">
        <f t="shared" si="245"/>
        <v>1</v>
      </c>
      <c r="E2015" s="26" t="str">
        <f t="shared" si="246"/>
        <v>Y</v>
      </c>
      <c r="F2015" s="24" t="s">
        <v>11003</v>
      </c>
      <c r="G2015" s="2" t="str">
        <f t="shared" si="247"/>
        <v>ConTab_BOM_KP_Baseplates_4010</v>
      </c>
      <c r="H2015" s="8" t="s">
        <v>473</v>
      </c>
      <c r="I2015" s="8"/>
      <c r="J2015" s="8"/>
      <c r="K2015" s="31" t="s">
        <v>7701</v>
      </c>
      <c r="L2015" s="31" t="s">
        <v>7702</v>
      </c>
      <c r="M2015" s="31" t="s">
        <v>7703</v>
      </c>
      <c r="N2015" s="2" t="s">
        <v>7723</v>
      </c>
      <c r="O2015" s="2" t="s">
        <v>7705</v>
      </c>
      <c r="P2015" s="155" t="s">
        <v>7737</v>
      </c>
      <c r="Q2015" s="2" t="s">
        <v>8193</v>
      </c>
      <c r="R2015" s="2">
        <v>96700677</v>
      </c>
      <c r="S2015" s="159" t="s">
        <v>8194</v>
      </c>
      <c r="T2015" s="159">
        <v>1368</v>
      </c>
      <c r="U2015" s="159" t="s">
        <v>107</v>
      </c>
      <c r="V2015" s="3" t="s">
        <v>7709</v>
      </c>
      <c r="AM2015" s="2"/>
      <c r="AN2015" s="2"/>
    </row>
    <row r="2016" spans="1:40">
      <c r="B2016" s="26">
        <v>4011</v>
      </c>
      <c r="C2016" s="26" t="str">
        <f t="shared" si="244"/>
        <v>Y</v>
      </c>
      <c r="D2016" s="26" t="b">
        <f t="shared" si="245"/>
        <v>1</v>
      </c>
      <c r="E2016" s="26" t="str">
        <f t="shared" si="246"/>
        <v>Y</v>
      </c>
      <c r="F2016" s="24" t="s">
        <v>11004</v>
      </c>
      <c r="G2016" s="2" t="str">
        <f t="shared" si="247"/>
        <v>ConTab_BOM_KP_Baseplates_4011</v>
      </c>
      <c r="H2016" s="8" t="s">
        <v>473</v>
      </c>
      <c r="I2016" s="8"/>
      <c r="J2016" s="8"/>
      <c r="K2016" s="31" t="s">
        <v>7701</v>
      </c>
      <c r="L2016" s="31" t="s">
        <v>7702</v>
      </c>
      <c r="M2016" s="31" t="s">
        <v>7703</v>
      </c>
      <c r="N2016" s="2" t="s">
        <v>7725</v>
      </c>
      <c r="O2016" s="2" t="s">
        <v>7705</v>
      </c>
      <c r="P2016" s="155" t="s">
        <v>7737</v>
      </c>
      <c r="Q2016" s="2" t="s">
        <v>8193</v>
      </c>
      <c r="R2016" s="2">
        <v>96700678</v>
      </c>
      <c r="S2016" s="159" t="s">
        <v>8197</v>
      </c>
      <c r="T2016" s="159">
        <v>1440</v>
      </c>
      <c r="U2016" s="159" t="s">
        <v>107</v>
      </c>
      <c r="V2016" s="3" t="s">
        <v>7709</v>
      </c>
      <c r="AJ2016" s="2"/>
      <c r="AK2016" s="2"/>
      <c r="AL2016" s="2"/>
      <c r="AM2016" s="2"/>
      <c r="AN2016" s="2"/>
    </row>
    <row r="2017" spans="2:40">
      <c r="B2017" s="26">
        <v>4012</v>
      </c>
      <c r="C2017" s="26" t="str">
        <f t="shared" ref="C2017:C2056" si="248">IF(K2017 = "BaseplateSteel","Y","N")</f>
        <v>Y</v>
      </c>
      <c r="D2017" s="26" t="b">
        <f t="shared" ref="D2017:D2056" si="249">OR(P2017 = "Woods_Sureflex", P2017 = "Falk_T10_Grid")</f>
        <v>1</v>
      </c>
      <c r="E2017" s="26" t="str">
        <f t="shared" ref="E2017:E2056" si="250">IF(AND(C2017="Y", D2017=TRUE),"Y","N")</f>
        <v>Y</v>
      </c>
      <c r="F2017" s="24" t="s">
        <v>11005</v>
      </c>
      <c r="G2017" s="2" t="str">
        <f t="shared" ref="G2017:G2056" si="251">IF(E2017="Y",F2017,"")</f>
        <v>ConTab_BOM_KP_Baseplates_4012</v>
      </c>
      <c r="H2017" s="8" t="s">
        <v>473</v>
      </c>
      <c r="I2017" s="8"/>
      <c r="J2017" s="8"/>
      <c r="K2017" s="31" t="s">
        <v>7701</v>
      </c>
      <c r="L2017" s="31" t="s">
        <v>7702</v>
      </c>
      <c r="M2017" s="31" t="s">
        <v>7703</v>
      </c>
      <c r="N2017" s="2" t="s">
        <v>7729</v>
      </c>
      <c r="O2017" s="2" t="s">
        <v>7705</v>
      </c>
      <c r="P2017" s="155" t="s">
        <v>7737</v>
      </c>
      <c r="Q2017" s="2" t="s">
        <v>8193</v>
      </c>
      <c r="R2017" s="2">
        <v>96700678</v>
      </c>
      <c r="S2017" s="159" t="s">
        <v>8197</v>
      </c>
      <c r="T2017" s="159">
        <v>1440</v>
      </c>
      <c r="U2017" s="159" t="s">
        <v>107</v>
      </c>
      <c r="V2017" s="3" t="s">
        <v>7709</v>
      </c>
      <c r="AJ2017" s="2"/>
      <c r="AK2017" s="2"/>
      <c r="AL2017" s="2"/>
      <c r="AM2017" s="2"/>
      <c r="AN2017" s="2"/>
    </row>
    <row r="2018" spans="2:40">
      <c r="B2018" s="26">
        <v>4013</v>
      </c>
      <c r="C2018" s="26" t="str">
        <f t="shared" si="248"/>
        <v>Y</v>
      </c>
      <c r="D2018" s="26" t="b">
        <f t="shared" si="249"/>
        <v>1</v>
      </c>
      <c r="E2018" s="26" t="str">
        <f t="shared" si="250"/>
        <v>Y</v>
      </c>
      <c r="F2018" s="24" t="s">
        <v>11006</v>
      </c>
      <c r="G2018" s="2" t="str">
        <f t="shared" si="251"/>
        <v>ConTab_BOM_KP_Baseplates_4013</v>
      </c>
      <c r="H2018" s="8" t="s">
        <v>473</v>
      </c>
      <c r="I2018" s="8"/>
      <c r="J2018" s="8"/>
      <c r="K2018" s="31" t="s">
        <v>7701</v>
      </c>
      <c r="L2018" s="31" t="s">
        <v>7702</v>
      </c>
      <c r="M2018" s="31" t="s">
        <v>7703</v>
      </c>
      <c r="N2018" s="2" t="s">
        <v>7900</v>
      </c>
      <c r="O2018" s="2" t="s">
        <v>7705</v>
      </c>
      <c r="P2018" s="155" t="s">
        <v>7737</v>
      </c>
      <c r="Q2018" s="2" t="s">
        <v>8200</v>
      </c>
      <c r="R2018" s="2">
        <v>96700679</v>
      </c>
      <c r="S2018" s="159" t="s">
        <v>8201</v>
      </c>
      <c r="T2018" s="159">
        <v>1574</v>
      </c>
      <c r="U2018" s="159" t="s">
        <v>107</v>
      </c>
      <c r="V2018" s="3" t="s">
        <v>7709</v>
      </c>
      <c r="AC2018" s="2"/>
      <c r="AD2018" s="2"/>
      <c r="AE2018" s="2"/>
      <c r="AF2018" s="2"/>
      <c r="AG2018" s="2"/>
      <c r="AH2018" s="2"/>
      <c r="AI2018" s="2"/>
      <c r="AJ2018" s="2"/>
      <c r="AK2018" s="2"/>
      <c r="AL2018" s="2"/>
      <c r="AM2018" s="2"/>
      <c r="AN2018" s="2"/>
    </row>
    <row r="2019" spans="2:40">
      <c r="B2019" s="26">
        <v>4014</v>
      </c>
      <c r="C2019" s="26" t="str">
        <f t="shared" si="248"/>
        <v>Y</v>
      </c>
      <c r="D2019" s="26" t="b">
        <f t="shared" si="249"/>
        <v>1</v>
      </c>
      <c r="E2019" s="26" t="str">
        <f t="shared" si="250"/>
        <v>Y</v>
      </c>
      <c r="F2019" s="24" t="s">
        <v>11007</v>
      </c>
      <c r="G2019" s="2" t="str">
        <f t="shared" si="251"/>
        <v>ConTab_BOM_KP_Baseplates_4014</v>
      </c>
      <c r="H2019" s="8" t="s">
        <v>473</v>
      </c>
      <c r="I2019" s="8"/>
      <c r="J2019" s="8"/>
      <c r="K2019" s="31" t="s">
        <v>7701</v>
      </c>
      <c r="L2019" s="31" t="s">
        <v>7702</v>
      </c>
      <c r="M2019" s="31" t="s">
        <v>7703</v>
      </c>
      <c r="N2019" s="2" t="s">
        <v>7903</v>
      </c>
      <c r="O2019" s="2" t="s">
        <v>7705</v>
      </c>
      <c r="P2019" s="155" t="s">
        <v>7737</v>
      </c>
      <c r="Q2019" s="2" t="s">
        <v>8200</v>
      </c>
      <c r="R2019" s="2">
        <v>96700679</v>
      </c>
      <c r="S2019" s="159" t="s">
        <v>8201</v>
      </c>
      <c r="T2019" s="159">
        <v>1574</v>
      </c>
      <c r="U2019" s="159" t="s">
        <v>107</v>
      </c>
      <c r="V2019" s="3" t="s">
        <v>7709</v>
      </c>
      <c r="AC2019" s="2"/>
      <c r="AD2019" s="2"/>
      <c r="AE2019" s="2"/>
      <c r="AF2019" s="2"/>
      <c r="AG2019" s="2"/>
      <c r="AH2019" s="2"/>
      <c r="AI2019" s="2"/>
      <c r="AJ2019" s="2"/>
      <c r="AK2019" s="2"/>
      <c r="AL2019" s="2"/>
      <c r="AM2019" s="2"/>
      <c r="AN2019" s="2"/>
    </row>
    <row r="2020" spans="2:40">
      <c r="B2020" s="26">
        <v>4015</v>
      </c>
      <c r="C2020" s="26" t="str">
        <f t="shared" si="248"/>
        <v>Y</v>
      </c>
      <c r="D2020" s="26" t="b">
        <f t="shared" si="249"/>
        <v>1</v>
      </c>
      <c r="E2020" s="26" t="str">
        <f t="shared" si="250"/>
        <v>Y</v>
      </c>
      <c r="F2020" s="24" t="s">
        <v>11008</v>
      </c>
      <c r="G2020" s="2" t="str">
        <f t="shared" si="251"/>
        <v>ConTab_BOM_KP_Baseplates_4015</v>
      </c>
      <c r="H2020" s="8" t="s">
        <v>473</v>
      </c>
      <c r="I2020" s="8"/>
      <c r="J2020" s="8"/>
      <c r="K2020" s="31" t="s">
        <v>7701</v>
      </c>
      <c r="L2020" s="31" t="s">
        <v>7702</v>
      </c>
      <c r="M2020" s="31" t="s">
        <v>7703</v>
      </c>
      <c r="N2020" s="2" t="s">
        <v>8187</v>
      </c>
      <c r="O2020" s="2" t="s">
        <v>7705</v>
      </c>
      <c r="P2020" s="155" t="s">
        <v>7737</v>
      </c>
      <c r="Q2020" s="2" t="s">
        <v>8204</v>
      </c>
      <c r="R2020" s="2">
        <v>96700680</v>
      </c>
      <c r="S2020" s="159" t="s">
        <v>8205</v>
      </c>
      <c r="T2020" s="159">
        <v>1712</v>
      </c>
      <c r="U2020" s="159" t="s">
        <v>107</v>
      </c>
      <c r="V2020" s="3" t="s">
        <v>7709</v>
      </c>
      <c r="AC2020" s="2"/>
      <c r="AD2020" s="2"/>
      <c r="AE2020" s="2"/>
      <c r="AF2020" s="2"/>
      <c r="AG2020" s="2"/>
      <c r="AH2020" s="2"/>
      <c r="AI2020" s="2"/>
      <c r="AJ2020" s="2"/>
      <c r="AK2020" s="2"/>
      <c r="AL2020" s="2"/>
      <c r="AM2020" s="2"/>
      <c r="AN2020" s="2"/>
    </row>
    <row r="2021" spans="2:40">
      <c r="B2021" s="26">
        <v>4016</v>
      </c>
      <c r="C2021" s="26" t="str">
        <f t="shared" si="248"/>
        <v>Y</v>
      </c>
      <c r="D2021" s="26" t="b">
        <f t="shared" si="249"/>
        <v>1</v>
      </c>
      <c r="E2021" s="26" t="str">
        <f t="shared" si="250"/>
        <v>Y</v>
      </c>
      <c r="F2021" s="24" t="s">
        <v>11009</v>
      </c>
      <c r="G2021" s="2" t="str">
        <f t="shared" si="251"/>
        <v>ConTab_BOM_KP_Baseplates_4016</v>
      </c>
      <c r="H2021" s="8" t="s">
        <v>473</v>
      </c>
      <c r="I2021" s="8"/>
      <c r="J2021" s="8"/>
      <c r="K2021" s="31" t="s">
        <v>7701</v>
      </c>
      <c r="L2021" s="31" t="s">
        <v>7702</v>
      </c>
      <c r="M2021" s="31" t="s">
        <v>7703</v>
      </c>
      <c r="N2021" s="2" t="s">
        <v>8191</v>
      </c>
      <c r="O2021" s="2" t="s">
        <v>7705</v>
      </c>
      <c r="P2021" s="155" t="s">
        <v>7737</v>
      </c>
      <c r="Q2021" s="2" t="s">
        <v>8204</v>
      </c>
      <c r="R2021" s="2">
        <v>96700680</v>
      </c>
      <c r="S2021" s="159" t="s">
        <v>8205</v>
      </c>
      <c r="T2021" s="159">
        <v>1712</v>
      </c>
      <c r="U2021" s="159" t="s">
        <v>107</v>
      </c>
      <c r="V2021" s="3" t="s">
        <v>7709</v>
      </c>
      <c r="AC2021" s="2"/>
      <c r="AD2021" s="2"/>
      <c r="AE2021" s="2"/>
      <c r="AF2021" s="2"/>
      <c r="AG2021" s="2"/>
      <c r="AH2021" s="2"/>
      <c r="AI2021" s="2"/>
      <c r="AJ2021" s="2"/>
      <c r="AK2021" s="2"/>
      <c r="AL2021" s="2"/>
      <c r="AM2021" s="2"/>
      <c r="AN2021" s="2"/>
    </row>
    <row r="2022" spans="2:40">
      <c r="B2022" s="26">
        <v>4025</v>
      </c>
      <c r="C2022" s="26" t="str">
        <f t="shared" si="248"/>
        <v>Y</v>
      </c>
      <c r="D2022" s="26" t="b">
        <f t="shared" si="249"/>
        <v>0</v>
      </c>
      <c r="E2022" s="26" t="str">
        <f t="shared" si="250"/>
        <v>N</v>
      </c>
      <c r="F2022" s="24" t="s">
        <v>11010</v>
      </c>
      <c r="G2022" s="2" t="str">
        <f t="shared" si="251"/>
        <v/>
      </c>
      <c r="H2022" s="8" t="s">
        <v>473</v>
      </c>
      <c r="I2022" s="8"/>
      <c r="J2022" s="8"/>
      <c r="K2022" s="31" t="s">
        <v>7701</v>
      </c>
      <c r="L2022" s="31" t="s">
        <v>7702</v>
      </c>
      <c r="M2022" s="31" t="s">
        <v>7703</v>
      </c>
      <c r="N2022" s="2" t="s">
        <v>7719</v>
      </c>
      <c r="O2022" s="2" t="s">
        <v>7705</v>
      </c>
      <c r="P2022" s="155" t="s">
        <v>7767</v>
      </c>
      <c r="Q2022" s="2" t="s">
        <v>7776</v>
      </c>
      <c r="R2022" s="2">
        <v>96700681</v>
      </c>
      <c r="S2022" s="159" t="s">
        <v>8208</v>
      </c>
      <c r="T2022" s="159">
        <v>1912</v>
      </c>
      <c r="U2022" s="159" t="s">
        <v>107</v>
      </c>
      <c r="V2022" s="3" t="s">
        <v>7709</v>
      </c>
      <c r="AC2022" s="2"/>
      <c r="AD2022" s="2"/>
      <c r="AE2022" s="2"/>
      <c r="AF2022" s="2"/>
      <c r="AG2022" s="2"/>
      <c r="AH2022" s="2"/>
      <c r="AI2022" s="2"/>
      <c r="AJ2022" s="2"/>
      <c r="AK2022" s="2"/>
      <c r="AL2022" s="2"/>
      <c r="AM2022" s="2"/>
    </row>
    <row r="2023" spans="2:40">
      <c r="B2023" s="26">
        <v>4026</v>
      </c>
      <c r="C2023" s="26" t="str">
        <f t="shared" si="248"/>
        <v>Y</v>
      </c>
      <c r="D2023" s="26" t="b">
        <f t="shared" si="249"/>
        <v>0</v>
      </c>
      <c r="E2023" s="26" t="str">
        <f t="shared" si="250"/>
        <v>N</v>
      </c>
      <c r="F2023" s="24" t="s">
        <v>11011</v>
      </c>
      <c r="G2023" s="2" t="str">
        <f t="shared" si="251"/>
        <v/>
      </c>
      <c r="H2023" s="8" t="s">
        <v>473</v>
      </c>
      <c r="I2023" s="8"/>
      <c r="J2023" s="8"/>
      <c r="K2023" s="31" t="s">
        <v>7701</v>
      </c>
      <c r="L2023" s="31" t="s">
        <v>7702</v>
      </c>
      <c r="M2023" s="31" t="s">
        <v>7703</v>
      </c>
      <c r="N2023" s="2" t="s">
        <v>7723</v>
      </c>
      <c r="O2023" s="2" t="s">
        <v>7705</v>
      </c>
      <c r="P2023" s="155" t="s">
        <v>7767</v>
      </c>
      <c r="Q2023" s="2" t="s">
        <v>7776</v>
      </c>
      <c r="R2023" s="2">
        <v>96700681</v>
      </c>
      <c r="S2023" s="159" t="s">
        <v>8208</v>
      </c>
      <c r="T2023" s="159">
        <v>1912</v>
      </c>
      <c r="U2023" s="159" t="s">
        <v>107</v>
      </c>
      <c r="V2023" s="3" t="s">
        <v>7709</v>
      </c>
      <c r="AC2023" s="2"/>
      <c r="AD2023" s="2"/>
      <c r="AE2023" s="2"/>
      <c r="AF2023" s="2"/>
      <c r="AG2023" s="2"/>
      <c r="AH2023" s="2"/>
      <c r="AI2023" s="2"/>
      <c r="AJ2023" s="2"/>
      <c r="AK2023" s="2"/>
      <c r="AL2023" s="2"/>
      <c r="AM2023" s="2"/>
    </row>
    <row r="2024" spans="2:40">
      <c r="B2024" s="26">
        <v>4027</v>
      </c>
      <c r="C2024" s="26" t="str">
        <f t="shared" si="248"/>
        <v>Y</v>
      </c>
      <c r="D2024" s="26" t="b">
        <f t="shared" si="249"/>
        <v>0</v>
      </c>
      <c r="E2024" s="26" t="str">
        <f t="shared" si="250"/>
        <v>N</v>
      </c>
      <c r="F2024" s="24" t="s">
        <v>11012</v>
      </c>
      <c r="G2024" s="2" t="str">
        <f t="shared" si="251"/>
        <v/>
      </c>
      <c r="H2024" s="8" t="s">
        <v>473</v>
      </c>
      <c r="I2024" s="8"/>
      <c r="J2024" s="8"/>
      <c r="K2024" s="31" t="s">
        <v>7701</v>
      </c>
      <c r="L2024" s="31" t="s">
        <v>7702</v>
      </c>
      <c r="M2024" s="31" t="s">
        <v>7703</v>
      </c>
      <c r="N2024" s="2" t="s">
        <v>7725</v>
      </c>
      <c r="O2024" s="2" t="s">
        <v>7705</v>
      </c>
      <c r="P2024" s="155" t="s">
        <v>7767</v>
      </c>
      <c r="Q2024" s="2" t="s">
        <v>7784</v>
      </c>
      <c r="R2024" s="2">
        <v>96700682</v>
      </c>
      <c r="S2024" s="159" t="s">
        <v>8211</v>
      </c>
      <c r="T2024" s="159">
        <v>1983</v>
      </c>
      <c r="U2024" s="159" t="s">
        <v>107</v>
      </c>
      <c r="V2024" s="3" t="s">
        <v>7709</v>
      </c>
      <c r="AC2024" s="2"/>
      <c r="AD2024" s="2"/>
      <c r="AE2024" s="2"/>
      <c r="AF2024" s="2"/>
      <c r="AG2024" s="2"/>
      <c r="AH2024" s="2"/>
      <c r="AI2024" s="2"/>
      <c r="AJ2024" s="2"/>
      <c r="AK2024" s="2"/>
      <c r="AL2024" s="2"/>
      <c r="AM2024" s="2"/>
    </row>
    <row r="2025" spans="2:40">
      <c r="B2025" s="26">
        <v>4028</v>
      </c>
      <c r="C2025" s="26" t="str">
        <f t="shared" si="248"/>
        <v>Y</v>
      </c>
      <c r="D2025" s="26" t="b">
        <f t="shared" si="249"/>
        <v>0</v>
      </c>
      <c r="E2025" s="26" t="str">
        <f t="shared" si="250"/>
        <v>N</v>
      </c>
      <c r="F2025" s="24" t="s">
        <v>11013</v>
      </c>
      <c r="G2025" s="2" t="str">
        <f t="shared" si="251"/>
        <v/>
      </c>
      <c r="H2025" s="8" t="s">
        <v>473</v>
      </c>
      <c r="I2025" s="8"/>
      <c r="J2025" s="8"/>
      <c r="K2025" s="31" t="s">
        <v>7701</v>
      </c>
      <c r="L2025" s="31" t="s">
        <v>7702</v>
      </c>
      <c r="M2025" s="31" t="s">
        <v>7703</v>
      </c>
      <c r="N2025" s="2" t="s">
        <v>7729</v>
      </c>
      <c r="O2025" s="2" t="s">
        <v>7705</v>
      </c>
      <c r="P2025" s="155" t="s">
        <v>7767</v>
      </c>
      <c r="Q2025" s="2" t="s">
        <v>7784</v>
      </c>
      <c r="R2025" s="2">
        <v>96700682</v>
      </c>
      <c r="S2025" s="159" t="s">
        <v>8211</v>
      </c>
      <c r="T2025" s="159">
        <v>1983</v>
      </c>
      <c r="U2025" s="159" t="s">
        <v>107</v>
      </c>
      <c r="V2025" s="3" t="s">
        <v>7709</v>
      </c>
      <c r="AC2025" s="2"/>
      <c r="AD2025" s="2"/>
      <c r="AE2025" s="2"/>
      <c r="AF2025" s="2"/>
      <c r="AG2025" s="2"/>
      <c r="AH2025" s="2"/>
      <c r="AI2025" s="2"/>
      <c r="AJ2025" s="2"/>
      <c r="AK2025" s="2"/>
      <c r="AL2025" s="2"/>
      <c r="AM2025" s="2"/>
    </row>
    <row r="2026" spans="2:40">
      <c r="B2026" s="26">
        <v>4029</v>
      </c>
      <c r="C2026" s="26" t="str">
        <f t="shared" si="248"/>
        <v>Y</v>
      </c>
      <c r="D2026" s="26" t="b">
        <f t="shared" si="249"/>
        <v>0</v>
      </c>
      <c r="E2026" s="26" t="str">
        <f t="shared" si="250"/>
        <v>N</v>
      </c>
      <c r="F2026" s="24" t="s">
        <v>11014</v>
      </c>
      <c r="G2026" s="2" t="str">
        <f t="shared" si="251"/>
        <v/>
      </c>
      <c r="H2026" s="8" t="s">
        <v>473</v>
      </c>
      <c r="I2026" s="8"/>
      <c r="J2026" s="8"/>
      <c r="K2026" s="31" t="s">
        <v>7701</v>
      </c>
      <c r="L2026" s="31" t="s">
        <v>7702</v>
      </c>
      <c r="M2026" s="31" t="s">
        <v>7703</v>
      </c>
      <c r="N2026" s="2" t="s">
        <v>7900</v>
      </c>
      <c r="O2026" s="2" t="s">
        <v>7705</v>
      </c>
      <c r="P2026" s="155" t="s">
        <v>7767</v>
      </c>
      <c r="Q2026" s="2" t="s">
        <v>8214</v>
      </c>
      <c r="R2026" s="2">
        <v>96700683</v>
      </c>
      <c r="S2026" s="159" t="s">
        <v>8215</v>
      </c>
      <c r="T2026" s="159">
        <v>2119</v>
      </c>
      <c r="U2026" s="159" t="s">
        <v>107</v>
      </c>
      <c r="V2026" s="3" t="s">
        <v>7709</v>
      </c>
      <c r="AC2026" s="2"/>
      <c r="AD2026" s="2"/>
      <c r="AE2026" s="2"/>
      <c r="AF2026" s="2"/>
      <c r="AG2026" s="2"/>
      <c r="AH2026" s="2"/>
      <c r="AI2026" s="2"/>
      <c r="AJ2026" s="2"/>
      <c r="AK2026" s="2"/>
      <c r="AL2026" s="2"/>
      <c r="AM2026" s="2"/>
    </row>
    <row r="2027" spans="2:40">
      <c r="B2027" s="26">
        <v>4030</v>
      </c>
      <c r="C2027" s="26" t="str">
        <f t="shared" si="248"/>
        <v>Y</v>
      </c>
      <c r="D2027" s="26" t="b">
        <f t="shared" si="249"/>
        <v>0</v>
      </c>
      <c r="E2027" s="26" t="str">
        <f t="shared" si="250"/>
        <v>N</v>
      </c>
      <c r="F2027" s="24" t="s">
        <v>11015</v>
      </c>
      <c r="G2027" s="2" t="str">
        <f t="shared" si="251"/>
        <v/>
      </c>
      <c r="H2027" s="8" t="s">
        <v>473</v>
      </c>
      <c r="I2027" s="8"/>
      <c r="J2027" s="8"/>
      <c r="K2027" s="31" t="s">
        <v>7701</v>
      </c>
      <c r="L2027" s="31" t="s">
        <v>7702</v>
      </c>
      <c r="M2027" s="31" t="s">
        <v>7703</v>
      </c>
      <c r="N2027" s="2" t="s">
        <v>7903</v>
      </c>
      <c r="O2027" s="2" t="s">
        <v>7705</v>
      </c>
      <c r="P2027" s="155" t="s">
        <v>7767</v>
      </c>
      <c r="Q2027" s="2" t="s">
        <v>8214</v>
      </c>
      <c r="R2027" s="2">
        <v>96700683</v>
      </c>
      <c r="S2027" s="159" t="s">
        <v>8215</v>
      </c>
      <c r="T2027" s="159">
        <v>2119</v>
      </c>
      <c r="U2027" s="159" t="s">
        <v>107</v>
      </c>
      <c r="V2027" s="3" t="s">
        <v>7709</v>
      </c>
      <c r="AC2027" s="2"/>
      <c r="AD2027" s="2"/>
      <c r="AE2027" s="2"/>
      <c r="AF2027" s="2"/>
      <c r="AG2027" s="2"/>
      <c r="AH2027" s="2"/>
      <c r="AI2027" s="2"/>
      <c r="AJ2027" s="2"/>
      <c r="AK2027" s="2"/>
      <c r="AL2027" s="2"/>
      <c r="AM2027" s="2"/>
    </row>
    <row r="2028" spans="2:40">
      <c r="B2028" s="26">
        <v>4031</v>
      </c>
      <c r="C2028" s="26" t="str">
        <f t="shared" si="248"/>
        <v>Y</v>
      </c>
      <c r="D2028" s="26" t="b">
        <f t="shared" si="249"/>
        <v>0</v>
      </c>
      <c r="E2028" s="26" t="str">
        <f t="shared" si="250"/>
        <v>N</v>
      </c>
      <c r="F2028" s="24" t="s">
        <v>11016</v>
      </c>
      <c r="G2028" s="2" t="str">
        <f t="shared" si="251"/>
        <v/>
      </c>
      <c r="H2028" s="8" t="s">
        <v>473</v>
      </c>
      <c r="I2028" s="8"/>
      <c r="J2028" s="8"/>
      <c r="K2028" s="31" t="s">
        <v>7701</v>
      </c>
      <c r="L2028" s="31" t="s">
        <v>7702</v>
      </c>
      <c r="M2028" s="31" t="s">
        <v>7703</v>
      </c>
      <c r="N2028" s="2" t="s">
        <v>8187</v>
      </c>
      <c r="O2028" s="2" t="s">
        <v>7705</v>
      </c>
      <c r="P2028" s="155" t="s">
        <v>7767</v>
      </c>
      <c r="Q2028" s="2" t="s">
        <v>8218</v>
      </c>
      <c r="R2028" s="2">
        <v>96700684</v>
      </c>
      <c r="S2028" s="159" t="s">
        <v>8219</v>
      </c>
      <c r="T2028" s="159">
        <v>2255</v>
      </c>
      <c r="U2028" s="159" t="s">
        <v>107</v>
      </c>
      <c r="V2028" s="3" t="s">
        <v>7709</v>
      </c>
      <c r="AC2028" s="2"/>
      <c r="AD2028" s="2"/>
      <c r="AE2028" s="2"/>
      <c r="AF2028" s="2"/>
      <c r="AG2028" s="2"/>
      <c r="AH2028" s="2"/>
      <c r="AI2028" s="2"/>
      <c r="AJ2028" s="2"/>
      <c r="AK2028" s="2"/>
      <c r="AL2028" s="2"/>
      <c r="AM2028" s="2"/>
    </row>
    <row r="2029" spans="2:40">
      <c r="B2029" s="26">
        <v>4032</v>
      </c>
      <c r="C2029" s="26" t="str">
        <f t="shared" si="248"/>
        <v>Y</v>
      </c>
      <c r="D2029" s="26" t="b">
        <f t="shared" si="249"/>
        <v>0</v>
      </c>
      <c r="E2029" s="26" t="str">
        <f t="shared" si="250"/>
        <v>N</v>
      </c>
      <c r="F2029" s="24" t="s">
        <v>11017</v>
      </c>
      <c r="G2029" s="2" t="str">
        <f t="shared" si="251"/>
        <v/>
      </c>
      <c r="H2029" s="8" t="s">
        <v>473</v>
      </c>
      <c r="I2029" s="8"/>
      <c r="J2029" s="8"/>
      <c r="K2029" s="31" t="s">
        <v>7701</v>
      </c>
      <c r="L2029" s="31" t="s">
        <v>7702</v>
      </c>
      <c r="M2029" s="31" t="s">
        <v>7703</v>
      </c>
      <c r="N2029" s="2" t="s">
        <v>8191</v>
      </c>
      <c r="O2029" s="2" t="s">
        <v>7705</v>
      </c>
      <c r="P2029" s="155" t="s">
        <v>7767</v>
      </c>
      <c r="Q2029" s="2" t="s">
        <v>8218</v>
      </c>
      <c r="R2029" s="2">
        <v>96700684</v>
      </c>
      <c r="S2029" s="159" t="s">
        <v>8219</v>
      </c>
      <c r="T2029" s="159">
        <v>2255</v>
      </c>
      <c r="U2029" s="159" t="s">
        <v>107</v>
      </c>
      <c r="V2029" s="3" t="s">
        <v>7709</v>
      </c>
      <c r="AC2029" s="2"/>
      <c r="AD2029" s="2"/>
      <c r="AE2029" s="2"/>
      <c r="AF2029" s="2"/>
      <c r="AG2029" s="2"/>
      <c r="AH2029" s="2"/>
      <c r="AI2029" s="2"/>
      <c r="AJ2029" s="2"/>
      <c r="AK2029" s="2"/>
      <c r="AL2029" s="2"/>
      <c r="AM2029" s="2"/>
    </row>
    <row r="2030" spans="2:40">
      <c r="B2030" s="26">
        <v>4033</v>
      </c>
      <c r="C2030" s="26" t="str">
        <f t="shared" si="248"/>
        <v>Y</v>
      </c>
      <c r="D2030" s="26" t="b">
        <f t="shared" si="249"/>
        <v>0</v>
      </c>
      <c r="E2030" s="26" t="str">
        <f t="shared" si="250"/>
        <v>N</v>
      </c>
      <c r="F2030" s="24" t="s">
        <v>11018</v>
      </c>
      <c r="G2030" s="2" t="str">
        <f t="shared" si="251"/>
        <v/>
      </c>
      <c r="H2030" s="8" t="s">
        <v>473</v>
      </c>
      <c r="I2030" s="8"/>
      <c r="J2030" s="8"/>
      <c r="K2030" s="31" t="s">
        <v>7701</v>
      </c>
      <c r="L2030" s="31" t="s">
        <v>7702</v>
      </c>
      <c r="M2030" s="31" t="s">
        <v>7703</v>
      </c>
      <c r="N2030" s="2" t="s">
        <v>7719</v>
      </c>
      <c r="O2030" s="2" t="s">
        <v>7705</v>
      </c>
      <c r="P2030" s="155" t="s">
        <v>7788</v>
      </c>
      <c r="Q2030" s="2" t="s">
        <v>8222</v>
      </c>
      <c r="R2030" s="2">
        <v>96700685</v>
      </c>
      <c r="S2030" s="159" t="s">
        <v>8223</v>
      </c>
      <c r="T2030" s="159">
        <v>1912</v>
      </c>
      <c r="U2030" s="159" t="s">
        <v>107</v>
      </c>
      <c r="V2030" s="3" t="s">
        <v>7709</v>
      </c>
      <c r="AC2030" s="2"/>
      <c r="AD2030" s="2"/>
      <c r="AE2030" s="2"/>
      <c r="AF2030" s="2"/>
      <c r="AG2030" s="2"/>
      <c r="AH2030" s="2"/>
      <c r="AI2030" s="2"/>
      <c r="AJ2030" s="2"/>
      <c r="AK2030" s="2"/>
      <c r="AL2030" s="2"/>
      <c r="AM2030" s="2"/>
    </row>
    <row r="2031" spans="2:40">
      <c r="B2031" s="26">
        <v>4034</v>
      </c>
      <c r="C2031" s="26" t="str">
        <f t="shared" si="248"/>
        <v>Y</v>
      </c>
      <c r="D2031" s="26" t="b">
        <f t="shared" si="249"/>
        <v>0</v>
      </c>
      <c r="E2031" s="26" t="str">
        <f t="shared" si="250"/>
        <v>N</v>
      </c>
      <c r="F2031" s="24" t="s">
        <v>11019</v>
      </c>
      <c r="G2031" s="2" t="str">
        <f t="shared" si="251"/>
        <v/>
      </c>
      <c r="H2031" s="8" t="s">
        <v>473</v>
      </c>
      <c r="I2031" s="8"/>
      <c r="J2031" s="8"/>
      <c r="K2031" s="31" t="s">
        <v>7701</v>
      </c>
      <c r="L2031" s="31" t="s">
        <v>7702</v>
      </c>
      <c r="M2031" s="31" t="s">
        <v>7703</v>
      </c>
      <c r="N2031" s="2" t="s">
        <v>7723</v>
      </c>
      <c r="O2031" s="2" t="s">
        <v>7705</v>
      </c>
      <c r="P2031" s="155" t="s">
        <v>7788</v>
      </c>
      <c r="Q2031" s="2" t="s">
        <v>8222</v>
      </c>
      <c r="R2031" s="2">
        <v>96700685</v>
      </c>
      <c r="S2031" s="159" t="s">
        <v>8223</v>
      </c>
      <c r="T2031" s="159">
        <v>1912</v>
      </c>
      <c r="U2031" s="159" t="s">
        <v>107</v>
      </c>
      <c r="V2031" s="3" t="s">
        <v>7709</v>
      </c>
      <c r="AC2031" s="2"/>
      <c r="AD2031" s="2"/>
      <c r="AE2031" s="2"/>
      <c r="AF2031" s="2"/>
      <c r="AG2031" s="2"/>
      <c r="AH2031" s="2"/>
      <c r="AI2031" s="2"/>
      <c r="AJ2031" s="2"/>
      <c r="AK2031" s="2"/>
      <c r="AL2031" s="2"/>
      <c r="AM2031" s="2"/>
    </row>
    <row r="2032" spans="2:40">
      <c r="B2032" s="26">
        <v>4035</v>
      </c>
      <c r="C2032" s="26" t="str">
        <f t="shared" si="248"/>
        <v>Y</v>
      </c>
      <c r="D2032" s="26" t="b">
        <f t="shared" si="249"/>
        <v>0</v>
      </c>
      <c r="E2032" s="26" t="str">
        <f t="shared" si="250"/>
        <v>N</v>
      </c>
      <c r="F2032" s="24" t="s">
        <v>11020</v>
      </c>
      <c r="G2032" s="2" t="str">
        <f t="shared" si="251"/>
        <v/>
      </c>
      <c r="H2032" s="8" t="s">
        <v>473</v>
      </c>
      <c r="I2032" s="8"/>
      <c r="J2032" s="8"/>
      <c r="K2032" s="31" t="s">
        <v>7701</v>
      </c>
      <c r="L2032" s="31" t="s">
        <v>7702</v>
      </c>
      <c r="M2032" s="31" t="s">
        <v>7703</v>
      </c>
      <c r="N2032" s="2" t="s">
        <v>7725</v>
      </c>
      <c r="O2032" s="2" t="s">
        <v>7705</v>
      </c>
      <c r="P2032" s="155" t="s">
        <v>7788</v>
      </c>
      <c r="Q2032" s="2" t="s">
        <v>8222</v>
      </c>
      <c r="R2032" s="2">
        <v>96700686</v>
      </c>
      <c r="S2032" s="159" t="s">
        <v>8226</v>
      </c>
      <c r="T2032" s="159">
        <v>1983</v>
      </c>
      <c r="U2032" s="159" t="s">
        <v>107</v>
      </c>
      <c r="V2032" s="3" t="s">
        <v>7709</v>
      </c>
      <c r="AC2032" s="2"/>
      <c r="AD2032" s="2"/>
      <c r="AE2032" s="2"/>
      <c r="AF2032" s="2"/>
      <c r="AG2032" s="2"/>
      <c r="AH2032" s="2"/>
      <c r="AI2032" s="2"/>
      <c r="AJ2032" s="2"/>
      <c r="AK2032" s="2"/>
      <c r="AL2032" s="2"/>
      <c r="AM2032" s="2"/>
    </row>
    <row r="2033" spans="2:39">
      <c r="B2033" s="26">
        <v>4036</v>
      </c>
      <c r="C2033" s="26" t="str">
        <f t="shared" si="248"/>
        <v>Y</v>
      </c>
      <c r="D2033" s="26" t="b">
        <f t="shared" si="249"/>
        <v>0</v>
      </c>
      <c r="E2033" s="26" t="str">
        <f t="shared" si="250"/>
        <v>N</v>
      </c>
      <c r="F2033" s="24" t="s">
        <v>11021</v>
      </c>
      <c r="G2033" s="2" t="str">
        <f t="shared" si="251"/>
        <v/>
      </c>
      <c r="H2033" s="8" t="s">
        <v>473</v>
      </c>
      <c r="I2033" s="8"/>
      <c r="J2033" s="8"/>
      <c r="K2033" s="31" t="s">
        <v>7701</v>
      </c>
      <c r="L2033" s="31" t="s">
        <v>7702</v>
      </c>
      <c r="M2033" s="31" t="s">
        <v>7703</v>
      </c>
      <c r="N2033" s="2" t="s">
        <v>7729</v>
      </c>
      <c r="O2033" s="2" t="s">
        <v>7705</v>
      </c>
      <c r="P2033" s="155" t="s">
        <v>7788</v>
      </c>
      <c r="Q2033" s="2" t="s">
        <v>8222</v>
      </c>
      <c r="R2033" s="2">
        <v>96700686</v>
      </c>
      <c r="S2033" s="159" t="s">
        <v>8226</v>
      </c>
      <c r="T2033" s="159">
        <v>1983</v>
      </c>
      <c r="U2033" s="159" t="s">
        <v>107</v>
      </c>
      <c r="V2033" s="3" t="s">
        <v>7709</v>
      </c>
      <c r="AC2033" s="2"/>
      <c r="AD2033" s="2"/>
      <c r="AE2033" s="2"/>
      <c r="AF2033" s="2"/>
      <c r="AG2033" s="2"/>
      <c r="AH2033" s="2"/>
      <c r="AI2033" s="2"/>
      <c r="AJ2033" s="2"/>
      <c r="AK2033" s="2"/>
      <c r="AL2033" s="2"/>
      <c r="AM2033" s="2"/>
    </row>
    <row r="2034" spans="2:39">
      <c r="B2034" s="26">
        <v>4037</v>
      </c>
      <c r="C2034" s="26" t="str">
        <f t="shared" si="248"/>
        <v>Y</v>
      </c>
      <c r="D2034" s="26" t="b">
        <f t="shared" si="249"/>
        <v>0</v>
      </c>
      <c r="E2034" s="26" t="str">
        <f t="shared" si="250"/>
        <v>N</v>
      </c>
      <c r="F2034" s="24" t="s">
        <v>11022</v>
      </c>
      <c r="G2034" s="2" t="str">
        <f t="shared" si="251"/>
        <v/>
      </c>
      <c r="H2034" s="8" t="s">
        <v>473</v>
      </c>
      <c r="I2034" s="8"/>
      <c r="J2034" s="8"/>
      <c r="K2034" s="31" t="s">
        <v>7701</v>
      </c>
      <c r="L2034" s="31" t="s">
        <v>7702</v>
      </c>
      <c r="M2034" s="31" t="s">
        <v>7703</v>
      </c>
      <c r="N2034" s="2" t="s">
        <v>7900</v>
      </c>
      <c r="O2034" s="2" t="s">
        <v>7705</v>
      </c>
      <c r="P2034" s="155" t="s">
        <v>7788</v>
      </c>
      <c r="Q2034" s="2" t="s">
        <v>8229</v>
      </c>
      <c r="R2034" s="2">
        <v>96700687</v>
      </c>
      <c r="S2034" s="159" t="s">
        <v>8230</v>
      </c>
      <c r="T2034" s="159">
        <v>2119</v>
      </c>
      <c r="U2034" s="159" t="s">
        <v>107</v>
      </c>
      <c r="V2034" s="3" t="s">
        <v>7709</v>
      </c>
      <c r="AC2034" s="2"/>
      <c r="AD2034" s="2"/>
      <c r="AE2034" s="2"/>
      <c r="AF2034" s="2"/>
      <c r="AG2034" s="2"/>
      <c r="AH2034" s="2"/>
      <c r="AI2034" s="2"/>
      <c r="AJ2034" s="2"/>
      <c r="AK2034" s="2"/>
      <c r="AL2034" s="2"/>
      <c r="AM2034" s="2"/>
    </row>
    <row r="2035" spans="2:39">
      <c r="B2035" s="26">
        <v>4038</v>
      </c>
      <c r="C2035" s="26" t="str">
        <f t="shared" si="248"/>
        <v>Y</v>
      </c>
      <c r="D2035" s="26" t="b">
        <f t="shared" si="249"/>
        <v>0</v>
      </c>
      <c r="E2035" s="26" t="str">
        <f t="shared" si="250"/>
        <v>N</v>
      </c>
      <c r="F2035" s="24" t="s">
        <v>11023</v>
      </c>
      <c r="G2035" s="2" t="str">
        <f t="shared" si="251"/>
        <v/>
      </c>
      <c r="H2035" s="8" t="s">
        <v>473</v>
      </c>
      <c r="I2035" s="8"/>
      <c r="J2035" s="8"/>
      <c r="K2035" s="31" t="s">
        <v>7701</v>
      </c>
      <c r="L2035" s="31" t="s">
        <v>7702</v>
      </c>
      <c r="M2035" s="31" t="s">
        <v>7703</v>
      </c>
      <c r="N2035" s="2" t="s">
        <v>7903</v>
      </c>
      <c r="O2035" s="2" t="s">
        <v>7705</v>
      </c>
      <c r="P2035" s="155" t="s">
        <v>7788</v>
      </c>
      <c r="Q2035" s="2" t="s">
        <v>8229</v>
      </c>
      <c r="R2035" s="2">
        <v>96700687</v>
      </c>
      <c r="S2035" s="159" t="s">
        <v>8230</v>
      </c>
      <c r="T2035" s="159">
        <v>2119</v>
      </c>
      <c r="U2035" s="159" t="s">
        <v>107</v>
      </c>
      <c r="V2035" s="3" t="s">
        <v>7709</v>
      </c>
      <c r="AC2035" s="2"/>
      <c r="AD2035" s="2"/>
      <c r="AE2035" s="2"/>
      <c r="AF2035" s="2"/>
      <c r="AG2035" s="2"/>
      <c r="AH2035" s="2"/>
      <c r="AI2035" s="2"/>
      <c r="AJ2035" s="2"/>
      <c r="AK2035" s="2"/>
      <c r="AL2035" s="2"/>
      <c r="AM2035" s="2"/>
    </row>
    <row r="2036" spans="2:39">
      <c r="B2036" s="26">
        <v>4039</v>
      </c>
      <c r="C2036" s="26" t="str">
        <f t="shared" si="248"/>
        <v>Y</v>
      </c>
      <c r="D2036" s="26" t="b">
        <f t="shared" si="249"/>
        <v>0</v>
      </c>
      <c r="E2036" s="26" t="str">
        <f t="shared" si="250"/>
        <v>N</v>
      </c>
      <c r="F2036" s="24" t="s">
        <v>11024</v>
      </c>
      <c r="G2036" s="2" t="str">
        <f t="shared" si="251"/>
        <v/>
      </c>
      <c r="H2036" s="8" t="s">
        <v>473</v>
      </c>
      <c r="I2036" s="8"/>
      <c r="J2036" s="8"/>
      <c r="K2036" s="31" t="s">
        <v>7701</v>
      </c>
      <c r="L2036" s="31" t="s">
        <v>7702</v>
      </c>
      <c r="M2036" s="31" t="s">
        <v>7703</v>
      </c>
      <c r="N2036" s="2" t="s">
        <v>8187</v>
      </c>
      <c r="O2036" s="2" t="s">
        <v>7705</v>
      </c>
      <c r="P2036" s="155" t="s">
        <v>7788</v>
      </c>
      <c r="Q2036" s="2" t="s">
        <v>8233</v>
      </c>
      <c r="R2036" s="2">
        <v>96700688</v>
      </c>
      <c r="S2036" s="159" t="s">
        <v>8234</v>
      </c>
      <c r="T2036" s="159">
        <v>2255</v>
      </c>
      <c r="U2036" s="159" t="s">
        <v>107</v>
      </c>
      <c r="V2036" s="3" t="s">
        <v>7709</v>
      </c>
      <c r="AC2036" s="2"/>
      <c r="AD2036" s="2"/>
      <c r="AE2036" s="2"/>
      <c r="AF2036" s="2"/>
      <c r="AG2036" s="2"/>
      <c r="AH2036" s="2"/>
      <c r="AI2036" s="2"/>
      <c r="AJ2036" s="2"/>
      <c r="AK2036" s="2"/>
      <c r="AL2036" s="2"/>
      <c r="AM2036" s="2"/>
    </row>
    <row r="2037" spans="2:39">
      <c r="B2037" s="26">
        <v>4040</v>
      </c>
      <c r="C2037" s="26" t="str">
        <f t="shared" si="248"/>
        <v>Y</v>
      </c>
      <c r="D2037" s="26" t="b">
        <f t="shared" si="249"/>
        <v>0</v>
      </c>
      <c r="E2037" s="26" t="str">
        <f t="shared" si="250"/>
        <v>N</v>
      </c>
      <c r="F2037" s="24" t="s">
        <v>11025</v>
      </c>
      <c r="G2037" s="2" t="str">
        <f t="shared" si="251"/>
        <v/>
      </c>
      <c r="H2037" s="8" t="s">
        <v>473</v>
      </c>
      <c r="I2037" s="8"/>
      <c r="J2037" s="8"/>
      <c r="K2037" s="31" t="s">
        <v>7701</v>
      </c>
      <c r="L2037" s="31" t="s">
        <v>7702</v>
      </c>
      <c r="M2037" s="31" t="s">
        <v>7703</v>
      </c>
      <c r="N2037" s="2" t="s">
        <v>8191</v>
      </c>
      <c r="O2037" s="2" t="s">
        <v>7705</v>
      </c>
      <c r="P2037" s="155" t="s">
        <v>7788</v>
      </c>
      <c r="Q2037" s="2" t="s">
        <v>8233</v>
      </c>
      <c r="R2037" s="2">
        <v>96700688</v>
      </c>
      <c r="S2037" s="159" t="s">
        <v>8234</v>
      </c>
      <c r="T2037" s="159">
        <v>2255</v>
      </c>
      <c r="U2037" s="159" t="s">
        <v>107</v>
      </c>
      <c r="V2037" s="3" t="s">
        <v>7709</v>
      </c>
      <c r="AC2037" s="2"/>
      <c r="AD2037" s="2"/>
      <c r="AE2037" s="2"/>
      <c r="AF2037" s="2"/>
      <c r="AG2037" s="2"/>
      <c r="AH2037" s="2"/>
      <c r="AI2037" s="2"/>
      <c r="AJ2037" s="2"/>
      <c r="AK2037" s="2"/>
      <c r="AL2037" s="2"/>
      <c r="AM2037" s="2"/>
    </row>
    <row r="2038" spans="2:39">
      <c r="B2038" s="26">
        <v>4049</v>
      </c>
      <c r="C2038" s="26" t="str">
        <f t="shared" si="248"/>
        <v>Y</v>
      </c>
      <c r="D2038" s="26" t="b">
        <f t="shared" si="249"/>
        <v>1</v>
      </c>
      <c r="E2038" s="26" t="str">
        <f t="shared" si="250"/>
        <v>Y</v>
      </c>
      <c r="F2038" s="24" t="s">
        <v>11026</v>
      </c>
      <c r="G2038" s="2" t="str">
        <f t="shared" si="251"/>
        <v>ConTab_BOM_KP_Baseplates_4049</v>
      </c>
      <c r="H2038" s="8" t="s">
        <v>473</v>
      </c>
      <c r="I2038" s="8"/>
      <c r="J2038" s="8"/>
      <c r="K2038" s="31" t="s">
        <v>7701</v>
      </c>
      <c r="L2038" s="31" t="s">
        <v>7702</v>
      </c>
      <c r="M2038" s="31" t="s">
        <v>7703</v>
      </c>
      <c r="N2038" s="2" t="s">
        <v>7719</v>
      </c>
      <c r="O2038" s="2" t="s">
        <v>7814</v>
      </c>
      <c r="P2038" s="155" t="s">
        <v>7706</v>
      </c>
      <c r="Q2038" s="2" t="s">
        <v>7720</v>
      </c>
      <c r="R2038" s="2" t="s">
        <v>544</v>
      </c>
      <c r="S2038" s="159" t="s">
        <v>8237</v>
      </c>
      <c r="T2038" s="159">
        <v>1560</v>
      </c>
      <c r="U2038" s="159" t="s">
        <v>107</v>
      </c>
      <c r="V2038" s="3" t="s">
        <v>7709</v>
      </c>
      <c r="AC2038" s="2"/>
      <c r="AD2038" s="2"/>
      <c r="AE2038" s="2"/>
      <c r="AF2038" s="2"/>
      <c r="AG2038" s="2"/>
      <c r="AH2038" s="2"/>
      <c r="AI2038" s="2"/>
    </row>
    <row r="2039" spans="2:39">
      <c r="B2039" s="26">
        <v>4050</v>
      </c>
      <c r="C2039" s="26" t="str">
        <f t="shared" si="248"/>
        <v>Y</v>
      </c>
      <c r="D2039" s="26" t="b">
        <f t="shared" si="249"/>
        <v>1</v>
      </c>
      <c r="E2039" s="26" t="str">
        <f t="shared" si="250"/>
        <v>Y</v>
      </c>
      <c r="F2039" s="24" t="s">
        <v>11027</v>
      </c>
      <c r="G2039" s="2" t="str">
        <f t="shared" si="251"/>
        <v>ConTab_BOM_KP_Baseplates_4050</v>
      </c>
      <c r="H2039" s="8" t="s">
        <v>473</v>
      </c>
      <c r="I2039" s="8"/>
      <c r="J2039" s="8"/>
      <c r="K2039" s="31" t="s">
        <v>7701</v>
      </c>
      <c r="L2039" s="31" t="s">
        <v>7702</v>
      </c>
      <c r="M2039" s="31" t="s">
        <v>7703</v>
      </c>
      <c r="N2039" s="2" t="s">
        <v>7723</v>
      </c>
      <c r="O2039" s="2" t="s">
        <v>7814</v>
      </c>
      <c r="P2039" s="155" t="s">
        <v>7706</v>
      </c>
      <c r="Q2039" s="2" t="s">
        <v>7720</v>
      </c>
      <c r="R2039" s="2" t="s">
        <v>544</v>
      </c>
      <c r="S2039" s="159" t="s">
        <v>8237</v>
      </c>
      <c r="T2039" s="159">
        <v>1560</v>
      </c>
      <c r="U2039" s="159" t="s">
        <v>107</v>
      </c>
      <c r="V2039" s="3" t="s">
        <v>7709</v>
      </c>
    </row>
    <row r="2040" spans="2:39">
      <c r="B2040" s="26">
        <v>4051</v>
      </c>
      <c r="C2040" s="26" t="str">
        <f t="shared" si="248"/>
        <v>Y</v>
      </c>
      <c r="D2040" s="26" t="b">
        <f t="shared" si="249"/>
        <v>1</v>
      </c>
      <c r="E2040" s="26" t="str">
        <f t="shared" si="250"/>
        <v>Y</v>
      </c>
      <c r="F2040" s="24" t="s">
        <v>11028</v>
      </c>
      <c r="G2040" s="2" t="str">
        <f t="shared" si="251"/>
        <v>ConTab_BOM_KP_Baseplates_4051</v>
      </c>
      <c r="H2040" s="8" t="s">
        <v>473</v>
      </c>
      <c r="I2040" s="8"/>
      <c r="J2040" s="8"/>
      <c r="K2040" s="31" t="s">
        <v>7701</v>
      </c>
      <c r="L2040" s="31" t="s">
        <v>7702</v>
      </c>
      <c r="M2040" s="31" t="s">
        <v>7703</v>
      </c>
      <c r="N2040" s="2" t="s">
        <v>7725</v>
      </c>
      <c r="O2040" s="2" t="s">
        <v>7814</v>
      </c>
      <c r="P2040" s="155" t="s">
        <v>7706</v>
      </c>
      <c r="Q2040" s="2" t="s">
        <v>7732</v>
      </c>
      <c r="R2040" s="2" t="s">
        <v>544</v>
      </c>
      <c r="S2040" s="159" t="s">
        <v>8240</v>
      </c>
      <c r="T2040" s="159">
        <v>1627</v>
      </c>
      <c r="U2040" s="159" t="s">
        <v>107</v>
      </c>
      <c r="V2040" s="3" t="s">
        <v>7709</v>
      </c>
    </row>
    <row r="2041" spans="2:39">
      <c r="B2041" s="26">
        <v>4052</v>
      </c>
      <c r="C2041" s="26" t="str">
        <f t="shared" si="248"/>
        <v>Y</v>
      </c>
      <c r="D2041" s="26" t="b">
        <f t="shared" si="249"/>
        <v>1</v>
      </c>
      <c r="E2041" s="26" t="str">
        <f t="shared" si="250"/>
        <v>Y</v>
      </c>
      <c r="F2041" s="24" t="s">
        <v>11029</v>
      </c>
      <c r="G2041" s="2" t="str">
        <f t="shared" si="251"/>
        <v>ConTab_BOM_KP_Baseplates_4052</v>
      </c>
      <c r="H2041" s="8" t="s">
        <v>473</v>
      </c>
      <c r="I2041" s="8"/>
      <c r="J2041" s="8"/>
      <c r="K2041" s="31" t="s">
        <v>7701</v>
      </c>
      <c r="L2041" s="31" t="s">
        <v>7702</v>
      </c>
      <c r="M2041" s="31" t="s">
        <v>7703</v>
      </c>
      <c r="N2041" s="2" t="s">
        <v>7729</v>
      </c>
      <c r="O2041" s="2" t="s">
        <v>7814</v>
      </c>
      <c r="P2041" s="155" t="s">
        <v>7706</v>
      </c>
      <c r="Q2041" s="2" t="s">
        <v>7732</v>
      </c>
      <c r="R2041" s="2" t="s">
        <v>544</v>
      </c>
      <c r="S2041" s="159" t="s">
        <v>8240</v>
      </c>
      <c r="T2041" s="159">
        <v>1627</v>
      </c>
      <c r="U2041" s="159" t="s">
        <v>107</v>
      </c>
      <c r="V2041" s="3" t="s">
        <v>7709</v>
      </c>
    </row>
    <row r="2042" spans="2:39">
      <c r="B2042" s="26">
        <v>4053</v>
      </c>
      <c r="C2042" s="26" t="str">
        <f t="shared" si="248"/>
        <v>Y</v>
      </c>
      <c r="D2042" s="26" t="b">
        <f t="shared" si="249"/>
        <v>1</v>
      </c>
      <c r="E2042" s="26" t="str">
        <f t="shared" si="250"/>
        <v>Y</v>
      </c>
      <c r="F2042" s="24" t="s">
        <v>11030</v>
      </c>
      <c r="G2042" s="2" t="str">
        <f t="shared" si="251"/>
        <v>ConTab_BOM_KP_Baseplates_4053</v>
      </c>
      <c r="H2042" s="8" t="s">
        <v>473</v>
      </c>
      <c r="I2042" s="8"/>
      <c r="J2042" s="8"/>
      <c r="K2042" s="31" t="s">
        <v>7701</v>
      </c>
      <c r="L2042" s="31" t="s">
        <v>7702</v>
      </c>
      <c r="M2042" s="31" t="s">
        <v>7703</v>
      </c>
      <c r="N2042" s="2" t="s">
        <v>7900</v>
      </c>
      <c r="O2042" s="2" t="s">
        <v>7814</v>
      </c>
      <c r="P2042" s="155" t="s">
        <v>7706</v>
      </c>
      <c r="Q2042" s="2" t="s">
        <v>8183</v>
      </c>
      <c r="R2042" s="2" t="s">
        <v>544</v>
      </c>
      <c r="S2042" s="159" t="s">
        <v>8243</v>
      </c>
      <c r="T2042" s="159">
        <v>1762</v>
      </c>
      <c r="U2042" s="159" t="s">
        <v>107</v>
      </c>
      <c r="V2042" s="3" t="s">
        <v>7709</v>
      </c>
    </row>
    <row r="2043" spans="2:39">
      <c r="B2043" s="26">
        <v>4054</v>
      </c>
      <c r="C2043" s="26" t="str">
        <f t="shared" si="248"/>
        <v>Y</v>
      </c>
      <c r="D2043" s="26" t="b">
        <f t="shared" si="249"/>
        <v>1</v>
      </c>
      <c r="E2043" s="26" t="str">
        <f t="shared" si="250"/>
        <v>Y</v>
      </c>
      <c r="F2043" s="24" t="s">
        <v>11031</v>
      </c>
      <c r="G2043" s="2" t="str">
        <f t="shared" si="251"/>
        <v>ConTab_BOM_KP_Baseplates_4054</v>
      </c>
      <c r="H2043" s="8" t="s">
        <v>473</v>
      </c>
      <c r="I2043" s="8"/>
      <c r="J2043" s="8"/>
      <c r="K2043" s="31" t="s">
        <v>7701</v>
      </c>
      <c r="L2043" s="31" t="s">
        <v>7702</v>
      </c>
      <c r="M2043" s="31" t="s">
        <v>7703</v>
      </c>
      <c r="N2043" s="2" t="s">
        <v>7903</v>
      </c>
      <c r="O2043" s="2" t="s">
        <v>7814</v>
      </c>
      <c r="P2043" s="155" t="s">
        <v>7706</v>
      </c>
      <c r="Q2043" s="2" t="s">
        <v>8183</v>
      </c>
      <c r="R2043" s="2" t="s">
        <v>544</v>
      </c>
      <c r="S2043" s="159" t="s">
        <v>8243</v>
      </c>
      <c r="T2043" s="159">
        <v>1762</v>
      </c>
      <c r="U2043" s="159" t="s">
        <v>107</v>
      </c>
      <c r="V2043" s="3" t="s">
        <v>7709</v>
      </c>
    </row>
    <row r="2044" spans="2:39">
      <c r="B2044" s="26">
        <v>4055</v>
      </c>
      <c r="C2044" s="26" t="str">
        <f t="shared" si="248"/>
        <v>Y</v>
      </c>
      <c r="D2044" s="26" t="b">
        <f t="shared" si="249"/>
        <v>1</v>
      </c>
      <c r="E2044" s="26" t="str">
        <f t="shared" si="250"/>
        <v>Y</v>
      </c>
      <c r="F2044" s="24" t="s">
        <v>11032</v>
      </c>
      <c r="G2044" s="2" t="str">
        <f t="shared" si="251"/>
        <v>ConTab_BOM_KP_Baseplates_4055</v>
      </c>
      <c r="H2044" s="8" t="s">
        <v>473</v>
      </c>
      <c r="I2044" s="8"/>
      <c r="J2044" s="8"/>
      <c r="K2044" s="31" t="s">
        <v>7701</v>
      </c>
      <c r="L2044" s="31" t="s">
        <v>7702</v>
      </c>
      <c r="M2044" s="31" t="s">
        <v>7703</v>
      </c>
      <c r="N2044" s="2" t="s">
        <v>8187</v>
      </c>
      <c r="O2044" s="2" t="s">
        <v>7814</v>
      </c>
      <c r="P2044" s="155" t="s">
        <v>7706</v>
      </c>
      <c r="Q2044" s="2" t="s">
        <v>8188</v>
      </c>
      <c r="R2044" s="2" t="s">
        <v>544</v>
      </c>
      <c r="S2044" s="159" t="s">
        <v>8246</v>
      </c>
      <c r="T2044" s="159">
        <v>1899</v>
      </c>
      <c r="U2044" s="159" t="s">
        <v>107</v>
      </c>
      <c r="V2044" s="3" t="s">
        <v>7709</v>
      </c>
    </row>
    <row r="2045" spans="2:39">
      <c r="B2045" s="26">
        <v>4056</v>
      </c>
      <c r="C2045" s="26" t="str">
        <f t="shared" si="248"/>
        <v>Y</v>
      </c>
      <c r="D2045" s="26" t="b">
        <f t="shared" si="249"/>
        <v>1</v>
      </c>
      <c r="E2045" s="26" t="str">
        <f t="shared" si="250"/>
        <v>Y</v>
      </c>
      <c r="F2045" s="24" t="s">
        <v>11033</v>
      </c>
      <c r="G2045" s="2" t="str">
        <f t="shared" si="251"/>
        <v>ConTab_BOM_KP_Baseplates_4056</v>
      </c>
      <c r="H2045" s="8" t="s">
        <v>473</v>
      </c>
      <c r="I2045" s="8"/>
      <c r="J2045" s="8"/>
      <c r="K2045" s="31" t="s">
        <v>7701</v>
      </c>
      <c r="L2045" s="31" t="s">
        <v>7702</v>
      </c>
      <c r="M2045" s="31" t="s">
        <v>7703</v>
      </c>
      <c r="N2045" s="2" t="s">
        <v>8191</v>
      </c>
      <c r="O2045" s="2" t="s">
        <v>7814</v>
      </c>
      <c r="P2045" s="155" t="s">
        <v>7706</v>
      </c>
      <c r="Q2045" s="2" t="s">
        <v>8188</v>
      </c>
      <c r="R2045" s="2" t="s">
        <v>544</v>
      </c>
      <c r="S2045" s="159" t="s">
        <v>8246</v>
      </c>
      <c r="T2045" s="159">
        <v>1899</v>
      </c>
      <c r="U2045" s="159" t="s">
        <v>107</v>
      </c>
      <c r="V2045" s="3" t="s">
        <v>7709</v>
      </c>
    </row>
    <row r="2046" spans="2:39">
      <c r="B2046" s="26">
        <v>4057</v>
      </c>
      <c r="C2046" s="26" t="str">
        <f t="shared" si="248"/>
        <v>Y</v>
      </c>
      <c r="D2046" s="26" t="b">
        <f t="shared" si="249"/>
        <v>1</v>
      </c>
      <c r="E2046" s="26" t="str">
        <f t="shared" si="250"/>
        <v>Y</v>
      </c>
      <c r="F2046" s="24" t="s">
        <v>11034</v>
      </c>
      <c r="G2046" s="2" t="str">
        <f t="shared" si="251"/>
        <v>ConTab_BOM_KP_Baseplates_4057</v>
      </c>
      <c r="H2046" s="8" t="s">
        <v>473</v>
      </c>
      <c r="I2046" s="8"/>
      <c r="J2046" s="8"/>
      <c r="K2046" s="31" t="s">
        <v>7701</v>
      </c>
      <c r="L2046" s="31" t="s">
        <v>7702</v>
      </c>
      <c r="M2046" s="31" t="s">
        <v>7703</v>
      </c>
      <c r="N2046" s="2" t="s">
        <v>7719</v>
      </c>
      <c r="O2046" s="2" t="s">
        <v>7814</v>
      </c>
      <c r="P2046" s="155" t="s">
        <v>7737</v>
      </c>
      <c r="Q2046" s="2" t="s">
        <v>8193</v>
      </c>
      <c r="R2046" s="2" t="s">
        <v>544</v>
      </c>
      <c r="S2046" s="159" t="s">
        <v>8249</v>
      </c>
      <c r="T2046" s="159">
        <v>1560</v>
      </c>
      <c r="U2046" s="159" t="s">
        <v>107</v>
      </c>
      <c r="V2046" s="3" t="s">
        <v>7709</v>
      </c>
    </row>
    <row r="2047" spans="2:39">
      <c r="B2047" s="26">
        <v>4058</v>
      </c>
      <c r="C2047" s="26" t="str">
        <f t="shared" si="248"/>
        <v>Y</v>
      </c>
      <c r="D2047" s="26" t="b">
        <f t="shared" si="249"/>
        <v>1</v>
      </c>
      <c r="E2047" s="26" t="str">
        <f t="shared" si="250"/>
        <v>Y</v>
      </c>
      <c r="F2047" s="24" t="s">
        <v>11035</v>
      </c>
      <c r="G2047" s="2" t="str">
        <f t="shared" si="251"/>
        <v>ConTab_BOM_KP_Baseplates_4058</v>
      </c>
      <c r="H2047" s="8" t="s">
        <v>473</v>
      </c>
      <c r="I2047" s="8"/>
      <c r="J2047" s="8"/>
      <c r="K2047" s="31" t="s">
        <v>7701</v>
      </c>
      <c r="L2047" s="31" t="s">
        <v>7702</v>
      </c>
      <c r="M2047" s="31" t="s">
        <v>7703</v>
      </c>
      <c r="N2047" s="2" t="s">
        <v>7723</v>
      </c>
      <c r="O2047" s="2" t="s">
        <v>7814</v>
      </c>
      <c r="P2047" s="155" t="s">
        <v>7737</v>
      </c>
      <c r="Q2047" s="2" t="s">
        <v>8193</v>
      </c>
      <c r="R2047" s="2" t="s">
        <v>544</v>
      </c>
      <c r="S2047" s="159" t="s">
        <v>8249</v>
      </c>
      <c r="T2047" s="159">
        <v>1560</v>
      </c>
      <c r="U2047" s="159" t="s">
        <v>107</v>
      </c>
      <c r="V2047" s="3" t="s">
        <v>7709</v>
      </c>
    </row>
    <row r="2048" spans="2:39">
      <c r="B2048" s="26">
        <v>4059</v>
      </c>
      <c r="C2048" s="26" t="str">
        <f t="shared" si="248"/>
        <v>Y</v>
      </c>
      <c r="D2048" s="26" t="b">
        <f t="shared" si="249"/>
        <v>1</v>
      </c>
      <c r="E2048" s="26" t="str">
        <f t="shared" si="250"/>
        <v>Y</v>
      </c>
      <c r="F2048" s="24" t="s">
        <v>11036</v>
      </c>
      <c r="G2048" s="2" t="str">
        <f t="shared" si="251"/>
        <v>ConTab_BOM_KP_Baseplates_4059</v>
      </c>
      <c r="H2048" s="8" t="s">
        <v>473</v>
      </c>
      <c r="I2048" s="8"/>
      <c r="J2048" s="8"/>
      <c r="K2048" s="31" t="s">
        <v>7701</v>
      </c>
      <c r="L2048" s="31" t="s">
        <v>7702</v>
      </c>
      <c r="M2048" s="31" t="s">
        <v>7703</v>
      </c>
      <c r="N2048" s="2" t="s">
        <v>7725</v>
      </c>
      <c r="O2048" s="2" t="s">
        <v>7814</v>
      </c>
      <c r="P2048" s="155" t="s">
        <v>7737</v>
      </c>
      <c r="Q2048" s="2" t="s">
        <v>8193</v>
      </c>
      <c r="R2048" s="2" t="s">
        <v>544</v>
      </c>
      <c r="S2048" s="159" t="s">
        <v>8252</v>
      </c>
      <c r="T2048" s="159">
        <v>1627</v>
      </c>
      <c r="U2048" s="159" t="s">
        <v>107</v>
      </c>
      <c r="V2048" s="3" t="s">
        <v>7709</v>
      </c>
    </row>
    <row r="2049" spans="2:22">
      <c r="B2049" s="26">
        <v>4060</v>
      </c>
      <c r="C2049" s="26" t="str">
        <f t="shared" si="248"/>
        <v>Y</v>
      </c>
      <c r="D2049" s="26" t="b">
        <f t="shared" si="249"/>
        <v>1</v>
      </c>
      <c r="E2049" s="26" t="str">
        <f t="shared" si="250"/>
        <v>Y</v>
      </c>
      <c r="F2049" s="24" t="s">
        <v>11037</v>
      </c>
      <c r="G2049" s="2" t="str">
        <f t="shared" si="251"/>
        <v>ConTab_BOM_KP_Baseplates_4060</v>
      </c>
      <c r="H2049" s="8" t="s">
        <v>473</v>
      </c>
      <c r="I2049" s="8"/>
      <c r="J2049" s="8"/>
      <c r="K2049" s="31" t="s">
        <v>7701</v>
      </c>
      <c r="L2049" s="31" t="s">
        <v>7702</v>
      </c>
      <c r="M2049" s="31" t="s">
        <v>7703</v>
      </c>
      <c r="N2049" s="2" t="s">
        <v>7729</v>
      </c>
      <c r="O2049" s="2" t="s">
        <v>7814</v>
      </c>
      <c r="P2049" s="155" t="s">
        <v>7737</v>
      </c>
      <c r="Q2049" s="2" t="s">
        <v>8193</v>
      </c>
      <c r="R2049" s="2" t="s">
        <v>544</v>
      </c>
      <c r="S2049" s="159" t="s">
        <v>8252</v>
      </c>
      <c r="T2049" s="159">
        <v>1627</v>
      </c>
      <c r="U2049" s="159" t="s">
        <v>107</v>
      </c>
      <c r="V2049" s="3" t="s">
        <v>7709</v>
      </c>
    </row>
    <row r="2050" spans="2:22">
      <c r="B2050" s="26">
        <v>4061</v>
      </c>
      <c r="C2050" s="26" t="str">
        <f t="shared" si="248"/>
        <v>Y</v>
      </c>
      <c r="D2050" s="26" t="b">
        <f t="shared" si="249"/>
        <v>1</v>
      </c>
      <c r="E2050" s="26" t="str">
        <f t="shared" si="250"/>
        <v>Y</v>
      </c>
      <c r="F2050" s="24" t="s">
        <v>11038</v>
      </c>
      <c r="G2050" s="2" t="str">
        <f t="shared" si="251"/>
        <v>ConTab_BOM_KP_Baseplates_4061</v>
      </c>
      <c r="H2050" s="8" t="s">
        <v>473</v>
      </c>
      <c r="I2050" s="8"/>
      <c r="J2050" s="8"/>
      <c r="K2050" s="31" t="s">
        <v>7701</v>
      </c>
      <c r="L2050" s="31" t="s">
        <v>7702</v>
      </c>
      <c r="M2050" s="31" t="s">
        <v>7703</v>
      </c>
      <c r="N2050" s="2" t="s">
        <v>7900</v>
      </c>
      <c r="O2050" s="2" t="s">
        <v>7814</v>
      </c>
      <c r="P2050" s="155" t="s">
        <v>7737</v>
      </c>
      <c r="Q2050" s="2" t="s">
        <v>8200</v>
      </c>
      <c r="R2050" s="2" t="s">
        <v>544</v>
      </c>
      <c r="S2050" s="159" t="s">
        <v>8255</v>
      </c>
      <c r="T2050" s="159">
        <v>1762</v>
      </c>
      <c r="U2050" s="159" t="s">
        <v>107</v>
      </c>
      <c r="V2050" s="3" t="s">
        <v>7709</v>
      </c>
    </row>
    <row r="2051" spans="2:22">
      <c r="B2051" s="26">
        <v>4062</v>
      </c>
      <c r="C2051" s="26" t="str">
        <f t="shared" si="248"/>
        <v>Y</v>
      </c>
      <c r="D2051" s="26" t="b">
        <f t="shared" si="249"/>
        <v>1</v>
      </c>
      <c r="E2051" s="26" t="str">
        <f t="shared" si="250"/>
        <v>Y</v>
      </c>
      <c r="F2051" s="24" t="s">
        <v>11039</v>
      </c>
      <c r="G2051" s="2" t="str">
        <f t="shared" si="251"/>
        <v>ConTab_BOM_KP_Baseplates_4062</v>
      </c>
      <c r="H2051" s="8" t="s">
        <v>473</v>
      </c>
      <c r="I2051" s="8"/>
      <c r="J2051" s="8"/>
      <c r="K2051" s="31" t="s">
        <v>7701</v>
      </c>
      <c r="L2051" s="31" t="s">
        <v>7702</v>
      </c>
      <c r="M2051" s="31" t="s">
        <v>7703</v>
      </c>
      <c r="N2051" s="2" t="s">
        <v>7903</v>
      </c>
      <c r="O2051" s="2" t="s">
        <v>7814</v>
      </c>
      <c r="P2051" s="155" t="s">
        <v>7737</v>
      </c>
      <c r="Q2051" s="2" t="s">
        <v>8200</v>
      </c>
      <c r="R2051" s="2" t="s">
        <v>544</v>
      </c>
      <c r="S2051" s="159" t="s">
        <v>8255</v>
      </c>
      <c r="T2051" s="159">
        <v>1762</v>
      </c>
      <c r="U2051" s="159" t="s">
        <v>107</v>
      </c>
      <c r="V2051" s="3" t="s">
        <v>7709</v>
      </c>
    </row>
    <row r="2052" spans="2:22">
      <c r="B2052" s="26">
        <v>4063</v>
      </c>
      <c r="C2052" s="26" t="str">
        <f t="shared" si="248"/>
        <v>Y</v>
      </c>
      <c r="D2052" s="26" t="b">
        <f t="shared" si="249"/>
        <v>1</v>
      </c>
      <c r="E2052" s="26" t="str">
        <f t="shared" si="250"/>
        <v>Y</v>
      </c>
      <c r="F2052" s="24" t="s">
        <v>11040</v>
      </c>
      <c r="G2052" s="2" t="str">
        <f t="shared" si="251"/>
        <v>ConTab_BOM_KP_Baseplates_4063</v>
      </c>
      <c r="H2052" s="8" t="s">
        <v>473</v>
      </c>
      <c r="I2052" s="8"/>
      <c r="J2052" s="8"/>
      <c r="K2052" s="31" t="s">
        <v>7701</v>
      </c>
      <c r="L2052" s="31" t="s">
        <v>7702</v>
      </c>
      <c r="M2052" s="31" t="s">
        <v>7703</v>
      </c>
      <c r="N2052" s="2" t="s">
        <v>8187</v>
      </c>
      <c r="O2052" s="2" t="s">
        <v>7814</v>
      </c>
      <c r="P2052" s="155" t="s">
        <v>7737</v>
      </c>
      <c r="Q2052" s="2" t="s">
        <v>8204</v>
      </c>
      <c r="R2052" s="2" t="s">
        <v>544</v>
      </c>
      <c r="S2052" s="159" t="s">
        <v>8258</v>
      </c>
      <c r="T2052" s="159">
        <v>1899</v>
      </c>
      <c r="U2052" s="159" t="s">
        <v>107</v>
      </c>
      <c r="V2052" s="3" t="s">
        <v>7709</v>
      </c>
    </row>
    <row r="2053" spans="2:22">
      <c r="B2053" s="26">
        <v>4064</v>
      </c>
      <c r="C2053" s="26" t="str">
        <f t="shared" si="248"/>
        <v>Y</v>
      </c>
      <c r="D2053" s="26" t="b">
        <f t="shared" si="249"/>
        <v>1</v>
      </c>
      <c r="E2053" s="26" t="str">
        <f t="shared" si="250"/>
        <v>Y</v>
      </c>
      <c r="F2053" s="24" t="s">
        <v>11041</v>
      </c>
      <c r="G2053" s="2" t="str">
        <f t="shared" si="251"/>
        <v>ConTab_BOM_KP_Baseplates_4064</v>
      </c>
      <c r="H2053" s="8" t="s">
        <v>473</v>
      </c>
      <c r="I2053" s="8"/>
      <c r="J2053" s="8"/>
      <c r="K2053" s="31" t="s">
        <v>7701</v>
      </c>
      <c r="L2053" s="31" t="s">
        <v>7702</v>
      </c>
      <c r="M2053" s="31" t="s">
        <v>7703</v>
      </c>
      <c r="N2053" s="2" t="s">
        <v>8191</v>
      </c>
      <c r="O2053" s="2" t="s">
        <v>7814</v>
      </c>
      <c r="P2053" s="155" t="s">
        <v>7737</v>
      </c>
      <c r="Q2053" s="2" t="s">
        <v>8204</v>
      </c>
      <c r="R2053" s="2" t="s">
        <v>544</v>
      </c>
      <c r="S2053" s="159" t="s">
        <v>8258</v>
      </c>
      <c r="T2053" s="159">
        <v>1899</v>
      </c>
      <c r="U2053" s="159" t="s">
        <v>107</v>
      </c>
      <c r="V2053" s="3" t="s">
        <v>7709</v>
      </c>
    </row>
    <row r="2054" spans="2:22">
      <c r="B2054" s="26">
        <v>4073</v>
      </c>
      <c r="C2054" s="26" t="str">
        <f t="shared" si="248"/>
        <v>Y</v>
      </c>
      <c r="D2054" s="26" t="b">
        <f t="shared" si="249"/>
        <v>0</v>
      </c>
      <c r="E2054" s="26" t="str">
        <f t="shared" si="250"/>
        <v>N</v>
      </c>
      <c r="F2054" s="24" t="s">
        <v>11042</v>
      </c>
      <c r="G2054" s="2" t="str">
        <f t="shared" si="251"/>
        <v/>
      </c>
      <c r="H2054" s="8" t="s">
        <v>473</v>
      </c>
      <c r="I2054" s="8"/>
      <c r="J2054" s="8"/>
      <c r="K2054" s="31" t="s">
        <v>7701</v>
      </c>
      <c r="L2054" s="31" t="s">
        <v>7702</v>
      </c>
      <c r="M2054" s="31" t="s">
        <v>7703</v>
      </c>
      <c r="N2054" s="2" t="s">
        <v>7719</v>
      </c>
      <c r="O2054" s="2" t="s">
        <v>7814</v>
      </c>
      <c r="P2054" s="155" t="s">
        <v>7767</v>
      </c>
      <c r="Q2054" s="2" t="s">
        <v>7776</v>
      </c>
      <c r="R2054" s="2" t="s">
        <v>544</v>
      </c>
      <c r="S2054" s="159" t="s">
        <v>8261</v>
      </c>
      <c r="T2054" s="159">
        <v>2107</v>
      </c>
      <c r="U2054" s="159" t="s">
        <v>107</v>
      </c>
      <c r="V2054" s="3" t="s">
        <v>7709</v>
      </c>
    </row>
    <row r="2055" spans="2:22">
      <c r="B2055" s="26">
        <v>4074</v>
      </c>
      <c r="C2055" s="26" t="str">
        <f t="shared" si="248"/>
        <v>Y</v>
      </c>
      <c r="D2055" s="26" t="b">
        <f t="shared" si="249"/>
        <v>0</v>
      </c>
      <c r="E2055" s="26" t="str">
        <f t="shared" si="250"/>
        <v>N</v>
      </c>
      <c r="F2055" s="24" t="s">
        <v>11043</v>
      </c>
      <c r="G2055" s="2" t="str">
        <f t="shared" si="251"/>
        <v/>
      </c>
      <c r="H2055" s="8" t="s">
        <v>473</v>
      </c>
      <c r="I2055" s="8"/>
      <c r="J2055" s="8"/>
      <c r="K2055" s="31" t="s">
        <v>7701</v>
      </c>
      <c r="L2055" s="31" t="s">
        <v>7702</v>
      </c>
      <c r="M2055" s="31" t="s">
        <v>7703</v>
      </c>
      <c r="N2055" s="2" t="s">
        <v>7723</v>
      </c>
      <c r="O2055" s="2" t="s">
        <v>7814</v>
      </c>
      <c r="P2055" s="155" t="s">
        <v>7767</v>
      </c>
      <c r="Q2055" s="2" t="s">
        <v>7776</v>
      </c>
      <c r="R2055" s="2" t="s">
        <v>544</v>
      </c>
      <c r="S2055" s="159" t="s">
        <v>8261</v>
      </c>
      <c r="T2055" s="159">
        <v>2107</v>
      </c>
      <c r="U2055" s="159" t="s">
        <v>107</v>
      </c>
      <c r="V2055" s="3" t="s">
        <v>7709</v>
      </c>
    </row>
    <row r="2056" spans="2:22">
      <c r="B2056" s="26">
        <v>4075</v>
      </c>
      <c r="C2056" s="26" t="str">
        <f t="shared" si="248"/>
        <v>Y</v>
      </c>
      <c r="D2056" s="26" t="b">
        <f t="shared" si="249"/>
        <v>0</v>
      </c>
      <c r="E2056" s="26" t="str">
        <f t="shared" si="250"/>
        <v>N</v>
      </c>
      <c r="F2056" s="24" t="s">
        <v>11044</v>
      </c>
      <c r="G2056" s="2" t="str">
        <f t="shared" si="251"/>
        <v/>
      </c>
      <c r="H2056" s="8" t="s">
        <v>473</v>
      </c>
      <c r="I2056" s="8"/>
      <c r="J2056" s="8"/>
      <c r="K2056" s="31" t="s">
        <v>7701</v>
      </c>
      <c r="L2056" s="31" t="s">
        <v>7702</v>
      </c>
      <c r="M2056" s="31" t="s">
        <v>7703</v>
      </c>
      <c r="N2056" s="2" t="s">
        <v>7725</v>
      </c>
      <c r="O2056" s="2" t="s">
        <v>7814</v>
      </c>
      <c r="P2056" s="155" t="s">
        <v>7767</v>
      </c>
      <c r="Q2056" s="2" t="s">
        <v>7784</v>
      </c>
      <c r="R2056" s="2" t="s">
        <v>544</v>
      </c>
      <c r="S2056" s="159" t="s">
        <v>8264</v>
      </c>
      <c r="T2056" s="159">
        <v>2172</v>
      </c>
      <c r="U2056" s="159" t="s">
        <v>107</v>
      </c>
      <c r="V2056" s="3" t="s">
        <v>7709</v>
      </c>
    </row>
    <row r="2057" spans="2:22">
      <c r="B2057" s="26">
        <v>4076</v>
      </c>
      <c r="C2057" s="26" t="str">
        <f t="shared" ref="C2057:C2088" si="252">IF(K2057 = "BaseplateSteel","Y","N")</f>
        <v>Y</v>
      </c>
      <c r="D2057" s="26" t="b">
        <f t="shared" ref="D2057:D2088" si="253">OR(P2057 = "Woods_Sureflex", P2057 = "Falk_T10_Grid")</f>
        <v>0</v>
      </c>
      <c r="E2057" s="26" t="str">
        <f t="shared" ref="E2057:E2088" si="254">IF(AND(C2057="Y", D2057=TRUE),"Y","N")</f>
        <v>N</v>
      </c>
      <c r="F2057" s="24" t="s">
        <v>11045</v>
      </c>
      <c r="G2057" s="2" t="str">
        <f t="shared" ref="G2057:G2088" si="255">IF(E2057="Y",F2057,"")</f>
        <v/>
      </c>
      <c r="H2057" s="8" t="s">
        <v>473</v>
      </c>
      <c r="I2057" s="8"/>
      <c r="J2057" s="8"/>
      <c r="K2057" s="31" t="s">
        <v>7701</v>
      </c>
      <c r="L2057" s="31" t="s">
        <v>7702</v>
      </c>
      <c r="M2057" s="31" t="s">
        <v>7703</v>
      </c>
      <c r="N2057" s="2" t="s">
        <v>7729</v>
      </c>
      <c r="O2057" s="2" t="s">
        <v>7814</v>
      </c>
      <c r="P2057" s="155" t="s">
        <v>7767</v>
      </c>
      <c r="Q2057" s="2" t="s">
        <v>7784</v>
      </c>
      <c r="R2057" s="2" t="s">
        <v>544</v>
      </c>
      <c r="S2057" s="159" t="s">
        <v>8264</v>
      </c>
      <c r="T2057" s="159">
        <v>2172</v>
      </c>
      <c r="U2057" s="159" t="s">
        <v>107</v>
      </c>
      <c r="V2057" s="3" t="s">
        <v>7709</v>
      </c>
    </row>
    <row r="2058" spans="2:22">
      <c r="B2058" s="26">
        <v>4077</v>
      </c>
      <c r="C2058" s="26" t="str">
        <f t="shared" si="252"/>
        <v>Y</v>
      </c>
      <c r="D2058" s="26" t="b">
        <f t="shared" si="253"/>
        <v>0</v>
      </c>
      <c r="E2058" s="26" t="str">
        <f t="shared" si="254"/>
        <v>N</v>
      </c>
      <c r="F2058" s="24" t="s">
        <v>11046</v>
      </c>
      <c r="G2058" s="2" t="str">
        <f t="shared" si="255"/>
        <v/>
      </c>
      <c r="H2058" s="8" t="s">
        <v>473</v>
      </c>
      <c r="I2058" s="8"/>
      <c r="J2058" s="8"/>
      <c r="K2058" s="31" t="s">
        <v>7701</v>
      </c>
      <c r="L2058" s="31" t="s">
        <v>7702</v>
      </c>
      <c r="M2058" s="31" t="s">
        <v>7703</v>
      </c>
      <c r="N2058" s="2" t="s">
        <v>7900</v>
      </c>
      <c r="O2058" s="2" t="s">
        <v>7814</v>
      </c>
      <c r="P2058" s="155" t="s">
        <v>7767</v>
      </c>
      <c r="Q2058" s="2" t="s">
        <v>8214</v>
      </c>
      <c r="R2058" s="2" t="s">
        <v>544</v>
      </c>
      <c r="S2058" s="159" t="s">
        <v>8267</v>
      </c>
      <c r="T2058" s="159">
        <v>2309</v>
      </c>
      <c r="U2058" s="159" t="s">
        <v>107</v>
      </c>
      <c r="V2058" s="3" t="s">
        <v>7709</v>
      </c>
    </row>
    <row r="2059" spans="2:22">
      <c r="B2059" s="26">
        <v>4078</v>
      </c>
      <c r="C2059" s="26" t="str">
        <f t="shared" si="252"/>
        <v>Y</v>
      </c>
      <c r="D2059" s="26" t="b">
        <f t="shared" si="253"/>
        <v>0</v>
      </c>
      <c r="E2059" s="26" t="str">
        <f t="shared" si="254"/>
        <v>N</v>
      </c>
      <c r="F2059" s="24" t="s">
        <v>11047</v>
      </c>
      <c r="G2059" s="2" t="str">
        <f t="shared" si="255"/>
        <v/>
      </c>
      <c r="H2059" s="8" t="s">
        <v>473</v>
      </c>
      <c r="I2059" s="8"/>
      <c r="J2059" s="8"/>
      <c r="K2059" s="31" t="s">
        <v>7701</v>
      </c>
      <c r="L2059" s="31" t="s">
        <v>7702</v>
      </c>
      <c r="M2059" s="31" t="s">
        <v>7703</v>
      </c>
      <c r="N2059" s="2" t="s">
        <v>7903</v>
      </c>
      <c r="O2059" s="2" t="s">
        <v>7814</v>
      </c>
      <c r="P2059" s="155" t="s">
        <v>7767</v>
      </c>
      <c r="Q2059" s="2" t="s">
        <v>8214</v>
      </c>
      <c r="R2059" s="2" t="s">
        <v>544</v>
      </c>
      <c r="S2059" s="159" t="s">
        <v>8267</v>
      </c>
      <c r="T2059" s="159">
        <v>2309</v>
      </c>
      <c r="U2059" s="159" t="s">
        <v>107</v>
      </c>
      <c r="V2059" s="3" t="s">
        <v>7709</v>
      </c>
    </row>
    <row r="2060" spans="2:22">
      <c r="B2060" s="26">
        <v>4079</v>
      </c>
      <c r="C2060" s="26" t="str">
        <f t="shared" si="252"/>
        <v>Y</v>
      </c>
      <c r="D2060" s="26" t="b">
        <f t="shared" si="253"/>
        <v>0</v>
      </c>
      <c r="E2060" s="26" t="str">
        <f t="shared" si="254"/>
        <v>N</v>
      </c>
      <c r="F2060" s="24" t="s">
        <v>11048</v>
      </c>
      <c r="G2060" s="2" t="str">
        <f t="shared" si="255"/>
        <v/>
      </c>
      <c r="H2060" s="8" t="s">
        <v>473</v>
      </c>
      <c r="I2060" s="8"/>
      <c r="J2060" s="8"/>
      <c r="K2060" s="31" t="s">
        <v>7701</v>
      </c>
      <c r="L2060" s="31" t="s">
        <v>7702</v>
      </c>
      <c r="M2060" s="31" t="s">
        <v>7703</v>
      </c>
      <c r="N2060" s="2" t="s">
        <v>8187</v>
      </c>
      <c r="O2060" s="2" t="s">
        <v>7814</v>
      </c>
      <c r="P2060" s="155" t="s">
        <v>7767</v>
      </c>
      <c r="Q2060" s="2" t="s">
        <v>8218</v>
      </c>
      <c r="R2060" s="2" t="s">
        <v>544</v>
      </c>
      <c r="S2060" s="159" t="s">
        <v>8270</v>
      </c>
      <c r="T2060" s="159">
        <v>2445</v>
      </c>
      <c r="U2060" s="159" t="s">
        <v>107</v>
      </c>
      <c r="V2060" s="3" t="s">
        <v>7709</v>
      </c>
    </row>
    <row r="2061" spans="2:22">
      <c r="B2061" s="26">
        <v>4080</v>
      </c>
      <c r="C2061" s="26" t="str">
        <f t="shared" si="252"/>
        <v>Y</v>
      </c>
      <c r="D2061" s="26" t="b">
        <f t="shared" si="253"/>
        <v>0</v>
      </c>
      <c r="E2061" s="26" t="str">
        <f t="shared" si="254"/>
        <v>N</v>
      </c>
      <c r="F2061" s="24" t="s">
        <v>11049</v>
      </c>
      <c r="G2061" s="2" t="str">
        <f t="shared" si="255"/>
        <v/>
      </c>
      <c r="H2061" s="8" t="s">
        <v>473</v>
      </c>
      <c r="I2061" s="8"/>
      <c r="J2061" s="8"/>
      <c r="K2061" s="31" t="s">
        <v>7701</v>
      </c>
      <c r="L2061" s="31" t="s">
        <v>7702</v>
      </c>
      <c r="M2061" s="31" t="s">
        <v>7703</v>
      </c>
      <c r="N2061" s="2" t="s">
        <v>8191</v>
      </c>
      <c r="O2061" s="2" t="s">
        <v>7814</v>
      </c>
      <c r="P2061" s="155" t="s">
        <v>7767</v>
      </c>
      <c r="Q2061" s="2" t="s">
        <v>8218</v>
      </c>
      <c r="R2061" s="2" t="s">
        <v>544</v>
      </c>
      <c r="S2061" s="159" t="s">
        <v>8270</v>
      </c>
      <c r="T2061" s="159">
        <v>2445</v>
      </c>
      <c r="U2061" s="159" t="s">
        <v>107</v>
      </c>
      <c r="V2061" s="3" t="s">
        <v>7709</v>
      </c>
    </row>
    <row r="2062" spans="2:22">
      <c r="B2062" s="26">
        <v>4081</v>
      </c>
      <c r="C2062" s="26" t="str">
        <f t="shared" si="252"/>
        <v>Y</v>
      </c>
      <c r="D2062" s="26" t="b">
        <f t="shared" si="253"/>
        <v>0</v>
      </c>
      <c r="E2062" s="26" t="str">
        <f t="shared" si="254"/>
        <v>N</v>
      </c>
      <c r="F2062" s="24" t="s">
        <v>11050</v>
      </c>
      <c r="G2062" s="2" t="str">
        <f t="shared" si="255"/>
        <v/>
      </c>
      <c r="H2062" s="8" t="s">
        <v>473</v>
      </c>
      <c r="I2062" s="8"/>
      <c r="J2062" s="8"/>
      <c r="K2062" s="31" t="s">
        <v>7701</v>
      </c>
      <c r="L2062" s="31" t="s">
        <v>7702</v>
      </c>
      <c r="M2062" s="31" t="s">
        <v>7703</v>
      </c>
      <c r="N2062" s="2" t="s">
        <v>7719</v>
      </c>
      <c r="O2062" s="2" t="s">
        <v>7814</v>
      </c>
      <c r="P2062" s="155" t="s">
        <v>7788</v>
      </c>
      <c r="Q2062" s="2" t="s">
        <v>8222</v>
      </c>
      <c r="R2062" s="2" t="s">
        <v>544</v>
      </c>
      <c r="S2062" s="159" t="s">
        <v>8273</v>
      </c>
      <c r="T2062" s="159">
        <v>2107</v>
      </c>
      <c r="U2062" s="159" t="s">
        <v>107</v>
      </c>
      <c r="V2062" s="3" t="s">
        <v>7709</v>
      </c>
    </row>
    <row r="2063" spans="2:22">
      <c r="B2063" s="26">
        <v>4082</v>
      </c>
      <c r="C2063" s="26" t="str">
        <f t="shared" si="252"/>
        <v>Y</v>
      </c>
      <c r="D2063" s="26" t="b">
        <f t="shared" si="253"/>
        <v>0</v>
      </c>
      <c r="E2063" s="26" t="str">
        <f t="shared" si="254"/>
        <v>N</v>
      </c>
      <c r="F2063" s="24" t="s">
        <v>11051</v>
      </c>
      <c r="G2063" s="2" t="str">
        <f t="shared" si="255"/>
        <v/>
      </c>
      <c r="H2063" s="8" t="s">
        <v>473</v>
      </c>
      <c r="I2063" s="8"/>
      <c r="J2063" s="8"/>
      <c r="K2063" s="31" t="s">
        <v>7701</v>
      </c>
      <c r="L2063" s="31" t="s">
        <v>7702</v>
      </c>
      <c r="M2063" s="31" t="s">
        <v>7703</v>
      </c>
      <c r="N2063" s="2" t="s">
        <v>7723</v>
      </c>
      <c r="O2063" s="2" t="s">
        <v>7814</v>
      </c>
      <c r="P2063" s="155" t="s">
        <v>7788</v>
      </c>
      <c r="Q2063" s="2" t="s">
        <v>8222</v>
      </c>
      <c r="R2063" s="2" t="s">
        <v>544</v>
      </c>
      <c r="S2063" s="159" t="s">
        <v>8273</v>
      </c>
      <c r="T2063" s="159">
        <v>2107</v>
      </c>
      <c r="U2063" s="159" t="s">
        <v>107</v>
      </c>
      <c r="V2063" s="3" t="s">
        <v>7709</v>
      </c>
    </row>
    <row r="2064" spans="2:22">
      <c r="B2064" s="26">
        <v>4083</v>
      </c>
      <c r="C2064" s="26" t="str">
        <f t="shared" si="252"/>
        <v>Y</v>
      </c>
      <c r="D2064" s="26" t="b">
        <f t="shared" si="253"/>
        <v>0</v>
      </c>
      <c r="E2064" s="26" t="str">
        <f t="shared" si="254"/>
        <v>N</v>
      </c>
      <c r="F2064" s="24" t="s">
        <v>11052</v>
      </c>
      <c r="G2064" s="2" t="str">
        <f t="shared" si="255"/>
        <v/>
      </c>
      <c r="H2064" s="8" t="s">
        <v>473</v>
      </c>
      <c r="I2064" s="8"/>
      <c r="J2064" s="8"/>
      <c r="K2064" s="31" t="s">
        <v>7701</v>
      </c>
      <c r="L2064" s="31" t="s">
        <v>7702</v>
      </c>
      <c r="M2064" s="31" t="s">
        <v>7703</v>
      </c>
      <c r="N2064" s="2" t="s">
        <v>7725</v>
      </c>
      <c r="O2064" s="2" t="s">
        <v>7814</v>
      </c>
      <c r="P2064" s="155" t="s">
        <v>7788</v>
      </c>
      <c r="Q2064" s="2" t="s">
        <v>8222</v>
      </c>
      <c r="R2064" s="2" t="s">
        <v>544</v>
      </c>
      <c r="S2064" s="159" t="s">
        <v>8276</v>
      </c>
      <c r="T2064" s="159">
        <v>2172</v>
      </c>
      <c r="U2064" s="159" t="s">
        <v>107</v>
      </c>
      <c r="V2064" s="3" t="s">
        <v>7709</v>
      </c>
    </row>
    <row r="2065" spans="2:23">
      <c r="B2065" s="26">
        <v>4084</v>
      </c>
      <c r="C2065" s="26" t="str">
        <f t="shared" si="252"/>
        <v>Y</v>
      </c>
      <c r="D2065" s="26" t="b">
        <f t="shared" si="253"/>
        <v>0</v>
      </c>
      <c r="E2065" s="26" t="str">
        <f t="shared" si="254"/>
        <v>N</v>
      </c>
      <c r="F2065" s="24" t="s">
        <v>11053</v>
      </c>
      <c r="G2065" s="2" t="str">
        <f t="shared" si="255"/>
        <v/>
      </c>
      <c r="H2065" s="8" t="s">
        <v>473</v>
      </c>
      <c r="I2065" s="8"/>
      <c r="J2065" s="8"/>
      <c r="K2065" s="31" t="s">
        <v>7701</v>
      </c>
      <c r="L2065" s="31" t="s">
        <v>7702</v>
      </c>
      <c r="M2065" s="31" t="s">
        <v>7703</v>
      </c>
      <c r="N2065" s="2" t="s">
        <v>7729</v>
      </c>
      <c r="O2065" s="2" t="s">
        <v>7814</v>
      </c>
      <c r="P2065" s="155" t="s">
        <v>7788</v>
      </c>
      <c r="Q2065" s="2" t="s">
        <v>8222</v>
      </c>
      <c r="R2065" s="2" t="s">
        <v>544</v>
      </c>
      <c r="S2065" s="159" t="s">
        <v>8276</v>
      </c>
      <c r="T2065" s="159">
        <v>2172</v>
      </c>
      <c r="U2065" s="159" t="s">
        <v>107</v>
      </c>
      <c r="V2065" s="3" t="s">
        <v>7709</v>
      </c>
    </row>
    <row r="2066" spans="2:23">
      <c r="B2066" s="26">
        <v>4085</v>
      </c>
      <c r="C2066" s="26" t="str">
        <f t="shared" si="252"/>
        <v>Y</v>
      </c>
      <c r="D2066" s="26" t="b">
        <f t="shared" si="253"/>
        <v>0</v>
      </c>
      <c r="E2066" s="26" t="str">
        <f t="shared" si="254"/>
        <v>N</v>
      </c>
      <c r="F2066" s="24" t="s">
        <v>11054</v>
      </c>
      <c r="G2066" s="2" t="str">
        <f t="shared" si="255"/>
        <v/>
      </c>
      <c r="H2066" s="8" t="s">
        <v>473</v>
      </c>
      <c r="I2066" s="8"/>
      <c r="J2066" s="8"/>
      <c r="K2066" s="31" t="s">
        <v>7701</v>
      </c>
      <c r="L2066" s="31" t="s">
        <v>7702</v>
      </c>
      <c r="M2066" s="31" t="s">
        <v>7703</v>
      </c>
      <c r="N2066" s="2" t="s">
        <v>7900</v>
      </c>
      <c r="O2066" s="2" t="s">
        <v>7814</v>
      </c>
      <c r="P2066" s="155" t="s">
        <v>7788</v>
      </c>
      <c r="Q2066" s="2" t="s">
        <v>8229</v>
      </c>
      <c r="R2066" s="2" t="s">
        <v>544</v>
      </c>
      <c r="S2066" s="159" t="s">
        <v>8279</v>
      </c>
      <c r="T2066" s="159">
        <v>2309</v>
      </c>
      <c r="U2066" s="159" t="s">
        <v>107</v>
      </c>
      <c r="V2066" s="3" t="s">
        <v>7709</v>
      </c>
    </row>
    <row r="2067" spans="2:23">
      <c r="B2067" s="26">
        <v>4086</v>
      </c>
      <c r="C2067" s="26" t="str">
        <f t="shared" si="252"/>
        <v>Y</v>
      </c>
      <c r="D2067" s="26" t="b">
        <f t="shared" si="253"/>
        <v>0</v>
      </c>
      <c r="E2067" s="26" t="str">
        <f t="shared" si="254"/>
        <v>N</v>
      </c>
      <c r="F2067" s="24" t="s">
        <v>11055</v>
      </c>
      <c r="G2067" s="2" t="str">
        <f t="shared" si="255"/>
        <v/>
      </c>
      <c r="H2067" s="8" t="s">
        <v>473</v>
      </c>
      <c r="I2067" s="8"/>
      <c r="J2067" s="8"/>
      <c r="K2067" s="31" t="s">
        <v>7701</v>
      </c>
      <c r="L2067" s="31" t="s">
        <v>7702</v>
      </c>
      <c r="M2067" s="31" t="s">
        <v>7703</v>
      </c>
      <c r="N2067" s="2" t="s">
        <v>7903</v>
      </c>
      <c r="O2067" s="2" t="s">
        <v>7814</v>
      </c>
      <c r="P2067" s="155" t="s">
        <v>7788</v>
      </c>
      <c r="Q2067" s="2" t="s">
        <v>8229</v>
      </c>
      <c r="R2067" s="2" t="s">
        <v>544</v>
      </c>
      <c r="S2067" s="159" t="s">
        <v>8279</v>
      </c>
      <c r="T2067" s="159">
        <v>2309</v>
      </c>
      <c r="U2067" s="159" t="s">
        <v>107</v>
      </c>
      <c r="V2067" s="3" t="s">
        <v>7709</v>
      </c>
    </row>
    <row r="2068" spans="2:23">
      <c r="B2068" s="26">
        <v>4087</v>
      </c>
      <c r="C2068" s="26" t="str">
        <f t="shared" si="252"/>
        <v>Y</v>
      </c>
      <c r="D2068" s="26" t="b">
        <f t="shared" si="253"/>
        <v>0</v>
      </c>
      <c r="E2068" s="26" t="str">
        <f t="shared" si="254"/>
        <v>N</v>
      </c>
      <c r="F2068" s="24" t="s">
        <v>11056</v>
      </c>
      <c r="G2068" s="2" t="str">
        <f t="shared" si="255"/>
        <v/>
      </c>
      <c r="H2068" s="8" t="s">
        <v>473</v>
      </c>
      <c r="I2068" s="8"/>
      <c r="J2068" s="8"/>
      <c r="K2068" s="31" t="s">
        <v>7701</v>
      </c>
      <c r="L2068" s="31" t="s">
        <v>7702</v>
      </c>
      <c r="M2068" s="31" t="s">
        <v>7703</v>
      </c>
      <c r="N2068" s="2" t="s">
        <v>8187</v>
      </c>
      <c r="O2068" s="2" t="s">
        <v>7814</v>
      </c>
      <c r="P2068" s="155" t="s">
        <v>7788</v>
      </c>
      <c r="Q2068" s="2" t="s">
        <v>8233</v>
      </c>
      <c r="R2068" s="2" t="s">
        <v>544</v>
      </c>
      <c r="S2068" s="159" t="s">
        <v>8282</v>
      </c>
      <c r="T2068" s="159">
        <v>2445</v>
      </c>
      <c r="U2068" s="159" t="s">
        <v>107</v>
      </c>
      <c r="V2068" s="3" t="s">
        <v>7709</v>
      </c>
    </row>
    <row r="2069" spans="2:23">
      <c r="B2069" s="26">
        <v>4088</v>
      </c>
      <c r="C2069" s="26" t="str">
        <f t="shared" si="252"/>
        <v>Y</v>
      </c>
      <c r="D2069" s="26" t="b">
        <f t="shared" si="253"/>
        <v>0</v>
      </c>
      <c r="E2069" s="26" t="str">
        <f t="shared" si="254"/>
        <v>N</v>
      </c>
      <c r="F2069" s="24" t="s">
        <v>11057</v>
      </c>
      <c r="G2069" s="2" t="str">
        <f t="shared" si="255"/>
        <v/>
      </c>
      <c r="H2069" s="8" t="s">
        <v>473</v>
      </c>
      <c r="I2069" s="8"/>
      <c r="J2069" s="8"/>
      <c r="K2069" s="31" t="s">
        <v>7701</v>
      </c>
      <c r="L2069" s="31" t="s">
        <v>7702</v>
      </c>
      <c r="M2069" s="31" t="s">
        <v>7703</v>
      </c>
      <c r="N2069" s="2" t="s">
        <v>8191</v>
      </c>
      <c r="O2069" s="2" t="s">
        <v>7814</v>
      </c>
      <c r="P2069" s="155" t="s">
        <v>7788</v>
      </c>
      <c r="Q2069" s="2" t="s">
        <v>8233</v>
      </c>
      <c r="R2069" s="2" t="s">
        <v>544</v>
      </c>
      <c r="S2069" s="159" t="s">
        <v>8282</v>
      </c>
      <c r="T2069" s="159">
        <v>2445</v>
      </c>
      <c r="U2069" s="159" t="s">
        <v>107</v>
      </c>
      <c r="V2069" s="3" t="s">
        <v>7709</v>
      </c>
    </row>
    <row r="2070" spans="2:23">
      <c r="B2070" s="26">
        <v>4121</v>
      </c>
      <c r="C2070" s="26" t="str">
        <f t="shared" si="252"/>
        <v>N</v>
      </c>
      <c r="D2070" s="26" t="b">
        <f t="shared" si="253"/>
        <v>0</v>
      </c>
      <c r="E2070" s="26" t="str">
        <f t="shared" si="254"/>
        <v>N</v>
      </c>
      <c r="F2070" s="24" t="s">
        <v>11058</v>
      </c>
      <c r="G2070" s="2" t="str">
        <f t="shared" si="255"/>
        <v/>
      </c>
      <c r="H2070" s="8" t="s">
        <v>473</v>
      </c>
      <c r="I2070" s="8"/>
      <c r="J2070" s="8"/>
      <c r="K2070" s="8" t="s">
        <v>7887</v>
      </c>
      <c r="L2070" s="8" t="s">
        <v>7887</v>
      </c>
      <c r="M2070" s="31" t="s">
        <v>7888</v>
      </c>
      <c r="P2070" s="155"/>
      <c r="R2070" s="2" t="s">
        <v>544</v>
      </c>
      <c r="S2070" s="25" t="s">
        <v>8285</v>
      </c>
      <c r="T2070" s="159">
        <v>0</v>
      </c>
      <c r="U2070" s="159" t="s">
        <v>14326</v>
      </c>
      <c r="V2070" s="3" t="s">
        <v>552</v>
      </c>
    </row>
    <row r="2071" spans="2:23">
      <c r="B2071" s="26">
        <v>4122</v>
      </c>
      <c r="C2071" s="26" t="str">
        <f t="shared" si="252"/>
        <v>Y</v>
      </c>
      <c r="D2071" s="26" t="b">
        <f t="shared" si="253"/>
        <v>1</v>
      </c>
      <c r="E2071" s="26" t="str">
        <f t="shared" si="254"/>
        <v>Y</v>
      </c>
      <c r="F2071" s="24" t="s">
        <v>11059</v>
      </c>
      <c r="G2071" s="2" t="str">
        <f t="shared" si="255"/>
        <v>ConTab_BOM_KP_Baseplates_4122</v>
      </c>
      <c r="H2071" s="16" t="s">
        <v>477</v>
      </c>
      <c r="I2071" s="16"/>
      <c r="J2071" s="16"/>
      <c r="K2071" s="31" t="s">
        <v>7701</v>
      </c>
      <c r="L2071" s="31" t="s">
        <v>7702</v>
      </c>
      <c r="M2071" s="31" t="s">
        <v>7703</v>
      </c>
      <c r="N2071" s="2" t="s">
        <v>7725</v>
      </c>
      <c r="O2071" s="2" t="s">
        <v>7705</v>
      </c>
      <c r="P2071" s="155" t="s">
        <v>7706</v>
      </c>
      <c r="Q2071" s="2" t="s">
        <v>7726</v>
      </c>
      <c r="R2071" s="2">
        <v>96700721</v>
      </c>
      <c r="S2071" s="159" t="s">
        <v>8686</v>
      </c>
      <c r="T2071" s="159">
        <v>1440</v>
      </c>
      <c r="U2071" s="159" t="s">
        <v>107</v>
      </c>
      <c r="V2071" s="3" t="s">
        <v>7709</v>
      </c>
      <c r="W2071" s="2">
        <v>135</v>
      </c>
    </row>
    <row r="2072" spans="2:23">
      <c r="B2072" s="26">
        <v>4123</v>
      </c>
      <c r="C2072" s="26" t="str">
        <f t="shared" si="252"/>
        <v>Y</v>
      </c>
      <c r="D2072" s="26" t="b">
        <f t="shared" si="253"/>
        <v>1</v>
      </c>
      <c r="E2072" s="26" t="str">
        <f t="shared" si="254"/>
        <v>Y</v>
      </c>
      <c r="F2072" s="24" t="s">
        <v>11060</v>
      </c>
      <c r="G2072" s="2" t="str">
        <f t="shared" si="255"/>
        <v>ConTab_BOM_KP_Baseplates_4123</v>
      </c>
      <c r="H2072" s="16" t="s">
        <v>477</v>
      </c>
      <c r="I2072" s="16"/>
      <c r="J2072" s="16"/>
      <c r="K2072" s="31" t="s">
        <v>7701</v>
      </c>
      <c r="L2072" s="31" t="s">
        <v>7702</v>
      </c>
      <c r="M2072" s="31" t="s">
        <v>7703</v>
      </c>
      <c r="N2072" s="2" t="s">
        <v>7729</v>
      </c>
      <c r="O2072" s="2" t="s">
        <v>7705</v>
      </c>
      <c r="P2072" s="155" t="s">
        <v>7706</v>
      </c>
      <c r="Q2072" s="2" t="s">
        <v>7726</v>
      </c>
      <c r="R2072" s="2">
        <v>96700721</v>
      </c>
      <c r="S2072" s="159" t="s">
        <v>8686</v>
      </c>
      <c r="T2072" s="159">
        <v>1440</v>
      </c>
      <c r="U2072" s="159" t="s">
        <v>107</v>
      </c>
      <c r="V2072" s="3" t="s">
        <v>7709</v>
      </c>
      <c r="W2072" s="2">
        <v>135</v>
      </c>
    </row>
    <row r="2073" spans="2:23">
      <c r="B2073" s="26">
        <v>4124</v>
      </c>
      <c r="C2073" s="26" t="str">
        <f t="shared" si="252"/>
        <v>Y</v>
      </c>
      <c r="D2073" s="26" t="b">
        <f t="shared" si="253"/>
        <v>1</v>
      </c>
      <c r="E2073" s="26" t="str">
        <f t="shared" si="254"/>
        <v>Y</v>
      </c>
      <c r="F2073" s="24" t="s">
        <v>11061</v>
      </c>
      <c r="G2073" s="2" t="str">
        <f t="shared" si="255"/>
        <v>ConTab_BOM_KP_Baseplates_4124</v>
      </c>
      <c r="H2073" s="16" t="s">
        <v>477</v>
      </c>
      <c r="I2073" s="16"/>
      <c r="J2073" s="16"/>
      <c r="K2073" s="31" t="s">
        <v>7701</v>
      </c>
      <c r="L2073" s="31" t="s">
        <v>7702</v>
      </c>
      <c r="M2073" s="31" t="s">
        <v>7703</v>
      </c>
      <c r="N2073" s="2" t="s">
        <v>7900</v>
      </c>
      <c r="O2073" s="2" t="s">
        <v>7705</v>
      </c>
      <c r="P2073" s="155" t="s">
        <v>7706</v>
      </c>
      <c r="Q2073" s="2" t="s">
        <v>8183</v>
      </c>
      <c r="R2073" s="2">
        <v>96700722</v>
      </c>
      <c r="S2073" s="159" t="s">
        <v>8689</v>
      </c>
      <c r="T2073" s="159">
        <v>1574</v>
      </c>
      <c r="U2073" s="159" t="s">
        <v>107</v>
      </c>
      <c r="V2073" s="3" t="s">
        <v>7709</v>
      </c>
      <c r="W2073" s="2">
        <v>200</v>
      </c>
    </row>
    <row r="2074" spans="2:23">
      <c r="B2074" s="26">
        <v>4125</v>
      </c>
      <c r="C2074" s="26" t="str">
        <f t="shared" si="252"/>
        <v>Y</v>
      </c>
      <c r="D2074" s="26" t="b">
        <f t="shared" si="253"/>
        <v>1</v>
      </c>
      <c r="E2074" s="26" t="str">
        <f t="shared" si="254"/>
        <v>Y</v>
      </c>
      <c r="F2074" s="24" t="s">
        <v>11062</v>
      </c>
      <c r="G2074" s="2" t="str">
        <f t="shared" si="255"/>
        <v>ConTab_BOM_KP_Baseplates_4125</v>
      </c>
      <c r="H2074" s="16" t="s">
        <v>477</v>
      </c>
      <c r="I2074" s="16"/>
      <c r="J2074" s="16"/>
      <c r="K2074" s="31" t="s">
        <v>7701</v>
      </c>
      <c r="L2074" s="31" t="s">
        <v>7702</v>
      </c>
      <c r="M2074" s="31" t="s">
        <v>7703</v>
      </c>
      <c r="N2074" s="2" t="s">
        <v>7903</v>
      </c>
      <c r="O2074" s="2" t="s">
        <v>7705</v>
      </c>
      <c r="P2074" s="155" t="s">
        <v>7706</v>
      </c>
      <c r="Q2074" s="2" t="s">
        <v>8183</v>
      </c>
      <c r="R2074" s="2">
        <v>96700722</v>
      </c>
      <c r="S2074" s="159" t="s">
        <v>8689</v>
      </c>
      <c r="T2074" s="159">
        <v>1574</v>
      </c>
      <c r="U2074" s="159" t="s">
        <v>107</v>
      </c>
      <c r="V2074" s="3" t="s">
        <v>7709</v>
      </c>
      <c r="W2074" s="2">
        <v>200</v>
      </c>
    </row>
    <row r="2075" spans="2:23">
      <c r="B2075" s="26">
        <v>4126</v>
      </c>
      <c r="C2075" s="26" t="str">
        <f t="shared" si="252"/>
        <v>Y</v>
      </c>
      <c r="D2075" s="26" t="b">
        <f t="shared" si="253"/>
        <v>1</v>
      </c>
      <c r="E2075" s="26" t="str">
        <f t="shared" si="254"/>
        <v>Y</v>
      </c>
      <c r="F2075" s="24" t="s">
        <v>11063</v>
      </c>
      <c r="G2075" s="2" t="str">
        <f t="shared" si="255"/>
        <v>ConTab_BOM_KP_Baseplates_4126</v>
      </c>
      <c r="H2075" s="16" t="s">
        <v>477</v>
      </c>
      <c r="I2075" s="16"/>
      <c r="J2075" s="16"/>
      <c r="K2075" s="31" t="s">
        <v>7701</v>
      </c>
      <c r="L2075" s="31" t="s">
        <v>7702</v>
      </c>
      <c r="M2075" s="31" t="s">
        <v>7703</v>
      </c>
      <c r="N2075" s="2" t="s">
        <v>8187</v>
      </c>
      <c r="O2075" s="2" t="s">
        <v>7705</v>
      </c>
      <c r="P2075" s="155" t="s">
        <v>7706</v>
      </c>
      <c r="Q2075" s="2" t="s">
        <v>8188</v>
      </c>
      <c r="R2075" s="2">
        <v>96700723</v>
      </c>
      <c r="S2075" s="159" t="s">
        <v>8692</v>
      </c>
      <c r="T2075" s="159">
        <v>1712</v>
      </c>
      <c r="U2075" s="159" t="s">
        <v>107</v>
      </c>
      <c r="V2075" s="3" t="s">
        <v>7709</v>
      </c>
      <c r="W2075" s="2">
        <v>240</v>
      </c>
    </row>
    <row r="2076" spans="2:23">
      <c r="B2076" s="26">
        <v>4127</v>
      </c>
      <c r="C2076" s="26" t="str">
        <f t="shared" si="252"/>
        <v>Y</v>
      </c>
      <c r="D2076" s="26" t="b">
        <f t="shared" si="253"/>
        <v>1</v>
      </c>
      <c r="E2076" s="26" t="str">
        <f t="shared" si="254"/>
        <v>Y</v>
      </c>
      <c r="F2076" s="24" t="s">
        <v>11064</v>
      </c>
      <c r="G2076" s="2" t="str">
        <f t="shared" si="255"/>
        <v>ConTab_BOM_KP_Baseplates_4127</v>
      </c>
      <c r="H2076" s="16" t="s">
        <v>477</v>
      </c>
      <c r="I2076" s="16"/>
      <c r="J2076" s="16"/>
      <c r="K2076" s="31" t="s">
        <v>7701</v>
      </c>
      <c r="L2076" s="31" t="s">
        <v>7702</v>
      </c>
      <c r="M2076" s="31" t="s">
        <v>7703</v>
      </c>
      <c r="N2076" s="2" t="s">
        <v>8191</v>
      </c>
      <c r="O2076" s="2" t="s">
        <v>7705</v>
      </c>
      <c r="P2076" s="155" t="s">
        <v>7706</v>
      </c>
      <c r="Q2076" s="2" t="s">
        <v>8188</v>
      </c>
      <c r="R2076" s="2">
        <v>96700723</v>
      </c>
      <c r="S2076" s="159" t="s">
        <v>8692</v>
      </c>
      <c r="T2076" s="159">
        <v>1712</v>
      </c>
      <c r="U2076" s="159" t="s">
        <v>107</v>
      </c>
      <c r="V2076" s="3" t="s">
        <v>7709</v>
      </c>
      <c r="W2076" s="2">
        <v>240</v>
      </c>
    </row>
    <row r="2077" spans="2:23">
      <c r="B2077" s="26">
        <v>4128</v>
      </c>
      <c r="C2077" s="26" t="str">
        <f t="shared" si="252"/>
        <v>Y</v>
      </c>
      <c r="D2077" s="26" t="b">
        <f t="shared" si="253"/>
        <v>1</v>
      </c>
      <c r="E2077" s="26" t="str">
        <f t="shared" si="254"/>
        <v>Y</v>
      </c>
      <c r="F2077" s="24" t="s">
        <v>11065</v>
      </c>
      <c r="G2077" s="2" t="str">
        <f t="shared" si="255"/>
        <v>ConTab_BOM_KP_Baseplates_4128</v>
      </c>
      <c r="H2077" s="16" t="s">
        <v>477</v>
      </c>
      <c r="I2077" s="16"/>
      <c r="J2077" s="16"/>
      <c r="K2077" s="31" t="s">
        <v>7701</v>
      </c>
      <c r="L2077" s="31" t="s">
        <v>7702</v>
      </c>
      <c r="M2077" s="31" t="s">
        <v>7703</v>
      </c>
      <c r="N2077" s="2" t="s">
        <v>8695</v>
      </c>
      <c r="O2077" s="2" t="s">
        <v>7705</v>
      </c>
      <c r="P2077" s="155" t="s">
        <v>7706</v>
      </c>
      <c r="Q2077" s="2" t="s">
        <v>8696</v>
      </c>
      <c r="R2077" s="2">
        <v>96700724</v>
      </c>
      <c r="S2077" s="159" t="s">
        <v>8697</v>
      </c>
      <c r="T2077" s="159">
        <v>1847</v>
      </c>
      <c r="U2077" s="159" t="s">
        <v>107</v>
      </c>
      <c r="V2077" s="3" t="s">
        <v>7709</v>
      </c>
      <c r="W2077" s="2">
        <v>265</v>
      </c>
    </row>
    <row r="2078" spans="2:23">
      <c r="B2078" s="26">
        <v>4129</v>
      </c>
      <c r="C2078" s="26" t="str">
        <f t="shared" si="252"/>
        <v>Y</v>
      </c>
      <c r="D2078" s="26" t="b">
        <f t="shared" si="253"/>
        <v>1</v>
      </c>
      <c r="E2078" s="26" t="str">
        <f t="shared" si="254"/>
        <v>Y</v>
      </c>
      <c r="F2078" s="24" t="s">
        <v>11066</v>
      </c>
      <c r="G2078" s="2" t="str">
        <f t="shared" si="255"/>
        <v>ConTab_BOM_KP_Baseplates_4129</v>
      </c>
      <c r="H2078" s="16" t="s">
        <v>477</v>
      </c>
      <c r="I2078" s="16"/>
      <c r="J2078" s="16"/>
      <c r="K2078" s="31" t="s">
        <v>7701</v>
      </c>
      <c r="L2078" s="31" t="s">
        <v>7702</v>
      </c>
      <c r="M2078" s="31" t="s">
        <v>7703</v>
      </c>
      <c r="N2078" s="2" t="s">
        <v>8699</v>
      </c>
      <c r="O2078" s="2" t="s">
        <v>7705</v>
      </c>
      <c r="P2078" s="155" t="s">
        <v>7706</v>
      </c>
      <c r="Q2078" s="2" t="s">
        <v>8696</v>
      </c>
      <c r="R2078" s="2">
        <v>96700724</v>
      </c>
      <c r="S2078" s="159" t="s">
        <v>8697</v>
      </c>
      <c r="T2078" s="159">
        <v>1847</v>
      </c>
      <c r="U2078" s="159" t="s">
        <v>107</v>
      </c>
      <c r="V2078" s="3" t="s">
        <v>7709</v>
      </c>
      <c r="W2078" s="2">
        <v>265</v>
      </c>
    </row>
    <row r="2079" spans="2:23">
      <c r="B2079" s="26">
        <v>4130</v>
      </c>
      <c r="C2079" s="26" t="str">
        <f t="shared" si="252"/>
        <v>Y</v>
      </c>
      <c r="D2079" s="26" t="b">
        <f t="shared" si="253"/>
        <v>1</v>
      </c>
      <c r="E2079" s="26" t="str">
        <f t="shared" si="254"/>
        <v>Y</v>
      </c>
      <c r="F2079" s="24" t="s">
        <v>11067</v>
      </c>
      <c r="G2079" s="2" t="str">
        <f t="shared" si="255"/>
        <v>ConTab_BOM_KP_Baseplates_4130</v>
      </c>
      <c r="H2079" s="16" t="s">
        <v>477</v>
      </c>
      <c r="I2079" s="16"/>
      <c r="J2079" s="16"/>
      <c r="K2079" s="31" t="s">
        <v>7701</v>
      </c>
      <c r="L2079" s="31" t="s">
        <v>7702</v>
      </c>
      <c r="M2079" s="31" t="s">
        <v>7703</v>
      </c>
      <c r="N2079" s="2" t="s">
        <v>7725</v>
      </c>
      <c r="O2079" s="2" t="s">
        <v>7705</v>
      </c>
      <c r="P2079" s="155" t="s">
        <v>7737</v>
      </c>
      <c r="Q2079" s="2" t="s">
        <v>8701</v>
      </c>
      <c r="R2079" s="2">
        <v>96700725</v>
      </c>
      <c r="S2079" s="159" t="s">
        <v>8702</v>
      </c>
      <c r="T2079" s="159">
        <v>1440</v>
      </c>
      <c r="U2079" s="159" t="s">
        <v>107</v>
      </c>
      <c r="V2079" s="3" t="s">
        <v>7709</v>
      </c>
      <c r="W2079" s="2">
        <v>135</v>
      </c>
    </row>
    <row r="2080" spans="2:23">
      <c r="B2080" s="26">
        <v>4131</v>
      </c>
      <c r="C2080" s="26" t="str">
        <f t="shared" si="252"/>
        <v>Y</v>
      </c>
      <c r="D2080" s="26" t="b">
        <f t="shared" si="253"/>
        <v>1</v>
      </c>
      <c r="E2080" s="26" t="str">
        <f t="shared" si="254"/>
        <v>Y</v>
      </c>
      <c r="F2080" s="24" t="s">
        <v>11068</v>
      </c>
      <c r="G2080" s="2" t="str">
        <f t="shared" si="255"/>
        <v>ConTab_BOM_KP_Baseplates_4131</v>
      </c>
      <c r="H2080" s="16" t="s">
        <v>477</v>
      </c>
      <c r="I2080" s="16"/>
      <c r="J2080" s="16"/>
      <c r="K2080" s="31" t="s">
        <v>7701</v>
      </c>
      <c r="L2080" s="31" t="s">
        <v>7702</v>
      </c>
      <c r="M2080" s="31" t="s">
        <v>7703</v>
      </c>
      <c r="N2080" s="2" t="s">
        <v>7729</v>
      </c>
      <c r="O2080" s="2" t="s">
        <v>7705</v>
      </c>
      <c r="P2080" s="155" t="s">
        <v>7737</v>
      </c>
      <c r="Q2080" s="2" t="s">
        <v>8701</v>
      </c>
      <c r="R2080" s="2">
        <v>96700725</v>
      </c>
      <c r="S2080" s="159" t="s">
        <v>8702</v>
      </c>
      <c r="T2080" s="159">
        <v>1440</v>
      </c>
      <c r="U2080" s="159" t="s">
        <v>107</v>
      </c>
      <c r="V2080" s="3" t="s">
        <v>7709</v>
      </c>
      <c r="W2080" s="2">
        <v>135</v>
      </c>
    </row>
    <row r="2081" spans="2:23">
      <c r="B2081" s="26">
        <v>4132</v>
      </c>
      <c r="C2081" s="26" t="str">
        <f t="shared" si="252"/>
        <v>Y</v>
      </c>
      <c r="D2081" s="26" t="b">
        <f t="shared" si="253"/>
        <v>1</v>
      </c>
      <c r="E2081" s="26" t="str">
        <f t="shared" si="254"/>
        <v>Y</v>
      </c>
      <c r="F2081" s="24" t="s">
        <v>11069</v>
      </c>
      <c r="G2081" s="2" t="str">
        <f t="shared" si="255"/>
        <v>ConTab_BOM_KP_Baseplates_4132</v>
      </c>
      <c r="H2081" s="16" t="s">
        <v>477</v>
      </c>
      <c r="I2081" s="16"/>
      <c r="J2081" s="16"/>
      <c r="K2081" s="31" t="s">
        <v>7701</v>
      </c>
      <c r="L2081" s="31" t="s">
        <v>7702</v>
      </c>
      <c r="M2081" s="31" t="s">
        <v>7703</v>
      </c>
      <c r="N2081" s="2" t="s">
        <v>7900</v>
      </c>
      <c r="O2081" s="2" t="s">
        <v>7705</v>
      </c>
      <c r="P2081" s="155" t="s">
        <v>7737</v>
      </c>
      <c r="Q2081" s="2" t="s">
        <v>8705</v>
      </c>
      <c r="R2081" s="2">
        <v>96700726</v>
      </c>
      <c r="S2081" s="159" t="s">
        <v>8706</v>
      </c>
      <c r="T2081" s="159">
        <v>1574</v>
      </c>
      <c r="U2081" s="159" t="s">
        <v>107</v>
      </c>
      <c r="V2081" s="3" t="s">
        <v>7709</v>
      </c>
      <c r="W2081" s="2">
        <v>200</v>
      </c>
    </row>
    <row r="2082" spans="2:23">
      <c r="B2082" s="26">
        <v>4133</v>
      </c>
      <c r="C2082" s="26" t="str">
        <f t="shared" si="252"/>
        <v>Y</v>
      </c>
      <c r="D2082" s="26" t="b">
        <f t="shared" si="253"/>
        <v>1</v>
      </c>
      <c r="E2082" s="26" t="str">
        <f t="shared" si="254"/>
        <v>Y</v>
      </c>
      <c r="F2082" s="24" t="s">
        <v>11070</v>
      </c>
      <c r="G2082" s="2" t="str">
        <f t="shared" si="255"/>
        <v>ConTab_BOM_KP_Baseplates_4133</v>
      </c>
      <c r="H2082" s="16" t="s">
        <v>477</v>
      </c>
      <c r="I2082" s="16"/>
      <c r="J2082" s="16"/>
      <c r="K2082" s="31" t="s">
        <v>7701</v>
      </c>
      <c r="L2082" s="31" t="s">
        <v>7702</v>
      </c>
      <c r="M2082" s="31" t="s">
        <v>7703</v>
      </c>
      <c r="N2082" s="2" t="s">
        <v>7903</v>
      </c>
      <c r="O2082" s="2" t="s">
        <v>7705</v>
      </c>
      <c r="P2082" s="155" t="s">
        <v>7737</v>
      </c>
      <c r="Q2082" s="2" t="s">
        <v>8705</v>
      </c>
      <c r="R2082" s="2">
        <v>96700726</v>
      </c>
      <c r="S2082" s="159" t="s">
        <v>8706</v>
      </c>
      <c r="T2082" s="159">
        <v>1574</v>
      </c>
      <c r="U2082" s="159" t="s">
        <v>107</v>
      </c>
      <c r="V2082" s="3" t="s">
        <v>7709</v>
      </c>
      <c r="W2082" s="2">
        <v>200</v>
      </c>
    </row>
    <row r="2083" spans="2:23">
      <c r="B2083" s="26">
        <v>4134</v>
      </c>
      <c r="C2083" s="26" t="str">
        <f t="shared" si="252"/>
        <v>Y</v>
      </c>
      <c r="D2083" s="26" t="b">
        <f t="shared" si="253"/>
        <v>1</v>
      </c>
      <c r="E2083" s="26" t="str">
        <f t="shared" si="254"/>
        <v>Y</v>
      </c>
      <c r="F2083" s="24" t="s">
        <v>11071</v>
      </c>
      <c r="G2083" s="2" t="str">
        <f t="shared" si="255"/>
        <v>ConTab_BOM_KP_Baseplates_4134</v>
      </c>
      <c r="H2083" s="16" t="s">
        <v>477</v>
      </c>
      <c r="I2083" s="16"/>
      <c r="J2083" s="16"/>
      <c r="K2083" s="31" t="s">
        <v>7701</v>
      </c>
      <c r="L2083" s="31" t="s">
        <v>7702</v>
      </c>
      <c r="M2083" s="31" t="s">
        <v>7703</v>
      </c>
      <c r="N2083" s="2" t="s">
        <v>8187</v>
      </c>
      <c r="O2083" s="2" t="s">
        <v>7705</v>
      </c>
      <c r="P2083" s="155" t="s">
        <v>7737</v>
      </c>
      <c r="Q2083" s="2" t="s">
        <v>8709</v>
      </c>
      <c r="R2083" s="2">
        <v>96700727</v>
      </c>
      <c r="S2083" s="159" t="s">
        <v>8710</v>
      </c>
      <c r="T2083" s="159">
        <v>1712</v>
      </c>
      <c r="U2083" s="159" t="s">
        <v>107</v>
      </c>
      <c r="V2083" s="3" t="s">
        <v>7709</v>
      </c>
      <c r="W2083" s="2">
        <v>240</v>
      </c>
    </row>
    <row r="2084" spans="2:23">
      <c r="B2084" s="26">
        <v>4135</v>
      </c>
      <c r="C2084" s="26" t="str">
        <f t="shared" si="252"/>
        <v>Y</v>
      </c>
      <c r="D2084" s="26" t="b">
        <f t="shared" si="253"/>
        <v>1</v>
      </c>
      <c r="E2084" s="26" t="str">
        <f t="shared" si="254"/>
        <v>Y</v>
      </c>
      <c r="F2084" s="24" t="s">
        <v>11072</v>
      </c>
      <c r="G2084" s="2" t="str">
        <f t="shared" si="255"/>
        <v>ConTab_BOM_KP_Baseplates_4135</v>
      </c>
      <c r="H2084" s="16" t="s">
        <v>477</v>
      </c>
      <c r="I2084" s="16"/>
      <c r="J2084" s="16"/>
      <c r="K2084" s="31" t="s">
        <v>7701</v>
      </c>
      <c r="L2084" s="31" t="s">
        <v>7702</v>
      </c>
      <c r="M2084" s="31" t="s">
        <v>7703</v>
      </c>
      <c r="N2084" s="2" t="s">
        <v>8191</v>
      </c>
      <c r="O2084" s="2" t="s">
        <v>7705</v>
      </c>
      <c r="P2084" s="155" t="s">
        <v>7737</v>
      </c>
      <c r="Q2084" s="2" t="s">
        <v>8709</v>
      </c>
      <c r="R2084" s="2">
        <v>96700727</v>
      </c>
      <c r="S2084" s="159" t="s">
        <v>8710</v>
      </c>
      <c r="T2084" s="159">
        <v>1712</v>
      </c>
      <c r="U2084" s="159" t="s">
        <v>107</v>
      </c>
      <c r="V2084" s="3" t="s">
        <v>7709</v>
      </c>
      <c r="W2084" s="2">
        <v>240</v>
      </c>
    </row>
    <row r="2085" spans="2:23">
      <c r="B2085" s="26">
        <v>4136</v>
      </c>
      <c r="C2085" s="26" t="str">
        <f t="shared" si="252"/>
        <v>Y</v>
      </c>
      <c r="D2085" s="26" t="b">
        <f t="shared" si="253"/>
        <v>1</v>
      </c>
      <c r="E2085" s="26" t="str">
        <f t="shared" si="254"/>
        <v>Y</v>
      </c>
      <c r="F2085" s="24" t="s">
        <v>11073</v>
      </c>
      <c r="G2085" s="2" t="str">
        <f t="shared" si="255"/>
        <v>ConTab_BOM_KP_Baseplates_4136</v>
      </c>
      <c r="H2085" s="16" t="s">
        <v>477</v>
      </c>
      <c r="I2085" s="16"/>
      <c r="J2085" s="16"/>
      <c r="K2085" s="31" t="s">
        <v>7701</v>
      </c>
      <c r="L2085" s="31" t="s">
        <v>7702</v>
      </c>
      <c r="M2085" s="31" t="s">
        <v>7703</v>
      </c>
      <c r="N2085" s="2" t="s">
        <v>8695</v>
      </c>
      <c r="O2085" s="2" t="s">
        <v>7705</v>
      </c>
      <c r="P2085" s="155" t="s">
        <v>7737</v>
      </c>
      <c r="Q2085" s="2" t="s">
        <v>8713</v>
      </c>
      <c r="R2085" s="2">
        <v>96700728</v>
      </c>
      <c r="S2085" s="159" t="s">
        <v>8714</v>
      </c>
      <c r="T2085" s="159">
        <v>1847</v>
      </c>
      <c r="U2085" s="159" t="s">
        <v>107</v>
      </c>
      <c r="V2085" s="3" t="s">
        <v>7709</v>
      </c>
      <c r="W2085" s="2">
        <v>265</v>
      </c>
    </row>
    <row r="2086" spans="2:23">
      <c r="B2086" s="26">
        <v>4137</v>
      </c>
      <c r="C2086" s="26" t="str">
        <f t="shared" si="252"/>
        <v>Y</v>
      </c>
      <c r="D2086" s="26" t="b">
        <f t="shared" si="253"/>
        <v>1</v>
      </c>
      <c r="E2086" s="26" t="str">
        <f t="shared" si="254"/>
        <v>Y</v>
      </c>
      <c r="F2086" s="24" t="s">
        <v>11074</v>
      </c>
      <c r="G2086" s="2" t="str">
        <f t="shared" si="255"/>
        <v>ConTab_BOM_KP_Baseplates_4137</v>
      </c>
      <c r="H2086" s="16" t="s">
        <v>477</v>
      </c>
      <c r="I2086" s="16"/>
      <c r="J2086" s="16"/>
      <c r="K2086" s="31" t="s">
        <v>7701</v>
      </c>
      <c r="L2086" s="31" t="s">
        <v>7702</v>
      </c>
      <c r="M2086" s="31" t="s">
        <v>7703</v>
      </c>
      <c r="N2086" s="2" t="s">
        <v>8699</v>
      </c>
      <c r="O2086" s="2" t="s">
        <v>7705</v>
      </c>
      <c r="P2086" s="155" t="s">
        <v>7737</v>
      </c>
      <c r="Q2086" s="2" t="s">
        <v>8713</v>
      </c>
      <c r="R2086" s="2">
        <v>96700728</v>
      </c>
      <c r="S2086" s="159" t="s">
        <v>8714</v>
      </c>
      <c r="T2086" s="159">
        <v>1847</v>
      </c>
      <c r="U2086" s="159" t="s">
        <v>107</v>
      </c>
      <c r="V2086" s="3" t="s">
        <v>7709</v>
      </c>
      <c r="W2086" s="2">
        <v>265</v>
      </c>
    </row>
    <row r="2087" spans="2:23">
      <c r="B2087" s="26">
        <v>4138</v>
      </c>
      <c r="C2087" s="26" t="str">
        <f t="shared" si="252"/>
        <v>Y</v>
      </c>
      <c r="D2087" s="26" t="b">
        <f t="shared" si="253"/>
        <v>1</v>
      </c>
      <c r="E2087" s="26" t="str">
        <f t="shared" si="254"/>
        <v>Y</v>
      </c>
      <c r="F2087" s="24" t="s">
        <v>11075</v>
      </c>
      <c r="G2087" s="2" t="str">
        <f t="shared" si="255"/>
        <v>ConTab_BOM_KP_Baseplates_4138</v>
      </c>
      <c r="H2087" s="16" t="s">
        <v>477</v>
      </c>
      <c r="I2087" s="16"/>
      <c r="J2087" s="16"/>
      <c r="K2087" s="31" t="s">
        <v>7701</v>
      </c>
      <c r="L2087" s="31" t="s">
        <v>7702</v>
      </c>
      <c r="M2087" s="31" t="s">
        <v>7703</v>
      </c>
      <c r="N2087" s="2" t="s">
        <v>7762</v>
      </c>
      <c r="O2087" s="2" t="s">
        <v>7705</v>
      </c>
      <c r="P2087" s="155" t="s">
        <v>7737</v>
      </c>
      <c r="Q2087" s="2" t="s">
        <v>8705</v>
      </c>
      <c r="R2087" s="2">
        <v>96700729</v>
      </c>
      <c r="S2087" s="159" t="s">
        <v>8717</v>
      </c>
      <c r="T2087" s="159">
        <v>1776</v>
      </c>
      <c r="U2087" s="159" t="s">
        <v>107</v>
      </c>
      <c r="V2087" s="3" t="s">
        <v>7709</v>
      </c>
      <c r="W2087" s="2">
        <v>265</v>
      </c>
    </row>
    <row r="2088" spans="2:23">
      <c r="B2088" s="26">
        <v>4139</v>
      </c>
      <c r="C2088" s="26" t="str">
        <f t="shared" si="252"/>
        <v>Y</v>
      </c>
      <c r="D2088" s="26" t="b">
        <f t="shared" si="253"/>
        <v>1</v>
      </c>
      <c r="E2088" s="26" t="str">
        <f t="shared" si="254"/>
        <v>Y</v>
      </c>
      <c r="F2088" s="24" t="s">
        <v>11076</v>
      </c>
      <c r="G2088" s="2" t="str">
        <f t="shared" si="255"/>
        <v>ConTab_BOM_KP_Baseplates_4139</v>
      </c>
      <c r="H2088" s="16" t="s">
        <v>477</v>
      </c>
      <c r="I2088" s="16"/>
      <c r="J2088" s="16"/>
      <c r="K2088" s="31" t="s">
        <v>7701</v>
      </c>
      <c r="L2088" s="31" t="s">
        <v>7702</v>
      </c>
      <c r="M2088" s="31" t="s">
        <v>7703</v>
      </c>
      <c r="N2088" s="2" t="s">
        <v>7765</v>
      </c>
      <c r="O2088" s="2" t="s">
        <v>7705</v>
      </c>
      <c r="P2088" s="155" t="s">
        <v>7737</v>
      </c>
      <c r="Q2088" s="2" t="s">
        <v>8705</v>
      </c>
      <c r="R2088" s="2">
        <v>96700729</v>
      </c>
      <c r="S2088" s="159" t="s">
        <v>8717</v>
      </c>
      <c r="T2088" s="159">
        <v>1776</v>
      </c>
      <c r="U2088" s="159" t="s">
        <v>107</v>
      </c>
      <c r="V2088" s="3" t="s">
        <v>7709</v>
      </c>
      <c r="W2088" s="2">
        <v>265</v>
      </c>
    </row>
    <row r="2089" spans="2:23">
      <c r="B2089" s="26">
        <v>4150</v>
      </c>
      <c r="C2089" s="26" t="str">
        <f t="shared" ref="C2089:C2124" si="256">IF(K2089 = "BaseplateSteel","Y","N")</f>
        <v>Y</v>
      </c>
      <c r="D2089" s="26" t="b">
        <f t="shared" ref="D2089:D2124" si="257">OR(P2089 = "Woods_Sureflex", P2089 = "Falk_T10_Grid")</f>
        <v>0</v>
      </c>
      <c r="E2089" s="26" t="str">
        <f t="shared" ref="E2089:E2124" si="258">IF(AND(C2089="Y", D2089=TRUE),"Y","N")</f>
        <v>N</v>
      </c>
      <c r="F2089" s="24" t="s">
        <v>11077</v>
      </c>
      <c r="G2089" s="2" t="str">
        <f t="shared" ref="G2089:G2124" si="259">IF(E2089="Y",F2089,"")</f>
        <v/>
      </c>
      <c r="H2089" s="16" t="s">
        <v>477</v>
      </c>
      <c r="I2089" s="16"/>
      <c r="J2089" s="16"/>
      <c r="K2089" s="31" t="s">
        <v>7701</v>
      </c>
      <c r="L2089" s="31" t="s">
        <v>7702</v>
      </c>
      <c r="M2089" s="31" t="s">
        <v>7703</v>
      </c>
      <c r="N2089" s="2" t="s">
        <v>7725</v>
      </c>
      <c r="O2089" s="2" t="s">
        <v>7705</v>
      </c>
      <c r="P2089" s="155" t="s">
        <v>7767</v>
      </c>
      <c r="Q2089" s="2" t="s">
        <v>7780</v>
      </c>
      <c r="R2089" s="2">
        <v>96700730</v>
      </c>
      <c r="S2089" s="159" t="s">
        <v>8720</v>
      </c>
      <c r="T2089" s="159">
        <v>1983</v>
      </c>
      <c r="U2089" s="159" t="s">
        <v>107</v>
      </c>
      <c r="V2089" s="3" t="s">
        <v>7709</v>
      </c>
      <c r="W2089" s="2">
        <v>135</v>
      </c>
    </row>
    <row r="2090" spans="2:23">
      <c r="B2090" s="26">
        <v>4151</v>
      </c>
      <c r="C2090" s="26" t="str">
        <f t="shared" si="256"/>
        <v>Y</v>
      </c>
      <c r="D2090" s="26" t="b">
        <f t="shared" si="257"/>
        <v>0</v>
      </c>
      <c r="E2090" s="26" t="str">
        <f t="shared" si="258"/>
        <v>N</v>
      </c>
      <c r="F2090" s="24" t="s">
        <v>11078</v>
      </c>
      <c r="G2090" s="2" t="str">
        <f t="shared" si="259"/>
        <v/>
      </c>
      <c r="H2090" s="16" t="s">
        <v>477</v>
      </c>
      <c r="I2090" s="16"/>
      <c r="J2090" s="16"/>
      <c r="K2090" s="31" t="s">
        <v>7701</v>
      </c>
      <c r="L2090" s="31" t="s">
        <v>7702</v>
      </c>
      <c r="M2090" s="31" t="s">
        <v>7703</v>
      </c>
      <c r="N2090" s="2" t="s">
        <v>7729</v>
      </c>
      <c r="O2090" s="2" t="s">
        <v>7705</v>
      </c>
      <c r="P2090" s="155" t="s">
        <v>7767</v>
      </c>
      <c r="Q2090" s="2" t="s">
        <v>7780</v>
      </c>
      <c r="R2090" s="2">
        <v>96700730</v>
      </c>
      <c r="S2090" s="159" t="s">
        <v>8720</v>
      </c>
      <c r="T2090" s="159">
        <v>1983</v>
      </c>
      <c r="U2090" s="159" t="s">
        <v>107</v>
      </c>
      <c r="V2090" s="3" t="s">
        <v>7709</v>
      </c>
      <c r="W2090" s="2">
        <v>135</v>
      </c>
    </row>
    <row r="2091" spans="2:23">
      <c r="B2091" s="26">
        <v>4152</v>
      </c>
      <c r="C2091" s="26" t="str">
        <f t="shared" si="256"/>
        <v>Y</v>
      </c>
      <c r="D2091" s="26" t="b">
        <f t="shared" si="257"/>
        <v>0</v>
      </c>
      <c r="E2091" s="26" t="str">
        <f t="shared" si="258"/>
        <v>N</v>
      </c>
      <c r="F2091" s="24" t="s">
        <v>11079</v>
      </c>
      <c r="G2091" s="2" t="str">
        <f t="shared" si="259"/>
        <v/>
      </c>
      <c r="H2091" s="16" t="s">
        <v>477</v>
      </c>
      <c r="I2091" s="16"/>
      <c r="J2091" s="16"/>
      <c r="K2091" s="31" t="s">
        <v>7701</v>
      </c>
      <c r="L2091" s="31" t="s">
        <v>7702</v>
      </c>
      <c r="M2091" s="31" t="s">
        <v>7703</v>
      </c>
      <c r="N2091" s="2" t="s">
        <v>7900</v>
      </c>
      <c r="O2091" s="2" t="s">
        <v>7705</v>
      </c>
      <c r="P2091" s="155" t="s">
        <v>7767</v>
      </c>
      <c r="Q2091" s="2" t="s">
        <v>8214</v>
      </c>
      <c r="R2091" s="2">
        <v>96700731</v>
      </c>
      <c r="S2091" s="159" t="s">
        <v>8723</v>
      </c>
      <c r="T2091" s="159">
        <v>2119</v>
      </c>
      <c r="U2091" s="159" t="s">
        <v>107</v>
      </c>
      <c r="V2091" s="3" t="s">
        <v>7709</v>
      </c>
      <c r="W2091" s="2">
        <v>200</v>
      </c>
    </row>
    <row r="2092" spans="2:23">
      <c r="B2092" s="26">
        <v>4153</v>
      </c>
      <c r="C2092" s="26" t="str">
        <f t="shared" si="256"/>
        <v>Y</v>
      </c>
      <c r="D2092" s="26" t="b">
        <f t="shared" si="257"/>
        <v>0</v>
      </c>
      <c r="E2092" s="26" t="str">
        <f t="shared" si="258"/>
        <v>N</v>
      </c>
      <c r="F2092" s="24" t="s">
        <v>11080</v>
      </c>
      <c r="G2092" s="2" t="str">
        <f t="shared" si="259"/>
        <v/>
      </c>
      <c r="H2092" s="16" t="s">
        <v>477</v>
      </c>
      <c r="I2092" s="16"/>
      <c r="J2092" s="16"/>
      <c r="K2092" s="31" t="s">
        <v>7701</v>
      </c>
      <c r="L2092" s="31" t="s">
        <v>7702</v>
      </c>
      <c r="M2092" s="31" t="s">
        <v>7703</v>
      </c>
      <c r="N2092" s="2" t="s">
        <v>7903</v>
      </c>
      <c r="O2092" s="2" t="s">
        <v>7705</v>
      </c>
      <c r="P2092" s="155" t="s">
        <v>7767</v>
      </c>
      <c r="Q2092" s="2" t="s">
        <v>8214</v>
      </c>
      <c r="R2092" s="2">
        <v>96700731</v>
      </c>
      <c r="S2092" s="159" t="s">
        <v>8723</v>
      </c>
      <c r="T2092" s="159">
        <v>2119</v>
      </c>
      <c r="U2092" s="159" t="s">
        <v>107</v>
      </c>
      <c r="V2092" s="3" t="s">
        <v>7709</v>
      </c>
      <c r="W2092" s="2">
        <v>200</v>
      </c>
    </row>
    <row r="2093" spans="2:23">
      <c r="B2093" s="26">
        <v>4154</v>
      </c>
      <c r="C2093" s="26" t="str">
        <f t="shared" si="256"/>
        <v>Y</v>
      </c>
      <c r="D2093" s="26" t="b">
        <f t="shared" si="257"/>
        <v>0</v>
      </c>
      <c r="E2093" s="26" t="str">
        <f t="shared" si="258"/>
        <v>N</v>
      </c>
      <c r="F2093" s="24" t="s">
        <v>11081</v>
      </c>
      <c r="G2093" s="2" t="str">
        <f t="shared" si="259"/>
        <v/>
      </c>
      <c r="H2093" s="16" t="s">
        <v>477</v>
      </c>
      <c r="I2093" s="16"/>
      <c r="J2093" s="16"/>
      <c r="K2093" s="31" t="s">
        <v>7701</v>
      </c>
      <c r="L2093" s="31" t="s">
        <v>7702</v>
      </c>
      <c r="M2093" s="31" t="s">
        <v>7703</v>
      </c>
      <c r="N2093" s="2" t="s">
        <v>8187</v>
      </c>
      <c r="O2093" s="2" t="s">
        <v>7705</v>
      </c>
      <c r="P2093" s="155" t="s">
        <v>7767</v>
      </c>
      <c r="Q2093" s="2" t="s">
        <v>8218</v>
      </c>
      <c r="R2093" s="2">
        <v>96700732</v>
      </c>
      <c r="S2093" s="159" t="s">
        <v>8726</v>
      </c>
      <c r="T2093" s="159">
        <v>2255</v>
      </c>
      <c r="U2093" s="159" t="s">
        <v>107</v>
      </c>
      <c r="V2093" s="3" t="s">
        <v>7709</v>
      </c>
      <c r="W2093" s="2">
        <v>240</v>
      </c>
    </row>
    <row r="2094" spans="2:23">
      <c r="B2094" s="26">
        <v>4155</v>
      </c>
      <c r="C2094" s="26" t="str">
        <f t="shared" si="256"/>
        <v>Y</v>
      </c>
      <c r="D2094" s="26" t="b">
        <f t="shared" si="257"/>
        <v>0</v>
      </c>
      <c r="E2094" s="26" t="str">
        <f t="shared" si="258"/>
        <v>N</v>
      </c>
      <c r="F2094" s="24" t="s">
        <v>11082</v>
      </c>
      <c r="G2094" s="2" t="str">
        <f t="shared" si="259"/>
        <v/>
      </c>
      <c r="H2094" s="16" t="s">
        <v>477</v>
      </c>
      <c r="I2094" s="16"/>
      <c r="J2094" s="16"/>
      <c r="K2094" s="31" t="s">
        <v>7701</v>
      </c>
      <c r="L2094" s="31" t="s">
        <v>7702</v>
      </c>
      <c r="M2094" s="31" t="s">
        <v>7703</v>
      </c>
      <c r="N2094" s="2" t="s">
        <v>8191</v>
      </c>
      <c r="O2094" s="2" t="s">
        <v>7705</v>
      </c>
      <c r="P2094" s="155" t="s">
        <v>7767</v>
      </c>
      <c r="Q2094" s="2" t="s">
        <v>8218</v>
      </c>
      <c r="R2094" s="2">
        <v>96700732</v>
      </c>
      <c r="S2094" s="159" t="s">
        <v>8726</v>
      </c>
      <c r="T2094" s="159">
        <v>2255</v>
      </c>
      <c r="U2094" s="159" t="s">
        <v>107</v>
      </c>
      <c r="V2094" s="3" t="s">
        <v>7709</v>
      </c>
      <c r="W2094" s="2">
        <v>240</v>
      </c>
    </row>
    <row r="2095" spans="2:23">
      <c r="B2095" s="26">
        <v>4156</v>
      </c>
      <c r="C2095" s="26" t="str">
        <f t="shared" si="256"/>
        <v>Y</v>
      </c>
      <c r="D2095" s="26" t="b">
        <f t="shared" si="257"/>
        <v>0</v>
      </c>
      <c r="E2095" s="26" t="str">
        <f t="shared" si="258"/>
        <v>N</v>
      </c>
      <c r="F2095" s="24" t="s">
        <v>11083</v>
      </c>
      <c r="G2095" s="2" t="str">
        <f t="shared" si="259"/>
        <v/>
      </c>
      <c r="H2095" s="16" t="s">
        <v>477</v>
      </c>
      <c r="I2095" s="16"/>
      <c r="J2095" s="16"/>
      <c r="K2095" s="31" t="s">
        <v>7701</v>
      </c>
      <c r="L2095" s="31" t="s">
        <v>7702</v>
      </c>
      <c r="M2095" s="31" t="s">
        <v>7703</v>
      </c>
      <c r="N2095" s="2" t="s">
        <v>8695</v>
      </c>
      <c r="O2095" s="2" t="s">
        <v>7705</v>
      </c>
      <c r="P2095" s="155" t="s">
        <v>7767</v>
      </c>
      <c r="Q2095" s="2" t="s">
        <v>8729</v>
      </c>
      <c r="R2095" s="2">
        <v>96700733</v>
      </c>
      <c r="S2095" s="159" t="s">
        <v>8730</v>
      </c>
      <c r="T2095" s="159">
        <v>2390</v>
      </c>
      <c r="U2095" s="159" t="s">
        <v>107</v>
      </c>
      <c r="V2095" s="3" t="s">
        <v>7709</v>
      </c>
      <c r="W2095" s="2">
        <v>265</v>
      </c>
    </row>
    <row r="2096" spans="2:23">
      <c r="B2096" s="26">
        <v>4157</v>
      </c>
      <c r="C2096" s="26" t="str">
        <f t="shared" si="256"/>
        <v>Y</v>
      </c>
      <c r="D2096" s="26" t="b">
        <f t="shared" si="257"/>
        <v>0</v>
      </c>
      <c r="E2096" s="26" t="str">
        <f t="shared" si="258"/>
        <v>N</v>
      </c>
      <c r="F2096" s="24" t="s">
        <v>11084</v>
      </c>
      <c r="G2096" s="2" t="str">
        <f t="shared" si="259"/>
        <v/>
      </c>
      <c r="H2096" s="16" t="s">
        <v>477</v>
      </c>
      <c r="I2096" s="16"/>
      <c r="J2096" s="16"/>
      <c r="K2096" s="31" t="s">
        <v>7701</v>
      </c>
      <c r="L2096" s="31" t="s">
        <v>7702</v>
      </c>
      <c r="M2096" s="31" t="s">
        <v>7703</v>
      </c>
      <c r="N2096" s="2" t="s">
        <v>8699</v>
      </c>
      <c r="O2096" s="2" t="s">
        <v>7705</v>
      </c>
      <c r="P2096" s="155" t="s">
        <v>7767</v>
      </c>
      <c r="Q2096" s="2" t="s">
        <v>8729</v>
      </c>
      <c r="R2096" s="2">
        <v>96700733</v>
      </c>
      <c r="S2096" s="159" t="s">
        <v>8730</v>
      </c>
      <c r="T2096" s="159">
        <v>2390</v>
      </c>
      <c r="U2096" s="159" t="s">
        <v>107</v>
      </c>
      <c r="V2096" s="3" t="s">
        <v>7709</v>
      </c>
      <c r="W2096" s="2">
        <v>265</v>
      </c>
    </row>
    <row r="2097" spans="2:23">
      <c r="B2097" s="26">
        <v>4158</v>
      </c>
      <c r="C2097" s="26" t="str">
        <f t="shared" si="256"/>
        <v>Y</v>
      </c>
      <c r="D2097" s="26" t="b">
        <f t="shared" si="257"/>
        <v>0</v>
      </c>
      <c r="E2097" s="26" t="str">
        <f t="shared" si="258"/>
        <v>N</v>
      </c>
      <c r="F2097" s="24" t="s">
        <v>11085</v>
      </c>
      <c r="G2097" s="2" t="str">
        <f t="shared" si="259"/>
        <v/>
      </c>
      <c r="H2097" s="16" t="s">
        <v>477</v>
      </c>
      <c r="I2097" s="16"/>
      <c r="J2097" s="16"/>
      <c r="K2097" s="31" t="s">
        <v>7701</v>
      </c>
      <c r="L2097" s="31" t="s">
        <v>7702</v>
      </c>
      <c r="M2097" s="31" t="s">
        <v>7703</v>
      </c>
      <c r="N2097" s="2" t="s">
        <v>7725</v>
      </c>
      <c r="O2097" s="2" t="s">
        <v>7705</v>
      </c>
      <c r="P2097" s="155" t="s">
        <v>7788</v>
      </c>
      <c r="Q2097" s="2" t="s">
        <v>8733</v>
      </c>
      <c r="R2097" s="2">
        <v>96700734</v>
      </c>
      <c r="S2097" s="159" t="s">
        <v>8734</v>
      </c>
      <c r="T2097" s="159">
        <v>1983</v>
      </c>
      <c r="U2097" s="159" t="s">
        <v>107</v>
      </c>
      <c r="V2097" s="3" t="s">
        <v>7709</v>
      </c>
      <c r="W2097" s="2">
        <v>135</v>
      </c>
    </row>
    <row r="2098" spans="2:23">
      <c r="B2098" s="26">
        <v>4159</v>
      </c>
      <c r="C2098" s="26" t="str">
        <f t="shared" si="256"/>
        <v>Y</v>
      </c>
      <c r="D2098" s="26" t="b">
        <f t="shared" si="257"/>
        <v>0</v>
      </c>
      <c r="E2098" s="26" t="str">
        <f t="shared" si="258"/>
        <v>N</v>
      </c>
      <c r="F2098" s="24" t="s">
        <v>11086</v>
      </c>
      <c r="G2098" s="2" t="str">
        <f t="shared" si="259"/>
        <v/>
      </c>
      <c r="H2098" s="16" t="s">
        <v>477</v>
      </c>
      <c r="I2098" s="16"/>
      <c r="J2098" s="16"/>
      <c r="K2098" s="31" t="s">
        <v>7701</v>
      </c>
      <c r="L2098" s="31" t="s">
        <v>7702</v>
      </c>
      <c r="M2098" s="31" t="s">
        <v>7703</v>
      </c>
      <c r="N2098" s="2" t="s">
        <v>7729</v>
      </c>
      <c r="O2098" s="2" t="s">
        <v>7705</v>
      </c>
      <c r="P2098" s="155" t="s">
        <v>7788</v>
      </c>
      <c r="Q2098" s="2" t="s">
        <v>8733</v>
      </c>
      <c r="R2098" s="2">
        <v>96700734</v>
      </c>
      <c r="S2098" s="159" t="s">
        <v>8734</v>
      </c>
      <c r="T2098" s="159">
        <v>1983</v>
      </c>
      <c r="U2098" s="159" t="s">
        <v>107</v>
      </c>
      <c r="V2098" s="3" t="s">
        <v>7709</v>
      </c>
      <c r="W2098" s="2">
        <v>135</v>
      </c>
    </row>
    <row r="2099" spans="2:23">
      <c r="B2099" s="26">
        <v>4160</v>
      </c>
      <c r="C2099" s="26" t="str">
        <f t="shared" si="256"/>
        <v>Y</v>
      </c>
      <c r="D2099" s="26" t="b">
        <f t="shared" si="257"/>
        <v>0</v>
      </c>
      <c r="E2099" s="26" t="str">
        <f t="shared" si="258"/>
        <v>N</v>
      </c>
      <c r="F2099" s="24" t="s">
        <v>11087</v>
      </c>
      <c r="G2099" s="2" t="str">
        <f t="shared" si="259"/>
        <v/>
      </c>
      <c r="H2099" s="16" t="s">
        <v>477</v>
      </c>
      <c r="I2099" s="16"/>
      <c r="J2099" s="16"/>
      <c r="K2099" s="31" t="s">
        <v>7701</v>
      </c>
      <c r="L2099" s="31" t="s">
        <v>7702</v>
      </c>
      <c r="M2099" s="31" t="s">
        <v>7703</v>
      </c>
      <c r="N2099" s="2" t="s">
        <v>7900</v>
      </c>
      <c r="O2099" s="2" t="s">
        <v>7705</v>
      </c>
      <c r="P2099" s="155" t="s">
        <v>7788</v>
      </c>
      <c r="Q2099" s="2" t="s">
        <v>8737</v>
      </c>
      <c r="R2099" s="2">
        <v>96700735</v>
      </c>
      <c r="S2099" s="159" t="s">
        <v>8738</v>
      </c>
      <c r="T2099" s="159">
        <v>2119</v>
      </c>
      <c r="U2099" s="159" t="s">
        <v>107</v>
      </c>
      <c r="V2099" s="3" t="s">
        <v>7709</v>
      </c>
      <c r="W2099" s="2">
        <v>200</v>
      </c>
    </row>
    <row r="2100" spans="2:23">
      <c r="B2100" s="26">
        <v>4161</v>
      </c>
      <c r="C2100" s="26" t="str">
        <f t="shared" si="256"/>
        <v>Y</v>
      </c>
      <c r="D2100" s="26" t="b">
        <f t="shared" si="257"/>
        <v>0</v>
      </c>
      <c r="E2100" s="26" t="str">
        <f t="shared" si="258"/>
        <v>N</v>
      </c>
      <c r="F2100" s="24" t="s">
        <v>11088</v>
      </c>
      <c r="G2100" s="2" t="str">
        <f t="shared" si="259"/>
        <v/>
      </c>
      <c r="H2100" s="16" t="s">
        <v>477</v>
      </c>
      <c r="I2100" s="16"/>
      <c r="J2100" s="16"/>
      <c r="K2100" s="31" t="s">
        <v>7701</v>
      </c>
      <c r="L2100" s="31" t="s">
        <v>7702</v>
      </c>
      <c r="M2100" s="31" t="s">
        <v>7703</v>
      </c>
      <c r="N2100" s="2" t="s">
        <v>7903</v>
      </c>
      <c r="O2100" s="2" t="s">
        <v>7705</v>
      </c>
      <c r="P2100" s="155" t="s">
        <v>7788</v>
      </c>
      <c r="Q2100" s="2" t="s">
        <v>8737</v>
      </c>
      <c r="R2100" s="2">
        <v>96700735</v>
      </c>
      <c r="S2100" s="159" t="s">
        <v>8738</v>
      </c>
      <c r="T2100" s="159">
        <v>2119</v>
      </c>
      <c r="U2100" s="159" t="s">
        <v>107</v>
      </c>
      <c r="V2100" s="3" t="s">
        <v>7709</v>
      </c>
      <c r="W2100" s="2">
        <v>200</v>
      </c>
    </row>
    <row r="2101" spans="2:23">
      <c r="B2101" s="26">
        <v>4162</v>
      </c>
      <c r="C2101" s="26" t="str">
        <f t="shared" si="256"/>
        <v>Y</v>
      </c>
      <c r="D2101" s="26" t="b">
        <f t="shared" si="257"/>
        <v>0</v>
      </c>
      <c r="E2101" s="26" t="str">
        <f t="shared" si="258"/>
        <v>N</v>
      </c>
      <c r="F2101" s="24" t="s">
        <v>11089</v>
      </c>
      <c r="G2101" s="2" t="str">
        <f t="shared" si="259"/>
        <v/>
      </c>
      <c r="H2101" s="16" t="s">
        <v>477</v>
      </c>
      <c r="I2101" s="16"/>
      <c r="J2101" s="16"/>
      <c r="K2101" s="31" t="s">
        <v>7701</v>
      </c>
      <c r="L2101" s="31" t="s">
        <v>7702</v>
      </c>
      <c r="M2101" s="31" t="s">
        <v>7703</v>
      </c>
      <c r="N2101" s="2" t="s">
        <v>8187</v>
      </c>
      <c r="O2101" s="2" t="s">
        <v>7705</v>
      </c>
      <c r="P2101" s="155" t="s">
        <v>7788</v>
      </c>
      <c r="Q2101" s="2" t="s">
        <v>8741</v>
      </c>
      <c r="R2101" s="2">
        <v>96700736</v>
      </c>
      <c r="S2101" s="159" t="s">
        <v>8742</v>
      </c>
      <c r="T2101" s="159">
        <v>2255</v>
      </c>
      <c r="U2101" s="159" t="s">
        <v>107</v>
      </c>
      <c r="V2101" s="3" t="s">
        <v>7709</v>
      </c>
      <c r="W2101" s="2">
        <v>240</v>
      </c>
    </row>
    <row r="2102" spans="2:23">
      <c r="B2102" s="26">
        <v>4163</v>
      </c>
      <c r="C2102" s="26" t="str">
        <f t="shared" si="256"/>
        <v>Y</v>
      </c>
      <c r="D2102" s="26" t="b">
        <f t="shared" si="257"/>
        <v>0</v>
      </c>
      <c r="E2102" s="26" t="str">
        <f t="shared" si="258"/>
        <v>N</v>
      </c>
      <c r="F2102" s="24" t="s">
        <v>11090</v>
      </c>
      <c r="G2102" s="2" t="str">
        <f t="shared" si="259"/>
        <v/>
      </c>
      <c r="H2102" s="16" t="s">
        <v>477</v>
      </c>
      <c r="I2102" s="16"/>
      <c r="J2102" s="16"/>
      <c r="K2102" s="31" t="s">
        <v>7701</v>
      </c>
      <c r="L2102" s="31" t="s">
        <v>7702</v>
      </c>
      <c r="M2102" s="31" t="s">
        <v>7703</v>
      </c>
      <c r="N2102" s="2" t="s">
        <v>8191</v>
      </c>
      <c r="O2102" s="2" t="s">
        <v>7705</v>
      </c>
      <c r="P2102" s="155" t="s">
        <v>7788</v>
      </c>
      <c r="Q2102" s="2" t="s">
        <v>8741</v>
      </c>
      <c r="R2102" s="2">
        <v>96700736</v>
      </c>
      <c r="S2102" s="159" t="s">
        <v>8742</v>
      </c>
      <c r="T2102" s="159">
        <v>2255</v>
      </c>
      <c r="U2102" s="159" t="s">
        <v>107</v>
      </c>
      <c r="V2102" s="3" t="s">
        <v>7709</v>
      </c>
      <c r="W2102" s="2">
        <v>240</v>
      </c>
    </row>
    <row r="2103" spans="2:23">
      <c r="B2103" s="26">
        <v>4164</v>
      </c>
      <c r="C2103" s="26" t="str">
        <f t="shared" si="256"/>
        <v>Y</v>
      </c>
      <c r="D2103" s="26" t="b">
        <f t="shared" si="257"/>
        <v>0</v>
      </c>
      <c r="E2103" s="26" t="str">
        <f t="shared" si="258"/>
        <v>N</v>
      </c>
      <c r="F2103" s="24" t="s">
        <v>11091</v>
      </c>
      <c r="G2103" s="2" t="str">
        <f t="shared" si="259"/>
        <v/>
      </c>
      <c r="H2103" s="16" t="s">
        <v>477</v>
      </c>
      <c r="I2103" s="16"/>
      <c r="J2103" s="16"/>
      <c r="K2103" s="31" t="s">
        <v>7701</v>
      </c>
      <c r="L2103" s="31" t="s">
        <v>7702</v>
      </c>
      <c r="M2103" s="31" t="s">
        <v>7703</v>
      </c>
      <c r="N2103" s="2" t="s">
        <v>8695</v>
      </c>
      <c r="O2103" s="2" t="s">
        <v>7705</v>
      </c>
      <c r="P2103" s="155" t="s">
        <v>7788</v>
      </c>
      <c r="Q2103" s="2" t="s">
        <v>8745</v>
      </c>
      <c r="R2103" s="2">
        <v>96700737</v>
      </c>
      <c r="S2103" s="159" t="s">
        <v>8746</v>
      </c>
      <c r="T2103" s="159">
        <v>2390</v>
      </c>
      <c r="U2103" s="159" t="s">
        <v>107</v>
      </c>
      <c r="V2103" s="3" t="s">
        <v>7709</v>
      </c>
      <c r="W2103" s="2">
        <v>265</v>
      </c>
    </row>
    <row r="2104" spans="2:23">
      <c r="B2104" s="26">
        <v>4165</v>
      </c>
      <c r="C2104" s="26" t="str">
        <f t="shared" si="256"/>
        <v>Y</v>
      </c>
      <c r="D2104" s="26" t="b">
        <f t="shared" si="257"/>
        <v>0</v>
      </c>
      <c r="E2104" s="26" t="str">
        <f t="shared" si="258"/>
        <v>N</v>
      </c>
      <c r="F2104" s="24" t="s">
        <v>11092</v>
      </c>
      <c r="G2104" s="2" t="str">
        <f t="shared" si="259"/>
        <v/>
      </c>
      <c r="H2104" s="16" t="s">
        <v>477</v>
      </c>
      <c r="I2104" s="16"/>
      <c r="J2104" s="16"/>
      <c r="K2104" s="31" t="s">
        <v>7701</v>
      </c>
      <c r="L2104" s="31" t="s">
        <v>7702</v>
      </c>
      <c r="M2104" s="31" t="s">
        <v>7703</v>
      </c>
      <c r="N2104" s="2" t="s">
        <v>8699</v>
      </c>
      <c r="O2104" s="2" t="s">
        <v>7705</v>
      </c>
      <c r="P2104" s="155" t="s">
        <v>7788</v>
      </c>
      <c r="Q2104" s="2" t="s">
        <v>8745</v>
      </c>
      <c r="R2104" s="2">
        <v>96700737</v>
      </c>
      <c r="S2104" s="159" t="s">
        <v>8746</v>
      </c>
      <c r="T2104" s="159">
        <v>2390</v>
      </c>
      <c r="U2104" s="159" t="s">
        <v>107</v>
      </c>
      <c r="V2104" s="3" t="s">
        <v>7709</v>
      </c>
      <c r="W2104" s="2">
        <v>265</v>
      </c>
    </row>
    <row r="2105" spans="2:23">
      <c r="B2105" s="26">
        <v>4166</v>
      </c>
      <c r="C2105" s="26" t="str">
        <f t="shared" si="256"/>
        <v>Y</v>
      </c>
      <c r="D2105" s="26" t="b">
        <f t="shared" si="257"/>
        <v>0</v>
      </c>
      <c r="E2105" s="26" t="str">
        <f t="shared" si="258"/>
        <v>N</v>
      </c>
      <c r="F2105" s="24" t="s">
        <v>11093</v>
      </c>
      <c r="G2105" s="2" t="str">
        <f t="shared" si="259"/>
        <v/>
      </c>
      <c r="H2105" s="16" t="s">
        <v>477</v>
      </c>
      <c r="I2105" s="16"/>
      <c r="J2105" s="16"/>
      <c r="K2105" s="31" t="s">
        <v>7701</v>
      </c>
      <c r="L2105" s="31" t="s">
        <v>7702</v>
      </c>
      <c r="M2105" s="31" t="s">
        <v>7703</v>
      </c>
      <c r="N2105" s="2" t="s">
        <v>7762</v>
      </c>
      <c r="O2105" s="2" t="s">
        <v>7705</v>
      </c>
      <c r="P2105" s="155" t="s">
        <v>7788</v>
      </c>
      <c r="Q2105" s="2" t="s">
        <v>8737</v>
      </c>
      <c r="R2105" s="2">
        <v>96700738</v>
      </c>
      <c r="S2105" s="159" t="s">
        <v>8749</v>
      </c>
      <c r="T2105" s="159">
        <v>2322</v>
      </c>
      <c r="U2105" s="159" t="s">
        <v>107</v>
      </c>
      <c r="V2105" s="3" t="s">
        <v>7709</v>
      </c>
      <c r="W2105" s="2">
        <v>265</v>
      </c>
    </row>
    <row r="2106" spans="2:23">
      <c r="B2106" s="26">
        <v>4167</v>
      </c>
      <c r="C2106" s="26" t="str">
        <f t="shared" si="256"/>
        <v>Y</v>
      </c>
      <c r="D2106" s="26" t="b">
        <f t="shared" si="257"/>
        <v>0</v>
      </c>
      <c r="E2106" s="26" t="str">
        <f t="shared" si="258"/>
        <v>N</v>
      </c>
      <c r="F2106" s="24" t="s">
        <v>11094</v>
      </c>
      <c r="G2106" s="2" t="str">
        <f t="shared" si="259"/>
        <v/>
      </c>
      <c r="H2106" s="16" t="s">
        <v>477</v>
      </c>
      <c r="I2106" s="16"/>
      <c r="J2106" s="16"/>
      <c r="K2106" s="31" t="s">
        <v>7701</v>
      </c>
      <c r="L2106" s="31" t="s">
        <v>7702</v>
      </c>
      <c r="M2106" s="31" t="s">
        <v>7703</v>
      </c>
      <c r="N2106" s="2" t="s">
        <v>7765</v>
      </c>
      <c r="O2106" s="2" t="s">
        <v>7705</v>
      </c>
      <c r="P2106" s="155" t="s">
        <v>7788</v>
      </c>
      <c r="Q2106" s="2" t="s">
        <v>8737</v>
      </c>
      <c r="R2106" s="2">
        <v>96700738</v>
      </c>
      <c r="S2106" s="159" t="s">
        <v>8749</v>
      </c>
      <c r="T2106" s="159">
        <v>2322</v>
      </c>
      <c r="U2106" s="159" t="s">
        <v>107</v>
      </c>
      <c r="V2106" s="3" t="s">
        <v>7709</v>
      </c>
      <c r="W2106" s="2">
        <v>265</v>
      </c>
    </row>
    <row r="2107" spans="2:23">
      <c r="B2107" s="26">
        <v>4178</v>
      </c>
      <c r="C2107" s="26" t="str">
        <f t="shared" si="256"/>
        <v>Y</v>
      </c>
      <c r="D2107" s="26" t="b">
        <f t="shared" si="257"/>
        <v>1</v>
      </c>
      <c r="E2107" s="26" t="str">
        <f t="shared" si="258"/>
        <v>Y</v>
      </c>
      <c r="F2107" s="24" t="s">
        <v>11095</v>
      </c>
      <c r="G2107" s="2" t="str">
        <f t="shared" si="259"/>
        <v>ConTab_BOM_KP_Baseplates_4178</v>
      </c>
      <c r="H2107" s="16" t="s">
        <v>477</v>
      </c>
      <c r="I2107" s="16"/>
      <c r="J2107" s="16"/>
      <c r="K2107" s="31" t="s">
        <v>7701</v>
      </c>
      <c r="L2107" s="31" t="s">
        <v>7702</v>
      </c>
      <c r="M2107" s="31" t="s">
        <v>7703</v>
      </c>
      <c r="N2107" s="2" t="s">
        <v>7725</v>
      </c>
      <c r="O2107" s="2" t="s">
        <v>7814</v>
      </c>
      <c r="P2107" s="155" t="s">
        <v>7706</v>
      </c>
      <c r="Q2107" s="2" t="s">
        <v>7726</v>
      </c>
      <c r="R2107" s="2">
        <v>96700721</v>
      </c>
      <c r="S2107" s="159" t="s">
        <v>8752</v>
      </c>
      <c r="T2107" s="159">
        <v>1627</v>
      </c>
      <c r="U2107" s="159" t="s">
        <v>107</v>
      </c>
      <c r="V2107" s="3" t="s">
        <v>7709</v>
      </c>
      <c r="W2107" s="2">
        <v>135</v>
      </c>
    </row>
    <row r="2108" spans="2:23">
      <c r="B2108" s="26">
        <v>4179</v>
      </c>
      <c r="C2108" s="26" t="str">
        <f t="shared" si="256"/>
        <v>Y</v>
      </c>
      <c r="D2108" s="26" t="b">
        <f t="shared" si="257"/>
        <v>1</v>
      </c>
      <c r="E2108" s="26" t="str">
        <f t="shared" si="258"/>
        <v>Y</v>
      </c>
      <c r="F2108" s="24" t="s">
        <v>11096</v>
      </c>
      <c r="G2108" s="2" t="str">
        <f t="shared" si="259"/>
        <v>ConTab_BOM_KP_Baseplates_4179</v>
      </c>
      <c r="H2108" s="16" t="s">
        <v>477</v>
      </c>
      <c r="I2108" s="16"/>
      <c r="J2108" s="16"/>
      <c r="K2108" s="31" t="s">
        <v>7701</v>
      </c>
      <c r="L2108" s="31" t="s">
        <v>7702</v>
      </c>
      <c r="M2108" s="31" t="s">
        <v>7703</v>
      </c>
      <c r="N2108" s="2" t="s">
        <v>7729</v>
      </c>
      <c r="O2108" s="2" t="s">
        <v>7814</v>
      </c>
      <c r="P2108" s="155" t="s">
        <v>7706</v>
      </c>
      <c r="Q2108" s="2" t="s">
        <v>7726</v>
      </c>
      <c r="R2108" s="2">
        <v>96700721</v>
      </c>
      <c r="S2108" s="159" t="s">
        <v>8752</v>
      </c>
      <c r="T2108" s="159">
        <v>1627</v>
      </c>
      <c r="U2108" s="159" t="s">
        <v>107</v>
      </c>
      <c r="V2108" s="3" t="s">
        <v>7709</v>
      </c>
      <c r="W2108" s="2">
        <v>135</v>
      </c>
    </row>
    <row r="2109" spans="2:23">
      <c r="B2109" s="26">
        <v>4180</v>
      </c>
      <c r="C2109" s="26" t="str">
        <f t="shared" si="256"/>
        <v>Y</v>
      </c>
      <c r="D2109" s="26" t="b">
        <f t="shared" si="257"/>
        <v>1</v>
      </c>
      <c r="E2109" s="26" t="str">
        <f t="shared" si="258"/>
        <v>Y</v>
      </c>
      <c r="F2109" s="24" t="s">
        <v>11097</v>
      </c>
      <c r="G2109" s="2" t="str">
        <f t="shared" si="259"/>
        <v>ConTab_BOM_KP_Baseplates_4180</v>
      </c>
      <c r="H2109" s="16" t="s">
        <v>477</v>
      </c>
      <c r="I2109" s="16"/>
      <c r="J2109" s="16"/>
      <c r="K2109" s="31" t="s">
        <v>7701</v>
      </c>
      <c r="L2109" s="31" t="s">
        <v>7702</v>
      </c>
      <c r="M2109" s="31" t="s">
        <v>7703</v>
      </c>
      <c r="N2109" s="2" t="s">
        <v>7900</v>
      </c>
      <c r="O2109" s="2" t="s">
        <v>7814</v>
      </c>
      <c r="P2109" s="155" t="s">
        <v>7706</v>
      </c>
      <c r="Q2109" s="2" t="s">
        <v>8183</v>
      </c>
      <c r="R2109" s="2">
        <v>96700722</v>
      </c>
      <c r="S2109" s="159" t="s">
        <v>8755</v>
      </c>
      <c r="T2109" s="159">
        <v>1762</v>
      </c>
      <c r="U2109" s="159" t="s">
        <v>107</v>
      </c>
      <c r="V2109" s="3" t="s">
        <v>7709</v>
      </c>
      <c r="W2109" s="2">
        <v>200</v>
      </c>
    </row>
    <row r="2110" spans="2:23">
      <c r="B2110" s="26">
        <v>4181</v>
      </c>
      <c r="C2110" s="26" t="str">
        <f t="shared" si="256"/>
        <v>Y</v>
      </c>
      <c r="D2110" s="26" t="b">
        <f t="shared" si="257"/>
        <v>1</v>
      </c>
      <c r="E2110" s="26" t="str">
        <f t="shared" si="258"/>
        <v>Y</v>
      </c>
      <c r="F2110" s="24" t="s">
        <v>11098</v>
      </c>
      <c r="G2110" s="2" t="str">
        <f t="shared" si="259"/>
        <v>ConTab_BOM_KP_Baseplates_4181</v>
      </c>
      <c r="H2110" s="16" t="s">
        <v>477</v>
      </c>
      <c r="I2110" s="16"/>
      <c r="J2110" s="16"/>
      <c r="K2110" s="31" t="s">
        <v>7701</v>
      </c>
      <c r="L2110" s="31" t="s">
        <v>7702</v>
      </c>
      <c r="M2110" s="31" t="s">
        <v>7703</v>
      </c>
      <c r="N2110" s="2" t="s">
        <v>7903</v>
      </c>
      <c r="O2110" s="2" t="s">
        <v>7814</v>
      </c>
      <c r="P2110" s="155" t="s">
        <v>7706</v>
      </c>
      <c r="Q2110" s="2" t="s">
        <v>8183</v>
      </c>
      <c r="R2110" s="2">
        <v>96700722</v>
      </c>
      <c r="S2110" s="159" t="s">
        <v>8755</v>
      </c>
      <c r="T2110" s="159">
        <v>1762</v>
      </c>
      <c r="U2110" s="159" t="s">
        <v>107</v>
      </c>
      <c r="V2110" s="3" t="s">
        <v>7709</v>
      </c>
      <c r="W2110" s="2">
        <v>200</v>
      </c>
    </row>
    <row r="2111" spans="2:23">
      <c r="B2111" s="26">
        <v>4182</v>
      </c>
      <c r="C2111" s="26" t="str">
        <f t="shared" si="256"/>
        <v>Y</v>
      </c>
      <c r="D2111" s="26" t="b">
        <f t="shared" si="257"/>
        <v>1</v>
      </c>
      <c r="E2111" s="26" t="str">
        <f t="shared" si="258"/>
        <v>Y</v>
      </c>
      <c r="F2111" s="24" t="s">
        <v>11099</v>
      </c>
      <c r="G2111" s="2" t="str">
        <f t="shared" si="259"/>
        <v>ConTab_BOM_KP_Baseplates_4182</v>
      </c>
      <c r="H2111" s="16" t="s">
        <v>477</v>
      </c>
      <c r="I2111" s="16"/>
      <c r="J2111" s="16"/>
      <c r="K2111" s="31" t="s">
        <v>7701</v>
      </c>
      <c r="L2111" s="31" t="s">
        <v>7702</v>
      </c>
      <c r="M2111" s="31" t="s">
        <v>7703</v>
      </c>
      <c r="N2111" s="2" t="s">
        <v>8187</v>
      </c>
      <c r="O2111" s="2" t="s">
        <v>7814</v>
      </c>
      <c r="P2111" s="155" t="s">
        <v>7706</v>
      </c>
      <c r="Q2111" s="2" t="s">
        <v>8188</v>
      </c>
      <c r="R2111" s="2">
        <v>96700723</v>
      </c>
      <c r="S2111" s="159" t="s">
        <v>8758</v>
      </c>
      <c r="T2111" s="159">
        <v>1899</v>
      </c>
      <c r="U2111" s="159" t="s">
        <v>107</v>
      </c>
      <c r="V2111" s="3" t="s">
        <v>7709</v>
      </c>
      <c r="W2111" s="2">
        <v>240</v>
      </c>
    </row>
    <row r="2112" spans="2:23">
      <c r="B2112" s="26">
        <v>4183</v>
      </c>
      <c r="C2112" s="26" t="str">
        <f t="shared" si="256"/>
        <v>Y</v>
      </c>
      <c r="D2112" s="26" t="b">
        <f t="shared" si="257"/>
        <v>1</v>
      </c>
      <c r="E2112" s="26" t="str">
        <f t="shared" si="258"/>
        <v>Y</v>
      </c>
      <c r="F2112" s="24" t="s">
        <v>11100</v>
      </c>
      <c r="G2112" s="2" t="str">
        <f t="shared" si="259"/>
        <v>ConTab_BOM_KP_Baseplates_4183</v>
      </c>
      <c r="H2112" s="16" t="s">
        <v>477</v>
      </c>
      <c r="I2112" s="16"/>
      <c r="J2112" s="16"/>
      <c r="K2112" s="31" t="s">
        <v>7701</v>
      </c>
      <c r="L2112" s="31" t="s">
        <v>7702</v>
      </c>
      <c r="M2112" s="31" t="s">
        <v>7703</v>
      </c>
      <c r="N2112" s="2" t="s">
        <v>8191</v>
      </c>
      <c r="O2112" s="2" t="s">
        <v>7814</v>
      </c>
      <c r="P2112" s="155" t="s">
        <v>7706</v>
      </c>
      <c r="Q2112" s="2" t="s">
        <v>8188</v>
      </c>
      <c r="R2112" s="2">
        <v>96700723</v>
      </c>
      <c r="S2112" s="159" t="s">
        <v>8758</v>
      </c>
      <c r="T2112" s="159">
        <v>1899</v>
      </c>
      <c r="U2112" s="159" t="s">
        <v>107</v>
      </c>
      <c r="V2112" s="3" t="s">
        <v>7709</v>
      </c>
      <c r="W2112" s="2">
        <v>240</v>
      </c>
    </row>
    <row r="2113" spans="2:23">
      <c r="B2113" s="26">
        <v>4184</v>
      </c>
      <c r="C2113" s="26" t="str">
        <f t="shared" si="256"/>
        <v>Y</v>
      </c>
      <c r="D2113" s="26" t="b">
        <f t="shared" si="257"/>
        <v>1</v>
      </c>
      <c r="E2113" s="26" t="str">
        <f t="shared" si="258"/>
        <v>Y</v>
      </c>
      <c r="F2113" s="24" t="s">
        <v>11101</v>
      </c>
      <c r="G2113" s="2" t="str">
        <f t="shared" si="259"/>
        <v>ConTab_BOM_KP_Baseplates_4184</v>
      </c>
      <c r="H2113" s="16" t="s">
        <v>477</v>
      </c>
      <c r="I2113" s="16"/>
      <c r="J2113" s="16"/>
      <c r="K2113" s="31" t="s">
        <v>7701</v>
      </c>
      <c r="L2113" s="31" t="s">
        <v>7702</v>
      </c>
      <c r="M2113" s="31" t="s">
        <v>7703</v>
      </c>
      <c r="N2113" s="2" t="s">
        <v>8695</v>
      </c>
      <c r="O2113" s="2" t="s">
        <v>7814</v>
      </c>
      <c r="P2113" s="155" t="s">
        <v>7706</v>
      </c>
      <c r="Q2113" s="2" t="s">
        <v>8696</v>
      </c>
      <c r="R2113" s="2">
        <v>96700724</v>
      </c>
      <c r="S2113" s="159" t="s">
        <v>8761</v>
      </c>
      <c r="T2113" s="159">
        <v>2035</v>
      </c>
      <c r="U2113" s="159" t="s">
        <v>107</v>
      </c>
      <c r="V2113" s="3" t="s">
        <v>7709</v>
      </c>
      <c r="W2113" s="2">
        <v>265</v>
      </c>
    </row>
    <row r="2114" spans="2:23">
      <c r="B2114" s="26">
        <v>4185</v>
      </c>
      <c r="C2114" s="26" t="str">
        <f t="shared" si="256"/>
        <v>Y</v>
      </c>
      <c r="D2114" s="26" t="b">
        <f t="shared" si="257"/>
        <v>1</v>
      </c>
      <c r="E2114" s="26" t="str">
        <f t="shared" si="258"/>
        <v>Y</v>
      </c>
      <c r="F2114" s="24" t="s">
        <v>11102</v>
      </c>
      <c r="G2114" s="2" t="str">
        <f t="shared" si="259"/>
        <v>ConTab_BOM_KP_Baseplates_4185</v>
      </c>
      <c r="H2114" s="16" t="s">
        <v>477</v>
      </c>
      <c r="I2114" s="16"/>
      <c r="J2114" s="16"/>
      <c r="K2114" s="31" t="s">
        <v>7701</v>
      </c>
      <c r="L2114" s="31" t="s">
        <v>7702</v>
      </c>
      <c r="M2114" s="31" t="s">
        <v>7703</v>
      </c>
      <c r="N2114" s="2" t="s">
        <v>8699</v>
      </c>
      <c r="O2114" s="2" t="s">
        <v>7814</v>
      </c>
      <c r="P2114" s="155" t="s">
        <v>7706</v>
      </c>
      <c r="Q2114" s="2" t="s">
        <v>8696</v>
      </c>
      <c r="R2114" s="2">
        <v>96700724</v>
      </c>
      <c r="S2114" s="159" t="s">
        <v>8761</v>
      </c>
      <c r="T2114" s="159">
        <v>2035</v>
      </c>
      <c r="U2114" s="159" t="s">
        <v>107</v>
      </c>
      <c r="V2114" s="3" t="s">
        <v>7709</v>
      </c>
      <c r="W2114" s="2">
        <v>265</v>
      </c>
    </row>
    <row r="2115" spans="2:23">
      <c r="B2115" s="26">
        <v>4186</v>
      </c>
      <c r="C2115" s="26" t="str">
        <f t="shared" si="256"/>
        <v>Y</v>
      </c>
      <c r="D2115" s="26" t="b">
        <f t="shared" si="257"/>
        <v>1</v>
      </c>
      <c r="E2115" s="26" t="str">
        <f t="shared" si="258"/>
        <v>Y</v>
      </c>
      <c r="F2115" s="24" t="s">
        <v>11103</v>
      </c>
      <c r="G2115" s="2" t="str">
        <f t="shared" si="259"/>
        <v>ConTab_BOM_KP_Baseplates_4186</v>
      </c>
      <c r="H2115" s="16" t="s">
        <v>477</v>
      </c>
      <c r="I2115" s="16"/>
      <c r="J2115" s="16"/>
      <c r="K2115" s="31" t="s">
        <v>7701</v>
      </c>
      <c r="L2115" s="31" t="s">
        <v>7702</v>
      </c>
      <c r="M2115" s="31" t="s">
        <v>7703</v>
      </c>
      <c r="N2115" s="2" t="s">
        <v>7725</v>
      </c>
      <c r="O2115" s="2" t="s">
        <v>7814</v>
      </c>
      <c r="P2115" s="155" t="s">
        <v>7737</v>
      </c>
      <c r="Q2115" s="2" t="s">
        <v>8701</v>
      </c>
      <c r="R2115" s="2">
        <v>96700725</v>
      </c>
      <c r="S2115" s="159" t="s">
        <v>8764</v>
      </c>
      <c r="T2115" s="159">
        <v>1627</v>
      </c>
      <c r="U2115" s="159" t="s">
        <v>107</v>
      </c>
      <c r="V2115" s="3" t="s">
        <v>7709</v>
      </c>
      <c r="W2115" s="2">
        <v>135</v>
      </c>
    </row>
    <row r="2116" spans="2:23">
      <c r="B2116" s="26">
        <v>4187</v>
      </c>
      <c r="C2116" s="26" t="str">
        <f t="shared" si="256"/>
        <v>Y</v>
      </c>
      <c r="D2116" s="26" t="b">
        <f t="shared" si="257"/>
        <v>1</v>
      </c>
      <c r="E2116" s="26" t="str">
        <f t="shared" si="258"/>
        <v>Y</v>
      </c>
      <c r="F2116" s="24" t="s">
        <v>11104</v>
      </c>
      <c r="G2116" s="2" t="str">
        <f t="shared" si="259"/>
        <v>ConTab_BOM_KP_Baseplates_4187</v>
      </c>
      <c r="H2116" s="16" t="s">
        <v>477</v>
      </c>
      <c r="I2116" s="16"/>
      <c r="J2116" s="16"/>
      <c r="K2116" s="31" t="s">
        <v>7701</v>
      </c>
      <c r="L2116" s="31" t="s">
        <v>7702</v>
      </c>
      <c r="M2116" s="31" t="s">
        <v>7703</v>
      </c>
      <c r="N2116" s="2" t="s">
        <v>7729</v>
      </c>
      <c r="O2116" s="2" t="s">
        <v>7814</v>
      </c>
      <c r="P2116" s="155" t="s">
        <v>7737</v>
      </c>
      <c r="Q2116" s="2" t="s">
        <v>8701</v>
      </c>
      <c r="R2116" s="2">
        <v>96700725</v>
      </c>
      <c r="S2116" s="159" t="s">
        <v>8764</v>
      </c>
      <c r="T2116" s="159">
        <v>1627</v>
      </c>
      <c r="U2116" s="159" t="s">
        <v>107</v>
      </c>
      <c r="V2116" s="3" t="s">
        <v>7709</v>
      </c>
      <c r="W2116" s="2">
        <v>135</v>
      </c>
    </row>
    <row r="2117" spans="2:23">
      <c r="B2117" s="26">
        <v>4188</v>
      </c>
      <c r="C2117" s="26" t="str">
        <f t="shared" si="256"/>
        <v>Y</v>
      </c>
      <c r="D2117" s="26" t="b">
        <f t="shared" si="257"/>
        <v>1</v>
      </c>
      <c r="E2117" s="26" t="str">
        <f t="shared" si="258"/>
        <v>Y</v>
      </c>
      <c r="F2117" s="24" t="s">
        <v>11105</v>
      </c>
      <c r="G2117" s="2" t="str">
        <f t="shared" si="259"/>
        <v>ConTab_BOM_KP_Baseplates_4188</v>
      </c>
      <c r="H2117" s="16" t="s">
        <v>477</v>
      </c>
      <c r="I2117" s="16"/>
      <c r="J2117" s="16"/>
      <c r="K2117" s="31" t="s">
        <v>7701</v>
      </c>
      <c r="L2117" s="31" t="s">
        <v>7702</v>
      </c>
      <c r="M2117" s="31" t="s">
        <v>7703</v>
      </c>
      <c r="N2117" s="2" t="s">
        <v>7900</v>
      </c>
      <c r="O2117" s="2" t="s">
        <v>7814</v>
      </c>
      <c r="P2117" s="155" t="s">
        <v>7737</v>
      </c>
      <c r="Q2117" s="2" t="s">
        <v>8705</v>
      </c>
      <c r="R2117" s="2">
        <v>96700726</v>
      </c>
      <c r="S2117" s="159" t="s">
        <v>8767</v>
      </c>
      <c r="T2117" s="159">
        <v>1762</v>
      </c>
      <c r="U2117" s="159" t="s">
        <v>107</v>
      </c>
      <c r="V2117" s="3" t="s">
        <v>7709</v>
      </c>
      <c r="W2117" s="2">
        <v>200</v>
      </c>
    </row>
    <row r="2118" spans="2:23">
      <c r="B2118" s="26">
        <v>4189</v>
      </c>
      <c r="C2118" s="26" t="str">
        <f t="shared" si="256"/>
        <v>Y</v>
      </c>
      <c r="D2118" s="26" t="b">
        <f t="shared" si="257"/>
        <v>1</v>
      </c>
      <c r="E2118" s="26" t="str">
        <f t="shared" si="258"/>
        <v>Y</v>
      </c>
      <c r="F2118" s="24" t="s">
        <v>11106</v>
      </c>
      <c r="G2118" s="2" t="str">
        <f t="shared" si="259"/>
        <v>ConTab_BOM_KP_Baseplates_4189</v>
      </c>
      <c r="H2118" s="16" t="s">
        <v>477</v>
      </c>
      <c r="I2118" s="16"/>
      <c r="J2118" s="16"/>
      <c r="K2118" s="31" t="s">
        <v>7701</v>
      </c>
      <c r="L2118" s="31" t="s">
        <v>7702</v>
      </c>
      <c r="M2118" s="31" t="s">
        <v>7703</v>
      </c>
      <c r="N2118" s="2" t="s">
        <v>7903</v>
      </c>
      <c r="O2118" s="2" t="s">
        <v>7814</v>
      </c>
      <c r="P2118" s="155" t="s">
        <v>7737</v>
      </c>
      <c r="Q2118" s="2" t="s">
        <v>8705</v>
      </c>
      <c r="R2118" s="2">
        <v>96700726</v>
      </c>
      <c r="S2118" s="159" t="s">
        <v>8767</v>
      </c>
      <c r="T2118" s="159">
        <v>1762</v>
      </c>
      <c r="U2118" s="159" t="s">
        <v>107</v>
      </c>
      <c r="V2118" s="3" t="s">
        <v>7709</v>
      </c>
      <c r="W2118" s="2">
        <v>200</v>
      </c>
    </row>
    <row r="2119" spans="2:23">
      <c r="B2119" s="26">
        <v>4190</v>
      </c>
      <c r="C2119" s="26" t="str">
        <f t="shared" si="256"/>
        <v>Y</v>
      </c>
      <c r="D2119" s="26" t="b">
        <f t="shared" si="257"/>
        <v>1</v>
      </c>
      <c r="E2119" s="26" t="str">
        <f t="shared" si="258"/>
        <v>Y</v>
      </c>
      <c r="F2119" s="24" t="s">
        <v>11107</v>
      </c>
      <c r="G2119" s="2" t="str">
        <f t="shared" si="259"/>
        <v>ConTab_BOM_KP_Baseplates_4190</v>
      </c>
      <c r="H2119" s="16" t="s">
        <v>477</v>
      </c>
      <c r="I2119" s="16"/>
      <c r="J2119" s="16"/>
      <c r="K2119" s="31" t="s">
        <v>7701</v>
      </c>
      <c r="L2119" s="31" t="s">
        <v>7702</v>
      </c>
      <c r="M2119" s="31" t="s">
        <v>7703</v>
      </c>
      <c r="N2119" s="2" t="s">
        <v>8187</v>
      </c>
      <c r="O2119" s="2" t="s">
        <v>7814</v>
      </c>
      <c r="P2119" s="155" t="s">
        <v>7737</v>
      </c>
      <c r="Q2119" s="2" t="s">
        <v>8709</v>
      </c>
      <c r="R2119" s="2">
        <v>96700727</v>
      </c>
      <c r="S2119" s="159" t="s">
        <v>8770</v>
      </c>
      <c r="T2119" s="159">
        <v>1899</v>
      </c>
      <c r="U2119" s="159" t="s">
        <v>107</v>
      </c>
      <c r="V2119" s="3" t="s">
        <v>7709</v>
      </c>
      <c r="W2119" s="2">
        <v>240</v>
      </c>
    </row>
    <row r="2120" spans="2:23">
      <c r="B2120" s="26">
        <v>4191</v>
      </c>
      <c r="C2120" s="26" t="str">
        <f t="shared" si="256"/>
        <v>Y</v>
      </c>
      <c r="D2120" s="26" t="b">
        <f t="shared" si="257"/>
        <v>1</v>
      </c>
      <c r="E2120" s="26" t="str">
        <f t="shared" si="258"/>
        <v>Y</v>
      </c>
      <c r="F2120" s="24" t="s">
        <v>11108</v>
      </c>
      <c r="G2120" s="2" t="str">
        <f t="shared" si="259"/>
        <v>ConTab_BOM_KP_Baseplates_4191</v>
      </c>
      <c r="H2120" s="16" t="s">
        <v>477</v>
      </c>
      <c r="I2120" s="16"/>
      <c r="J2120" s="16"/>
      <c r="K2120" s="31" t="s">
        <v>7701</v>
      </c>
      <c r="L2120" s="31" t="s">
        <v>7702</v>
      </c>
      <c r="M2120" s="31" t="s">
        <v>7703</v>
      </c>
      <c r="N2120" s="2" t="s">
        <v>8191</v>
      </c>
      <c r="O2120" s="2" t="s">
        <v>7814</v>
      </c>
      <c r="P2120" s="155" t="s">
        <v>7737</v>
      </c>
      <c r="Q2120" s="2" t="s">
        <v>8709</v>
      </c>
      <c r="R2120" s="2">
        <v>96700727</v>
      </c>
      <c r="S2120" s="159" t="s">
        <v>8770</v>
      </c>
      <c r="T2120" s="159">
        <v>1899</v>
      </c>
      <c r="U2120" s="159" t="s">
        <v>107</v>
      </c>
      <c r="V2120" s="3" t="s">
        <v>7709</v>
      </c>
      <c r="W2120" s="2">
        <v>240</v>
      </c>
    </row>
    <row r="2121" spans="2:23">
      <c r="B2121" s="26">
        <v>4192</v>
      </c>
      <c r="C2121" s="26" t="str">
        <f t="shared" si="256"/>
        <v>Y</v>
      </c>
      <c r="D2121" s="26" t="b">
        <f t="shared" si="257"/>
        <v>1</v>
      </c>
      <c r="E2121" s="26" t="str">
        <f t="shared" si="258"/>
        <v>Y</v>
      </c>
      <c r="F2121" s="24" t="s">
        <v>11109</v>
      </c>
      <c r="G2121" s="2" t="str">
        <f t="shared" si="259"/>
        <v>ConTab_BOM_KP_Baseplates_4192</v>
      </c>
      <c r="H2121" s="16" t="s">
        <v>477</v>
      </c>
      <c r="I2121" s="16"/>
      <c r="J2121" s="16"/>
      <c r="K2121" s="31" t="s">
        <v>7701</v>
      </c>
      <c r="L2121" s="31" t="s">
        <v>7702</v>
      </c>
      <c r="M2121" s="31" t="s">
        <v>7703</v>
      </c>
      <c r="N2121" s="2" t="s">
        <v>8695</v>
      </c>
      <c r="O2121" s="2" t="s">
        <v>7814</v>
      </c>
      <c r="P2121" s="155" t="s">
        <v>7737</v>
      </c>
      <c r="Q2121" s="2" t="s">
        <v>8713</v>
      </c>
      <c r="R2121" s="2">
        <v>96700728</v>
      </c>
      <c r="S2121" s="159" t="s">
        <v>8773</v>
      </c>
      <c r="T2121" s="159">
        <v>2035</v>
      </c>
      <c r="U2121" s="159" t="s">
        <v>107</v>
      </c>
      <c r="V2121" s="3" t="s">
        <v>7709</v>
      </c>
      <c r="W2121" s="2">
        <v>265</v>
      </c>
    </row>
    <row r="2122" spans="2:23">
      <c r="B2122" s="26">
        <v>4193</v>
      </c>
      <c r="C2122" s="26" t="str">
        <f t="shared" si="256"/>
        <v>Y</v>
      </c>
      <c r="D2122" s="26" t="b">
        <f t="shared" si="257"/>
        <v>1</v>
      </c>
      <c r="E2122" s="26" t="str">
        <f t="shared" si="258"/>
        <v>Y</v>
      </c>
      <c r="F2122" s="24" t="s">
        <v>11110</v>
      </c>
      <c r="G2122" s="2" t="str">
        <f t="shared" si="259"/>
        <v>ConTab_BOM_KP_Baseplates_4193</v>
      </c>
      <c r="H2122" s="16" t="s">
        <v>477</v>
      </c>
      <c r="I2122" s="16"/>
      <c r="J2122" s="16"/>
      <c r="K2122" s="31" t="s">
        <v>7701</v>
      </c>
      <c r="L2122" s="31" t="s">
        <v>7702</v>
      </c>
      <c r="M2122" s="31" t="s">
        <v>7703</v>
      </c>
      <c r="N2122" s="2" t="s">
        <v>8699</v>
      </c>
      <c r="O2122" s="2" t="s">
        <v>7814</v>
      </c>
      <c r="P2122" s="155" t="s">
        <v>7737</v>
      </c>
      <c r="Q2122" s="2" t="s">
        <v>8713</v>
      </c>
      <c r="R2122" s="2">
        <v>96700728</v>
      </c>
      <c r="S2122" s="159" t="s">
        <v>8773</v>
      </c>
      <c r="T2122" s="159">
        <v>2035</v>
      </c>
      <c r="U2122" s="159" t="s">
        <v>107</v>
      </c>
      <c r="V2122" s="3" t="s">
        <v>7709</v>
      </c>
      <c r="W2122" s="2">
        <v>265</v>
      </c>
    </row>
    <row r="2123" spans="2:23">
      <c r="B2123" s="26">
        <v>4194</v>
      </c>
      <c r="C2123" s="26" t="str">
        <f t="shared" si="256"/>
        <v>Y</v>
      </c>
      <c r="D2123" s="26" t="b">
        <f t="shared" si="257"/>
        <v>1</v>
      </c>
      <c r="E2123" s="26" t="str">
        <f t="shared" si="258"/>
        <v>Y</v>
      </c>
      <c r="F2123" s="24" t="s">
        <v>11111</v>
      </c>
      <c r="G2123" s="2" t="str">
        <f t="shared" si="259"/>
        <v>ConTab_BOM_KP_Baseplates_4194</v>
      </c>
      <c r="H2123" s="16" t="s">
        <v>477</v>
      </c>
      <c r="I2123" s="16"/>
      <c r="J2123" s="16"/>
      <c r="K2123" s="31" t="s">
        <v>7701</v>
      </c>
      <c r="L2123" s="31" t="s">
        <v>7702</v>
      </c>
      <c r="M2123" s="31" t="s">
        <v>7703</v>
      </c>
      <c r="N2123" s="2" t="s">
        <v>7762</v>
      </c>
      <c r="O2123" s="2" t="s">
        <v>7814</v>
      </c>
      <c r="P2123" s="155" t="s">
        <v>7737</v>
      </c>
      <c r="Q2123" s="2" t="s">
        <v>8705</v>
      </c>
      <c r="R2123" s="2">
        <v>96700729</v>
      </c>
      <c r="S2123" s="159" t="s">
        <v>8776</v>
      </c>
      <c r="T2123" s="159">
        <v>1970</v>
      </c>
      <c r="U2123" s="159" t="s">
        <v>107</v>
      </c>
      <c r="V2123" s="3" t="s">
        <v>7709</v>
      </c>
      <c r="W2123" s="2">
        <v>265</v>
      </c>
    </row>
    <row r="2124" spans="2:23">
      <c r="B2124" s="26">
        <v>4195</v>
      </c>
      <c r="C2124" s="26" t="str">
        <f t="shared" si="256"/>
        <v>Y</v>
      </c>
      <c r="D2124" s="26" t="b">
        <f t="shared" si="257"/>
        <v>1</v>
      </c>
      <c r="E2124" s="26" t="str">
        <f t="shared" si="258"/>
        <v>Y</v>
      </c>
      <c r="F2124" s="24" t="s">
        <v>11112</v>
      </c>
      <c r="G2124" s="2" t="str">
        <f t="shared" si="259"/>
        <v>ConTab_BOM_KP_Baseplates_4195</v>
      </c>
      <c r="H2124" s="16" t="s">
        <v>477</v>
      </c>
      <c r="I2124" s="16"/>
      <c r="J2124" s="16"/>
      <c r="K2124" s="31" t="s">
        <v>7701</v>
      </c>
      <c r="L2124" s="31" t="s">
        <v>7702</v>
      </c>
      <c r="M2124" s="31" t="s">
        <v>7703</v>
      </c>
      <c r="N2124" s="2" t="s">
        <v>7765</v>
      </c>
      <c r="O2124" s="2" t="s">
        <v>7814</v>
      </c>
      <c r="P2124" s="155" t="s">
        <v>7737</v>
      </c>
      <c r="Q2124" s="2" t="s">
        <v>8705</v>
      </c>
      <c r="R2124" s="2">
        <v>96700729</v>
      </c>
      <c r="S2124" s="159" t="s">
        <v>8776</v>
      </c>
      <c r="T2124" s="159">
        <v>1970</v>
      </c>
      <c r="U2124" s="159" t="s">
        <v>107</v>
      </c>
      <c r="V2124" s="3" t="s">
        <v>7709</v>
      </c>
      <c r="W2124" s="2">
        <v>265</v>
      </c>
    </row>
    <row r="2125" spans="2:23">
      <c r="B2125" s="26">
        <v>4206</v>
      </c>
      <c r="C2125" s="26" t="str">
        <f t="shared" ref="C2125:C2148" si="260">IF(K2125 = "BaseplateSteel","Y","N")</f>
        <v>Y</v>
      </c>
      <c r="D2125" s="26" t="b">
        <f t="shared" ref="D2125:D2148" si="261">OR(P2125 = "Woods_Sureflex", P2125 = "Falk_T10_Grid")</f>
        <v>0</v>
      </c>
      <c r="E2125" s="26" t="str">
        <f t="shared" ref="E2125:E2148" si="262">IF(AND(C2125="Y", D2125=TRUE),"Y","N")</f>
        <v>N</v>
      </c>
      <c r="F2125" s="24" t="s">
        <v>11113</v>
      </c>
      <c r="G2125" s="2" t="str">
        <f t="shared" ref="G2125:G2148" si="263">IF(E2125="Y",F2125,"")</f>
        <v/>
      </c>
      <c r="H2125" s="16" t="s">
        <v>477</v>
      </c>
      <c r="I2125" s="16"/>
      <c r="J2125" s="16"/>
      <c r="K2125" s="31" t="s">
        <v>7701</v>
      </c>
      <c r="L2125" s="31" t="s">
        <v>7702</v>
      </c>
      <c r="M2125" s="31" t="s">
        <v>7703</v>
      </c>
      <c r="N2125" s="2" t="s">
        <v>7725</v>
      </c>
      <c r="O2125" s="2" t="s">
        <v>7814</v>
      </c>
      <c r="P2125" s="155" t="s">
        <v>7767</v>
      </c>
      <c r="Q2125" s="2" t="s">
        <v>7780</v>
      </c>
      <c r="R2125" s="2">
        <v>96700730</v>
      </c>
      <c r="S2125" s="159" t="s">
        <v>8779</v>
      </c>
      <c r="T2125" s="159">
        <v>2172</v>
      </c>
      <c r="U2125" s="159" t="s">
        <v>107</v>
      </c>
      <c r="V2125" s="3" t="s">
        <v>7709</v>
      </c>
      <c r="W2125" s="2">
        <v>135</v>
      </c>
    </row>
    <row r="2126" spans="2:23">
      <c r="B2126" s="26">
        <v>4207</v>
      </c>
      <c r="C2126" s="26" t="str">
        <f t="shared" si="260"/>
        <v>Y</v>
      </c>
      <c r="D2126" s="26" t="b">
        <f t="shared" si="261"/>
        <v>0</v>
      </c>
      <c r="E2126" s="26" t="str">
        <f t="shared" si="262"/>
        <v>N</v>
      </c>
      <c r="F2126" s="24" t="s">
        <v>11114</v>
      </c>
      <c r="G2126" s="2" t="str">
        <f t="shared" si="263"/>
        <v/>
      </c>
      <c r="H2126" s="16" t="s">
        <v>477</v>
      </c>
      <c r="I2126" s="16"/>
      <c r="J2126" s="16"/>
      <c r="K2126" s="31" t="s">
        <v>7701</v>
      </c>
      <c r="L2126" s="31" t="s">
        <v>7702</v>
      </c>
      <c r="M2126" s="31" t="s">
        <v>7703</v>
      </c>
      <c r="N2126" s="2" t="s">
        <v>7729</v>
      </c>
      <c r="O2126" s="2" t="s">
        <v>7814</v>
      </c>
      <c r="P2126" s="155" t="s">
        <v>7767</v>
      </c>
      <c r="Q2126" s="2" t="s">
        <v>7780</v>
      </c>
      <c r="R2126" s="2">
        <v>96700730</v>
      </c>
      <c r="S2126" s="159" t="s">
        <v>8779</v>
      </c>
      <c r="T2126" s="159">
        <v>2172</v>
      </c>
      <c r="U2126" s="159" t="s">
        <v>107</v>
      </c>
      <c r="V2126" s="3" t="s">
        <v>7709</v>
      </c>
      <c r="W2126" s="2">
        <v>135</v>
      </c>
    </row>
    <row r="2127" spans="2:23">
      <c r="B2127" s="26">
        <v>4208</v>
      </c>
      <c r="C2127" s="26" t="str">
        <f t="shared" si="260"/>
        <v>Y</v>
      </c>
      <c r="D2127" s="26" t="b">
        <f t="shared" si="261"/>
        <v>0</v>
      </c>
      <c r="E2127" s="26" t="str">
        <f t="shared" si="262"/>
        <v>N</v>
      </c>
      <c r="F2127" s="24" t="s">
        <v>11115</v>
      </c>
      <c r="G2127" s="2" t="str">
        <f t="shared" si="263"/>
        <v/>
      </c>
      <c r="H2127" s="16" t="s">
        <v>477</v>
      </c>
      <c r="I2127" s="16"/>
      <c r="J2127" s="16"/>
      <c r="K2127" s="31" t="s">
        <v>7701</v>
      </c>
      <c r="L2127" s="31" t="s">
        <v>7702</v>
      </c>
      <c r="M2127" s="31" t="s">
        <v>7703</v>
      </c>
      <c r="N2127" s="2" t="s">
        <v>7900</v>
      </c>
      <c r="O2127" s="2" t="s">
        <v>7814</v>
      </c>
      <c r="P2127" s="155" t="s">
        <v>7767</v>
      </c>
      <c r="Q2127" s="2" t="s">
        <v>8214</v>
      </c>
      <c r="R2127" s="2">
        <v>96700731</v>
      </c>
      <c r="S2127" s="159" t="s">
        <v>8782</v>
      </c>
      <c r="T2127" s="159">
        <v>2309</v>
      </c>
      <c r="U2127" s="159" t="s">
        <v>107</v>
      </c>
      <c r="V2127" s="3" t="s">
        <v>7709</v>
      </c>
      <c r="W2127" s="2">
        <v>200</v>
      </c>
    </row>
    <row r="2128" spans="2:23">
      <c r="B2128" s="26">
        <v>4209</v>
      </c>
      <c r="C2128" s="26" t="str">
        <f t="shared" si="260"/>
        <v>Y</v>
      </c>
      <c r="D2128" s="26" t="b">
        <f t="shared" si="261"/>
        <v>0</v>
      </c>
      <c r="E2128" s="26" t="str">
        <f t="shared" si="262"/>
        <v>N</v>
      </c>
      <c r="F2128" s="24" t="s">
        <v>11116</v>
      </c>
      <c r="G2128" s="2" t="str">
        <f t="shared" si="263"/>
        <v/>
      </c>
      <c r="H2128" s="16" t="s">
        <v>477</v>
      </c>
      <c r="I2128" s="16"/>
      <c r="J2128" s="16"/>
      <c r="K2128" s="31" t="s">
        <v>7701</v>
      </c>
      <c r="L2128" s="31" t="s">
        <v>7702</v>
      </c>
      <c r="M2128" s="31" t="s">
        <v>7703</v>
      </c>
      <c r="N2128" s="2" t="s">
        <v>7903</v>
      </c>
      <c r="O2128" s="2" t="s">
        <v>7814</v>
      </c>
      <c r="P2128" s="155" t="s">
        <v>7767</v>
      </c>
      <c r="Q2128" s="2" t="s">
        <v>8214</v>
      </c>
      <c r="R2128" s="2">
        <v>96700731</v>
      </c>
      <c r="S2128" s="159" t="s">
        <v>8782</v>
      </c>
      <c r="T2128" s="159">
        <v>2309</v>
      </c>
      <c r="U2128" s="159" t="s">
        <v>107</v>
      </c>
      <c r="V2128" s="3" t="s">
        <v>7709</v>
      </c>
      <c r="W2128" s="2">
        <v>200</v>
      </c>
    </row>
    <row r="2129" spans="2:23">
      <c r="B2129" s="26">
        <v>4210</v>
      </c>
      <c r="C2129" s="26" t="str">
        <f t="shared" si="260"/>
        <v>Y</v>
      </c>
      <c r="D2129" s="26" t="b">
        <f t="shared" si="261"/>
        <v>0</v>
      </c>
      <c r="E2129" s="26" t="str">
        <f t="shared" si="262"/>
        <v>N</v>
      </c>
      <c r="F2129" s="24" t="s">
        <v>11117</v>
      </c>
      <c r="G2129" s="2" t="str">
        <f t="shared" si="263"/>
        <v/>
      </c>
      <c r="H2129" s="16" t="s">
        <v>477</v>
      </c>
      <c r="I2129" s="16"/>
      <c r="J2129" s="16"/>
      <c r="K2129" s="31" t="s">
        <v>7701</v>
      </c>
      <c r="L2129" s="31" t="s">
        <v>7702</v>
      </c>
      <c r="M2129" s="31" t="s">
        <v>7703</v>
      </c>
      <c r="N2129" s="2" t="s">
        <v>8187</v>
      </c>
      <c r="O2129" s="2" t="s">
        <v>7814</v>
      </c>
      <c r="P2129" s="155" t="s">
        <v>7767</v>
      </c>
      <c r="Q2129" s="2" t="s">
        <v>8218</v>
      </c>
      <c r="R2129" s="2">
        <v>96700732</v>
      </c>
      <c r="S2129" s="159" t="s">
        <v>8785</v>
      </c>
      <c r="T2129" s="159">
        <v>2445</v>
      </c>
      <c r="U2129" s="159" t="s">
        <v>107</v>
      </c>
      <c r="V2129" s="3" t="s">
        <v>7709</v>
      </c>
      <c r="W2129" s="2">
        <v>240</v>
      </c>
    </row>
    <row r="2130" spans="2:23">
      <c r="B2130" s="26">
        <v>4211</v>
      </c>
      <c r="C2130" s="26" t="str">
        <f t="shared" si="260"/>
        <v>Y</v>
      </c>
      <c r="D2130" s="26" t="b">
        <f t="shared" si="261"/>
        <v>0</v>
      </c>
      <c r="E2130" s="26" t="str">
        <f t="shared" si="262"/>
        <v>N</v>
      </c>
      <c r="F2130" s="24" t="s">
        <v>11118</v>
      </c>
      <c r="G2130" s="2" t="str">
        <f t="shared" si="263"/>
        <v/>
      </c>
      <c r="H2130" s="16" t="s">
        <v>477</v>
      </c>
      <c r="I2130" s="16"/>
      <c r="J2130" s="16"/>
      <c r="K2130" s="31" t="s">
        <v>7701</v>
      </c>
      <c r="L2130" s="31" t="s">
        <v>7702</v>
      </c>
      <c r="M2130" s="31" t="s">
        <v>7703</v>
      </c>
      <c r="N2130" s="2" t="s">
        <v>8191</v>
      </c>
      <c r="O2130" s="2" t="s">
        <v>7814</v>
      </c>
      <c r="P2130" s="155" t="s">
        <v>7767</v>
      </c>
      <c r="Q2130" s="2" t="s">
        <v>8218</v>
      </c>
      <c r="R2130" s="2">
        <v>96700732</v>
      </c>
      <c r="S2130" s="159" t="s">
        <v>8785</v>
      </c>
      <c r="T2130" s="159">
        <v>2445</v>
      </c>
      <c r="U2130" s="159" t="s">
        <v>107</v>
      </c>
      <c r="V2130" s="3" t="s">
        <v>7709</v>
      </c>
      <c r="W2130" s="2">
        <v>240</v>
      </c>
    </row>
    <row r="2131" spans="2:23">
      <c r="B2131" s="26">
        <v>4212</v>
      </c>
      <c r="C2131" s="26" t="str">
        <f t="shared" si="260"/>
        <v>Y</v>
      </c>
      <c r="D2131" s="26" t="b">
        <f t="shared" si="261"/>
        <v>0</v>
      </c>
      <c r="E2131" s="26" t="str">
        <f t="shared" si="262"/>
        <v>N</v>
      </c>
      <c r="F2131" s="24" t="s">
        <v>11119</v>
      </c>
      <c r="G2131" s="2" t="str">
        <f t="shared" si="263"/>
        <v/>
      </c>
      <c r="H2131" s="16" t="s">
        <v>477</v>
      </c>
      <c r="I2131" s="16"/>
      <c r="J2131" s="16"/>
      <c r="K2131" s="31" t="s">
        <v>7701</v>
      </c>
      <c r="L2131" s="31" t="s">
        <v>7702</v>
      </c>
      <c r="M2131" s="31" t="s">
        <v>7703</v>
      </c>
      <c r="N2131" s="2" t="s">
        <v>8695</v>
      </c>
      <c r="O2131" s="2" t="s">
        <v>7814</v>
      </c>
      <c r="P2131" s="155" t="s">
        <v>7767</v>
      </c>
      <c r="Q2131" s="2" t="s">
        <v>8729</v>
      </c>
      <c r="R2131" s="2">
        <v>96700733</v>
      </c>
      <c r="S2131" s="159" t="s">
        <v>8788</v>
      </c>
      <c r="T2131" s="159">
        <v>2580</v>
      </c>
      <c r="U2131" s="159" t="s">
        <v>107</v>
      </c>
      <c r="V2131" s="3" t="s">
        <v>7709</v>
      </c>
      <c r="W2131" s="2">
        <v>265</v>
      </c>
    </row>
    <row r="2132" spans="2:23">
      <c r="B2132" s="26">
        <v>4213</v>
      </c>
      <c r="C2132" s="26" t="str">
        <f t="shared" si="260"/>
        <v>Y</v>
      </c>
      <c r="D2132" s="26" t="b">
        <f t="shared" si="261"/>
        <v>0</v>
      </c>
      <c r="E2132" s="26" t="str">
        <f t="shared" si="262"/>
        <v>N</v>
      </c>
      <c r="F2132" s="24" t="s">
        <v>11120</v>
      </c>
      <c r="G2132" s="2" t="str">
        <f t="shared" si="263"/>
        <v/>
      </c>
      <c r="H2132" s="16" t="s">
        <v>477</v>
      </c>
      <c r="I2132" s="16"/>
      <c r="J2132" s="16"/>
      <c r="K2132" s="31" t="s">
        <v>7701</v>
      </c>
      <c r="L2132" s="31" t="s">
        <v>7702</v>
      </c>
      <c r="M2132" s="31" t="s">
        <v>7703</v>
      </c>
      <c r="N2132" s="2" t="s">
        <v>8699</v>
      </c>
      <c r="O2132" s="2" t="s">
        <v>7814</v>
      </c>
      <c r="P2132" s="155" t="s">
        <v>7767</v>
      </c>
      <c r="Q2132" s="2" t="s">
        <v>8729</v>
      </c>
      <c r="R2132" s="2">
        <v>96700733</v>
      </c>
      <c r="S2132" s="159" t="s">
        <v>8788</v>
      </c>
      <c r="T2132" s="159">
        <v>2580</v>
      </c>
      <c r="U2132" s="159" t="s">
        <v>107</v>
      </c>
      <c r="V2132" s="3" t="s">
        <v>7709</v>
      </c>
      <c r="W2132" s="2">
        <v>265</v>
      </c>
    </row>
    <row r="2133" spans="2:23">
      <c r="B2133" s="26">
        <v>4214</v>
      </c>
      <c r="C2133" s="26" t="str">
        <f t="shared" si="260"/>
        <v>Y</v>
      </c>
      <c r="D2133" s="26" t="b">
        <f t="shared" si="261"/>
        <v>0</v>
      </c>
      <c r="E2133" s="26" t="str">
        <f t="shared" si="262"/>
        <v>N</v>
      </c>
      <c r="F2133" s="24" t="s">
        <v>11121</v>
      </c>
      <c r="G2133" s="2" t="str">
        <f t="shared" si="263"/>
        <v/>
      </c>
      <c r="H2133" s="16" t="s">
        <v>477</v>
      </c>
      <c r="I2133" s="16"/>
      <c r="J2133" s="16"/>
      <c r="K2133" s="31" t="s">
        <v>7701</v>
      </c>
      <c r="L2133" s="31" t="s">
        <v>7702</v>
      </c>
      <c r="M2133" s="31" t="s">
        <v>7703</v>
      </c>
      <c r="N2133" s="2" t="s">
        <v>7725</v>
      </c>
      <c r="O2133" s="2" t="s">
        <v>7814</v>
      </c>
      <c r="P2133" s="155" t="s">
        <v>7788</v>
      </c>
      <c r="Q2133" s="2" t="s">
        <v>8733</v>
      </c>
      <c r="R2133" s="2">
        <v>96700734</v>
      </c>
      <c r="S2133" s="159" t="s">
        <v>8791</v>
      </c>
      <c r="T2133" s="159">
        <v>2172</v>
      </c>
      <c r="U2133" s="159" t="s">
        <v>107</v>
      </c>
      <c r="V2133" s="3" t="s">
        <v>7709</v>
      </c>
      <c r="W2133" s="2">
        <v>135</v>
      </c>
    </row>
    <row r="2134" spans="2:23">
      <c r="B2134" s="26">
        <v>4215</v>
      </c>
      <c r="C2134" s="26" t="str">
        <f t="shared" si="260"/>
        <v>Y</v>
      </c>
      <c r="D2134" s="26" t="b">
        <f t="shared" si="261"/>
        <v>0</v>
      </c>
      <c r="E2134" s="26" t="str">
        <f t="shared" si="262"/>
        <v>N</v>
      </c>
      <c r="F2134" s="24" t="s">
        <v>11122</v>
      </c>
      <c r="G2134" s="2" t="str">
        <f t="shared" si="263"/>
        <v/>
      </c>
      <c r="H2134" s="16" t="s">
        <v>477</v>
      </c>
      <c r="I2134" s="16"/>
      <c r="J2134" s="16"/>
      <c r="K2134" s="31" t="s">
        <v>7701</v>
      </c>
      <c r="L2134" s="31" t="s">
        <v>7702</v>
      </c>
      <c r="M2134" s="31" t="s">
        <v>7703</v>
      </c>
      <c r="N2134" s="2" t="s">
        <v>7729</v>
      </c>
      <c r="O2134" s="2" t="s">
        <v>7814</v>
      </c>
      <c r="P2134" s="155" t="s">
        <v>7788</v>
      </c>
      <c r="Q2134" s="2" t="s">
        <v>8733</v>
      </c>
      <c r="R2134" s="2">
        <v>96700734</v>
      </c>
      <c r="S2134" s="159" t="s">
        <v>8791</v>
      </c>
      <c r="T2134" s="159">
        <v>2172</v>
      </c>
      <c r="U2134" s="159" t="s">
        <v>107</v>
      </c>
      <c r="V2134" s="3" t="s">
        <v>7709</v>
      </c>
      <c r="W2134" s="2">
        <v>135</v>
      </c>
    </row>
    <row r="2135" spans="2:23">
      <c r="B2135" s="26">
        <v>4216</v>
      </c>
      <c r="C2135" s="26" t="str">
        <f t="shared" si="260"/>
        <v>Y</v>
      </c>
      <c r="D2135" s="26" t="b">
        <f t="shared" si="261"/>
        <v>0</v>
      </c>
      <c r="E2135" s="26" t="str">
        <f t="shared" si="262"/>
        <v>N</v>
      </c>
      <c r="F2135" s="24" t="s">
        <v>11123</v>
      </c>
      <c r="G2135" s="2" t="str">
        <f t="shared" si="263"/>
        <v/>
      </c>
      <c r="H2135" s="16" t="s">
        <v>477</v>
      </c>
      <c r="I2135" s="16"/>
      <c r="J2135" s="16"/>
      <c r="K2135" s="31" t="s">
        <v>7701</v>
      </c>
      <c r="L2135" s="31" t="s">
        <v>7702</v>
      </c>
      <c r="M2135" s="31" t="s">
        <v>7703</v>
      </c>
      <c r="N2135" s="2" t="s">
        <v>7900</v>
      </c>
      <c r="O2135" s="2" t="s">
        <v>7814</v>
      </c>
      <c r="P2135" s="155" t="s">
        <v>7788</v>
      </c>
      <c r="Q2135" s="2" t="s">
        <v>8737</v>
      </c>
      <c r="R2135" s="2">
        <v>96700735</v>
      </c>
      <c r="S2135" s="159" t="s">
        <v>8794</v>
      </c>
      <c r="T2135" s="159">
        <v>2309</v>
      </c>
      <c r="U2135" s="159" t="s">
        <v>107</v>
      </c>
      <c r="V2135" s="3" t="s">
        <v>7709</v>
      </c>
      <c r="W2135" s="2">
        <v>200</v>
      </c>
    </row>
    <row r="2136" spans="2:23">
      <c r="B2136" s="26">
        <v>4217</v>
      </c>
      <c r="C2136" s="26" t="str">
        <f t="shared" si="260"/>
        <v>Y</v>
      </c>
      <c r="D2136" s="26" t="b">
        <f t="shared" si="261"/>
        <v>0</v>
      </c>
      <c r="E2136" s="26" t="str">
        <f t="shared" si="262"/>
        <v>N</v>
      </c>
      <c r="F2136" s="24" t="s">
        <v>11124</v>
      </c>
      <c r="G2136" s="2" t="str">
        <f t="shared" si="263"/>
        <v/>
      </c>
      <c r="H2136" s="16" t="s">
        <v>477</v>
      </c>
      <c r="I2136" s="16"/>
      <c r="J2136" s="16"/>
      <c r="K2136" s="31" t="s">
        <v>7701</v>
      </c>
      <c r="L2136" s="31" t="s">
        <v>7702</v>
      </c>
      <c r="M2136" s="31" t="s">
        <v>7703</v>
      </c>
      <c r="N2136" s="2" t="s">
        <v>7903</v>
      </c>
      <c r="O2136" s="2" t="s">
        <v>7814</v>
      </c>
      <c r="P2136" s="155" t="s">
        <v>7788</v>
      </c>
      <c r="Q2136" s="2" t="s">
        <v>8737</v>
      </c>
      <c r="R2136" s="2">
        <v>96700735</v>
      </c>
      <c r="S2136" s="159" t="s">
        <v>8794</v>
      </c>
      <c r="T2136" s="159">
        <v>2309</v>
      </c>
      <c r="U2136" s="159" t="s">
        <v>107</v>
      </c>
      <c r="V2136" s="3" t="s">
        <v>7709</v>
      </c>
      <c r="W2136" s="2">
        <v>200</v>
      </c>
    </row>
    <row r="2137" spans="2:23">
      <c r="B2137" s="26">
        <v>4218</v>
      </c>
      <c r="C2137" s="26" t="str">
        <f t="shared" si="260"/>
        <v>Y</v>
      </c>
      <c r="D2137" s="26" t="b">
        <f t="shared" si="261"/>
        <v>0</v>
      </c>
      <c r="E2137" s="26" t="str">
        <f t="shared" si="262"/>
        <v>N</v>
      </c>
      <c r="F2137" s="24" t="s">
        <v>11125</v>
      </c>
      <c r="G2137" s="2" t="str">
        <f t="shared" si="263"/>
        <v/>
      </c>
      <c r="H2137" s="16" t="s">
        <v>477</v>
      </c>
      <c r="I2137" s="16"/>
      <c r="J2137" s="16"/>
      <c r="K2137" s="31" t="s">
        <v>7701</v>
      </c>
      <c r="L2137" s="31" t="s">
        <v>7702</v>
      </c>
      <c r="M2137" s="31" t="s">
        <v>7703</v>
      </c>
      <c r="N2137" s="2" t="s">
        <v>8187</v>
      </c>
      <c r="O2137" s="2" t="s">
        <v>7814</v>
      </c>
      <c r="P2137" s="155" t="s">
        <v>7788</v>
      </c>
      <c r="Q2137" s="2" t="s">
        <v>8741</v>
      </c>
      <c r="R2137" s="2">
        <v>96700736</v>
      </c>
      <c r="S2137" s="159" t="s">
        <v>8797</v>
      </c>
      <c r="T2137" s="159">
        <v>2445</v>
      </c>
      <c r="U2137" s="159" t="s">
        <v>107</v>
      </c>
      <c r="V2137" s="3" t="s">
        <v>7709</v>
      </c>
      <c r="W2137" s="2">
        <v>240</v>
      </c>
    </row>
    <row r="2138" spans="2:23">
      <c r="B2138" s="26">
        <v>4219</v>
      </c>
      <c r="C2138" s="26" t="str">
        <f t="shared" si="260"/>
        <v>Y</v>
      </c>
      <c r="D2138" s="26" t="b">
        <f t="shared" si="261"/>
        <v>0</v>
      </c>
      <c r="E2138" s="26" t="str">
        <f t="shared" si="262"/>
        <v>N</v>
      </c>
      <c r="F2138" s="24" t="s">
        <v>11126</v>
      </c>
      <c r="G2138" s="2" t="str">
        <f t="shared" si="263"/>
        <v/>
      </c>
      <c r="H2138" s="16" t="s">
        <v>477</v>
      </c>
      <c r="I2138" s="16"/>
      <c r="J2138" s="16"/>
      <c r="K2138" s="31" t="s">
        <v>7701</v>
      </c>
      <c r="L2138" s="31" t="s">
        <v>7702</v>
      </c>
      <c r="M2138" s="31" t="s">
        <v>7703</v>
      </c>
      <c r="N2138" s="2" t="s">
        <v>8191</v>
      </c>
      <c r="O2138" s="2" t="s">
        <v>7814</v>
      </c>
      <c r="P2138" s="155" t="s">
        <v>7788</v>
      </c>
      <c r="Q2138" s="2" t="s">
        <v>8741</v>
      </c>
      <c r="R2138" s="2">
        <v>96700736</v>
      </c>
      <c r="S2138" s="159" t="s">
        <v>8797</v>
      </c>
      <c r="T2138" s="159">
        <v>2445</v>
      </c>
      <c r="U2138" s="159" t="s">
        <v>107</v>
      </c>
      <c r="V2138" s="3" t="s">
        <v>7709</v>
      </c>
      <c r="W2138" s="2">
        <v>240</v>
      </c>
    </row>
    <row r="2139" spans="2:23">
      <c r="B2139" s="26">
        <v>4220</v>
      </c>
      <c r="C2139" s="26" t="str">
        <f t="shared" si="260"/>
        <v>Y</v>
      </c>
      <c r="D2139" s="26" t="b">
        <f t="shared" si="261"/>
        <v>0</v>
      </c>
      <c r="E2139" s="26" t="str">
        <f t="shared" si="262"/>
        <v>N</v>
      </c>
      <c r="F2139" s="24" t="s">
        <v>11127</v>
      </c>
      <c r="G2139" s="2" t="str">
        <f t="shared" si="263"/>
        <v/>
      </c>
      <c r="H2139" s="16" t="s">
        <v>477</v>
      </c>
      <c r="I2139" s="16"/>
      <c r="J2139" s="16"/>
      <c r="K2139" s="31" t="s">
        <v>7701</v>
      </c>
      <c r="L2139" s="31" t="s">
        <v>7702</v>
      </c>
      <c r="M2139" s="31" t="s">
        <v>7703</v>
      </c>
      <c r="N2139" s="2" t="s">
        <v>8695</v>
      </c>
      <c r="O2139" s="2" t="s">
        <v>7814</v>
      </c>
      <c r="P2139" s="155" t="s">
        <v>7788</v>
      </c>
      <c r="Q2139" s="2" t="s">
        <v>8745</v>
      </c>
      <c r="R2139" s="2">
        <v>96700737</v>
      </c>
      <c r="S2139" s="159" t="s">
        <v>8800</v>
      </c>
      <c r="T2139" s="159">
        <v>2580</v>
      </c>
      <c r="U2139" s="159" t="s">
        <v>107</v>
      </c>
      <c r="V2139" s="3" t="s">
        <v>7709</v>
      </c>
      <c r="W2139" s="2">
        <v>265</v>
      </c>
    </row>
    <row r="2140" spans="2:23">
      <c r="B2140" s="26">
        <v>4221</v>
      </c>
      <c r="C2140" s="26" t="str">
        <f t="shared" si="260"/>
        <v>Y</v>
      </c>
      <c r="D2140" s="26" t="b">
        <f t="shared" si="261"/>
        <v>0</v>
      </c>
      <c r="E2140" s="26" t="str">
        <f t="shared" si="262"/>
        <v>N</v>
      </c>
      <c r="F2140" s="24" t="s">
        <v>11128</v>
      </c>
      <c r="G2140" s="2" t="str">
        <f t="shared" si="263"/>
        <v/>
      </c>
      <c r="H2140" s="16" t="s">
        <v>477</v>
      </c>
      <c r="I2140" s="16"/>
      <c r="J2140" s="16"/>
      <c r="K2140" s="31" t="s">
        <v>7701</v>
      </c>
      <c r="L2140" s="31" t="s">
        <v>7702</v>
      </c>
      <c r="M2140" s="31" t="s">
        <v>7703</v>
      </c>
      <c r="N2140" s="2" t="s">
        <v>8699</v>
      </c>
      <c r="O2140" s="2" t="s">
        <v>7814</v>
      </c>
      <c r="P2140" s="155" t="s">
        <v>7788</v>
      </c>
      <c r="Q2140" s="2" t="s">
        <v>8745</v>
      </c>
      <c r="R2140" s="2">
        <v>96700737</v>
      </c>
      <c r="S2140" s="159" t="s">
        <v>8800</v>
      </c>
      <c r="T2140" s="159">
        <v>2580</v>
      </c>
      <c r="U2140" s="159" t="s">
        <v>107</v>
      </c>
      <c r="V2140" s="3" t="s">
        <v>7709</v>
      </c>
      <c r="W2140" s="2">
        <v>265</v>
      </c>
    </row>
    <row r="2141" spans="2:23">
      <c r="B2141" s="26">
        <v>4222</v>
      </c>
      <c r="C2141" s="26" t="str">
        <f t="shared" si="260"/>
        <v>Y</v>
      </c>
      <c r="D2141" s="26" t="b">
        <f t="shared" si="261"/>
        <v>0</v>
      </c>
      <c r="E2141" s="26" t="str">
        <f t="shared" si="262"/>
        <v>N</v>
      </c>
      <c r="F2141" s="24" t="s">
        <v>11129</v>
      </c>
      <c r="G2141" s="2" t="str">
        <f t="shared" si="263"/>
        <v/>
      </c>
      <c r="H2141" s="16" t="s">
        <v>477</v>
      </c>
      <c r="I2141" s="16"/>
      <c r="J2141" s="16"/>
      <c r="K2141" s="31" t="s">
        <v>7701</v>
      </c>
      <c r="L2141" s="31" t="s">
        <v>7702</v>
      </c>
      <c r="M2141" s="31" t="s">
        <v>7703</v>
      </c>
      <c r="N2141" s="2" t="s">
        <v>7762</v>
      </c>
      <c r="O2141" s="2" t="s">
        <v>7814</v>
      </c>
      <c r="P2141" s="155" t="s">
        <v>7788</v>
      </c>
      <c r="Q2141" s="2" t="s">
        <v>8737</v>
      </c>
      <c r="R2141" s="2">
        <v>96700738</v>
      </c>
      <c r="S2141" s="159" t="s">
        <v>8803</v>
      </c>
      <c r="T2141" s="159">
        <v>2515</v>
      </c>
      <c r="U2141" s="159" t="s">
        <v>107</v>
      </c>
      <c r="V2141" s="3" t="s">
        <v>7709</v>
      </c>
      <c r="W2141" s="2">
        <v>265</v>
      </c>
    </row>
    <row r="2142" spans="2:23">
      <c r="B2142" s="26">
        <v>4223</v>
      </c>
      <c r="C2142" s="26" t="str">
        <f t="shared" si="260"/>
        <v>Y</v>
      </c>
      <c r="D2142" s="26" t="b">
        <f t="shared" si="261"/>
        <v>0</v>
      </c>
      <c r="E2142" s="26" t="str">
        <f t="shared" si="262"/>
        <v>N</v>
      </c>
      <c r="F2142" s="24" t="s">
        <v>11130</v>
      </c>
      <c r="G2142" s="2" t="str">
        <f t="shared" si="263"/>
        <v/>
      </c>
      <c r="H2142" s="16" t="s">
        <v>477</v>
      </c>
      <c r="I2142" s="16"/>
      <c r="J2142" s="16"/>
      <c r="K2142" s="31" t="s">
        <v>7701</v>
      </c>
      <c r="L2142" s="31" t="s">
        <v>7702</v>
      </c>
      <c r="M2142" s="31" t="s">
        <v>7703</v>
      </c>
      <c r="N2142" s="2" t="s">
        <v>7765</v>
      </c>
      <c r="O2142" s="2" t="s">
        <v>7814</v>
      </c>
      <c r="P2142" s="155" t="s">
        <v>7788</v>
      </c>
      <c r="Q2142" s="2" t="s">
        <v>8737</v>
      </c>
      <c r="R2142" s="2">
        <v>96700738</v>
      </c>
      <c r="S2142" s="159" t="s">
        <v>8803</v>
      </c>
      <c r="T2142" s="159">
        <v>2515</v>
      </c>
      <c r="U2142" s="159" t="s">
        <v>107</v>
      </c>
      <c r="V2142" s="3" t="s">
        <v>7709</v>
      </c>
      <c r="W2142" s="2">
        <v>265</v>
      </c>
    </row>
    <row r="2143" spans="2:23">
      <c r="B2143" s="26">
        <v>4262</v>
      </c>
      <c r="C2143" s="26" t="str">
        <f t="shared" si="260"/>
        <v>N</v>
      </c>
      <c r="D2143" s="26" t="b">
        <f t="shared" si="261"/>
        <v>0</v>
      </c>
      <c r="E2143" s="26" t="str">
        <f t="shared" si="262"/>
        <v>N</v>
      </c>
      <c r="F2143" s="24" t="s">
        <v>11131</v>
      </c>
      <c r="G2143" s="2" t="str">
        <f t="shared" si="263"/>
        <v/>
      </c>
      <c r="H2143" s="16" t="s">
        <v>477</v>
      </c>
      <c r="I2143" s="16"/>
      <c r="J2143" s="16"/>
      <c r="K2143" s="8" t="s">
        <v>7887</v>
      </c>
      <c r="L2143" s="8" t="s">
        <v>7887</v>
      </c>
      <c r="M2143" s="31" t="s">
        <v>7888</v>
      </c>
      <c r="P2143" s="155"/>
      <c r="R2143" s="2" t="s">
        <v>544</v>
      </c>
      <c r="S2143" s="25" t="s">
        <v>8806</v>
      </c>
      <c r="T2143" s="159">
        <v>0</v>
      </c>
      <c r="U2143" s="159" t="s">
        <v>14326</v>
      </c>
      <c r="V2143" s="3" t="s">
        <v>552</v>
      </c>
    </row>
    <row r="2144" spans="2:23">
      <c r="B2144" s="26">
        <v>4263</v>
      </c>
      <c r="C2144" s="26" t="str">
        <f t="shared" si="260"/>
        <v>Y</v>
      </c>
      <c r="D2144" s="26" t="b">
        <f t="shared" si="261"/>
        <v>1</v>
      </c>
      <c r="E2144" s="26" t="str">
        <f t="shared" si="262"/>
        <v>Y</v>
      </c>
      <c r="F2144" s="24" t="s">
        <v>11132</v>
      </c>
      <c r="G2144" s="2" t="str">
        <f t="shared" si="263"/>
        <v>ConTab_BOM_KP_Baseplates_4263</v>
      </c>
      <c r="H2144" s="16" t="s">
        <v>477</v>
      </c>
      <c r="I2144" s="16"/>
      <c r="J2144" s="16"/>
      <c r="K2144" s="31" t="s">
        <v>7701</v>
      </c>
      <c r="L2144" s="31" t="s">
        <v>7702</v>
      </c>
      <c r="M2144" s="31" t="s">
        <v>7703</v>
      </c>
      <c r="N2144" s="2" t="s">
        <v>8954</v>
      </c>
      <c r="O2144" s="2" t="s">
        <v>7705</v>
      </c>
      <c r="P2144" s="155" t="s">
        <v>7706</v>
      </c>
      <c r="Q2144" s="2" t="s">
        <v>8955</v>
      </c>
      <c r="R2144" s="2">
        <v>97772622</v>
      </c>
      <c r="S2144" s="159" t="s">
        <v>10982</v>
      </c>
      <c r="T2144" s="159">
        <v>3572</v>
      </c>
      <c r="U2144" s="159" t="s">
        <v>107</v>
      </c>
      <c r="V2144" s="3" t="s">
        <v>7709</v>
      </c>
      <c r="W2144" s="2">
        <v>265</v>
      </c>
    </row>
    <row r="2145" spans="2:33">
      <c r="B2145" s="26">
        <v>4264</v>
      </c>
      <c r="C2145" s="26" t="str">
        <f t="shared" si="260"/>
        <v>Y</v>
      </c>
      <c r="D2145" s="26" t="b">
        <f t="shared" si="261"/>
        <v>1</v>
      </c>
      <c r="E2145" s="26" t="str">
        <f t="shared" si="262"/>
        <v>Y</v>
      </c>
      <c r="F2145" s="24" t="s">
        <v>11133</v>
      </c>
      <c r="G2145" s="2" t="str">
        <f t="shared" si="263"/>
        <v>ConTab_BOM_KP_Baseplates_4264</v>
      </c>
      <c r="H2145" s="16" t="s">
        <v>477</v>
      </c>
      <c r="I2145" s="16"/>
      <c r="J2145" s="16"/>
      <c r="K2145" s="31" t="s">
        <v>7701</v>
      </c>
      <c r="L2145" s="31" t="s">
        <v>7702</v>
      </c>
      <c r="M2145" s="31" t="s">
        <v>7703</v>
      </c>
      <c r="N2145" s="2" t="s">
        <v>8958</v>
      </c>
      <c r="O2145" s="2" t="s">
        <v>7705</v>
      </c>
      <c r="P2145" s="155" t="s">
        <v>7706</v>
      </c>
      <c r="Q2145" s="2" t="s">
        <v>8955</v>
      </c>
      <c r="R2145" s="2">
        <v>97772622</v>
      </c>
      <c r="S2145" s="159" t="s">
        <v>10982</v>
      </c>
      <c r="T2145" s="159">
        <v>3572</v>
      </c>
      <c r="U2145" s="159" t="s">
        <v>107</v>
      </c>
      <c r="V2145" s="3" t="s">
        <v>7709</v>
      </c>
      <c r="W2145" s="2">
        <v>265</v>
      </c>
    </row>
    <row r="2146" spans="2:33">
      <c r="B2146" s="26">
        <v>4265</v>
      </c>
      <c r="C2146" s="26" t="str">
        <f t="shared" si="260"/>
        <v>Y</v>
      </c>
      <c r="D2146" s="26" t="b">
        <f t="shared" si="261"/>
        <v>1</v>
      </c>
      <c r="E2146" s="26" t="str">
        <f t="shared" si="262"/>
        <v>Y</v>
      </c>
      <c r="F2146" s="24" t="s">
        <v>11134</v>
      </c>
      <c r="G2146" s="2" t="str">
        <f t="shared" si="263"/>
        <v>ConTab_BOM_KP_Baseplates_4265</v>
      </c>
      <c r="H2146" s="16" t="s">
        <v>477</v>
      </c>
      <c r="I2146" s="16"/>
      <c r="J2146" s="16"/>
      <c r="K2146" s="31" t="s">
        <v>7701</v>
      </c>
      <c r="L2146" s="31" t="s">
        <v>7702</v>
      </c>
      <c r="M2146" s="31" t="s">
        <v>7703</v>
      </c>
      <c r="N2146" s="2" t="s">
        <v>8954</v>
      </c>
      <c r="O2146" s="2" t="s">
        <v>7705</v>
      </c>
      <c r="P2146" s="155" t="s">
        <v>7737</v>
      </c>
      <c r="Q2146" s="2" t="s">
        <v>8975</v>
      </c>
      <c r="R2146" s="2">
        <v>97772623</v>
      </c>
      <c r="S2146" s="159" t="s">
        <v>10985</v>
      </c>
      <c r="T2146" s="159">
        <v>3572</v>
      </c>
      <c r="U2146" s="159" t="s">
        <v>107</v>
      </c>
      <c r="V2146" s="3" t="s">
        <v>7709</v>
      </c>
      <c r="W2146" s="2">
        <v>265</v>
      </c>
    </row>
    <row r="2147" spans="2:33">
      <c r="B2147" s="26">
        <v>4266</v>
      </c>
      <c r="C2147" s="26" t="str">
        <f t="shared" si="260"/>
        <v>Y</v>
      </c>
      <c r="D2147" s="26" t="b">
        <f t="shared" si="261"/>
        <v>1</v>
      </c>
      <c r="E2147" s="26" t="str">
        <f t="shared" si="262"/>
        <v>Y</v>
      </c>
      <c r="F2147" s="24" t="s">
        <v>11135</v>
      </c>
      <c r="G2147" s="2" t="str">
        <f t="shared" si="263"/>
        <v>ConTab_BOM_KP_Baseplates_4266</v>
      </c>
      <c r="H2147" s="16" t="s">
        <v>477</v>
      </c>
      <c r="I2147" s="16"/>
      <c r="J2147" s="16"/>
      <c r="K2147" s="31" t="s">
        <v>7701</v>
      </c>
      <c r="L2147" s="31" t="s">
        <v>7702</v>
      </c>
      <c r="M2147" s="31" t="s">
        <v>7703</v>
      </c>
      <c r="N2147" s="2" t="s">
        <v>8958</v>
      </c>
      <c r="O2147" s="2" t="s">
        <v>7705</v>
      </c>
      <c r="P2147" s="155" t="s">
        <v>7737</v>
      </c>
      <c r="Q2147" s="2" t="s">
        <v>8975</v>
      </c>
      <c r="R2147" s="2">
        <v>97772623</v>
      </c>
      <c r="S2147" s="159" t="s">
        <v>10985</v>
      </c>
      <c r="T2147" s="159">
        <v>3572</v>
      </c>
      <c r="U2147" s="159" t="s">
        <v>107</v>
      </c>
      <c r="V2147" s="3" t="s">
        <v>7709</v>
      </c>
      <c r="W2147" s="2">
        <v>265</v>
      </c>
    </row>
    <row r="2148" spans="2:33">
      <c r="B2148" s="26">
        <v>4267</v>
      </c>
      <c r="C2148" s="26" t="str">
        <f t="shared" si="260"/>
        <v>Y</v>
      </c>
      <c r="D2148" s="26" t="b">
        <f t="shared" si="261"/>
        <v>1</v>
      </c>
      <c r="E2148" s="26" t="str">
        <f t="shared" si="262"/>
        <v>Y</v>
      </c>
      <c r="F2148" s="26" t="s">
        <v>11136</v>
      </c>
      <c r="G2148" s="2" t="str">
        <f t="shared" si="263"/>
        <v>ConTab_BOM_KP_Baseplates_4267</v>
      </c>
      <c r="H2148" s="33" t="s">
        <v>481</v>
      </c>
      <c r="I2148" s="16"/>
      <c r="J2148" s="16"/>
      <c r="K2148" s="31" t="s">
        <v>7701</v>
      </c>
      <c r="L2148" s="31" t="s">
        <v>7702</v>
      </c>
      <c r="M2148" s="31" t="s">
        <v>7703</v>
      </c>
      <c r="N2148" s="2" t="s">
        <v>7725</v>
      </c>
      <c r="O2148" s="2" t="s">
        <v>7705</v>
      </c>
      <c r="P2148" s="155" t="s">
        <v>7706</v>
      </c>
      <c r="Q2148" s="2" t="s">
        <v>7726</v>
      </c>
      <c r="R2148" s="2">
        <v>96700831</v>
      </c>
      <c r="S2148" s="159" t="s">
        <v>9417</v>
      </c>
      <c r="T2148" s="159">
        <v>1912</v>
      </c>
      <c r="U2148" s="159" t="s">
        <v>107</v>
      </c>
      <c r="V2148" s="3" t="s">
        <v>7709</v>
      </c>
      <c r="W2148" s="2">
        <v>140</v>
      </c>
      <c r="X2148" s="2"/>
      <c r="Y2148" s="2"/>
      <c r="Z2148" s="2"/>
      <c r="AA2148" s="2"/>
      <c r="AB2148" s="2"/>
      <c r="AC2148" s="2"/>
      <c r="AD2148" s="2"/>
      <c r="AE2148" s="2"/>
      <c r="AF2148" s="2"/>
      <c r="AG2148" s="2"/>
    </row>
    <row r="2149" spans="2:33">
      <c r="B2149" s="26">
        <v>4268</v>
      </c>
      <c r="C2149" s="26" t="str">
        <f t="shared" ref="C2149:C2212" si="264">IF(K2149 = "BaseplateSteel","Y","N")</f>
        <v>Y</v>
      </c>
      <c r="D2149" s="26" t="b">
        <f t="shared" ref="D2149:D2212" si="265">OR(P2149 = "Woods_Sureflex", P2149 = "Falk_T10_Grid")</f>
        <v>1</v>
      </c>
      <c r="E2149" s="26" t="str">
        <f t="shared" ref="E2149:E2212" si="266">IF(AND(C2149="Y", D2149=TRUE),"Y","N")</f>
        <v>Y</v>
      </c>
      <c r="F2149" s="26" t="s">
        <v>11137</v>
      </c>
      <c r="G2149" s="2" t="str">
        <f t="shared" ref="G2149:G2212" si="267">IF(E2149="Y",F2149,"")</f>
        <v>ConTab_BOM_KP_Baseplates_4268</v>
      </c>
      <c r="H2149" s="33" t="s">
        <v>481</v>
      </c>
      <c r="I2149" s="16"/>
      <c r="J2149" s="16"/>
      <c r="K2149" s="31" t="s">
        <v>7701</v>
      </c>
      <c r="L2149" s="31" t="s">
        <v>7702</v>
      </c>
      <c r="M2149" s="31" t="s">
        <v>7703</v>
      </c>
      <c r="N2149" s="2" t="s">
        <v>7729</v>
      </c>
      <c r="O2149" s="2" t="s">
        <v>7705</v>
      </c>
      <c r="P2149" s="155" t="s">
        <v>7706</v>
      </c>
      <c r="Q2149" s="2" t="s">
        <v>7726</v>
      </c>
      <c r="R2149" s="2">
        <v>96700831</v>
      </c>
      <c r="S2149" s="159" t="s">
        <v>9417</v>
      </c>
      <c r="T2149" s="159">
        <v>1912</v>
      </c>
      <c r="U2149" s="159" t="s">
        <v>107</v>
      </c>
      <c r="V2149" s="3" t="s">
        <v>7709</v>
      </c>
      <c r="W2149" s="2">
        <v>140</v>
      </c>
      <c r="X2149" s="2"/>
      <c r="Y2149" s="2"/>
      <c r="Z2149" s="2"/>
      <c r="AA2149" s="2"/>
      <c r="AB2149" s="2"/>
      <c r="AC2149" s="2"/>
      <c r="AD2149" s="2"/>
      <c r="AE2149" s="2"/>
      <c r="AF2149" s="2"/>
      <c r="AG2149" s="2"/>
    </row>
    <row r="2150" spans="2:33">
      <c r="B2150" s="26">
        <v>4269</v>
      </c>
      <c r="C2150" s="26" t="str">
        <f t="shared" si="264"/>
        <v>Y</v>
      </c>
      <c r="D2150" s="26" t="b">
        <f t="shared" si="265"/>
        <v>1</v>
      </c>
      <c r="E2150" s="26" t="str">
        <f t="shared" si="266"/>
        <v>Y</v>
      </c>
      <c r="F2150" s="26" t="s">
        <v>11138</v>
      </c>
      <c r="G2150" s="2" t="str">
        <f t="shared" si="267"/>
        <v>ConTab_BOM_KP_Baseplates_4269</v>
      </c>
      <c r="H2150" s="33" t="s">
        <v>481</v>
      </c>
      <c r="I2150" s="16"/>
      <c r="J2150" s="16"/>
      <c r="K2150" s="31" t="s">
        <v>7701</v>
      </c>
      <c r="L2150" s="31" t="s">
        <v>7702</v>
      </c>
      <c r="M2150" s="31" t="s">
        <v>7703</v>
      </c>
      <c r="N2150" s="2" t="s">
        <v>7900</v>
      </c>
      <c r="O2150" s="2" t="s">
        <v>7705</v>
      </c>
      <c r="P2150" s="155" t="s">
        <v>7706</v>
      </c>
      <c r="Q2150" s="2" t="s">
        <v>8183</v>
      </c>
      <c r="R2150" s="2">
        <v>96700832</v>
      </c>
      <c r="S2150" s="159" t="s">
        <v>9420</v>
      </c>
      <c r="T2150" s="159">
        <v>2050</v>
      </c>
      <c r="U2150" s="159" t="s">
        <v>107</v>
      </c>
      <c r="V2150" s="3" t="s">
        <v>7709</v>
      </c>
      <c r="W2150" s="2">
        <v>205</v>
      </c>
      <c r="X2150" s="2"/>
      <c r="Y2150" s="2"/>
      <c r="Z2150" s="2"/>
      <c r="AA2150" s="2"/>
      <c r="AB2150" s="2"/>
      <c r="AC2150" s="2"/>
      <c r="AD2150" s="2"/>
      <c r="AE2150" s="2"/>
      <c r="AF2150" s="2"/>
      <c r="AG2150" s="2"/>
    </row>
    <row r="2151" spans="2:33">
      <c r="B2151" s="26">
        <v>4270</v>
      </c>
      <c r="C2151" s="26" t="str">
        <f t="shared" si="264"/>
        <v>Y</v>
      </c>
      <c r="D2151" s="26" t="b">
        <f t="shared" si="265"/>
        <v>1</v>
      </c>
      <c r="E2151" s="26" t="str">
        <f t="shared" si="266"/>
        <v>Y</v>
      </c>
      <c r="F2151" s="26" t="s">
        <v>11139</v>
      </c>
      <c r="G2151" s="2" t="str">
        <f t="shared" si="267"/>
        <v>ConTab_BOM_KP_Baseplates_4270</v>
      </c>
      <c r="H2151" s="33" t="s">
        <v>481</v>
      </c>
      <c r="I2151" s="16"/>
      <c r="J2151" s="16"/>
      <c r="K2151" s="31" t="s">
        <v>7701</v>
      </c>
      <c r="L2151" s="31" t="s">
        <v>7702</v>
      </c>
      <c r="M2151" s="31" t="s">
        <v>7703</v>
      </c>
      <c r="N2151" s="2" t="s">
        <v>7903</v>
      </c>
      <c r="O2151" s="2" t="s">
        <v>7705</v>
      </c>
      <c r="P2151" s="155" t="s">
        <v>7706</v>
      </c>
      <c r="Q2151" s="2" t="s">
        <v>8183</v>
      </c>
      <c r="R2151" s="2">
        <v>96700832</v>
      </c>
      <c r="S2151" s="159" t="s">
        <v>9420</v>
      </c>
      <c r="T2151" s="159">
        <v>2050</v>
      </c>
      <c r="U2151" s="159" t="s">
        <v>107</v>
      </c>
      <c r="V2151" s="3" t="s">
        <v>7709</v>
      </c>
      <c r="W2151" s="2">
        <v>205</v>
      </c>
      <c r="X2151" s="2"/>
      <c r="Y2151" s="2"/>
      <c r="Z2151" s="2"/>
      <c r="AA2151" s="2"/>
      <c r="AB2151" s="2"/>
      <c r="AC2151" s="2"/>
      <c r="AD2151" s="2"/>
      <c r="AE2151" s="2"/>
      <c r="AF2151" s="2"/>
      <c r="AG2151" s="2"/>
    </row>
    <row r="2152" spans="2:33">
      <c r="B2152" s="26">
        <v>4271</v>
      </c>
      <c r="C2152" s="26" t="str">
        <f t="shared" si="264"/>
        <v>Y</v>
      </c>
      <c r="D2152" s="26" t="b">
        <f t="shared" si="265"/>
        <v>1</v>
      </c>
      <c r="E2152" s="26" t="str">
        <f t="shared" si="266"/>
        <v>Y</v>
      </c>
      <c r="F2152" s="26" t="s">
        <v>11140</v>
      </c>
      <c r="G2152" s="2" t="str">
        <f t="shared" si="267"/>
        <v>ConTab_BOM_KP_Baseplates_4271</v>
      </c>
      <c r="H2152" s="33" t="s">
        <v>481</v>
      </c>
      <c r="I2152" s="16"/>
      <c r="J2152" s="16"/>
      <c r="K2152" s="31" t="s">
        <v>7701</v>
      </c>
      <c r="L2152" s="31" t="s">
        <v>7702</v>
      </c>
      <c r="M2152" s="31" t="s">
        <v>7703</v>
      </c>
      <c r="N2152" s="2" t="s">
        <v>8187</v>
      </c>
      <c r="O2152" s="2" t="s">
        <v>7705</v>
      </c>
      <c r="P2152" s="155" t="s">
        <v>7706</v>
      </c>
      <c r="Q2152" s="2" t="s">
        <v>8188</v>
      </c>
      <c r="R2152" s="2">
        <v>96700833</v>
      </c>
      <c r="S2152" s="159" t="s">
        <v>9423</v>
      </c>
      <c r="T2152" s="159">
        <v>2186</v>
      </c>
      <c r="U2152" s="159" t="s">
        <v>107</v>
      </c>
      <c r="V2152" s="3" t="s">
        <v>7709</v>
      </c>
      <c r="W2152" s="2">
        <v>240</v>
      </c>
      <c r="X2152" s="2"/>
      <c r="Y2152" s="2"/>
      <c r="Z2152" s="2"/>
      <c r="AA2152" s="2"/>
      <c r="AB2152" s="2"/>
      <c r="AC2152" s="2"/>
      <c r="AD2152" s="2"/>
      <c r="AE2152" s="2"/>
      <c r="AF2152" s="2"/>
      <c r="AG2152" s="2"/>
    </row>
    <row r="2153" spans="2:33">
      <c r="B2153" s="26">
        <v>4272</v>
      </c>
      <c r="C2153" s="26" t="str">
        <f t="shared" si="264"/>
        <v>Y</v>
      </c>
      <c r="D2153" s="26" t="b">
        <f t="shared" si="265"/>
        <v>1</v>
      </c>
      <c r="E2153" s="26" t="str">
        <f t="shared" si="266"/>
        <v>Y</v>
      </c>
      <c r="F2153" s="26" t="s">
        <v>11141</v>
      </c>
      <c r="G2153" s="2" t="str">
        <f t="shared" si="267"/>
        <v>ConTab_BOM_KP_Baseplates_4272</v>
      </c>
      <c r="H2153" s="33" t="s">
        <v>481</v>
      </c>
      <c r="I2153" s="16"/>
      <c r="J2153" s="16"/>
      <c r="K2153" s="31" t="s">
        <v>7701</v>
      </c>
      <c r="L2153" s="31" t="s">
        <v>7702</v>
      </c>
      <c r="M2153" s="31" t="s">
        <v>7703</v>
      </c>
      <c r="N2153" s="2" t="s">
        <v>8191</v>
      </c>
      <c r="O2153" s="2" t="s">
        <v>7705</v>
      </c>
      <c r="P2153" s="155" t="s">
        <v>7706</v>
      </c>
      <c r="Q2153" s="2" t="s">
        <v>8188</v>
      </c>
      <c r="R2153" s="2">
        <v>96700833</v>
      </c>
      <c r="S2153" s="159" t="s">
        <v>9423</v>
      </c>
      <c r="T2153" s="159">
        <v>2186</v>
      </c>
      <c r="U2153" s="159" t="s">
        <v>107</v>
      </c>
      <c r="V2153" s="3" t="s">
        <v>7709</v>
      </c>
      <c r="W2153" s="2">
        <v>240</v>
      </c>
      <c r="X2153" s="2"/>
      <c r="Y2153" s="2"/>
      <c r="Z2153" s="2"/>
      <c r="AA2153" s="2"/>
      <c r="AB2153" s="2"/>
      <c r="AC2153" s="2"/>
      <c r="AD2153" s="2"/>
      <c r="AE2153" s="2"/>
      <c r="AF2153" s="2"/>
      <c r="AG2153" s="2"/>
    </row>
    <row r="2154" spans="2:33">
      <c r="B2154" s="26">
        <v>4273</v>
      </c>
      <c r="C2154" s="26" t="str">
        <f t="shared" si="264"/>
        <v>Y</v>
      </c>
      <c r="D2154" s="26" t="b">
        <f t="shared" si="265"/>
        <v>1</v>
      </c>
      <c r="E2154" s="26" t="str">
        <f t="shared" si="266"/>
        <v>Y</v>
      </c>
      <c r="F2154" s="26" t="s">
        <v>11142</v>
      </c>
      <c r="G2154" s="2" t="str">
        <f t="shared" si="267"/>
        <v>ConTab_BOM_KP_Baseplates_4273</v>
      </c>
      <c r="H2154" s="33" t="s">
        <v>481</v>
      </c>
      <c r="I2154" s="16"/>
      <c r="J2154" s="16"/>
      <c r="K2154" s="31" t="s">
        <v>7701</v>
      </c>
      <c r="L2154" s="31" t="s">
        <v>7702</v>
      </c>
      <c r="M2154" s="31" t="s">
        <v>7703</v>
      </c>
      <c r="N2154" s="2" t="s">
        <v>8695</v>
      </c>
      <c r="O2154" s="2" t="s">
        <v>7705</v>
      </c>
      <c r="P2154" s="155" t="s">
        <v>7706</v>
      </c>
      <c r="Q2154" s="2" t="s">
        <v>8696</v>
      </c>
      <c r="R2154" s="2">
        <v>96700834</v>
      </c>
      <c r="S2154" s="159" t="s">
        <v>9426</v>
      </c>
      <c r="T2154" s="159">
        <v>2322</v>
      </c>
      <c r="U2154" s="159" t="s">
        <v>107</v>
      </c>
      <c r="V2154" s="3" t="s">
        <v>7709</v>
      </c>
      <c r="W2154" s="2">
        <v>270</v>
      </c>
      <c r="X2154" s="2"/>
      <c r="Y2154" s="2"/>
      <c r="Z2154" s="2"/>
      <c r="AA2154" s="2"/>
      <c r="AB2154" s="2"/>
      <c r="AC2154" s="2"/>
      <c r="AD2154" s="2"/>
      <c r="AE2154" s="2"/>
      <c r="AF2154" s="2"/>
      <c r="AG2154" s="2"/>
    </row>
    <row r="2155" spans="2:33">
      <c r="B2155" s="26">
        <v>4274</v>
      </c>
      <c r="C2155" s="26" t="str">
        <f t="shared" si="264"/>
        <v>Y</v>
      </c>
      <c r="D2155" s="26" t="b">
        <f t="shared" si="265"/>
        <v>1</v>
      </c>
      <c r="E2155" s="26" t="str">
        <f t="shared" si="266"/>
        <v>Y</v>
      </c>
      <c r="F2155" s="26" t="s">
        <v>11143</v>
      </c>
      <c r="G2155" s="2" t="str">
        <f t="shared" si="267"/>
        <v>ConTab_BOM_KP_Baseplates_4274</v>
      </c>
      <c r="H2155" s="33" t="s">
        <v>481</v>
      </c>
      <c r="I2155" s="16"/>
      <c r="J2155" s="16"/>
      <c r="K2155" s="31" t="s">
        <v>7701</v>
      </c>
      <c r="L2155" s="31" t="s">
        <v>7702</v>
      </c>
      <c r="M2155" s="31" t="s">
        <v>7703</v>
      </c>
      <c r="N2155" s="2" t="s">
        <v>8699</v>
      </c>
      <c r="O2155" s="2" t="s">
        <v>7705</v>
      </c>
      <c r="P2155" s="155" t="s">
        <v>7706</v>
      </c>
      <c r="Q2155" s="2" t="s">
        <v>8696</v>
      </c>
      <c r="R2155" s="2">
        <v>96700834</v>
      </c>
      <c r="S2155" s="159" t="s">
        <v>9426</v>
      </c>
      <c r="T2155" s="159">
        <v>2322</v>
      </c>
      <c r="U2155" s="159" t="s">
        <v>107</v>
      </c>
      <c r="V2155" s="3" t="s">
        <v>7709</v>
      </c>
      <c r="W2155" s="2">
        <v>270</v>
      </c>
      <c r="X2155" s="2"/>
      <c r="Y2155" s="2"/>
      <c r="Z2155" s="2"/>
      <c r="AA2155" s="2"/>
      <c r="AB2155" s="2"/>
      <c r="AC2155" s="2"/>
      <c r="AD2155" s="2"/>
      <c r="AE2155" s="2"/>
      <c r="AF2155" s="2"/>
      <c r="AG2155" s="2"/>
    </row>
    <row r="2156" spans="2:33">
      <c r="B2156" s="26">
        <v>4275</v>
      </c>
      <c r="C2156" s="26" t="str">
        <f t="shared" si="264"/>
        <v>Y</v>
      </c>
      <c r="D2156" s="26" t="b">
        <f t="shared" si="265"/>
        <v>1</v>
      </c>
      <c r="E2156" s="26" t="str">
        <f t="shared" si="266"/>
        <v>Y</v>
      </c>
      <c r="F2156" s="26" t="s">
        <v>11144</v>
      </c>
      <c r="G2156" s="2" t="str">
        <f t="shared" si="267"/>
        <v>ConTab_BOM_KP_Baseplates_4275</v>
      </c>
      <c r="H2156" s="33" t="s">
        <v>481</v>
      </c>
      <c r="I2156" s="16"/>
      <c r="J2156" s="16"/>
      <c r="K2156" s="31" t="s">
        <v>7701</v>
      </c>
      <c r="L2156" s="31" t="s">
        <v>7702</v>
      </c>
      <c r="M2156" s="31" t="s">
        <v>7703</v>
      </c>
      <c r="N2156" s="2" t="s">
        <v>8954</v>
      </c>
      <c r="O2156" s="2" t="s">
        <v>7705</v>
      </c>
      <c r="P2156" s="155" t="s">
        <v>7706</v>
      </c>
      <c r="Q2156" s="2" t="s">
        <v>8955</v>
      </c>
      <c r="R2156" s="2">
        <v>96700835</v>
      </c>
      <c r="S2156" s="159" t="s">
        <v>9429</v>
      </c>
      <c r="T2156" s="159">
        <v>2800</v>
      </c>
      <c r="U2156" s="159" t="s">
        <v>107</v>
      </c>
      <c r="V2156" s="3" t="s">
        <v>7709</v>
      </c>
      <c r="W2156" s="2">
        <v>350</v>
      </c>
      <c r="X2156" s="2"/>
      <c r="Y2156" s="2"/>
      <c r="Z2156" s="2"/>
      <c r="AA2156" s="2"/>
      <c r="AB2156" s="2"/>
      <c r="AC2156" s="2"/>
      <c r="AD2156" s="2"/>
      <c r="AE2156" s="2"/>
      <c r="AF2156" s="2"/>
      <c r="AG2156" s="2"/>
    </row>
    <row r="2157" spans="2:33">
      <c r="B2157" s="26">
        <v>4276</v>
      </c>
      <c r="C2157" s="26" t="str">
        <f t="shared" si="264"/>
        <v>Y</v>
      </c>
      <c r="D2157" s="26" t="b">
        <f t="shared" si="265"/>
        <v>1</v>
      </c>
      <c r="E2157" s="26" t="str">
        <f t="shared" si="266"/>
        <v>Y</v>
      </c>
      <c r="F2157" s="26" t="s">
        <v>11145</v>
      </c>
      <c r="G2157" s="2" t="str">
        <f t="shared" si="267"/>
        <v>ConTab_BOM_KP_Baseplates_4276</v>
      </c>
      <c r="H2157" s="33" t="s">
        <v>481</v>
      </c>
      <c r="I2157" s="16"/>
      <c r="J2157" s="16"/>
      <c r="K2157" s="31" t="s">
        <v>7701</v>
      </c>
      <c r="L2157" s="31" t="s">
        <v>7702</v>
      </c>
      <c r="M2157" s="31" t="s">
        <v>7703</v>
      </c>
      <c r="N2157" s="2" t="s">
        <v>8958</v>
      </c>
      <c r="O2157" s="2" t="s">
        <v>7705</v>
      </c>
      <c r="P2157" s="155" t="s">
        <v>7706</v>
      </c>
      <c r="Q2157" s="2" t="s">
        <v>8955</v>
      </c>
      <c r="R2157" s="2">
        <v>96700835</v>
      </c>
      <c r="S2157" s="159" t="s">
        <v>9429</v>
      </c>
      <c r="T2157" s="159">
        <v>2800</v>
      </c>
      <c r="U2157" s="159" t="s">
        <v>107</v>
      </c>
      <c r="V2157" s="3" t="s">
        <v>7709</v>
      </c>
      <c r="W2157" s="2">
        <v>350</v>
      </c>
      <c r="X2157" s="2"/>
      <c r="Y2157" s="2"/>
      <c r="Z2157" s="2"/>
      <c r="AA2157" s="2"/>
      <c r="AB2157" s="2"/>
      <c r="AC2157" s="2"/>
      <c r="AD2157" s="2"/>
      <c r="AE2157" s="2"/>
      <c r="AF2157" s="2"/>
      <c r="AG2157" s="2"/>
    </row>
    <row r="2158" spans="2:33">
      <c r="B2158" s="26">
        <v>4277</v>
      </c>
      <c r="C2158" s="26" t="str">
        <f t="shared" si="264"/>
        <v>Y</v>
      </c>
      <c r="D2158" s="26" t="b">
        <f t="shared" si="265"/>
        <v>1</v>
      </c>
      <c r="E2158" s="26" t="str">
        <f t="shared" si="266"/>
        <v>Y</v>
      </c>
      <c r="F2158" s="26" t="s">
        <v>11146</v>
      </c>
      <c r="G2158" s="2" t="str">
        <f t="shared" si="267"/>
        <v>ConTab_BOM_KP_Baseplates_4277</v>
      </c>
      <c r="H2158" s="33" t="s">
        <v>481</v>
      </c>
      <c r="I2158" s="16"/>
      <c r="J2158" s="16"/>
      <c r="K2158" s="31" t="s">
        <v>7701</v>
      </c>
      <c r="L2158" s="31" t="s">
        <v>7702</v>
      </c>
      <c r="M2158" s="31" t="s">
        <v>7703</v>
      </c>
      <c r="N2158" s="2" t="s">
        <v>8982</v>
      </c>
      <c r="O2158" s="2" t="s">
        <v>7705</v>
      </c>
      <c r="P2158" s="155" t="s">
        <v>7706</v>
      </c>
      <c r="Q2158" s="2" t="s">
        <v>8955</v>
      </c>
      <c r="R2158" s="2">
        <v>96700836</v>
      </c>
      <c r="S2158" s="159" t="s">
        <v>9432</v>
      </c>
      <c r="T2158" s="159">
        <v>4163</v>
      </c>
      <c r="U2158" s="159" t="s">
        <v>107</v>
      </c>
      <c r="V2158" s="3" t="s">
        <v>7709</v>
      </c>
      <c r="W2158" s="2">
        <v>420</v>
      </c>
      <c r="X2158" s="2"/>
      <c r="Y2158" s="2"/>
      <c r="Z2158" s="2"/>
      <c r="AA2158" s="2"/>
      <c r="AB2158" s="2"/>
      <c r="AC2158" s="2"/>
      <c r="AD2158" s="2"/>
      <c r="AE2158" s="2"/>
      <c r="AF2158" s="2"/>
      <c r="AG2158" s="2"/>
    </row>
    <row r="2159" spans="2:33">
      <c r="B2159" s="26">
        <v>4278</v>
      </c>
      <c r="C2159" s="26" t="str">
        <f t="shared" si="264"/>
        <v>Y</v>
      </c>
      <c r="D2159" s="26" t="b">
        <f t="shared" si="265"/>
        <v>1</v>
      </c>
      <c r="E2159" s="26" t="str">
        <f t="shared" si="266"/>
        <v>Y</v>
      </c>
      <c r="F2159" s="26" t="s">
        <v>11147</v>
      </c>
      <c r="G2159" s="2" t="str">
        <f t="shared" si="267"/>
        <v>ConTab_BOM_KP_Baseplates_4278</v>
      </c>
      <c r="H2159" s="33" t="s">
        <v>481</v>
      </c>
      <c r="I2159" s="16"/>
      <c r="J2159" s="16"/>
      <c r="K2159" s="31" t="s">
        <v>7701</v>
      </c>
      <c r="L2159" s="31" t="s">
        <v>7702</v>
      </c>
      <c r="M2159" s="31" t="s">
        <v>7703</v>
      </c>
      <c r="N2159" s="2" t="s">
        <v>8986</v>
      </c>
      <c r="O2159" s="2" t="s">
        <v>7705</v>
      </c>
      <c r="P2159" s="155" t="s">
        <v>7706</v>
      </c>
      <c r="Q2159" s="2" t="s">
        <v>8955</v>
      </c>
      <c r="R2159" s="2">
        <v>96700836</v>
      </c>
      <c r="S2159" s="159" t="s">
        <v>9434</v>
      </c>
      <c r="T2159" s="159">
        <v>4163</v>
      </c>
      <c r="U2159" s="159" t="s">
        <v>107</v>
      </c>
      <c r="V2159" s="3" t="s">
        <v>7709</v>
      </c>
      <c r="W2159" s="2">
        <v>420</v>
      </c>
      <c r="X2159" s="2"/>
      <c r="Y2159" s="2"/>
      <c r="Z2159" s="2"/>
      <c r="AA2159" s="2"/>
      <c r="AB2159" s="2"/>
      <c r="AC2159" s="2"/>
      <c r="AD2159" s="2"/>
      <c r="AE2159" s="2"/>
      <c r="AF2159" s="2"/>
      <c r="AG2159" s="2"/>
    </row>
    <row r="2160" spans="2:33">
      <c r="B2160" s="26">
        <v>4279</v>
      </c>
      <c r="C2160" s="26" t="str">
        <f t="shared" si="264"/>
        <v>Y</v>
      </c>
      <c r="D2160" s="26" t="b">
        <f t="shared" si="265"/>
        <v>1</v>
      </c>
      <c r="E2160" s="26" t="str">
        <f t="shared" si="266"/>
        <v>Y</v>
      </c>
      <c r="F2160" s="26" t="s">
        <v>11148</v>
      </c>
      <c r="G2160" s="2" t="str">
        <f t="shared" si="267"/>
        <v>ConTab_BOM_KP_Baseplates_4279</v>
      </c>
      <c r="H2160" s="33" t="s">
        <v>481</v>
      </c>
      <c r="I2160" s="16"/>
      <c r="J2160" s="16"/>
      <c r="K2160" s="31" t="s">
        <v>7701</v>
      </c>
      <c r="L2160" s="31" t="s">
        <v>7702</v>
      </c>
      <c r="M2160" s="31" t="s">
        <v>7703</v>
      </c>
      <c r="N2160" s="2" t="s">
        <v>7725</v>
      </c>
      <c r="O2160" s="2" t="s">
        <v>7705</v>
      </c>
      <c r="P2160" s="155" t="s">
        <v>7737</v>
      </c>
      <c r="Q2160" s="2" t="s">
        <v>7757</v>
      </c>
      <c r="R2160" s="2">
        <v>96700837</v>
      </c>
      <c r="S2160" s="159" t="s">
        <v>9436</v>
      </c>
      <c r="T2160" s="159">
        <v>1912</v>
      </c>
      <c r="U2160" s="159" t="s">
        <v>107</v>
      </c>
      <c r="V2160" s="3" t="s">
        <v>7709</v>
      </c>
      <c r="W2160" s="2">
        <v>140</v>
      </c>
      <c r="X2160" s="2"/>
      <c r="Y2160" s="2"/>
      <c r="Z2160" s="2"/>
      <c r="AA2160" s="2"/>
      <c r="AB2160" s="2"/>
      <c r="AC2160" s="2"/>
      <c r="AD2160" s="2"/>
      <c r="AE2160" s="2"/>
      <c r="AF2160" s="2"/>
      <c r="AG2160" s="2"/>
    </row>
    <row r="2161" spans="2:33">
      <c r="B2161" s="26">
        <v>4280</v>
      </c>
      <c r="C2161" s="26" t="str">
        <f t="shared" si="264"/>
        <v>Y</v>
      </c>
      <c r="D2161" s="26" t="b">
        <f t="shared" si="265"/>
        <v>1</v>
      </c>
      <c r="E2161" s="26" t="str">
        <f t="shared" si="266"/>
        <v>Y</v>
      </c>
      <c r="F2161" s="26" t="s">
        <v>11149</v>
      </c>
      <c r="G2161" s="2" t="str">
        <f t="shared" si="267"/>
        <v>ConTab_BOM_KP_Baseplates_4280</v>
      </c>
      <c r="H2161" s="33" t="s">
        <v>481</v>
      </c>
      <c r="I2161" s="16"/>
      <c r="J2161" s="16"/>
      <c r="K2161" s="31" t="s">
        <v>7701</v>
      </c>
      <c r="L2161" s="31" t="s">
        <v>7702</v>
      </c>
      <c r="M2161" s="31" t="s">
        <v>7703</v>
      </c>
      <c r="N2161" s="2" t="s">
        <v>7729</v>
      </c>
      <c r="O2161" s="2" t="s">
        <v>7705</v>
      </c>
      <c r="P2161" s="155" t="s">
        <v>7737</v>
      </c>
      <c r="Q2161" s="2" t="s">
        <v>7757</v>
      </c>
      <c r="R2161" s="2">
        <v>96700837</v>
      </c>
      <c r="S2161" s="159" t="s">
        <v>9436</v>
      </c>
      <c r="T2161" s="159">
        <v>1912</v>
      </c>
      <c r="U2161" s="159" t="s">
        <v>107</v>
      </c>
      <c r="V2161" s="3" t="s">
        <v>7709</v>
      </c>
      <c r="W2161" s="2">
        <v>140</v>
      </c>
      <c r="X2161" s="2"/>
      <c r="Y2161" s="2"/>
      <c r="Z2161" s="2"/>
      <c r="AA2161" s="2"/>
      <c r="AB2161" s="2"/>
      <c r="AC2161" s="2"/>
      <c r="AD2161" s="2"/>
      <c r="AE2161" s="2"/>
      <c r="AF2161" s="2"/>
      <c r="AG2161" s="2"/>
    </row>
    <row r="2162" spans="2:33">
      <c r="B2162" s="26">
        <v>4281</v>
      </c>
      <c r="C2162" s="26" t="str">
        <f t="shared" si="264"/>
        <v>Y</v>
      </c>
      <c r="D2162" s="26" t="b">
        <f t="shared" si="265"/>
        <v>1</v>
      </c>
      <c r="E2162" s="26" t="str">
        <f t="shared" si="266"/>
        <v>Y</v>
      </c>
      <c r="F2162" s="26" t="s">
        <v>11150</v>
      </c>
      <c r="G2162" s="2" t="str">
        <f t="shared" si="267"/>
        <v>ConTab_BOM_KP_Baseplates_4281</v>
      </c>
      <c r="H2162" s="33" t="s">
        <v>481</v>
      </c>
      <c r="I2162" s="16"/>
      <c r="J2162" s="16"/>
      <c r="K2162" s="31" t="s">
        <v>7701</v>
      </c>
      <c r="L2162" s="31" t="s">
        <v>7702</v>
      </c>
      <c r="M2162" s="31" t="s">
        <v>7703</v>
      </c>
      <c r="N2162" s="2" t="s">
        <v>7900</v>
      </c>
      <c r="O2162" s="2" t="s">
        <v>7705</v>
      </c>
      <c r="P2162" s="155" t="s">
        <v>7737</v>
      </c>
      <c r="Q2162" s="2" t="s">
        <v>7757</v>
      </c>
      <c r="R2162" s="2">
        <v>96700838</v>
      </c>
      <c r="S2162" s="159" t="s">
        <v>9439</v>
      </c>
      <c r="T2162" s="159">
        <v>2050</v>
      </c>
      <c r="U2162" s="159" t="s">
        <v>107</v>
      </c>
      <c r="V2162" s="3" t="s">
        <v>7709</v>
      </c>
      <c r="W2162" s="2">
        <v>205</v>
      </c>
      <c r="X2162" s="2"/>
      <c r="Y2162" s="2"/>
      <c r="Z2162" s="2"/>
      <c r="AA2162" s="2"/>
      <c r="AB2162" s="2"/>
      <c r="AC2162" s="2"/>
      <c r="AD2162" s="2"/>
      <c r="AE2162" s="2"/>
      <c r="AF2162" s="2"/>
      <c r="AG2162" s="2"/>
    </row>
    <row r="2163" spans="2:33">
      <c r="B2163" s="26">
        <v>4282</v>
      </c>
      <c r="C2163" s="26" t="str">
        <f t="shared" si="264"/>
        <v>Y</v>
      </c>
      <c r="D2163" s="26" t="b">
        <f t="shared" si="265"/>
        <v>1</v>
      </c>
      <c r="E2163" s="26" t="str">
        <f t="shared" si="266"/>
        <v>Y</v>
      </c>
      <c r="F2163" s="26" t="s">
        <v>11151</v>
      </c>
      <c r="G2163" s="2" t="str">
        <f t="shared" si="267"/>
        <v>ConTab_BOM_KP_Baseplates_4282</v>
      </c>
      <c r="H2163" s="33" t="s">
        <v>481</v>
      </c>
      <c r="I2163" s="16"/>
      <c r="J2163" s="16"/>
      <c r="K2163" s="31" t="s">
        <v>7701</v>
      </c>
      <c r="L2163" s="31" t="s">
        <v>7702</v>
      </c>
      <c r="M2163" s="31" t="s">
        <v>7703</v>
      </c>
      <c r="N2163" s="2" t="s">
        <v>7903</v>
      </c>
      <c r="O2163" s="2" t="s">
        <v>7705</v>
      </c>
      <c r="P2163" s="155" t="s">
        <v>7737</v>
      </c>
      <c r="Q2163" s="2" t="s">
        <v>7757</v>
      </c>
      <c r="R2163" s="2">
        <v>96700838</v>
      </c>
      <c r="S2163" s="159" t="s">
        <v>9439</v>
      </c>
      <c r="T2163" s="159">
        <v>2050</v>
      </c>
      <c r="U2163" s="159" t="s">
        <v>107</v>
      </c>
      <c r="V2163" s="3" t="s">
        <v>7709</v>
      </c>
      <c r="W2163" s="2">
        <v>205</v>
      </c>
      <c r="X2163" s="2"/>
      <c r="Y2163" s="2"/>
      <c r="Z2163" s="2"/>
      <c r="AA2163" s="2"/>
      <c r="AB2163" s="2"/>
      <c r="AC2163" s="2"/>
      <c r="AD2163" s="2"/>
      <c r="AE2163" s="2"/>
      <c r="AF2163" s="2"/>
      <c r="AG2163" s="2"/>
    </row>
    <row r="2164" spans="2:33">
      <c r="B2164" s="26">
        <v>4283</v>
      </c>
      <c r="C2164" s="26" t="str">
        <f t="shared" si="264"/>
        <v>Y</v>
      </c>
      <c r="D2164" s="26" t="b">
        <f t="shared" si="265"/>
        <v>1</v>
      </c>
      <c r="E2164" s="26" t="str">
        <f t="shared" si="266"/>
        <v>Y</v>
      </c>
      <c r="F2164" s="26" t="s">
        <v>11152</v>
      </c>
      <c r="G2164" s="2" t="str">
        <f t="shared" si="267"/>
        <v>ConTab_BOM_KP_Baseplates_4283</v>
      </c>
      <c r="H2164" s="33" t="s">
        <v>481</v>
      </c>
      <c r="I2164" s="16"/>
      <c r="J2164" s="16"/>
      <c r="K2164" s="31" t="s">
        <v>7701</v>
      </c>
      <c r="L2164" s="31" t="s">
        <v>7702</v>
      </c>
      <c r="M2164" s="31" t="s">
        <v>7703</v>
      </c>
      <c r="N2164" s="2" t="s">
        <v>8187</v>
      </c>
      <c r="O2164" s="2" t="s">
        <v>7705</v>
      </c>
      <c r="P2164" s="155" t="s">
        <v>7737</v>
      </c>
      <c r="Q2164" s="2" t="s">
        <v>8046</v>
      </c>
      <c r="R2164" s="2">
        <v>96700839</v>
      </c>
      <c r="S2164" s="159" t="s">
        <v>9442</v>
      </c>
      <c r="T2164" s="159">
        <v>2186</v>
      </c>
      <c r="U2164" s="159" t="s">
        <v>107</v>
      </c>
      <c r="V2164" s="3" t="s">
        <v>7709</v>
      </c>
      <c r="W2164" s="2">
        <v>240</v>
      </c>
      <c r="X2164" s="2"/>
      <c r="Y2164" s="2"/>
      <c r="Z2164" s="2"/>
      <c r="AA2164" s="2"/>
      <c r="AB2164" s="2"/>
      <c r="AC2164" s="2"/>
      <c r="AD2164" s="2"/>
      <c r="AE2164" s="2"/>
      <c r="AF2164" s="2"/>
      <c r="AG2164" s="2"/>
    </row>
    <row r="2165" spans="2:33">
      <c r="B2165" s="26">
        <v>4284</v>
      </c>
      <c r="C2165" s="26" t="str">
        <f t="shared" si="264"/>
        <v>Y</v>
      </c>
      <c r="D2165" s="26" t="b">
        <f t="shared" si="265"/>
        <v>1</v>
      </c>
      <c r="E2165" s="26" t="str">
        <f t="shared" si="266"/>
        <v>Y</v>
      </c>
      <c r="F2165" s="26" t="s">
        <v>11153</v>
      </c>
      <c r="G2165" s="2" t="str">
        <f t="shared" si="267"/>
        <v>ConTab_BOM_KP_Baseplates_4284</v>
      </c>
      <c r="H2165" s="33" t="s">
        <v>481</v>
      </c>
      <c r="I2165" s="16"/>
      <c r="J2165" s="16"/>
      <c r="K2165" s="31" t="s">
        <v>7701</v>
      </c>
      <c r="L2165" s="31" t="s">
        <v>7702</v>
      </c>
      <c r="M2165" s="31" t="s">
        <v>7703</v>
      </c>
      <c r="N2165" s="2" t="s">
        <v>8191</v>
      </c>
      <c r="O2165" s="2" t="s">
        <v>7705</v>
      </c>
      <c r="P2165" s="155" t="s">
        <v>7737</v>
      </c>
      <c r="Q2165" s="2" t="s">
        <v>8046</v>
      </c>
      <c r="R2165" s="2">
        <v>96700839</v>
      </c>
      <c r="S2165" s="159" t="s">
        <v>9442</v>
      </c>
      <c r="T2165" s="159">
        <v>2186</v>
      </c>
      <c r="U2165" s="159" t="s">
        <v>107</v>
      </c>
      <c r="V2165" s="3" t="s">
        <v>7709</v>
      </c>
      <c r="W2165" s="2">
        <v>240</v>
      </c>
      <c r="X2165" s="2"/>
      <c r="Y2165" s="2"/>
      <c r="Z2165" s="2"/>
      <c r="AA2165" s="2"/>
      <c r="AB2165" s="2"/>
      <c r="AC2165" s="2"/>
      <c r="AD2165" s="2"/>
      <c r="AE2165" s="2"/>
      <c r="AF2165" s="2"/>
      <c r="AG2165" s="2"/>
    </row>
    <row r="2166" spans="2:33">
      <c r="B2166" s="26">
        <v>4285</v>
      </c>
      <c r="C2166" s="26" t="str">
        <f t="shared" si="264"/>
        <v>Y</v>
      </c>
      <c r="D2166" s="26" t="b">
        <f t="shared" si="265"/>
        <v>1</v>
      </c>
      <c r="E2166" s="26" t="str">
        <f t="shared" si="266"/>
        <v>Y</v>
      </c>
      <c r="F2166" s="26" t="s">
        <v>11154</v>
      </c>
      <c r="G2166" s="2" t="str">
        <f t="shared" si="267"/>
        <v>ConTab_BOM_KP_Baseplates_4285</v>
      </c>
      <c r="H2166" s="33" t="s">
        <v>481</v>
      </c>
      <c r="I2166" s="16"/>
      <c r="J2166" s="16"/>
      <c r="K2166" s="31" t="s">
        <v>7701</v>
      </c>
      <c r="L2166" s="31" t="s">
        <v>7702</v>
      </c>
      <c r="M2166" s="31" t="s">
        <v>7703</v>
      </c>
      <c r="N2166" s="2" t="s">
        <v>8695</v>
      </c>
      <c r="O2166" s="2" t="s">
        <v>7705</v>
      </c>
      <c r="P2166" s="155" t="s">
        <v>7737</v>
      </c>
      <c r="Q2166" s="2" t="s">
        <v>8332</v>
      </c>
      <c r="R2166" s="2">
        <v>96700840</v>
      </c>
      <c r="S2166" s="159" t="s">
        <v>9445</v>
      </c>
      <c r="T2166" s="159">
        <v>2322</v>
      </c>
      <c r="U2166" s="159" t="s">
        <v>107</v>
      </c>
      <c r="V2166" s="3" t="s">
        <v>7709</v>
      </c>
      <c r="W2166" s="2">
        <v>270</v>
      </c>
      <c r="X2166" s="2"/>
      <c r="Y2166" s="2"/>
      <c r="Z2166" s="2"/>
      <c r="AA2166" s="2"/>
      <c r="AB2166" s="2"/>
      <c r="AC2166" s="2"/>
      <c r="AD2166" s="2"/>
      <c r="AE2166" s="2"/>
      <c r="AF2166" s="2"/>
      <c r="AG2166" s="2"/>
    </row>
    <row r="2167" spans="2:33">
      <c r="B2167" s="26">
        <v>4286</v>
      </c>
      <c r="C2167" s="26" t="str">
        <f t="shared" si="264"/>
        <v>Y</v>
      </c>
      <c r="D2167" s="26" t="b">
        <f t="shared" si="265"/>
        <v>1</v>
      </c>
      <c r="E2167" s="26" t="str">
        <f t="shared" si="266"/>
        <v>Y</v>
      </c>
      <c r="F2167" s="26" t="s">
        <v>11155</v>
      </c>
      <c r="G2167" s="2" t="str">
        <f t="shared" si="267"/>
        <v>ConTab_BOM_KP_Baseplates_4286</v>
      </c>
      <c r="H2167" s="33" t="s">
        <v>481</v>
      </c>
      <c r="I2167" s="16"/>
      <c r="J2167" s="16"/>
      <c r="K2167" s="31" t="s">
        <v>7701</v>
      </c>
      <c r="L2167" s="31" t="s">
        <v>7702</v>
      </c>
      <c r="M2167" s="31" t="s">
        <v>7703</v>
      </c>
      <c r="N2167" s="2" t="s">
        <v>8699</v>
      </c>
      <c r="O2167" s="2" t="s">
        <v>7705</v>
      </c>
      <c r="P2167" s="155" t="s">
        <v>7737</v>
      </c>
      <c r="Q2167" s="2" t="s">
        <v>8332</v>
      </c>
      <c r="R2167" s="2">
        <v>96700840</v>
      </c>
      <c r="S2167" s="159" t="s">
        <v>9445</v>
      </c>
      <c r="T2167" s="159">
        <v>2322</v>
      </c>
      <c r="U2167" s="159" t="s">
        <v>107</v>
      </c>
      <c r="V2167" s="3" t="s">
        <v>7709</v>
      </c>
      <c r="W2167" s="2">
        <v>270</v>
      </c>
      <c r="X2167" s="2"/>
      <c r="Y2167" s="2"/>
      <c r="Z2167" s="2"/>
      <c r="AA2167" s="2"/>
      <c r="AB2167" s="2"/>
      <c r="AC2167" s="2"/>
      <c r="AD2167" s="2"/>
      <c r="AE2167" s="2"/>
      <c r="AF2167" s="2"/>
      <c r="AG2167" s="2"/>
    </row>
    <row r="2168" spans="2:33">
      <c r="B2168" s="26">
        <v>4287</v>
      </c>
      <c r="C2168" s="26" t="str">
        <f t="shared" si="264"/>
        <v>Y</v>
      </c>
      <c r="D2168" s="26" t="b">
        <f t="shared" si="265"/>
        <v>1</v>
      </c>
      <c r="E2168" s="26" t="str">
        <f t="shared" si="266"/>
        <v>Y</v>
      </c>
      <c r="F2168" s="26" t="s">
        <v>11156</v>
      </c>
      <c r="G2168" s="2" t="str">
        <f t="shared" si="267"/>
        <v>ConTab_BOM_KP_Baseplates_4287</v>
      </c>
      <c r="H2168" s="33" t="s">
        <v>481</v>
      </c>
      <c r="I2168" s="16"/>
      <c r="J2168" s="16"/>
      <c r="K2168" s="31" t="s">
        <v>7701</v>
      </c>
      <c r="L2168" s="31" t="s">
        <v>7702</v>
      </c>
      <c r="M2168" s="31" t="s">
        <v>7703</v>
      </c>
      <c r="N2168" s="2" t="s">
        <v>7762</v>
      </c>
      <c r="O2168" s="2" t="s">
        <v>7705</v>
      </c>
      <c r="P2168" s="155" t="s">
        <v>7737</v>
      </c>
      <c r="Q2168" s="2" t="s">
        <v>7757</v>
      </c>
      <c r="R2168" s="2">
        <v>96700841</v>
      </c>
      <c r="S2168" s="159" t="s">
        <v>9448</v>
      </c>
      <c r="T2168" s="159">
        <v>2255</v>
      </c>
      <c r="U2168" s="159" t="s">
        <v>107</v>
      </c>
      <c r="V2168" s="3" t="s">
        <v>7709</v>
      </c>
      <c r="W2168" s="2">
        <v>270</v>
      </c>
      <c r="X2168" s="2"/>
      <c r="Y2168" s="2"/>
      <c r="Z2168" s="2"/>
      <c r="AA2168" s="2"/>
      <c r="AB2168" s="2"/>
      <c r="AC2168" s="2"/>
      <c r="AD2168" s="2"/>
      <c r="AE2168" s="2"/>
      <c r="AF2168" s="2"/>
      <c r="AG2168" s="2"/>
    </row>
    <row r="2169" spans="2:33">
      <c r="B2169" s="26">
        <v>4288</v>
      </c>
      <c r="C2169" s="26" t="str">
        <f t="shared" si="264"/>
        <v>Y</v>
      </c>
      <c r="D2169" s="26" t="b">
        <f t="shared" si="265"/>
        <v>1</v>
      </c>
      <c r="E2169" s="26" t="str">
        <f t="shared" si="266"/>
        <v>Y</v>
      </c>
      <c r="F2169" s="26" t="s">
        <v>11157</v>
      </c>
      <c r="G2169" s="2" t="str">
        <f t="shared" si="267"/>
        <v>ConTab_BOM_KP_Baseplates_4288</v>
      </c>
      <c r="H2169" s="33" t="s">
        <v>481</v>
      </c>
      <c r="I2169" s="16"/>
      <c r="J2169" s="16"/>
      <c r="K2169" s="31" t="s">
        <v>7701</v>
      </c>
      <c r="L2169" s="31" t="s">
        <v>7702</v>
      </c>
      <c r="M2169" s="31" t="s">
        <v>7703</v>
      </c>
      <c r="N2169" s="2" t="s">
        <v>7765</v>
      </c>
      <c r="O2169" s="2" t="s">
        <v>7705</v>
      </c>
      <c r="P2169" s="155" t="s">
        <v>7737</v>
      </c>
      <c r="Q2169" s="2" t="s">
        <v>7757</v>
      </c>
      <c r="R2169" s="2">
        <v>96700841</v>
      </c>
      <c r="S2169" s="159" t="s">
        <v>9448</v>
      </c>
      <c r="T2169" s="159">
        <v>2255</v>
      </c>
      <c r="U2169" s="159" t="s">
        <v>107</v>
      </c>
      <c r="V2169" s="3" t="s">
        <v>7709</v>
      </c>
      <c r="W2169" s="2">
        <v>270</v>
      </c>
      <c r="X2169" s="2"/>
      <c r="Y2169" s="2"/>
      <c r="Z2169" s="2"/>
      <c r="AA2169" s="2"/>
      <c r="AB2169" s="2"/>
      <c r="AC2169" s="2"/>
      <c r="AD2169" s="2"/>
      <c r="AE2169" s="2"/>
      <c r="AF2169" s="2"/>
      <c r="AG2169" s="2"/>
    </row>
    <row r="2170" spans="2:33">
      <c r="B2170" s="26">
        <v>4289</v>
      </c>
      <c r="C2170" s="26" t="str">
        <f t="shared" si="264"/>
        <v>Y</v>
      </c>
      <c r="D2170" s="26" t="b">
        <f t="shared" si="265"/>
        <v>1</v>
      </c>
      <c r="E2170" s="26" t="str">
        <f t="shared" si="266"/>
        <v>Y</v>
      </c>
      <c r="F2170" s="26" t="s">
        <v>11158</v>
      </c>
      <c r="G2170" s="2" t="str">
        <f t="shared" si="267"/>
        <v>ConTab_BOM_KP_Baseplates_4289</v>
      </c>
      <c r="H2170" s="33" t="s">
        <v>481</v>
      </c>
      <c r="I2170" s="16"/>
      <c r="J2170" s="16"/>
      <c r="K2170" s="31" t="s">
        <v>7701</v>
      </c>
      <c r="L2170" s="31" t="s">
        <v>7702</v>
      </c>
      <c r="M2170" s="31" t="s">
        <v>7703</v>
      </c>
      <c r="N2170" s="2" t="s">
        <v>8954</v>
      </c>
      <c r="O2170" s="2" t="s">
        <v>7705</v>
      </c>
      <c r="P2170" s="155" t="s">
        <v>7737</v>
      </c>
      <c r="Q2170" s="2" t="s">
        <v>8975</v>
      </c>
      <c r="R2170" s="2">
        <v>96700842</v>
      </c>
      <c r="S2170" s="159" t="s">
        <v>9451</v>
      </c>
      <c r="T2170" s="159">
        <v>2800</v>
      </c>
      <c r="U2170" s="159" t="s">
        <v>107</v>
      </c>
      <c r="V2170" s="3" t="s">
        <v>7709</v>
      </c>
      <c r="W2170" s="2">
        <v>350</v>
      </c>
      <c r="X2170" s="2"/>
      <c r="Y2170" s="2"/>
      <c r="Z2170" s="2"/>
      <c r="AA2170" s="2"/>
      <c r="AB2170" s="2"/>
      <c r="AC2170" s="2"/>
      <c r="AD2170" s="2"/>
      <c r="AE2170" s="2"/>
      <c r="AF2170" s="2"/>
      <c r="AG2170" s="2"/>
    </row>
    <row r="2171" spans="2:33">
      <c r="B2171" s="26">
        <v>4290</v>
      </c>
      <c r="C2171" s="26" t="str">
        <f t="shared" si="264"/>
        <v>Y</v>
      </c>
      <c r="D2171" s="26" t="b">
        <f t="shared" si="265"/>
        <v>1</v>
      </c>
      <c r="E2171" s="26" t="str">
        <f t="shared" si="266"/>
        <v>Y</v>
      </c>
      <c r="F2171" s="26" t="s">
        <v>11159</v>
      </c>
      <c r="G2171" s="2" t="str">
        <f t="shared" si="267"/>
        <v>ConTab_BOM_KP_Baseplates_4290</v>
      </c>
      <c r="H2171" s="33" t="s">
        <v>481</v>
      </c>
      <c r="I2171" s="16"/>
      <c r="J2171" s="16"/>
      <c r="K2171" s="31" t="s">
        <v>7701</v>
      </c>
      <c r="L2171" s="31" t="s">
        <v>7702</v>
      </c>
      <c r="M2171" s="31" t="s">
        <v>7703</v>
      </c>
      <c r="N2171" s="2" t="s">
        <v>8958</v>
      </c>
      <c r="O2171" s="2" t="s">
        <v>7705</v>
      </c>
      <c r="P2171" s="155" t="s">
        <v>7737</v>
      </c>
      <c r="Q2171" s="2" t="s">
        <v>8975</v>
      </c>
      <c r="R2171" s="2">
        <v>96700842</v>
      </c>
      <c r="S2171" s="159" t="s">
        <v>9451</v>
      </c>
      <c r="T2171" s="159">
        <v>2800</v>
      </c>
      <c r="U2171" s="159" t="s">
        <v>107</v>
      </c>
      <c r="V2171" s="3" t="s">
        <v>7709</v>
      </c>
      <c r="W2171" s="2">
        <v>350</v>
      </c>
      <c r="X2171" s="2"/>
      <c r="Y2171" s="2"/>
      <c r="Z2171" s="2"/>
      <c r="AA2171" s="2"/>
      <c r="AB2171" s="2"/>
      <c r="AC2171" s="2"/>
      <c r="AD2171" s="2"/>
      <c r="AE2171" s="2"/>
      <c r="AF2171" s="2"/>
      <c r="AG2171" s="2"/>
    </row>
    <row r="2172" spans="2:33">
      <c r="B2172" s="26">
        <v>4291</v>
      </c>
      <c r="C2172" s="26" t="str">
        <f t="shared" si="264"/>
        <v>Y</v>
      </c>
      <c r="D2172" s="26" t="b">
        <f t="shared" si="265"/>
        <v>1</v>
      </c>
      <c r="E2172" s="26" t="str">
        <f t="shared" si="266"/>
        <v>Y</v>
      </c>
      <c r="F2172" s="26" t="s">
        <v>11160</v>
      </c>
      <c r="G2172" s="2" t="str">
        <f t="shared" si="267"/>
        <v>ConTab_BOM_KP_Baseplates_4291</v>
      </c>
      <c r="H2172" s="33" t="s">
        <v>481</v>
      </c>
      <c r="I2172" s="16"/>
      <c r="J2172" s="16"/>
      <c r="K2172" s="31" t="s">
        <v>7701</v>
      </c>
      <c r="L2172" s="31" t="s">
        <v>7702</v>
      </c>
      <c r="M2172" s="31" t="s">
        <v>7703</v>
      </c>
      <c r="N2172" s="2" t="s">
        <v>8326</v>
      </c>
      <c r="O2172" s="2" t="s">
        <v>7705</v>
      </c>
      <c r="P2172" s="155" t="s">
        <v>7737</v>
      </c>
      <c r="Q2172" s="2" t="s">
        <v>8332</v>
      </c>
      <c r="R2172" s="2">
        <v>96700843</v>
      </c>
      <c r="S2172" s="159" t="s">
        <v>9454</v>
      </c>
      <c r="T2172" s="159">
        <v>2663</v>
      </c>
      <c r="U2172" s="159" t="s">
        <v>107</v>
      </c>
      <c r="V2172" s="3" t="s">
        <v>7709</v>
      </c>
      <c r="W2172" s="2">
        <v>350</v>
      </c>
      <c r="X2172" s="2"/>
      <c r="Y2172" s="2"/>
      <c r="Z2172" s="2"/>
      <c r="AA2172" s="2"/>
      <c r="AB2172" s="2"/>
      <c r="AC2172" s="2"/>
      <c r="AD2172" s="2"/>
      <c r="AE2172" s="2"/>
      <c r="AF2172" s="2"/>
      <c r="AG2172" s="2"/>
    </row>
    <row r="2173" spans="2:33">
      <c r="B2173" s="26">
        <v>4292</v>
      </c>
      <c r="C2173" s="26" t="str">
        <f t="shared" si="264"/>
        <v>Y</v>
      </c>
      <c r="D2173" s="26" t="b">
        <f t="shared" si="265"/>
        <v>1</v>
      </c>
      <c r="E2173" s="26" t="str">
        <f t="shared" si="266"/>
        <v>Y</v>
      </c>
      <c r="F2173" s="26" t="s">
        <v>11161</v>
      </c>
      <c r="G2173" s="2" t="str">
        <f t="shared" si="267"/>
        <v>ConTab_BOM_KP_Baseplates_4292</v>
      </c>
      <c r="H2173" s="33" t="s">
        <v>481</v>
      </c>
      <c r="I2173" s="16"/>
      <c r="J2173" s="16"/>
      <c r="K2173" s="31" t="s">
        <v>7701</v>
      </c>
      <c r="L2173" s="31" t="s">
        <v>7702</v>
      </c>
      <c r="M2173" s="31" t="s">
        <v>7703</v>
      </c>
      <c r="N2173" s="2" t="s">
        <v>8329</v>
      </c>
      <c r="O2173" s="2" t="s">
        <v>7705</v>
      </c>
      <c r="P2173" s="155" t="s">
        <v>7737</v>
      </c>
      <c r="Q2173" s="2" t="s">
        <v>8332</v>
      </c>
      <c r="R2173" s="2">
        <v>96700843</v>
      </c>
      <c r="S2173" s="159" t="s">
        <v>9454</v>
      </c>
      <c r="T2173" s="159">
        <v>2663</v>
      </c>
      <c r="U2173" s="159" t="s">
        <v>107</v>
      </c>
      <c r="V2173" s="3" t="s">
        <v>7709</v>
      </c>
      <c r="W2173" s="2">
        <v>350</v>
      </c>
      <c r="X2173" s="2"/>
      <c r="Y2173" s="2"/>
      <c r="Z2173" s="2"/>
      <c r="AA2173" s="2"/>
      <c r="AB2173" s="2"/>
      <c r="AC2173" s="2"/>
      <c r="AD2173" s="2"/>
      <c r="AE2173" s="2"/>
      <c r="AF2173" s="2"/>
      <c r="AG2173" s="2"/>
    </row>
    <row r="2174" spans="2:33">
      <c r="B2174" s="26">
        <v>4293</v>
      </c>
      <c r="C2174" s="26" t="str">
        <f t="shared" si="264"/>
        <v>Y</v>
      </c>
      <c r="D2174" s="26" t="b">
        <f t="shared" si="265"/>
        <v>1</v>
      </c>
      <c r="E2174" s="26" t="str">
        <f t="shared" si="266"/>
        <v>Y</v>
      </c>
      <c r="F2174" s="26" t="s">
        <v>11162</v>
      </c>
      <c r="G2174" s="2" t="str">
        <f t="shared" si="267"/>
        <v>ConTab_BOM_KP_Baseplates_4293</v>
      </c>
      <c r="H2174" s="33" t="s">
        <v>481</v>
      </c>
      <c r="I2174" s="16"/>
      <c r="J2174" s="16"/>
      <c r="K2174" s="31" t="s">
        <v>7701</v>
      </c>
      <c r="L2174" s="31" t="s">
        <v>7702</v>
      </c>
      <c r="M2174" s="31" t="s">
        <v>7703</v>
      </c>
      <c r="N2174" s="2" t="s">
        <v>8982</v>
      </c>
      <c r="O2174" s="2" t="s">
        <v>7705</v>
      </c>
      <c r="P2174" s="155" t="s">
        <v>7737</v>
      </c>
      <c r="Q2174" s="2" t="s">
        <v>8983</v>
      </c>
      <c r="R2174" s="2">
        <v>96700844</v>
      </c>
      <c r="S2174" s="159" t="s">
        <v>9457</v>
      </c>
      <c r="T2174" s="159">
        <v>4163</v>
      </c>
      <c r="U2174" s="159" t="s">
        <v>107</v>
      </c>
      <c r="V2174" s="3" t="s">
        <v>7709</v>
      </c>
      <c r="W2174" s="2">
        <v>420</v>
      </c>
      <c r="X2174" s="2"/>
      <c r="Y2174" s="2"/>
      <c r="Z2174" s="2"/>
      <c r="AA2174" s="2"/>
      <c r="AB2174" s="2"/>
      <c r="AC2174" s="2"/>
      <c r="AD2174" s="2"/>
      <c r="AE2174" s="2"/>
      <c r="AF2174" s="2"/>
      <c r="AG2174" s="2"/>
    </row>
    <row r="2175" spans="2:33">
      <c r="B2175" s="26">
        <v>4294</v>
      </c>
      <c r="C2175" s="26" t="str">
        <f t="shared" si="264"/>
        <v>Y</v>
      </c>
      <c r="D2175" s="26" t="b">
        <f t="shared" si="265"/>
        <v>1</v>
      </c>
      <c r="E2175" s="26" t="str">
        <f t="shared" si="266"/>
        <v>Y</v>
      </c>
      <c r="F2175" s="26" t="s">
        <v>11163</v>
      </c>
      <c r="G2175" s="2" t="str">
        <f t="shared" si="267"/>
        <v>ConTab_BOM_KP_Baseplates_4294</v>
      </c>
      <c r="H2175" s="33" t="s">
        <v>481</v>
      </c>
      <c r="I2175" s="16"/>
      <c r="J2175" s="16"/>
      <c r="K2175" s="31" t="s">
        <v>7701</v>
      </c>
      <c r="L2175" s="31" t="s">
        <v>7702</v>
      </c>
      <c r="M2175" s="31" t="s">
        <v>7703</v>
      </c>
      <c r="N2175" s="2" t="s">
        <v>8986</v>
      </c>
      <c r="O2175" s="2" t="s">
        <v>7705</v>
      </c>
      <c r="P2175" s="155" t="s">
        <v>7737</v>
      </c>
      <c r="Q2175" s="2" t="s">
        <v>8983</v>
      </c>
      <c r="R2175" s="2">
        <v>96700844</v>
      </c>
      <c r="S2175" s="159" t="s">
        <v>9459</v>
      </c>
      <c r="T2175" s="159">
        <v>4163</v>
      </c>
      <c r="U2175" s="159" t="s">
        <v>107</v>
      </c>
      <c r="V2175" s="3" t="s">
        <v>7709</v>
      </c>
      <c r="W2175" s="2">
        <v>420</v>
      </c>
      <c r="X2175" s="2"/>
      <c r="Y2175" s="2"/>
      <c r="Z2175" s="2"/>
      <c r="AA2175" s="2"/>
      <c r="AB2175" s="2"/>
      <c r="AC2175" s="2"/>
      <c r="AD2175" s="2"/>
      <c r="AE2175" s="2"/>
      <c r="AF2175" s="2"/>
      <c r="AG2175" s="2"/>
    </row>
    <row r="2176" spans="2:33">
      <c r="B2176" s="26">
        <v>4295</v>
      </c>
      <c r="C2176" s="26" t="str">
        <f t="shared" si="264"/>
        <v>Y</v>
      </c>
      <c r="D2176" s="26" t="b">
        <f t="shared" si="265"/>
        <v>1</v>
      </c>
      <c r="E2176" s="26" t="str">
        <f t="shared" si="266"/>
        <v>Y</v>
      </c>
      <c r="F2176" s="26" t="s">
        <v>11164</v>
      </c>
      <c r="G2176" s="2" t="str">
        <f t="shared" si="267"/>
        <v>ConTab_BOM_KP_Baseplates_4295</v>
      </c>
      <c r="H2176" s="33" t="s">
        <v>481</v>
      </c>
      <c r="I2176" s="16"/>
      <c r="J2176" s="16"/>
      <c r="K2176" s="31" t="s">
        <v>7701</v>
      </c>
      <c r="L2176" s="31" t="s">
        <v>7702</v>
      </c>
      <c r="M2176" s="31" t="s">
        <v>7703</v>
      </c>
      <c r="N2176" s="2" t="s">
        <v>8331</v>
      </c>
      <c r="O2176" s="2" t="s">
        <v>7705</v>
      </c>
      <c r="P2176" s="155" t="s">
        <v>7737</v>
      </c>
      <c r="Q2176" s="2" t="s">
        <v>8332</v>
      </c>
      <c r="R2176" s="2">
        <v>96700845</v>
      </c>
      <c r="S2176" s="159" t="s">
        <v>9461</v>
      </c>
      <c r="T2176" s="159">
        <v>4163</v>
      </c>
      <c r="U2176" s="159" t="s">
        <v>107</v>
      </c>
      <c r="V2176" s="3" t="s">
        <v>7709</v>
      </c>
      <c r="W2176" s="2">
        <v>420</v>
      </c>
      <c r="X2176" s="2"/>
      <c r="Y2176" s="2"/>
      <c r="Z2176" s="2"/>
      <c r="AA2176" s="2"/>
      <c r="AB2176" s="2"/>
      <c r="AC2176" s="2"/>
      <c r="AD2176" s="2"/>
      <c r="AE2176" s="2"/>
      <c r="AF2176" s="2"/>
      <c r="AG2176" s="2"/>
    </row>
    <row r="2177" spans="2:33">
      <c r="B2177" s="26">
        <v>4296</v>
      </c>
      <c r="C2177" s="26" t="str">
        <f t="shared" si="264"/>
        <v>Y</v>
      </c>
      <c r="D2177" s="26" t="b">
        <f t="shared" si="265"/>
        <v>1</v>
      </c>
      <c r="E2177" s="26" t="str">
        <f t="shared" si="266"/>
        <v>Y</v>
      </c>
      <c r="F2177" s="26" t="s">
        <v>11165</v>
      </c>
      <c r="G2177" s="2" t="str">
        <f t="shared" si="267"/>
        <v>ConTab_BOM_KP_Baseplates_4296</v>
      </c>
      <c r="H2177" s="33" t="s">
        <v>481</v>
      </c>
      <c r="I2177" s="16"/>
      <c r="J2177" s="16"/>
      <c r="K2177" s="31" t="s">
        <v>7701</v>
      </c>
      <c r="L2177" s="31" t="s">
        <v>7702</v>
      </c>
      <c r="M2177" s="31" t="s">
        <v>7703</v>
      </c>
      <c r="N2177" s="2" t="s">
        <v>8335</v>
      </c>
      <c r="O2177" s="2" t="s">
        <v>7705</v>
      </c>
      <c r="P2177" s="155" t="s">
        <v>7737</v>
      </c>
      <c r="Q2177" s="2" t="s">
        <v>8332</v>
      </c>
      <c r="R2177" s="2">
        <v>96700845</v>
      </c>
      <c r="S2177" s="159" t="s">
        <v>9463</v>
      </c>
      <c r="T2177" s="159">
        <v>4163</v>
      </c>
      <c r="U2177" s="159" t="s">
        <v>107</v>
      </c>
      <c r="V2177" s="3" t="s">
        <v>7709</v>
      </c>
      <c r="W2177" s="2">
        <v>420</v>
      </c>
      <c r="X2177" s="2"/>
      <c r="Y2177" s="2"/>
      <c r="Z2177" s="2"/>
      <c r="AA2177" s="2"/>
      <c r="AB2177" s="2"/>
      <c r="AC2177" s="2"/>
      <c r="AD2177" s="2"/>
      <c r="AE2177" s="2"/>
      <c r="AF2177" s="2"/>
      <c r="AG2177" s="2"/>
    </row>
    <row r="2178" spans="2:33">
      <c r="B2178" s="26">
        <v>4297</v>
      </c>
      <c r="C2178" s="26" t="str">
        <f t="shared" si="264"/>
        <v>Y</v>
      </c>
      <c r="D2178" s="26" t="b">
        <f t="shared" si="265"/>
        <v>1</v>
      </c>
      <c r="E2178" s="26" t="str">
        <f t="shared" si="266"/>
        <v>Y</v>
      </c>
      <c r="F2178" s="26" t="s">
        <v>11166</v>
      </c>
      <c r="G2178" s="2" t="str">
        <f t="shared" si="267"/>
        <v>ConTab_BOM_KP_Baseplates_4297</v>
      </c>
      <c r="H2178" s="33" t="s">
        <v>481</v>
      </c>
      <c r="I2178" s="16"/>
      <c r="J2178" s="16"/>
      <c r="K2178" s="31" t="s">
        <v>7701</v>
      </c>
      <c r="L2178" s="31" t="s">
        <v>7702</v>
      </c>
      <c r="M2178" s="31" t="s">
        <v>7703</v>
      </c>
      <c r="N2178" s="2" t="s">
        <v>9465</v>
      </c>
      <c r="O2178" s="2" t="s">
        <v>7705</v>
      </c>
      <c r="P2178" s="155" t="s">
        <v>7737</v>
      </c>
      <c r="Q2178" s="2" t="s">
        <v>8983</v>
      </c>
      <c r="R2178" s="2">
        <v>96700846</v>
      </c>
      <c r="S2178" s="159" t="s">
        <v>9466</v>
      </c>
      <c r="T2178" s="159">
        <v>4707</v>
      </c>
      <c r="U2178" s="159" t="s">
        <v>107</v>
      </c>
      <c r="V2178" s="3" t="s">
        <v>7709</v>
      </c>
      <c r="W2178" s="2">
        <v>600</v>
      </c>
      <c r="X2178" s="2"/>
      <c r="Y2178" s="2"/>
      <c r="Z2178" s="2"/>
      <c r="AA2178" s="2"/>
      <c r="AB2178" s="2"/>
      <c r="AC2178" s="2"/>
      <c r="AD2178" s="2"/>
      <c r="AE2178" s="2"/>
      <c r="AF2178" s="2"/>
      <c r="AG2178" s="2"/>
    </row>
    <row r="2179" spans="2:33">
      <c r="B2179" s="26">
        <v>4298</v>
      </c>
      <c r="C2179" s="26" t="str">
        <f t="shared" si="264"/>
        <v>Y</v>
      </c>
      <c r="D2179" s="26" t="b">
        <f t="shared" si="265"/>
        <v>0</v>
      </c>
      <c r="E2179" s="26" t="str">
        <f t="shared" si="266"/>
        <v>N</v>
      </c>
      <c r="F2179" s="26" t="s">
        <v>11167</v>
      </c>
      <c r="G2179" s="2" t="str">
        <f t="shared" si="267"/>
        <v/>
      </c>
      <c r="H2179" s="33" t="s">
        <v>481</v>
      </c>
      <c r="I2179" s="16"/>
      <c r="J2179" s="16"/>
      <c r="K2179" s="31" t="s">
        <v>7701</v>
      </c>
      <c r="L2179" s="31" t="s">
        <v>7702</v>
      </c>
      <c r="M2179" s="31" t="s">
        <v>7703</v>
      </c>
      <c r="N2179" s="2" t="s">
        <v>7725</v>
      </c>
      <c r="O2179" s="2" t="s">
        <v>7705</v>
      </c>
      <c r="P2179" s="155" t="s">
        <v>7767</v>
      </c>
      <c r="Q2179" s="2" t="s">
        <v>7780</v>
      </c>
      <c r="R2179" s="2">
        <v>96700847</v>
      </c>
      <c r="S2179" s="159" t="s">
        <v>9468</v>
      </c>
      <c r="T2179" s="159">
        <v>2458</v>
      </c>
      <c r="U2179" s="159" t="s">
        <v>107</v>
      </c>
      <c r="V2179" s="3" t="s">
        <v>7709</v>
      </c>
      <c r="W2179" s="2">
        <v>140</v>
      </c>
      <c r="X2179" s="2"/>
      <c r="Y2179" s="2"/>
      <c r="Z2179" s="2"/>
      <c r="AA2179" s="2"/>
      <c r="AB2179" s="2"/>
      <c r="AC2179" s="2"/>
      <c r="AD2179" s="2"/>
      <c r="AE2179" s="2"/>
      <c r="AF2179" s="2"/>
      <c r="AG2179" s="2"/>
    </row>
    <row r="2180" spans="2:33">
      <c r="B2180" s="26">
        <v>4299</v>
      </c>
      <c r="C2180" s="26" t="str">
        <f t="shared" si="264"/>
        <v>Y</v>
      </c>
      <c r="D2180" s="26" t="b">
        <f t="shared" si="265"/>
        <v>0</v>
      </c>
      <c r="E2180" s="26" t="str">
        <f t="shared" si="266"/>
        <v>N</v>
      </c>
      <c r="F2180" s="26" t="s">
        <v>11168</v>
      </c>
      <c r="G2180" s="2" t="str">
        <f t="shared" si="267"/>
        <v/>
      </c>
      <c r="H2180" s="33" t="s">
        <v>481</v>
      </c>
      <c r="I2180" s="16"/>
      <c r="J2180" s="16"/>
      <c r="K2180" s="31" t="s">
        <v>7701</v>
      </c>
      <c r="L2180" s="31" t="s">
        <v>7702</v>
      </c>
      <c r="M2180" s="31" t="s">
        <v>7703</v>
      </c>
      <c r="N2180" s="2" t="s">
        <v>7729</v>
      </c>
      <c r="O2180" s="2" t="s">
        <v>7705</v>
      </c>
      <c r="P2180" s="155" t="s">
        <v>7767</v>
      </c>
      <c r="Q2180" s="2" t="s">
        <v>7780</v>
      </c>
      <c r="R2180" s="2">
        <v>96700847</v>
      </c>
      <c r="S2180" s="159" t="s">
        <v>9468</v>
      </c>
      <c r="T2180" s="159">
        <v>2458</v>
      </c>
      <c r="U2180" s="159" t="s">
        <v>107</v>
      </c>
      <c r="V2180" s="3" t="s">
        <v>7709</v>
      </c>
      <c r="W2180" s="2">
        <v>140</v>
      </c>
      <c r="X2180" s="2"/>
      <c r="Y2180" s="2"/>
      <c r="Z2180" s="2"/>
      <c r="AA2180" s="2"/>
      <c r="AB2180" s="2"/>
      <c r="AC2180" s="2"/>
      <c r="AD2180" s="2"/>
      <c r="AE2180" s="2"/>
      <c r="AF2180" s="2"/>
      <c r="AG2180" s="2"/>
    </row>
    <row r="2181" spans="2:33">
      <c r="B2181" s="26">
        <v>4300</v>
      </c>
      <c r="C2181" s="26" t="str">
        <f t="shared" si="264"/>
        <v>Y</v>
      </c>
      <c r="D2181" s="26" t="b">
        <f t="shared" si="265"/>
        <v>0</v>
      </c>
      <c r="E2181" s="26" t="str">
        <f t="shared" si="266"/>
        <v>N</v>
      </c>
      <c r="F2181" s="26" t="s">
        <v>11169</v>
      </c>
      <c r="G2181" s="2" t="str">
        <f t="shared" si="267"/>
        <v/>
      </c>
      <c r="H2181" s="33" t="s">
        <v>481</v>
      </c>
      <c r="I2181" s="16"/>
      <c r="J2181" s="16"/>
      <c r="K2181" s="31" t="s">
        <v>7701</v>
      </c>
      <c r="L2181" s="31" t="s">
        <v>7702</v>
      </c>
      <c r="M2181" s="31" t="s">
        <v>7703</v>
      </c>
      <c r="N2181" s="2" t="s">
        <v>7900</v>
      </c>
      <c r="O2181" s="2" t="s">
        <v>7705</v>
      </c>
      <c r="P2181" s="155" t="s">
        <v>7767</v>
      </c>
      <c r="Q2181" s="2" t="s">
        <v>8214</v>
      </c>
      <c r="R2181" s="2">
        <v>96700848</v>
      </c>
      <c r="S2181" s="159" t="s">
        <v>9471</v>
      </c>
      <c r="T2181" s="159">
        <v>2594</v>
      </c>
      <c r="U2181" s="159" t="s">
        <v>107</v>
      </c>
      <c r="V2181" s="3" t="s">
        <v>7709</v>
      </c>
      <c r="W2181" s="2">
        <v>205</v>
      </c>
      <c r="X2181" s="2"/>
      <c r="Y2181" s="2"/>
      <c r="Z2181" s="2"/>
      <c r="AA2181" s="2"/>
      <c r="AB2181" s="2"/>
      <c r="AC2181" s="2"/>
      <c r="AD2181" s="2"/>
      <c r="AE2181" s="2"/>
      <c r="AF2181" s="2"/>
      <c r="AG2181" s="2"/>
    </row>
    <row r="2182" spans="2:33">
      <c r="B2182" s="26">
        <v>4301</v>
      </c>
      <c r="C2182" s="26" t="str">
        <f t="shared" si="264"/>
        <v>Y</v>
      </c>
      <c r="D2182" s="26" t="b">
        <f t="shared" si="265"/>
        <v>0</v>
      </c>
      <c r="E2182" s="26" t="str">
        <f t="shared" si="266"/>
        <v>N</v>
      </c>
      <c r="F2182" s="26" t="s">
        <v>11170</v>
      </c>
      <c r="G2182" s="2" t="str">
        <f t="shared" si="267"/>
        <v/>
      </c>
      <c r="H2182" s="33" t="s">
        <v>481</v>
      </c>
      <c r="I2182" s="16"/>
      <c r="J2182" s="16"/>
      <c r="K2182" s="31" t="s">
        <v>7701</v>
      </c>
      <c r="L2182" s="31" t="s">
        <v>7702</v>
      </c>
      <c r="M2182" s="31" t="s">
        <v>7703</v>
      </c>
      <c r="N2182" s="2" t="s">
        <v>7903</v>
      </c>
      <c r="O2182" s="2" t="s">
        <v>7705</v>
      </c>
      <c r="P2182" s="155" t="s">
        <v>7767</v>
      </c>
      <c r="Q2182" s="2" t="s">
        <v>8214</v>
      </c>
      <c r="R2182" s="2">
        <v>96700848</v>
      </c>
      <c r="S2182" s="159" t="s">
        <v>9471</v>
      </c>
      <c r="T2182" s="159">
        <v>2594</v>
      </c>
      <c r="U2182" s="159" t="s">
        <v>107</v>
      </c>
      <c r="V2182" s="3" t="s">
        <v>7709</v>
      </c>
      <c r="W2182" s="2">
        <v>205</v>
      </c>
      <c r="X2182" s="2"/>
      <c r="Y2182" s="2"/>
      <c r="Z2182" s="2"/>
      <c r="AA2182" s="2"/>
      <c r="AB2182" s="2"/>
      <c r="AC2182" s="2"/>
      <c r="AD2182" s="2"/>
      <c r="AE2182" s="2"/>
      <c r="AF2182" s="2"/>
      <c r="AG2182" s="2"/>
    </row>
    <row r="2183" spans="2:33">
      <c r="B2183" s="26">
        <v>4302</v>
      </c>
      <c r="C2183" s="26" t="str">
        <f t="shared" si="264"/>
        <v>Y</v>
      </c>
      <c r="D2183" s="26" t="b">
        <f t="shared" si="265"/>
        <v>0</v>
      </c>
      <c r="E2183" s="26" t="str">
        <f t="shared" si="266"/>
        <v>N</v>
      </c>
      <c r="F2183" s="26" t="s">
        <v>11171</v>
      </c>
      <c r="G2183" s="2" t="str">
        <f t="shared" si="267"/>
        <v/>
      </c>
      <c r="H2183" s="33" t="s">
        <v>481</v>
      </c>
      <c r="I2183" s="16"/>
      <c r="J2183" s="16"/>
      <c r="K2183" s="31" t="s">
        <v>7701</v>
      </c>
      <c r="L2183" s="31" t="s">
        <v>7702</v>
      </c>
      <c r="M2183" s="31" t="s">
        <v>7703</v>
      </c>
      <c r="N2183" s="2" t="s">
        <v>8187</v>
      </c>
      <c r="O2183" s="2" t="s">
        <v>7705</v>
      </c>
      <c r="P2183" s="155" t="s">
        <v>7767</v>
      </c>
      <c r="Q2183" s="2" t="s">
        <v>8218</v>
      </c>
      <c r="R2183" s="2">
        <v>96700849</v>
      </c>
      <c r="S2183" s="159" t="s">
        <v>9474</v>
      </c>
      <c r="T2183" s="159">
        <v>2730</v>
      </c>
      <c r="U2183" s="159" t="s">
        <v>107</v>
      </c>
      <c r="V2183" s="3" t="s">
        <v>7709</v>
      </c>
      <c r="W2183" s="2">
        <v>240</v>
      </c>
      <c r="X2183" s="2"/>
      <c r="Y2183" s="2"/>
      <c r="Z2183" s="2"/>
      <c r="AA2183" s="2"/>
      <c r="AB2183" s="2"/>
      <c r="AC2183" s="2"/>
      <c r="AD2183" s="2"/>
      <c r="AE2183" s="2"/>
      <c r="AF2183" s="2"/>
      <c r="AG2183" s="2"/>
    </row>
    <row r="2184" spans="2:33">
      <c r="B2184" s="26">
        <v>4303</v>
      </c>
      <c r="C2184" s="26" t="str">
        <f t="shared" si="264"/>
        <v>Y</v>
      </c>
      <c r="D2184" s="26" t="b">
        <f t="shared" si="265"/>
        <v>0</v>
      </c>
      <c r="E2184" s="26" t="str">
        <f t="shared" si="266"/>
        <v>N</v>
      </c>
      <c r="F2184" s="26" t="s">
        <v>11172</v>
      </c>
      <c r="G2184" s="2" t="str">
        <f t="shared" si="267"/>
        <v/>
      </c>
      <c r="H2184" s="33" t="s">
        <v>481</v>
      </c>
      <c r="I2184" s="16"/>
      <c r="J2184" s="16"/>
      <c r="K2184" s="31" t="s">
        <v>7701</v>
      </c>
      <c r="L2184" s="31" t="s">
        <v>7702</v>
      </c>
      <c r="M2184" s="31" t="s">
        <v>7703</v>
      </c>
      <c r="N2184" s="2" t="s">
        <v>8191</v>
      </c>
      <c r="O2184" s="2" t="s">
        <v>7705</v>
      </c>
      <c r="P2184" s="155" t="s">
        <v>7767</v>
      </c>
      <c r="Q2184" s="2" t="s">
        <v>8218</v>
      </c>
      <c r="R2184" s="2">
        <v>96700849</v>
      </c>
      <c r="S2184" s="159" t="s">
        <v>9474</v>
      </c>
      <c r="T2184" s="159">
        <v>2730</v>
      </c>
      <c r="U2184" s="159" t="s">
        <v>107</v>
      </c>
      <c r="V2184" s="3" t="s">
        <v>7709</v>
      </c>
      <c r="W2184" s="2">
        <v>240</v>
      </c>
      <c r="X2184" s="2"/>
      <c r="Y2184" s="2"/>
      <c r="Z2184" s="2"/>
      <c r="AA2184" s="2"/>
      <c r="AB2184" s="2"/>
      <c r="AC2184" s="2"/>
      <c r="AD2184" s="2"/>
      <c r="AE2184" s="2"/>
      <c r="AF2184" s="2"/>
      <c r="AG2184" s="2"/>
    </row>
    <row r="2185" spans="2:33">
      <c r="B2185" s="26">
        <v>4304</v>
      </c>
      <c r="C2185" s="26" t="str">
        <f t="shared" si="264"/>
        <v>Y</v>
      </c>
      <c r="D2185" s="26" t="b">
        <f t="shared" si="265"/>
        <v>0</v>
      </c>
      <c r="E2185" s="26" t="str">
        <f t="shared" si="266"/>
        <v>N</v>
      </c>
      <c r="F2185" s="26" t="s">
        <v>11173</v>
      </c>
      <c r="G2185" s="2" t="str">
        <f t="shared" si="267"/>
        <v/>
      </c>
      <c r="H2185" s="33" t="s">
        <v>481</v>
      </c>
      <c r="I2185" s="16"/>
      <c r="J2185" s="16"/>
      <c r="K2185" s="31" t="s">
        <v>7701</v>
      </c>
      <c r="L2185" s="31" t="s">
        <v>7702</v>
      </c>
      <c r="M2185" s="31" t="s">
        <v>7703</v>
      </c>
      <c r="N2185" s="2" t="s">
        <v>8695</v>
      </c>
      <c r="O2185" s="2" t="s">
        <v>7705</v>
      </c>
      <c r="P2185" s="155" t="s">
        <v>7767</v>
      </c>
      <c r="Q2185" s="2" t="s">
        <v>8729</v>
      </c>
      <c r="R2185" s="2">
        <v>96700850</v>
      </c>
      <c r="S2185" s="159" t="s">
        <v>9477</v>
      </c>
      <c r="T2185" s="159">
        <v>2867</v>
      </c>
      <c r="U2185" s="159" t="s">
        <v>107</v>
      </c>
      <c r="V2185" s="3" t="s">
        <v>7709</v>
      </c>
      <c r="W2185" s="2">
        <v>270</v>
      </c>
      <c r="X2185" s="2"/>
      <c r="Y2185" s="2"/>
      <c r="Z2185" s="2"/>
      <c r="AA2185" s="2"/>
      <c r="AB2185" s="2"/>
      <c r="AC2185" s="2"/>
      <c r="AD2185" s="2"/>
      <c r="AE2185" s="2"/>
      <c r="AF2185" s="2"/>
      <c r="AG2185" s="2"/>
    </row>
    <row r="2186" spans="2:33">
      <c r="B2186" s="26">
        <v>4305</v>
      </c>
      <c r="C2186" s="26" t="str">
        <f t="shared" si="264"/>
        <v>Y</v>
      </c>
      <c r="D2186" s="26" t="b">
        <f t="shared" si="265"/>
        <v>0</v>
      </c>
      <c r="E2186" s="26" t="str">
        <f t="shared" si="266"/>
        <v>N</v>
      </c>
      <c r="F2186" s="26" t="s">
        <v>11174</v>
      </c>
      <c r="G2186" s="2" t="str">
        <f t="shared" si="267"/>
        <v/>
      </c>
      <c r="H2186" s="33" t="s">
        <v>481</v>
      </c>
      <c r="I2186" s="16"/>
      <c r="J2186" s="16"/>
      <c r="K2186" s="31" t="s">
        <v>7701</v>
      </c>
      <c r="L2186" s="31" t="s">
        <v>7702</v>
      </c>
      <c r="M2186" s="31" t="s">
        <v>7703</v>
      </c>
      <c r="N2186" s="2" t="s">
        <v>8699</v>
      </c>
      <c r="O2186" s="2" t="s">
        <v>7705</v>
      </c>
      <c r="P2186" s="155" t="s">
        <v>7767</v>
      </c>
      <c r="Q2186" s="2" t="s">
        <v>8729</v>
      </c>
      <c r="R2186" s="2">
        <v>96700850</v>
      </c>
      <c r="S2186" s="159" t="s">
        <v>9477</v>
      </c>
      <c r="T2186" s="159">
        <v>2867</v>
      </c>
      <c r="U2186" s="159" t="s">
        <v>107</v>
      </c>
      <c r="V2186" s="3" t="s">
        <v>7709</v>
      </c>
      <c r="W2186" s="2">
        <v>270</v>
      </c>
      <c r="X2186" s="2"/>
      <c r="Y2186" s="2"/>
      <c r="Z2186" s="2"/>
      <c r="AA2186" s="2"/>
      <c r="AB2186" s="2"/>
      <c r="AC2186" s="2"/>
      <c r="AD2186" s="2"/>
      <c r="AE2186" s="2"/>
      <c r="AF2186" s="2"/>
      <c r="AG2186" s="2"/>
    </row>
    <row r="2187" spans="2:33">
      <c r="B2187" s="26">
        <v>4306</v>
      </c>
      <c r="C2187" s="26" t="str">
        <f t="shared" si="264"/>
        <v>Y</v>
      </c>
      <c r="D2187" s="26" t="b">
        <f t="shared" si="265"/>
        <v>0</v>
      </c>
      <c r="E2187" s="26" t="str">
        <f t="shared" si="266"/>
        <v>N</v>
      </c>
      <c r="F2187" s="26" t="s">
        <v>11175</v>
      </c>
      <c r="G2187" s="2" t="str">
        <f t="shared" si="267"/>
        <v/>
      </c>
      <c r="H2187" s="33" t="s">
        <v>481</v>
      </c>
      <c r="I2187" s="16"/>
      <c r="J2187" s="16"/>
      <c r="K2187" s="31" t="s">
        <v>7701</v>
      </c>
      <c r="L2187" s="31" t="s">
        <v>7702</v>
      </c>
      <c r="M2187" s="31" t="s">
        <v>7703</v>
      </c>
      <c r="N2187" s="2" t="s">
        <v>8954</v>
      </c>
      <c r="O2187" s="2" t="s">
        <v>7705</v>
      </c>
      <c r="P2187" s="155" t="s">
        <v>7767</v>
      </c>
      <c r="Q2187" s="2" t="s">
        <v>9005</v>
      </c>
      <c r="R2187" s="2">
        <v>96700851</v>
      </c>
      <c r="S2187" s="159" t="s">
        <v>9480</v>
      </c>
      <c r="T2187" s="159">
        <v>3346</v>
      </c>
      <c r="U2187" s="159" t="s">
        <v>107</v>
      </c>
      <c r="V2187" s="3" t="s">
        <v>7709</v>
      </c>
      <c r="W2187" s="2">
        <v>350</v>
      </c>
      <c r="X2187" s="2"/>
      <c r="Y2187" s="2"/>
      <c r="Z2187" s="2"/>
      <c r="AA2187" s="2"/>
      <c r="AB2187" s="2"/>
      <c r="AC2187" s="2"/>
      <c r="AD2187" s="2"/>
      <c r="AE2187" s="2"/>
      <c r="AF2187" s="2"/>
      <c r="AG2187" s="2"/>
    </row>
    <row r="2188" spans="2:33">
      <c r="B2188" s="26">
        <v>4307</v>
      </c>
      <c r="C2188" s="26" t="str">
        <f t="shared" si="264"/>
        <v>Y</v>
      </c>
      <c r="D2188" s="26" t="b">
        <f t="shared" si="265"/>
        <v>0</v>
      </c>
      <c r="E2188" s="26" t="str">
        <f t="shared" si="266"/>
        <v>N</v>
      </c>
      <c r="F2188" s="26" t="s">
        <v>11176</v>
      </c>
      <c r="G2188" s="2" t="str">
        <f t="shared" si="267"/>
        <v/>
      </c>
      <c r="H2188" s="33" t="s">
        <v>481</v>
      </c>
      <c r="I2188" s="16"/>
      <c r="J2188" s="16"/>
      <c r="K2188" s="31" t="s">
        <v>7701</v>
      </c>
      <c r="L2188" s="31" t="s">
        <v>7702</v>
      </c>
      <c r="M2188" s="31" t="s">
        <v>7703</v>
      </c>
      <c r="N2188" s="2" t="s">
        <v>8958</v>
      </c>
      <c r="O2188" s="2" t="s">
        <v>7705</v>
      </c>
      <c r="P2188" s="155" t="s">
        <v>7767</v>
      </c>
      <c r="Q2188" s="2" t="s">
        <v>9005</v>
      </c>
      <c r="R2188" s="2">
        <v>96700851</v>
      </c>
      <c r="S2188" s="159" t="s">
        <v>9480</v>
      </c>
      <c r="T2188" s="159">
        <v>3346</v>
      </c>
      <c r="U2188" s="159" t="s">
        <v>107</v>
      </c>
      <c r="V2188" s="3" t="s">
        <v>7709</v>
      </c>
      <c r="W2188" s="2">
        <v>350</v>
      </c>
      <c r="X2188" s="2"/>
      <c r="Y2188" s="2"/>
      <c r="Z2188" s="2"/>
      <c r="AA2188" s="2"/>
      <c r="AB2188" s="2"/>
      <c r="AC2188" s="2"/>
      <c r="AD2188" s="2"/>
      <c r="AE2188" s="2"/>
      <c r="AF2188" s="2"/>
      <c r="AG2188" s="2"/>
    </row>
    <row r="2189" spans="2:33">
      <c r="B2189" s="26">
        <v>4308</v>
      </c>
      <c r="C2189" s="26" t="str">
        <f t="shared" si="264"/>
        <v>Y</v>
      </c>
      <c r="D2189" s="26" t="b">
        <f t="shared" si="265"/>
        <v>0</v>
      </c>
      <c r="E2189" s="26" t="str">
        <f t="shared" si="266"/>
        <v>N</v>
      </c>
      <c r="F2189" s="26" t="s">
        <v>11177</v>
      </c>
      <c r="G2189" s="2" t="str">
        <f t="shared" si="267"/>
        <v/>
      </c>
      <c r="H2189" s="33" t="s">
        <v>481</v>
      </c>
      <c r="I2189" s="16"/>
      <c r="J2189" s="16"/>
      <c r="K2189" s="31" t="s">
        <v>7701</v>
      </c>
      <c r="L2189" s="31" t="s">
        <v>7702</v>
      </c>
      <c r="M2189" s="31" t="s">
        <v>7703</v>
      </c>
      <c r="N2189" s="2" t="s">
        <v>8982</v>
      </c>
      <c r="O2189" s="2" t="s">
        <v>7705</v>
      </c>
      <c r="P2189" s="155" t="s">
        <v>7767</v>
      </c>
      <c r="Q2189" s="2" t="s">
        <v>9005</v>
      </c>
      <c r="R2189" s="2">
        <v>96700853</v>
      </c>
      <c r="S2189" s="159" t="s">
        <v>9483</v>
      </c>
      <c r="T2189" s="159">
        <v>4707</v>
      </c>
      <c r="U2189" s="159" t="s">
        <v>107</v>
      </c>
      <c r="V2189" s="3" t="s">
        <v>7709</v>
      </c>
      <c r="W2189" s="2">
        <v>420</v>
      </c>
      <c r="X2189" s="2"/>
      <c r="Y2189" s="2"/>
      <c r="Z2189" s="2"/>
      <c r="AA2189" s="2"/>
      <c r="AB2189" s="2"/>
      <c r="AC2189" s="2"/>
      <c r="AD2189" s="2"/>
      <c r="AE2189" s="2"/>
      <c r="AF2189" s="2"/>
      <c r="AG2189" s="2"/>
    </row>
    <row r="2190" spans="2:33">
      <c r="B2190" s="26">
        <v>4309</v>
      </c>
      <c r="C2190" s="26" t="str">
        <f t="shared" si="264"/>
        <v>Y</v>
      </c>
      <c r="D2190" s="26" t="b">
        <f t="shared" si="265"/>
        <v>0</v>
      </c>
      <c r="E2190" s="26" t="str">
        <f t="shared" si="266"/>
        <v>N</v>
      </c>
      <c r="F2190" s="26" t="s">
        <v>11178</v>
      </c>
      <c r="G2190" s="2" t="str">
        <f t="shared" si="267"/>
        <v/>
      </c>
      <c r="H2190" s="33" t="s">
        <v>481</v>
      </c>
      <c r="I2190" s="16"/>
      <c r="J2190" s="16"/>
      <c r="K2190" s="31" t="s">
        <v>7701</v>
      </c>
      <c r="L2190" s="31" t="s">
        <v>7702</v>
      </c>
      <c r="M2190" s="31" t="s">
        <v>7703</v>
      </c>
      <c r="N2190" s="2" t="s">
        <v>8986</v>
      </c>
      <c r="O2190" s="2" t="s">
        <v>7705</v>
      </c>
      <c r="P2190" s="155" t="s">
        <v>7767</v>
      </c>
      <c r="Q2190" s="2" t="s">
        <v>9005</v>
      </c>
      <c r="R2190" s="2">
        <v>96700853</v>
      </c>
      <c r="S2190" s="159" t="s">
        <v>9485</v>
      </c>
      <c r="T2190" s="159">
        <v>4707</v>
      </c>
      <c r="U2190" s="159" t="s">
        <v>107</v>
      </c>
      <c r="V2190" s="3" t="s">
        <v>7709</v>
      </c>
      <c r="W2190" s="2">
        <v>420</v>
      </c>
      <c r="X2190" s="2"/>
      <c r="Y2190" s="2"/>
      <c r="Z2190" s="2"/>
      <c r="AA2190" s="2"/>
      <c r="AB2190" s="2"/>
      <c r="AC2190" s="2"/>
      <c r="AD2190" s="2"/>
      <c r="AE2190" s="2"/>
      <c r="AF2190" s="2"/>
      <c r="AG2190" s="2"/>
    </row>
    <row r="2191" spans="2:33">
      <c r="B2191" s="26">
        <v>4310</v>
      </c>
      <c r="C2191" s="26" t="str">
        <f t="shared" si="264"/>
        <v>Y</v>
      </c>
      <c r="D2191" s="26" t="b">
        <f t="shared" si="265"/>
        <v>0</v>
      </c>
      <c r="E2191" s="26" t="str">
        <f t="shared" si="266"/>
        <v>N</v>
      </c>
      <c r="F2191" s="26" t="s">
        <v>11179</v>
      </c>
      <c r="G2191" s="2" t="str">
        <f t="shared" si="267"/>
        <v/>
      </c>
      <c r="H2191" s="33" t="s">
        <v>481</v>
      </c>
      <c r="I2191" s="16"/>
      <c r="J2191" s="16"/>
      <c r="K2191" s="31" t="s">
        <v>7701</v>
      </c>
      <c r="L2191" s="31" t="s">
        <v>7702</v>
      </c>
      <c r="M2191" s="31" t="s">
        <v>7703</v>
      </c>
      <c r="N2191" s="2" t="s">
        <v>7725</v>
      </c>
      <c r="O2191" s="2" t="s">
        <v>7705</v>
      </c>
      <c r="P2191" s="155" t="s">
        <v>7788</v>
      </c>
      <c r="Q2191" s="2" t="s">
        <v>7807</v>
      </c>
      <c r="R2191" s="2">
        <v>96700854</v>
      </c>
      <c r="S2191" s="159" t="s">
        <v>9487</v>
      </c>
      <c r="T2191" s="159">
        <v>2458</v>
      </c>
      <c r="U2191" s="159" t="s">
        <v>107</v>
      </c>
      <c r="V2191" s="3" t="s">
        <v>7709</v>
      </c>
      <c r="W2191" s="2">
        <v>140</v>
      </c>
      <c r="X2191" s="2"/>
      <c r="Y2191" s="2"/>
      <c r="Z2191" s="2"/>
      <c r="AA2191" s="2"/>
      <c r="AB2191" s="2"/>
      <c r="AC2191" s="2"/>
      <c r="AD2191" s="2"/>
      <c r="AE2191" s="2"/>
      <c r="AF2191" s="2"/>
      <c r="AG2191" s="2"/>
    </row>
    <row r="2192" spans="2:33">
      <c r="B2192" s="26">
        <v>4311</v>
      </c>
      <c r="C2192" s="26" t="str">
        <f t="shared" si="264"/>
        <v>Y</v>
      </c>
      <c r="D2192" s="26" t="b">
        <f t="shared" si="265"/>
        <v>0</v>
      </c>
      <c r="E2192" s="26" t="str">
        <f t="shared" si="266"/>
        <v>N</v>
      </c>
      <c r="F2192" s="26" t="s">
        <v>11180</v>
      </c>
      <c r="G2192" s="2" t="str">
        <f t="shared" si="267"/>
        <v/>
      </c>
      <c r="H2192" s="33" t="s">
        <v>481</v>
      </c>
      <c r="I2192" s="16"/>
      <c r="J2192" s="16"/>
      <c r="K2192" s="31" t="s">
        <v>7701</v>
      </c>
      <c r="L2192" s="31" t="s">
        <v>7702</v>
      </c>
      <c r="M2192" s="31" t="s">
        <v>7703</v>
      </c>
      <c r="N2192" s="2" t="s">
        <v>7729</v>
      </c>
      <c r="O2192" s="2" t="s">
        <v>7705</v>
      </c>
      <c r="P2192" s="155" t="s">
        <v>7788</v>
      </c>
      <c r="Q2192" s="2" t="s">
        <v>7807</v>
      </c>
      <c r="R2192" s="2">
        <v>96700854</v>
      </c>
      <c r="S2192" s="159" t="s">
        <v>9487</v>
      </c>
      <c r="T2192" s="159">
        <v>2458</v>
      </c>
      <c r="U2192" s="159" t="s">
        <v>107</v>
      </c>
      <c r="V2192" s="3" t="s">
        <v>7709</v>
      </c>
      <c r="W2192" s="2">
        <v>140</v>
      </c>
      <c r="X2192" s="2"/>
      <c r="Y2192" s="2"/>
      <c r="Z2192" s="2"/>
      <c r="AA2192" s="2"/>
      <c r="AB2192" s="2"/>
      <c r="AC2192" s="2"/>
      <c r="AD2192" s="2"/>
      <c r="AE2192" s="2"/>
      <c r="AF2192" s="2"/>
      <c r="AG2192" s="2"/>
    </row>
    <row r="2193" spans="2:33">
      <c r="B2193" s="26">
        <v>4312</v>
      </c>
      <c r="C2193" s="26" t="str">
        <f t="shared" si="264"/>
        <v>Y</v>
      </c>
      <c r="D2193" s="26" t="b">
        <f t="shared" si="265"/>
        <v>0</v>
      </c>
      <c r="E2193" s="26" t="str">
        <f t="shared" si="266"/>
        <v>N</v>
      </c>
      <c r="F2193" s="26" t="s">
        <v>11181</v>
      </c>
      <c r="G2193" s="2" t="str">
        <f t="shared" si="267"/>
        <v/>
      </c>
      <c r="H2193" s="33" t="s">
        <v>481</v>
      </c>
      <c r="I2193" s="16"/>
      <c r="J2193" s="16"/>
      <c r="K2193" s="31" t="s">
        <v>7701</v>
      </c>
      <c r="L2193" s="31" t="s">
        <v>7702</v>
      </c>
      <c r="M2193" s="31" t="s">
        <v>7703</v>
      </c>
      <c r="N2193" s="2" t="s">
        <v>7900</v>
      </c>
      <c r="O2193" s="2" t="s">
        <v>7705</v>
      </c>
      <c r="P2193" s="155" t="s">
        <v>7788</v>
      </c>
      <c r="Q2193" s="2" t="s">
        <v>7807</v>
      </c>
      <c r="R2193" s="2">
        <v>96700855</v>
      </c>
      <c r="S2193" s="159" t="s">
        <v>9490</v>
      </c>
      <c r="T2193" s="159">
        <v>2594</v>
      </c>
      <c r="U2193" s="159" t="s">
        <v>107</v>
      </c>
      <c r="V2193" s="3" t="s">
        <v>7709</v>
      </c>
      <c r="W2193" s="2">
        <v>205</v>
      </c>
      <c r="X2193" s="2"/>
      <c r="Y2193" s="2"/>
      <c r="Z2193" s="2"/>
      <c r="AA2193" s="2"/>
      <c r="AB2193" s="2"/>
      <c r="AC2193" s="2"/>
      <c r="AD2193" s="2"/>
      <c r="AE2193" s="2"/>
      <c r="AF2193" s="2"/>
      <c r="AG2193" s="2"/>
    </row>
    <row r="2194" spans="2:33">
      <c r="B2194" s="26">
        <v>4313</v>
      </c>
      <c r="C2194" s="26" t="str">
        <f t="shared" si="264"/>
        <v>Y</v>
      </c>
      <c r="D2194" s="26" t="b">
        <f t="shared" si="265"/>
        <v>0</v>
      </c>
      <c r="E2194" s="26" t="str">
        <f t="shared" si="266"/>
        <v>N</v>
      </c>
      <c r="F2194" s="26" t="s">
        <v>11182</v>
      </c>
      <c r="G2194" s="2" t="str">
        <f t="shared" si="267"/>
        <v/>
      </c>
      <c r="H2194" s="33" t="s">
        <v>481</v>
      </c>
      <c r="I2194" s="16"/>
      <c r="J2194" s="16"/>
      <c r="K2194" s="31" t="s">
        <v>7701</v>
      </c>
      <c r="L2194" s="31" t="s">
        <v>7702</v>
      </c>
      <c r="M2194" s="31" t="s">
        <v>7703</v>
      </c>
      <c r="N2194" s="2" t="s">
        <v>7903</v>
      </c>
      <c r="O2194" s="2" t="s">
        <v>7705</v>
      </c>
      <c r="P2194" s="155" t="s">
        <v>7788</v>
      </c>
      <c r="Q2194" s="2" t="s">
        <v>7807</v>
      </c>
      <c r="R2194" s="2">
        <v>96700855</v>
      </c>
      <c r="S2194" s="159" t="s">
        <v>9490</v>
      </c>
      <c r="T2194" s="159">
        <v>2594</v>
      </c>
      <c r="U2194" s="159" t="s">
        <v>107</v>
      </c>
      <c r="V2194" s="3" t="s">
        <v>7709</v>
      </c>
      <c r="W2194" s="2">
        <v>205</v>
      </c>
      <c r="X2194" s="2"/>
      <c r="Y2194" s="2"/>
      <c r="Z2194" s="2"/>
      <c r="AA2194" s="2"/>
      <c r="AB2194" s="2"/>
      <c r="AC2194" s="2"/>
      <c r="AD2194" s="2"/>
      <c r="AE2194" s="2"/>
      <c r="AF2194" s="2"/>
      <c r="AG2194" s="2"/>
    </row>
    <row r="2195" spans="2:33">
      <c r="B2195" s="26">
        <v>4314</v>
      </c>
      <c r="C2195" s="26" t="str">
        <f t="shared" si="264"/>
        <v>Y</v>
      </c>
      <c r="D2195" s="26" t="b">
        <f t="shared" si="265"/>
        <v>0</v>
      </c>
      <c r="E2195" s="26" t="str">
        <f t="shared" si="266"/>
        <v>N</v>
      </c>
      <c r="F2195" s="26" t="s">
        <v>11183</v>
      </c>
      <c r="G2195" s="2" t="str">
        <f t="shared" si="267"/>
        <v/>
      </c>
      <c r="H2195" s="33" t="s">
        <v>481</v>
      </c>
      <c r="I2195" s="16"/>
      <c r="J2195" s="16"/>
      <c r="K2195" s="31" t="s">
        <v>7701</v>
      </c>
      <c r="L2195" s="31" t="s">
        <v>7702</v>
      </c>
      <c r="M2195" s="31" t="s">
        <v>7703</v>
      </c>
      <c r="N2195" s="2" t="s">
        <v>8187</v>
      </c>
      <c r="O2195" s="2" t="s">
        <v>7705</v>
      </c>
      <c r="P2195" s="155" t="s">
        <v>7788</v>
      </c>
      <c r="Q2195" s="2" t="s">
        <v>8083</v>
      </c>
      <c r="R2195" s="2">
        <v>96700856</v>
      </c>
      <c r="S2195" s="159" t="s">
        <v>9493</v>
      </c>
      <c r="T2195" s="159">
        <v>2730</v>
      </c>
      <c r="U2195" s="159" t="s">
        <v>107</v>
      </c>
      <c r="V2195" s="3" t="s">
        <v>7709</v>
      </c>
      <c r="W2195" s="2">
        <v>240</v>
      </c>
      <c r="X2195" s="2"/>
      <c r="Y2195" s="2"/>
      <c r="Z2195" s="2"/>
      <c r="AA2195" s="2"/>
      <c r="AB2195" s="2"/>
      <c r="AC2195" s="2"/>
      <c r="AD2195" s="2"/>
      <c r="AE2195" s="2"/>
      <c r="AF2195" s="2"/>
      <c r="AG2195" s="2"/>
    </row>
    <row r="2196" spans="2:33">
      <c r="B2196" s="26">
        <v>4315</v>
      </c>
      <c r="C2196" s="26" t="str">
        <f t="shared" si="264"/>
        <v>Y</v>
      </c>
      <c r="D2196" s="26" t="b">
        <f t="shared" si="265"/>
        <v>0</v>
      </c>
      <c r="E2196" s="26" t="str">
        <f t="shared" si="266"/>
        <v>N</v>
      </c>
      <c r="F2196" s="26" t="s">
        <v>11184</v>
      </c>
      <c r="G2196" s="2" t="str">
        <f t="shared" si="267"/>
        <v/>
      </c>
      <c r="H2196" s="33" t="s">
        <v>481</v>
      </c>
      <c r="I2196" s="16"/>
      <c r="J2196" s="16"/>
      <c r="K2196" s="31" t="s">
        <v>7701</v>
      </c>
      <c r="L2196" s="31" t="s">
        <v>7702</v>
      </c>
      <c r="M2196" s="31" t="s">
        <v>7703</v>
      </c>
      <c r="N2196" s="2" t="s">
        <v>8191</v>
      </c>
      <c r="O2196" s="2" t="s">
        <v>7705</v>
      </c>
      <c r="P2196" s="155" t="s">
        <v>7788</v>
      </c>
      <c r="Q2196" s="2" t="s">
        <v>8083</v>
      </c>
      <c r="R2196" s="2">
        <v>96700856</v>
      </c>
      <c r="S2196" s="159" t="s">
        <v>9493</v>
      </c>
      <c r="T2196" s="159">
        <v>2730</v>
      </c>
      <c r="U2196" s="159" t="s">
        <v>107</v>
      </c>
      <c r="V2196" s="3" t="s">
        <v>7709</v>
      </c>
      <c r="W2196" s="2">
        <v>240</v>
      </c>
      <c r="X2196" s="2"/>
      <c r="Y2196" s="2"/>
      <c r="Z2196" s="2"/>
      <c r="AA2196" s="2"/>
      <c r="AB2196" s="2"/>
      <c r="AC2196" s="2"/>
      <c r="AD2196" s="2"/>
      <c r="AE2196" s="2"/>
      <c r="AF2196" s="2"/>
      <c r="AG2196" s="2"/>
    </row>
    <row r="2197" spans="2:33">
      <c r="B2197" s="26">
        <v>4316</v>
      </c>
      <c r="C2197" s="26" t="str">
        <f t="shared" si="264"/>
        <v>Y</v>
      </c>
      <c r="D2197" s="26" t="b">
        <f t="shared" si="265"/>
        <v>0</v>
      </c>
      <c r="E2197" s="26" t="str">
        <f t="shared" si="266"/>
        <v>N</v>
      </c>
      <c r="F2197" s="26" t="s">
        <v>11185</v>
      </c>
      <c r="G2197" s="2" t="str">
        <f t="shared" si="267"/>
        <v/>
      </c>
      <c r="H2197" s="33" t="s">
        <v>481</v>
      </c>
      <c r="I2197" s="16"/>
      <c r="J2197" s="16"/>
      <c r="K2197" s="31" t="s">
        <v>7701</v>
      </c>
      <c r="L2197" s="31" t="s">
        <v>7702</v>
      </c>
      <c r="M2197" s="31" t="s">
        <v>7703</v>
      </c>
      <c r="N2197" s="2" t="s">
        <v>8695</v>
      </c>
      <c r="O2197" s="2" t="s">
        <v>7705</v>
      </c>
      <c r="P2197" s="155" t="s">
        <v>7788</v>
      </c>
      <c r="Q2197" s="2" t="s">
        <v>8383</v>
      </c>
      <c r="R2197" s="2">
        <v>96700857</v>
      </c>
      <c r="S2197" s="159" t="s">
        <v>9496</v>
      </c>
      <c r="T2197" s="159">
        <v>2867</v>
      </c>
      <c r="U2197" s="159" t="s">
        <v>107</v>
      </c>
      <c r="V2197" s="3" t="s">
        <v>7709</v>
      </c>
      <c r="W2197" s="2">
        <v>270</v>
      </c>
      <c r="X2197" s="2"/>
      <c r="Y2197" s="2"/>
      <c r="Z2197" s="2"/>
      <c r="AA2197" s="2"/>
      <c r="AB2197" s="2"/>
      <c r="AC2197" s="2"/>
      <c r="AD2197" s="2"/>
      <c r="AE2197" s="2"/>
      <c r="AF2197" s="2"/>
      <c r="AG2197" s="2"/>
    </row>
    <row r="2198" spans="2:33">
      <c r="B2198" s="26">
        <v>4317</v>
      </c>
      <c r="C2198" s="26" t="str">
        <f t="shared" si="264"/>
        <v>Y</v>
      </c>
      <c r="D2198" s="26" t="b">
        <f t="shared" si="265"/>
        <v>0</v>
      </c>
      <c r="E2198" s="26" t="str">
        <f t="shared" si="266"/>
        <v>N</v>
      </c>
      <c r="F2198" s="26" t="s">
        <v>11186</v>
      </c>
      <c r="G2198" s="2" t="str">
        <f t="shared" si="267"/>
        <v/>
      </c>
      <c r="H2198" s="33" t="s">
        <v>481</v>
      </c>
      <c r="I2198" s="16"/>
      <c r="J2198" s="16"/>
      <c r="K2198" s="31" t="s">
        <v>7701</v>
      </c>
      <c r="L2198" s="31" t="s">
        <v>7702</v>
      </c>
      <c r="M2198" s="31" t="s">
        <v>7703</v>
      </c>
      <c r="N2198" s="2" t="s">
        <v>8699</v>
      </c>
      <c r="O2198" s="2" t="s">
        <v>7705</v>
      </c>
      <c r="P2198" s="155" t="s">
        <v>7788</v>
      </c>
      <c r="Q2198" s="2" t="s">
        <v>8383</v>
      </c>
      <c r="R2198" s="2">
        <v>96700857</v>
      </c>
      <c r="S2198" s="159" t="s">
        <v>9496</v>
      </c>
      <c r="T2198" s="159">
        <v>2867</v>
      </c>
      <c r="U2198" s="159" t="s">
        <v>107</v>
      </c>
      <c r="V2198" s="3" t="s">
        <v>7709</v>
      </c>
      <c r="W2198" s="2">
        <v>270</v>
      </c>
      <c r="X2198" s="2"/>
      <c r="Y2198" s="2"/>
      <c r="Z2198" s="2"/>
      <c r="AA2198" s="2"/>
      <c r="AB2198" s="2"/>
      <c r="AC2198" s="2"/>
      <c r="AD2198" s="2"/>
      <c r="AE2198" s="2"/>
      <c r="AF2198" s="2"/>
      <c r="AG2198" s="2"/>
    </row>
    <row r="2199" spans="2:33">
      <c r="B2199" s="26">
        <v>4318</v>
      </c>
      <c r="C2199" s="26" t="str">
        <f t="shared" si="264"/>
        <v>Y</v>
      </c>
      <c r="D2199" s="26" t="b">
        <f t="shared" si="265"/>
        <v>0</v>
      </c>
      <c r="E2199" s="26" t="str">
        <f t="shared" si="266"/>
        <v>N</v>
      </c>
      <c r="F2199" s="26" t="s">
        <v>11187</v>
      </c>
      <c r="G2199" s="2" t="str">
        <f t="shared" si="267"/>
        <v/>
      </c>
      <c r="H2199" s="33" t="s">
        <v>481</v>
      </c>
      <c r="I2199" s="16"/>
      <c r="J2199" s="16"/>
      <c r="K2199" s="31" t="s">
        <v>7701</v>
      </c>
      <c r="L2199" s="31" t="s">
        <v>7702</v>
      </c>
      <c r="M2199" s="31" t="s">
        <v>7703</v>
      </c>
      <c r="N2199" s="2" t="s">
        <v>7762</v>
      </c>
      <c r="O2199" s="2" t="s">
        <v>7705</v>
      </c>
      <c r="P2199" s="155" t="s">
        <v>7788</v>
      </c>
      <c r="Q2199" s="2" t="s">
        <v>7807</v>
      </c>
      <c r="R2199" s="2">
        <v>96700858</v>
      </c>
      <c r="S2199" s="159" t="s">
        <v>9499</v>
      </c>
      <c r="T2199" s="159">
        <v>2800</v>
      </c>
      <c r="U2199" s="159" t="s">
        <v>107</v>
      </c>
      <c r="V2199" s="3" t="s">
        <v>7709</v>
      </c>
      <c r="W2199" s="2">
        <v>270</v>
      </c>
      <c r="X2199" s="2"/>
      <c r="Y2199" s="2"/>
      <c r="Z2199" s="2"/>
      <c r="AA2199" s="2"/>
      <c r="AB2199" s="2"/>
      <c r="AC2199" s="2"/>
      <c r="AD2199" s="2"/>
      <c r="AE2199" s="2"/>
      <c r="AF2199" s="2"/>
      <c r="AG2199" s="2"/>
    </row>
    <row r="2200" spans="2:33">
      <c r="B2200" s="26">
        <v>4319</v>
      </c>
      <c r="C2200" s="26" t="str">
        <f t="shared" si="264"/>
        <v>Y</v>
      </c>
      <c r="D2200" s="26" t="b">
        <f t="shared" si="265"/>
        <v>0</v>
      </c>
      <c r="E2200" s="26" t="str">
        <f t="shared" si="266"/>
        <v>N</v>
      </c>
      <c r="F2200" s="26" t="s">
        <v>11188</v>
      </c>
      <c r="G2200" s="2" t="str">
        <f t="shared" si="267"/>
        <v/>
      </c>
      <c r="H2200" s="33" t="s">
        <v>481</v>
      </c>
      <c r="I2200" s="16"/>
      <c r="J2200" s="16"/>
      <c r="K2200" s="31" t="s">
        <v>7701</v>
      </c>
      <c r="L2200" s="31" t="s">
        <v>7702</v>
      </c>
      <c r="M2200" s="31" t="s">
        <v>7703</v>
      </c>
      <c r="N2200" s="2" t="s">
        <v>7765</v>
      </c>
      <c r="O2200" s="2" t="s">
        <v>7705</v>
      </c>
      <c r="P2200" s="155" t="s">
        <v>7788</v>
      </c>
      <c r="Q2200" s="2" t="s">
        <v>7807</v>
      </c>
      <c r="R2200" s="2">
        <v>96700858</v>
      </c>
      <c r="S2200" s="159" t="s">
        <v>9499</v>
      </c>
      <c r="T2200" s="159">
        <v>2800</v>
      </c>
      <c r="U2200" s="159" t="s">
        <v>107</v>
      </c>
      <c r="V2200" s="3" t="s">
        <v>7709</v>
      </c>
      <c r="W2200" s="2">
        <v>270</v>
      </c>
      <c r="X2200" s="2"/>
      <c r="Y2200" s="2"/>
      <c r="Z2200" s="2"/>
      <c r="AA2200" s="2"/>
      <c r="AB2200" s="2"/>
      <c r="AC2200" s="2"/>
      <c r="AD2200" s="2"/>
      <c r="AE2200" s="2"/>
      <c r="AF2200" s="2"/>
      <c r="AG2200" s="2"/>
    </row>
    <row r="2201" spans="2:33">
      <c r="B2201" s="26">
        <v>4320</v>
      </c>
      <c r="C2201" s="26" t="str">
        <f t="shared" si="264"/>
        <v>Y</v>
      </c>
      <c r="D2201" s="26" t="b">
        <f t="shared" si="265"/>
        <v>0</v>
      </c>
      <c r="E2201" s="26" t="str">
        <f t="shared" si="266"/>
        <v>N</v>
      </c>
      <c r="F2201" s="26" t="s">
        <v>11189</v>
      </c>
      <c r="G2201" s="2" t="str">
        <f t="shared" si="267"/>
        <v/>
      </c>
      <c r="H2201" s="33" t="s">
        <v>481</v>
      </c>
      <c r="I2201" s="16"/>
      <c r="J2201" s="16"/>
      <c r="K2201" s="31" t="s">
        <v>7701</v>
      </c>
      <c r="L2201" s="31" t="s">
        <v>7702</v>
      </c>
      <c r="M2201" s="31" t="s">
        <v>7703</v>
      </c>
      <c r="N2201" s="2" t="s">
        <v>8954</v>
      </c>
      <c r="O2201" s="2" t="s">
        <v>7705</v>
      </c>
      <c r="P2201" s="155" t="s">
        <v>7788</v>
      </c>
      <c r="Q2201" s="2" t="s">
        <v>9024</v>
      </c>
      <c r="R2201" s="2">
        <v>96700859</v>
      </c>
      <c r="S2201" s="159" t="s">
        <v>9502</v>
      </c>
      <c r="T2201" s="159">
        <v>3346</v>
      </c>
      <c r="U2201" s="159" t="s">
        <v>107</v>
      </c>
      <c r="V2201" s="3" t="s">
        <v>7709</v>
      </c>
      <c r="W2201" s="2">
        <v>350</v>
      </c>
      <c r="X2201" s="2"/>
      <c r="Y2201" s="2"/>
      <c r="Z2201" s="2"/>
      <c r="AA2201" s="2"/>
      <c r="AB2201" s="2"/>
      <c r="AC2201" s="2"/>
      <c r="AD2201" s="2"/>
      <c r="AE2201" s="2"/>
      <c r="AF2201" s="2"/>
      <c r="AG2201" s="2"/>
    </row>
    <row r="2202" spans="2:33">
      <c r="B2202" s="26">
        <v>4321</v>
      </c>
      <c r="C2202" s="26" t="str">
        <f t="shared" si="264"/>
        <v>Y</v>
      </c>
      <c r="D2202" s="26" t="b">
        <f t="shared" si="265"/>
        <v>0</v>
      </c>
      <c r="E2202" s="26" t="str">
        <f t="shared" si="266"/>
        <v>N</v>
      </c>
      <c r="F2202" s="26" t="s">
        <v>11190</v>
      </c>
      <c r="G2202" s="2" t="str">
        <f t="shared" si="267"/>
        <v/>
      </c>
      <c r="H2202" s="33" t="s">
        <v>481</v>
      </c>
      <c r="I2202" s="16"/>
      <c r="J2202" s="16"/>
      <c r="K2202" s="31" t="s">
        <v>7701</v>
      </c>
      <c r="L2202" s="31" t="s">
        <v>7702</v>
      </c>
      <c r="M2202" s="31" t="s">
        <v>7703</v>
      </c>
      <c r="N2202" s="2" t="s">
        <v>8958</v>
      </c>
      <c r="O2202" s="2" t="s">
        <v>7705</v>
      </c>
      <c r="P2202" s="155" t="s">
        <v>7788</v>
      </c>
      <c r="Q2202" s="2" t="s">
        <v>9024</v>
      </c>
      <c r="R2202" s="2">
        <v>96700859</v>
      </c>
      <c r="S2202" s="159" t="s">
        <v>9502</v>
      </c>
      <c r="T2202" s="159">
        <v>3346</v>
      </c>
      <c r="U2202" s="159" t="s">
        <v>107</v>
      </c>
      <c r="V2202" s="3" t="s">
        <v>7709</v>
      </c>
      <c r="W2202" s="2">
        <v>350</v>
      </c>
      <c r="X2202" s="2"/>
      <c r="Y2202" s="2"/>
      <c r="Z2202" s="2"/>
      <c r="AA2202" s="2"/>
      <c r="AB2202" s="2"/>
      <c r="AC2202" s="2"/>
      <c r="AD2202" s="2"/>
      <c r="AE2202" s="2"/>
      <c r="AF2202" s="2"/>
      <c r="AG2202" s="2"/>
    </row>
    <row r="2203" spans="2:33">
      <c r="B2203" s="26">
        <v>4322</v>
      </c>
      <c r="C2203" s="26" t="str">
        <f t="shared" si="264"/>
        <v>Y</v>
      </c>
      <c r="D2203" s="26" t="b">
        <f t="shared" si="265"/>
        <v>0</v>
      </c>
      <c r="E2203" s="26" t="str">
        <f t="shared" si="266"/>
        <v>N</v>
      </c>
      <c r="F2203" s="26" t="s">
        <v>11191</v>
      </c>
      <c r="G2203" s="2" t="str">
        <f t="shared" si="267"/>
        <v/>
      </c>
      <c r="H2203" s="33" t="s">
        <v>481</v>
      </c>
      <c r="I2203" s="16"/>
      <c r="J2203" s="16"/>
      <c r="K2203" s="31" t="s">
        <v>7701</v>
      </c>
      <c r="L2203" s="31" t="s">
        <v>7702</v>
      </c>
      <c r="M2203" s="31" t="s">
        <v>7703</v>
      </c>
      <c r="N2203" s="2" t="s">
        <v>8326</v>
      </c>
      <c r="O2203" s="2" t="s">
        <v>7705</v>
      </c>
      <c r="P2203" s="155" t="s">
        <v>7788</v>
      </c>
      <c r="Q2203" s="2" t="s">
        <v>8383</v>
      </c>
      <c r="R2203" s="2">
        <v>96700860</v>
      </c>
      <c r="S2203" s="159" t="s">
        <v>9505</v>
      </c>
      <c r="T2203" s="159">
        <v>3209</v>
      </c>
      <c r="U2203" s="159" t="s">
        <v>107</v>
      </c>
      <c r="V2203" s="3" t="s">
        <v>7709</v>
      </c>
      <c r="W2203" s="2">
        <v>350</v>
      </c>
      <c r="X2203" s="2"/>
      <c r="Y2203" s="2"/>
      <c r="Z2203" s="2"/>
      <c r="AA2203" s="2"/>
      <c r="AB2203" s="2"/>
      <c r="AC2203" s="2"/>
      <c r="AD2203" s="2"/>
      <c r="AE2203" s="2"/>
      <c r="AF2203" s="2"/>
      <c r="AG2203" s="2"/>
    </row>
    <row r="2204" spans="2:33">
      <c r="B2204" s="26">
        <v>4323</v>
      </c>
      <c r="C2204" s="26" t="str">
        <f t="shared" si="264"/>
        <v>Y</v>
      </c>
      <c r="D2204" s="26" t="b">
        <f t="shared" si="265"/>
        <v>0</v>
      </c>
      <c r="E2204" s="26" t="str">
        <f t="shared" si="266"/>
        <v>N</v>
      </c>
      <c r="F2204" s="26" t="s">
        <v>11192</v>
      </c>
      <c r="G2204" s="2" t="str">
        <f t="shared" si="267"/>
        <v/>
      </c>
      <c r="H2204" s="33" t="s">
        <v>481</v>
      </c>
      <c r="I2204" s="16"/>
      <c r="J2204" s="16"/>
      <c r="K2204" s="31" t="s">
        <v>7701</v>
      </c>
      <c r="L2204" s="31" t="s">
        <v>7702</v>
      </c>
      <c r="M2204" s="31" t="s">
        <v>7703</v>
      </c>
      <c r="N2204" s="2" t="s">
        <v>8329</v>
      </c>
      <c r="O2204" s="2" t="s">
        <v>7705</v>
      </c>
      <c r="P2204" s="155" t="s">
        <v>7788</v>
      </c>
      <c r="Q2204" s="2" t="s">
        <v>8383</v>
      </c>
      <c r="R2204" s="2">
        <v>96700860</v>
      </c>
      <c r="S2204" s="159" t="s">
        <v>9505</v>
      </c>
      <c r="T2204" s="159">
        <v>3209</v>
      </c>
      <c r="U2204" s="159" t="s">
        <v>107</v>
      </c>
      <c r="V2204" s="3" t="s">
        <v>7709</v>
      </c>
      <c r="W2204" s="2">
        <v>350</v>
      </c>
      <c r="X2204" s="2"/>
      <c r="Y2204" s="2"/>
      <c r="Z2204" s="2"/>
      <c r="AA2204" s="2"/>
      <c r="AB2204" s="2"/>
      <c r="AC2204" s="2"/>
      <c r="AD2204" s="2"/>
      <c r="AE2204" s="2"/>
      <c r="AF2204" s="2"/>
      <c r="AG2204" s="2"/>
    </row>
    <row r="2205" spans="2:33">
      <c r="B2205" s="26">
        <v>4324</v>
      </c>
      <c r="C2205" s="26" t="str">
        <f t="shared" si="264"/>
        <v>Y</v>
      </c>
      <c r="D2205" s="26" t="b">
        <f t="shared" si="265"/>
        <v>0</v>
      </c>
      <c r="E2205" s="26" t="str">
        <f t="shared" si="266"/>
        <v>N</v>
      </c>
      <c r="F2205" s="26" t="s">
        <v>11193</v>
      </c>
      <c r="G2205" s="2" t="str">
        <f t="shared" si="267"/>
        <v/>
      </c>
      <c r="H2205" s="33" t="s">
        <v>481</v>
      </c>
      <c r="I2205" s="16"/>
      <c r="J2205" s="16"/>
      <c r="K2205" s="31" t="s">
        <v>7701</v>
      </c>
      <c r="L2205" s="31" t="s">
        <v>7702</v>
      </c>
      <c r="M2205" s="31" t="s">
        <v>7703</v>
      </c>
      <c r="N2205" s="2" t="s">
        <v>8982</v>
      </c>
      <c r="O2205" s="2" t="s">
        <v>7705</v>
      </c>
      <c r="P2205" s="155" t="s">
        <v>7788</v>
      </c>
      <c r="Q2205" s="2" t="s">
        <v>9031</v>
      </c>
      <c r="R2205" s="2">
        <v>96700861</v>
      </c>
      <c r="S2205" s="159" t="s">
        <v>9508</v>
      </c>
      <c r="T2205" s="159">
        <v>4707</v>
      </c>
      <c r="U2205" s="159" t="s">
        <v>107</v>
      </c>
      <c r="V2205" s="3" t="s">
        <v>7709</v>
      </c>
      <c r="W2205" s="2">
        <v>420</v>
      </c>
      <c r="X2205" s="2"/>
      <c r="Y2205" s="2"/>
      <c r="Z2205" s="2"/>
      <c r="AA2205" s="2"/>
      <c r="AB2205" s="2"/>
      <c r="AC2205" s="2"/>
      <c r="AD2205" s="2"/>
      <c r="AE2205" s="2"/>
      <c r="AF2205" s="2"/>
      <c r="AG2205" s="2"/>
    </row>
    <row r="2206" spans="2:33">
      <c r="B2206" s="26">
        <v>4325</v>
      </c>
      <c r="C2206" s="26" t="str">
        <f t="shared" si="264"/>
        <v>Y</v>
      </c>
      <c r="D2206" s="26" t="b">
        <f t="shared" si="265"/>
        <v>0</v>
      </c>
      <c r="E2206" s="26" t="str">
        <f t="shared" si="266"/>
        <v>N</v>
      </c>
      <c r="F2206" s="26" t="s">
        <v>11194</v>
      </c>
      <c r="G2206" s="2" t="str">
        <f t="shared" si="267"/>
        <v/>
      </c>
      <c r="H2206" s="33" t="s">
        <v>481</v>
      </c>
      <c r="I2206" s="16"/>
      <c r="J2206" s="16"/>
      <c r="K2206" s="31" t="s">
        <v>7701</v>
      </c>
      <c r="L2206" s="31" t="s">
        <v>7702</v>
      </c>
      <c r="M2206" s="31" t="s">
        <v>7703</v>
      </c>
      <c r="N2206" s="2" t="s">
        <v>8986</v>
      </c>
      <c r="O2206" s="2" t="s">
        <v>7705</v>
      </c>
      <c r="P2206" s="155" t="s">
        <v>7788</v>
      </c>
      <c r="Q2206" s="2" t="s">
        <v>9031</v>
      </c>
      <c r="R2206" s="2">
        <v>96700861</v>
      </c>
      <c r="S2206" s="159" t="s">
        <v>9510</v>
      </c>
      <c r="T2206" s="159">
        <v>4707</v>
      </c>
      <c r="U2206" s="159" t="s">
        <v>107</v>
      </c>
      <c r="V2206" s="3" t="s">
        <v>7709</v>
      </c>
      <c r="W2206" s="2">
        <v>420</v>
      </c>
      <c r="X2206" s="2"/>
      <c r="Y2206" s="2"/>
      <c r="Z2206" s="2"/>
      <c r="AA2206" s="2"/>
      <c r="AB2206" s="2"/>
      <c r="AC2206" s="2"/>
      <c r="AD2206" s="2"/>
      <c r="AE2206" s="2"/>
      <c r="AF2206" s="2"/>
      <c r="AG2206" s="2"/>
    </row>
    <row r="2207" spans="2:33">
      <c r="B2207" s="26">
        <v>4326</v>
      </c>
      <c r="C2207" s="26" t="str">
        <f t="shared" si="264"/>
        <v>Y</v>
      </c>
      <c r="D2207" s="26" t="b">
        <f t="shared" si="265"/>
        <v>0</v>
      </c>
      <c r="E2207" s="26" t="str">
        <f t="shared" si="266"/>
        <v>N</v>
      </c>
      <c r="F2207" s="26" t="s">
        <v>11195</v>
      </c>
      <c r="G2207" s="2" t="str">
        <f t="shared" si="267"/>
        <v/>
      </c>
      <c r="H2207" s="33" t="s">
        <v>481</v>
      </c>
      <c r="I2207" s="16"/>
      <c r="J2207" s="16"/>
      <c r="K2207" s="31" t="s">
        <v>7701</v>
      </c>
      <c r="L2207" s="31" t="s">
        <v>7702</v>
      </c>
      <c r="M2207" s="31" t="s">
        <v>7703</v>
      </c>
      <c r="N2207" s="2" t="s">
        <v>8331</v>
      </c>
      <c r="O2207" s="2" t="s">
        <v>7705</v>
      </c>
      <c r="P2207" s="155" t="s">
        <v>7788</v>
      </c>
      <c r="Q2207" s="2" t="s">
        <v>8383</v>
      </c>
      <c r="R2207" s="2">
        <v>96700862</v>
      </c>
      <c r="S2207" s="159" t="s">
        <v>9512</v>
      </c>
      <c r="T2207" s="159">
        <v>4707</v>
      </c>
      <c r="U2207" s="159" t="s">
        <v>107</v>
      </c>
      <c r="V2207" s="3" t="s">
        <v>7709</v>
      </c>
      <c r="W2207" s="2">
        <v>420</v>
      </c>
      <c r="X2207" s="2"/>
      <c r="Y2207" s="2"/>
      <c r="Z2207" s="2"/>
      <c r="AA2207" s="2"/>
      <c r="AB2207" s="2"/>
      <c r="AC2207" s="2"/>
      <c r="AD2207" s="2"/>
      <c r="AE2207" s="2"/>
      <c r="AF2207" s="2"/>
      <c r="AG2207" s="2"/>
    </row>
    <row r="2208" spans="2:33">
      <c r="B2208" s="26">
        <v>4327</v>
      </c>
      <c r="C2208" s="26" t="str">
        <f t="shared" si="264"/>
        <v>Y</v>
      </c>
      <c r="D2208" s="26" t="b">
        <f t="shared" si="265"/>
        <v>0</v>
      </c>
      <c r="E2208" s="26" t="str">
        <f t="shared" si="266"/>
        <v>N</v>
      </c>
      <c r="F2208" s="26" t="s">
        <v>11196</v>
      </c>
      <c r="G2208" s="2" t="str">
        <f t="shared" si="267"/>
        <v/>
      </c>
      <c r="H2208" s="33" t="s">
        <v>481</v>
      </c>
      <c r="I2208" s="16"/>
      <c r="J2208" s="16"/>
      <c r="K2208" s="31" t="s">
        <v>7701</v>
      </c>
      <c r="L2208" s="31" t="s">
        <v>7702</v>
      </c>
      <c r="M2208" s="31" t="s">
        <v>7703</v>
      </c>
      <c r="N2208" s="2" t="s">
        <v>8335</v>
      </c>
      <c r="O2208" s="2" t="s">
        <v>7705</v>
      </c>
      <c r="P2208" s="155" t="s">
        <v>7788</v>
      </c>
      <c r="Q2208" s="2" t="s">
        <v>8383</v>
      </c>
      <c r="R2208" s="2">
        <v>96700862</v>
      </c>
      <c r="S2208" s="159" t="s">
        <v>9514</v>
      </c>
      <c r="T2208" s="159">
        <v>4707</v>
      </c>
      <c r="U2208" s="159" t="s">
        <v>107</v>
      </c>
      <c r="V2208" s="3" t="s">
        <v>7709</v>
      </c>
      <c r="W2208" s="2">
        <v>420</v>
      </c>
      <c r="X2208" s="2"/>
      <c r="Y2208" s="2"/>
      <c r="Z2208" s="2"/>
      <c r="AA2208" s="2"/>
      <c r="AB2208" s="2"/>
      <c r="AC2208" s="2"/>
      <c r="AD2208" s="2"/>
      <c r="AE2208" s="2"/>
      <c r="AF2208" s="2"/>
      <c r="AG2208" s="2"/>
    </row>
    <row r="2209" spans="2:34">
      <c r="B2209" s="26">
        <v>4328</v>
      </c>
      <c r="C2209" s="26" t="str">
        <f t="shared" si="264"/>
        <v>Y</v>
      </c>
      <c r="D2209" s="26" t="b">
        <f t="shared" si="265"/>
        <v>0</v>
      </c>
      <c r="E2209" s="26" t="str">
        <f t="shared" si="266"/>
        <v>N</v>
      </c>
      <c r="F2209" s="26" t="s">
        <v>11197</v>
      </c>
      <c r="G2209" s="2" t="str">
        <f t="shared" si="267"/>
        <v/>
      </c>
      <c r="H2209" s="33" t="s">
        <v>481</v>
      </c>
      <c r="I2209" s="16"/>
      <c r="J2209" s="16"/>
      <c r="K2209" s="31" t="s">
        <v>7701</v>
      </c>
      <c r="L2209" s="31" t="s">
        <v>7702</v>
      </c>
      <c r="M2209" s="31" t="s">
        <v>7703</v>
      </c>
      <c r="N2209" s="2" t="s">
        <v>9465</v>
      </c>
      <c r="O2209" s="2" t="s">
        <v>7705</v>
      </c>
      <c r="P2209" s="155" t="s">
        <v>7788</v>
      </c>
      <c r="Q2209" s="2" t="s">
        <v>9031</v>
      </c>
      <c r="R2209" s="2">
        <v>96700863</v>
      </c>
      <c r="S2209" s="159" t="s">
        <v>9516</v>
      </c>
      <c r="T2209" s="159">
        <v>5250</v>
      </c>
      <c r="U2209" s="159" t="s">
        <v>107</v>
      </c>
      <c r="V2209" s="3" t="s">
        <v>7709</v>
      </c>
      <c r="W2209" s="2">
        <v>600</v>
      </c>
      <c r="X2209" s="2"/>
      <c r="Y2209" s="2"/>
      <c r="Z2209" s="2"/>
      <c r="AA2209" s="2"/>
      <c r="AB2209" s="2"/>
      <c r="AC2209" s="2"/>
      <c r="AD2209" s="2"/>
      <c r="AE2209" s="2"/>
      <c r="AF2209" s="2"/>
      <c r="AG2209" s="2"/>
    </row>
    <row r="2210" spans="2:34">
      <c r="B2210" s="26">
        <v>4329</v>
      </c>
      <c r="C2210" s="26" t="str">
        <f t="shared" si="264"/>
        <v>Y</v>
      </c>
      <c r="D2210" s="26" t="b">
        <f t="shared" si="265"/>
        <v>1</v>
      </c>
      <c r="E2210" s="26" t="str">
        <f t="shared" si="266"/>
        <v>Y</v>
      </c>
      <c r="F2210" s="26" t="s">
        <v>11198</v>
      </c>
      <c r="G2210" s="2" t="str">
        <f t="shared" si="267"/>
        <v>ConTab_BOM_KP_Baseplates_4329</v>
      </c>
      <c r="H2210" s="33" t="s">
        <v>481</v>
      </c>
      <c r="I2210" s="16"/>
      <c r="J2210" s="16"/>
      <c r="K2210" s="31" t="s">
        <v>7701</v>
      </c>
      <c r="L2210" s="31" t="s">
        <v>7702</v>
      </c>
      <c r="M2210" s="31" t="s">
        <v>7703</v>
      </c>
      <c r="N2210" s="2" t="s">
        <v>7725</v>
      </c>
      <c r="O2210" s="2" t="s">
        <v>7814</v>
      </c>
      <c r="P2210" s="155" t="s">
        <v>7706</v>
      </c>
      <c r="Q2210" s="2" t="s">
        <v>7726</v>
      </c>
      <c r="R2210" s="2" t="s">
        <v>544</v>
      </c>
      <c r="S2210" s="159" t="s">
        <v>9518</v>
      </c>
      <c r="T2210" s="159">
        <v>2152</v>
      </c>
      <c r="U2210" s="159" t="s">
        <v>107</v>
      </c>
      <c r="V2210" s="3" t="s">
        <v>7709</v>
      </c>
      <c r="W2210" s="2">
        <v>140</v>
      </c>
      <c r="X2210" s="2"/>
      <c r="Y2210" s="2"/>
      <c r="Z2210" s="2"/>
      <c r="AA2210" s="2"/>
      <c r="AB2210" s="2"/>
      <c r="AC2210" s="2"/>
      <c r="AD2210" s="2"/>
      <c r="AE2210" s="2"/>
      <c r="AF2210" s="2"/>
      <c r="AG2210" s="2"/>
    </row>
    <row r="2211" spans="2:34">
      <c r="B2211" s="26">
        <v>4330</v>
      </c>
      <c r="C2211" s="26" t="str">
        <f t="shared" si="264"/>
        <v>Y</v>
      </c>
      <c r="D2211" s="26" t="b">
        <f t="shared" si="265"/>
        <v>1</v>
      </c>
      <c r="E2211" s="26" t="str">
        <f t="shared" si="266"/>
        <v>Y</v>
      </c>
      <c r="F2211" s="26" t="s">
        <v>11199</v>
      </c>
      <c r="G2211" s="2" t="str">
        <f t="shared" si="267"/>
        <v>ConTab_BOM_KP_Baseplates_4330</v>
      </c>
      <c r="H2211" s="33" t="s">
        <v>481</v>
      </c>
      <c r="I2211" s="16"/>
      <c r="J2211" s="16"/>
      <c r="K2211" s="31" t="s">
        <v>7701</v>
      </c>
      <c r="L2211" s="31" t="s">
        <v>7702</v>
      </c>
      <c r="M2211" s="31" t="s">
        <v>7703</v>
      </c>
      <c r="N2211" s="2" t="s">
        <v>7729</v>
      </c>
      <c r="O2211" s="2" t="s">
        <v>7814</v>
      </c>
      <c r="P2211" s="155" t="s">
        <v>7706</v>
      </c>
      <c r="Q2211" s="2" t="s">
        <v>7726</v>
      </c>
      <c r="R2211" s="2" t="s">
        <v>544</v>
      </c>
      <c r="S2211" s="159" t="s">
        <v>9518</v>
      </c>
      <c r="T2211" s="159">
        <v>2152</v>
      </c>
      <c r="U2211" s="159" t="s">
        <v>107</v>
      </c>
      <c r="V2211" s="3" t="s">
        <v>7709</v>
      </c>
      <c r="W2211" s="2">
        <v>140</v>
      </c>
      <c r="X2211" s="2"/>
      <c r="Y2211" s="2"/>
      <c r="Z2211" s="2"/>
      <c r="AA2211" s="2"/>
      <c r="AB2211" s="2"/>
      <c r="AC2211" s="2"/>
      <c r="AD2211" s="2"/>
      <c r="AE2211" s="2"/>
      <c r="AF2211" s="2"/>
      <c r="AG2211" s="2"/>
    </row>
    <row r="2212" spans="2:34">
      <c r="B2212" s="26">
        <v>4331</v>
      </c>
      <c r="C2212" s="26" t="str">
        <f t="shared" si="264"/>
        <v>Y</v>
      </c>
      <c r="D2212" s="26" t="b">
        <f t="shared" si="265"/>
        <v>1</v>
      </c>
      <c r="E2212" s="26" t="str">
        <f t="shared" si="266"/>
        <v>Y</v>
      </c>
      <c r="F2212" s="26" t="s">
        <v>11200</v>
      </c>
      <c r="G2212" s="2" t="str">
        <f t="shared" si="267"/>
        <v>ConTab_BOM_KP_Baseplates_4331</v>
      </c>
      <c r="H2212" s="33" t="s">
        <v>481</v>
      </c>
      <c r="I2212" s="16"/>
      <c r="J2212" s="16"/>
      <c r="K2212" s="31" t="s">
        <v>7701</v>
      </c>
      <c r="L2212" s="31" t="s">
        <v>7702</v>
      </c>
      <c r="M2212" s="31" t="s">
        <v>7703</v>
      </c>
      <c r="N2212" s="2" t="s">
        <v>7900</v>
      </c>
      <c r="O2212" s="2" t="s">
        <v>7814</v>
      </c>
      <c r="P2212" s="155" t="s">
        <v>7706</v>
      </c>
      <c r="Q2212" s="2" t="s">
        <v>8183</v>
      </c>
      <c r="R2212" s="2" t="s">
        <v>544</v>
      </c>
      <c r="S2212" s="159" t="s">
        <v>9521</v>
      </c>
      <c r="T2212" s="159">
        <v>2289</v>
      </c>
      <c r="U2212" s="159" t="s">
        <v>107</v>
      </c>
      <c r="V2212" s="3" t="s">
        <v>7709</v>
      </c>
      <c r="W2212" s="2">
        <v>205</v>
      </c>
      <c r="X2212" s="2"/>
      <c r="Y2212" s="2"/>
      <c r="Z2212" s="2"/>
      <c r="AA2212" s="2"/>
      <c r="AB2212" s="2"/>
      <c r="AC2212" s="2"/>
      <c r="AD2212" s="2"/>
      <c r="AE2212" s="2"/>
      <c r="AF2212" s="2"/>
      <c r="AG2212" s="2"/>
    </row>
    <row r="2213" spans="2:34">
      <c r="B2213" s="26">
        <v>4332</v>
      </c>
      <c r="C2213" s="26" t="str">
        <f t="shared" ref="C2213:C2271" si="268">IF(K2213 = "BaseplateSteel","Y","N")</f>
        <v>Y</v>
      </c>
      <c r="D2213" s="26" t="b">
        <f t="shared" ref="D2213:D2271" si="269">OR(P2213 = "Woods_Sureflex", P2213 = "Falk_T10_Grid")</f>
        <v>1</v>
      </c>
      <c r="E2213" s="26" t="str">
        <f t="shared" ref="E2213:E2271" si="270">IF(AND(C2213="Y", D2213=TRUE),"Y","N")</f>
        <v>Y</v>
      </c>
      <c r="F2213" s="26" t="s">
        <v>11201</v>
      </c>
      <c r="G2213" s="2" t="str">
        <f t="shared" ref="G2213:G2271" si="271">IF(E2213="Y",F2213,"")</f>
        <v>ConTab_BOM_KP_Baseplates_4332</v>
      </c>
      <c r="H2213" s="33" t="s">
        <v>481</v>
      </c>
      <c r="I2213" s="16"/>
      <c r="J2213" s="16"/>
      <c r="K2213" s="31" t="s">
        <v>7701</v>
      </c>
      <c r="L2213" s="31" t="s">
        <v>7702</v>
      </c>
      <c r="M2213" s="31" t="s">
        <v>7703</v>
      </c>
      <c r="N2213" s="2" t="s">
        <v>7903</v>
      </c>
      <c r="O2213" s="2" t="s">
        <v>7814</v>
      </c>
      <c r="P2213" s="155" t="s">
        <v>7706</v>
      </c>
      <c r="Q2213" s="2" t="s">
        <v>8183</v>
      </c>
      <c r="R2213" s="2" t="s">
        <v>544</v>
      </c>
      <c r="S2213" s="159" t="s">
        <v>9521</v>
      </c>
      <c r="T2213" s="159">
        <v>2289</v>
      </c>
      <c r="U2213" s="159" t="s">
        <v>107</v>
      </c>
      <c r="V2213" s="3" t="s">
        <v>7709</v>
      </c>
      <c r="W2213" s="2">
        <v>205</v>
      </c>
      <c r="X2213" s="2"/>
      <c r="Y2213" s="2"/>
      <c r="Z2213" s="2"/>
      <c r="AA2213" s="2"/>
      <c r="AB2213" s="2"/>
      <c r="AC2213" s="2"/>
      <c r="AD2213" s="2"/>
      <c r="AE2213" s="2"/>
      <c r="AF2213" s="2"/>
      <c r="AG2213" s="2"/>
    </row>
    <row r="2214" spans="2:34">
      <c r="B2214" s="26">
        <v>4333</v>
      </c>
      <c r="C2214" s="26" t="str">
        <f t="shared" si="268"/>
        <v>Y</v>
      </c>
      <c r="D2214" s="26" t="b">
        <f t="shared" si="269"/>
        <v>1</v>
      </c>
      <c r="E2214" s="26" t="str">
        <f t="shared" si="270"/>
        <v>Y</v>
      </c>
      <c r="F2214" s="26" t="s">
        <v>11202</v>
      </c>
      <c r="G2214" s="2" t="str">
        <f t="shared" si="271"/>
        <v>ConTab_BOM_KP_Baseplates_4333</v>
      </c>
      <c r="H2214" s="33" t="s">
        <v>481</v>
      </c>
      <c r="I2214" s="16"/>
      <c r="J2214" s="16"/>
      <c r="K2214" s="31" t="s">
        <v>7701</v>
      </c>
      <c r="L2214" s="31" t="s">
        <v>7702</v>
      </c>
      <c r="M2214" s="31" t="s">
        <v>7703</v>
      </c>
      <c r="N2214" s="2" t="s">
        <v>8187</v>
      </c>
      <c r="O2214" s="2" t="s">
        <v>7814</v>
      </c>
      <c r="P2214" s="155" t="s">
        <v>7706</v>
      </c>
      <c r="Q2214" s="2" t="s">
        <v>8188</v>
      </c>
      <c r="R2214" s="2" t="s">
        <v>544</v>
      </c>
      <c r="S2214" s="159" t="s">
        <v>9524</v>
      </c>
      <c r="T2214" s="159">
        <v>2425</v>
      </c>
      <c r="U2214" s="159" t="s">
        <v>107</v>
      </c>
      <c r="V2214" s="3" t="s">
        <v>7709</v>
      </c>
      <c r="W2214" s="2">
        <v>240</v>
      </c>
      <c r="X2214" s="2"/>
      <c r="Y2214" s="2"/>
      <c r="Z2214" s="2"/>
      <c r="AA2214" s="2"/>
      <c r="AB2214" s="2"/>
      <c r="AC2214" s="2"/>
      <c r="AD2214" s="2"/>
      <c r="AE2214" s="2"/>
      <c r="AF2214" s="2"/>
      <c r="AG2214" s="2"/>
    </row>
    <row r="2215" spans="2:34">
      <c r="B2215" s="26">
        <v>4334</v>
      </c>
      <c r="C2215" s="26" t="str">
        <f t="shared" si="268"/>
        <v>Y</v>
      </c>
      <c r="D2215" s="26" t="b">
        <f t="shared" si="269"/>
        <v>1</v>
      </c>
      <c r="E2215" s="26" t="str">
        <f t="shared" si="270"/>
        <v>Y</v>
      </c>
      <c r="F2215" s="26" t="s">
        <v>11203</v>
      </c>
      <c r="G2215" s="2" t="str">
        <f t="shared" si="271"/>
        <v>ConTab_BOM_KP_Baseplates_4334</v>
      </c>
      <c r="H2215" s="33" t="s">
        <v>481</v>
      </c>
      <c r="I2215" s="16"/>
      <c r="J2215" s="16"/>
      <c r="K2215" s="31" t="s">
        <v>7701</v>
      </c>
      <c r="L2215" s="31" t="s">
        <v>7702</v>
      </c>
      <c r="M2215" s="31" t="s">
        <v>7703</v>
      </c>
      <c r="N2215" s="2" t="s">
        <v>8191</v>
      </c>
      <c r="O2215" s="2" t="s">
        <v>7814</v>
      </c>
      <c r="P2215" s="155" t="s">
        <v>7706</v>
      </c>
      <c r="Q2215" s="2" t="s">
        <v>8188</v>
      </c>
      <c r="R2215" s="2" t="s">
        <v>544</v>
      </c>
      <c r="S2215" s="159" t="s">
        <v>9524</v>
      </c>
      <c r="T2215" s="159">
        <v>2425</v>
      </c>
      <c r="U2215" s="159" t="s">
        <v>107</v>
      </c>
      <c r="V2215" s="3" t="s">
        <v>7709</v>
      </c>
      <c r="W2215" s="2">
        <v>240</v>
      </c>
      <c r="X2215" s="2"/>
      <c r="Y2215" s="2"/>
      <c r="Z2215" s="2"/>
      <c r="AA2215" s="2"/>
      <c r="AB2215" s="2"/>
      <c r="AC2215" s="2"/>
      <c r="AD2215" s="2"/>
      <c r="AE2215" s="2"/>
      <c r="AF2215" s="2"/>
      <c r="AG2215" s="2"/>
    </row>
    <row r="2216" spans="2:34">
      <c r="B2216" s="26">
        <v>4335</v>
      </c>
      <c r="C2216" s="26" t="str">
        <f t="shared" si="268"/>
        <v>Y</v>
      </c>
      <c r="D2216" s="26" t="b">
        <f t="shared" si="269"/>
        <v>1</v>
      </c>
      <c r="E2216" s="26" t="str">
        <f t="shared" si="270"/>
        <v>Y</v>
      </c>
      <c r="F2216" s="26" t="s">
        <v>11204</v>
      </c>
      <c r="G2216" s="2" t="str">
        <f t="shared" si="271"/>
        <v>ConTab_BOM_KP_Baseplates_4335</v>
      </c>
      <c r="H2216" s="33" t="s">
        <v>481</v>
      </c>
      <c r="I2216" s="16"/>
      <c r="J2216" s="16"/>
      <c r="K2216" s="31" t="s">
        <v>7701</v>
      </c>
      <c r="L2216" s="31" t="s">
        <v>7702</v>
      </c>
      <c r="M2216" s="31" t="s">
        <v>7703</v>
      </c>
      <c r="N2216" s="2" t="s">
        <v>8695</v>
      </c>
      <c r="O2216" s="2" t="s">
        <v>7814</v>
      </c>
      <c r="P2216" s="155" t="s">
        <v>7706</v>
      </c>
      <c r="Q2216" s="2" t="s">
        <v>8696</v>
      </c>
      <c r="R2216" s="2" t="s">
        <v>544</v>
      </c>
      <c r="S2216" s="159" t="s">
        <v>9527</v>
      </c>
      <c r="T2216" s="159">
        <v>2562</v>
      </c>
      <c r="U2216" s="159" t="s">
        <v>107</v>
      </c>
      <c r="V2216" s="3" t="s">
        <v>7709</v>
      </c>
      <c r="W2216" s="2">
        <v>270</v>
      </c>
      <c r="X2216" s="2"/>
      <c r="Y2216" s="2"/>
      <c r="Z2216" s="2"/>
      <c r="AA2216" s="2"/>
      <c r="AB2216" s="2"/>
      <c r="AC2216" s="2"/>
      <c r="AD2216" s="2"/>
      <c r="AE2216" s="2"/>
      <c r="AF2216" s="2"/>
      <c r="AG2216" s="2"/>
    </row>
    <row r="2217" spans="2:34">
      <c r="B2217" s="26">
        <v>4336</v>
      </c>
      <c r="C2217" s="26" t="str">
        <f t="shared" si="268"/>
        <v>Y</v>
      </c>
      <c r="D2217" s="26" t="b">
        <f t="shared" si="269"/>
        <v>1</v>
      </c>
      <c r="E2217" s="26" t="str">
        <f t="shared" si="270"/>
        <v>Y</v>
      </c>
      <c r="F2217" s="26" t="s">
        <v>11205</v>
      </c>
      <c r="G2217" s="2" t="str">
        <f t="shared" si="271"/>
        <v>ConTab_BOM_KP_Baseplates_4336</v>
      </c>
      <c r="H2217" s="33" t="s">
        <v>481</v>
      </c>
      <c r="I2217" s="16"/>
      <c r="J2217" s="16"/>
      <c r="K2217" s="31" t="s">
        <v>7701</v>
      </c>
      <c r="L2217" s="31" t="s">
        <v>7702</v>
      </c>
      <c r="M2217" s="31" t="s">
        <v>7703</v>
      </c>
      <c r="N2217" s="2" t="s">
        <v>8699</v>
      </c>
      <c r="O2217" s="2" t="s">
        <v>7814</v>
      </c>
      <c r="P2217" s="155" t="s">
        <v>7706</v>
      </c>
      <c r="Q2217" s="2" t="s">
        <v>8696</v>
      </c>
      <c r="R2217" s="2" t="s">
        <v>544</v>
      </c>
      <c r="S2217" s="159" t="s">
        <v>9527</v>
      </c>
      <c r="T2217" s="159">
        <v>2562</v>
      </c>
      <c r="U2217" s="159" t="s">
        <v>107</v>
      </c>
      <c r="V2217" s="3" t="s">
        <v>7709</v>
      </c>
      <c r="W2217" s="2">
        <v>270</v>
      </c>
      <c r="X2217" s="2"/>
      <c r="Y2217" s="2"/>
      <c r="Z2217" s="2"/>
      <c r="AA2217" s="2"/>
      <c r="AB2217" s="2"/>
      <c r="AC2217" s="2"/>
      <c r="AD2217" s="2"/>
      <c r="AE2217" s="2"/>
      <c r="AF2217" s="2"/>
      <c r="AG2217" s="2"/>
    </row>
    <row r="2218" spans="2:34">
      <c r="B2218" s="26">
        <v>4337</v>
      </c>
      <c r="C2218" s="26" t="str">
        <f t="shared" si="268"/>
        <v>Y</v>
      </c>
      <c r="D2218" s="26" t="b">
        <f t="shared" si="269"/>
        <v>1</v>
      </c>
      <c r="E2218" s="26" t="str">
        <f t="shared" si="270"/>
        <v>Y</v>
      </c>
      <c r="F2218" s="26" t="s">
        <v>11206</v>
      </c>
      <c r="G2218" s="2" t="str">
        <f t="shared" si="271"/>
        <v>ConTab_BOM_KP_Baseplates_4337</v>
      </c>
      <c r="H2218" s="33" t="s">
        <v>481</v>
      </c>
      <c r="I2218" s="16"/>
      <c r="J2218" s="16"/>
      <c r="K2218" s="31" t="s">
        <v>7701</v>
      </c>
      <c r="L2218" s="31" t="s">
        <v>7702</v>
      </c>
      <c r="M2218" s="31" t="s">
        <v>7703</v>
      </c>
      <c r="N2218" s="2" t="s">
        <v>8954</v>
      </c>
      <c r="O2218" s="2" t="s">
        <v>7814</v>
      </c>
      <c r="P2218" s="155" t="s">
        <v>7706</v>
      </c>
      <c r="Q2218" s="2" t="s">
        <v>8955</v>
      </c>
      <c r="R2218" s="2" t="s">
        <v>544</v>
      </c>
      <c r="S2218" s="159" t="s">
        <v>9530</v>
      </c>
      <c r="T2218" s="159">
        <v>3036</v>
      </c>
      <c r="U2218" s="159" t="s">
        <v>107</v>
      </c>
      <c r="V2218" s="3" t="s">
        <v>7709</v>
      </c>
      <c r="W2218" s="2">
        <v>350</v>
      </c>
      <c r="X2218" s="2"/>
      <c r="Y2218" s="2"/>
      <c r="Z2218" s="2"/>
      <c r="AA2218" s="2"/>
      <c r="AB2218" s="2"/>
      <c r="AC2218" s="2"/>
      <c r="AD2218" s="2"/>
      <c r="AE2218" s="2"/>
      <c r="AF2218" s="2"/>
      <c r="AG2218" s="2"/>
    </row>
    <row r="2219" spans="2:34">
      <c r="B2219" s="26">
        <v>4338</v>
      </c>
      <c r="C2219" s="26" t="str">
        <f t="shared" si="268"/>
        <v>Y</v>
      </c>
      <c r="D2219" s="26" t="b">
        <f t="shared" si="269"/>
        <v>1</v>
      </c>
      <c r="E2219" s="26" t="str">
        <f t="shared" si="270"/>
        <v>Y</v>
      </c>
      <c r="F2219" s="26" t="s">
        <v>11207</v>
      </c>
      <c r="G2219" s="2" t="str">
        <f t="shared" si="271"/>
        <v>ConTab_BOM_KP_Baseplates_4338</v>
      </c>
      <c r="H2219" s="33" t="s">
        <v>481</v>
      </c>
      <c r="I2219" s="16"/>
      <c r="J2219" s="16"/>
      <c r="K2219" s="31" t="s">
        <v>7701</v>
      </c>
      <c r="L2219" s="31" t="s">
        <v>7702</v>
      </c>
      <c r="M2219" s="31" t="s">
        <v>7703</v>
      </c>
      <c r="N2219" s="2" t="s">
        <v>8958</v>
      </c>
      <c r="O2219" s="2" t="s">
        <v>7814</v>
      </c>
      <c r="P2219" s="155" t="s">
        <v>7706</v>
      </c>
      <c r="Q2219" s="2" t="s">
        <v>8955</v>
      </c>
      <c r="R2219" s="2" t="s">
        <v>544</v>
      </c>
      <c r="S2219" s="159" t="s">
        <v>9530</v>
      </c>
      <c r="T2219" s="159">
        <v>3036</v>
      </c>
      <c r="U2219" s="159" t="s">
        <v>107</v>
      </c>
      <c r="V2219" s="3" t="s">
        <v>7709</v>
      </c>
      <c r="W2219" s="2">
        <v>350</v>
      </c>
      <c r="X2219" s="2"/>
      <c r="Y2219" s="2"/>
      <c r="Z2219" s="2"/>
      <c r="AA2219" s="2"/>
      <c r="AB2219" s="2"/>
      <c r="AC2219" s="2"/>
      <c r="AD2219" s="2"/>
      <c r="AE2219" s="2"/>
      <c r="AF2219" s="2"/>
      <c r="AG2219" s="2"/>
    </row>
    <row r="2220" spans="2:34">
      <c r="B2220" s="26">
        <v>4339</v>
      </c>
      <c r="C2220" s="26" t="str">
        <f t="shared" si="268"/>
        <v>Y</v>
      </c>
      <c r="D2220" s="26" t="b">
        <f t="shared" si="269"/>
        <v>1</v>
      </c>
      <c r="E2220" s="26" t="str">
        <f t="shared" si="270"/>
        <v>Y</v>
      </c>
      <c r="F2220" s="26" t="s">
        <v>11208</v>
      </c>
      <c r="G2220" s="2" t="str">
        <f t="shared" si="271"/>
        <v>ConTab_BOM_KP_Baseplates_4339</v>
      </c>
      <c r="H2220" s="33" t="s">
        <v>481</v>
      </c>
      <c r="I2220" s="16"/>
      <c r="J2220" s="16"/>
      <c r="K2220" s="31" t="s">
        <v>7701</v>
      </c>
      <c r="L2220" s="31" t="s">
        <v>7702</v>
      </c>
      <c r="M2220" s="31" t="s">
        <v>7703</v>
      </c>
      <c r="N2220" s="2" t="s">
        <v>8982</v>
      </c>
      <c r="O2220" s="2" t="s">
        <v>7814</v>
      </c>
      <c r="P2220" s="155" t="s">
        <v>7706</v>
      </c>
      <c r="Q2220" s="2" t="s">
        <v>8955</v>
      </c>
      <c r="R2220" s="2" t="s">
        <v>544</v>
      </c>
      <c r="S2220" s="159" t="s">
        <v>9533</v>
      </c>
      <c r="T2220" s="159">
        <v>4397</v>
      </c>
      <c r="U2220" s="159" t="s">
        <v>107</v>
      </c>
      <c r="V2220" s="3" t="s">
        <v>7709</v>
      </c>
      <c r="W2220" s="2">
        <v>420</v>
      </c>
      <c r="X2220" s="2"/>
      <c r="Y2220" s="2"/>
      <c r="Z2220" s="2"/>
      <c r="AA2220" s="2"/>
      <c r="AB2220" s="2"/>
      <c r="AC2220" s="2"/>
      <c r="AD2220" s="2"/>
      <c r="AE2220" s="2"/>
      <c r="AF2220" s="2"/>
      <c r="AG2220" s="2"/>
    </row>
    <row r="2221" spans="2:34">
      <c r="B2221" s="26">
        <v>4340</v>
      </c>
      <c r="C2221" s="26" t="str">
        <f t="shared" si="268"/>
        <v>Y</v>
      </c>
      <c r="D2221" s="26" t="b">
        <f t="shared" si="269"/>
        <v>1</v>
      </c>
      <c r="E2221" s="26" t="str">
        <f t="shared" si="270"/>
        <v>Y</v>
      </c>
      <c r="F2221" s="26" t="s">
        <v>11209</v>
      </c>
      <c r="G2221" s="2" t="str">
        <f t="shared" si="271"/>
        <v>ConTab_BOM_KP_Baseplates_4340</v>
      </c>
      <c r="H2221" s="33" t="s">
        <v>481</v>
      </c>
      <c r="I2221" s="16"/>
      <c r="J2221" s="16"/>
      <c r="K2221" s="31" t="s">
        <v>7701</v>
      </c>
      <c r="L2221" s="31" t="s">
        <v>7702</v>
      </c>
      <c r="M2221" s="31" t="s">
        <v>7703</v>
      </c>
      <c r="N2221" s="2" t="s">
        <v>8986</v>
      </c>
      <c r="O2221" s="2" t="s">
        <v>7814</v>
      </c>
      <c r="P2221" s="155" t="s">
        <v>7706</v>
      </c>
      <c r="Q2221" s="2" t="s">
        <v>8955</v>
      </c>
      <c r="R2221" s="2" t="s">
        <v>544</v>
      </c>
      <c r="S2221" s="159" t="s">
        <v>9535</v>
      </c>
      <c r="T2221" s="159">
        <v>4397</v>
      </c>
      <c r="U2221" s="159" t="s">
        <v>107</v>
      </c>
      <c r="V2221" s="3" t="s">
        <v>7709</v>
      </c>
      <c r="W2221" s="2">
        <v>420</v>
      </c>
      <c r="X2221" s="2"/>
      <c r="Y2221" s="2"/>
      <c r="Z2221" s="2"/>
      <c r="AA2221" s="2"/>
      <c r="AB2221" s="2"/>
      <c r="AC2221" s="2"/>
      <c r="AD2221" s="2"/>
      <c r="AE2221" s="2"/>
      <c r="AF2221" s="2"/>
      <c r="AG2221" s="2"/>
      <c r="AH2221" s="2"/>
    </row>
    <row r="2222" spans="2:34">
      <c r="B2222" s="26">
        <v>4341</v>
      </c>
      <c r="C2222" s="26" t="str">
        <f t="shared" si="268"/>
        <v>Y</v>
      </c>
      <c r="D2222" s="26" t="b">
        <f t="shared" si="269"/>
        <v>1</v>
      </c>
      <c r="E2222" s="26" t="str">
        <f t="shared" si="270"/>
        <v>Y</v>
      </c>
      <c r="F2222" s="26" t="s">
        <v>11210</v>
      </c>
      <c r="G2222" s="2" t="str">
        <f t="shared" si="271"/>
        <v>ConTab_BOM_KP_Baseplates_4341</v>
      </c>
      <c r="H2222" s="33" t="s">
        <v>481</v>
      </c>
      <c r="I2222" s="16"/>
      <c r="J2222" s="16"/>
      <c r="K2222" s="31" t="s">
        <v>7701</v>
      </c>
      <c r="L2222" s="31" t="s">
        <v>7702</v>
      </c>
      <c r="M2222" s="31" t="s">
        <v>7703</v>
      </c>
      <c r="N2222" s="2" t="s">
        <v>7725</v>
      </c>
      <c r="O2222" s="2" t="s">
        <v>7814</v>
      </c>
      <c r="P2222" s="155" t="s">
        <v>7737</v>
      </c>
      <c r="Q2222" s="2" t="s">
        <v>7757</v>
      </c>
      <c r="R2222" s="2" t="s">
        <v>544</v>
      </c>
      <c r="S2222" s="159" t="s">
        <v>9537</v>
      </c>
      <c r="T2222" s="159">
        <v>2152</v>
      </c>
      <c r="U2222" s="159" t="s">
        <v>107</v>
      </c>
      <c r="V2222" s="3" t="s">
        <v>7709</v>
      </c>
      <c r="W2222" s="2">
        <v>140</v>
      </c>
      <c r="X2222" s="2"/>
      <c r="Y2222" s="2"/>
      <c r="Z2222" s="2"/>
      <c r="AA2222" s="2"/>
      <c r="AB2222" s="2"/>
      <c r="AC2222" s="2"/>
      <c r="AD2222" s="2"/>
      <c r="AE2222" s="2"/>
      <c r="AF2222" s="2"/>
      <c r="AG2222" s="2"/>
      <c r="AH2222" s="2"/>
    </row>
    <row r="2223" spans="2:34">
      <c r="B2223" s="26">
        <v>4342</v>
      </c>
      <c r="C2223" s="26" t="str">
        <f t="shared" si="268"/>
        <v>Y</v>
      </c>
      <c r="D2223" s="26" t="b">
        <f t="shared" si="269"/>
        <v>1</v>
      </c>
      <c r="E2223" s="26" t="str">
        <f t="shared" si="270"/>
        <v>Y</v>
      </c>
      <c r="F2223" s="26" t="s">
        <v>11211</v>
      </c>
      <c r="G2223" s="2" t="str">
        <f t="shared" si="271"/>
        <v>ConTab_BOM_KP_Baseplates_4342</v>
      </c>
      <c r="H2223" s="33" t="s">
        <v>481</v>
      </c>
      <c r="I2223" s="16"/>
      <c r="J2223" s="16"/>
      <c r="K2223" s="31" t="s">
        <v>7701</v>
      </c>
      <c r="L2223" s="31" t="s">
        <v>7702</v>
      </c>
      <c r="M2223" s="31" t="s">
        <v>7703</v>
      </c>
      <c r="N2223" s="2" t="s">
        <v>7729</v>
      </c>
      <c r="O2223" s="2" t="s">
        <v>7814</v>
      </c>
      <c r="P2223" s="155" t="s">
        <v>7737</v>
      </c>
      <c r="Q2223" s="2" t="s">
        <v>7757</v>
      </c>
      <c r="R2223" s="2" t="s">
        <v>544</v>
      </c>
      <c r="S2223" s="159" t="s">
        <v>9537</v>
      </c>
      <c r="T2223" s="159">
        <v>2152</v>
      </c>
      <c r="U2223" s="159" t="s">
        <v>107</v>
      </c>
      <c r="V2223" s="3" t="s">
        <v>7709</v>
      </c>
      <c r="W2223" s="2">
        <v>140</v>
      </c>
      <c r="X2223" s="2"/>
      <c r="Y2223" s="2"/>
      <c r="Z2223" s="2"/>
      <c r="AA2223" s="2"/>
      <c r="AB2223" s="2"/>
      <c r="AC2223" s="2"/>
      <c r="AD2223" s="2"/>
      <c r="AE2223" s="2"/>
      <c r="AF2223" s="2"/>
      <c r="AG2223" s="2"/>
      <c r="AH2223" s="2"/>
    </row>
    <row r="2224" spans="2:34">
      <c r="B2224" s="26">
        <v>4343</v>
      </c>
      <c r="C2224" s="26" t="str">
        <f t="shared" si="268"/>
        <v>Y</v>
      </c>
      <c r="D2224" s="26" t="b">
        <f t="shared" si="269"/>
        <v>1</v>
      </c>
      <c r="E2224" s="26" t="str">
        <f t="shared" si="270"/>
        <v>Y</v>
      </c>
      <c r="F2224" s="26" t="s">
        <v>11212</v>
      </c>
      <c r="G2224" s="2" t="str">
        <f t="shared" si="271"/>
        <v>ConTab_BOM_KP_Baseplates_4343</v>
      </c>
      <c r="H2224" s="33" t="s">
        <v>481</v>
      </c>
      <c r="I2224" s="16"/>
      <c r="J2224" s="16"/>
      <c r="K2224" s="31" t="s">
        <v>7701</v>
      </c>
      <c r="L2224" s="31" t="s">
        <v>7702</v>
      </c>
      <c r="M2224" s="31" t="s">
        <v>7703</v>
      </c>
      <c r="N2224" s="2" t="s">
        <v>7900</v>
      </c>
      <c r="O2224" s="2" t="s">
        <v>7814</v>
      </c>
      <c r="P2224" s="155" t="s">
        <v>7737</v>
      </c>
      <c r="Q2224" s="2" t="s">
        <v>7757</v>
      </c>
      <c r="R2224" s="2" t="s">
        <v>544</v>
      </c>
      <c r="S2224" s="159" t="s">
        <v>9540</v>
      </c>
      <c r="T2224" s="159">
        <v>2289</v>
      </c>
      <c r="U2224" s="159" t="s">
        <v>107</v>
      </c>
      <c r="V2224" s="3" t="s">
        <v>7709</v>
      </c>
      <c r="W2224" s="2">
        <v>205</v>
      </c>
      <c r="X2224" s="2"/>
      <c r="Y2224" s="2"/>
      <c r="Z2224" s="2"/>
      <c r="AA2224" s="2"/>
      <c r="AB2224" s="2"/>
      <c r="AC2224" s="2"/>
      <c r="AD2224" s="2"/>
      <c r="AE2224" s="2"/>
      <c r="AF2224" s="2"/>
      <c r="AG2224" s="2"/>
      <c r="AH2224" s="2"/>
    </row>
    <row r="2225" spans="2:40">
      <c r="B2225" s="26">
        <v>4344</v>
      </c>
      <c r="C2225" s="26" t="str">
        <f t="shared" si="268"/>
        <v>Y</v>
      </c>
      <c r="D2225" s="26" t="b">
        <f t="shared" si="269"/>
        <v>1</v>
      </c>
      <c r="E2225" s="26" t="str">
        <f t="shared" si="270"/>
        <v>Y</v>
      </c>
      <c r="F2225" s="26" t="s">
        <v>11213</v>
      </c>
      <c r="G2225" s="2" t="str">
        <f t="shared" si="271"/>
        <v>ConTab_BOM_KP_Baseplates_4344</v>
      </c>
      <c r="H2225" s="33" t="s">
        <v>481</v>
      </c>
      <c r="I2225" s="16"/>
      <c r="J2225" s="16"/>
      <c r="K2225" s="31" t="s">
        <v>7701</v>
      </c>
      <c r="L2225" s="31" t="s">
        <v>7702</v>
      </c>
      <c r="M2225" s="31" t="s">
        <v>7703</v>
      </c>
      <c r="N2225" s="2" t="s">
        <v>7903</v>
      </c>
      <c r="O2225" s="2" t="s">
        <v>7814</v>
      </c>
      <c r="P2225" s="155" t="s">
        <v>7737</v>
      </c>
      <c r="Q2225" s="2" t="s">
        <v>7757</v>
      </c>
      <c r="R2225" s="2" t="s">
        <v>544</v>
      </c>
      <c r="S2225" s="159" t="s">
        <v>9540</v>
      </c>
      <c r="T2225" s="159">
        <v>2289</v>
      </c>
      <c r="U2225" s="159" t="s">
        <v>107</v>
      </c>
      <c r="V2225" s="3" t="s">
        <v>7709</v>
      </c>
      <c r="W2225" s="2">
        <v>205</v>
      </c>
      <c r="X2225" s="2"/>
      <c r="Y2225" s="2"/>
      <c r="Z2225" s="2"/>
      <c r="AA2225" s="2"/>
      <c r="AB2225" s="2"/>
      <c r="AC2225" s="2"/>
      <c r="AD2225" s="2"/>
      <c r="AE2225" s="2"/>
      <c r="AF2225" s="2"/>
      <c r="AG2225" s="2"/>
      <c r="AH2225" s="2"/>
    </row>
    <row r="2226" spans="2:40">
      <c r="B2226" s="26">
        <v>4345</v>
      </c>
      <c r="C2226" s="26" t="str">
        <f t="shared" si="268"/>
        <v>Y</v>
      </c>
      <c r="D2226" s="26" t="b">
        <f t="shared" si="269"/>
        <v>1</v>
      </c>
      <c r="E2226" s="26" t="str">
        <f t="shared" si="270"/>
        <v>Y</v>
      </c>
      <c r="F2226" s="26" t="s">
        <v>11214</v>
      </c>
      <c r="G2226" s="2" t="str">
        <f t="shared" si="271"/>
        <v>ConTab_BOM_KP_Baseplates_4345</v>
      </c>
      <c r="H2226" s="33" t="s">
        <v>481</v>
      </c>
      <c r="I2226" s="16"/>
      <c r="J2226" s="16"/>
      <c r="K2226" s="31" t="s">
        <v>7701</v>
      </c>
      <c r="L2226" s="31" t="s">
        <v>7702</v>
      </c>
      <c r="M2226" s="31" t="s">
        <v>7703</v>
      </c>
      <c r="N2226" s="2" t="s">
        <v>8187</v>
      </c>
      <c r="O2226" s="2" t="s">
        <v>7814</v>
      </c>
      <c r="P2226" s="155" t="s">
        <v>7737</v>
      </c>
      <c r="Q2226" s="2" t="s">
        <v>8046</v>
      </c>
      <c r="R2226" s="2" t="s">
        <v>544</v>
      </c>
      <c r="S2226" s="159" t="s">
        <v>9543</v>
      </c>
      <c r="T2226" s="159">
        <v>2425</v>
      </c>
      <c r="U2226" s="159" t="s">
        <v>107</v>
      </c>
      <c r="V2226" s="3" t="s">
        <v>7709</v>
      </c>
      <c r="W2226" s="2">
        <v>240</v>
      </c>
      <c r="X2226" s="2"/>
      <c r="Y2226" s="2"/>
      <c r="Z2226" s="2"/>
      <c r="AA2226" s="2"/>
      <c r="AB2226" s="2"/>
      <c r="AC2226" s="2"/>
      <c r="AD2226" s="2"/>
      <c r="AE2226" s="2"/>
      <c r="AF2226" s="2"/>
      <c r="AG2226" s="2"/>
      <c r="AH2226" s="2"/>
    </row>
    <row r="2227" spans="2:40">
      <c r="B2227" s="26">
        <v>4346</v>
      </c>
      <c r="C2227" s="26" t="str">
        <f t="shared" si="268"/>
        <v>Y</v>
      </c>
      <c r="D2227" s="26" t="b">
        <f t="shared" si="269"/>
        <v>1</v>
      </c>
      <c r="E2227" s="26" t="str">
        <f t="shared" si="270"/>
        <v>Y</v>
      </c>
      <c r="F2227" s="26" t="s">
        <v>11215</v>
      </c>
      <c r="G2227" s="2" t="str">
        <f t="shared" si="271"/>
        <v>ConTab_BOM_KP_Baseplates_4346</v>
      </c>
      <c r="H2227" s="33" t="s">
        <v>481</v>
      </c>
      <c r="I2227" s="16"/>
      <c r="J2227" s="16"/>
      <c r="K2227" s="31" t="s">
        <v>7701</v>
      </c>
      <c r="L2227" s="31" t="s">
        <v>7702</v>
      </c>
      <c r="M2227" s="31" t="s">
        <v>7703</v>
      </c>
      <c r="N2227" s="2" t="s">
        <v>8191</v>
      </c>
      <c r="O2227" s="2" t="s">
        <v>7814</v>
      </c>
      <c r="P2227" s="155" t="s">
        <v>7737</v>
      </c>
      <c r="Q2227" s="2" t="s">
        <v>8046</v>
      </c>
      <c r="R2227" s="2" t="s">
        <v>544</v>
      </c>
      <c r="S2227" s="159" t="s">
        <v>9543</v>
      </c>
      <c r="T2227" s="159">
        <v>2425</v>
      </c>
      <c r="U2227" s="159" t="s">
        <v>107</v>
      </c>
      <c r="V2227" s="3" t="s">
        <v>7709</v>
      </c>
      <c r="W2227" s="2">
        <v>240</v>
      </c>
      <c r="X2227" s="2"/>
      <c r="Y2227" s="2"/>
      <c r="Z2227" s="2"/>
      <c r="AA2227" s="2"/>
      <c r="AB2227" s="2"/>
      <c r="AC2227" s="2"/>
      <c r="AD2227" s="2"/>
      <c r="AE2227" s="2"/>
      <c r="AF2227" s="2"/>
      <c r="AG2227" s="2"/>
      <c r="AH2227" s="2"/>
      <c r="AM2227" s="2"/>
      <c r="AN2227" s="2"/>
    </row>
    <row r="2228" spans="2:40">
      <c r="B2228" s="26">
        <v>4347</v>
      </c>
      <c r="C2228" s="26" t="str">
        <f t="shared" si="268"/>
        <v>Y</v>
      </c>
      <c r="D2228" s="26" t="b">
        <f t="shared" si="269"/>
        <v>1</v>
      </c>
      <c r="E2228" s="26" t="str">
        <f t="shared" si="270"/>
        <v>Y</v>
      </c>
      <c r="F2228" s="26" t="s">
        <v>11216</v>
      </c>
      <c r="G2228" s="2" t="str">
        <f t="shared" si="271"/>
        <v>ConTab_BOM_KP_Baseplates_4347</v>
      </c>
      <c r="H2228" s="33" t="s">
        <v>481</v>
      </c>
      <c r="I2228" s="16"/>
      <c r="J2228" s="16"/>
      <c r="K2228" s="31" t="s">
        <v>7701</v>
      </c>
      <c r="L2228" s="31" t="s">
        <v>7702</v>
      </c>
      <c r="M2228" s="31" t="s">
        <v>7703</v>
      </c>
      <c r="N2228" s="2" t="s">
        <v>8695</v>
      </c>
      <c r="O2228" s="2" t="s">
        <v>7814</v>
      </c>
      <c r="P2228" s="155" t="s">
        <v>7737</v>
      </c>
      <c r="Q2228" s="2" t="s">
        <v>8332</v>
      </c>
      <c r="R2228" s="2" t="s">
        <v>544</v>
      </c>
      <c r="S2228" s="159" t="s">
        <v>9546</v>
      </c>
      <c r="T2228" s="159">
        <v>2562</v>
      </c>
      <c r="U2228" s="159" t="s">
        <v>107</v>
      </c>
      <c r="V2228" s="3" t="s">
        <v>7709</v>
      </c>
      <c r="W2228" s="2">
        <v>270</v>
      </c>
      <c r="X2228" s="2"/>
      <c r="Y2228" s="2"/>
      <c r="Z2228" s="2"/>
      <c r="AA2228" s="2"/>
      <c r="AB2228" s="2"/>
      <c r="AC2228" s="2"/>
      <c r="AD2228" s="2"/>
      <c r="AE2228" s="2"/>
      <c r="AF2228" s="2"/>
      <c r="AG2228" s="2"/>
      <c r="AH2228" s="2"/>
      <c r="AM2228" s="2"/>
      <c r="AN2228" s="2"/>
    </row>
    <row r="2229" spans="2:40">
      <c r="B2229" s="26">
        <v>4348</v>
      </c>
      <c r="C2229" s="26" t="str">
        <f t="shared" si="268"/>
        <v>Y</v>
      </c>
      <c r="D2229" s="26" t="b">
        <f t="shared" si="269"/>
        <v>1</v>
      </c>
      <c r="E2229" s="26" t="str">
        <f t="shared" si="270"/>
        <v>Y</v>
      </c>
      <c r="F2229" s="26" t="s">
        <v>11217</v>
      </c>
      <c r="G2229" s="2" t="str">
        <f t="shared" si="271"/>
        <v>ConTab_BOM_KP_Baseplates_4348</v>
      </c>
      <c r="H2229" s="33" t="s">
        <v>481</v>
      </c>
      <c r="I2229" s="16"/>
      <c r="J2229" s="16"/>
      <c r="K2229" s="31" t="s">
        <v>7701</v>
      </c>
      <c r="L2229" s="31" t="s">
        <v>7702</v>
      </c>
      <c r="M2229" s="31" t="s">
        <v>7703</v>
      </c>
      <c r="N2229" s="2" t="s">
        <v>8699</v>
      </c>
      <c r="O2229" s="2" t="s">
        <v>7814</v>
      </c>
      <c r="P2229" s="155" t="s">
        <v>7737</v>
      </c>
      <c r="Q2229" s="2" t="s">
        <v>8332</v>
      </c>
      <c r="R2229" s="2" t="s">
        <v>544</v>
      </c>
      <c r="S2229" s="159" t="s">
        <v>9546</v>
      </c>
      <c r="T2229" s="159">
        <v>2562</v>
      </c>
      <c r="U2229" s="159" t="s">
        <v>107</v>
      </c>
      <c r="V2229" s="3" t="s">
        <v>7709</v>
      </c>
      <c r="W2229" s="2">
        <v>270</v>
      </c>
      <c r="X2229" s="2"/>
      <c r="Y2229" s="2"/>
      <c r="Z2229" s="2"/>
      <c r="AA2229" s="2"/>
      <c r="AB2229" s="2"/>
      <c r="AC2229" s="2"/>
      <c r="AD2229" s="2"/>
      <c r="AE2229" s="2"/>
      <c r="AF2229" s="2"/>
      <c r="AG2229" s="2"/>
      <c r="AH2229" s="2"/>
      <c r="AJ2229" s="2"/>
      <c r="AK2229" s="2"/>
      <c r="AL2229" s="2"/>
      <c r="AM2229" s="2"/>
      <c r="AN2229" s="2"/>
    </row>
    <row r="2230" spans="2:40">
      <c r="B2230" s="26">
        <v>4349</v>
      </c>
      <c r="C2230" s="26" t="str">
        <f t="shared" si="268"/>
        <v>Y</v>
      </c>
      <c r="D2230" s="26" t="b">
        <f t="shared" si="269"/>
        <v>1</v>
      </c>
      <c r="E2230" s="26" t="str">
        <f t="shared" si="270"/>
        <v>Y</v>
      </c>
      <c r="F2230" s="26" t="s">
        <v>11218</v>
      </c>
      <c r="G2230" s="2" t="str">
        <f t="shared" si="271"/>
        <v>ConTab_BOM_KP_Baseplates_4349</v>
      </c>
      <c r="H2230" s="33" t="s">
        <v>481</v>
      </c>
      <c r="I2230" s="16"/>
      <c r="J2230" s="16"/>
      <c r="K2230" s="31" t="s">
        <v>7701</v>
      </c>
      <c r="L2230" s="31" t="s">
        <v>7702</v>
      </c>
      <c r="M2230" s="31" t="s">
        <v>7703</v>
      </c>
      <c r="N2230" s="2" t="s">
        <v>7762</v>
      </c>
      <c r="O2230" s="2" t="s">
        <v>7814</v>
      </c>
      <c r="P2230" s="155" t="s">
        <v>7737</v>
      </c>
      <c r="Q2230" s="2" t="s">
        <v>7757</v>
      </c>
      <c r="R2230" s="2" t="s">
        <v>544</v>
      </c>
      <c r="S2230" s="159" t="s">
        <v>9549</v>
      </c>
      <c r="T2230" s="159">
        <v>2491</v>
      </c>
      <c r="U2230" s="159" t="s">
        <v>107</v>
      </c>
      <c r="V2230" s="3" t="s">
        <v>7709</v>
      </c>
      <c r="W2230" s="2">
        <v>270</v>
      </c>
      <c r="X2230" s="2"/>
      <c r="Y2230" s="2"/>
      <c r="Z2230" s="2"/>
      <c r="AA2230" s="2"/>
      <c r="AB2230" s="2"/>
      <c r="AC2230" s="2"/>
      <c r="AD2230" s="2"/>
      <c r="AE2230" s="2"/>
      <c r="AF2230" s="2"/>
      <c r="AG2230" s="2"/>
      <c r="AH2230" s="2"/>
      <c r="AJ2230" s="2"/>
      <c r="AK2230" s="2"/>
      <c r="AL2230" s="2"/>
      <c r="AM2230" s="2"/>
      <c r="AN2230" s="2"/>
    </row>
    <row r="2231" spans="2:40">
      <c r="B2231" s="26">
        <v>4350</v>
      </c>
      <c r="C2231" s="26" t="str">
        <f t="shared" si="268"/>
        <v>Y</v>
      </c>
      <c r="D2231" s="26" t="b">
        <f t="shared" si="269"/>
        <v>1</v>
      </c>
      <c r="E2231" s="26" t="str">
        <f t="shared" si="270"/>
        <v>Y</v>
      </c>
      <c r="F2231" s="26" t="s">
        <v>11219</v>
      </c>
      <c r="G2231" s="2" t="str">
        <f t="shared" si="271"/>
        <v>ConTab_BOM_KP_Baseplates_4350</v>
      </c>
      <c r="H2231" s="33" t="s">
        <v>481</v>
      </c>
      <c r="I2231" s="16"/>
      <c r="J2231" s="16"/>
      <c r="K2231" s="31" t="s">
        <v>7701</v>
      </c>
      <c r="L2231" s="31" t="s">
        <v>7702</v>
      </c>
      <c r="M2231" s="31" t="s">
        <v>7703</v>
      </c>
      <c r="N2231" s="2" t="s">
        <v>7765</v>
      </c>
      <c r="O2231" s="2" t="s">
        <v>7814</v>
      </c>
      <c r="P2231" s="155" t="s">
        <v>7737</v>
      </c>
      <c r="Q2231" s="2" t="s">
        <v>7757</v>
      </c>
      <c r="R2231" s="2" t="s">
        <v>544</v>
      </c>
      <c r="S2231" s="159" t="s">
        <v>9549</v>
      </c>
      <c r="T2231" s="159">
        <v>2491</v>
      </c>
      <c r="U2231" s="159" t="s">
        <v>107</v>
      </c>
      <c r="V2231" s="3" t="s">
        <v>7709</v>
      </c>
      <c r="W2231" s="2">
        <v>270</v>
      </c>
      <c r="X2231" s="2"/>
      <c r="Y2231" s="2"/>
      <c r="Z2231" s="2"/>
      <c r="AA2231" s="2"/>
      <c r="AB2231" s="2"/>
      <c r="AC2231" s="2"/>
      <c r="AD2231" s="2"/>
      <c r="AE2231" s="2"/>
      <c r="AF2231" s="2"/>
      <c r="AG2231" s="2"/>
      <c r="AI2231" s="2"/>
      <c r="AJ2231" s="2"/>
      <c r="AK2231" s="2"/>
      <c r="AL2231" s="2"/>
      <c r="AM2231" s="2"/>
      <c r="AN2231" s="2"/>
    </row>
    <row r="2232" spans="2:40">
      <c r="B2232" s="26">
        <v>4351</v>
      </c>
      <c r="C2232" s="26" t="str">
        <f t="shared" si="268"/>
        <v>Y</v>
      </c>
      <c r="D2232" s="26" t="b">
        <f t="shared" si="269"/>
        <v>1</v>
      </c>
      <c r="E2232" s="26" t="str">
        <f t="shared" si="270"/>
        <v>Y</v>
      </c>
      <c r="F2232" s="26" t="s">
        <v>11220</v>
      </c>
      <c r="G2232" s="2" t="str">
        <f t="shared" si="271"/>
        <v>ConTab_BOM_KP_Baseplates_4351</v>
      </c>
      <c r="H2232" s="33" t="s">
        <v>481</v>
      </c>
      <c r="I2232" s="16"/>
      <c r="J2232" s="16"/>
      <c r="K2232" s="31" t="s">
        <v>7701</v>
      </c>
      <c r="L2232" s="31" t="s">
        <v>7702</v>
      </c>
      <c r="M2232" s="31" t="s">
        <v>7703</v>
      </c>
      <c r="N2232" s="2" t="s">
        <v>8954</v>
      </c>
      <c r="O2232" s="2" t="s">
        <v>7814</v>
      </c>
      <c r="P2232" s="155" t="s">
        <v>7737</v>
      </c>
      <c r="Q2232" s="2" t="s">
        <v>8975</v>
      </c>
      <c r="R2232" s="2" t="s">
        <v>544</v>
      </c>
      <c r="S2232" s="159" t="s">
        <v>9552</v>
      </c>
      <c r="T2232" s="159">
        <v>3036</v>
      </c>
      <c r="U2232" s="159" t="s">
        <v>107</v>
      </c>
      <c r="V2232" s="3" t="s">
        <v>7709</v>
      </c>
      <c r="W2232" s="2">
        <v>350</v>
      </c>
      <c r="X2232" s="2"/>
      <c r="Y2232" s="2"/>
      <c r="Z2232" s="2"/>
      <c r="AA2232" s="2"/>
      <c r="AB2232" s="2"/>
      <c r="AC2232" s="2"/>
      <c r="AD2232" s="2"/>
      <c r="AE2232" s="2"/>
      <c r="AF2232" s="2"/>
      <c r="AG2232" s="2"/>
      <c r="AI2232" s="2"/>
      <c r="AJ2232" s="2"/>
      <c r="AK2232" s="2"/>
      <c r="AL2232" s="2"/>
      <c r="AM2232" s="2"/>
      <c r="AN2232" s="2"/>
    </row>
    <row r="2233" spans="2:40">
      <c r="B2233" s="26">
        <v>4352</v>
      </c>
      <c r="C2233" s="26" t="str">
        <f t="shared" si="268"/>
        <v>Y</v>
      </c>
      <c r="D2233" s="26" t="b">
        <f t="shared" si="269"/>
        <v>1</v>
      </c>
      <c r="E2233" s="26" t="str">
        <f t="shared" si="270"/>
        <v>Y</v>
      </c>
      <c r="F2233" s="26" t="s">
        <v>11221</v>
      </c>
      <c r="G2233" s="2" t="str">
        <f t="shared" si="271"/>
        <v>ConTab_BOM_KP_Baseplates_4352</v>
      </c>
      <c r="H2233" s="33" t="s">
        <v>481</v>
      </c>
      <c r="I2233" s="16"/>
      <c r="J2233" s="16"/>
      <c r="K2233" s="31" t="s">
        <v>7701</v>
      </c>
      <c r="L2233" s="31" t="s">
        <v>7702</v>
      </c>
      <c r="M2233" s="31" t="s">
        <v>7703</v>
      </c>
      <c r="N2233" s="2" t="s">
        <v>8958</v>
      </c>
      <c r="O2233" s="2" t="s">
        <v>7814</v>
      </c>
      <c r="P2233" s="155" t="s">
        <v>7737</v>
      </c>
      <c r="Q2233" s="2" t="s">
        <v>8975</v>
      </c>
      <c r="R2233" s="2" t="s">
        <v>544</v>
      </c>
      <c r="S2233" s="159" t="s">
        <v>9552</v>
      </c>
      <c r="T2233" s="159">
        <v>3036</v>
      </c>
      <c r="U2233" s="159" t="s">
        <v>107</v>
      </c>
      <c r="V2233" s="3" t="s">
        <v>7709</v>
      </c>
      <c r="W2233" s="2">
        <v>350</v>
      </c>
      <c r="X2233" s="2"/>
      <c r="Y2233" s="2"/>
      <c r="Z2233" s="2"/>
      <c r="AA2233" s="2"/>
      <c r="AB2233" s="2"/>
      <c r="AC2233" s="2"/>
      <c r="AD2233" s="2"/>
      <c r="AE2233" s="2"/>
      <c r="AF2233" s="2"/>
      <c r="AG2233" s="2"/>
      <c r="AI2233" s="2"/>
      <c r="AJ2233" s="2"/>
      <c r="AK2233" s="2"/>
      <c r="AL2233" s="2"/>
      <c r="AM2233" s="2"/>
      <c r="AN2233" s="2"/>
    </row>
    <row r="2234" spans="2:40">
      <c r="B2234" s="26">
        <v>4353</v>
      </c>
      <c r="C2234" s="26" t="str">
        <f t="shared" si="268"/>
        <v>Y</v>
      </c>
      <c r="D2234" s="26" t="b">
        <f t="shared" si="269"/>
        <v>1</v>
      </c>
      <c r="E2234" s="26" t="str">
        <f t="shared" si="270"/>
        <v>Y</v>
      </c>
      <c r="F2234" s="26" t="s">
        <v>11222</v>
      </c>
      <c r="G2234" s="2" t="str">
        <f t="shared" si="271"/>
        <v>ConTab_BOM_KP_Baseplates_4353</v>
      </c>
      <c r="H2234" s="33" t="s">
        <v>481</v>
      </c>
      <c r="I2234" s="16"/>
      <c r="J2234" s="16"/>
      <c r="K2234" s="31" t="s">
        <v>7701</v>
      </c>
      <c r="L2234" s="31" t="s">
        <v>7702</v>
      </c>
      <c r="M2234" s="31" t="s">
        <v>7703</v>
      </c>
      <c r="N2234" s="2" t="s">
        <v>8326</v>
      </c>
      <c r="O2234" s="2" t="s">
        <v>7814</v>
      </c>
      <c r="P2234" s="155" t="s">
        <v>7737</v>
      </c>
      <c r="Q2234" s="2" t="s">
        <v>8332</v>
      </c>
      <c r="R2234" s="2" t="s">
        <v>544</v>
      </c>
      <c r="S2234" s="159" t="s">
        <v>9555</v>
      </c>
      <c r="T2234" s="159">
        <v>2901</v>
      </c>
      <c r="U2234" s="159" t="s">
        <v>107</v>
      </c>
      <c r="V2234" s="3" t="s">
        <v>7709</v>
      </c>
      <c r="W2234" s="2">
        <v>350</v>
      </c>
      <c r="X2234" s="2"/>
      <c r="Y2234" s="2"/>
      <c r="Z2234" s="2"/>
      <c r="AA2234" s="2"/>
      <c r="AB2234" s="2"/>
      <c r="AC2234" s="2"/>
      <c r="AD2234" s="2"/>
      <c r="AE2234" s="2"/>
      <c r="AF2234" s="2"/>
      <c r="AG2234" s="2"/>
      <c r="AI2234" s="2"/>
      <c r="AJ2234" s="2"/>
      <c r="AK2234" s="2"/>
      <c r="AL2234" s="2"/>
      <c r="AM2234" s="2"/>
      <c r="AN2234" s="2"/>
    </row>
    <row r="2235" spans="2:40">
      <c r="B2235" s="26">
        <v>4354</v>
      </c>
      <c r="C2235" s="26" t="str">
        <f t="shared" si="268"/>
        <v>Y</v>
      </c>
      <c r="D2235" s="26" t="b">
        <f t="shared" si="269"/>
        <v>1</v>
      </c>
      <c r="E2235" s="26" t="str">
        <f t="shared" si="270"/>
        <v>Y</v>
      </c>
      <c r="F2235" s="26" t="s">
        <v>11223</v>
      </c>
      <c r="G2235" s="2" t="str">
        <f t="shared" si="271"/>
        <v>ConTab_BOM_KP_Baseplates_4354</v>
      </c>
      <c r="H2235" s="33" t="s">
        <v>481</v>
      </c>
      <c r="I2235" s="16"/>
      <c r="J2235" s="16"/>
      <c r="K2235" s="31" t="s">
        <v>7701</v>
      </c>
      <c r="L2235" s="31" t="s">
        <v>7702</v>
      </c>
      <c r="M2235" s="31" t="s">
        <v>7703</v>
      </c>
      <c r="N2235" s="2" t="s">
        <v>8329</v>
      </c>
      <c r="O2235" s="2" t="s">
        <v>7814</v>
      </c>
      <c r="P2235" s="155" t="s">
        <v>7737</v>
      </c>
      <c r="Q2235" s="2" t="s">
        <v>8332</v>
      </c>
      <c r="R2235" s="2" t="s">
        <v>544</v>
      </c>
      <c r="S2235" s="159" t="s">
        <v>9555</v>
      </c>
      <c r="T2235" s="159">
        <v>2901</v>
      </c>
      <c r="U2235" s="159" t="s">
        <v>107</v>
      </c>
      <c r="V2235" s="3" t="s">
        <v>7709</v>
      </c>
      <c r="W2235" s="2">
        <v>350</v>
      </c>
      <c r="X2235" s="2"/>
      <c r="Y2235" s="2"/>
      <c r="Z2235" s="2"/>
      <c r="AA2235" s="2"/>
      <c r="AB2235" s="2"/>
      <c r="AC2235" s="2"/>
      <c r="AD2235" s="2"/>
      <c r="AE2235" s="2"/>
      <c r="AF2235" s="2"/>
      <c r="AG2235" s="2"/>
      <c r="AI2235" s="2"/>
      <c r="AJ2235" s="2"/>
      <c r="AK2235" s="2"/>
      <c r="AL2235" s="2"/>
      <c r="AM2235" s="2"/>
      <c r="AN2235" s="2"/>
    </row>
    <row r="2236" spans="2:40">
      <c r="B2236" s="26">
        <v>4355</v>
      </c>
      <c r="C2236" s="26" t="str">
        <f t="shared" si="268"/>
        <v>Y</v>
      </c>
      <c r="D2236" s="26" t="b">
        <f t="shared" si="269"/>
        <v>1</v>
      </c>
      <c r="E2236" s="26" t="str">
        <f t="shared" si="270"/>
        <v>Y</v>
      </c>
      <c r="F2236" s="26" t="s">
        <v>11224</v>
      </c>
      <c r="G2236" s="2" t="str">
        <f t="shared" si="271"/>
        <v>ConTab_BOM_KP_Baseplates_4355</v>
      </c>
      <c r="H2236" s="33" t="s">
        <v>481</v>
      </c>
      <c r="I2236" s="16"/>
      <c r="J2236" s="16"/>
      <c r="K2236" s="31" t="s">
        <v>7701</v>
      </c>
      <c r="L2236" s="31" t="s">
        <v>7702</v>
      </c>
      <c r="M2236" s="31" t="s">
        <v>7703</v>
      </c>
      <c r="N2236" s="2" t="s">
        <v>8982</v>
      </c>
      <c r="O2236" s="2" t="s">
        <v>7814</v>
      </c>
      <c r="P2236" s="155" t="s">
        <v>7737</v>
      </c>
      <c r="Q2236" s="2" t="s">
        <v>8983</v>
      </c>
      <c r="R2236" s="2" t="s">
        <v>544</v>
      </c>
      <c r="S2236" s="159" t="s">
        <v>9558</v>
      </c>
      <c r="T2236" s="159">
        <v>4397</v>
      </c>
      <c r="U2236" s="159" t="s">
        <v>107</v>
      </c>
      <c r="V2236" s="3" t="s">
        <v>7709</v>
      </c>
      <c r="W2236" s="2">
        <v>420</v>
      </c>
      <c r="X2236" s="2"/>
      <c r="Y2236" s="2"/>
      <c r="Z2236" s="2"/>
      <c r="AA2236" s="2"/>
      <c r="AB2236" s="2"/>
      <c r="AC2236" s="2"/>
      <c r="AD2236" s="2"/>
      <c r="AE2236" s="2"/>
      <c r="AF2236" s="2"/>
      <c r="AG2236" s="2"/>
      <c r="AI2236" s="2"/>
      <c r="AJ2236" s="2"/>
      <c r="AK2236" s="2"/>
      <c r="AL2236" s="2"/>
      <c r="AM2236" s="2"/>
      <c r="AN2236" s="2"/>
    </row>
    <row r="2237" spans="2:40">
      <c r="B2237" s="26">
        <v>4356</v>
      </c>
      <c r="C2237" s="26" t="str">
        <f t="shared" si="268"/>
        <v>Y</v>
      </c>
      <c r="D2237" s="26" t="b">
        <f t="shared" si="269"/>
        <v>1</v>
      </c>
      <c r="E2237" s="26" t="str">
        <f t="shared" si="270"/>
        <v>Y</v>
      </c>
      <c r="F2237" s="26" t="s">
        <v>11225</v>
      </c>
      <c r="G2237" s="2" t="str">
        <f t="shared" si="271"/>
        <v>ConTab_BOM_KP_Baseplates_4356</v>
      </c>
      <c r="H2237" s="33" t="s">
        <v>481</v>
      </c>
      <c r="I2237" s="16"/>
      <c r="J2237" s="16"/>
      <c r="K2237" s="31" t="s">
        <v>7701</v>
      </c>
      <c r="L2237" s="31" t="s">
        <v>7702</v>
      </c>
      <c r="M2237" s="31" t="s">
        <v>7703</v>
      </c>
      <c r="N2237" s="2" t="s">
        <v>8986</v>
      </c>
      <c r="O2237" s="2" t="s">
        <v>7814</v>
      </c>
      <c r="P2237" s="155" t="s">
        <v>7737</v>
      </c>
      <c r="Q2237" s="2" t="s">
        <v>8983</v>
      </c>
      <c r="R2237" s="2" t="s">
        <v>544</v>
      </c>
      <c r="S2237" s="159" t="s">
        <v>9560</v>
      </c>
      <c r="T2237" s="159">
        <v>4397</v>
      </c>
      <c r="U2237" s="159" t="s">
        <v>107</v>
      </c>
      <c r="V2237" s="3" t="s">
        <v>7709</v>
      </c>
      <c r="W2237" s="2">
        <v>420</v>
      </c>
      <c r="X2237" s="2"/>
      <c r="Y2237" s="2"/>
      <c r="Z2237" s="2"/>
      <c r="AA2237" s="2"/>
      <c r="AB2237" s="2"/>
      <c r="AC2237" s="2"/>
      <c r="AD2237" s="2"/>
      <c r="AE2237" s="2"/>
      <c r="AF2237" s="2"/>
      <c r="AG2237" s="2"/>
      <c r="AI2237" s="2"/>
      <c r="AJ2237" s="2"/>
      <c r="AK2237" s="2"/>
      <c r="AL2237" s="2"/>
    </row>
    <row r="2238" spans="2:40">
      <c r="B2238" s="26">
        <v>4357</v>
      </c>
      <c r="C2238" s="26" t="str">
        <f t="shared" si="268"/>
        <v>Y</v>
      </c>
      <c r="D2238" s="26" t="b">
        <f t="shared" si="269"/>
        <v>1</v>
      </c>
      <c r="E2238" s="26" t="str">
        <f t="shared" si="270"/>
        <v>Y</v>
      </c>
      <c r="F2238" s="26" t="s">
        <v>11226</v>
      </c>
      <c r="G2238" s="2" t="str">
        <f t="shared" si="271"/>
        <v>ConTab_BOM_KP_Baseplates_4357</v>
      </c>
      <c r="H2238" s="33" t="s">
        <v>481</v>
      </c>
      <c r="I2238" s="16"/>
      <c r="J2238" s="16"/>
      <c r="K2238" s="31" t="s">
        <v>7701</v>
      </c>
      <c r="L2238" s="31" t="s">
        <v>7702</v>
      </c>
      <c r="M2238" s="31" t="s">
        <v>7703</v>
      </c>
      <c r="N2238" s="2" t="s">
        <v>8331</v>
      </c>
      <c r="O2238" s="2" t="s">
        <v>7814</v>
      </c>
      <c r="P2238" s="155" t="s">
        <v>7737</v>
      </c>
      <c r="Q2238" s="2" t="s">
        <v>8332</v>
      </c>
      <c r="R2238" s="2" t="s">
        <v>544</v>
      </c>
      <c r="S2238" s="159" t="s">
        <v>9562</v>
      </c>
      <c r="T2238" s="159">
        <v>4397</v>
      </c>
      <c r="U2238" s="159" t="s">
        <v>107</v>
      </c>
      <c r="V2238" s="3" t="s">
        <v>7709</v>
      </c>
      <c r="W2238" s="2">
        <v>420</v>
      </c>
      <c r="X2238" s="2"/>
      <c r="Y2238" s="2"/>
      <c r="Z2238" s="2"/>
      <c r="AA2238" s="2"/>
      <c r="AB2238" s="2"/>
      <c r="AC2238" s="2"/>
      <c r="AD2238" s="2"/>
      <c r="AE2238" s="2"/>
      <c r="AF2238" s="2"/>
      <c r="AG2238" s="2"/>
      <c r="AI2238" s="2"/>
      <c r="AJ2238" s="2"/>
      <c r="AK2238" s="2"/>
      <c r="AL2238" s="2"/>
    </row>
    <row r="2239" spans="2:40">
      <c r="B2239" s="26">
        <v>4358</v>
      </c>
      <c r="C2239" s="26" t="str">
        <f t="shared" si="268"/>
        <v>Y</v>
      </c>
      <c r="D2239" s="26" t="b">
        <f t="shared" si="269"/>
        <v>1</v>
      </c>
      <c r="E2239" s="26" t="str">
        <f t="shared" si="270"/>
        <v>Y</v>
      </c>
      <c r="F2239" s="26" t="s">
        <v>11227</v>
      </c>
      <c r="G2239" s="2" t="str">
        <f t="shared" si="271"/>
        <v>ConTab_BOM_KP_Baseplates_4358</v>
      </c>
      <c r="H2239" s="33" t="s">
        <v>481</v>
      </c>
      <c r="I2239" s="16"/>
      <c r="J2239" s="16"/>
      <c r="K2239" s="31" t="s">
        <v>7701</v>
      </c>
      <c r="L2239" s="31" t="s">
        <v>7702</v>
      </c>
      <c r="M2239" s="31" t="s">
        <v>7703</v>
      </c>
      <c r="N2239" s="2" t="s">
        <v>8335</v>
      </c>
      <c r="O2239" s="2" t="s">
        <v>7814</v>
      </c>
      <c r="P2239" s="155" t="s">
        <v>7737</v>
      </c>
      <c r="Q2239" s="2" t="s">
        <v>8332</v>
      </c>
      <c r="R2239" s="2" t="s">
        <v>544</v>
      </c>
      <c r="S2239" s="159" t="s">
        <v>9564</v>
      </c>
      <c r="T2239" s="159">
        <v>4397</v>
      </c>
      <c r="U2239" s="159" t="s">
        <v>107</v>
      </c>
      <c r="V2239" s="3" t="s">
        <v>7709</v>
      </c>
      <c r="W2239" s="2">
        <v>420</v>
      </c>
      <c r="X2239" s="2"/>
      <c r="Y2239" s="2"/>
      <c r="Z2239" s="2"/>
      <c r="AA2239" s="2"/>
      <c r="AB2239" s="2"/>
      <c r="AC2239" s="2"/>
      <c r="AD2239" s="2"/>
      <c r="AE2239" s="2"/>
      <c r="AF2239" s="2"/>
      <c r="AG2239" s="2"/>
      <c r="AI2239" s="2"/>
    </row>
    <row r="2240" spans="2:40">
      <c r="B2240" s="26">
        <v>4359</v>
      </c>
      <c r="C2240" s="26" t="str">
        <f t="shared" si="268"/>
        <v>Y</v>
      </c>
      <c r="D2240" s="26" t="b">
        <f t="shared" si="269"/>
        <v>1</v>
      </c>
      <c r="E2240" s="26" t="str">
        <f t="shared" si="270"/>
        <v>Y</v>
      </c>
      <c r="F2240" s="26" t="s">
        <v>11228</v>
      </c>
      <c r="G2240" s="2" t="str">
        <f t="shared" si="271"/>
        <v>ConTab_BOM_KP_Baseplates_4359</v>
      </c>
      <c r="H2240" s="33" t="s">
        <v>481</v>
      </c>
      <c r="I2240" s="16"/>
      <c r="J2240" s="16"/>
      <c r="K2240" s="31" t="s">
        <v>7701</v>
      </c>
      <c r="L2240" s="31" t="s">
        <v>7702</v>
      </c>
      <c r="M2240" s="31" t="s">
        <v>7703</v>
      </c>
      <c r="N2240" s="2" t="s">
        <v>9465</v>
      </c>
      <c r="O2240" s="2" t="s">
        <v>7814</v>
      </c>
      <c r="P2240" s="155" t="s">
        <v>7737</v>
      </c>
      <c r="Q2240" s="2" t="s">
        <v>8983</v>
      </c>
      <c r="R2240" s="2" t="s">
        <v>544</v>
      </c>
      <c r="S2240" s="159" t="s">
        <v>9566</v>
      </c>
      <c r="T2240" s="159">
        <v>4943</v>
      </c>
      <c r="U2240" s="159" t="s">
        <v>107</v>
      </c>
      <c r="V2240" s="3" t="s">
        <v>7709</v>
      </c>
      <c r="W2240" s="2">
        <v>600</v>
      </c>
      <c r="X2240" s="2"/>
      <c r="Y2240" s="2"/>
      <c r="Z2240" s="2"/>
      <c r="AA2240" s="2"/>
      <c r="AB2240" s="2"/>
      <c r="AC2240" s="2"/>
      <c r="AD2240" s="2"/>
      <c r="AE2240" s="2"/>
      <c r="AF2240" s="2"/>
      <c r="AG2240" s="2"/>
      <c r="AI2240" s="2"/>
    </row>
    <row r="2241" spans="2:33">
      <c r="B2241" s="26">
        <v>4360</v>
      </c>
      <c r="C2241" s="26" t="str">
        <f t="shared" si="268"/>
        <v>Y</v>
      </c>
      <c r="D2241" s="26" t="b">
        <f t="shared" si="269"/>
        <v>0</v>
      </c>
      <c r="E2241" s="26" t="str">
        <f t="shared" si="270"/>
        <v>N</v>
      </c>
      <c r="F2241" s="26" t="s">
        <v>11229</v>
      </c>
      <c r="G2241" s="2" t="str">
        <f t="shared" si="271"/>
        <v/>
      </c>
      <c r="H2241" s="33" t="s">
        <v>481</v>
      </c>
      <c r="I2241" s="16"/>
      <c r="J2241" s="16"/>
      <c r="K2241" s="31" t="s">
        <v>7701</v>
      </c>
      <c r="L2241" s="31" t="s">
        <v>7702</v>
      </c>
      <c r="M2241" s="31" t="s">
        <v>7703</v>
      </c>
      <c r="N2241" s="2" t="s">
        <v>7725</v>
      </c>
      <c r="O2241" s="2" t="s">
        <v>7814</v>
      </c>
      <c r="P2241" s="155" t="s">
        <v>7767</v>
      </c>
      <c r="Q2241" s="2" t="s">
        <v>7780</v>
      </c>
      <c r="R2241" s="2" t="s">
        <v>544</v>
      </c>
      <c r="S2241" s="159" t="s">
        <v>9568</v>
      </c>
      <c r="T2241" s="159">
        <v>2697</v>
      </c>
      <c r="U2241" s="159" t="s">
        <v>107</v>
      </c>
      <c r="V2241" s="3" t="s">
        <v>7709</v>
      </c>
      <c r="W2241" s="2">
        <v>140</v>
      </c>
      <c r="X2241" s="2"/>
      <c r="Y2241" s="2"/>
      <c r="Z2241" s="2"/>
      <c r="AA2241" s="2"/>
      <c r="AB2241" s="2"/>
      <c r="AC2241" s="2"/>
      <c r="AD2241" s="2"/>
      <c r="AE2241" s="2"/>
      <c r="AF2241" s="2"/>
      <c r="AG2241" s="2"/>
    </row>
    <row r="2242" spans="2:33">
      <c r="B2242" s="26">
        <v>4361</v>
      </c>
      <c r="C2242" s="26" t="str">
        <f t="shared" si="268"/>
        <v>Y</v>
      </c>
      <c r="D2242" s="26" t="b">
        <f t="shared" si="269"/>
        <v>0</v>
      </c>
      <c r="E2242" s="26" t="str">
        <f t="shared" si="270"/>
        <v>N</v>
      </c>
      <c r="F2242" s="26" t="s">
        <v>11230</v>
      </c>
      <c r="G2242" s="2" t="str">
        <f t="shared" si="271"/>
        <v/>
      </c>
      <c r="H2242" s="33" t="s">
        <v>481</v>
      </c>
      <c r="I2242" s="16"/>
      <c r="J2242" s="16"/>
      <c r="K2242" s="31" t="s">
        <v>7701</v>
      </c>
      <c r="L2242" s="31" t="s">
        <v>7702</v>
      </c>
      <c r="M2242" s="31" t="s">
        <v>7703</v>
      </c>
      <c r="N2242" s="2" t="s">
        <v>7729</v>
      </c>
      <c r="O2242" s="2" t="s">
        <v>7814</v>
      </c>
      <c r="P2242" s="155" t="s">
        <v>7767</v>
      </c>
      <c r="Q2242" s="2" t="s">
        <v>7780</v>
      </c>
      <c r="R2242" s="2" t="s">
        <v>544</v>
      </c>
      <c r="S2242" s="159" t="s">
        <v>9568</v>
      </c>
      <c r="T2242" s="159">
        <v>2697</v>
      </c>
      <c r="U2242" s="159" t="s">
        <v>107</v>
      </c>
      <c r="V2242" s="3" t="s">
        <v>7709</v>
      </c>
      <c r="W2242" s="2">
        <v>140</v>
      </c>
      <c r="X2242" s="2"/>
      <c r="Y2242" s="2"/>
      <c r="Z2242" s="2"/>
      <c r="AA2242" s="2"/>
      <c r="AB2242" s="2"/>
      <c r="AC2242" s="2"/>
      <c r="AD2242" s="2"/>
      <c r="AE2242" s="2"/>
      <c r="AF2242" s="2"/>
      <c r="AG2242" s="2"/>
    </row>
    <row r="2243" spans="2:33">
      <c r="B2243" s="26">
        <v>4362</v>
      </c>
      <c r="C2243" s="26" t="str">
        <f t="shared" si="268"/>
        <v>Y</v>
      </c>
      <c r="D2243" s="26" t="b">
        <f t="shared" si="269"/>
        <v>0</v>
      </c>
      <c r="E2243" s="26" t="str">
        <f t="shared" si="270"/>
        <v>N</v>
      </c>
      <c r="F2243" s="26" t="s">
        <v>11231</v>
      </c>
      <c r="G2243" s="2" t="str">
        <f t="shared" si="271"/>
        <v/>
      </c>
      <c r="H2243" s="33" t="s">
        <v>481</v>
      </c>
      <c r="I2243" s="16"/>
      <c r="J2243" s="16"/>
      <c r="K2243" s="31" t="s">
        <v>7701</v>
      </c>
      <c r="L2243" s="31" t="s">
        <v>7702</v>
      </c>
      <c r="M2243" s="31" t="s">
        <v>7703</v>
      </c>
      <c r="N2243" s="2" t="s">
        <v>7900</v>
      </c>
      <c r="O2243" s="2" t="s">
        <v>7814</v>
      </c>
      <c r="P2243" s="155" t="s">
        <v>7767</v>
      </c>
      <c r="Q2243" s="2" t="s">
        <v>8214</v>
      </c>
      <c r="R2243" s="2" t="s">
        <v>544</v>
      </c>
      <c r="S2243" s="159" t="s">
        <v>9571</v>
      </c>
      <c r="T2243" s="159">
        <v>2835</v>
      </c>
      <c r="U2243" s="159" t="s">
        <v>107</v>
      </c>
      <c r="V2243" s="3" t="s">
        <v>7709</v>
      </c>
      <c r="W2243" s="2">
        <v>205</v>
      </c>
      <c r="X2243" s="2"/>
      <c r="Y2243" s="2"/>
      <c r="Z2243" s="2"/>
      <c r="AA2243" s="2"/>
      <c r="AB2243" s="2"/>
      <c r="AC2243" s="2"/>
      <c r="AD2243" s="2"/>
      <c r="AE2243" s="2"/>
      <c r="AF2243" s="2"/>
      <c r="AG2243" s="2"/>
    </row>
    <row r="2244" spans="2:33">
      <c r="B2244" s="26">
        <v>4363</v>
      </c>
      <c r="C2244" s="26" t="str">
        <f t="shared" si="268"/>
        <v>Y</v>
      </c>
      <c r="D2244" s="26" t="b">
        <f t="shared" si="269"/>
        <v>0</v>
      </c>
      <c r="E2244" s="26" t="str">
        <f t="shared" si="270"/>
        <v>N</v>
      </c>
      <c r="F2244" s="26" t="s">
        <v>11232</v>
      </c>
      <c r="G2244" s="2" t="str">
        <f t="shared" si="271"/>
        <v/>
      </c>
      <c r="H2244" s="33" t="s">
        <v>481</v>
      </c>
      <c r="I2244" s="16"/>
      <c r="J2244" s="16"/>
      <c r="K2244" s="31" t="s">
        <v>7701</v>
      </c>
      <c r="L2244" s="31" t="s">
        <v>7702</v>
      </c>
      <c r="M2244" s="31" t="s">
        <v>7703</v>
      </c>
      <c r="N2244" s="2" t="s">
        <v>7903</v>
      </c>
      <c r="O2244" s="2" t="s">
        <v>7814</v>
      </c>
      <c r="P2244" s="155" t="s">
        <v>7767</v>
      </c>
      <c r="Q2244" s="2" t="s">
        <v>8214</v>
      </c>
      <c r="R2244" s="2" t="s">
        <v>544</v>
      </c>
      <c r="S2244" s="159" t="s">
        <v>9571</v>
      </c>
      <c r="T2244" s="159">
        <v>2835</v>
      </c>
      <c r="U2244" s="159" t="s">
        <v>107</v>
      </c>
      <c r="V2244" s="3" t="s">
        <v>7709</v>
      </c>
      <c r="W2244" s="2">
        <v>205</v>
      </c>
      <c r="X2244" s="2"/>
      <c r="Y2244" s="2"/>
      <c r="Z2244" s="2"/>
      <c r="AA2244" s="2"/>
      <c r="AB2244" s="2"/>
      <c r="AC2244" s="2"/>
      <c r="AD2244" s="2"/>
      <c r="AE2244" s="2"/>
      <c r="AF2244" s="2"/>
      <c r="AG2244" s="2"/>
    </row>
    <row r="2245" spans="2:33">
      <c r="B2245" s="26">
        <v>4364</v>
      </c>
      <c r="C2245" s="26" t="str">
        <f t="shared" si="268"/>
        <v>Y</v>
      </c>
      <c r="D2245" s="26" t="b">
        <f t="shared" si="269"/>
        <v>0</v>
      </c>
      <c r="E2245" s="26" t="str">
        <f t="shared" si="270"/>
        <v>N</v>
      </c>
      <c r="F2245" s="26" t="s">
        <v>11233</v>
      </c>
      <c r="G2245" s="2" t="str">
        <f t="shared" si="271"/>
        <v/>
      </c>
      <c r="H2245" s="33" t="s">
        <v>481</v>
      </c>
      <c r="I2245" s="16"/>
      <c r="J2245" s="16"/>
      <c r="K2245" s="31" t="s">
        <v>7701</v>
      </c>
      <c r="L2245" s="31" t="s">
        <v>7702</v>
      </c>
      <c r="M2245" s="31" t="s">
        <v>7703</v>
      </c>
      <c r="N2245" s="2" t="s">
        <v>8187</v>
      </c>
      <c r="O2245" s="2" t="s">
        <v>7814</v>
      </c>
      <c r="P2245" s="155" t="s">
        <v>7767</v>
      </c>
      <c r="Q2245" s="2" t="s">
        <v>8218</v>
      </c>
      <c r="R2245" s="2" t="s">
        <v>544</v>
      </c>
      <c r="S2245" s="159" t="s">
        <v>9574</v>
      </c>
      <c r="T2245" s="159">
        <v>2970</v>
      </c>
      <c r="U2245" s="159" t="s">
        <v>107</v>
      </c>
      <c r="V2245" s="3" t="s">
        <v>7709</v>
      </c>
      <c r="W2245" s="2">
        <v>240</v>
      </c>
      <c r="X2245" s="2"/>
      <c r="Y2245" s="2"/>
      <c r="Z2245" s="2"/>
      <c r="AA2245" s="2"/>
      <c r="AB2245" s="2"/>
      <c r="AC2245" s="2"/>
      <c r="AD2245" s="2"/>
      <c r="AE2245" s="2"/>
      <c r="AF2245" s="2"/>
      <c r="AG2245" s="2"/>
    </row>
    <row r="2246" spans="2:33">
      <c r="B2246" s="26">
        <v>4365</v>
      </c>
      <c r="C2246" s="26" t="str">
        <f t="shared" si="268"/>
        <v>Y</v>
      </c>
      <c r="D2246" s="26" t="b">
        <f t="shared" si="269"/>
        <v>0</v>
      </c>
      <c r="E2246" s="26" t="str">
        <f t="shared" si="270"/>
        <v>N</v>
      </c>
      <c r="F2246" s="26" t="s">
        <v>11234</v>
      </c>
      <c r="G2246" s="2" t="str">
        <f t="shared" si="271"/>
        <v/>
      </c>
      <c r="H2246" s="33" t="s">
        <v>481</v>
      </c>
      <c r="I2246" s="16"/>
      <c r="J2246" s="16"/>
      <c r="K2246" s="31" t="s">
        <v>7701</v>
      </c>
      <c r="L2246" s="31" t="s">
        <v>7702</v>
      </c>
      <c r="M2246" s="31" t="s">
        <v>7703</v>
      </c>
      <c r="N2246" s="2" t="s">
        <v>8191</v>
      </c>
      <c r="O2246" s="2" t="s">
        <v>7814</v>
      </c>
      <c r="P2246" s="155" t="s">
        <v>7767</v>
      </c>
      <c r="Q2246" s="2" t="s">
        <v>8218</v>
      </c>
      <c r="R2246" s="2" t="s">
        <v>544</v>
      </c>
      <c r="S2246" s="159" t="s">
        <v>9574</v>
      </c>
      <c r="T2246" s="159">
        <v>2970</v>
      </c>
      <c r="U2246" s="159" t="s">
        <v>107</v>
      </c>
      <c r="V2246" s="3" t="s">
        <v>7709</v>
      </c>
      <c r="W2246" s="2">
        <v>240</v>
      </c>
      <c r="X2246" s="2"/>
      <c r="Y2246" s="2"/>
      <c r="Z2246" s="2"/>
      <c r="AA2246" s="2"/>
      <c r="AB2246" s="2"/>
      <c r="AC2246" s="2"/>
      <c r="AD2246" s="2"/>
      <c r="AE2246" s="2"/>
      <c r="AF2246" s="2"/>
      <c r="AG2246" s="2"/>
    </row>
    <row r="2247" spans="2:33">
      <c r="B2247" s="26">
        <v>4366</v>
      </c>
      <c r="C2247" s="26" t="str">
        <f t="shared" si="268"/>
        <v>Y</v>
      </c>
      <c r="D2247" s="26" t="b">
        <f t="shared" si="269"/>
        <v>0</v>
      </c>
      <c r="E2247" s="26" t="str">
        <f t="shared" si="270"/>
        <v>N</v>
      </c>
      <c r="F2247" s="26" t="s">
        <v>11235</v>
      </c>
      <c r="G2247" s="2" t="str">
        <f t="shared" si="271"/>
        <v/>
      </c>
      <c r="H2247" s="33" t="s">
        <v>481</v>
      </c>
      <c r="I2247" s="16"/>
      <c r="J2247" s="16"/>
      <c r="K2247" s="31" t="s">
        <v>7701</v>
      </c>
      <c r="L2247" s="31" t="s">
        <v>7702</v>
      </c>
      <c r="M2247" s="31" t="s">
        <v>7703</v>
      </c>
      <c r="N2247" s="2" t="s">
        <v>8695</v>
      </c>
      <c r="O2247" s="2" t="s">
        <v>7814</v>
      </c>
      <c r="P2247" s="155" t="s">
        <v>7767</v>
      </c>
      <c r="Q2247" s="2" t="s">
        <v>8729</v>
      </c>
      <c r="R2247" s="2" t="s">
        <v>544</v>
      </c>
      <c r="S2247" s="159" t="s">
        <v>9577</v>
      </c>
      <c r="T2247" s="159">
        <v>3106</v>
      </c>
      <c r="U2247" s="159" t="s">
        <v>107</v>
      </c>
      <c r="V2247" s="3" t="s">
        <v>7709</v>
      </c>
      <c r="W2247" s="2">
        <v>270</v>
      </c>
      <c r="X2247" s="2"/>
      <c r="Y2247" s="2"/>
      <c r="Z2247" s="2"/>
      <c r="AA2247" s="2"/>
      <c r="AB2247" s="2"/>
      <c r="AC2247" s="2"/>
      <c r="AD2247" s="2"/>
      <c r="AE2247" s="2"/>
      <c r="AF2247" s="2"/>
      <c r="AG2247" s="2"/>
    </row>
    <row r="2248" spans="2:33">
      <c r="B2248" s="26">
        <v>4367</v>
      </c>
      <c r="C2248" s="26" t="str">
        <f t="shared" si="268"/>
        <v>Y</v>
      </c>
      <c r="D2248" s="26" t="b">
        <f t="shared" si="269"/>
        <v>0</v>
      </c>
      <c r="E2248" s="26" t="str">
        <f t="shared" si="270"/>
        <v>N</v>
      </c>
      <c r="F2248" s="26" t="s">
        <v>11236</v>
      </c>
      <c r="G2248" s="2" t="str">
        <f t="shared" si="271"/>
        <v/>
      </c>
      <c r="H2248" s="33" t="s">
        <v>481</v>
      </c>
      <c r="I2248" s="16"/>
      <c r="J2248" s="16"/>
      <c r="K2248" s="31" t="s">
        <v>7701</v>
      </c>
      <c r="L2248" s="31" t="s">
        <v>7702</v>
      </c>
      <c r="M2248" s="31" t="s">
        <v>7703</v>
      </c>
      <c r="N2248" s="2" t="s">
        <v>8699</v>
      </c>
      <c r="O2248" s="2" t="s">
        <v>7814</v>
      </c>
      <c r="P2248" s="155" t="s">
        <v>7767</v>
      </c>
      <c r="Q2248" s="2" t="s">
        <v>8729</v>
      </c>
      <c r="R2248" s="2" t="s">
        <v>544</v>
      </c>
      <c r="S2248" s="159" t="s">
        <v>9577</v>
      </c>
      <c r="T2248" s="159">
        <v>3106</v>
      </c>
      <c r="U2248" s="159" t="s">
        <v>107</v>
      </c>
      <c r="V2248" s="3" t="s">
        <v>7709</v>
      </c>
      <c r="W2248" s="2">
        <v>270</v>
      </c>
      <c r="X2248" s="2"/>
      <c r="Y2248" s="2"/>
      <c r="Z2248" s="2"/>
      <c r="AA2248" s="2"/>
      <c r="AB2248" s="2"/>
      <c r="AC2248" s="2"/>
      <c r="AD2248" s="2"/>
      <c r="AE2248" s="2"/>
      <c r="AF2248" s="2"/>
      <c r="AG2248" s="2"/>
    </row>
    <row r="2249" spans="2:33">
      <c r="B2249" s="26">
        <v>4368</v>
      </c>
      <c r="C2249" s="26" t="str">
        <f t="shared" si="268"/>
        <v>Y</v>
      </c>
      <c r="D2249" s="26" t="b">
        <f t="shared" si="269"/>
        <v>0</v>
      </c>
      <c r="E2249" s="26" t="str">
        <f t="shared" si="270"/>
        <v>N</v>
      </c>
      <c r="F2249" s="26" t="s">
        <v>11237</v>
      </c>
      <c r="G2249" s="2" t="str">
        <f t="shared" si="271"/>
        <v/>
      </c>
      <c r="H2249" s="33" t="s">
        <v>481</v>
      </c>
      <c r="I2249" s="16"/>
      <c r="J2249" s="16"/>
      <c r="K2249" s="31" t="s">
        <v>7701</v>
      </c>
      <c r="L2249" s="31" t="s">
        <v>7702</v>
      </c>
      <c r="M2249" s="31" t="s">
        <v>7703</v>
      </c>
      <c r="N2249" s="2" t="s">
        <v>8954</v>
      </c>
      <c r="O2249" s="2" t="s">
        <v>7814</v>
      </c>
      <c r="P2249" s="155" t="s">
        <v>7767</v>
      </c>
      <c r="Q2249" s="2" t="s">
        <v>9005</v>
      </c>
      <c r="R2249" s="2" t="s">
        <v>544</v>
      </c>
      <c r="S2249" s="159" t="s">
        <v>9580</v>
      </c>
      <c r="T2249" s="159">
        <v>3580</v>
      </c>
      <c r="U2249" s="159" t="s">
        <v>107</v>
      </c>
      <c r="V2249" s="3" t="s">
        <v>7709</v>
      </c>
      <c r="W2249" s="2">
        <v>350</v>
      </c>
      <c r="X2249" s="2"/>
      <c r="Y2249" s="2"/>
      <c r="Z2249" s="2"/>
      <c r="AA2249" s="2"/>
      <c r="AB2249" s="2"/>
      <c r="AC2249" s="2"/>
      <c r="AD2249" s="2"/>
      <c r="AE2249" s="2"/>
      <c r="AF2249" s="2"/>
      <c r="AG2249" s="2"/>
    </row>
    <row r="2250" spans="2:33">
      <c r="B2250" s="26">
        <v>4369</v>
      </c>
      <c r="C2250" s="26" t="str">
        <f t="shared" si="268"/>
        <v>Y</v>
      </c>
      <c r="D2250" s="26" t="b">
        <f t="shared" si="269"/>
        <v>0</v>
      </c>
      <c r="E2250" s="26" t="str">
        <f t="shared" si="270"/>
        <v>N</v>
      </c>
      <c r="F2250" s="26" t="s">
        <v>11238</v>
      </c>
      <c r="G2250" s="2" t="str">
        <f t="shared" si="271"/>
        <v/>
      </c>
      <c r="H2250" s="33" t="s">
        <v>481</v>
      </c>
      <c r="I2250" s="16"/>
      <c r="J2250" s="16"/>
      <c r="K2250" s="31" t="s">
        <v>7701</v>
      </c>
      <c r="L2250" s="31" t="s">
        <v>7702</v>
      </c>
      <c r="M2250" s="31" t="s">
        <v>7703</v>
      </c>
      <c r="N2250" s="2" t="s">
        <v>8958</v>
      </c>
      <c r="O2250" s="2" t="s">
        <v>7814</v>
      </c>
      <c r="P2250" s="155" t="s">
        <v>7767</v>
      </c>
      <c r="Q2250" s="2" t="s">
        <v>9005</v>
      </c>
      <c r="R2250" s="2" t="s">
        <v>544</v>
      </c>
      <c r="S2250" s="159" t="s">
        <v>9580</v>
      </c>
      <c r="T2250" s="159">
        <v>3580</v>
      </c>
      <c r="U2250" s="159" t="s">
        <v>107</v>
      </c>
      <c r="V2250" s="3" t="s">
        <v>7709</v>
      </c>
      <c r="W2250" s="2">
        <v>350</v>
      </c>
      <c r="X2250" s="2"/>
      <c r="Y2250" s="2"/>
      <c r="Z2250" s="2"/>
      <c r="AA2250" s="2"/>
      <c r="AB2250" s="2"/>
      <c r="AC2250" s="2"/>
      <c r="AD2250" s="2"/>
      <c r="AE2250" s="2"/>
      <c r="AF2250" s="2"/>
      <c r="AG2250" s="2"/>
    </row>
    <row r="2251" spans="2:33">
      <c r="B2251" s="26">
        <v>4370</v>
      </c>
      <c r="C2251" s="26" t="str">
        <f t="shared" si="268"/>
        <v>Y</v>
      </c>
      <c r="D2251" s="26" t="b">
        <f t="shared" si="269"/>
        <v>0</v>
      </c>
      <c r="E2251" s="26" t="str">
        <f t="shared" si="270"/>
        <v>N</v>
      </c>
      <c r="F2251" s="26" t="s">
        <v>11239</v>
      </c>
      <c r="G2251" s="2" t="str">
        <f t="shared" si="271"/>
        <v/>
      </c>
      <c r="H2251" s="33" t="s">
        <v>481</v>
      </c>
      <c r="I2251" s="16"/>
      <c r="J2251" s="16"/>
      <c r="K2251" s="31" t="s">
        <v>7701</v>
      </c>
      <c r="L2251" s="31" t="s">
        <v>7702</v>
      </c>
      <c r="M2251" s="31" t="s">
        <v>7703</v>
      </c>
      <c r="N2251" s="2" t="s">
        <v>8982</v>
      </c>
      <c r="O2251" s="2" t="s">
        <v>7814</v>
      </c>
      <c r="P2251" s="155" t="s">
        <v>7767</v>
      </c>
      <c r="Q2251" s="2" t="s">
        <v>9005</v>
      </c>
      <c r="R2251" s="2" t="s">
        <v>544</v>
      </c>
      <c r="S2251" s="159" t="s">
        <v>9583</v>
      </c>
      <c r="T2251" s="159">
        <v>4943</v>
      </c>
      <c r="U2251" s="159" t="s">
        <v>107</v>
      </c>
      <c r="V2251" s="3" t="s">
        <v>7709</v>
      </c>
      <c r="W2251" s="2">
        <v>420</v>
      </c>
      <c r="X2251" s="2"/>
      <c r="Y2251" s="2"/>
      <c r="Z2251" s="2"/>
      <c r="AA2251" s="2"/>
      <c r="AB2251" s="2"/>
      <c r="AC2251" s="2"/>
      <c r="AD2251" s="2"/>
      <c r="AE2251" s="2"/>
      <c r="AF2251" s="2"/>
      <c r="AG2251" s="2"/>
    </row>
    <row r="2252" spans="2:33">
      <c r="B2252" s="26">
        <v>4371</v>
      </c>
      <c r="C2252" s="26" t="str">
        <f t="shared" si="268"/>
        <v>Y</v>
      </c>
      <c r="D2252" s="26" t="b">
        <f t="shared" si="269"/>
        <v>0</v>
      </c>
      <c r="E2252" s="26" t="str">
        <f t="shared" si="270"/>
        <v>N</v>
      </c>
      <c r="F2252" s="26" t="s">
        <v>11240</v>
      </c>
      <c r="G2252" s="2" t="str">
        <f t="shared" si="271"/>
        <v/>
      </c>
      <c r="H2252" s="33" t="s">
        <v>481</v>
      </c>
      <c r="I2252" s="16"/>
      <c r="J2252" s="16"/>
      <c r="K2252" s="31" t="s">
        <v>7701</v>
      </c>
      <c r="L2252" s="31" t="s">
        <v>7702</v>
      </c>
      <c r="M2252" s="31" t="s">
        <v>7703</v>
      </c>
      <c r="N2252" s="2" t="s">
        <v>8986</v>
      </c>
      <c r="O2252" s="2" t="s">
        <v>7814</v>
      </c>
      <c r="P2252" s="155" t="s">
        <v>7767</v>
      </c>
      <c r="Q2252" s="2" t="s">
        <v>9005</v>
      </c>
      <c r="R2252" s="2" t="s">
        <v>544</v>
      </c>
      <c r="S2252" s="159" t="s">
        <v>9585</v>
      </c>
      <c r="T2252" s="159">
        <v>4943</v>
      </c>
      <c r="U2252" s="159" t="s">
        <v>107</v>
      </c>
      <c r="V2252" s="3" t="s">
        <v>7709</v>
      </c>
      <c r="W2252" s="2">
        <v>420</v>
      </c>
      <c r="X2252" s="2"/>
      <c r="Y2252" s="2"/>
      <c r="Z2252" s="2"/>
      <c r="AA2252" s="2"/>
      <c r="AB2252" s="2"/>
      <c r="AC2252" s="2"/>
      <c r="AD2252" s="2"/>
      <c r="AE2252" s="2"/>
      <c r="AF2252" s="2"/>
      <c r="AG2252" s="2"/>
    </row>
    <row r="2253" spans="2:33">
      <c r="B2253" s="26">
        <v>4372</v>
      </c>
      <c r="C2253" s="26" t="str">
        <f t="shared" si="268"/>
        <v>Y</v>
      </c>
      <c r="D2253" s="26" t="b">
        <f t="shared" si="269"/>
        <v>0</v>
      </c>
      <c r="E2253" s="26" t="str">
        <f t="shared" si="270"/>
        <v>N</v>
      </c>
      <c r="F2253" s="26" t="s">
        <v>11241</v>
      </c>
      <c r="G2253" s="2" t="str">
        <f t="shared" si="271"/>
        <v/>
      </c>
      <c r="H2253" s="33" t="s">
        <v>481</v>
      </c>
      <c r="I2253" s="16"/>
      <c r="J2253" s="16"/>
      <c r="K2253" s="31" t="s">
        <v>7701</v>
      </c>
      <c r="L2253" s="31" t="s">
        <v>7702</v>
      </c>
      <c r="M2253" s="31" t="s">
        <v>7703</v>
      </c>
      <c r="N2253" s="2" t="s">
        <v>7725</v>
      </c>
      <c r="O2253" s="2" t="s">
        <v>7814</v>
      </c>
      <c r="P2253" s="155" t="s">
        <v>7788</v>
      </c>
      <c r="Q2253" s="2" t="s">
        <v>7807</v>
      </c>
      <c r="R2253" s="2" t="s">
        <v>544</v>
      </c>
      <c r="S2253" s="159" t="s">
        <v>9587</v>
      </c>
      <c r="T2253" s="159">
        <v>2697</v>
      </c>
      <c r="U2253" s="159" t="s">
        <v>107</v>
      </c>
      <c r="V2253" s="3" t="s">
        <v>7709</v>
      </c>
      <c r="W2253" s="2">
        <v>140</v>
      </c>
      <c r="X2253" s="2"/>
      <c r="Y2253" s="2"/>
      <c r="Z2253" s="2"/>
      <c r="AA2253" s="2"/>
      <c r="AB2253" s="2"/>
      <c r="AC2253" s="2"/>
      <c r="AD2253" s="2"/>
      <c r="AE2253" s="2"/>
      <c r="AF2253" s="2"/>
      <c r="AG2253" s="2"/>
    </row>
    <row r="2254" spans="2:33">
      <c r="B2254" s="26">
        <v>4373</v>
      </c>
      <c r="C2254" s="26" t="str">
        <f t="shared" si="268"/>
        <v>Y</v>
      </c>
      <c r="D2254" s="26" t="b">
        <f t="shared" si="269"/>
        <v>0</v>
      </c>
      <c r="E2254" s="26" t="str">
        <f t="shared" si="270"/>
        <v>N</v>
      </c>
      <c r="F2254" s="26" t="s">
        <v>11242</v>
      </c>
      <c r="G2254" s="2" t="str">
        <f t="shared" si="271"/>
        <v/>
      </c>
      <c r="H2254" s="33" t="s">
        <v>481</v>
      </c>
      <c r="I2254" s="16"/>
      <c r="J2254" s="16"/>
      <c r="K2254" s="31" t="s">
        <v>7701</v>
      </c>
      <c r="L2254" s="31" t="s">
        <v>7702</v>
      </c>
      <c r="M2254" s="31" t="s">
        <v>7703</v>
      </c>
      <c r="N2254" s="2" t="s">
        <v>7729</v>
      </c>
      <c r="O2254" s="2" t="s">
        <v>7814</v>
      </c>
      <c r="P2254" s="155" t="s">
        <v>7788</v>
      </c>
      <c r="Q2254" s="2" t="s">
        <v>7807</v>
      </c>
      <c r="R2254" s="2" t="s">
        <v>544</v>
      </c>
      <c r="S2254" s="159" t="s">
        <v>9587</v>
      </c>
      <c r="T2254" s="159">
        <v>2697</v>
      </c>
      <c r="U2254" s="159" t="s">
        <v>107</v>
      </c>
      <c r="V2254" s="3" t="s">
        <v>7709</v>
      </c>
      <c r="W2254" s="2">
        <v>140</v>
      </c>
      <c r="X2254" s="2"/>
      <c r="Y2254" s="2"/>
      <c r="Z2254" s="2"/>
      <c r="AA2254" s="2"/>
      <c r="AB2254" s="2"/>
      <c r="AC2254" s="2"/>
      <c r="AD2254" s="2"/>
      <c r="AE2254" s="2"/>
      <c r="AF2254" s="2"/>
      <c r="AG2254" s="2"/>
    </row>
    <row r="2255" spans="2:33">
      <c r="B2255" s="26">
        <v>4374</v>
      </c>
      <c r="C2255" s="26" t="str">
        <f t="shared" si="268"/>
        <v>Y</v>
      </c>
      <c r="D2255" s="26" t="b">
        <f t="shared" si="269"/>
        <v>0</v>
      </c>
      <c r="E2255" s="26" t="str">
        <f t="shared" si="270"/>
        <v>N</v>
      </c>
      <c r="F2255" s="26" t="s">
        <v>11243</v>
      </c>
      <c r="G2255" s="2" t="str">
        <f t="shared" si="271"/>
        <v/>
      </c>
      <c r="H2255" s="33" t="s">
        <v>481</v>
      </c>
      <c r="I2255" s="16"/>
      <c r="J2255" s="16"/>
      <c r="K2255" s="31" t="s">
        <v>7701</v>
      </c>
      <c r="L2255" s="31" t="s">
        <v>7702</v>
      </c>
      <c r="M2255" s="31" t="s">
        <v>7703</v>
      </c>
      <c r="N2255" s="2" t="s">
        <v>7900</v>
      </c>
      <c r="O2255" s="2" t="s">
        <v>7814</v>
      </c>
      <c r="P2255" s="155" t="s">
        <v>7788</v>
      </c>
      <c r="Q2255" s="2" t="s">
        <v>7807</v>
      </c>
      <c r="R2255" s="2" t="s">
        <v>544</v>
      </c>
      <c r="S2255" s="159" t="s">
        <v>9590</v>
      </c>
      <c r="T2255" s="159">
        <v>2835</v>
      </c>
      <c r="U2255" s="159" t="s">
        <v>107</v>
      </c>
      <c r="V2255" s="3" t="s">
        <v>7709</v>
      </c>
      <c r="W2255" s="2">
        <v>205</v>
      </c>
      <c r="X2255" s="2"/>
      <c r="Y2255" s="2"/>
      <c r="Z2255" s="2"/>
      <c r="AA2255" s="2"/>
      <c r="AB2255" s="2"/>
      <c r="AC2255" s="2"/>
      <c r="AD2255" s="2"/>
      <c r="AE2255" s="2"/>
      <c r="AF2255" s="2"/>
      <c r="AG2255" s="2"/>
    </row>
    <row r="2256" spans="2:33">
      <c r="B2256" s="26">
        <v>4375</v>
      </c>
      <c r="C2256" s="26" t="str">
        <f t="shared" si="268"/>
        <v>Y</v>
      </c>
      <c r="D2256" s="26" t="b">
        <f t="shared" si="269"/>
        <v>0</v>
      </c>
      <c r="E2256" s="26" t="str">
        <f t="shared" si="270"/>
        <v>N</v>
      </c>
      <c r="F2256" s="26" t="s">
        <v>11244</v>
      </c>
      <c r="G2256" s="2" t="str">
        <f t="shared" si="271"/>
        <v/>
      </c>
      <c r="H2256" s="33" t="s">
        <v>481</v>
      </c>
      <c r="I2256" s="16"/>
      <c r="J2256" s="16"/>
      <c r="K2256" s="31" t="s">
        <v>7701</v>
      </c>
      <c r="L2256" s="31" t="s">
        <v>7702</v>
      </c>
      <c r="M2256" s="31" t="s">
        <v>7703</v>
      </c>
      <c r="N2256" s="2" t="s">
        <v>7903</v>
      </c>
      <c r="O2256" s="2" t="s">
        <v>7814</v>
      </c>
      <c r="P2256" s="155" t="s">
        <v>7788</v>
      </c>
      <c r="Q2256" s="2" t="s">
        <v>7807</v>
      </c>
      <c r="R2256" s="2" t="s">
        <v>544</v>
      </c>
      <c r="S2256" s="159" t="s">
        <v>9590</v>
      </c>
      <c r="T2256" s="159">
        <v>2835</v>
      </c>
      <c r="U2256" s="159" t="s">
        <v>107</v>
      </c>
      <c r="V2256" s="3" t="s">
        <v>7709</v>
      </c>
      <c r="W2256" s="2">
        <v>205</v>
      </c>
      <c r="X2256" s="2"/>
      <c r="Y2256" s="2"/>
      <c r="Z2256" s="2"/>
      <c r="AA2256" s="2"/>
      <c r="AB2256" s="2"/>
      <c r="AC2256" s="2"/>
      <c r="AD2256" s="2"/>
      <c r="AE2256" s="2"/>
      <c r="AF2256" s="2"/>
      <c r="AG2256" s="2"/>
    </row>
    <row r="2257" spans="2:33">
      <c r="B2257" s="26">
        <v>4376</v>
      </c>
      <c r="C2257" s="26" t="str">
        <f t="shared" si="268"/>
        <v>Y</v>
      </c>
      <c r="D2257" s="26" t="b">
        <f t="shared" si="269"/>
        <v>0</v>
      </c>
      <c r="E2257" s="26" t="str">
        <f t="shared" si="270"/>
        <v>N</v>
      </c>
      <c r="F2257" s="26" t="s">
        <v>11245</v>
      </c>
      <c r="G2257" s="2" t="str">
        <f t="shared" si="271"/>
        <v/>
      </c>
      <c r="H2257" s="33" t="s">
        <v>481</v>
      </c>
      <c r="I2257" s="16"/>
      <c r="J2257" s="16"/>
      <c r="K2257" s="31" t="s">
        <v>7701</v>
      </c>
      <c r="L2257" s="31" t="s">
        <v>7702</v>
      </c>
      <c r="M2257" s="31" t="s">
        <v>7703</v>
      </c>
      <c r="N2257" s="2" t="s">
        <v>8187</v>
      </c>
      <c r="O2257" s="2" t="s">
        <v>7814</v>
      </c>
      <c r="P2257" s="155" t="s">
        <v>7788</v>
      </c>
      <c r="Q2257" s="2" t="s">
        <v>8083</v>
      </c>
      <c r="R2257" s="2" t="s">
        <v>544</v>
      </c>
      <c r="S2257" s="159" t="s">
        <v>9593</v>
      </c>
      <c r="T2257" s="159">
        <v>2970</v>
      </c>
      <c r="U2257" s="159" t="s">
        <v>107</v>
      </c>
      <c r="V2257" s="3" t="s">
        <v>7709</v>
      </c>
      <c r="W2257" s="2">
        <v>240</v>
      </c>
      <c r="X2257" s="2"/>
      <c r="Y2257" s="2"/>
      <c r="Z2257" s="2"/>
      <c r="AA2257" s="2"/>
      <c r="AB2257" s="2"/>
      <c r="AC2257" s="2"/>
      <c r="AD2257" s="2"/>
      <c r="AE2257" s="2"/>
      <c r="AF2257" s="2"/>
      <c r="AG2257" s="2"/>
    </row>
    <row r="2258" spans="2:33">
      <c r="B2258" s="26">
        <v>4377</v>
      </c>
      <c r="C2258" s="26" t="str">
        <f t="shared" si="268"/>
        <v>Y</v>
      </c>
      <c r="D2258" s="26" t="b">
        <f t="shared" si="269"/>
        <v>0</v>
      </c>
      <c r="E2258" s="26" t="str">
        <f t="shared" si="270"/>
        <v>N</v>
      </c>
      <c r="F2258" s="26" t="s">
        <v>11246</v>
      </c>
      <c r="G2258" s="2" t="str">
        <f t="shared" si="271"/>
        <v/>
      </c>
      <c r="H2258" s="33" t="s">
        <v>481</v>
      </c>
      <c r="I2258" s="16"/>
      <c r="J2258" s="16"/>
      <c r="K2258" s="31" t="s">
        <v>7701</v>
      </c>
      <c r="L2258" s="31" t="s">
        <v>7702</v>
      </c>
      <c r="M2258" s="31" t="s">
        <v>7703</v>
      </c>
      <c r="N2258" s="2" t="s">
        <v>8191</v>
      </c>
      <c r="O2258" s="2" t="s">
        <v>7814</v>
      </c>
      <c r="P2258" s="155" t="s">
        <v>7788</v>
      </c>
      <c r="Q2258" s="2" t="s">
        <v>8083</v>
      </c>
      <c r="R2258" s="2" t="s">
        <v>544</v>
      </c>
      <c r="S2258" s="159" t="s">
        <v>9593</v>
      </c>
      <c r="T2258" s="159">
        <v>2970</v>
      </c>
      <c r="U2258" s="159" t="s">
        <v>107</v>
      </c>
      <c r="V2258" s="3" t="s">
        <v>7709</v>
      </c>
      <c r="W2258" s="2">
        <v>240</v>
      </c>
      <c r="X2258" s="2"/>
      <c r="Y2258" s="2"/>
      <c r="Z2258" s="2"/>
      <c r="AA2258" s="2"/>
      <c r="AB2258" s="2"/>
      <c r="AC2258" s="2"/>
      <c r="AD2258" s="2"/>
      <c r="AE2258" s="2"/>
      <c r="AF2258" s="2"/>
      <c r="AG2258" s="2"/>
    </row>
    <row r="2259" spans="2:33">
      <c r="B2259" s="26">
        <v>4378</v>
      </c>
      <c r="C2259" s="26" t="str">
        <f t="shared" si="268"/>
        <v>Y</v>
      </c>
      <c r="D2259" s="26" t="b">
        <f t="shared" si="269"/>
        <v>0</v>
      </c>
      <c r="E2259" s="26" t="str">
        <f t="shared" si="270"/>
        <v>N</v>
      </c>
      <c r="F2259" s="26" t="s">
        <v>11247</v>
      </c>
      <c r="G2259" s="2" t="str">
        <f t="shared" si="271"/>
        <v/>
      </c>
      <c r="H2259" s="33" t="s">
        <v>481</v>
      </c>
      <c r="I2259" s="16"/>
      <c r="J2259" s="16"/>
      <c r="K2259" s="31" t="s">
        <v>7701</v>
      </c>
      <c r="L2259" s="31" t="s">
        <v>7702</v>
      </c>
      <c r="M2259" s="31" t="s">
        <v>7703</v>
      </c>
      <c r="N2259" s="2" t="s">
        <v>8695</v>
      </c>
      <c r="O2259" s="2" t="s">
        <v>7814</v>
      </c>
      <c r="P2259" s="155" t="s">
        <v>7788</v>
      </c>
      <c r="Q2259" s="2" t="s">
        <v>8383</v>
      </c>
      <c r="R2259" s="2" t="s">
        <v>544</v>
      </c>
      <c r="S2259" s="159" t="s">
        <v>9596</v>
      </c>
      <c r="T2259" s="159">
        <v>3106</v>
      </c>
      <c r="U2259" s="159" t="s">
        <v>107</v>
      </c>
      <c r="V2259" s="3" t="s">
        <v>7709</v>
      </c>
      <c r="W2259" s="2">
        <v>270</v>
      </c>
      <c r="X2259" s="2"/>
      <c r="Y2259" s="2"/>
      <c r="Z2259" s="2"/>
      <c r="AA2259" s="2"/>
      <c r="AB2259" s="2"/>
      <c r="AC2259" s="2"/>
      <c r="AD2259" s="2"/>
      <c r="AE2259" s="2"/>
      <c r="AF2259" s="2"/>
      <c r="AG2259" s="2"/>
    </row>
    <row r="2260" spans="2:33">
      <c r="B2260" s="26">
        <v>4379</v>
      </c>
      <c r="C2260" s="26" t="str">
        <f t="shared" si="268"/>
        <v>Y</v>
      </c>
      <c r="D2260" s="26" t="b">
        <f t="shared" si="269"/>
        <v>0</v>
      </c>
      <c r="E2260" s="26" t="str">
        <f t="shared" si="270"/>
        <v>N</v>
      </c>
      <c r="F2260" s="26" t="s">
        <v>11248</v>
      </c>
      <c r="G2260" s="2" t="str">
        <f t="shared" si="271"/>
        <v/>
      </c>
      <c r="H2260" s="33" t="s">
        <v>481</v>
      </c>
      <c r="I2260" s="16"/>
      <c r="J2260" s="16"/>
      <c r="K2260" s="31" t="s">
        <v>7701</v>
      </c>
      <c r="L2260" s="31" t="s">
        <v>7702</v>
      </c>
      <c r="M2260" s="31" t="s">
        <v>7703</v>
      </c>
      <c r="N2260" s="2" t="s">
        <v>8699</v>
      </c>
      <c r="O2260" s="2" t="s">
        <v>7814</v>
      </c>
      <c r="P2260" s="155" t="s">
        <v>7788</v>
      </c>
      <c r="Q2260" s="2" t="s">
        <v>8383</v>
      </c>
      <c r="R2260" s="2" t="s">
        <v>544</v>
      </c>
      <c r="S2260" s="159" t="s">
        <v>9596</v>
      </c>
      <c r="T2260" s="159">
        <v>3106</v>
      </c>
      <c r="U2260" s="159" t="s">
        <v>107</v>
      </c>
      <c r="V2260" s="3" t="s">
        <v>7709</v>
      </c>
      <c r="W2260" s="2">
        <v>270</v>
      </c>
      <c r="X2260" s="2"/>
      <c r="Y2260" s="2"/>
      <c r="Z2260" s="2"/>
      <c r="AA2260" s="2"/>
      <c r="AB2260" s="2"/>
      <c r="AC2260" s="2"/>
      <c r="AD2260" s="2"/>
      <c r="AE2260" s="2"/>
      <c r="AF2260" s="2"/>
      <c r="AG2260" s="2"/>
    </row>
    <row r="2261" spans="2:33">
      <c r="B2261" s="26">
        <v>4380</v>
      </c>
      <c r="C2261" s="26" t="str">
        <f t="shared" si="268"/>
        <v>Y</v>
      </c>
      <c r="D2261" s="26" t="b">
        <f t="shared" si="269"/>
        <v>0</v>
      </c>
      <c r="E2261" s="26" t="str">
        <f t="shared" si="270"/>
        <v>N</v>
      </c>
      <c r="F2261" s="26" t="s">
        <v>11249</v>
      </c>
      <c r="G2261" s="2" t="str">
        <f t="shared" si="271"/>
        <v/>
      </c>
      <c r="H2261" s="33" t="s">
        <v>481</v>
      </c>
      <c r="I2261" s="16"/>
      <c r="J2261" s="16"/>
      <c r="K2261" s="31" t="s">
        <v>7701</v>
      </c>
      <c r="L2261" s="31" t="s">
        <v>7702</v>
      </c>
      <c r="M2261" s="31" t="s">
        <v>7703</v>
      </c>
      <c r="N2261" s="2" t="s">
        <v>7762</v>
      </c>
      <c r="O2261" s="2" t="s">
        <v>7814</v>
      </c>
      <c r="P2261" s="155" t="s">
        <v>7788</v>
      </c>
      <c r="Q2261" s="2" t="s">
        <v>7807</v>
      </c>
      <c r="R2261" s="2" t="s">
        <v>544</v>
      </c>
      <c r="S2261" s="159" t="s">
        <v>9599</v>
      </c>
      <c r="T2261" s="159">
        <v>3036</v>
      </c>
      <c r="U2261" s="159" t="s">
        <v>107</v>
      </c>
      <c r="V2261" s="3" t="s">
        <v>7709</v>
      </c>
      <c r="W2261" s="2">
        <v>270</v>
      </c>
      <c r="X2261" s="2"/>
      <c r="Y2261" s="2"/>
      <c r="Z2261" s="2"/>
      <c r="AA2261" s="2"/>
      <c r="AB2261" s="2"/>
      <c r="AC2261" s="2"/>
      <c r="AD2261" s="2"/>
      <c r="AE2261" s="2"/>
      <c r="AF2261" s="2"/>
      <c r="AG2261" s="2"/>
    </row>
    <row r="2262" spans="2:33">
      <c r="B2262" s="26">
        <v>4381</v>
      </c>
      <c r="C2262" s="26" t="str">
        <f t="shared" si="268"/>
        <v>Y</v>
      </c>
      <c r="D2262" s="26" t="b">
        <f t="shared" si="269"/>
        <v>0</v>
      </c>
      <c r="E2262" s="26" t="str">
        <f t="shared" si="270"/>
        <v>N</v>
      </c>
      <c r="F2262" s="26" t="s">
        <v>11250</v>
      </c>
      <c r="G2262" s="2" t="str">
        <f t="shared" si="271"/>
        <v/>
      </c>
      <c r="H2262" s="33" t="s">
        <v>481</v>
      </c>
      <c r="I2262" s="16"/>
      <c r="J2262" s="16"/>
      <c r="K2262" s="31" t="s">
        <v>7701</v>
      </c>
      <c r="L2262" s="31" t="s">
        <v>7702</v>
      </c>
      <c r="M2262" s="31" t="s">
        <v>7703</v>
      </c>
      <c r="N2262" s="2" t="s">
        <v>7765</v>
      </c>
      <c r="O2262" s="2" t="s">
        <v>7814</v>
      </c>
      <c r="P2262" s="155" t="s">
        <v>7788</v>
      </c>
      <c r="Q2262" s="2" t="s">
        <v>7807</v>
      </c>
      <c r="R2262" s="2" t="s">
        <v>544</v>
      </c>
      <c r="S2262" s="159" t="s">
        <v>9599</v>
      </c>
      <c r="T2262" s="159">
        <v>3036</v>
      </c>
      <c r="U2262" s="159" t="s">
        <v>107</v>
      </c>
      <c r="V2262" s="3" t="s">
        <v>7709</v>
      </c>
      <c r="W2262" s="2">
        <v>270</v>
      </c>
      <c r="X2262" s="2"/>
      <c r="Y2262" s="2"/>
      <c r="Z2262" s="2"/>
      <c r="AA2262" s="2"/>
      <c r="AB2262" s="2"/>
      <c r="AC2262" s="2"/>
      <c r="AD2262" s="2"/>
      <c r="AE2262" s="2"/>
      <c r="AF2262" s="2"/>
      <c r="AG2262" s="2"/>
    </row>
    <row r="2263" spans="2:33">
      <c r="B2263" s="26">
        <v>4382</v>
      </c>
      <c r="C2263" s="26" t="str">
        <f t="shared" si="268"/>
        <v>Y</v>
      </c>
      <c r="D2263" s="26" t="b">
        <f t="shared" si="269"/>
        <v>0</v>
      </c>
      <c r="E2263" s="26" t="str">
        <f t="shared" si="270"/>
        <v>N</v>
      </c>
      <c r="F2263" s="26" t="s">
        <v>11251</v>
      </c>
      <c r="G2263" s="2" t="str">
        <f t="shared" si="271"/>
        <v/>
      </c>
      <c r="H2263" s="33" t="s">
        <v>481</v>
      </c>
      <c r="I2263" s="16"/>
      <c r="J2263" s="16"/>
      <c r="K2263" s="31" t="s">
        <v>7701</v>
      </c>
      <c r="L2263" s="31" t="s">
        <v>7702</v>
      </c>
      <c r="M2263" s="31" t="s">
        <v>7703</v>
      </c>
      <c r="N2263" s="2" t="s">
        <v>8954</v>
      </c>
      <c r="O2263" s="2" t="s">
        <v>7814</v>
      </c>
      <c r="P2263" s="155" t="s">
        <v>7788</v>
      </c>
      <c r="Q2263" s="2" t="s">
        <v>9024</v>
      </c>
      <c r="R2263" s="2" t="s">
        <v>544</v>
      </c>
      <c r="S2263" s="159" t="s">
        <v>9602</v>
      </c>
      <c r="T2263" s="159">
        <v>3580</v>
      </c>
      <c r="U2263" s="159" t="s">
        <v>107</v>
      </c>
      <c r="V2263" s="3" t="s">
        <v>7709</v>
      </c>
      <c r="W2263" s="2">
        <v>350</v>
      </c>
      <c r="X2263" s="2"/>
      <c r="Y2263" s="2"/>
      <c r="Z2263" s="2"/>
      <c r="AA2263" s="2"/>
      <c r="AB2263" s="2"/>
      <c r="AC2263" s="2"/>
      <c r="AD2263" s="2"/>
      <c r="AE2263" s="2"/>
      <c r="AF2263" s="2"/>
      <c r="AG2263" s="2"/>
    </row>
    <row r="2264" spans="2:33">
      <c r="B2264" s="26">
        <v>4383</v>
      </c>
      <c r="C2264" s="26" t="str">
        <f t="shared" si="268"/>
        <v>Y</v>
      </c>
      <c r="D2264" s="26" t="b">
        <f t="shared" si="269"/>
        <v>0</v>
      </c>
      <c r="E2264" s="26" t="str">
        <f t="shared" si="270"/>
        <v>N</v>
      </c>
      <c r="F2264" s="26" t="s">
        <v>11252</v>
      </c>
      <c r="G2264" s="2" t="str">
        <f t="shared" si="271"/>
        <v/>
      </c>
      <c r="H2264" s="33" t="s">
        <v>481</v>
      </c>
      <c r="I2264" s="16"/>
      <c r="J2264" s="16"/>
      <c r="K2264" s="31" t="s">
        <v>7701</v>
      </c>
      <c r="L2264" s="31" t="s">
        <v>7702</v>
      </c>
      <c r="M2264" s="31" t="s">
        <v>7703</v>
      </c>
      <c r="N2264" s="2" t="s">
        <v>8958</v>
      </c>
      <c r="O2264" s="2" t="s">
        <v>7814</v>
      </c>
      <c r="P2264" s="155" t="s">
        <v>7788</v>
      </c>
      <c r="Q2264" s="2" t="s">
        <v>9024</v>
      </c>
      <c r="R2264" s="2" t="s">
        <v>544</v>
      </c>
      <c r="S2264" s="159" t="s">
        <v>9602</v>
      </c>
      <c r="T2264" s="159">
        <v>3580</v>
      </c>
      <c r="U2264" s="159" t="s">
        <v>107</v>
      </c>
      <c r="V2264" s="3" t="s">
        <v>7709</v>
      </c>
      <c r="W2264" s="2">
        <v>350</v>
      </c>
      <c r="X2264" s="2"/>
      <c r="Y2264" s="2"/>
      <c r="Z2264" s="2"/>
      <c r="AA2264" s="2"/>
      <c r="AB2264" s="2"/>
      <c r="AC2264" s="2"/>
      <c r="AD2264" s="2"/>
      <c r="AE2264" s="2"/>
      <c r="AF2264" s="2"/>
      <c r="AG2264" s="2"/>
    </row>
    <row r="2265" spans="2:33">
      <c r="B2265" s="26">
        <v>4384</v>
      </c>
      <c r="C2265" s="26" t="str">
        <f t="shared" si="268"/>
        <v>Y</v>
      </c>
      <c r="D2265" s="26" t="b">
        <f t="shared" si="269"/>
        <v>0</v>
      </c>
      <c r="E2265" s="26" t="str">
        <f t="shared" si="270"/>
        <v>N</v>
      </c>
      <c r="F2265" s="26" t="s">
        <v>11253</v>
      </c>
      <c r="G2265" s="2" t="str">
        <f t="shared" si="271"/>
        <v/>
      </c>
      <c r="H2265" s="33" t="s">
        <v>481</v>
      </c>
      <c r="I2265" s="16"/>
      <c r="J2265" s="16"/>
      <c r="K2265" s="31" t="s">
        <v>7701</v>
      </c>
      <c r="L2265" s="31" t="s">
        <v>7702</v>
      </c>
      <c r="M2265" s="31" t="s">
        <v>7703</v>
      </c>
      <c r="N2265" s="2" t="s">
        <v>8326</v>
      </c>
      <c r="O2265" s="2" t="s">
        <v>7814</v>
      </c>
      <c r="P2265" s="155" t="s">
        <v>7788</v>
      </c>
      <c r="Q2265" s="2" t="s">
        <v>8383</v>
      </c>
      <c r="R2265" s="2" t="s">
        <v>544</v>
      </c>
      <c r="S2265" s="159" t="s">
        <v>9605</v>
      </c>
      <c r="T2265" s="159">
        <v>3445</v>
      </c>
      <c r="U2265" s="159" t="s">
        <v>107</v>
      </c>
      <c r="V2265" s="3" t="s">
        <v>7709</v>
      </c>
      <c r="W2265" s="2">
        <v>350</v>
      </c>
      <c r="X2265" s="2"/>
      <c r="Y2265" s="2"/>
      <c r="Z2265" s="2"/>
      <c r="AA2265" s="2"/>
      <c r="AB2265" s="2"/>
      <c r="AC2265" s="2"/>
      <c r="AD2265" s="2"/>
      <c r="AE2265" s="2"/>
      <c r="AF2265" s="2"/>
      <c r="AG2265" s="2"/>
    </row>
    <row r="2266" spans="2:33">
      <c r="B2266" s="26">
        <v>4385</v>
      </c>
      <c r="C2266" s="26" t="str">
        <f t="shared" si="268"/>
        <v>Y</v>
      </c>
      <c r="D2266" s="26" t="b">
        <f t="shared" si="269"/>
        <v>0</v>
      </c>
      <c r="E2266" s="26" t="str">
        <f t="shared" si="270"/>
        <v>N</v>
      </c>
      <c r="F2266" s="26" t="s">
        <v>11254</v>
      </c>
      <c r="G2266" s="2" t="str">
        <f t="shared" si="271"/>
        <v/>
      </c>
      <c r="H2266" s="33" t="s">
        <v>481</v>
      </c>
      <c r="I2266" s="16"/>
      <c r="J2266" s="16"/>
      <c r="K2266" s="31" t="s">
        <v>7701</v>
      </c>
      <c r="L2266" s="31" t="s">
        <v>7702</v>
      </c>
      <c r="M2266" s="31" t="s">
        <v>7703</v>
      </c>
      <c r="N2266" s="2" t="s">
        <v>8329</v>
      </c>
      <c r="O2266" s="2" t="s">
        <v>7814</v>
      </c>
      <c r="P2266" s="155" t="s">
        <v>7788</v>
      </c>
      <c r="Q2266" s="2" t="s">
        <v>8383</v>
      </c>
      <c r="R2266" s="2" t="s">
        <v>544</v>
      </c>
      <c r="S2266" s="159" t="s">
        <v>9605</v>
      </c>
      <c r="T2266" s="159">
        <v>3445</v>
      </c>
      <c r="U2266" s="159" t="s">
        <v>107</v>
      </c>
      <c r="V2266" s="3" t="s">
        <v>7709</v>
      </c>
      <c r="W2266" s="2">
        <v>350</v>
      </c>
      <c r="X2266" s="2"/>
      <c r="Y2266" s="2"/>
      <c r="Z2266" s="2"/>
      <c r="AA2266" s="2"/>
      <c r="AB2266" s="2"/>
      <c r="AC2266" s="2"/>
      <c r="AD2266" s="2"/>
      <c r="AE2266" s="2"/>
      <c r="AF2266" s="2"/>
      <c r="AG2266" s="2"/>
    </row>
    <row r="2267" spans="2:33">
      <c r="B2267" s="26">
        <v>4386</v>
      </c>
      <c r="C2267" s="26" t="str">
        <f t="shared" si="268"/>
        <v>Y</v>
      </c>
      <c r="D2267" s="26" t="b">
        <f t="shared" si="269"/>
        <v>0</v>
      </c>
      <c r="E2267" s="26" t="str">
        <f t="shared" si="270"/>
        <v>N</v>
      </c>
      <c r="F2267" s="26" t="s">
        <v>11255</v>
      </c>
      <c r="G2267" s="2" t="str">
        <f t="shared" si="271"/>
        <v/>
      </c>
      <c r="H2267" s="33" t="s">
        <v>481</v>
      </c>
      <c r="I2267" s="16"/>
      <c r="J2267" s="16"/>
      <c r="K2267" s="31" t="s">
        <v>7701</v>
      </c>
      <c r="L2267" s="31" t="s">
        <v>7702</v>
      </c>
      <c r="M2267" s="31" t="s">
        <v>7703</v>
      </c>
      <c r="N2267" s="2" t="s">
        <v>8982</v>
      </c>
      <c r="O2267" s="2" t="s">
        <v>7814</v>
      </c>
      <c r="P2267" s="155" t="s">
        <v>7788</v>
      </c>
      <c r="Q2267" s="2" t="s">
        <v>9031</v>
      </c>
      <c r="R2267" s="2" t="s">
        <v>544</v>
      </c>
      <c r="S2267" s="159" t="s">
        <v>9608</v>
      </c>
      <c r="T2267" s="159">
        <v>4943</v>
      </c>
      <c r="U2267" s="159" t="s">
        <v>107</v>
      </c>
      <c r="V2267" s="3" t="s">
        <v>7709</v>
      </c>
      <c r="W2267" s="2">
        <v>420</v>
      </c>
      <c r="X2267" s="2"/>
      <c r="Y2267" s="2"/>
      <c r="Z2267" s="2"/>
      <c r="AA2267" s="2"/>
      <c r="AB2267" s="2"/>
      <c r="AC2267" s="2"/>
      <c r="AD2267" s="2"/>
      <c r="AE2267" s="2"/>
      <c r="AF2267" s="2"/>
      <c r="AG2267" s="2"/>
    </row>
    <row r="2268" spans="2:33">
      <c r="B2268" s="26">
        <v>4387</v>
      </c>
      <c r="C2268" s="26" t="str">
        <f t="shared" si="268"/>
        <v>Y</v>
      </c>
      <c r="D2268" s="26" t="b">
        <f t="shared" si="269"/>
        <v>0</v>
      </c>
      <c r="E2268" s="26" t="str">
        <f t="shared" si="270"/>
        <v>N</v>
      </c>
      <c r="F2268" s="26" t="s">
        <v>11256</v>
      </c>
      <c r="G2268" s="2" t="str">
        <f t="shared" si="271"/>
        <v/>
      </c>
      <c r="H2268" s="33" t="s">
        <v>481</v>
      </c>
      <c r="I2268" s="16"/>
      <c r="J2268" s="16"/>
      <c r="K2268" s="31" t="s">
        <v>7701</v>
      </c>
      <c r="L2268" s="31" t="s">
        <v>7702</v>
      </c>
      <c r="M2268" s="31" t="s">
        <v>7703</v>
      </c>
      <c r="N2268" s="2" t="s">
        <v>8986</v>
      </c>
      <c r="O2268" s="2" t="s">
        <v>7814</v>
      </c>
      <c r="P2268" s="155" t="s">
        <v>7788</v>
      </c>
      <c r="Q2268" s="2" t="s">
        <v>9031</v>
      </c>
      <c r="R2268" s="2" t="s">
        <v>544</v>
      </c>
      <c r="S2268" s="159" t="s">
        <v>9610</v>
      </c>
      <c r="T2268" s="159">
        <v>4943</v>
      </c>
      <c r="U2268" s="159" t="s">
        <v>107</v>
      </c>
      <c r="V2268" s="3" t="s">
        <v>7709</v>
      </c>
      <c r="W2268" s="2">
        <v>420</v>
      </c>
      <c r="X2268" s="2"/>
      <c r="Y2268" s="2"/>
      <c r="Z2268" s="2"/>
      <c r="AA2268" s="2"/>
      <c r="AB2268" s="2"/>
      <c r="AC2268" s="2"/>
      <c r="AD2268" s="2"/>
      <c r="AE2268" s="2"/>
      <c r="AF2268" s="2"/>
      <c r="AG2268" s="2"/>
    </row>
    <row r="2269" spans="2:33">
      <c r="B2269" s="26">
        <v>4388</v>
      </c>
      <c r="C2269" s="26" t="str">
        <f t="shared" si="268"/>
        <v>Y</v>
      </c>
      <c r="D2269" s="26" t="b">
        <f t="shared" si="269"/>
        <v>0</v>
      </c>
      <c r="E2269" s="26" t="str">
        <f t="shared" si="270"/>
        <v>N</v>
      </c>
      <c r="F2269" s="26" t="s">
        <v>11257</v>
      </c>
      <c r="G2269" s="2" t="str">
        <f t="shared" si="271"/>
        <v/>
      </c>
      <c r="H2269" s="33" t="s">
        <v>481</v>
      </c>
      <c r="I2269" s="16"/>
      <c r="J2269" s="16"/>
      <c r="K2269" s="31" t="s">
        <v>7701</v>
      </c>
      <c r="L2269" s="31" t="s">
        <v>7702</v>
      </c>
      <c r="M2269" s="31" t="s">
        <v>7703</v>
      </c>
      <c r="N2269" s="2" t="s">
        <v>8331</v>
      </c>
      <c r="O2269" s="2" t="s">
        <v>7814</v>
      </c>
      <c r="P2269" s="155" t="s">
        <v>7788</v>
      </c>
      <c r="Q2269" s="2" t="s">
        <v>8383</v>
      </c>
      <c r="R2269" s="2" t="s">
        <v>544</v>
      </c>
      <c r="S2269" s="159" t="s">
        <v>9612</v>
      </c>
      <c r="T2269" s="159">
        <v>4943</v>
      </c>
      <c r="U2269" s="159" t="s">
        <v>107</v>
      </c>
      <c r="V2269" s="3" t="s">
        <v>7709</v>
      </c>
      <c r="W2269" s="2">
        <v>420</v>
      </c>
      <c r="X2269" s="2"/>
      <c r="Y2269" s="2"/>
      <c r="Z2269" s="2"/>
      <c r="AA2269" s="2"/>
      <c r="AB2269" s="2"/>
      <c r="AC2269" s="2"/>
      <c r="AD2269" s="2"/>
      <c r="AE2269" s="2"/>
      <c r="AF2269" s="2"/>
      <c r="AG2269" s="2"/>
    </row>
    <row r="2270" spans="2:33">
      <c r="B2270" s="26">
        <v>4389</v>
      </c>
      <c r="C2270" s="26" t="str">
        <f t="shared" si="268"/>
        <v>Y</v>
      </c>
      <c r="D2270" s="26" t="b">
        <f t="shared" si="269"/>
        <v>0</v>
      </c>
      <c r="E2270" s="26" t="str">
        <f t="shared" si="270"/>
        <v>N</v>
      </c>
      <c r="F2270" s="26" t="s">
        <v>11258</v>
      </c>
      <c r="G2270" s="2" t="str">
        <f t="shared" si="271"/>
        <v/>
      </c>
      <c r="H2270" s="33" t="s">
        <v>481</v>
      </c>
      <c r="I2270" s="16"/>
      <c r="J2270" s="16"/>
      <c r="K2270" s="31" t="s">
        <v>7701</v>
      </c>
      <c r="L2270" s="31" t="s">
        <v>7702</v>
      </c>
      <c r="M2270" s="31" t="s">
        <v>7703</v>
      </c>
      <c r="N2270" s="2" t="s">
        <v>8335</v>
      </c>
      <c r="O2270" s="2" t="s">
        <v>7814</v>
      </c>
      <c r="P2270" s="155" t="s">
        <v>7788</v>
      </c>
      <c r="Q2270" s="2" t="s">
        <v>8383</v>
      </c>
      <c r="R2270" s="2" t="s">
        <v>544</v>
      </c>
      <c r="S2270" s="159" t="s">
        <v>9614</v>
      </c>
      <c r="T2270" s="159">
        <v>4943</v>
      </c>
      <c r="U2270" s="159" t="s">
        <v>107</v>
      </c>
      <c r="V2270" s="3" t="s">
        <v>7709</v>
      </c>
      <c r="W2270" s="2">
        <v>420</v>
      </c>
      <c r="X2270" s="2"/>
      <c r="Y2270" s="2"/>
      <c r="Z2270" s="2"/>
      <c r="AA2270" s="2"/>
      <c r="AB2270" s="2"/>
      <c r="AC2270" s="2"/>
      <c r="AD2270" s="2"/>
      <c r="AE2270" s="2"/>
      <c r="AF2270" s="2"/>
      <c r="AG2270" s="2"/>
    </row>
    <row r="2271" spans="2:33">
      <c r="B2271" s="26">
        <v>4390</v>
      </c>
      <c r="C2271" s="26" t="str">
        <f t="shared" si="268"/>
        <v>Y</v>
      </c>
      <c r="D2271" s="26" t="b">
        <f t="shared" si="269"/>
        <v>0</v>
      </c>
      <c r="E2271" s="26" t="str">
        <f t="shared" si="270"/>
        <v>N</v>
      </c>
      <c r="F2271" s="26" t="s">
        <v>11259</v>
      </c>
      <c r="G2271" s="2" t="str">
        <f t="shared" si="271"/>
        <v/>
      </c>
      <c r="H2271" s="33" t="s">
        <v>481</v>
      </c>
      <c r="I2271" s="16"/>
      <c r="J2271" s="16"/>
      <c r="K2271" s="31" t="s">
        <v>7701</v>
      </c>
      <c r="L2271" s="31" t="s">
        <v>7702</v>
      </c>
      <c r="M2271" s="31" t="s">
        <v>7703</v>
      </c>
      <c r="N2271" s="2" t="s">
        <v>9465</v>
      </c>
      <c r="O2271" s="2" t="s">
        <v>7814</v>
      </c>
      <c r="P2271" s="155" t="s">
        <v>7788</v>
      </c>
      <c r="Q2271" s="2" t="s">
        <v>9031</v>
      </c>
      <c r="R2271" s="2" t="s">
        <v>544</v>
      </c>
      <c r="S2271" s="159" t="s">
        <v>9616</v>
      </c>
      <c r="T2271" s="159">
        <v>5487</v>
      </c>
      <c r="U2271" s="159" t="s">
        <v>107</v>
      </c>
      <c r="V2271" s="3" t="s">
        <v>7709</v>
      </c>
      <c r="W2271" s="2">
        <v>600</v>
      </c>
      <c r="X2271" s="2"/>
      <c r="Y2271" s="2"/>
      <c r="Z2271" s="2"/>
      <c r="AA2271" s="2"/>
      <c r="AB2271" s="2"/>
      <c r="AC2271" s="2"/>
      <c r="AD2271" s="2"/>
      <c r="AE2271" s="2"/>
      <c r="AF2271" s="2"/>
      <c r="AG2271" s="2"/>
    </row>
    <row r="2272" spans="2:33">
      <c r="B2272" s="26">
        <v>4422</v>
      </c>
      <c r="C2272" s="26" t="str">
        <f t="shared" ref="C2272:C2300" si="272">IF(K2272 = "BaseplateSteel","Y","N")</f>
        <v>N</v>
      </c>
      <c r="D2272" s="26" t="b">
        <f t="shared" ref="D2272:D2300" si="273">OR(P2272 = "Woods_Sureflex", P2272 = "Falk_T10_Grid")</f>
        <v>0</v>
      </c>
      <c r="E2272" s="26" t="str">
        <f t="shared" ref="E2272:E2300" si="274">IF(AND(C2272="Y", D2272=TRUE),"Y","N")</f>
        <v>N</v>
      </c>
      <c r="F2272" s="26" t="s">
        <v>11260</v>
      </c>
      <c r="G2272" s="2" t="str">
        <f t="shared" ref="G2272:G2300" si="275">IF(E2272="Y",F2272,"")</f>
        <v/>
      </c>
      <c r="H2272" s="33" t="s">
        <v>481</v>
      </c>
      <c r="I2272" s="16"/>
      <c r="J2272" s="16"/>
      <c r="K2272" s="8" t="s">
        <v>7887</v>
      </c>
      <c r="L2272" s="8" t="s">
        <v>7887</v>
      </c>
      <c r="M2272" s="31" t="s">
        <v>7888</v>
      </c>
      <c r="P2272" s="155"/>
      <c r="R2272" s="2" t="s">
        <v>544</v>
      </c>
      <c r="S2272" s="25" t="s">
        <v>9618</v>
      </c>
      <c r="T2272" s="159">
        <v>0</v>
      </c>
      <c r="U2272" s="159" t="s">
        <v>14326</v>
      </c>
      <c r="V2272" s="3" t="s">
        <v>552</v>
      </c>
      <c r="X2272" s="2"/>
      <c r="Y2272" s="2"/>
      <c r="Z2272" s="2"/>
      <c r="AA2272" s="2"/>
      <c r="AB2272" s="2"/>
      <c r="AC2272" s="2"/>
      <c r="AD2272" s="2"/>
      <c r="AE2272" s="2"/>
      <c r="AF2272" s="2"/>
      <c r="AG2272" s="2"/>
    </row>
    <row r="2273" spans="2:33">
      <c r="B2273" s="26">
        <v>4423</v>
      </c>
      <c r="C2273" s="26" t="str">
        <f t="shared" si="272"/>
        <v>Y</v>
      </c>
      <c r="D2273" s="26" t="b">
        <f t="shared" si="273"/>
        <v>1</v>
      </c>
      <c r="E2273" s="26" t="str">
        <f t="shared" si="274"/>
        <v>Y</v>
      </c>
      <c r="F2273" s="26" t="s">
        <v>11261</v>
      </c>
      <c r="G2273" s="2" t="str">
        <f t="shared" si="275"/>
        <v>ConTab_BOM_KP_Baseplates_4423</v>
      </c>
      <c r="H2273" s="33" t="s">
        <v>485</v>
      </c>
      <c r="I2273" s="16"/>
      <c r="J2273" s="16"/>
      <c r="K2273" s="31" t="s">
        <v>7701</v>
      </c>
      <c r="L2273" s="31" t="s">
        <v>7702</v>
      </c>
      <c r="M2273" s="31" t="s">
        <v>7703</v>
      </c>
      <c r="N2273" s="2" t="s">
        <v>7900</v>
      </c>
      <c r="O2273" s="2" t="s">
        <v>7705</v>
      </c>
      <c r="P2273" s="155" t="s">
        <v>7706</v>
      </c>
      <c r="Q2273" s="2" t="s">
        <v>8183</v>
      </c>
      <c r="R2273" s="2">
        <v>96700950</v>
      </c>
      <c r="S2273" s="159" t="s">
        <v>10250</v>
      </c>
      <c r="T2273" s="159">
        <v>2050</v>
      </c>
      <c r="U2273" s="159" t="s">
        <v>107</v>
      </c>
      <c r="V2273" s="3" t="s">
        <v>7709</v>
      </c>
      <c r="W2273" s="2">
        <v>205</v>
      </c>
      <c r="X2273" s="2"/>
      <c r="Y2273" s="2"/>
      <c r="Z2273" s="2"/>
      <c r="AA2273" s="2"/>
      <c r="AB2273" s="2"/>
      <c r="AC2273" s="2"/>
      <c r="AD2273" s="2"/>
      <c r="AE2273" s="2"/>
      <c r="AF2273" s="2"/>
      <c r="AG2273" s="2"/>
    </row>
    <row r="2274" spans="2:33">
      <c r="B2274" s="26">
        <v>4424</v>
      </c>
      <c r="C2274" s="26" t="str">
        <f t="shared" si="272"/>
        <v>Y</v>
      </c>
      <c r="D2274" s="26" t="b">
        <f t="shared" si="273"/>
        <v>1</v>
      </c>
      <c r="E2274" s="26" t="str">
        <f t="shared" si="274"/>
        <v>Y</v>
      </c>
      <c r="F2274" s="26" t="s">
        <v>11262</v>
      </c>
      <c r="G2274" s="2" t="str">
        <f t="shared" si="275"/>
        <v>ConTab_BOM_KP_Baseplates_4424</v>
      </c>
      <c r="H2274" s="33" t="s">
        <v>485</v>
      </c>
      <c r="I2274" s="16"/>
      <c r="J2274" s="16"/>
      <c r="K2274" s="31" t="s">
        <v>7701</v>
      </c>
      <c r="L2274" s="31" t="s">
        <v>7702</v>
      </c>
      <c r="M2274" s="31" t="s">
        <v>7703</v>
      </c>
      <c r="N2274" s="2" t="s">
        <v>7903</v>
      </c>
      <c r="O2274" s="2" t="s">
        <v>7705</v>
      </c>
      <c r="P2274" s="155" t="s">
        <v>7706</v>
      </c>
      <c r="Q2274" s="2" t="s">
        <v>8183</v>
      </c>
      <c r="R2274" s="2">
        <v>96700950</v>
      </c>
      <c r="S2274" s="159" t="s">
        <v>10250</v>
      </c>
      <c r="T2274" s="159">
        <v>2050</v>
      </c>
      <c r="U2274" s="159" t="s">
        <v>107</v>
      </c>
      <c r="V2274" s="3" t="s">
        <v>7709</v>
      </c>
      <c r="W2274" s="2">
        <v>205</v>
      </c>
      <c r="X2274" s="2"/>
      <c r="Y2274" s="2"/>
      <c r="Z2274" s="2"/>
      <c r="AA2274" s="2"/>
      <c r="AB2274" s="2"/>
      <c r="AC2274" s="2"/>
      <c r="AD2274" s="2"/>
      <c r="AE2274" s="2"/>
      <c r="AF2274" s="2"/>
      <c r="AG2274" s="2"/>
    </row>
    <row r="2275" spans="2:33">
      <c r="B2275" s="26">
        <v>4425</v>
      </c>
      <c r="C2275" s="26" t="str">
        <f t="shared" si="272"/>
        <v>Y</v>
      </c>
      <c r="D2275" s="26" t="b">
        <f t="shared" si="273"/>
        <v>1</v>
      </c>
      <c r="E2275" s="26" t="str">
        <f t="shared" si="274"/>
        <v>Y</v>
      </c>
      <c r="F2275" s="26" t="s">
        <v>11263</v>
      </c>
      <c r="G2275" s="2" t="str">
        <f t="shared" si="275"/>
        <v>ConTab_BOM_KP_Baseplates_4425</v>
      </c>
      <c r="H2275" s="33" t="s">
        <v>485</v>
      </c>
      <c r="I2275" s="16"/>
      <c r="J2275" s="16"/>
      <c r="K2275" s="31" t="s">
        <v>7701</v>
      </c>
      <c r="L2275" s="31" t="s">
        <v>7702</v>
      </c>
      <c r="M2275" s="31" t="s">
        <v>7703</v>
      </c>
      <c r="N2275" s="2" t="s">
        <v>8187</v>
      </c>
      <c r="O2275" s="2" t="s">
        <v>7705</v>
      </c>
      <c r="P2275" s="155" t="s">
        <v>7706</v>
      </c>
      <c r="Q2275" s="2" t="s">
        <v>8188</v>
      </c>
      <c r="R2275" s="2">
        <v>96700951</v>
      </c>
      <c r="S2275" s="159" t="s">
        <v>10253</v>
      </c>
      <c r="T2275" s="159">
        <v>2186</v>
      </c>
      <c r="U2275" s="159" t="s">
        <v>107</v>
      </c>
      <c r="V2275" s="3" t="s">
        <v>7709</v>
      </c>
      <c r="W2275" s="2">
        <v>240</v>
      </c>
      <c r="X2275" s="2"/>
      <c r="Y2275" s="2"/>
      <c r="Z2275" s="2"/>
      <c r="AA2275" s="2"/>
      <c r="AB2275" s="2"/>
      <c r="AC2275" s="2"/>
      <c r="AD2275" s="2"/>
      <c r="AE2275" s="2"/>
      <c r="AF2275" s="2"/>
      <c r="AG2275" s="2"/>
    </row>
    <row r="2276" spans="2:33">
      <c r="B2276" s="26">
        <v>4426</v>
      </c>
      <c r="C2276" s="26" t="str">
        <f t="shared" si="272"/>
        <v>Y</v>
      </c>
      <c r="D2276" s="26" t="b">
        <f t="shared" si="273"/>
        <v>1</v>
      </c>
      <c r="E2276" s="26" t="str">
        <f t="shared" si="274"/>
        <v>Y</v>
      </c>
      <c r="F2276" s="26" t="s">
        <v>11264</v>
      </c>
      <c r="G2276" s="2" t="str">
        <f t="shared" si="275"/>
        <v>ConTab_BOM_KP_Baseplates_4426</v>
      </c>
      <c r="H2276" s="33" t="s">
        <v>485</v>
      </c>
      <c r="I2276" s="16"/>
      <c r="J2276" s="16"/>
      <c r="K2276" s="31" t="s">
        <v>7701</v>
      </c>
      <c r="L2276" s="31" t="s">
        <v>7702</v>
      </c>
      <c r="M2276" s="31" t="s">
        <v>7703</v>
      </c>
      <c r="N2276" s="2" t="s">
        <v>8191</v>
      </c>
      <c r="O2276" s="2" t="s">
        <v>7705</v>
      </c>
      <c r="P2276" s="155" t="s">
        <v>7706</v>
      </c>
      <c r="Q2276" s="2" t="s">
        <v>8188</v>
      </c>
      <c r="R2276" s="2">
        <v>96700951</v>
      </c>
      <c r="S2276" s="159" t="s">
        <v>10253</v>
      </c>
      <c r="T2276" s="159">
        <v>2186</v>
      </c>
      <c r="U2276" s="159" t="s">
        <v>107</v>
      </c>
      <c r="V2276" s="3" t="s">
        <v>7709</v>
      </c>
      <c r="W2276" s="2">
        <v>240</v>
      </c>
      <c r="X2276" s="2"/>
      <c r="Y2276" s="2"/>
      <c r="Z2276" s="2"/>
      <c r="AA2276" s="2"/>
      <c r="AB2276" s="2"/>
      <c r="AC2276" s="2"/>
      <c r="AD2276" s="2"/>
      <c r="AE2276" s="2"/>
      <c r="AF2276" s="2"/>
      <c r="AG2276" s="2"/>
    </row>
    <row r="2277" spans="2:33">
      <c r="B2277" s="26">
        <v>4427</v>
      </c>
      <c r="C2277" s="26" t="str">
        <f t="shared" si="272"/>
        <v>Y</v>
      </c>
      <c r="D2277" s="26" t="b">
        <f t="shared" si="273"/>
        <v>1</v>
      </c>
      <c r="E2277" s="26" t="str">
        <f t="shared" si="274"/>
        <v>Y</v>
      </c>
      <c r="F2277" s="26" t="s">
        <v>11265</v>
      </c>
      <c r="G2277" s="2" t="str">
        <f t="shared" si="275"/>
        <v>ConTab_BOM_KP_Baseplates_4427</v>
      </c>
      <c r="H2277" s="33" t="s">
        <v>485</v>
      </c>
      <c r="I2277" s="16"/>
      <c r="J2277" s="16"/>
      <c r="K2277" s="31" t="s">
        <v>7701</v>
      </c>
      <c r="L2277" s="31" t="s">
        <v>7702</v>
      </c>
      <c r="M2277" s="31" t="s">
        <v>7703</v>
      </c>
      <c r="N2277" s="2" t="s">
        <v>8695</v>
      </c>
      <c r="O2277" s="2" t="s">
        <v>7705</v>
      </c>
      <c r="P2277" s="155" t="s">
        <v>7706</v>
      </c>
      <c r="Q2277" s="2" t="s">
        <v>8696</v>
      </c>
      <c r="R2277" s="2">
        <v>96700952</v>
      </c>
      <c r="S2277" s="159" t="s">
        <v>10256</v>
      </c>
      <c r="T2277" s="159">
        <v>2322</v>
      </c>
      <c r="U2277" s="159" t="s">
        <v>107</v>
      </c>
      <c r="V2277" s="3" t="s">
        <v>7709</v>
      </c>
      <c r="W2277" s="2">
        <v>270</v>
      </c>
      <c r="X2277" s="2"/>
      <c r="Y2277" s="2"/>
      <c r="Z2277" s="2"/>
      <c r="AA2277" s="2"/>
      <c r="AB2277" s="2"/>
      <c r="AC2277" s="2"/>
      <c r="AD2277" s="2"/>
      <c r="AE2277" s="2"/>
      <c r="AF2277" s="2"/>
      <c r="AG2277" s="2"/>
    </row>
    <row r="2278" spans="2:33">
      <c r="B2278" s="26">
        <v>4428</v>
      </c>
      <c r="C2278" s="26" t="str">
        <f t="shared" si="272"/>
        <v>Y</v>
      </c>
      <c r="D2278" s="26" t="b">
        <f t="shared" si="273"/>
        <v>1</v>
      </c>
      <c r="E2278" s="26" t="str">
        <f t="shared" si="274"/>
        <v>Y</v>
      </c>
      <c r="F2278" s="26" t="s">
        <v>11266</v>
      </c>
      <c r="G2278" s="2" t="str">
        <f t="shared" si="275"/>
        <v>ConTab_BOM_KP_Baseplates_4428</v>
      </c>
      <c r="H2278" s="33" t="s">
        <v>485</v>
      </c>
      <c r="I2278" s="16"/>
      <c r="J2278" s="16"/>
      <c r="K2278" s="31" t="s">
        <v>7701</v>
      </c>
      <c r="L2278" s="31" t="s">
        <v>7702</v>
      </c>
      <c r="M2278" s="31" t="s">
        <v>7703</v>
      </c>
      <c r="N2278" s="2" t="s">
        <v>8699</v>
      </c>
      <c r="O2278" s="2" t="s">
        <v>7705</v>
      </c>
      <c r="P2278" s="155" t="s">
        <v>7706</v>
      </c>
      <c r="Q2278" s="2" t="s">
        <v>8696</v>
      </c>
      <c r="R2278" s="2">
        <v>96700952</v>
      </c>
      <c r="S2278" s="159" t="s">
        <v>10256</v>
      </c>
      <c r="T2278" s="159">
        <v>2322</v>
      </c>
      <c r="U2278" s="159" t="s">
        <v>107</v>
      </c>
      <c r="V2278" s="3" t="s">
        <v>7709</v>
      </c>
      <c r="W2278" s="2">
        <v>270</v>
      </c>
      <c r="X2278" s="2"/>
      <c r="Y2278" s="2"/>
      <c r="Z2278" s="2"/>
      <c r="AA2278" s="2"/>
      <c r="AB2278" s="2"/>
      <c r="AC2278" s="2"/>
      <c r="AD2278" s="2"/>
      <c r="AE2278" s="2"/>
      <c r="AF2278" s="2"/>
      <c r="AG2278" s="2"/>
    </row>
    <row r="2279" spans="2:33">
      <c r="B2279" s="26">
        <v>4429</v>
      </c>
      <c r="C2279" s="26" t="str">
        <f t="shared" si="272"/>
        <v>Y</v>
      </c>
      <c r="D2279" s="26" t="b">
        <f t="shared" si="273"/>
        <v>1</v>
      </c>
      <c r="E2279" s="26" t="str">
        <f t="shared" si="274"/>
        <v>Y</v>
      </c>
      <c r="F2279" s="26" t="s">
        <v>11267</v>
      </c>
      <c r="G2279" s="2" t="str">
        <f t="shared" si="275"/>
        <v>ConTab_BOM_KP_Baseplates_4429</v>
      </c>
      <c r="H2279" s="33" t="s">
        <v>485</v>
      </c>
      <c r="I2279" s="16"/>
      <c r="J2279" s="16"/>
      <c r="K2279" s="31" t="s">
        <v>7701</v>
      </c>
      <c r="L2279" s="31" t="s">
        <v>7702</v>
      </c>
      <c r="M2279" s="31" t="s">
        <v>7703</v>
      </c>
      <c r="N2279" s="2" t="s">
        <v>8954</v>
      </c>
      <c r="O2279" s="2" t="s">
        <v>7705</v>
      </c>
      <c r="P2279" s="155" t="s">
        <v>7706</v>
      </c>
      <c r="Q2279" s="2" t="s">
        <v>8955</v>
      </c>
      <c r="R2279" s="2">
        <v>96700953</v>
      </c>
      <c r="S2279" s="159" t="s">
        <v>10259</v>
      </c>
      <c r="T2279" s="159">
        <v>2800</v>
      </c>
      <c r="U2279" s="159" t="s">
        <v>107</v>
      </c>
      <c r="V2279" s="3" t="s">
        <v>7709</v>
      </c>
      <c r="W2279" s="2">
        <v>350</v>
      </c>
      <c r="X2279" s="2"/>
      <c r="Y2279" s="2"/>
      <c r="Z2279" s="2"/>
      <c r="AA2279" s="2"/>
      <c r="AB2279" s="2"/>
      <c r="AC2279" s="2"/>
      <c r="AD2279" s="2"/>
      <c r="AE2279" s="2"/>
      <c r="AF2279" s="2"/>
      <c r="AG2279" s="2"/>
    </row>
    <row r="2280" spans="2:33">
      <c r="B2280" s="26">
        <v>4430</v>
      </c>
      <c r="C2280" s="26" t="str">
        <f t="shared" si="272"/>
        <v>Y</v>
      </c>
      <c r="D2280" s="26" t="b">
        <f t="shared" si="273"/>
        <v>1</v>
      </c>
      <c r="E2280" s="26" t="str">
        <f t="shared" si="274"/>
        <v>Y</v>
      </c>
      <c r="F2280" s="26" t="s">
        <v>11268</v>
      </c>
      <c r="G2280" s="2" t="str">
        <f t="shared" si="275"/>
        <v>ConTab_BOM_KP_Baseplates_4430</v>
      </c>
      <c r="H2280" s="33" t="s">
        <v>485</v>
      </c>
      <c r="I2280" s="16"/>
      <c r="J2280" s="16"/>
      <c r="K2280" s="31" t="s">
        <v>7701</v>
      </c>
      <c r="L2280" s="31" t="s">
        <v>7702</v>
      </c>
      <c r="M2280" s="31" t="s">
        <v>7703</v>
      </c>
      <c r="N2280" s="2" t="s">
        <v>8958</v>
      </c>
      <c r="O2280" s="2" t="s">
        <v>7705</v>
      </c>
      <c r="P2280" s="155" t="s">
        <v>7706</v>
      </c>
      <c r="Q2280" s="2" t="s">
        <v>8955</v>
      </c>
      <c r="R2280" s="2">
        <v>96700953</v>
      </c>
      <c r="S2280" s="159" t="s">
        <v>10259</v>
      </c>
      <c r="T2280" s="159">
        <v>2800</v>
      </c>
      <c r="U2280" s="159" t="s">
        <v>107</v>
      </c>
      <c r="V2280" s="3" t="s">
        <v>7709</v>
      </c>
      <c r="W2280" s="2">
        <v>350</v>
      </c>
      <c r="X2280" s="2"/>
      <c r="Y2280" s="2"/>
      <c r="Z2280" s="2"/>
      <c r="AA2280" s="2"/>
      <c r="AB2280" s="2"/>
      <c r="AC2280" s="2"/>
      <c r="AD2280" s="2"/>
      <c r="AE2280" s="2"/>
      <c r="AF2280" s="2"/>
      <c r="AG2280" s="2"/>
    </row>
    <row r="2281" spans="2:33">
      <c r="B2281" s="26">
        <v>4431</v>
      </c>
      <c r="C2281" s="26" t="str">
        <f t="shared" si="272"/>
        <v>Y</v>
      </c>
      <c r="D2281" s="26" t="b">
        <f t="shared" si="273"/>
        <v>1</v>
      </c>
      <c r="E2281" s="26" t="str">
        <f t="shared" si="274"/>
        <v>Y</v>
      </c>
      <c r="F2281" s="26" t="s">
        <v>11269</v>
      </c>
      <c r="G2281" s="2" t="str">
        <f t="shared" si="275"/>
        <v>ConTab_BOM_KP_Baseplates_4431</v>
      </c>
      <c r="H2281" s="33" t="s">
        <v>485</v>
      </c>
      <c r="I2281" s="16"/>
      <c r="J2281" s="16"/>
      <c r="K2281" s="31" t="s">
        <v>7701</v>
      </c>
      <c r="L2281" s="31" t="s">
        <v>7702</v>
      </c>
      <c r="M2281" s="31" t="s">
        <v>7703</v>
      </c>
      <c r="N2281" s="2" t="s">
        <v>8982</v>
      </c>
      <c r="O2281" s="2" t="s">
        <v>7705</v>
      </c>
      <c r="P2281" s="155" t="s">
        <v>7706</v>
      </c>
      <c r="Q2281" s="2" t="s">
        <v>8955</v>
      </c>
      <c r="R2281" s="2">
        <v>96700954</v>
      </c>
      <c r="S2281" s="159" t="s">
        <v>10262</v>
      </c>
      <c r="T2281" s="159">
        <v>4163</v>
      </c>
      <c r="U2281" s="159" t="s">
        <v>107</v>
      </c>
      <c r="V2281" s="3" t="s">
        <v>7709</v>
      </c>
      <c r="W2281" s="2">
        <v>420</v>
      </c>
      <c r="X2281" s="2"/>
      <c r="Y2281" s="2"/>
      <c r="Z2281" s="2"/>
      <c r="AA2281" s="2"/>
      <c r="AB2281" s="2"/>
      <c r="AC2281" s="2"/>
      <c r="AD2281" s="2"/>
      <c r="AE2281" s="2"/>
      <c r="AF2281" s="2"/>
      <c r="AG2281" s="2"/>
    </row>
    <row r="2282" spans="2:33">
      <c r="B2282" s="26">
        <v>4432</v>
      </c>
      <c r="C2282" s="26" t="str">
        <f t="shared" si="272"/>
        <v>Y</v>
      </c>
      <c r="D2282" s="26" t="b">
        <f t="shared" si="273"/>
        <v>1</v>
      </c>
      <c r="E2282" s="26" t="str">
        <f t="shared" si="274"/>
        <v>Y</v>
      </c>
      <c r="F2282" s="26" t="s">
        <v>11270</v>
      </c>
      <c r="G2282" s="2" t="str">
        <f t="shared" si="275"/>
        <v>ConTab_BOM_KP_Baseplates_4432</v>
      </c>
      <c r="H2282" s="33" t="s">
        <v>485</v>
      </c>
      <c r="I2282" s="16"/>
      <c r="J2282" s="16"/>
      <c r="K2282" s="31" t="s">
        <v>7701</v>
      </c>
      <c r="L2282" s="31" t="s">
        <v>7702</v>
      </c>
      <c r="M2282" s="31" t="s">
        <v>7703</v>
      </c>
      <c r="N2282" s="2" t="s">
        <v>8986</v>
      </c>
      <c r="O2282" s="2" t="s">
        <v>7705</v>
      </c>
      <c r="P2282" s="155" t="s">
        <v>7706</v>
      </c>
      <c r="Q2282" s="2" t="s">
        <v>8955</v>
      </c>
      <c r="R2282" s="2">
        <v>96700954</v>
      </c>
      <c r="S2282" s="159" t="s">
        <v>10264</v>
      </c>
      <c r="T2282" s="159">
        <v>4163</v>
      </c>
      <c r="U2282" s="159" t="s">
        <v>107</v>
      </c>
      <c r="V2282" s="3" t="s">
        <v>7709</v>
      </c>
      <c r="W2282" s="2">
        <v>420</v>
      </c>
      <c r="X2282" s="2"/>
      <c r="Y2282" s="2"/>
      <c r="Z2282" s="2"/>
      <c r="AA2282" s="2"/>
      <c r="AB2282" s="2"/>
      <c r="AC2282" s="2"/>
      <c r="AD2282" s="2"/>
      <c r="AE2282" s="2"/>
      <c r="AF2282" s="2"/>
      <c r="AG2282" s="2"/>
    </row>
    <row r="2283" spans="2:33">
      <c r="B2283" s="26">
        <v>4433</v>
      </c>
      <c r="C2283" s="26" t="str">
        <f t="shared" si="272"/>
        <v>Y</v>
      </c>
      <c r="D2283" s="26" t="b">
        <f t="shared" si="273"/>
        <v>1</v>
      </c>
      <c r="E2283" s="26" t="str">
        <f t="shared" si="274"/>
        <v>Y</v>
      </c>
      <c r="F2283" s="26" t="s">
        <v>11271</v>
      </c>
      <c r="G2283" s="2" t="str">
        <f t="shared" si="275"/>
        <v>ConTab_BOM_KP_Baseplates_4433</v>
      </c>
      <c r="H2283" s="33" t="s">
        <v>485</v>
      </c>
      <c r="I2283" s="16"/>
      <c r="J2283" s="16"/>
      <c r="K2283" s="31" t="s">
        <v>7701</v>
      </c>
      <c r="L2283" s="31" t="s">
        <v>7702</v>
      </c>
      <c r="M2283" s="31" t="s">
        <v>7703</v>
      </c>
      <c r="N2283" s="2" t="s">
        <v>7900</v>
      </c>
      <c r="O2283" s="2" t="s">
        <v>7705</v>
      </c>
      <c r="P2283" s="155" t="s">
        <v>7737</v>
      </c>
      <c r="Q2283" s="2" t="s">
        <v>7757</v>
      </c>
      <c r="R2283" s="2" t="s">
        <v>544</v>
      </c>
      <c r="S2283" s="159" t="s">
        <v>10266</v>
      </c>
      <c r="T2283" s="159">
        <v>2050</v>
      </c>
      <c r="U2283" s="159" t="s">
        <v>107</v>
      </c>
      <c r="V2283" s="3" t="s">
        <v>7709</v>
      </c>
      <c r="W2283" s="2">
        <v>205</v>
      </c>
      <c r="X2283" s="2"/>
      <c r="Y2283" s="2"/>
      <c r="Z2283" s="2"/>
      <c r="AA2283" s="2"/>
      <c r="AB2283" s="2"/>
      <c r="AC2283" s="2"/>
      <c r="AD2283" s="2"/>
      <c r="AE2283" s="2"/>
      <c r="AF2283" s="2"/>
      <c r="AG2283" s="2"/>
    </row>
    <row r="2284" spans="2:33">
      <c r="B2284" s="26">
        <v>4434</v>
      </c>
      <c r="C2284" s="26" t="str">
        <f t="shared" si="272"/>
        <v>Y</v>
      </c>
      <c r="D2284" s="26" t="b">
        <f t="shared" si="273"/>
        <v>1</v>
      </c>
      <c r="E2284" s="26" t="str">
        <f t="shared" si="274"/>
        <v>Y</v>
      </c>
      <c r="F2284" s="26" t="s">
        <v>11272</v>
      </c>
      <c r="G2284" s="2" t="str">
        <f t="shared" si="275"/>
        <v>ConTab_BOM_KP_Baseplates_4434</v>
      </c>
      <c r="H2284" s="33" t="s">
        <v>485</v>
      </c>
      <c r="I2284" s="16"/>
      <c r="J2284" s="16"/>
      <c r="K2284" s="31" t="s">
        <v>7701</v>
      </c>
      <c r="L2284" s="31" t="s">
        <v>7702</v>
      </c>
      <c r="M2284" s="31" t="s">
        <v>7703</v>
      </c>
      <c r="N2284" s="2" t="s">
        <v>7903</v>
      </c>
      <c r="O2284" s="2" t="s">
        <v>7705</v>
      </c>
      <c r="P2284" s="155" t="s">
        <v>7737</v>
      </c>
      <c r="Q2284" s="2" t="s">
        <v>7757</v>
      </c>
      <c r="R2284" s="2" t="s">
        <v>544</v>
      </c>
      <c r="S2284" s="159" t="s">
        <v>10266</v>
      </c>
      <c r="T2284" s="159">
        <v>2050</v>
      </c>
      <c r="U2284" s="159" t="s">
        <v>107</v>
      </c>
      <c r="V2284" s="3" t="s">
        <v>7709</v>
      </c>
      <c r="W2284" s="2">
        <v>205</v>
      </c>
      <c r="X2284" s="2"/>
      <c r="Y2284" s="2"/>
      <c r="Z2284" s="2"/>
      <c r="AA2284" s="2"/>
      <c r="AB2284" s="2"/>
      <c r="AC2284" s="2"/>
      <c r="AD2284" s="2"/>
      <c r="AE2284" s="2"/>
      <c r="AF2284" s="2"/>
      <c r="AG2284" s="2"/>
    </row>
    <row r="2285" spans="2:33">
      <c r="B2285" s="26">
        <v>4435</v>
      </c>
      <c r="C2285" s="26" t="str">
        <f t="shared" si="272"/>
        <v>Y</v>
      </c>
      <c r="D2285" s="26" t="b">
        <f t="shared" si="273"/>
        <v>1</v>
      </c>
      <c r="E2285" s="26" t="str">
        <f t="shared" si="274"/>
        <v>Y</v>
      </c>
      <c r="F2285" s="26" t="s">
        <v>11273</v>
      </c>
      <c r="G2285" s="2" t="str">
        <f t="shared" si="275"/>
        <v>ConTab_BOM_KP_Baseplates_4435</v>
      </c>
      <c r="H2285" s="33" t="s">
        <v>485</v>
      </c>
      <c r="I2285" s="16"/>
      <c r="J2285" s="16"/>
      <c r="K2285" s="31" t="s">
        <v>7701</v>
      </c>
      <c r="L2285" s="31" t="s">
        <v>7702</v>
      </c>
      <c r="M2285" s="31" t="s">
        <v>7703</v>
      </c>
      <c r="N2285" s="2" t="s">
        <v>8187</v>
      </c>
      <c r="O2285" s="2" t="s">
        <v>7705</v>
      </c>
      <c r="P2285" s="155" t="s">
        <v>7737</v>
      </c>
      <c r="Q2285" s="2" t="s">
        <v>8046</v>
      </c>
      <c r="R2285" s="2">
        <v>96700956</v>
      </c>
      <c r="S2285" s="159" t="s">
        <v>10269</v>
      </c>
      <c r="T2285" s="159">
        <v>2186</v>
      </c>
      <c r="U2285" s="159" t="s">
        <v>107</v>
      </c>
      <c r="V2285" s="3" t="s">
        <v>7709</v>
      </c>
      <c r="W2285" s="2">
        <v>240</v>
      </c>
      <c r="X2285" s="2"/>
      <c r="Y2285" s="2"/>
      <c r="Z2285" s="2"/>
      <c r="AA2285" s="2"/>
      <c r="AB2285" s="2"/>
      <c r="AC2285" s="2"/>
      <c r="AD2285" s="2"/>
      <c r="AE2285" s="2"/>
      <c r="AF2285" s="2"/>
      <c r="AG2285" s="2"/>
    </row>
    <row r="2286" spans="2:33">
      <c r="B2286" s="26">
        <v>4436</v>
      </c>
      <c r="C2286" s="26" t="str">
        <f t="shared" si="272"/>
        <v>Y</v>
      </c>
      <c r="D2286" s="26" t="b">
        <f t="shared" si="273"/>
        <v>1</v>
      </c>
      <c r="E2286" s="26" t="str">
        <f t="shared" si="274"/>
        <v>Y</v>
      </c>
      <c r="F2286" s="26" t="s">
        <v>11274</v>
      </c>
      <c r="G2286" s="2" t="str">
        <f t="shared" si="275"/>
        <v>ConTab_BOM_KP_Baseplates_4436</v>
      </c>
      <c r="H2286" s="33" t="s">
        <v>485</v>
      </c>
      <c r="I2286" s="16"/>
      <c r="J2286" s="16"/>
      <c r="K2286" s="31" t="s">
        <v>7701</v>
      </c>
      <c r="L2286" s="31" t="s">
        <v>7702</v>
      </c>
      <c r="M2286" s="31" t="s">
        <v>7703</v>
      </c>
      <c r="N2286" s="2" t="s">
        <v>8191</v>
      </c>
      <c r="O2286" s="2" t="s">
        <v>7705</v>
      </c>
      <c r="P2286" s="155" t="s">
        <v>7737</v>
      </c>
      <c r="Q2286" s="2" t="s">
        <v>8046</v>
      </c>
      <c r="R2286" s="2">
        <v>96700956</v>
      </c>
      <c r="S2286" s="159" t="s">
        <v>10269</v>
      </c>
      <c r="T2286" s="159">
        <v>2186</v>
      </c>
      <c r="U2286" s="159" t="s">
        <v>107</v>
      </c>
      <c r="V2286" s="3" t="s">
        <v>7709</v>
      </c>
      <c r="W2286" s="2">
        <v>240</v>
      </c>
      <c r="X2286" s="2"/>
      <c r="Y2286" s="2"/>
      <c r="Z2286" s="2"/>
      <c r="AA2286" s="2"/>
      <c r="AB2286" s="2"/>
      <c r="AC2286" s="2"/>
      <c r="AD2286" s="2"/>
      <c r="AE2286" s="2"/>
      <c r="AF2286" s="2"/>
      <c r="AG2286" s="2"/>
    </row>
    <row r="2287" spans="2:33">
      <c r="B2287" s="26">
        <v>4437</v>
      </c>
      <c r="C2287" s="26" t="str">
        <f t="shared" si="272"/>
        <v>Y</v>
      </c>
      <c r="D2287" s="26" t="b">
        <f t="shared" si="273"/>
        <v>1</v>
      </c>
      <c r="E2287" s="26" t="str">
        <f t="shared" si="274"/>
        <v>Y</v>
      </c>
      <c r="F2287" s="26" t="s">
        <v>11275</v>
      </c>
      <c r="G2287" s="2" t="str">
        <f t="shared" si="275"/>
        <v>ConTab_BOM_KP_Baseplates_4437</v>
      </c>
      <c r="H2287" s="33" t="s">
        <v>485</v>
      </c>
      <c r="I2287" s="16"/>
      <c r="J2287" s="16"/>
      <c r="K2287" s="31" t="s">
        <v>7701</v>
      </c>
      <c r="L2287" s="31" t="s">
        <v>7702</v>
      </c>
      <c r="M2287" s="31" t="s">
        <v>7703</v>
      </c>
      <c r="N2287" s="2" t="s">
        <v>8695</v>
      </c>
      <c r="O2287" s="2" t="s">
        <v>7705</v>
      </c>
      <c r="P2287" s="155" t="s">
        <v>7737</v>
      </c>
      <c r="Q2287" s="2" t="s">
        <v>8332</v>
      </c>
      <c r="R2287" s="2">
        <v>96700957</v>
      </c>
      <c r="S2287" s="159" t="s">
        <v>10272</v>
      </c>
      <c r="T2287" s="159">
        <v>2322</v>
      </c>
      <c r="U2287" s="159" t="s">
        <v>107</v>
      </c>
      <c r="V2287" s="3" t="s">
        <v>7709</v>
      </c>
      <c r="W2287" s="2">
        <v>270</v>
      </c>
      <c r="X2287" s="2"/>
      <c r="Y2287" s="2"/>
      <c r="Z2287" s="2"/>
      <c r="AA2287" s="2"/>
      <c r="AB2287" s="2"/>
      <c r="AC2287" s="2"/>
      <c r="AD2287" s="2"/>
      <c r="AE2287" s="2"/>
      <c r="AF2287" s="2"/>
      <c r="AG2287" s="2"/>
    </row>
    <row r="2288" spans="2:33">
      <c r="B2288" s="26">
        <v>4438</v>
      </c>
      <c r="C2288" s="26" t="str">
        <f t="shared" si="272"/>
        <v>Y</v>
      </c>
      <c r="D2288" s="26" t="b">
        <f t="shared" si="273"/>
        <v>1</v>
      </c>
      <c r="E2288" s="26" t="str">
        <f t="shared" si="274"/>
        <v>Y</v>
      </c>
      <c r="F2288" s="26" t="s">
        <v>11276</v>
      </c>
      <c r="G2288" s="2" t="str">
        <f t="shared" si="275"/>
        <v>ConTab_BOM_KP_Baseplates_4438</v>
      </c>
      <c r="H2288" s="33" t="s">
        <v>485</v>
      </c>
      <c r="I2288" s="16"/>
      <c r="J2288" s="16"/>
      <c r="K2288" s="31" t="s">
        <v>7701</v>
      </c>
      <c r="L2288" s="31" t="s">
        <v>7702</v>
      </c>
      <c r="M2288" s="31" t="s">
        <v>7703</v>
      </c>
      <c r="N2288" s="2" t="s">
        <v>8699</v>
      </c>
      <c r="O2288" s="2" t="s">
        <v>7705</v>
      </c>
      <c r="P2288" s="155" t="s">
        <v>7737</v>
      </c>
      <c r="Q2288" s="2" t="s">
        <v>8332</v>
      </c>
      <c r="R2288" s="2">
        <v>96700957</v>
      </c>
      <c r="S2288" s="159" t="s">
        <v>10272</v>
      </c>
      <c r="T2288" s="159">
        <v>2322</v>
      </c>
      <c r="U2288" s="159" t="s">
        <v>107</v>
      </c>
      <c r="V2288" s="3" t="s">
        <v>7709</v>
      </c>
      <c r="W2288" s="2">
        <v>270</v>
      </c>
      <c r="X2288" s="2"/>
      <c r="Y2288" s="2"/>
      <c r="Z2288" s="2"/>
      <c r="AA2288" s="2"/>
      <c r="AB2288" s="2"/>
      <c r="AC2288" s="2"/>
      <c r="AD2288" s="2"/>
      <c r="AE2288" s="2"/>
      <c r="AF2288" s="2"/>
      <c r="AG2288" s="2"/>
    </row>
    <row r="2289" spans="2:33">
      <c r="B2289" s="26">
        <v>4439</v>
      </c>
      <c r="C2289" s="26" t="str">
        <f t="shared" si="272"/>
        <v>Y</v>
      </c>
      <c r="D2289" s="26" t="b">
        <f t="shared" si="273"/>
        <v>1</v>
      </c>
      <c r="E2289" s="26" t="str">
        <f t="shared" si="274"/>
        <v>Y</v>
      </c>
      <c r="F2289" s="26" t="s">
        <v>11277</v>
      </c>
      <c r="G2289" s="2" t="str">
        <f t="shared" si="275"/>
        <v>ConTab_BOM_KP_Baseplates_4439</v>
      </c>
      <c r="H2289" s="33" t="s">
        <v>485</v>
      </c>
      <c r="I2289" s="16"/>
      <c r="J2289" s="16"/>
      <c r="K2289" s="31" t="s">
        <v>7701</v>
      </c>
      <c r="L2289" s="31" t="s">
        <v>7702</v>
      </c>
      <c r="M2289" s="31" t="s">
        <v>7703</v>
      </c>
      <c r="N2289" s="2" t="s">
        <v>7762</v>
      </c>
      <c r="O2289" s="2" t="s">
        <v>7705</v>
      </c>
      <c r="P2289" s="155" t="s">
        <v>7737</v>
      </c>
      <c r="Q2289" s="2" t="s">
        <v>7757</v>
      </c>
      <c r="R2289" s="2">
        <v>96700958</v>
      </c>
      <c r="S2289" s="159" t="s">
        <v>10275</v>
      </c>
      <c r="T2289" s="159">
        <v>2255</v>
      </c>
      <c r="U2289" s="159" t="s">
        <v>107</v>
      </c>
      <c r="V2289" s="3" t="s">
        <v>7709</v>
      </c>
      <c r="W2289" s="2">
        <v>270</v>
      </c>
      <c r="X2289" s="2"/>
      <c r="Y2289" s="2"/>
      <c r="Z2289" s="2"/>
      <c r="AA2289" s="2"/>
      <c r="AB2289" s="2"/>
      <c r="AC2289" s="2"/>
      <c r="AD2289" s="2"/>
      <c r="AE2289" s="2"/>
      <c r="AF2289" s="2"/>
      <c r="AG2289" s="2"/>
    </row>
    <row r="2290" spans="2:33">
      <c r="B2290" s="26">
        <v>4440</v>
      </c>
      <c r="C2290" s="26" t="str">
        <f t="shared" si="272"/>
        <v>Y</v>
      </c>
      <c r="D2290" s="26" t="b">
        <f t="shared" si="273"/>
        <v>1</v>
      </c>
      <c r="E2290" s="26" t="str">
        <f t="shared" si="274"/>
        <v>Y</v>
      </c>
      <c r="F2290" s="26" t="s">
        <v>11278</v>
      </c>
      <c r="G2290" s="2" t="str">
        <f t="shared" si="275"/>
        <v>ConTab_BOM_KP_Baseplates_4440</v>
      </c>
      <c r="H2290" s="33" t="s">
        <v>485</v>
      </c>
      <c r="I2290" s="16"/>
      <c r="J2290" s="16"/>
      <c r="K2290" s="31" t="s">
        <v>7701</v>
      </c>
      <c r="L2290" s="31" t="s">
        <v>7702</v>
      </c>
      <c r="M2290" s="31" t="s">
        <v>7703</v>
      </c>
      <c r="N2290" s="2" t="s">
        <v>7765</v>
      </c>
      <c r="O2290" s="2" t="s">
        <v>7705</v>
      </c>
      <c r="P2290" s="155" t="s">
        <v>7737</v>
      </c>
      <c r="Q2290" s="2" t="s">
        <v>7757</v>
      </c>
      <c r="R2290" s="2">
        <v>96700958</v>
      </c>
      <c r="S2290" s="159" t="s">
        <v>10275</v>
      </c>
      <c r="T2290" s="159">
        <v>2255</v>
      </c>
      <c r="U2290" s="159" t="s">
        <v>107</v>
      </c>
      <c r="V2290" s="3" t="s">
        <v>7709</v>
      </c>
      <c r="W2290" s="2">
        <v>270</v>
      </c>
      <c r="X2290" s="2"/>
      <c r="Y2290" s="2"/>
      <c r="Z2290" s="2"/>
      <c r="AA2290" s="2"/>
      <c r="AB2290" s="2"/>
      <c r="AC2290" s="2"/>
      <c r="AD2290" s="2"/>
      <c r="AE2290" s="2"/>
      <c r="AF2290" s="2"/>
      <c r="AG2290" s="2"/>
    </row>
    <row r="2291" spans="2:33">
      <c r="B2291" s="26">
        <v>4441</v>
      </c>
      <c r="C2291" s="26" t="str">
        <f t="shared" si="272"/>
        <v>Y</v>
      </c>
      <c r="D2291" s="26" t="b">
        <f t="shared" si="273"/>
        <v>1</v>
      </c>
      <c r="E2291" s="26" t="str">
        <f t="shared" si="274"/>
        <v>Y</v>
      </c>
      <c r="F2291" s="26" t="s">
        <v>11279</v>
      </c>
      <c r="G2291" s="2" t="str">
        <f t="shared" si="275"/>
        <v>ConTab_BOM_KP_Baseplates_4441</v>
      </c>
      <c r="H2291" s="33" t="s">
        <v>485</v>
      </c>
      <c r="I2291" s="16"/>
      <c r="J2291" s="16"/>
      <c r="K2291" s="31" t="s">
        <v>7701</v>
      </c>
      <c r="L2291" s="31" t="s">
        <v>7702</v>
      </c>
      <c r="M2291" s="31" t="s">
        <v>7703</v>
      </c>
      <c r="N2291" s="2" t="s">
        <v>8954</v>
      </c>
      <c r="O2291" s="2" t="s">
        <v>7705</v>
      </c>
      <c r="P2291" s="155" t="s">
        <v>7737</v>
      </c>
      <c r="Q2291" s="2" t="s">
        <v>8975</v>
      </c>
      <c r="R2291" s="2">
        <v>96700959</v>
      </c>
      <c r="S2291" s="159" t="s">
        <v>10278</v>
      </c>
      <c r="T2291" s="159">
        <v>2800</v>
      </c>
      <c r="U2291" s="159" t="s">
        <v>107</v>
      </c>
      <c r="V2291" s="3" t="s">
        <v>7709</v>
      </c>
      <c r="W2291" s="2">
        <v>350</v>
      </c>
      <c r="X2291" s="2"/>
      <c r="Y2291" s="2"/>
      <c r="Z2291" s="2"/>
      <c r="AA2291" s="2"/>
      <c r="AB2291" s="2"/>
      <c r="AC2291" s="2"/>
      <c r="AD2291" s="2"/>
      <c r="AE2291" s="2"/>
      <c r="AF2291" s="2"/>
      <c r="AG2291" s="2"/>
    </row>
    <row r="2292" spans="2:33">
      <c r="B2292" s="26">
        <v>4442</v>
      </c>
      <c r="C2292" s="26" t="str">
        <f t="shared" si="272"/>
        <v>Y</v>
      </c>
      <c r="D2292" s="26" t="b">
        <f t="shared" si="273"/>
        <v>1</v>
      </c>
      <c r="E2292" s="26" t="str">
        <f t="shared" si="274"/>
        <v>Y</v>
      </c>
      <c r="F2292" s="26" t="s">
        <v>11280</v>
      </c>
      <c r="G2292" s="2" t="str">
        <f t="shared" si="275"/>
        <v>ConTab_BOM_KP_Baseplates_4442</v>
      </c>
      <c r="H2292" s="33" t="s">
        <v>485</v>
      </c>
      <c r="I2292" s="16"/>
      <c r="J2292" s="16"/>
      <c r="K2292" s="31" t="s">
        <v>7701</v>
      </c>
      <c r="L2292" s="31" t="s">
        <v>7702</v>
      </c>
      <c r="M2292" s="31" t="s">
        <v>7703</v>
      </c>
      <c r="N2292" s="2" t="s">
        <v>8958</v>
      </c>
      <c r="O2292" s="2" t="s">
        <v>7705</v>
      </c>
      <c r="P2292" s="155" t="s">
        <v>7737</v>
      </c>
      <c r="Q2292" s="2" t="s">
        <v>8975</v>
      </c>
      <c r="R2292" s="2">
        <v>96700959</v>
      </c>
      <c r="S2292" s="159" t="s">
        <v>10278</v>
      </c>
      <c r="T2292" s="159">
        <v>2800</v>
      </c>
      <c r="U2292" s="159" t="s">
        <v>107</v>
      </c>
      <c r="V2292" s="3" t="s">
        <v>7709</v>
      </c>
      <c r="W2292" s="2">
        <v>350</v>
      </c>
      <c r="X2292" s="2"/>
      <c r="Y2292" s="2"/>
      <c r="Z2292" s="2"/>
      <c r="AA2292" s="2"/>
      <c r="AB2292" s="2"/>
      <c r="AC2292" s="2"/>
      <c r="AD2292" s="2"/>
      <c r="AE2292" s="2"/>
      <c r="AF2292" s="2"/>
      <c r="AG2292" s="2"/>
    </row>
    <row r="2293" spans="2:33">
      <c r="B2293" s="26">
        <v>4443</v>
      </c>
      <c r="C2293" s="26" t="str">
        <f t="shared" si="272"/>
        <v>Y</v>
      </c>
      <c r="D2293" s="26" t="b">
        <f t="shared" si="273"/>
        <v>1</v>
      </c>
      <c r="E2293" s="26" t="str">
        <f t="shared" si="274"/>
        <v>Y</v>
      </c>
      <c r="F2293" s="26" t="s">
        <v>11281</v>
      </c>
      <c r="G2293" s="2" t="str">
        <f t="shared" si="275"/>
        <v>ConTab_BOM_KP_Baseplates_4443</v>
      </c>
      <c r="H2293" s="33" t="s">
        <v>485</v>
      </c>
      <c r="I2293" s="16"/>
      <c r="J2293" s="16"/>
      <c r="K2293" s="31" t="s">
        <v>7701</v>
      </c>
      <c r="L2293" s="31" t="s">
        <v>7702</v>
      </c>
      <c r="M2293" s="31" t="s">
        <v>7703</v>
      </c>
      <c r="N2293" s="2" t="s">
        <v>8326</v>
      </c>
      <c r="O2293" s="2" t="s">
        <v>7705</v>
      </c>
      <c r="P2293" s="155" t="s">
        <v>7737</v>
      </c>
      <c r="Q2293" s="2" t="s">
        <v>8046</v>
      </c>
      <c r="R2293" s="2">
        <v>96700960</v>
      </c>
      <c r="S2293" s="159" t="s">
        <v>10281</v>
      </c>
      <c r="T2293" s="159">
        <v>2663</v>
      </c>
      <c r="U2293" s="159" t="s">
        <v>107</v>
      </c>
      <c r="V2293" s="3" t="s">
        <v>7709</v>
      </c>
      <c r="W2293" s="2">
        <v>350</v>
      </c>
      <c r="X2293" s="2"/>
      <c r="Y2293" s="2"/>
      <c r="Z2293" s="2"/>
      <c r="AA2293" s="2"/>
      <c r="AB2293" s="2"/>
      <c r="AC2293" s="2"/>
      <c r="AD2293" s="2"/>
      <c r="AE2293" s="2"/>
      <c r="AF2293" s="2"/>
      <c r="AG2293" s="2"/>
    </row>
    <row r="2294" spans="2:33">
      <c r="B2294" s="26">
        <v>4444</v>
      </c>
      <c r="C2294" s="26" t="str">
        <f t="shared" si="272"/>
        <v>Y</v>
      </c>
      <c r="D2294" s="26" t="b">
        <f t="shared" si="273"/>
        <v>1</v>
      </c>
      <c r="E2294" s="26" t="str">
        <f t="shared" si="274"/>
        <v>Y</v>
      </c>
      <c r="F2294" s="26" t="s">
        <v>11282</v>
      </c>
      <c r="G2294" s="2" t="str">
        <f t="shared" si="275"/>
        <v>ConTab_BOM_KP_Baseplates_4444</v>
      </c>
      <c r="H2294" s="33" t="s">
        <v>485</v>
      </c>
      <c r="I2294" s="16"/>
      <c r="J2294" s="16"/>
      <c r="K2294" s="31" t="s">
        <v>7701</v>
      </c>
      <c r="L2294" s="31" t="s">
        <v>7702</v>
      </c>
      <c r="M2294" s="31" t="s">
        <v>7703</v>
      </c>
      <c r="N2294" s="2" t="s">
        <v>8329</v>
      </c>
      <c r="O2294" s="2" t="s">
        <v>7705</v>
      </c>
      <c r="P2294" s="155" t="s">
        <v>7737</v>
      </c>
      <c r="Q2294" s="2" t="s">
        <v>8046</v>
      </c>
      <c r="R2294" s="2">
        <v>96700960</v>
      </c>
      <c r="S2294" s="159" t="s">
        <v>10281</v>
      </c>
      <c r="T2294" s="159">
        <v>2663</v>
      </c>
      <c r="U2294" s="159" t="s">
        <v>107</v>
      </c>
      <c r="V2294" s="3" t="s">
        <v>7709</v>
      </c>
      <c r="W2294" s="2">
        <v>350</v>
      </c>
      <c r="X2294" s="2"/>
      <c r="Y2294" s="2"/>
      <c r="Z2294" s="2"/>
      <c r="AA2294" s="2"/>
      <c r="AB2294" s="2"/>
      <c r="AC2294" s="2"/>
      <c r="AD2294" s="2"/>
      <c r="AE2294" s="2"/>
      <c r="AF2294" s="2"/>
      <c r="AG2294" s="2"/>
    </row>
    <row r="2295" spans="2:33">
      <c r="B2295" s="26">
        <v>4445</v>
      </c>
      <c r="C2295" s="26" t="str">
        <f t="shared" si="272"/>
        <v>Y</v>
      </c>
      <c r="D2295" s="26" t="b">
        <f t="shared" si="273"/>
        <v>1</v>
      </c>
      <c r="E2295" s="26" t="str">
        <f t="shared" si="274"/>
        <v>Y</v>
      </c>
      <c r="F2295" s="26" t="s">
        <v>11283</v>
      </c>
      <c r="G2295" s="2" t="str">
        <f t="shared" si="275"/>
        <v>ConTab_BOM_KP_Baseplates_4445</v>
      </c>
      <c r="H2295" s="33" t="s">
        <v>485</v>
      </c>
      <c r="I2295" s="16"/>
      <c r="J2295" s="16"/>
      <c r="K2295" s="31" t="s">
        <v>7701</v>
      </c>
      <c r="L2295" s="31" t="s">
        <v>7702</v>
      </c>
      <c r="M2295" s="31" t="s">
        <v>7703</v>
      </c>
      <c r="N2295" s="2" t="s">
        <v>8982</v>
      </c>
      <c r="O2295" s="2" t="s">
        <v>7705</v>
      </c>
      <c r="P2295" s="155" t="s">
        <v>7737</v>
      </c>
      <c r="Q2295" s="2" t="s">
        <v>8983</v>
      </c>
      <c r="R2295" s="2">
        <v>96700961</v>
      </c>
      <c r="S2295" s="159" t="s">
        <v>10284</v>
      </c>
      <c r="T2295" s="159">
        <v>4163</v>
      </c>
      <c r="U2295" s="159" t="s">
        <v>107</v>
      </c>
      <c r="V2295" s="3" t="s">
        <v>7709</v>
      </c>
      <c r="W2295" s="2">
        <v>420</v>
      </c>
      <c r="X2295" s="2"/>
      <c r="Y2295" s="2"/>
      <c r="Z2295" s="2"/>
      <c r="AA2295" s="2"/>
      <c r="AB2295" s="2"/>
      <c r="AC2295" s="2"/>
      <c r="AD2295" s="2"/>
      <c r="AE2295" s="2"/>
      <c r="AF2295" s="2"/>
      <c r="AG2295" s="2"/>
    </row>
    <row r="2296" spans="2:33">
      <c r="B2296" s="26">
        <v>4446</v>
      </c>
      <c r="C2296" s="26" t="str">
        <f t="shared" si="272"/>
        <v>Y</v>
      </c>
      <c r="D2296" s="26" t="b">
        <f t="shared" si="273"/>
        <v>1</v>
      </c>
      <c r="E2296" s="26" t="str">
        <f t="shared" si="274"/>
        <v>Y</v>
      </c>
      <c r="F2296" s="26" t="s">
        <v>11284</v>
      </c>
      <c r="G2296" s="2" t="str">
        <f t="shared" si="275"/>
        <v>ConTab_BOM_KP_Baseplates_4446</v>
      </c>
      <c r="H2296" s="33" t="s">
        <v>485</v>
      </c>
      <c r="I2296" s="16"/>
      <c r="J2296" s="16"/>
      <c r="K2296" s="31" t="s">
        <v>7701</v>
      </c>
      <c r="L2296" s="31" t="s">
        <v>7702</v>
      </c>
      <c r="M2296" s="31" t="s">
        <v>7703</v>
      </c>
      <c r="N2296" s="2" t="s">
        <v>8986</v>
      </c>
      <c r="O2296" s="2" t="s">
        <v>7705</v>
      </c>
      <c r="P2296" s="155" t="s">
        <v>7737</v>
      </c>
      <c r="Q2296" s="2" t="s">
        <v>8983</v>
      </c>
      <c r="R2296" s="2">
        <v>96700961</v>
      </c>
      <c r="S2296" s="159" t="s">
        <v>10286</v>
      </c>
      <c r="T2296" s="159">
        <v>4163</v>
      </c>
      <c r="U2296" s="159" t="s">
        <v>107</v>
      </c>
      <c r="V2296" s="3" t="s">
        <v>7709</v>
      </c>
      <c r="W2296" s="2">
        <v>420</v>
      </c>
      <c r="X2296" s="2"/>
      <c r="Y2296" s="2"/>
      <c r="Z2296" s="2"/>
      <c r="AA2296" s="2"/>
      <c r="AB2296" s="2"/>
      <c r="AC2296" s="2"/>
      <c r="AD2296" s="2"/>
      <c r="AE2296" s="2"/>
      <c r="AF2296" s="2"/>
      <c r="AG2296" s="2"/>
    </row>
    <row r="2297" spans="2:33">
      <c r="B2297" s="26">
        <v>4447</v>
      </c>
      <c r="C2297" s="26" t="str">
        <f t="shared" si="272"/>
        <v>Y</v>
      </c>
      <c r="D2297" s="26" t="b">
        <f t="shared" si="273"/>
        <v>1</v>
      </c>
      <c r="E2297" s="26" t="str">
        <f t="shared" si="274"/>
        <v>Y</v>
      </c>
      <c r="F2297" s="26" t="s">
        <v>11285</v>
      </c>
      <c r="G2297" s="2" t="str">
        <f t="shared" si="275"/>
        <v>ConTab_BOM_KP_Baseplates_4447</v>
      </c>
      <c r="H2297" s="33" t="s">
        <v>485</v>
      </c>
      <c r="I2297" s="16"/>
      <c r="J2297" s="16"/>
      <c r="K2297" s="31" t="s">
        <v>7701</v>
      </c>
      <c r="L2297" s="31" t="s">
        <v>7702</v>
      </c>
      <c r="M2297" s="31" t="s">
        <v>7703</v>
      </c>
      <c r="N2297" s="2" t="s">
        <v>8331</v>
      </c>
      <c r="O2297" s="2" t="s">
        <v>7705</v>
      </c>
      <c r="P2297" s="155" t="s">
        <v>7737</v>
      </c>
      <c r="Q2297" s="2" t="s">
        <v>8332</v>
      </c>
      <c r="R2297" s="2">
        <v>96700962</v>
      </c>
      <c r="S2297" s="159" t="s">
        <v>10288</v>
      </c>
      <c r="T2297" s="159">
        <v>4163</v>
      </c>
      <c r="U2297" s="159" t="s">
        <v>107</v>
      </c>
      <c r="V2297" s="3" t="s">
        <v>7709</v>
      </c>
      <c r="W2297" s="2">
        <v>420</v>
      </c>
      <c r="X2297" s="2"/>
      <c r="Y2297" s="2"/>
      <c r="Z2297" s="2"/>
      <c r="AA2297" s="2"/>
      <c r="AB2297" s="2"/>
      <c r="AC2297" s="2"/>
      <c r="AD2297" s="2"/>
      <c r="AE2297" s="2"/>
      <c r="AF2297" s="2"/>
      <c r="AG2297" s="2"/>
    </row>
    <row r="2298" spans="2:33">
      <c r="B2298" s="26">
        <v>4448</v>
      </c>
      <c r="C2298" s="26" t="str">
        <f t="shared" si="272"/>
        <v>Y</v>
      </c>
      <c r="D2298" s="26" t="b">
        <f t="shared" si="273"/>
        <v>1</v>
      </c>
      <c r="E2298" s="26" t="str">
        <f t="shared" si="274"/>
        <v>Y</v>
      </c>
      <c r="F2298" s="26" t="s">
        <v>11286</v>
      </c>
      <c r="G2298" s="2" t="str">
        <f t="shared" si="275"/>
        <v>ConTab_BOM_KP_Baseplates_4448</v>
      </c>
      <c r="H2298" s="33" t="s">
        <v>485</v>
      </c>
      <c r="I2298" s="16"/>
      <c r="J2298" s="16"/>
      <c r="K2298" s="31" t="s">
        <v>7701</v>
      </c>
      <c r="L2298" s="31" t="s">
        <v>7702</v>
      </c>
      <c r="M2298" s="31" t="s">
        <v>7703</v>
      </c>
      <c r="N2298" s="2" t="s">
        <v>8335</v>
      </c>
      <c r="O2298" s="2" t="s">
        <v>7705</v>
      </c>
      <c r="P2298" s="155" t="s">
        <v>7737</v>
      </c>
      <c r="Q2298" s="2" t="s">
        <v>8332</v>
      </c>
      <c r="R2298" s="2">
        <v>96700962</v>
      </c>
      <c r="S2298" s="159" t="s">
        <v>10290</v>
      </c>
      <c r="T2298" s="159">
        <v>4163</v>
      </c>
      <c r="U2298" s="159" t="s">
        <v>107</v>
      </c>
      <c r="V2298" s="3" t="s">
        <v>7709</v>
      </c>
      <c r="W2298" s="2">
        <v>420</v>
      </c>
      <c r="X2298" s="2"/>
      <c r="Y2298" s="2"/>
      <c r="Z2298" s="2"/>
      <c r="AA2298" s="2"/>
      <c r="AB2298" s="2"/>
      <c r="AC2298" s="2"/>
      <c r="AD2298" s="2"/>
      <c r="AE2298" s="2"/>
      <c r="AF2298" s="2"/>
      <c r="AG2298" s="2"/>
    </row>
    <row r="2299" spans="2:33">
      <c r="B2299" s="26">
        <v>4449</v>
      </c>
      <c r="C2299" s="26" t="str">
        <f t="shared" si="272"/>
        <v>Y</v>
      </c>
      <c r="D2299" s="26" t="b">
        <f t="shared" si="273"/>
        <v>1</v>
      </c>
      <c r="E2299" s="26" t="str">
        <f t="shared" si="274"/>
        <v>Y</v>
      </c>
      <c r="F2299" s="26" t="s">
        <v>11287</v>
      </c>
      <c r="G2299" s="2" t="str">
        <f t="shared" si="275"/>
        <v>ConTab_BOM_KP_Baseplates_4449</v>
      </c>
      <c r="H2299" s="33" t="s">
        <v>485</v>
      </c>
      <c r="I2299" s="16"/>
      <c r="J2299" s="16"/>
      <c r="K2299" s="31" t="s">
        <v>7701</v>
      </c>
      <c r="L2299" s="31" t="s">
        <v>7702</v>
      </c>
      <c r="M2299" s="31" t="s">
        <v>7703</v>
      </c>
      <c r="N2299" s="17" t="s">
        <v>9465</v>
      </c>
      <c r="O2299" s="2" t="s">
        <v>7705</v>
      </c>
      <c r="P2299" s="155" t="s">
        <v>7737</v>
      </c>
      <c r="Q2299" s="2" t="s">
        <v>8983</v>
      </c>
      <c r="R2299" s="2">
        <v>96700963</v>
      </c>
      <c r="S2299" s="159" t="s">
        <v>10292</v>
      </c>
      <c r="T2299" s="159">
        <v>4707</v>
      </c>
      <c r="U2299" s="159" t="s">
        <v>107</v>
      </c>
      <c r="V2299" s="3" t="s">
        <v>7709</v>
      </c>
      <c r="W2299" s="2">
        <v>600</v>
      </c>
      <c r="X2299" s="2"/>
      <c r="Y2299" s="2"/>
      <c r="Z2299" s="2"/>
      <c r="AA2299" s="2"/>
      <c r="AB2299" s="2"/>
      <c r="AC2299" s="2"/>
      <c r="AD2299" s="2"/>
      <c r="AE2299" s="2"/>
      <c r="AF2299" s="2"/>
      <c r="AG2299" s="2"/>
    </row>
    <row r="2300" spans="2:33">
      <c r="B2300" s="26">
        <v>4450</v>
      </c>
      <c r="C2300" s="26" t="str">
        <f t="shared" si="272"/>
        <v>Y</v>
      </c>
      <c r="D2300" s="26" t="b">
        <f t="shared" si="273"/>
        <v>1</v>
      </c>
      <c r="E2300" s="26" t="str">
        <f t="shared" si="274"/>
        <v>Y</v>
      </c>
      <c r="F2300" s="26" t="s">
        <v>11288</v>
      </c>
      <c r="G2300" s="2" t="str">
        <f t="shared" si="275"/>
        <v>ConTab_BOM_KP_Baseplates_4450</v>
      </c>
      <c r="H2300" s="33" t="s">
        <v>485</v>
      </c>
      <c r="I2300" s="16"/>
      <c r="J2300" s="16"/>
      <c r="K2300" s="31" t="s">
        <v>7701</v>
      </c>
      <c r="L2300" s="31" t="s">
        <v>7702</v>
      </c>
      <c r="M2300" s="31" t="s">
        <v>7703</v>
      </c>
      <c r="N2300" s="8" t="s">
        <v>9743</v>
      </c>
      <c r="O2300" s="2" t="s">
        <v>7705</v>
      </c>
      <c r="P2300" s="155" t="s">
        <v>7737</v>
      </c>
      <c r="Q2300" s="2" t="s">
        <v>8983</v>
      </c>
      <c r="R2300" s="2">
        <v>96700964</v>
      </c>
      <c r="S2300" s="159" t="s">
        <v>10294</v>
      </c>
      <c r="T2300" s="159">
        <v>4707</v>
      </c>
      <c r="U2300" s="159" t="s">
        <v>107</v>
      </c>
      <c r="V2300" s="3" t="s">
        <v>7709</v>
      </c>
      <c r="W2300" s="2">
        <v>600</v>
      </c>
      <c r="X2300" s="2"/>
      <c r="Y2300" s="2"/>
      <c r="Z2300" s="2"/>
      <c r="AA2300" s="2"/>
      <c r="AB2300" s="2"/>
      <c r="AC2300" s="2"/>
      <c r="AD2300" s="2"/>
      <c r="AE2300" s="2"/>
      <c r="AF2300" s="2"/>
      <c r="AG2300" s="2"/>
    </row>
    <row r="2301" spans="2:33">
      <c r="B2301" s="26">
        <v>4469</v>
      </c>
      <c r="C2301" s="26" t="str">
        <f t="shared" ref="C2301:C2338" si="276">IF(K2301 = "BaseplateSteel","Y","N")</f>
        <v>Y</v>
      </c>
      <c r="D2301" s="26" t="b">
        <f t="shared" ref="D2301:D2338" si="277">OR(P2301 = "Woods_Sureflex", P2301 = "Falk_T10_Grid")</f>
        <v>0</v>
      </c>
      <c r="E2301" s="26" t="str">
        <f t="shared" ref="E2301:E2338" si="278">IF(AND(C2301="Y", D2301=TRUE),"Y","N")</f>
        <v>N</v>
      </c>
      <c r="F2301" s="26" t="s">
        <v>11289</v>
      </c>
      <c r="G2301" s="2" t="str">
        <f t="shared" ref="G2301:G2338" si="279">IF(E2301="Y",F2301,"")</f>
        <v/>
      </c>
      <c r="H2301" s="33" t="s">
        <v>485</v>
      </c>
      <c r="I2301" s="16"/>
      <c r="J2301" s="16"/>
      <c r="K2301" s="31" t="s">
        <v>7701</v>
      </c>
      <c r="L2301" s="31" t="s">
        <v>7702</v>
      </c>
      <c r="M2301" s="31" t="s">
        <v>7703</v>
      </c>
      <c r="N2301" s="2" t="s">
        <v>7900</v>
      </c>
      <c r="O2301" s="2" t="s">
        <v>7705</v>
      </c>
      <c r="P2301" s="155" t="s">
        <v>7767</v>
      </c>
      <c r="Q2301" s="2" t="s">
        <v>8214</v>
      </c>
      <c r="R2301" s="2">
        <v>96700965</v>
      </c>
      <c r="S2301" s="159" t="s">
        <v>10296</v>
      </c>
      <c r="T2301" s="159">
        <v>2594</v>
      </c>
      <c r="U2301" s="159" t="s">
        <v>107</v>
      </c>
      <c r="V2301" s="3" t="s">
        <v>7709</v>
      </c>
      <c r="W2301" s="2">
        <v>205</v>
      </c>
      <c r="X2301" s="2"/>
      <c r="Y2301" s="2"/>
      <c r="Z2301" s="2"/>
      <c r="AA2301" s="2"/>
      <c r="AB2301" s="2"/>
      <c r="AC2301" s="2"/>
      <c r="AD2301" s="2"/>
      <c r="AE2301" s="2"/>
      <c r="AF2301" s="2"/>
      <c r="AG2301" s="2"/>
    </row>
    <row r="2302" spans="2:33">
      <c r="B2302" s="26">
        <v>4470</v>
      </c>
      <c r="C2302" s="26" t="str">
        <f t="shared" si="276"/>
        <v>Y</v>
      </c>
      <c r="D2302" s="26" t="b">
        <f t="shared" si="277"/>
        <v>0</v>
      </c>
      <c r="E2302" s="26" t="str">
        <f t="shared" si="278"/>
        <v>N</v>
      </c>
      <c r="F2302" s="26" t="s">
        <v>11290</v>
      </c>
      <c r="G2302" s="2" t="str">
        <f t="shared" si="279"/>
        <v/>
      </c>
      <c r="H2302" s="33" t="s">
        <v>485</v>
      </c>
      <c r="I2302" s="16"/>
      <c r="J2302" s="16"/>
      <c r="K2302" s="31" t="s">
        <v>7701</v>
      </c>
      <c r="L2302" s="31" t="s">
        <v>7702</v>
      </c>
      <c r="M2302" s="31" t="s">
        <v>7703</v>
      </c>
      <c r="N2302" s="2" t="s">
        <v>7903</v>
      </c>
      <c r="O2302" s="2" t="s">
        <v>7705</v>
      </c>
      <c r="P2302" s="155" t="s">
        <v>7767</v>
      </c>
      <c r="Q2302" s="2" t="s">
        <v>8214</v>
      </c>
      <c r="R2302" s="2">
        <v>96700965</v>
      </c>
      <c r="S2302" s="159" t="s">
        <v>10296</v>
      </c>
      <c r="T2302" s="159">
        <v>2594</v>
      </c>
      <c r="U2302" s="159" t="s">
        <v>107</v>
      </c>
      <c r="V2302" s="3" t="s">
        <v>7709</v>
      </c>
      <c r="W2302" s="2">
        <v>205</v>
      </c>
      <c r="X2302" s="2"/>
      <c r="Y2302" s="2"/>
      <c r="Z2302" s="2"/>
      <c r="AA2302" s="2"/>
      <c r="AB2302" s="2"/>
      <c r="AC2302" s="2"/>
      <c r="AD2302" s="2"/>
      <c r="AE2302" s="2"/>
      <c r="AF2302" s="2"/>
      <c r="AG2302" s="2"/>
    </row>
    <row r="2303" spans="2:33">
      <c r="B2303" s="26">
        <v>4471</v>
      </c>
      <c r="C2303" s="26" t="str">
        <f t="shared" si="276"/>
        <v>Y</v>
      </c>
      <c r="D2303" s="26" t="b">
        <f t="shared" si="277"/>
        <v>0</v>
      </c>
      <c r="E2303" s="26" t="str">
        <f t="shared" si="278"/>
        <v>N</v>
      </c>
      <c r="F2303" s="26" t="s">
        <v>11291</v>
      </c>
      <c r="G2303" s="2" t="str">
        <f t="shared" si="279"/>
        <v/>
      </c>
      <c r="H2303" s="33" t="s">
        <v>485</v>
      </c>
      <c r="I2303" s="16"/>
      <c r="J2303" s="16"/>
      <c r="K2303" s="31" t="s">
        <v>7701</v>
      </c>
      <c r="L2303" s="31" t="s">
        <v>7702</v>
      </c>
      <c r="M2303" s="31" t="s">
        <v>7703</v>
      </c>
      <c r="N2303" s="2" t="s">
        <v>8187</v>
      </c>
      <c r="O2303" s="2" t="s">
        <v>7705</v>
      </c>
      <c r="P2303" s="155" t="s">
        <v>7767</v>
      </c>
      <c r="Q2303" s="2" t="s">
        <v>8218</v>
      </c>
      <c r="R2303" s="2">
        <v>96700966</v>
      </c>
      <c r="S2303" s="159" t="s">
        <v>10299</v>
      </c>
      <c r="T2303" s="159">
        <v>2730</v>
      </c>
      <c r="U2303" s="159" t="s">
        <v>107</v>
      </c>
      <c r="V2303" s="3" t="s">
        <v>7709</v>
      </c>
      <c r="W2303" s="2">
        <v>240</v>
      </c>
      <c r="X2303" s="2"/>
      <c r="Y2303" s="2"/>
      <c r="Z2303" s="2"/>
      <c r="AA2303" s="2"/>
      <c r="AB2303" s="2"/>
      <c r="AC2303" s="2"/>
      <c r="AD2303" s="2"/>
      <c r="AE2303" s="2"/>
      <c r="AF2303" s="2"/>
      <c r="AG2303" s="2"/>
    </row>
    <row r="2304" spans="2:33">
      <c r="B2304" s="26">
        <v>4472</v>
      </c>
      <c r="C2304" s="26" t="str">
        <f t="shared" si="276"/>
        <v>Y</v>
      </c>
      <c r="D2304" s="26" t="b">
        <f t="shared" si="277"/>
        <v>0</v>
      </c>
      <c r="E2304" s="26" t="str">
        <f t="shared" si="278"/>
        <v>N</v>
      </c>
      <c r="F2304" s="26" t="s">
        <v>11292</v>
      </c>
      <c r="G2304" s="2" t="str">
        <f t="shared" si="279"/>
        <v/>
      </c>
      <c r="H2304" s="33" t="s">
        <v>485</v>
      </c>
      <c r="I2304" s="16"/>
      <c r="J2304" s="16"/>
      <c r="K2304" s="31" t="s">
        <v>7701</v>
      </c>
      <c r="L2304" s="31" t="s">
        <v>7702</v>
      </c>
      <c r="M2304" s="31" t="s">
        <v>7703</v>
      </c>
      <c r="N2304" s="2" t="s">
        <v>8191</v>
      </c>
      <c r="O2304" s="2" t="s">
        <v>7705</v>
      </c>
      <c r="P2304" s="155" t="s">
        <v>7767</v>
      </c>
      <c r="Q2304" s="2" t="s">
        <v>8218</v>
      </c>
      <c r="R2304" s="2">
        <v>96700966</v>
      </c>
      <c r="S2304" s="159" t="s">
        <v>10299</v>
      </c>
      <c r="T2304" s="159">
        <v>2730</v>
      </c>
      <c r="U2304" s="159" t="s">
        <v>107</v>
      </c>
      <c r="V2304" s="3" t="s">
        <v>7709</v>
      </c>
      <c r="W2304" s="2">
        <v>240</v>
      </c>
      <c r="X2304" s="2"/>
      <c r="Y2304" s="2"/>
      <c r="Z2304" s="2"/>
      <c r="AA2304" s="2"/>
      <c r="AB2304" s="2"/>
      <c r="AC2304" s="2"/>
      <c r="AD2304" s="2"/>
      <c r="AE2304" s="2"/>
      <c r="AF2304" s="2"/>
      <c r="AG2304" s="2"/>
    </row>
    <row r="2305" spans="2:33">
      <c r="B2305" s="26">
        <v>4473</v>
      </c>
      <c r="C2305" s="26" t="str">
        <f t="shared" si="276"/>
        <v>Y</v>
      </c>
      <c r="D2305" s="26" t="b">
        <f t="shared" si="277"/>
        <v>0</v>
      </c>
      <c r="E2305" s="26" t="str">
        <f t="shared" si="278"/>
        <v>N</v>
      </c>
      <c r="F2305" s="26" t="s">
        <v>11293</v>
      </c>
      <c r="G2305" s="2" t="str">
        <f t="shared" si="279"/>
        <v/>
      </c>
      <c r="H2305" s="33" t="s">
        <v>485</v>
      </c>
      <c r="I2305" s="16"/>
      <c r="J2305" s="16"/>
      <c r="K2305" s="31" t="s">
        <v>7701</v>
      </c>
      <c r="L2305" s="31" t="s">
        <v>7702</v>
      </c>
      <c r="M2305" s="31" t="s">
        <v>7703</v>
      </c>
      <c r="N2305" s="2" t="s">
        <v>8695</v>
      </c>
      <c r="O2305" s="2" t="s">
        <v>7705</v>
      </c>
      <c r="P2305" s="155" t="s">
        <v>7767</v>
      </c>
      <c r="Q2305" s="2" t="s">
        <v>8729</v>
      </c>
      <c r="R2305" s="2">
        <v>96700967</v>
      </c>
      <c r="S2305" s="159" t="s">
        <v>10302</v>
      </c>
      <c r="T2305" s="159">
        <v>2867</v>
      </c>
      <c r="U2305" s="159" t="s">
        <v>107</v>
      </c>
      <c r="V2305" s="3" t="s">
        <v>7709</v>
      </c>
      <c r="W2305" s="2">
        <v>270</v>
      </c>
      <c r="X2305" s="2"/>
      <c r="Y2305" s="2"/>
      <c r="Z2305" s="2"/>
      <c r="AA2305" s="2"/>
      <c r="AB2305" s="2"/>
      <c r="AC2305" s="2"/>
      <c r="AD2305" s="2"/>
      <c r="AE2305" s="2"/>
      <c r="AF2305" s="2"/>
      <c r="AG2305" s="2"/>
    </row>
    <row r="2306" spans="2:33">
      <c r="B2306" s="26">
        <v>4474</v>
      </c>
      <c r="C2306" s="26" t="str">
        <f t="shared" si="276"/>
        <v>Y</v>
      </c>
      <c r="D2306" s="26" t="b">
        <f t="shared" si="277"/>
        <v>0</v>
      </c>
      <c r="E2306" s="26" t="str">
        <f t="shared" si="278"/>
        <v>N</v>
      </c>
      <c r="F2306" s="26" t="s">
        <v>11294</v>
      </c>
      <c r="G2306" s="2" t="str">
        <f t="shared" si="279"/>
        <v/>
      </c>
      <c r="H2306" s="33" t="s">
        <v>485</v>
      </c>
      <c r="I2306" s="16"/>
      <c r="J2306" s="16"/>
      <c r="K2306" s="31" t="s">
        <v>7701</v>
      </c>
      <c r="L2306" s="31" t="s">
        <v>7702</v>
      </c>
      <c r="M2306" s="31" t="s">
        <v>7703</v>
      </c>
      <c r="N2306" s="2" t="s">
        <v>8699</v>
      </c>
      <c r="O2306" s="2" t="s">
        <v>7705</v>
      </c>
      <c r="P2306" s="155" t="s">
        <v>7767</v>
      </c>
      <c r="Q2306" s="2" t="s">
        <v>8729</v>
      </c>
      <c r="R2306" s="2">
        <v>96700967</v>
      </c>
      <c r="S2306" s="159" t="s">
        <v>10302</v>
      </c>
      <c r="T2306" s="159">
        <v>2867</v>
      </c>
      <c r="U2306" s="159" t="s">
        <v>107</v>
      </c>
      <c r="V2306" s="3" t="s">
        <v>7709</v>
      </c>
      <c r="W2306" s="2">
        <v>270</v>
      </c>
      <c r="X2306" s="2"/>
      <c r="Y2306" s="2"/>
      <c r="Z2306" s="2"/>
      <c r="AA2306" s="2"/>
      <c r="AB2306" s="2"/>
      <c r="AC2306" s="2"/>
      <c r="AD2306" s="2"/>
      <c r="AE2306" s="2"/>
      <c r="AF2306" s="2"/>
      <c r="AG2306" s="2"/>
    </row>
    <row r="2307" spans="2:33">
      <c r="B2307" s="26">
        <v>4475</v>
      </c>
      <c r="C2307" s="26" t="str">
        <f t="shared" si="276"/>
        <v>Y</v>
      </c>
      <c r="D2307" s="26" t="b">
        <f t="shared" si="277"/>
        <v>0</v>
      </c>
      <c r="E2307" s="26" t="str">
        <f t="shared" si="278"/>
        <v>N</v>
      </c>
      <c r="F2307" s="26" t="s">
        <v>11295</v>
      </c>
      <c r="G2307" s="2" t="str">
        <f t="shared" si="279"/>
        <v/>
      </c>
      <c r="H2307" s="33" t="s">
        <v>485</v>
      </c>
      <c r="I2307" s="16"/>
      <c r="J2307" s="16"/>
      <c r="K2307" s="31" t="s">
        <v>7701</v>
      </c>
      <c r="L2307" s="31" t="s">
        <v>7702</v>
      </c>
      <c r="M2307" s="31" t="s">
        <v>7703</v>
      </c>
      <c r="N2307" s="2" t="s">
        <v>8954</v>
      </c>
      <c r="O2307" s="2" t="s">
        <v>7705</v>
      </c>
      <c r="P2307" s="155" t="s">
        <v>7767</v>
      </c>
      <c r="Q2307" s="2" t="s">
        <v>9005</v>
      </c>
      <c r="R2307" s="2">
        <v>96700968</v>
      </c>
      <c r="S2307" s="159" t="s">
        <v>10305</v>
      </c>
      <c r="T2307" s="159">
        <v>3346</v>
      </c>
      <c r="U2307" s="159" t="s">
        <v>107</v>
      </c>
      <c r="V2307" s="3" t="s">
        <v>7709</v>
      </c>
      <c r="W2307" s="2">
        <v>350</v>
      </c>
      <c r="X2307" s="2"/>
      <c r="Y2307" s="2"/>
      <c r="Z2307" s="2"/>
      <c r="AA2307" s="2"/>
      <c r="AB2307" s="2"/>
      <c r="AC2307" s="2"/>
      <c r="AD2307" s="2"/>
      <c r="AE2307" s="2"/>
      <c r="AF2307" s="2"/>
      <c r="AG2307" s="2"/>
    </row>
    <row r="2308" spans="2:33">
      <c r="B2308" s="26">
        <v>4476</v>
      </c>
      <c r="C2308" s="26" t="str">
        <f t="shared" si="276"/>
        <v>Y</v>
      </c>
      <c r="D2308" s="26" t="b">
        <f t="shared" si="277"/>
        <v>0</v>
      </c>
      <c r="E2308" s="26" t="str">
        <f t="shared" si="278"/>
        <v>N</v>
      </c>
      <c r="F2308" s="26" t="s">
        <v>11296</v>
      </c>
      <c r="G2308" s="2" t="str">
        <f t="shared" si="279"/>
        <v/>
      </c>
      <c r="H2308" s="33" t="s">
        <v>485</v>
      </c>
      <c r="I2308" s="16"/>
      <c r="J2308" s="16"/>
      <c r="K2308" s="31" t="s">
        <v>7701</v>
      </c>
      <c r="L2308" s="31" t="s">
        <v>7702</v>
      </c>
      <c r="M2308" s="31" t="s">
        <v>7703</v>
      </c>
      <c r="N2308" s="2" t="s">
        <v>8958</v>
      </c>
      <c r="O2308" s="2" t="s">
        <v>7705</v>
      </c>
      <c r="P2308" s="155" t="s">
        <v>7767</v>
      </c>
      <c r="Q2308" s="2" t="s">
        <v>9005</v>
      </c>
      <c r="R2308" s="2">
        <v>96700968</v>
      </c>
      <c r="S2308" s="159" t="s">
        <v>10305</v>
      </c>
      <c r="T2308" s="159">
        <v>3346</v>
      </c>
      <c r="U2308" s="159" t="s">
        <v>107</v>
      </c>
      <c r="V2308" s="3" t="s">
        <v>7709</v>
      </c>
      <c r="W2308" s="2">
        <v>350</v>
      </c>
      <c r="X2308" s="2"/>
      <c r="Y2308" s="2"/>
      <c r="Z2308" s="2"/>
      <c r="AA2308" s="2"/>
      <c r="AB2308" s="2"/>
      <c r="AC2308" s="2"/>
      <c r="AD2308" s="2"/>
      <c r="AE2308" s="2"/>
      <c r="AF2308" s="2"/>
      <c r="AG2308" s="2"/>
    </row>
    <row r="2309" spans="2:33">
      <c r="B2309" s="26">
        <v>4477</v>
      </c>
      <c r="C2309" s="26" t="str">
        <f t="shared" si="276"/>
        <v>Y</v>
      </c>
      <c r="D2309" s="26" t="b">
        <f t="shared" si="277"/>
        <v>0</v>
      </c>
      <c r="E2309" s="26" t="str">
        <f t="shared" si="278"/>
        <v>N</v>
      </c>
      <c r="F2309" s="26" t="s">
        <v>11297</v>
      </c>
      <c r="G2309" s="2" t="str">
        <f t="shared" si="279"/>
        <v/>
      </c>
      <c r="H2309" s="33" t="s">
        <v>485</v>
      </c>
      <c r="I2309" s="16"/>
      <c r="J2309" s="16"/>
      <c r="K2309" s="31" t="s">
        <v>7701</v>
      </c>
      <c r="L2309" s="31" t="s">
        <v>7702</v>
      </c>
      <c r="M2309" s="31" t="s">
        <v>7703</v>
      </c>
      <c r="N2309" s="2" t="s">
        <v>8982</v>
      </c>
      <c r="O2309" s="2" t="s">
        <v>7705</v>
      </c>
      <c r="P2309" s="155" t="s">
        <v>7767</v>
      </c>
      <c r="Q2309" s="2" t="s">
        <v>9005</v>
      </c>
      <c r="R2309" s="2" t="s">
        <v>544</v>
      </c>
      <c r="S2309" s="159" t="s">
        <v>10308</v>
      </c>
      <c r="T2309" s="159">
        <v>4707</v>
      </c>
      <c r="U2309" s="159" t="s">
        <v>107</v>
      </c>
      <c r="V2309" s="3" t="s">
        <v>7709</v>
      </c>
      <c r="W2309" s="2">
        <v>420</v>
      </c>
      <c r="X2309" s="2"/>
      <c r="Y2309" s="2"/>
      <c r="Z2309" s="2"/>
      <c r="AA2309" s="2"/>
      <c r="AB2309" s="2"/>
      <c r="AC2309" s="2"/>
      <c r="AD2309" s="2"/>
      <c r="AE2309" s="2"/>
      <c r="AF2309" s="2"/>
      <c r="AG2309" s="2"/>
    </row>
    <row r="2310" spans="2:33">
      <c r="B2310" s="26">
        <v>4478</v>
      </c>
      <c r="C2310" s="26" t="str">
        <f t="shared" si="276"/>
        <v>Y</v>
      </c>
      <c r="D2310" s="26" t="b">
        <f t="shared" si="277"/>
        <v>0</v>
      </c>
      <c r="E2310" s="26" t="str">
        <f t="shared" si="278"/>
        <v>N</v>
      </c>
      <c r="F2310" s="26" t="s">
        <v>11298</v>
      </c>
      <c r="G2310" s="2" t="str">
        <f t="shared" si="279"/>
        <v/>
      </c>
      <c r="H2310" s="33" t="s">
        <v>485</v>
      </c>
      <c r="I2310" s="16"/>
      <c r="J2310" s="16"/>
      <c r="K2310" s="31" t="s">
        <v>7701</v>
      </c>
      <c r="L2310" s="31" t="s">
        <v>7702</v>
      </c>
      <c r="M2310" s="31" t="s">
        <v>7703</v>
      </c>
      <c r="N2310" s="2" t="s">
        <v>8986</v>
      </c>
      <c r="O2310" s="2" t="s">
        <v>7705</v>
      </c>
      <c r="P2310" s="155" t="s">
        <v>7767</v>
      </c>
      <c r="Q2310" s="2" t="s">
        <v>9005</v>
      </c>
      <c r="R2310" s="2" t="s">
        <v>544</v>
      </c>
      <c r="S2310" s="159" t="s">
        <v>10310</v>
      </c>
      <c r="T2310" s="159">
        <v>4707</v>
      </c>
      <c r="U2310" s="159" t="s">
        <v>107</v>
      </c>
      <c r="V2310" s="3" t="s">
        <v>7709</v>
      </c>
      <c r="W2310" s="2">
        <v>420</v>
      </c>
      <c r="X2310" s="2"/>
      <c r="Y2310" s="2"/>
      <c r="Z2310" s="2"/>
      <c r="AA2310" s="2"/>
      <c r="AB2310" s="2"/>
      <c r="AC2310" s="2"/>
      <c r="AD2310" s="2"/>
      <c r="AE2310" s="2"/>
      <c r="AF2310" s="2"/>
      <c r="AG2310" s="2"/>
    </row>
    <row r="2311" spans="2:33">
      <c r="B2311" s="26">
        <v>4479</v>
      </c>
      <c r="C2311" s="26" t="str">
        <f t="shared" si="276"/>
        <v>Y</v>
      </c>
      <c r="D2311" s="26" t="b">
        <f t="shared" si="277"/>
        <v>0</v>
      </c>
      <c r="E2311" s="26" t="str">
        <f t="shared" si="278"/>
        <v>N</v>
      </c>
      <c r="F2311" s="26" t="s">
        <v>11299</v>
      </c>
      <c r="G2311" s="2" t="str">
        <f t="shared" si="279"/>
        <v/>
      </c>
      <c r="H2311" s="33" t="s">
        <v>485</v>
      </c>
      <c r="I2311" s="16"/>
      <c r="J2311" s="16"/>
      <c r="K2311" s="31" t="s">
        <v>7701</v>
      </c>
      <c r="L2311" s="31" t="s">
        <v>7702</v>
      </c>
      <c r="M2311" s="31" t="s">
        <v>7703</v>
      </c>
      <c r="N2311" s="2" t="s">
        <v>7900</v>
      </c>
      <c r="O2311" s="2" t="s">
        <v>7705</v>
      </c>
      <c r="P2311" s="155" t="s">
        <v>7788</v>
      </c>
      <c r="Q2311" s="2" t="s">
        <v>7807</v>
      </c>
      <c r="R2311" s="2">
        <v>96700972</v>
      </c>
      <c r="S2311" s="159" t="s">
        <v>10312</v>
      </c>
      <c r="T2311" s="159">
        <v>2594</v>
      </c>
      <c r="U2311" s="159" t="s">
        <v>107</v>
      </c>
      <c r="V2311" s="3" t="s">
        <v>7709</v>
      </c>
      <c r="W2311" s="2">
        <v>205</v>
      </c>
      <c r="X2311" s="2"/>
      <c r="Y2311" s="2"/>
      <c r="Z2311" s="2"/>
      <c r="AA2311" s="2"/>
      <c r="AB2311" s="2"/>
      <c r="AC2311" s="2"/>
      <c r="AD2311" s="2"/>
      <c r="AE2311" s="2"/>
      <c r="AF2311" s="2"/>
      <c r="AG2311" s="2"/>
    </row>
    <row r="2312" spans="2:33">
      <c r="B2312" s="26">
        <v>4480</v>
      </c>
      <c r="C2312" s="26" t="str">
        <f t="shared" si="276"/>
        <v>Y</v>
      </c>
      <c r="D2312" s="26" t="b">
        <f t="shared" si="277"/>
        <v>0</v>
      </c>
      <c r="E2312" s="26" t="str">
        <f t="shared" si="278"/>
        <v>N</v>
      </c>
      <c r="F2312" s="26" t="s">
        <v>11300</v>
      </c>
      <c r="G2312" s="2" t="str">
        <f t="shared" si="279"/>
        <v/>
      </c>
      <c r="H2312" s="33" t="s">
        <v>485</v>
      </c>
      <c r="I2312" s="16"/>
      <c r="J2312" s="16"/>
      <c r="K2312" s="31" t="s">
        <v>7701</v>
      </c>
      <c r="L2312" s="31" t="s">
        <v>7702</v>
      </c>
      <c r="M2312" s="31" t="s">
        <v>7703</v>
      </c>
      <c r="N2312" s="2" t="s">
        <v>7903</v>
      </c>
      <c r="O2312" s="2" t="s">
        <v>7705</v>
      </c>
      <c r="P2312" s="155" t="s">
        <v>7788</v>
      </c>
      <c r="Q2312" s="2" t="s">
        <v>7807</v>
      </c>
      <c r="R2312" s="2">
        <v>96700972</v>
      </c>
      <c r="S2312" s="159" t="s">
        <v>10312</v>
      </c>
      <c r="T2312" s="159">
        <v>2594</v>
      </c>
      <c r="U2312" s="159" t="s">
        <v>107</v>
      </c>
      <c r="V2312" s="3" t="s">
        <v>7709</v>
      </c>
      <c r="W2312" s="2">
        <v>205</v>
      </c>
      <c r="X2312" s="2"/>
      <c r="Y2312" s="2"/>
      <c r="Z2312" s="2"/>
      <c r="AA2312" s="2"/>
      <c r="AB2312" s="2"/>
      <c r="AC2312" s="2"/>
      <c r="AD2312" s="2"/>
      <c r="AE2312" s="2"/>
      <c r="AF2312" s="2"/>
      <c r="AG2312" s="2"/>
    </row>
    <row r="2313" spans="2:33">
      <c r="B2313" s="26">
        <v>4481</v>
      </c>
      <c r="C2313" s="26" t="str">
        <f t="shared" si="276"/>
        <v>Y</v>
      </c>
      <c r="D2313" s="26" t="b">
        <f t="shared" si="277"/>
        <v>0</v>
      </c>
      <c r="E2313" s="26" t="str">
        <f t="shared" si="278"/>
        <v>N</v>
      </c>
      <c r="F2313" s="26" t="s">
        <v>11301</v>
      </c>
      <c r="G2313" s="2" t="str">
        <f t="shared" si="279"/>
        <v/>
      </c>
      <c r="H2313" s="33" t="s">
        <v>485</v>
      </c>
      <c r="I2313" s="16"/>
      <c r="J2313" s="16"/>
      <c r="K2313" s="31" t="s">
        <v>7701</v>
      </c>
      <c r="L2313" s="31" t="s">
        <v>7702</v>
      </c>
      <c r="M2313" s="31" t="s">
        <v>7703</v>
      </c>
      <c r="N2313" s="2" t="s">
        <v>8187</v>
      </c>
      <c r="O2313" s="2" t="s">
        <v>7705</v>
      </c>
      <c r="P2313" s="155" t="s">
        <v>7788</v>
      </c>
      <c r="Q2313" s="2" t="s">
        <v>8083</v>
      </c>
      <c r="R2313" s="2">
        <v>96700973</v>
      </c>
      <c r="S2313" s="159" t="s">
        <v>10315</v>
      </c>
      <c r="T2313" s="159">
        <v>2730</v>
      </c>
      <c r="U2313" s="159" t="s">
        <v>107</v>
      </c>
      <c r="V2313" s="3" t="s">
        <v>7709</v>
      </c>
      <c r="W2313" s="2">
        <v>240</v>
      </c>
      <c r="X2313" s="2"/>
      <c r="Y2313" s="2"/>
      <c r="Z2313" s="2"/>
      <c r="AA2313" s="2"/>
      <c r="AB2313" s="2"/>
      <c r="AC2313" s="2"/>
      <c r="AD2313" s="2"/>
      <c r="AE2313" s="2"/>
      <c r="AF2313" s="2"/>
      <c r="AG2313" s="2"/>
    </row>
    <row r="2314" spans="2:33">
      <c r="B2314" s="26">
        <v>4482</v>
      </c>
      <c r="C2314" s="26" t="str">
        <f t="shared" si="276"/>
        <v>Y</v>
      </c>
      <c r="D2314" s="26" t="b">
        <f t="shared" si="277"/>
        <v>0</v>
      </c>
      <c r="E2314" s="26" t="str">
        <f t="shared" si="278"/>
        <v>N</v>
      </c>
      <c r="F2314" s="26" t="s">
        <v>11302</v>
      </c>
      <c r="G2314" s="2" t="str">
        <f t="shared" si="279"/>
        <v/>
      </c>
      <c r="H2314" s="33" t="s">
        <v>485</v>
      </c>
      <c r="I2314" s="16"/>
      <c r="J2314" s="16"/>
      <c r="K2314" s="31" t="s">
        <v>7701</v>
      </c>
      <c r="L2314" s="31" t="s">
        <v>7702</v>
      </c>
      <c r="M2314" s="31" t="s">
        <v>7703</v>
      </c>
      <c r="N2314" s="2" t="s">
        <v>8191</v>
      </c>
      <c r="O2314" s="2" t="s">
        <v>7705</v>
      </c>
      <c r="P2314" s="155" t="s">
        <v>7788</v>
      </c>
      <c r="Q2314" s="2" t="s">
        <v>8083</v>
      </c>
      <c r="R2314" s="2">
        <v>96700973</v>
      </c>
      <c r="S2314" s="159" t="s">
        <v>10315</v>
      </c>
      <c r="T2314" s="159">
        <v>2730</v>
      </c>
      <c r="U2314" s="159" t="s">
        <v>107</v>
      </c>
      <c r="V2314" s="3" t="s">
        <v>7709</v>
      </c>
      <c r="W2314" s="2">
        <v>240</v>
      </c>
      <c r="X2314" s="2"/>
      <c r="Y2314" s="2"/>
      <c r="Z2314" s="2"/>
      <c r="AA2314" s="2"/>
      <c r="AB2314" s="2"/>
      <c r="AC2314" s="2"/>
      <c r="AD2314" s="2"/>
      <c r="AE2314" s="2"/>
      <c r="AF2314" s="2"/>
      <c r="AG2314" s="2"/>
    </row>
    <row r="2315" spans="2:33">
      <c r="B2315" s="26">
        <v>4483</v>
      </c>
      <c r="C2315" s="26" t="str">
        <f t="shared" si="276"/>
        <v>Y</v>
      </c>
      <c r="D2315" s="26" t="b">
        <f t="shared" si="277"/>
        <v>0</v>
      </c>
      <c r="E2315" s="26" t="str">
        <f t="shared" si="278"/>
        <v>N</v>
      </c>
      <c r="F2315" s="26" t="s">
        <v>11303</v>
      </c>
      <c r="G2315" s="2" t="str">
        <f t="shared" si="279"/>
        <v/>
      </c>
      <c r="H2315" s="33" t="s">
        <v>485</v>
      </c>
      <c r="I2315" s="16"/>
      <c r="J2315" s="16"/>
      <c r="K2315" s="31" t="s">
        <v>7701</v>
      </c>
      <c r="L2315" s="31" t="s">
        <v>7702</v>
      </c>
      <c r="M2315" s="31" t="s">
        <v>7703</v>
      </c>
      <c r="N2315" s="2" t="s">
        <v>8695</v>
      </c>
      <c r="O2315" s="2" t="s">
        <v>7705</v>
      </c>
      <c r="P2315" s="155" t="s">
        <v>7788</v>
      </c>
      <c r="Q2315" s="2" t="s">
        <v>8383</v>
      </c>
      <c r="R2315" s="2">
        <v>96700974</v>
      </c>
      <c r="S2315" s="159" t="s">
        <v>10318</v>
      </c>
      <c r="T2315" s="159">
        <v>2867</v>
      </c>
      <c r="U2315" s="159" t="s">
        <v>107</v>
      </c>
      <c r="V2315" s="3" t="s">
        <v>7709</v>
      </c>
      <c r="W2315" s="2">
        <v>270</v>
      </c>
      <c r="X2315" s="2"/>
      <c r="Y2315" s="2"/>
      <c r="Z2315" s="2"/>
      <c r="AA2315" s="2"/>
      <c r="AB2315" s="2"/>
      <c r="AC2315" s="2"/>
      <c r="AD2315" s="2"/>
      <c r="AE2315" s="2"/>
      <c r="AF2315" s="2"/>
      <c r="AG2315" s="2"/>
    </row>
    <row r="2316" spans="2:33">
      <c r="B2316" s="26">
        <v>4484</v>
      </c>
      <c r="C2316" s="26" t="str">
        <f t="shared" si="276"/>
        <v>Y</v>
      </c>
      <c r="D2316" s="26" t="b">
        <f t="shared" si="277"/>
        <v>0</v>
      </c>
      <c r="E2316" s="26" t="str">
        <f t="shared" si="278"/>
        <v>N</v>
      </c>
      <c r="F2316" s="26" t="s">
        <v>11304</v>
      </c>
      <c r="G2316" s="2" t="str">
        <f t="shared" si="279"/>
        <v/>
      </c>
      <c r="H2316" s="33" t="s">
        <v>485</v>
      </c>
      <c r="I2316" s="16"/>
      <c r="J2316" s="16"/>
      <c r="K2316" s="31" t="s">
        <v>7701</v>
      </c>
      <c r="L2316" s="31" t="s">
        <v>7702</v>
      </c>
      <c r="M2316" s="31" t="s">
        <v>7703</v>
      </c>
      <c r="N2316" s="2" t="s">
        <v>8699</v>
      </c>
      <c r="O2316" s="2" t="s">
        <v>7705</v>
      </c>
      <c r="P2316" s="155" t="s">
        <v>7788</v>
      </c>
      <c r="Q2316" s="2" t="s">
        <v>8383</v>
      </c>
      <c r="R2316" s="2">
        <v>96700974</v>
      </c>
      <c r="S2316" s="159" t="s">
        <v>10318</v>
      </c>
      <c r="T2316" s="159">
        <v>2867</v>
      </c>
      <c r="U2316" s="159" t="s">
        <v>107</v>
      </c>
      <c r="V2316" s="3" t="s">
        <v>7709</v>
      </c>
      <c r="W2316" s="2">
        <v>270</v>
      </c>
      <c r="X2316" s="2"/>
      <c r="Y2316" s="2"/>
      <c r="Z2316" s="2"/>
      <c r="AA2316" s="2"/>
      <c r="AB2316" s="2"/>
      <c r="AC2316" s="2"/>
      <c r="AD2316" s="2"/>
      <c r="AE2316" s="2"/>
      <c r="AF2316" s="2"/>
      <c r="AG2316" s="2"/>
    </row>
    <row r="2317" spans="2:33">
      <c r="B2317" s="26">
        <v>4485</v>
      </c>
      <c r="C2317" s="26" t="str">
        <f t="shared" si="276"/>
        <v>Y</v>
      </c>
      <c r="D2317" s="26" t="b">
        <f t="shared" si="277"/>
        <v>0</v>
      </c>
      <c r="E2317" s="26" t="str">
        <f t="shared" si="278"/>
        <v>N</v>
      </c>
      <c r="F2317" s="26" t="s">
        <v>11305</v>
      </c>
      <c r="G2317" s="2" t="str">
        <f t="shared" si="279"/>
        <v/>
      </c>
      <c r="H2317" s="33" t="s">
        <v>485</v>
      </c>
      <c r="I2317" s="16"/>
      <c r="J2317" s="16"/>
      <c r="K2317" s="31" t="s">
        <v>7701</v>
      </c>
      <c r="L2317" s="31" t="s">
        <v>7702</v>
      </c>
      <c r="M2317" s="31" t="s">
        <v>7703</v>
      </c>
      <c r="N2317" s="2" t="s">
        <v>7762</v>
      </c>
      <c r="O2317" s="2" t="s">
        <v>7705</v>
      </c>
      <c r="P2317" s="155" t="s">
        <v>7788</v>
      </c>
      <c r="Q2317" s="2" t="s">
        <v>7807</v>
      </c>
      <c r="R2317" s="2">
        <v>96700975</v>
      </c>
      <c r="S2317" s="159" t="s">
        <v>10321</v>
      </c>
      <c r="T2317" s="159">
        <v>2800</v>
      </c>
      <c r="U2317" s="159" t="s">
        <v>107</v>
      </c>
      <c r="V2317" s="3" t="s">
        <v>7709</v>
      </c>
      <c r="W2317" s="2">
        <v>270</v>
      </c>
      <c r="X2317" s="2"/>
      <c r="Y2317" s="2"/>
      <c r="Z2317" s="2"/>
      <c r="AA2317" s="2"/>
      <c r="AB2317" s="2"/>
      <c r="AC2317" s="2"/>
      <c r="AD2317" s="2"/>
      <c r="AE2317" s="2"/>
      <c r="AF2317" s="2"/>
      <c r="AG2317" s="2"/>
    </row>
    <row r="2318" spans="2:33">
      <c r="B2318" s="26">
        <v>4486</v>
      </c>
      <c r="C2318" s="26" t="str">
        <f t="shared" si="276"/>
        <v>Y</v>
      </c>
      <c r="D2318" s="26" t="b">
        <f t="shared" si="277"/>
        <v>0</v>
      </c>
      <c r="E2318" s="26" t="str">
        <f t="shared" si="278"/>
        <v>N</v>
      </c>
      <c r="F2318" s="26" t="s">
        <v>11306</v>
      </c>
      <c r="G2318" s="2" t="str">
        <f t="shared" si="279"/>
        <v/>
      </c>
      <c r="H2318" s="33" t="s">
        <v>485</v>
      </c>
      <c r="I2318" s="16"/>
      <c r="J2318" s="16"/>
      <c r="K2318" s="31" t="s">
        <v>7701</v>
      </c>
      <c r="L2318" s="31" t="s">
        <v>7702</v>
      </c>
      <c r="M2318" s="31" t="s">
        <v>7703</v>
      </c>
      <c r="N2318" s="2" t="s">
        <v>7765</v>
      </c>
      <c r="O2318" s="2" t="s">
        <v>7705</v>
      </c>
      <c r="P2318" s="155" t="s">
        <v>7788</v>
      </c>
      <c r="Q2318" s="2" t="s">
        <v>7807</v>
      </c>
      <c r="R2318" s="2">
        <v>96700975</v>
      </c>
      <c r="S2318" s="159" t="s">
        <v>10321</v>
      </c>
      <c r="T2318" s="159">
        <v>2800</v>
      </c>
      <c r="U2318" s="159" t="s">
        <v>107</v>
      </c>
      <c r="V2318" s="3" t="s">
        <v>7709</v>
      </c>
      <c r="W2318" s="2">
        <v>270</v>
      </c>
      <c r="X2318" s="2"/>
      <c r="Y2318" s="2"/>
      <c r="Z2318" s="2"/>
      <c r="AA2318" s="2"/>
      <c r="AB2318" s="2"/>
      <c r="AC2318" s="2"/>
      <c r="AD2318" s="2"/>
      <c r="AE2318" s="2"/>
      <c r="AF2318" s="2"/>
      <c r="AG2318" s="2"/>
    </row>
    <row r="2319" spans="2:33">
      <c r="B2319" s="26">
        <v>4487</v>
      </c>
      <c r="C2319" s="26" t="str">
        <f t="shared" si="276"/>
        <v>Y</v>
      </c>
      <c r="D2319" s="26" t="b">
        <f t="shared" si="277"/>
        <v>0</v>
      </c>
      <c r="E2319" s="26" t="str">
        <f t="shared" si="278"/>
        <v>N</v>
      </c>
      <c r="F2319" s="26" t="s">
        <v>11307</v>
      </c>
      <c r="G2319" s="2" t="str">
        <f t="shared" si="279"/>
        <v/>
      </c>
      <c r="H2319" s="33" t="s">
        <v>485</v>
      </c>
      <c r="I2319" s="16"/>
      <c r="J2319" s="16"/>
      <c r="K2319" s="31" t="s">
        <v>7701</v>
      </c>
      <c r="L2319" s="31" t="s">
        <v>7702</v>
      </c>
      <c r="M2319" s="31" t="s">
        <v>7703</v>
      </c>
      <c r="N2319" s="2" t="s">
        <v>8954</v>
      </c>
      <c r="O2319" s="2" t="s">
        <v>7705</v>
      </c>
      <c r="P2319" s="155" t="s">
        <v>7788</v>
      </c>
      <c r="Q2319" s="2" t="s">
        <v>9024</v>
      </c>
      <c r="R2319" s="2">
        <v>96700976</v>
      </c>
      <c r="S2319" s="159" t="s">
        <v>10324</v>
      </c>
      <c r="T2319" s="159">
        <v>3346</v>
      </c>
      <c r="U2319" s="159" t="s">
        <v>107</v>
      </c>
      <c r="V2319" s="3" t="s">
        <v>7709</v>
      </c>
      <c r="W2319" s="2">
        <v>350</v>
      </c>
      <c r="X2319" s="2"/>
      <c r="Y2319" s="2"/>
      <c r="Z2319" s="2"/>
      <c r="AA2319" s="2"/>
      <c r="AB2319" s="2"/>
      <c r="AC2319" s="2"/>
      <c r="AD2319" s="2"/>
      <c r="AE2319" s="2"/>
      <c r="AF2319" s="2"/>
      <c r="AG2319" s="2"/>
    </row>
    <row r="2320" spans="2:33">
      <c r="B2320" s="26">
        <v>4488</v>
      </c>
      <c r="C2320" s="26" t="str">
        <f t="shared" si="276"/>
        <v>Y</v>
      </c>
      <c r="D2320" s="26" t="b">
        <f t="shared" si="277"/>
        <v>0</v>
      </c>
      <c r="E2320" s="26" t="str">
        <f t="shared" si="278"/>
        <v>N</v>
      </c>
      <c r="F2320" s="26" t="s">
        <v>11308</v>
      </c>
      <c r="G2320" s="2" t="str">
        <f t="shared" si="279"/>
        <v/>
      </c>
      <c r="H2320" s="33" t="s">
        <v>485</v>
      </c>
      <c r="I2320" s="16"/>
      <c r="J2320" s="16"/>
      <c r="K2320" s="31" t="s">
        <v>7701</v>
      </c>
      <c r="L2320" s="31" t="s">
        <v>7702</v>
      </c>
      <c r="M2320" s="31" t="s">
        <v>7703</v>
      </c>
      <c r="N2320" s="2" t="s">
        <v>8958</v>
      </c>
      <c r="O2320" s="2" t="s">
        <v>7705</v>
      </c>
      <c r="P2320" s="155" t="s">
        <v>7788</v>
      </c>
      <c r="Q2320" s="2" t="s">
        <v>9024</v>
      </c>
      <c r="R2320" s="2">
        <v>96700976</v>
      </c>
      <c r="S2320" s="159" t="s">
        <v>10324</v>
      </c>
      <c r="T2320" s="159">
        <v>3346</v>
      </c>
      <c r="U2320" s="159" t="s">
        <v>107</v>
      </c>
      <c r="V2320" s="3" t="s">
        <v>7709</v>
      </c>
      <c r="W2320" s="2">
        <v>350</v>
      </c>
      <c r="X2320" s="2"/>
      <c r="Y2320" s="2"/>
      <c r="Z2320" s="2"/>
      <c r="AA2320" s="2"/>
      <c r="AB2320" s="2"/>
      <c r="AC2320" s="2"/>
      <c r="AD2320" s="2"/>
      <c r="AE2320" s="2"/>
      <c r="AF2320" s="2"/>
      <c r="AG2320" s="2"/>
    </row>
    <row r="2321" spans="2:33">
      <c r="B2321" s="26">
        <v>4489</v>
      </c>
      <c r="C2321" s="26" t="str">
        <f t="shared" si="276"/>
        <v>Y</v>
      </c>
      <c r="D2321" s="26" t="b">
        <f t="shared" si="277"/>
        <v>0</v>
      </c>
      <c r="E2321" s="26" t="str">
        <f t="shared" si="278"/>
        <v>N</v>
      </c>
      <c r="F2321" s="26" t="s">
        <v>11309</v>
      </c>
      <c r="G2321" s="2" t="str">
        <f t="shared" si="279"/>
        <v/>
      </c>
      <c r="H2321" s="33" t="s">
        <v>485</v>
      </c>
      <c r="I2321" s="16"/>
      <c r="J2321" s="16"/>
      <c r="K2321" s="31" t="s">
        <v>7701</v>
      </c>
      <c r="L2321" s="31" t="s">
        <v>7702</v>
      </c>
      <c r="M2321" s="31" t="s">
        <v>7703</v>
      </c>
      <c r="N2321" s="2" t="s">
        <v>8326</v>
      </c>
      <c r="O2321" s="2" t="s">
        <v>7705</v>
      </c>
      <c r="P2321" s="155" t="s">
        <v>7788</v>
      </c>
      <c r="Q2321" s="2" t="s">
        <v>8083</v>
      </c>
      <c r="R2321" s="2">
        <v>96700977</v>
      </c>
      <c r="S2321" s="159" t="s">
        <v>10327</v>
      </c>
      <c r="T2321" s="159">
        <v>3209</v>
      </c>
      <c r="U2321" s="159" t="s">
        <v>107</v>
      </c>
      <c r="V2321" s="3" t="s">
        <v>7709</v>
      </c>
      <c r="W2321" s="2">
        <v>350</v>
      </c>
      <c r="X2321" s="2"/>
      <c r="Y2321" s="2"/>
      <c r="Z2321" s="2"/>
      <c r="AA2321" s="2"/>
      <c r="AB2321" s="2"/>
      <c r="AC2321" s="2"/>
      <c r="AD2321" s="2"/>
      <c r="AE2321" s="2"/>
      <c r="AF2321" s="2"/>
      <c r="AG2321" s="2"/>
    </row>
    <row r="2322" spans="2:33">
      <c r="B2322" s="26">
        <v>4490</v>
      </c>
      <c r="C2322" s="26" t="str">
        <f t="shared" si="276"/>
        <v>Y</v>
      </c>
      <c r="D2322" s="26" t="b">
        <f t="shared" si="277"/>
        <v>0</v>
      </c>
      <c r="E2322" s="26" t="str">
        <f t="shared" si="278"/>
        <v>N</v>
      </c>
      <c r="F2322" s="26" t="s">
        <v>11310</v>
      </c>
      <c r="G2322" s="2" t="str">
        <f t="shared" si="279"/>
        <v/>
      </c>
      <c r="H2322" s="33" t="s">
        <v>485</v>
      </c>
      <c r="I2322" s="16"/>
      <c r="J2322" s="16"/>
      <c r="K2322" s="31" t="s">
        <v>7701</v>
      </c>
      <c r="L2322" s="31" t="s">
        <v>7702</v>
      </c>
      <c r="M2322" s="31" t="s">
        <v>7703</v>
      </c>
      <c r="N2322" s="2" t="s">
        <v>8329</v>
      </c>
      <c r="O2322" s="2" t="s">
        <v>7705</v>
      </c>
      <c r="P2322" s="155" t="s">
        <v>7788</v>
      </c>
      <c r="Q2322" s="2" t="s">
        <v>8083</v>
      </c>
      <c r="R2322" s="2">
        <v>96700977</v>
      </c>
      <c r="S2322" s="159" t="s">
        <v>10327</v>
      </c>
      <c r="T2322" s="159">
        <v>3209</v>
      </c>
      <c r="U2322" s="159" t="s">
        <v>107</v>
      </c>
      <c r="V2322" s="3" t="s">
        <v>7709</v>
      </c>
      <c r="W2322" s="2">
        <v>350</v>
      </c>
      <c r="X2322" s="2"/>
      <c r="Y2322" s="2"/>
      <c r="Z2322" s="2"/>
      <c r="AA2322" s="2"/>
      <c r="AB2322" s="2"/>
      <c r="AC2322" s="2"/>
      <c r="AD2322" s="2"/>
      <c r="AE2322" s="2"/>
      <c r="AF2322" s="2"/>
      <c r="AG2322" s="2"/>
    </row>
    <row r="2323" spans="2:33">
      <c r="B2323" s="26">
        <v>4491</v>
      </c>
      <c r="C2323" s="26" t="str">
        <f t="shared" si="276"/>
        <v>Y</v>
      </c>
      <c r="D2323" s="26" t="b">
        <f t="shared" si="277"/>
        <v>0</v>
      </c>
      <c r="E2323" s="26" t="str">
        <f t="shared" si="278"/>
        <v>N</v>
      </c>
      <c r="F2323" s="26" t="s">
        <v>11311</v>
      </c>
      <c r="G2323" s="2" t="str">
        <f t="shared" si="279"/>
        <v/>
      </c>
      <c r="H2323" s="33" t="s">
        <v>485</v>
      </c>
      <c r="I2323" s="16"/>
      <c r="J2323" s="16"/>
      <c r="K2323" s="31" t="s">
        <v>7701</v>
      </c>
      <c r="L2323" s="31" t="s">
        <v>7702</v>
      </c>
      <c r="M2323" s="31" t="s">
        <v>7703</v>
      </c>
      <c r="N2323" s="2" t="s">
        <v>8982</v>
      </c>
      <c r="O2323" s="2" t="s">
        <v>7705</v>
      </c>
      <c r="P2323" s="155" t="s">
        <v>7788</v>
      </c>
      <c r="Q2323" s="2" t="s">
        <v>9031</v>
      </c>
      <c r="R2323" s="2">
        <v>96700978</v>
      </c>
      <c r="S2323" s="159" t="s">
        <v>10330</v>
      </c>
      <c r="T2323" s="159">
        <v>4707</v>
      </c>
      <c r="U2323" s="159" t="s">
        <v>107</v>
      </c>
      <c r="V2323" s="3" t="s">
        <v>7709</v>
      </c>
      <c r="W2323" s="2">
        <v>420</v>
      </c>
      <c r="X2323" s="2"/>
      <c r="Y2323" s="2"/>
      <c r="Z2323" s="2"/>
      <c r="AA2323" s="2"/>
      <c r="AB2323" s="2"/>
      <c r="AC2323" s="2"/>
      <c r="AD2323" s="2"/>
      <c r="AE2323" s="2"/>
      <c r="AF2323" s="2"/>
      <c r="AG2323" s="2"/>
    </row>
    <row r="2324" spans="2:33">
      <c r="B2324" s="26">
        <v>4492</v>
      </c>
      <c r="C2324" s="26" t="str">
        <f t="shared" si="276"/>
        <v>Y</v>
      </c>
      <c r="D2324" s="26" t="b">
        <f t="shared" si="277"/>
        <v>0</v>
      </c>
      <c r="E2324" s="26" t="str">
        <f t="shared" si="278"/>
        <v>N</v>
      </c>
      <c r="F2324" s="26" t="s">
        <v>11312</v>
      </c>
      <c r="G2324" s="2" t="str">
        <f t="shared" si="279"/>
        <v/>
      </c>
      <c r="H2324" s="33" t="s">
        <v>485</v>
      </c>
      <c r="I2324" s="16"/>
      <c r="J2324" s="16"/>
      <c r="K2324" s="31" t="s">
        <v>7701</v>
      </c>
      <c r="L2324" s="31" t="s">
        <v>7702</v>
      </c>
      <c r="M2324" s="31" t="s">
        <v>7703</v>
      </c>
      <c r="N2324" s="2" t="s">
        <v>8986</v>
      </c>
      <c r="O2324" s="2" t="s">
        <v>7705</v>
      </c>
      <c r="P2324" s="155" t="s">
        <v>7788</v>
      </c>
      <c r="Q2324" s="2" t="s">
        <v>9031</v>
      </c>
      <c r="R2324" s="2">
        <v>96700978</v>
      </c>
      <c r="S2324" s="159" t="s">
        <v>10332</v>
      </c>
      <c r="T2324" s="159">
        <v>4707</v>
      </c>
      <c r="U2324" s="159" t="s">
        <v>107</v>
      </c>
      <c r="V2324" s="3" t="s">
        <v>7709</v>
      </c>
      <c r="W2324" s="2">
        <v>420</v>
      </c>
      <c r="X2324" s="2"/>
      <c r="Y2324" s="2"/>
      <c r="Z2324" s="2"/>
      <c r="AA2324" s="2"/>
      <c r="AB2324" s="2"/>
      <c r="AC2324" s="2"/>
      <c r="AD2324" s="2"/>
      <c r="AE2324" s="2"/>
      <c r="AF2324" s="2"/>
      <c r="AG2324" s="2"/>
    </row>
    <row r="2325" spans="2:33">
      <c r="B2325" s="26">
        <v>4493</v>
      </c>
      <c r="C2325" s="26" t="str">
        <f t="shared" si="276"/>
        <v>Y</v>
      </c>
      <c r="D2325" s="26" t="b">
        <f t="shared" si="277"/>
        <v>0</v>
      </c>
      <c r="E2325" s="26" t="str">
        <f t="shared" si="278"/>
        <v>N</v>
      </c>
      <c r="F2325" s="26" t="s">
        <v>11313</v>
      </c>
      <c r="G2325" s="2" t="str">
        <f t="shared" si="279"/>
        <v/>
      </c>
      <c r="H2325" s="33" t="s">
        <v>485</v>
      </c>
      <c r="I2325" s="16"/>
      <c r="J2325" s="16"/>
      <c r="K2325" s="31" t="s">
        <v>7701</v>
      </c>
      <c r="L2325" s="31" t="s">
        <v>7702</v>
      </c>
      <c r="M2325" s="31" t="s">
        <v>7703</v>
      </c>
      <c r="N2325" s="2" t="s">
        <v>8331</v>
      </c>
      <c r="O2325" s="2" t="s">
        <v>7705</v>
      </c>
      <c r="P2325" s="155" t="s">
        <v>7788</v>
      </c>
      <c r="Q2325" s="2" t="s">
        <v>8383</v>
      </c>
      <c r="R2325" s="2">
        <v>96700979</v>
      </c>
      <c r="S2325" s="159" t="s">
        <v>10334</v>
      </c>
      <c r="T2325" s="159">
        <v>4707</v>
      </c>
      <c r="U2325" s="159" t="s">
        <v>107</v>
      </c>
      <c r="V2325" s="3" t="s">
        <v>7709</v>
      </c>
      <c r="W2325" s="2">
        <v>420</v>
      </c>
      <c r="X2325" s="2"/>
      <c r="Y2325" s="2"/>
      <c r="Z2325" s="2"/>
      <c r="AA2325" s="2"/>
      <c r="AB2325" s="2"/>
      <c r="AC2325" s="2"/>
      <c r="AD2325" s="2"/>
      <c r="AE2325" s="2"/>
      <c r="AF2325" s="2"/>
      <c r="AG2325" s="2"/>
    </row>
    <row r="2326" spans="2:33">
      <c r="B2326" s="26">
        <v>4494</v>
      </c>
      <c r="C2326" s="26" t="str">
        <f t="shared" si="276"/>
        <v>Y</v>
      </c>
      <c r="D2326" s="26" t="b">
        <f t="shared" si="277"/>
        <v>0</v>
      </c>
      <c r="E2326" s="26" t="str">
        <f t="shared" si="278"/>
        <v>N</v>
      </c>
      <c r="F2326" s="26" t="s">
        <v>11314</v>
      </c>
      <c r="G2326" s="2" t="str">
        <f t="shared" si="279"/>
        <v/>
      </c>
      <c r="H2326" s="33" t="s">
        <v>485</v>
      </c>
      <c r="I2326" s="16"/>
      <c r="J2326" s="16"/>
      <c r="K2326" s="31" t="s">
        <v>7701</v>
      </c>
      <c r="L2326" s="31" t="s">
        <v>7702</v>
      </c>
      <c r="M2326" s="31" t="s">
        <v>7703</v>
      </c>
      <c r="N2326" s="2" t="s">
        <v>8335</v>
      </c>
      <c r="O2326" s="2" t="s">
        <v>7705</v>
      </c>
      <c r="P2326" s="155" t="s">
        <v>7788</v>
      </c>
      <c r="Q2326" s="2" t="s">
        <v>8383</v>
      </c>
      <c r="R2326" s="2">
        <v>96700979</v>
      </c>
      <c r="S2326" s="159" t="s">
        <v>10336</v>
      </c>
      <c r="T2326" s="159">
        <v>4707</v>
      </c>
      <c r="U2326" s="159" t="s">
        <v>107</v>
      </c>
      <c r="V2326" s="3" t="s">
        <v>7709</v>
      </c>
      <c r="W2326" s="2">
        <v>420</v>
      </c>
      <c r="X2326" s="2"/>
      <c r="Y2326" s="2"/>
      <c r="Z2326" s="2"/>
      <c r="AA2326" s="2"/>
      <c r="AB2326" s="2"/>
      <c r="AC2326" s="2"/>
      <c r="AD2326" s="2"/>
      <c r="AE2326" s="2"/>
      <c r="AF2326" s="2"/>
      <c r="AG2326" s="2"/>
    </row>
    <row r="2327" spans="2:33">
      <c r="B2327" s="26">
        <v>4495</v>
      </c>
      <c r="C2327" s="26" t="str">
        <f t="shared" si="276"/>
        <v>Y</v>
      </c>
      <c r="D2327" s="26" t="b">
        <f t="shared" si="277"/>
        <v>0</v>
      </c>
      <c r="E2327" s="26" t="str">
        <f t="shared" si="278"/>
        <v>N</v>
      </c>
      <c r="F2327" s="26" t="s">
        <v>11315</v>
      </c>
      <c r="G2327" s="2" t="str">
        <f t="shared" si="279"/>
        <v/>
      </c>
      <c r="H2327" s="33" t="s">
        <v>485</v>
      </c>
      <c r="I2327" s="16"/>
      <c r="J2327" s="16"/>
      <c r="K2327" s="31" t="s">
        <v>7701</v>
      </c>
      <c r="L2327" s="31" t="s">
        <v>7702</v>
      </c>
      <c r="M2327" s="31" t="s">
        <v>7703</v>
      </c>
      <c r="N2327" s="17" t="s">
        <v>9465</v>
      </c>
      <c r="O2327" s="2" t="s">
        <v>7705</v>
      </c>
      <c r="P2327" s="155" t="s">
        <v>7788</v>
      </c>
      <c r="Q2327" s="2" t="s">
        <v>9031</v>
      </c>
      <c r="R2327" s="2" t="s">
        <v>544</v>
      </c>
      <c r="S2327" s="159" t="s">
        <v>10338</v>
      </c>
      <c r="T2327" s="159">
        <v>5250</v>
      </c>
      <c r="U2327" s="159" t="s">
        <v>107</v>
      </c>
      <c r="V2327" s="3" t="s">
        <v>7709</v>
      </c>
      <c r="W2327" s="2">
        <v>600</v>
      </c>
      <c r="X2327" s="2"/>
      <c r="Y2327" s="2"/>
      <c r="Z2327" s="2"/>
      <c r="AA2327" s="2"/>
      <c r="AB2327" s="2"/>
      <c r="AC2327" s="2"/>
      <c r="AD2327" s="2"/>
      <c r="AE2327" s="2"/>
      <c r="AF2327" s="2"/>
      <c r="AG2327" s="2"/>
    </row>
    <row r="2328" spans="2:33">
      <c r="B2328" s="26">
        <v>4496</v>
      </c>
      <c r="C2328" s="26" t="str">
        <f t="shared" si="276"/>
        <v>Y</v>
      </c>
      <c r="D2328" s="26" t="b">
        <f t="shared" si="277"/>
        <v>0</v>
      </c>
      <c r="E2328" s="26" t="str">
        <f t="shared" si="278"/>
        <v>N</v>
      </c>
      <c r="F2328" s="26" t="s">
        <v>11316</v>
      </c>
      <c r="G2328" s="2" t="str">
        <f t="shared" si="279"/>
        <v/>
      </c>
      <c r="H2328" s="33" t="s">
        <v>485</v>
      </c>
      <c r="I2328" s="16"/>
      <c r="J2328" s="16"/>
      <c r="K2328" s="31" t="s">
        <v>7701</v>
      </c>
      <c r="L2328" s="31" t="s">
        <v>7702</v>
      </c>
      <c r="M2328" s="31" t="s">
        <v>7703</v>
      </c>
      <c r="N2328" s="8" t="s">
        <v>9743</v>
      </c>
      <c r="O2328" s="2" t="s">
        <v>7705</v>
      </c>
      <c r="P2328" s="155" t="s">
        <v>7788</v>
      </c>
      <c r="Q2328" s="2" t="s">
        <v>9031</v>
      </c>
      <c r="R2328" s="2" t="s">
        <v>544</v>
      </c>
      <c r="S2328" s="159" t="s">
        <v>10340</v>
      </c>
      <c r="T2328" s="159">
        <v>5250</v>
      </c>
      <c r="U2328" s="159" t="s">
        <v>107</v>
      </c>
      <c r="V2328" s="3" t="s">
        <v>7709</v>
      </c>
      <c r="W2328" s="2">
        <v>600</v>
      </c>
      <c r="X2328" s="2"/>
      <c r="Y2328" s="2"/>
      <c r="Z2328" s="2"/>
      <c r="AA2328" s="2"/>
      <c r="AB2328" s="2"/>
      <c r="AC2328" s="2"/>
      <c r="AD2328" s="2"/>
      <c r="AE2328" s="2"/>
      <c r="AF2328" s="2"/>
      <c r="AG2328" s="2"/>
    </row>
    <row r="2329" spans="2:33">
      <c r="B2329" s="26">
        <v>4515</v>
      </c>
      <c r="C2329" s="26" t="str">
        <f t="shared" si="276"/>
        <v>Y</v>
      </c>
      <c r="D2329" s="26" t="b">
        <f t="shared" si="277"/>
        <v>1</v>
      </c>
      <c r="E2329" s="26" t="str">
        <f t="shared" si="278"/>
        <v>Y</v>
      </c>
      <c r="F2329" s="26" t="s">
        <v>11317</v>
      </c>
      <c r="G2329" s="2" t="str">
        <f t="shared" si="279"/>
        <v>ConTab_BOM_KP_Baseplates_4515</v>
      </c>
      <c r="H2329" s="33" t="s">
        <v>485</v>
      </c>
      <c r="I2329" s="16"/>
      <c r="J2329" s="16"/>
      <c r="K2329" s="31" t="s">
        <v>7701</v>
      </c>
      <c r="L2329" s="31" t="s">
        <v>7702</v>
      </c>
      <c r="M2329" s="31" t="s">
        <v>7703</v>
      </c>
      <c r="N2329" s="2" t="s">
        <v>7900</v>
      </c>
      <c r="O2329" s="2" t="s">
        <v>7814</v>
      </c>
      <c r="P2329" s="155" t="s">
        <v>7706</v>
      </c>
      <c r="Q2329" s="2" t="s">
        <v>8183</v>
      </c>
      <c r="R2329" s="2" t="s">
        <v>544</v>
      </c>
      <c r="S2329" s="159" t="s">
        <v>10342</v>
      </c>
      <c r="T2329" s="159">
        <v>2289</v>
      </c>
      <c r="U2329" s="159" t="s">
        <v>107</v>
      </c>
      <c r="V2329" s="3" t="s">
        <v>7709</v>
      </c>
      <c r="W2329" s="2">
        <v>205</v>
      </c>
      <c r="X2329" s="2"/>
      <c r="Y2329" s="2"/>
      <c r="Z2329" s="2"/>
      <c r="AA2329" s="2"/>
      <c r="AB2329" s="2"/>
      <c r="AC2329" s="2"/>
      <c r="AD2329" s="2"/>
      <c r="AE2329" s="2"/>
      <c r="AF2329" s="2"/>
      <c r="AG2329" s="2"/>
    </row>
    <row r="2330" spans="2:33">
      <c r="B2330" s="26">
        <v>4516</v>
      </c>
      <c r="C2330" s="26" t="str">
        <f t="shared" si="276"/>
        <v>Y</v>
      </c>
      <c r="D2330" s="26" t="b">
        <f t="shared" si="277"/>
        <v>1</v>
      </c>
      <c r="E2330" s="26" t="str">
        <f t="shared" si="278"/>
        <v>Y</v>
      </c>
      <c r="F2330" s="26" t="s">
        <v>11318</v>
      </c>
      <c r="G2330" s="2" t="str">
        <f t="shared" si="279"/>
        <v>ConTab_BOM_KP_Baseplates_4516</v>
      </c>
      <c r="H2330" s="33" t="s">
        <v>485</v>
      </c>
      <c r="I2330" s="16"/>
      <c r="J2330" s="16"/>
      <c r="K2330" s="31" t="s">
        <v>7701</v>
      </c>
      <c r="L2330" s="31" t="s">
        <v>7702</v>
      </c>
      <c r="M2330" s="31" t="s">
        <v>7703</v>
      </c>
      <c r="N2330" s="2" t="s">
        <v>7903</v>
      </c>
      <c r="O2330" s="2" t="s">
        <v>7814</v>
      </c>
      <c r="P2330" s="155" t="s">
        <v>7706</v>
      </c>
      <c r="Q2330" s="2" t="s">
        <v>8183</v>
      </c>
      <c r="R2330" s="2" t="s">
        <v>544</v>
      </c>
      <c r="S2330" s="159" t="s">
        <v>10342</v>
      </c>
      <c r="T2330" s="159">
        <v>2289</v>
      </c>
      <c r="U2330" s="159" t="s">
        <v>107</v>
      </c>
      <c r="V2330" s="3" t="s">
        <v>7709</v>
      </c>
      <c r="W2330" s="2">
        <v>205</v>
      </c>
      <c r="X2330" s="2"/>
      <c r="Y2330" s="2"/>
      <c r="Z2330" s="2"/>
      <c r="AA2330" s="2"/>
      <c r="AB2330" s="2"/>
      <c r="AC2330" s="2"/>
      <c r="AD2330" s="2"/>
      <c r="AE2330" s="2"/>
      <c r="AF2330" s="2"/>
      <c r="AG2330" s="2"/>
    </row>
    <row r="2331" spans="2:33">
      <c r="B2331" s="26">
        <v>4517</v>
      </c>
      <c r="C2331" s="26" t="str">
        <f t="shared" si="276"/>
        <v>Y</v>
      </c>
      <c r="D2331" s="26" t="b">
        <f t="shared" si="277"/>
        <v>1</v>
      </c>
      <c r="E2331" s="26" t="str">
        <f t="shared" si="278"/>
        <v>Y</v>
      </c>
      <c r="F2331" s="26" t="s">
        <v>11319</v>
      </c>
      <c r="G2331" s="2" t="str">
        <f t="shared" si="279"/>
        <v>ConTab_BOM_KP_Baseplates_4517</v>
      </c>
      <c r="H2331" s="33" t="s">
        <v>485</v>
      </c>
      <c r="I2331" s="16"/>
      <c r="J2331" s="16"/>
      <c r="K2331" s="31" t="s">
        <v>7701</v>
      </c>
      <c r="L2331" s="31" t="s">
        <v>7702</v>
      </c>
      <c r="M2331" s="31" t="s">
        <v>7703</v>
      </c>
      <c r="N2331" s="2" t="s">
        <v>8187</v>
      </c>
      <c r="O2331" s="2" t="s">
        <v>7814</v>
      </c>
      <c r="P2331" s="155" t="s">
        <v>7706</v>
      </c>
      <c r="Q2331" s="2" t="s">
        <v>8188</v>
      </c>
      <c r="R2331" s="2" t="s">
        <v>544</v>
      </c>
      <c r="S2331" s="159" t="s">
        <v>10345</v>
      </c>
      <c r="T2331" s="159">
        <v>2425</v>
      </c>
      <c r="U2331" s="159" t="s">
        <v>107</v>
      </c>
      <c r="V2331" s="3" t="s">
        <v>7709</v>
      </c>
      <c r="W2331" s="2">
        <v>240</v>
      </c>
      <c r="X2331" s="2"/>
      <c r="Y2331" s="2"/>
      <c r="Z2331" s="2"/>
      <c r="AA2331" s="2"/>
      <c r="AB2331" s="2"/>
      <c r="AC2331" s="2"/>
      <c r="AD2331" s="2"/>
      <c r="AE2331" s="2"/>
      <c r="AF2331" s="2"/>
      <c r="AG2331" s="2"/>
    </row>
    <row r="2332" spans="2:33">
      <c r="B2332" s="26">
        <v>4518</v>
      </c>
      <c r="C2332" s="26" t="str">
        <f t="shared" si="276"/>
        <v>Y</v>
      </c>
      <c r="D2332" s="26" t="b">
        <f t="shared" si="277"/>
        <v>1</v>
      </c>
      <c r="E2332" s="26" t="str">
        <f t="shared" si="278"/>
        <v>Y</v>
      </c>
      <c r="F2332" s="26" t="s">
        <v>11320</v>
      </c>
      <c r="G2332" s="2" t="str">
        <f t="shared" si="279"/>
        <v>ConTab_BOM_KP_Baseplates_4518</v>
      </c>
      <c r="H2332" s="33" t="s">
        <v>485</v>
      </c>
      <c r="I2332" s="16"/>
      <c r="J2332" s="16"/>
      <c r="K2332" s="31" t="s">
        <v>7701</v>
      </c>
      <c r="L2332" s="31" t="s">
        <v>7702</v>
      </c>
      <c r="M2332" s="31" t="s">
        <v>7703</v>
      </c>
      <c r="N2332" s="2" t="s">
        <v>8191</v>
      </c>
      <c r="O2332" s="2" t="s">
        <v>7814</v>
      </c>
      <c r="P2332" s="155" t="s">
        <v>7706</v>
      </c>
      <c r="Q2332" s="2" t="s">
        <v>8188</v>
      </c>
      <c r="R2332" s="2" t="s">
        <v>544</v>
      </c>
      <c r="S2332" s="159" t="s">
        <v>10345</v>
      </c>
      <c r="T2332" s="159">
        <v>2425</v>
      </c>
      <c r="U2332" s="159" t="s">
        <v>107</v>
      </c>
      <c r="V2332" s="3" t="s">
        <v>7709</v>
      </c>
      <c r="W2332" s="2">
        <v>240</v>
      </c>
      <c r="X2332" s="2"/>
      <c r="Y2332" s="2"/>
      <c r="Z2332" s="2"/>
      <c r="AA2332" s="2"/>
      <c r="AB2332" s="2"/>
      <c r="AC2332" s="2"/>
      <c r="AD2332" s="2"/>
      <c r="AE2332" s="2"/>
      <c r="AF2332" s="2"/>
      <c r="AG2332" s="2"/>
    </row>
    <row r="2333" spans="2:33">
      <c r="B2333" s="26">
        <v>4519</v>
      </c>
      <c r="C2333" s="26" t="str">
        <f t="shared" si="276"/>
        <v>Y</v>
      </c>
      <c r="D2333" s="26" t="b">
        <f t="shared" si="277"/>
        <v>1</v>
      </c>
      <c r="E2333" s="26" t="str">
        <f t="shared" si="278"/>
        <v>Y</v>
      </c>
      <c r="F2333" s="26" t="s">
        <v>11321</v>
      </c>
      <c r="G2333" s="2" t="str">
        <f t="shared" si="279"/>
        <v>ConTab_BOM_KP_Baseplates_4519</v>
      </c>
      <c r="H2333" s="33" t="s">
        <v>485</v>
      </c>
      <c r="I2333" s="16"/>
      <c r="J2333" s="16"/>
      <c r="K2333" s="31" t="s">
        <v>7701</v>
      </c>
      <c r="L2333" s="31" t="s">
        <v>7702</v>
      </c>
      <c r="M2333" s="31" t="s">
        <v>7703</v>
      </c>
      <c r="N2333" s="2" t="s">
        <v>8695</v>
      </c>
      <c r="O2333" s="2" t="s">
        <v>7814</v>
      </c>
      <c r="P2333" s="155" t="s">
        <v>7706</v>
      </c>
      <c r="Q2333" s="2" t="s">
        <v>8696</v>
      </c>
      <c r="R2333" s="2" t="s">
        <v>544</v>
      </c>
      <c r="S2333" s="159" t="s">
        <v>10348</v>
      </c>
      <c r="T2333" s="159">
        <v>2562</v>
      </c>
      <c r="U2333" s="159" t="s">
        <v>107</v>
      </c>
      <c r="V2333" s="3" t="s">
        <v>7709</v>
      </c>
      <c r="W2333" s="2">
        <v>270</v>
      </c>
      <c r="X2333" s="2"/>
      <c r="Y2333" s="2"/>
      <c r="Z2333" s="2"/>
      <c r="AA2333" s="2"/>
      <c r="AB2333" s="2"/>
      <c r="AC2333" s="2"/>
      <c r="AD2333" s="2"/>
      <c r="AE2333" s="2"/>
      <c r="AF2333" s="2"/>
      <c r="AG2333" s="2"/>
    </row>
    <row r="2334" spans="2:33">
      <c r="B2334" s="26">
        <v>4520</v>
      </c>
      <c r="C2334" s="26" t="str">
        <f t="shared" si="276"/>
        <v>Y</v>
      </c>
      <c r="D2334" s="26" t="b">
        <f t="shared" si="277"/>
        <v>1</v>
      </c>
      <c r="E2334" s="26" t="str">
        <f t="shared" si="278"/>
        <v>Y</v>
      </c>
      <c r="F2334" s="26" t="s">
        <v>11322</v>
      </c>
      <c r="G2334" s="2" t="str">
        <f t="shared" si="279"/>
        <v>ConTab_BOM_KP_Baseplates_4520</v>
      </c>
      <c r="H2334" s="33" t="s">
        <v>485</v>
      </c>
      <c r="I2334" s="16"/>
      <c r="J2334" s="16"/>
      <c r="K2334" s="31" t="s">
        <v>7701</v>
      </c>
      <c r="L2334" s="31" t="s">
        <v>7702</v>
      </c>
      <c r="M2334" s="31" t="s">
        <v>7703</v>
      </c>
      <c r="N2334" s="2" t="s">
        <v>8699</v>
      </c>
      <c r="O2334" s="2" t="s">
        <v>7814</v>
      </c>
      <c r="P2334" s="155" t="s">
        <v>7706</v>
      </c>
      <c r="Q2334" s="2" t="s">
        <v>8696</v>
      </c>
      <c r="R2334" s="2" t="s">
        <v>544</v>
      </c>
      <c r="S2334" s="159" t="s">
        <v>10348</v>
      </c>
      <c r="T2334" s="159">
        <v>2562</v>
      </c>
      <c r="U2334" s="159" t="s">
        <v>107</v>
      </c>
      <c r="V2334" s="3" t="s">
        <v>7709</v>
      </c>
      <c r="W2334" s="2">
        <v>270</v>
      </c>
      <c r="X2334" s="2"/>
      <c r="Y2334" s="2"/>
      <c r="Z2334" s="2"/>
      <c r="AA2334" s="2"/>
      <c r="AB2334" s="2"/>
      <c r="AC2334" s="2"/>
      <c r="AD2334" s="2"/>
      <c r="AE2334" s="2"/>
      <c r="AF2334" s="2"/>
      <c r="AG2334" s="2"/>
    </row>
    <row r="2335" spans="2:33">
      <c r="B2335" s="26">
        <v>4521</v>
      </c>
      <c r="C2335" s="26" t="str">
        <f t="shared" si="276"/>
        <v>Y</v>
      </c>
      <c r="D2335" s="26" t="b">
        <f t="shared" si="277"/>
        <v>1</v>
      </c>
      <c r="E2335" s="26" t="str">
        <f t="shared" si="278"/>
        <v>Y</v>
      </c>
      <c r="F2335" s="26" t="s">
        <v>11323</v>
      </c>
      <c r="G2335" s="2" t="str">
        <f t="shared" si="279"/>
        <v>ConTab_BOM_KP_Baseplates_4521</v>
      </c>
      <c r="H2335" s="33" t="s">
        <v>485</v>
      </c>
      <c r="I2335" s="16"/>
      <c r="J2335" s="16"/>
      <c r="K2335" s="31" t="s">
        <v>7701</v>
      </c>
      <c r="L2335" s="31" t="s">
        <v>7702</v>
      </c>
      <c r="M2335" s="31" t="s">
        <v>7703</v>
      </c>
      <c r="N2335" s="2" t="s">
        <v>8954</v>
      </c>
      <c r="O2335" s="2" t="s">
        <v>7814</v>
      </c>
      <c r="P2335" s="155" t="s">
        <v>7706</v>
      </c>
      <c r="Q2335" s="2" t="s">
        <v>8955</v>
      </c>
      <c r="R2335" s="2" t="s">
        <v>544</v>
      </c>
      <c r="S2335" s="159" t="s">
        <v>10351</v>
      </c>
      <c r="T2335" s="159">
        <v>3036</v>
      </c>
      <c r="U2335" s="159" t="s">
        <v>107</v>
      </c>
      <c r="V2335" s="3" t="s">
        <v>7709</v>
      </c>
      <c r="W2335" s="2">
        <v>350</v>
      </c>
      <c r="X2335" s="2"/>
      <c r="Y2335" s="2"/>
      <c r="Z2335" s="2"/>
      <c r="AA2335" s="2"/>
      <c r="AB2335" s="2"/>
      <c r="AC2335" s="2"/>
      <c r="AD2335" s="2"/>
      <c r="AE2335" s="2"/>
      <c r="AF2335" s="2"/>
      <c r="AG2335" s="2"/>
    </row>
    <row r="2336" spans="2:33">
      <c r="B2336" s="26">
        <v>4522</v>
      </c>
      <c r="C2336" s="26" t="str">
        <f t="shared" si="276"/>
        <v>Y</v>
      </c>
      <c r="D2336" s="26" t="b">
        <f t="shared" si="277"/>
        <v>1</v>
      </c>
      <c r="E2336" s="26" t="str">
        <f t="shared" si="278"/>
        <v>Y</v>
      </c>
      <c r="F2336" s="26" t="s">
        <v>11324</v>
      </c>
      <c r="G2336" s="2" t="str">
        <f t="shared" si="279"/>
        <v>ConTab_BOM_KP_Baseplates_4522</v>
      </c>
      <c r="H2336" s="33" t="s">
        <v>485</v>
      </c>
      <c r="I2336" s="16"/>
      <c r="J2336" s="16"/>
      <c r="K2336" s="31" t="s">
        <v>7701</v>
      </c>
      <c r="L2336" s="31" t="s">
        <v>7702</v>
      </c>
      <c r="M2336" s="31" t="s">
        <v>7703</v>
      </c>
      <c r="N2336" s="2" t="s">
        <v>8958</v>
      </c>
      <c r="O2336" s="2" t="s">
        <v>7814</v>
      </c>
      <c r="P2336" s="155" t="s">
        <v>7706</v>
      </c>
      <c r="Q2336" s="2" t="s">
        <v>8955</v>
      </c>
      <c r="R2336" s="2" t="s">
        <v>544</v>
      </c>
      <c r="S2336" s="159" t="s">
        <v>10351</v>
      </c>
      <c r="T2336" s="159">
        <v>3036</v>
      </c>
      <c r="U2336" s="159" t="s">
        <v>107</v>
      </c>
      <c r="V2336" s="3" t="s">
        <v>7709</v>
      </c>
      <c r="W2336" s="2">
        <v>350</v>
      </c>
      <c r="X2336" s="2"/>
      <c r="Y2336" s="2"/>
      <c r="Z2336" s="2"/>
      <c r="AA2336" s="2"/>
      <c r="AB2336" s="2"/>
      <c r="AC2336" s="2"/>
      <c r="AD2336" s="2"/>
      <c r="AE2336" s="2"/>
      <c r="AF2336" s="2"/>
      <c r="AG2336" s="2"/>
    </row>
    <row r="2337" spans="2:33">
      <c r="B2337" s="26">
        <v>4523</v>
      </c>
      <c r="C2337" s="26" t="str">
        <f t="shared" si="276"/>
        <v>Y</v>
      </c>
      <c r="D2337" s="26" t="b">
        <f t="shared" si="277"/>
        <v>1</v>
      </c>
      <c r="E2337" s="26" t="str">
        <f t="shared" si="278"/>
        <v>Y</v>
      </c>
      <c r="F2337" s="26" t="s">
        <v>11325</v>
      </c>
      <c r="G2337" s="2" t="str">
        <f t="shared" si="279"/>
        <v>ConTab_BOM_KP_Baseplates_4523</v>
      </c>
      <c r="H2337" s="33" t="s">
        <v>485</v>
      </c>
      <c r="I2337" s="16"/>
      <c r="J2337" s="16"/>
      <c r="K2337" s="31" t="s">
        <v>7701</v>
      </c>
      <c r="L2337" s="31" t="s">
        <v>7702</v>
      </c>
      <c r="M2337" s="31" t="s">
        <v>7703</v>
      </c>
      <c r="N2337" s="2" t="s">
        <v>8982</v>
      </c>
      <c r="O2337" s="2" t="s">
        <v>7814</v>
      </c>
      <c r="P2337" s="155" t="s">
        <v>7706</v>
      </c>
      <c r="Q2337" s="2" t="s">
        <v>8955</v>
      </c>
      <c r="R2337" s="2" t="s">
        <v>544</v>
      </c>
      <c r="S2337" s="159" t="s">
        <v>10354</v>
      </c>
      <c r="T2337" s="159">
        <v>4397</v>
      </c>
      <c r="U2337" s="159" t="s">
        <v>107</v>
      </c>
      <c r="V2337" s="3" t="s">
        <v>7709</v>
      </c>
      <c r="W2337" s="2">
        <v>420</v>
      </c>
      <c r="X2337" s="2"/>
      <c r="Y2337" s="2"/>
      <c r="Z2337" s="2"/>
      <c r="AA2337" s="2"/>
      <c r="AB2337" s="2"/>
      <c r="AC2337" s="2"/>
      <c r="AD2337" s="2"/>
      <c r="AE2337" s="2"/>
      <c r="AF2337" s="2"/>
      <c r="AG2337" s="2"/>
    </row>
    <row r="2338" spans="2:33">
      <c r="B2338" s="26">
        <v>4524</v>
      </c>
      <c r="C2338" s="26" t="str">
        <f t="shared" si="276"/>
        <v>Y</v>
      </c>
      <c r="D2338" s="26" t="b">
        <f t="shared" si="277"/>
        <v>1</v>
      </c>
      <c r="E2338" s="26" t="str">
        <f t="shared" si="278"/>
        <v>Y</v>
      </c>
      <c r="F2338" s="26" t="s">
        <v>11326</v>
      </c>
      <c r="G2338" s="2" t="str">
        <f t="shared" si="279"/>
        <v>ConTab_BOM_KP_Baseplates_4524</v>
      </c>
      <c r="H2338" s="33" t="s">
        <v>485</v>
      </c>
      <c r="I2338" s="16"/>
      <c r="J2338" s="16"/>
      <c r="K2338" s="31" t="s">
        <v>7701</v>
      </c>
      <c r="L2338" s="31" t="s">
        <v>7702</v>
      </c>
      <c r="M2338" s="31" t="s">
        <v>7703</v>
      </c>
      <c r="N2338" s="2" t="s">
        <v>8986</v>
      </c>
      <c r="O2338" s="2" t="s">
        <v>7814</v>
      </c>
      <c r="P2338" s="155" t="s">
        <v>7706</v>
      </c>
      <c r="Q2338" s="2" t="s">
        <v>8955</v>
      </c>
      <c r="R2338" s="2" t="s">
        <v>544</v>
      </c>
      <c r="S2338" s="159" t="s">
        <v>10356</v>
      </c>
      <c r="T2338" s="159">
        <v>4397</v>
      </c>
      <c r="U2338" s="159" t="s">
        <v>107</v>
      </c>
      <c r="V2338" s="3" t="s">
        <v>7709</v>
      </c>
      <c r="W2338" s="2">
        <v>420</v>
      </c>
      <c r="X2338" s="2"/>
      <c r="Y2338" s="2"/>
      <c r="Z2338" s="2"/>
      <c r="AA2338" s="2"/>
      <c r="AB2338" s="2"/>
      <c r="AC2338" s="2"/>
      <c r="AD2338" s="2"/>
      <c r="AE2338" s="2"/>
      <c r="AF2338" s="2"/>
      <c r="AG2338" s="2"/>
    </row>
    <row r="2339" spans="2:33">
      <c r="B2339" s="26">
        <v>4525</v>
      </c>
      <c r="C2339" s="26" t="str">
        <f t="shared" ref="C2339:C2384" si="280">IF(K2339 = "BaseplateSteel","Y","N")</f>
        <v>Y</v>
      </c>
      <c r="D2339" s="26" t="b">
        <f t="shared" ref="D2339:D2384" si="281">OR(P2339 = "Woods_Sureflex", P2339 = "Falk_T10_Grid")</f>
        <v>1</v>
      </c>
      <c r="E2339" s="26" t="str">
        <f t="shared" ref="E2339:E2384" si="282">IF(AND(C2339="Y", D2339=TRUE),"Y","N")</f>
        <v>Y</v>
      </c>
      <c r="F2339" s="26" t="s">
        <v>11327</v>
      </c>
      <c r="G2339" s="2" t="str">
        <f t="shared" ref="G2339:G2384" si="283">IF(E2339="Y",F2339,"")</f>
        <v>ConTab_BOM_KP_Baseplates_4525</v>
      </c>
      <c r="H2339" s="33" t="s">
        <v>485</v>
      </c>
      <c r="I2339" s="16"/>
      <c r="J2339" s="16"/>
      <c r="K2339" s="31" t="s">
        <v>7701</v>
      </c>
      <c r="L2339" s="31" t="s">
        <v>7702</v>
      </c>
      <c r="M2339" s="31" t="s">
        <v>7703</v>
      </c>
      <c r="N2339" s="2" t="s">
        <v>7900</v>
      </c>
      <c r="O2339" s="2" t="s">
        <v>7814</v>
      </c>
      <c r="P2339" s="155" t="s">
        <v>7737</v>
      </c>
      <c r="Q2339" s="2" t="s">
        <v>7757</v>
      </c>
      <c r="R2339" s="2" t="s">
        <v>544</v>
      </c>
      <c r="S2339" s="159" t="s">
        <v>10358</v>
      </c>
      <c r="T2339" s="159">
        <v>2289</v>
      </c>
      <c r="U2339" s="159" t="s">
        <v>107</v>
      </c>
      <c r="V2339" s="3" t="s">
        <v>7709</v>
      </c>
      <c r="W2339" s="2">
        <v>205</v>
      </c>
      <c r="X2339" s="2"/>
      <c r="Y2339" s="2"/>
      <c r="Z2339" s="2"/>
      <c r="AA2339" s="2"/>
      <c r="AB2339" s="2"/>
      <c r="AC2339" s="2"/>
      <c r="AD2339" s="2"/>
      <c r="AE2339" s="2"/>
      <c r="AF2339" s="2"/>
      <c r="AG2339" s="2"/>
    </row>
    <row r="2340" spans="2:33">
      <c r="B2340" s="26">
        <v>4526</v>
      </c>
      <c r="C2340" s="26" t="str">
        <f t="shared" si="280"/>
        <v>Y</v>
      </c>
      <c r="D2340" s="26" t="b">
        <f t="shared" si="281"/>
        <v>1</v>
      </c>
      <c r="E2340" s="26" t="str">
        <f t="shared" si="282"/>
        <v>Y</v>
      </c>
      <c r="F2340" s="26" t="s">
        <v>11328</v>
      </c>
      <c r="G2340" s="2" t="str">
        <f t="shared" si="283"/>
        <v>ConTab_BOM_KP_Baseplates_4526</v>
      </c>
      <c r="H2340" s="33" t="s">
        <v>485</v>
      </c>
      <c r="I2340" s="16"/>
      <c r="J2340" s="16"/>
      <c r="K2340" s="31" t="s">
        <v>7701</v>
      </c>
      <c r="L2340" s="31" t="s">
        <v>7702</v>
      </c>
      <c r="M2340" s="31" t="s">
        <v>7703</v>
      </c>
      <c r="N2340" s="2" t="s">
        <v>7903</v>
      </c>
      <c r="O2340" s="2" t="s">
        <v>7814</v>
      </c>
      <c r="P2340" s="155" t="s">
        <v>7737</v>
      </c>
      <c r="Q2340" s="2" t="s">
        <v>7757</v>
      </c>
      <c r="R2340" s="2" t="s">
        <v>544</v>
      </c>
      <c r="S2340" s="159" t="s">
        <v>10358</v>
      </c>
      <c r="T2340" s="159">
        <v>2289</v>
      </c>
      <c r="U2340" s="159" t="s">
        <v>107</v>
      </c>
      <c r="V2340" s="3" t="s">
        <v>7709</v>
      </c>
      <c r="W2340" s="2">
        <v>205</v>
      </c>
      <c r="X2340" s="2"/>
      <c r="Y2340" s="2"/>
      <c r="Z2340" s="2"/>
      <c r="AA2340" s="2"/>
      <c r="AB2340" s="2"/>
      <c r="AC2340" s="2"/>
      <c r="AD2340" s="2"/>
      <c r="AE2340" s="2"/>
      <c r="AF2340" s="2"/>
      <c r="AG2340" s="2"/>
    </row>
    <row r="2341" spans="2:33">
      <c r="B2341" s="26">
        <v>4527</v>
      </c>
      <c r="C2341" s="26" t="str">
        <f t="shared" si="280"/>
        <v>Y</v>
      </c>
      <c r="D2341" s="26" t="b">
        <f t="shared" si="281"/>
        <v>1</v>
      </c>
      <c r="E2341" s="26" t="str">
        <f t="shared" si="282"/>
        <v>Y</v>
      </c>
      <c r="F2341" s="26" t="s">
        <v>11329</v>
      </c>
      <c r="G2341" s="2" t="str">
        <f t="shared" si="283"/>
        <v>ConTab_BOM_KP_Baseplates_4527</v>
      </c>
      <c r="H2341" s="33" t="s">
        <v>485</v>
      </c>
      <c r="I2341" s="16"/>
      <c r="J2341" s="16"/>
      <c r="K2341" s="31" t="s">
        <v>7701</v>
      </c>
      <c r="L2341" s="31" t="s">
        <v>7702</v>
      </c>
      <c r="M2341" s="31" t="s">
        <v>7703</v>
      </c>
      <c r="N2341" s="2" t="s">
        <v>8187</v>
      </c>
      <c r="O2341" s="2" t="s">
        <v>7814</v>
      </c>
      <c r="P2341" s="155" t="s">
        <v>7737</v>
      </c>
      <c r="Q2341" s="2" t="s">
        <v>8046</v>
      </c>
      <c r="R2341" s="2" t="s">
        <v>544</v>
      </c>
      <c r="S2341" s="159" t="s">
        <v>10361</v>
      </c>
      <c r="T2341" s="159">
        <v>2425</v>
      </c>
      <c r="U2341" s="159" t="s">
        <v>107</v>
      </c>
      <c r="V2341" s="3" t="s">
        <v>7709</v>
      </c>
      <c r="W2341" s="2">
        <v>240</v>
      </c>
      <c r="X2341" s="2"/>
      <c r="Y2341" s="2"/>
      <c r="Z2341" s="2"/>
      <c r="AA2341" s="2"/>
      <c r="AB2341" s="2"/>
      <c r="AC2341" s="2"/>
      <c r="AD2341" s="2"/>
      <c r="AE2341" s="2"/>
      <c r="AF2341" s="2"/>
      <c r="AG2341" s="2"/>
    </row>
    <row r="2342" spans="2:33">
      <c r="B2342" s="26">
        <v>4528</v>
      </c>
      <c r="C2342" s="26" t="str">
        <f t="shared" si="280"/>
        <v>Y</v>
      </c>
      <c r="D2342" s="26" t="b">
        <f t="shared" si="281"/>
        <v>1</v>
      </c>
      <c r="E2342" s="26" t="str">
        <f t="shared" si="282"/>
        <v>Y</v>
      </c>
      <c r="F2342" s="26" t="s">
        <v>11330</v>
      </c>
      <c r="G2342" s="2" t="str">
        <f t="shared" si="283"/>
        <v>ConTab_BOM_KP_Baseplates_4528</v>
      </c>
      <c r="H2342" s="33" t="s">
        <v>485</v>
      </c>
      <c r="I2342" s="16"/>
      <c r="J2342" s="16"/>
      <c r="K2342" s="31" t="s">
        <v>7701</v>
      </c>
      <c r="L2342" s="31" t="s">
        <v>7702</v>
      </c>
      <c r="M2342" s="31" t="s">
        <v>7703</v>
      </c>
      <c r="N2342" s="2" t="s">
        <v>8191</v>
      </c>
      <c r="O2342" s="2" t="s">
        <v>7814</v>
      </c>
      <c r="P2342" s="155" t="s">
        <v>7737</v>
      </c>
      <c r="Q2342" s="2" t="s">
        <v>8046</v>
      </c>
      <c r="R2342" s="2" t="s">
        <v>544</v>
      </c>
      <c r="S2342" s="159" t="s">
        <v>10361</v>
      </c>
      <c r="T2342" s="159">
        <v>2425</v>
      </c>
      <c r="U2342" s="159" t="s">
        <v>107</v>
      </c>
      <c r="V2342" s="3" t="s">
        <v>7709</v>
      </c>
      <c r="W2342" s="2">
        <v>240</v>
      </c>
      <c r="X2342" s="2"/>
      <c r="Y2342" s="2"/>
      <c r="Z2342" s="2"/>
      <c r="AA2342" s="2"/>
      <c r="AB2342" s="2"/>
      <c r="AC2342" s="2"/>
      <c r="AD2342" s="2"/>
      <c r="AE2342" s="2"/>
      <c r="AF2342" s="2"/>
      <c r="AG2342" s="2"/>
    </row>
    <row r="2343" spans="2:33">
      <c r="B2343" s="26">
        <v>4529</v>
      </c>
      <c r="C2343" s="26" t="str">
        <f t="shared" si="280"/>
        <v>Y</v>
      </c>
      <c r="D2343" s="26" t="b">
        <f t="shared" si="281"/>
        <v>1</v>
      </c>
      <c r="E2343" s="26" t="str">
        <f t="shared" si="282"/>
        <v>Y</v>
      </c>
      <c r="F2343" s="26" t="s">
        <v>11331</v>
      </c>
      <c r="G2343" s="2" t="str">
        <f t="shared" si="283"/>
        <v>ConTab_BOM_KP_Baseplates_4529</v>
      </c>
      <c r="H2343" s="33" t="s">
        <v>485</v>
      </c>
      <c r="I2343" s="16"/>
      <c r="J2343" s="16"/>
      <c r="K2343" s="31" t="s">
        <v>7701</v>
      </c>
      <c r="L2343" s="31" t="s">
        <v>7702</v>
      </c>
      <c r="M2343" s="31" t="s">
        <v>7703</v>
      </c>
      <c r="N2343" s="2" t="s">
        <v>8695</v>
      </c>
      <c r="O2343" s="2" t="s">
        <v>7814</v>
      </c>
      <c r="P2343" s="155" t="s">
        <v>7737</v>
      </c>
      <c r="Q2343" s="2" t="s">
        <v>8332</v>
      </c>
      <c r="R2343" s="2" t="s">
        <v>544</v>
      </c>
      <c r="S2343" s="159" t="s">
        <v>10364</v>
      </c>
      <c r="T2343" s="159">
        <v>2562</v>
      </c>
      <c r="U2343" s="159" t="s">
        <v>107</v>
      </c>
      <c r="V2343" s="3" t="s">
        <v>7709</v>
      </c>
      <c r="W2343" s="2">
        <v>270</v>
      </c>
      <c r="X2343" s="2"/>
      <c r="Y2343" s="2"/>
      <c r="Z2343" s="2"/>
      <c r="AA2343" s="2"/>
      <c r="AB2343" s="2"/>
      <c r="AC2343" s="2"/>
      <c r="AD2343" s="2"/>
      <c r="AE2343" s="2"/>
      <c r="AF2343" s="2"/>
      <c r="AG2343" s="2"/>
    </row>
    <row r="2344" spans="2:33">
      <c r="B2344" s="26">
        <v>4530</v>
      </c>
      <c r="C2344" s="26" t="str">
        <f t="shared" si="280"/>
        <v>Y</v>
      </c>
      <c r="D2344" s="26" t="b">
        <f t="shared" si="281"/>
        <v>1</v>
      </c>
      <c r="E2344" s="26" t="str">
        <f t="shared" si="282"/>
        <v>Y</v>
      </c>
      <c r="F2344" s="26" t="s">
        <v>11332</v>
      </c>
      <c r="G2344" s="2" t="str">
        <f t="shared" si="283"/>
        <v>ConTab_BOM_KP_Baseplates_4530</v>
      </c>
      <c r="H2344" s="33" t="s">
        <v>485</v>
      </c>
      <c r="I2344" s="16"/>
      <c r="J2344" s="16"/>
      <c r="K2344" s="31" t="s">
        <v>7701</v>
      </c>
      <c r="L2344" s="31" t="s">
        <v>7702</v>
      </c>
      <c r="M2344" s="31" t="s">
        <v>7703</v>
      </c>
      <c r="N2344" s="2" t="s">
        <v>8699</v>
      </c>
      <c r="O2344" s="2" t="s">
        <v>7814</v>
      </c>
      <c r="P2344" s="155" t="s">
        <v>7737</v>
      </c>
      <c r="Q2344" s="2" t="s">
        <v>8332</v>
      </c>
      <c r="R2344" s="2" t="s">
        <v>544</v>
      </c>
      <c r="S2344" s="159" t="s">
        <v>10364</v>
      </c>
      <c r="T2344" s="159">
        <v>2562</v>
      </c>
      <c r="U2344" s="159" t="s">
        <v>107</v>
      </c>
      <c r="V2344" s="3" t="s">
        <v>7709</v>
      </c>
      <c r="W2344" s="2">
        <v>270</v>
      </c>
      <c r="X2344" s="2"/>
      <c r="Y2344" s="2"/>
      <c r="Z2344" s="2"/>
      <c r="AA2344" s="2"/>
      <c r="AB2344" s="2"/>
      <c r="AC2344" s="2"/>
      <c r="AD2344" s="2"/>
      <c r="AE2344" s="2"/>
      <c r="AF2344" s="2"/>
      <c r="AG2344" s="2"/>
    </row>
    <row r="2345" spans="2:33">
      <c r="B2345" s="26">
        <v>4531</v>
      </c>
      <c r="C2345" s="26" t="str">
        <f t="shared" si="280"/>
        <v>Y</v>
      </c>
      <c r="D2345" s="26" t="b">
        <f t="shared" si="281"/>
        <v>1</v>
      </c>
      <c r="E2345" s="26" t="str">
        <f t="shared" si="282"/>
        <v>Y</v>
      </c>
      <c r="F2345" s="26" t="s">
        <v>11333</v>
      </c>
      <c r="G2345" s="2" t="str">
        <f t="shared" si="283"/>
        <v>ConTab_BOM_KP_Baseplates_4531</v>
      </c>
      <c r="H2345" s="33" t="s">
        <v>485</v>
      </c>
      <c r="I2345" s="16"/>
      <c r="J2345" s="16"/>
      <c r="K2345" s="31" t="s">
        <v>7701</v>
      </c>
      <c r="L2345" s="31" t="s">
        <v>7702</v>
      </c>
      <c r="M2345" s="31" t="s">
        <v>7703</v>
      </c>
      <c r="N2345" s="2" t="s">
        <v>7762</v>
      </c>
      <c r="O2345" s="2" t="s">
        <v>7814</v>
      </c>
      <c r="P2345" s="155" t="s">
        <v>7737</v>
      </c>
      <c r="Q2345" s="2" t="s">
        <v>7757</v>
      </c>
      <c r="R2345" s="2" t="s">
        <v>544</v>
      </c>
      <c r="S2345" s="159" t="s">
        <v>10367</v>
      </c>
      <c r="T2345" s="159">
        <v>2491</v>
      </c>
      <c r="U2345" s="159" t="s">
        <v>107</v>
      </c>
      <c r="V2345" s="3" t="s">
        <v>7709</v>
      </c>
      <c r="W2345" s="2">
        <v>270</v>
      </c>
      <c r="X2345" s="2"/>
      <c r="Y2345" s="2"/>
      <c r="Z2345" s="2"/>
      <c r="AA2345" s="2"/>
      <c r="AB2345" s="2"/>
      <c r="AC2345" s="2"/>
      <c r="AD2345" s="2"/>
      <c r="AE2345" s="2"/>
      <c r="AF2345" s="2"/>
      <c r="AG2345" s="2"/>
    </row>
    <row r="2346" spans="2:33">
      <c r="B2346" s="26">
        <v>4532</v>
      </c>
      <c r="C2346" s="26" t="str">
        <f t="shared" si="280"/>
        <v>Y</v>
      </c>
      <c r="D2346" s="26" t="b">
        <f t="shared" si="281"/>
        <v>1</v>
      </c>
      <c r="E2346" s="26" t="str">
        <f t="shared" si="282"/>
        <v>Y</v>
      </c>
      <c r="F2346" s="26" t="s">
        <v>11334</v>
      </c>
      <c r="G2346" s="2" t="str">
        <f t="shared" si="283"/>
        <v>ConTab_BOM_KP_Baseplates_4532</v>
      </c>
      <c r="H2346" s="33" t="s">
        <v>485</v>
      </c>
      <c r="I2346" s="16"/>
      <c r="J2346" s="16"/>
      <c r="K2346" s="31" t="s">
        <v>7701</v>
      </c>
      <c r="L2346" s="31" t="s">
        <v>7702</v>
      </c>
      <c r="M2346" s="31" t="s">
        <v>7703</v>
      </c>
      <c r="N2346" s="2" t="s">
        <v>7765</v>
      </c>
      <c r="O2346" s="2" t="s">
        <v>7814</v>
      </c>
      <c r="P2346" s="155" t="s">
        <v>7737</v>
      </c>
      <c r="Q2346" s="2" t="s">
        <v>7757</v>
      </c>
      <c r="R2346" s="2" t="s">
        <v>544</v>
      </c>
      <c r="S2346" s="159" t="s">
        <v>10367</v>
      </c>
      <c r="T2346" s="159">
        <v>2491</v>
      </c>
      <c r="U2346" s="159" t="s">
        <v>107</v>
      </c>
      <c r="V2346" s="3" t="s">
        <v>7709</v>
      </c>
      <c r="W2346" s="2">
        <v>270</v>
      </c>
      <c r="X2346" s="2"/>
      <c r="Y2346" s="2"/>
      <c r="Z2346" s="2"/>
      <c r="AA2346" s="2"/>
      <c r="AB2346" s="2"/>
      <c r="AC2346" s="2"/>
      <c r="AD2346" s="2"/>
      <c r="AE2346" s="2"/>
      <c r="AF2346" s="2"/>
      <c r="AG2346" s="2"/>
    </row>
    <row r="2347" spans="2:33">
      <c r="B2347" s="26">
        <v>4533</v>
      </c>
      <c r="C2347" s="26" t="str">
        <f t="shared" si="280"/>
        <v>Y</v>
      </c>
      <c r="D2347" s="26" t="b">
        <f t="shared" si="281"/>
        <v>1</v>
      </c>
      <c r="E2347" s="26" t="str">
        <f t="shared" si="282"/>
        <v>Y</v>
      </c>
      <c r="F2347" s="26" t="s">
        <v>11335</v>
      </c>
      <c r="G2347" s="2" t="str">
        <f t="shared" si="283"/>
        <v>ConTab_BOM_KP_Baseplates_4533</v>
      </c>
      <c r="H2347" s="33" t="s">
        <v>485</v>
      </c>
      <c r="I2347" s="16"/>
      <c r="J2347" s="16"/>
      <c r="K2347" s="31" t="s">
        <v>7701</v>
      </c>
      <c r="L2347" s="31" t="s">
        <v>7702</v>
      </c>
      <c r="M2347" s="31" t="s">
        <v>7703</v>
      </c>
      <c r="N2347" s="2" t="s">
        <v>8954</v>
      </c>
      <c r="O2347" s="2" t="s">
        <v>7814</v>
      </c>
      <c r="P2347" s="155" t="s">
        <v>7737</v>
      </c>
      <c r="Q2347" s="2" t="s">
        <v>8975</v>
      </c>
      <c r="R2347" s="2" t="s">
        <v>544</v>
      </c>
      <c r="S2347" s="159" t="s">
        <v>10370</v>
      </c>
      <c r="T2347" s="159">
        <v>3036</v>
      </c>
      <c r="U2347" s="159" t="s">
        <v>107</v>
      </c>
      <c r="V2347" s="3" t="s">
        <v>7709</v>
      </c>
      <c r="W2347" s="2">
        <v>350</v>
      </c>
      <c r="X2347" s="2"/>
      <c r="Y2347" s="2"/>
      <c r="Z2347" s="2"/>
      <c r="AA2347" s="2"/>
      <c r="AB2347" s="2"/>
      <c r="AC2347" s="2"/>
      <c r="AD2347" s="2"/>
      <c r="AE2347" s="2"/>
      <c r="AF2347" s="2"/>
      <c r="AG2347" s="2"/>
    </row>
    <row r="2348" spans="2:33">
      <c r="B2348" s="26">
        <v>4534</v>
      </c>
      <c r="C2348" s="26" t="str">
        <f t="shared" si="280"/>
        <v>Y</v>
      </c>
      <c r="D2348" s="26" t="b">
        <f t="shared" si="281"/>
        <v>1</v>
      </c>
      <c r="E2348" s="26" t="str">
        <f t="shared" si="282"/>
        <v>Y</v>
      </c>
      <c r="F2348" s="26" t="s">
        <v>11336</v>
      </c>
      <c r="G2348" s="2" t="str">
        <f t="shared" si="283"/>
        <v>ConTab_BOM_KP_Baseplates_4534</v>
      </c>
      <c r="H2348" s="33" t="s">
        <v>485</v>
      </c>
      <c r="I2348" s="16"/>
      <c r="J2348" s="16"/>
      <c r="K2348" s="31" t="s">
        <v>7701</v>
      </c>
      <c r="L2348" s="31" t="s">
        <v>7702</v>
      </c>
      <c r="M2348" s="31" t="s">
        <v>7703</v>
      </c>
      <c r="N2348" s="2" t="s">
        <v>8958</v>
      </c>
      <c r="O2348" s="2" t="s">
        <v>7814</v>
      </c>
      <c r="P2348" s="155" t="s">
        <v>7737</v>
      </c>
      <c r="Q2348" s="2" t="s">
        <v>8975</v>
      </c>
      <c r="R2348" s="2" t="s">
        <v>544</v>
      </c>
      <c r="S2348" s="159" t="s">
        <v>10370</v>
      </c>
      <c r="T2348" s="159">
        <v>3036</v>
      </c>
      <c r="U2348" s="159" t="s">
        <v>107</v>
      </c>
      <c r="V2348" s="3" t="s">
        <v>7709</v>
      </c>
      <c r="W2348" s="2">
        <v>350</v>
      </c>
      <c r="X2348" s="2"/>
      <c r="Y2348" s="2"/>
      <c r="Z2348" s="2"/>
      <c r="AA2348" s="2"/>
      <c r="AB2348" s="2"/>
      <c r="AC2348" s="2"/>
      <c r="AD2348" s="2"/>
      <c r="AE2348" s="2"/>
      <c r="AF2348" s="2"/>
      <c r="AG2348" s="2"/>
    </row>
    <row r="2349" spans="2:33">
      <c r="B2349" s="26">
        <v>4535</v>
      </c>
      <c r="C2349" s="26" t="str">
        <f t="shared" si="280"/>
        <v>Y</v>
      </c>
      <c r="D2349" s="26" t="b">
        <f t="shared" si="281"/>
        <v>1</v>
      </c>
      <c r="E2349" s="26" t="str">
        <f t="shared" si="282"/>
        <v>Y</v>
      </c>
      <c r="F2349" s="26" t="s">
        <v>11337</v>
      </c>
      <c r="G2349" s="2" t="str">
        <f t="shared" si="283"/>
        <v>ConTab_BOM_KP_Baseplates_4535</v>
      </c>
      <c r="H2349" s="33" t="s">
        <v>485</v>
      </c>
      <c r="I2349" s="16"/>
      <c r="J2349" s="16"/>
      <c r="K2349" s="31" t="s">
        <v>7701</v>
      </c>
      <c r="L2349" s="31" t="s">
        <v>7702</v>
      </c>
      <c r="M2349" s="31" t="s">
        <v>7703</v>
      </c>
      <c r="N2349" s="2" t="s">
        <v>8326</v>
      </c>
      <c r="O2349" s="2" t="s">
        <v>7814</v>
      </c>
      <c r="P2349" s="155" t="s">
        <v>7737</v>
      </c>
      <c r="Q2349" s="2" t="s">
        <v>8046</v>
      </c>
      <c r="R2349" s="2" t="s">
        <v>544</v>
      </c>
      <c r="S2349" s="159" t="s">
        <v>10373</v>
      </c>
      <c r="T2349" s="159">
        <v>2901</v>
      </c>
      <c r="U2349" s="159" t="s">
        <v>107</v>
      </c>
      <c r="V2349" s="3" t="s">
        <v>7709</v>
      </c>
      <c r="W2349" s="2">
        <v>350</v>
      </c>
      <c r="X2349" s="2"/>
      <c r="Y2349" s="2"/>
      <c r="Z2349" s="2"/>
      <c r="AA2349" s="2"/>
      <c r="AB2349" s="2"/>
      <c r="AC2349" s="2"/>
      <c r="AD2349" s="2"/>
      <c r="AE2349" s="2"/>
      <c r="AF2349" s="2"/>
      <c r="AG2349" s="2"/>
    </row>
    <row r="2350" spans="2:33">
      <c r="B2350" s="26">
        <v>4536</v>
      </c>
      <c r="C2350" s="26" t="str">
        <f t="shared" si="280"/>
        <v>Y</v>
      </c>
      <c r="D2350" s="26" t="b">
        <f t="shared" si="281"/>
        <v>1</v>
      </c>
      <c r="E2350" s="26" t="str">
        <f t="shared" si="282"/>
        <v>Y</v>
      </c>
      <c r="F2350" s="26" t="s">
        <v>11338</v>
      </c>
      <c r="G2350" s="2" t="str">
        <f t="shared" si="283"/>
        <v>ConTab_BOM_KP_Baseplates_4536</v>
      </c>
      <c r="H2350" s="33" t="s">
        <v>485</v>
      </c>
      <c r="I2350" s="16"/>
      <c r="J2350" s="16"/>
      <c r="K2350" s="31" t="s">
        <v>7701</v>
      </c>
      <c r="L2350" s="31" t="s">
        <v>7702</v>
      </c>
      <c r="M2350" s="31" t="s">
        <v>7703</v>
      </c>
      <c r="N2350" s="2" t="s">
        <v>8329</v>
      </c>
      <c r="O2350" s="2" t="s">
        <v>7814</v>
      </c>
      <c r="P2350" s="155" t="s">
        <v>7737</v>
      </c>
      <c r="Q2350" s="2" t="s">
        <v>8046</v>
      </c>
      <c r="R2350" s="2" t="s">
        <v>544</v>
      </c>
      <c r="S2350" s="159" t="s">
        <v>10373</v>
      </c>
      <c r="T2350" s="159">
        <v>2901</v>
      </c>
      <c r="U2350" s="159" t="s">
        <v>107</v>
      </c>
      <c r="V2350" s="3" t="s">
        <v>7709</v>
      </c>
      <c r="W2350" s="2">
        <v>350</v>
      </c>
      <c r="X2350" s="2"/>
      <c r="Y2350" s="2"/>
      <c r="Z2350" s="2"/>
      <c r="AA2350" s="2"/>
      <c r="AB2350" s="2"/>
      <c r="AC2350" s="2"/>
      <c r="AD2350" s="2"/>
      <c r="AE2350" s="2"/>
      <c r="AF2350" s="2"/>
      <c r="AG2350" s="2"/>
    </row>
    <row r="2351" spans="2:33">
      <c r="B2351" s="26">
        <v>4537</v>
      </c>
      <c r="C2351" s="26" t="str">
        <f t="shared" si="280"/>
        <v>Y</v>
      </c>
      <c r="D2351" s="26" t="b">
        <f t="shared" si="281"/>
        <v>1</v>
      </c>
      <c r="E2351" s="26" t="str">
        <f t="shared" si="282"/>
        <v>Y</v>
      </c>
      <c r="F2351" s="26" t="s">
        <v>11339</v>
      </c>
      <c r="G2351" s="2" t="str">
        <f t="shared" si="283"/>
        <v>ConTab_BOM_KP_Baseplates_4537</v>
      </c>
      <c r="H2351" s="33" t="s">
        <v>485</v>
      </c>
      <c r="I2351" s="16"/>
      <c r="J2351" s="16"/>
      <c r="K2351" s="31" t="s">
        <v>7701</v>
      </c>
      <c r="L2351" s="31" t="s">
        <v>7702</v>
      </c>
      <c r="M2351" s="31" t="s">
        <v>7703</v>
      </c>
      <c r="N2351" s="2" t="s">
        <v>8982</v>
      </c>
      <c r="O2351" s="2" t="s">
        <v>7814</v>
      </c>
      <c r="P2351" s="155" t="s">
        <v>7737</v>
      </c>
      <c r="Q2351" s="2" t="s">
        <v>8983</v>
      </c>
      <c r="R2351" s="2" t="s">
        <v>544</v>
      </c>
      <c r="S2351" s="159" t="s">
        <v>10376</v>
      </c>
      <c r="T2351" s="159">
        <v>4397</v>
      </c>
      <c r="U2351" s="159" t="s">
        <v>107</v>
      </c>
      <c r="V2351" s="3" t="s">
        <v>7709</v>
      </c>
      <c r="W2351" s="2">
        <v>420</v>
      </c>
      <c r="X2351" s="2"/>
      <c r="Y2351" s="2"/>
      <c r="Z2351" s="2"/>
      <c r="AA2351" s="2"/>
      <c r="AB2351" s="2"/>
      <c r="AC2351" s="2"/>
      <c r="AD2351" s="2"/>
      <c r="AE2351" s="2"/>
      <c r="AF2351" s="2"/>
      <c r="AG2351" s="2"/>
    </row>
    <row r="2352" spans="2:33">
      <c r="B2352" s="26">
        <v>4538</v>
      </c>
      <c r="C2352" s="26" t="str">
        <f t="shared" si="280"/>
        <v>Y</v>
      </c>
      <c r="D2352" s="26" t="b">
        <f t="shared" si="281"/>
        <v>1</v>
      </c>
      <c r="E2352" s="26" t="str">
        <f t="shared" si="282"/>
        <v>Y</v>
      </c>
      <c r="F2352" s="26" t="s">
        <v>11340</v>
      </c>
      <c r="G2352" s="2" t="str">
        <f t="shared" si="283"/>
        <v>ConTab_BOM_KP_Baseplates_4538</v>
      </c>
      <c r="H2352" s="33" t="s">
        <v>485</v>
      </c>
      <c r="I2352" s="16"/>
      <c r="J2352" s="16"/>
      <c r="K2352" s="31" t="s">
        <v>7701</v>
      </c>
      <c r="L2352" s="31" t="s">
        <v>7702</v>
      </c>
      <c r="M2352" s="31" t="s">
        <v>7703</v>
      </c>
      <c r="N2352" s="2" t="s">
        <v>8986</v>
      </c>
      <c r="O2352" s="2" t="s">
        <v>7814</v>
      </c>
      <c r="P2352" s="155" t="s">
        <v>7737</v>
      </c>
      <c r="Q2352" s="2" t="s">
        <v>8983</v>
      </c>
      <c r="R2352" s="2" t="s">
        <v>544</v>
      </c>
      <c r="S2352" s="159" t="s">
        <v>10378</v>
      </c>
      <c r="T2352" s="159">
        <v>4397</v>
      </c>
      <c r="U2352" s="159" t="s">
        <v>107</v>
      </c>
      <c r="V2352" s="3" t="s">
        <v>7709</v>
      </c>
      <c r="W2352" s="2">
        <v>420</v>
      </c>
      <c r="X2352" s="2"/>
      <c r="Y2352" s="2"/>
      <c r="Z2352" s="2"/>
      <c r="AA2352" s="2"/>
      <c r="AB2352" s="2"/>
      <c r="AC2352" s="2"/>
      <c r="AD2352" s="2"/>
      <c r="AE2352" s="2"/>
      <c r="AF2352" s="2"/>
      <c r="AG2352" s="2"/>
    </row>
    <row r="2353" spans="2:33">
      <c r="B2353" s="26">
        <v>4539</v>
      </c>
      <c r="C2353" s="26" t="str">
        <f t="shared" si="280"/>
        <v>Y</v>
      </c>
      <c r="D2353" s="26" t="b">
        <f t="shared" si="281"/>
        <v>1</v>
      </c>
      <c r="E2353" s="26" t="str">
        <f t="shared" si="282"/>
        <v>Y</v>
      </c>
      <c r="F2353" s="26" t="s">
        <v>11341</v>
      </c>
      <c r="G2353" s="2" t="str">
        <f t="shared" si="283"/>
        <v>ConTab_BOM_KP_Baseplates_4539</v>
      </c>
      <c r="H2353" s="33" t="s">
        <v>485</v>
      </c>
      <c r="I2353" s="16"/>
      <c r="J2353" s="16"/>
      <c r="K2353" s="31" t="s">
        <v>7701</v>
      </c>
      <c r="L2353" s="31" t="s">
        <v>7702</v>
      </c>
      <c r="M2353" s="31" t="s">
        <v>7703</v>
      </c>
      <c r="N2353" s="2" t="s">
        <v>8331</v>
      </c>
      <c r="O2353" s="2" t="s">
        <v>7814</v>
      </c>
      <c r="P2353" s="155" t="s">
        <v>7737</v>
      </c>
      <c r="Q2353" s="2" t="s">
        <v>8332</v>
      </c>
      <c r="R2353" s="2" t="s">
        <v>544</v>
      </c>
      <c r="S2353" s="159" t="s">
        <v>10380</v>
      </c>
      <c r="T2353" s="159">
        <v>4397</v>
      </c>
      <c r="U2353" s="159" t="s">
        <v>107</v>
      </c>
      <c r="V2353" s="3" t="s">
        <v>7709</v>
      </c>
      <c r="W2353" s="2">
        <v>420</v>
      </c>
      <c r="X2353" s="2"/>
      <c r="Y2353" s="2"/>
      <c r="Z2353" s="2"/>
      <c r="AA2353" s="2"/>
      <c r="AB2353" s="2"/>
      <c r="AC2353" s="2"/>
      <c r="AD2353" s="2"/>
      <c r="AE2353" s="2"/>
      <c r="AF2353" s="2"/>
      <c r="AG2353" s="2"/>
    </row>
    <row r="2354" spans="2:33">
      <c r="B2354" s="26">
        <v>4540</v>
      </c>
      <c r="C2354" s="26" t="str">
        <f t="shared" si="280"/>
        <v>Y</v>
      </c>
      <c r="D2354" s="26" t="b">
        <f t="shared" si="281"/>
        <v>1</v>
      </c>
      <c r="E2354" s="26" t="str">
        <f t="shared" si="282"/>
        <v>Y</v>
      </c>
      <c r="F2354" s="26" t="s">
        <v>11342</v>
      </c>
      <c r="G2354" s="2" t="str">
        <f t="shared" si="283"/>
        <v>ConTab_BOM_KP_Baseplates_4540</v>
      </c>
      <c r="H2354" s="33" t="s">
        <v>485</v>
      </c>
      <c r="I2354" s="16"/>
      <c r="J2354" s="16"/>
      <c r="K2354" s="31" t="s">
        <v>7701</v>
      </c>
      <c r="L2354" s="31" t="s">
        <v>7702</v>
      </c>
      <c r="M2354" s="31" t="s">
        <v>7703</v>
      </c>
      <c r="N2354" s="2" t="s">
        <v>8335</v>
      </c>
      <c r="O2354" s="2" t="s">
        <v>7814</v>
      </c>
      <c r="P2354" s="155" t="s">
        <v>7737</v>
      </c>
      <c r="Q2354" s="2" t="s">
        <v>8332</v>
      </c>
      <c r="R2354" s="2" t="s">
        <v>544</v>
      </c>
      <c r="S2354" s="159" t="s">
        <v>10382</v>
      </c>
      <c r="T2354" s="159">
        <v>4397</v>
      </c>
      <c r="U2354" s="159" t="s">
        <v>107</v>
      </c>
      <c r="V2354" s="3" t="s">
        <v>7709</v>
      </c>
      <c r="W2354" s="2">
        <v>420</v>
      </c>
      <c r="X2354" s="2"/>
      <c r="Y2354" s="2"/>
      <c r="Z2354" s="2"/>
      <c r="AA2354" s="2"/>
      <c r="AB2354" s="2"/>
      <c r="AC2354" s="2"/>
      <c r="AD2354" s="2"/>
      <c r="AE2354" s="2"/>
      <c r="AF2354" s="2"/>
      <c r="AG2354" s="2"/>
    </row>
    <row r="2355" spans="2:33">
      <c r="B2355" s="26">
        <v>4541</v>
      </c>
      <c r="C2355" s="26" t="str">
        <f t="shared" si="280"/>
        <v>Y</v>
      </c>
      <c r="D2355" s="26" t="b">
        <f t="shared" si="281"/>
        <v>1</v>
      </c>
      <c r="E2355" s="26" t="str">
        <f t="shared" si="282"/>
        <v>Y</v>
      </c>
      <c r="F2355" s="26" t="s">
        <v>11343</v>
      </c>
      <c r="G2355" s="2" t="str">
        <f t="shared" si="283"/>
        <v>ConTab_BOM_KP_Baseplates_4541</v>
      </c>
      <c r="H2355" s="33" t="s">
        <v>485</v>
      </c>
      <c r="I2355" s="16"/>
      <c r="J2355" s="16"/>
      <c r="K2355" s="31" t="s">
        <v>7701</v>
      </c>
      <c r="L2355" s="31" t="s">
        <v>7702</v>
      </c>
      <c r="M2355" s="31" t="s">
        <v>7703</v>
      </c>
      <c r="N2355" s="17" t="s">
        <v>9465</v>
      </c>
      <c r="O2355" s="2" t="s">
        <v>7814</v>
      </c>
      <c r="P2355" s="155" t="s">
        <v>7737</v>
      </c>
      <c r="Q2355" s="2" t="s">
        <v>8983</v>
      </c>
      <c r="R2355" s="2" t="s">
        <v>544</v>
      </c>
      <c r="S2355" s="159" t="s">
        <v>10384</v>
      </c>
      <c r="T2355" s="159">
        <v>4943</v>
      </c>
      <c r="U2355" s="159" t="s">
        <v>107</v>
      </c>
      <c r="V2355" s="3" t="s">
        <v>7709</v>
      </c>
      <c r="W2355" s="2">
        <v>600</v>
      </c>
      <c r="X2355" s="2"/>
      <c r="Y2355" s="2"/>
      <c r="Z2355" s="2"/>
      <c r="AA2355" s="2"/>
      <c r="AB2355" s="2"/>
      <c r="AC2355" s="2"/>
      <c r="AD2355" s="2"/>
      <c r="AE2355" s="2"/>
      <c r="AF2355" s="2"/>
      <c r="AG2355" s="2"/>
    </row>
    <row r="2356" spans="2:33">
      <c r="B2356" s="26">
        <v>4542</v>
      </c>
      <c r="C2356" s="26" t="str">
        <f t="shared" si="280"/>
        <v>Y</v>
      </c>
      <c r="D2356" s="26" t="b">
        <f t="shared" si="281"/>
        <v>1</v>
      </c>
      <c r="E2356" s="26" t="str">
        <f t="shared" si="282"/>
        <v>Y</v>
      </c>
      <c r="F2356" s="26" t="s">
        <v>11344</v>
      </c>
      <c r="G2356" s="2" t="str">
        <f t="shared" si="283"/>
        <v>ConTab_BOM_KP_Baseplates_4542</v>
      </c>
      <c r="H2356" s="33" t="s">
        <v>485</v>
      </c>
      <c r="I2356" s="16"/>
      <c r="J2356" s="16"/>
      <c r="K2356" s="31" t="s">
        <v>7701</v>
      </c>
      <c r="L2356" s="31" t="s">
        <v>7702</v>
      </c>
      <c r="M2356" s="31" t="s">
        <v>7703</v>
      </c>
      <c r="N2356" s="8" t="s">
        <v>9743</v>
      </c>
      <c r="O2356" s="2" t="s">
        <v>7814</v>
      </c>
      <c r="P2356" s="155" t="s">
        <v>7737</v>
      </c>
      <c r="Q2356" s="2" t="s">
        <v>8983</v>
      </c>
      <c r="R2356" s="2" t="s">
        <v>544</v>
      </c>
      <c r="S2356" s="159" t="s">
        <v>10386</v>
      </c>
      <c r="T2356" s="159">
        <v>4943</v>
      </c>
      <c r="U2356" s="159" t="s">
        <v>107</v>
      </c>
      <c r="V2356" s="3" t="s">
        <v>7709</v>
      </c>
      <c r="W2356" s="2">
        <v>600</v>
      </c>
      <c r="X2356" s="2"/>
      <c r="Y2356" s="2"/>
      <c r="Z2356" s="2"/>
      <c r="AA2356" s="2"/>
      <c r="AB2356" s="2"/>
      <c r="AC2356" s="2"/>
      <c r="AD2356" s="2"/>
      <c r="AE2356" s="2"/>
      <c r="AF2356" s="2"/>
      <c r="AG2356" s="2"/>
    </row>
    <row r="2357" spans="2:33">
      <c r="B2357" s="26">
        <v>4561</v>
      </c>
      <c r="C2357" s="26" t="str">
        <f t="shared" si="280"/>
        <v>Y</v>
      </c>
      <c r="D2357" s="26" t="b">
        <f t="shared" si="281"/>
        <v>0</v>
      </c>
      <c r="E2357" s="26" t="str">
        <f t="shared" si="282"/>
        <v>N</v>
      </c>
      <c r="F2357" s="26" t="s">
        <v>11345</v>
      </c>
      <c r="G2357" s="2" t="str">
        <f t="shared" si="283"/>
        <v/>
      </c>
      <c r="H2357" s="33" t="s">
        <v>485</v>
      </c>
      <c r="I2357" s="16"/>
      <c r="J2357" s="16"/>
      <c r="K2357" s="31" t="s">
        <v>7701</v>
      </c>
      <c r="L2357" s="31" t="s">
        <v>7702</v>
      </c>
      <c r="M2357" s="31" t="s">
        <v>7703</v>
      </c>
      <c r="N2357" s="2" t="s">
        <v>7900</v>
      </c>
      <c r="O2357" s="2" t="s">
        <v>7814</v>
      </c>
      <c r="P2357" s="155" t="s">
        <v>7767</v>
      </c>
      <c r="Q2357" s="2" t="s">
        <v>8214</v>
      </c>
      <c r="R2357" s="2" t="s">
        <v>544</v>
      </c>
      <c r="S2357" s="159" t="s">
        <v>10388</v>
      </c>
      <c r="T2357" s="159">
        <v>2835</v>
      </c>
      <c r="U2357" s="159" t="s">
        <v>107</v>
      </c>
      <c r="V2357" s="3" t="s">
        <v>7709</v>
      </c>
      <c r="W2357" s="2">
        <v>205</v>
      </c>
      <c r="X2357" s="2"/>
      <c r="Y2357" s="2"/>
      <c r="Z2357" s="2"/>
      <c r="AA2357" s="2"/>
      <c r="AB2357" s="2"/>
      <c r="AC2357" s="2"/>
      <c r="AD2357" s="2"/>
      <c r="AE2357" s="2"/>
      <c r="AF2357" s="2"/>
      <c r="AG2357" s="2"/>
    </row>
    <row r="2358" spans="2:33">
      <c r="B2358" s="26">
        <v>4562</v>
      </c>
      <c r="C2358" s="26" t="str">
        <f t="shared" si="280"/>
        <v>Y</v>
      </c>
      <c r="D2358" s="26" t="b">
        <f t="shared" si="281"/>
        <v>0</v>
      </c>
      <c r="E2358" s="26" t="str">
        <f t="shared" si="282"/>
        <v>N</v>
      </c>
      <c r="F2358" s="26" t="s">
        <v>11346</v>
      </c>
      <c r="G2358" s="2" t="str">
        <f t="shared" si="283"/>
        <v/>
      </c>
      <c r="H2358" s="33" t="s">
        <v>485</v>
      </c>
      <c r="I2358" s="16"/>
      <c r="J2358" s="16"/>
      <c r="K2358" s="31" t="s">
        <v>7701</v>
      </c>
      <c r="L2358" s="31" t="s">
        <v>7702</v>
      </c>
      <c r="M2358" s="31" t="s">
        <v>7703</v>
      </c>
      <c r="N2358" s="2" t="s">
        <v>7903</v>
      </c>
      <c r="O2358" s="2" t="s">
        <v>7814</v>
      </c>
      <c r="P2358" s="155" t="s">
        <v>7767</v>
      </c>
      <c r="Q2358" s="2" t="s">
        <v>8214</v>
      </c>
      <c r="R2358" s="2" t="s">
        <v>544</v>
      </c>
      <c r="S2358" s="159" t="s">
        <v>10388</v>
      </c>
      <c r="T2358" s="159">
        <v>2835</v>
      </c>
      <c r="U2358" s="159" t="s">
        <v>107</v>
      </c>
      <c r="V2358" s="3" t="s">
        <v>7709</v>
      </c>
      <c r="W2358" s="2">
        <v>205</v>
      </c>
      <c r="X2358" s="2"/>
      <c r="Y2358" s="2"/>
      <c r="Z2358" s="2"/>
      <c r="AA2358" s="2"/>
      <c r="AB2358" s="2"/>
      <c r="AC2358" s="2"/>
      <c r="AD2358" s="2"/>
      <c r="AE2358" s="2"/>
      <c r="AF2358" s="2"/>
      <c r="AG2358" s="2"/>
    </row>
    <row r="2359" spans="2:33">
      <c r="B2359" s="26">
        <v>4563</v>
      </c>
      <c r="C2359" s="26" t="str">
        <f t="shared" si="280"/>
        <v>Y</v>
      </c>
      <c r="D2359" s="26" t="b">
        <f t="shared" si="281"/>
        <v>0</v>
      </c>
      <c r="E2359" s="26" t="str">
        <f t="shared" si="282"/>
        <v>N</v>
      </c>
      <c r="F2359" s="26" t="s">
        <v>11347</v>
      </c>
      <c r="G2359" s="2" t="str">
        <f t="shared" si="283"/>
        <v/>
      </c>
      <c r="H2359" s="33" t="s">
        <v>485</v>
      </c>
      <c r="I2359" s="16"/>
      <c r="J2359" s="16"/>
      <c r="K2359" s="31" t="s">
        <v>7701</v>
      </c>
      <c r="L2359" s="31" t="s">
        <v>7702</v>
      </c>
      <c r="M2359" s="31" t="s">
        <v>7703</v>
      </c>
      <c r="N2359" s="2" t="s">
        <v>8187</v>
      </c>
      <c r="O2359" s="2" t="s">
        <v>7814</v>
      </c>
      <c r="P2359" s="155" t="s">
        <v>7767</v>
      </c>
      <c r="Q2359" s="2" t="s">
        <v>8218</v>
      </c>
      <c r="R2359" s="2" t="s">
        <v>544</v>
      </c>
      <c r="S2359" s="159" t="s">
        <v>10391</v>
      </c>
      <c r="T2359" s="159">
        <v>2970</v>
      </c>
      <c r="U2359" s="159" t="s">
        <v>107</v>
      </c>
      <c r="V2359" s="3" t="s">
        <v>7709</v>
      </c>
      <c r="W2359" s="2">
        <v>240</v>
      </c>
      <c r="X2359" s="2"/>
      <c r="Y2359" s="2"/>
      <c r="Z2359" s="2"/>
      <c r="AA2359" s="2"/>
      <c r="AB2359" s="2"/>
      <c r="AC2359" s="2"/>
      <c r="AD2359" s="2"/>
      <c r="AE2359" s="2"/>
      <c r="AF2359" s="2"/>
      <c r="AG2359" s="2"/>
    </row>
    <row r="2360" spans="2:33">
      <c r="B2360" s="26">
        <v>4564</v>
      </c>
      <c r="C2360" s="26" t="str">
        <f t="shared" si="280"/>
        <v>Y</v>
      </c>
      <c r="D2360" s="26" t="b">
        <f t="shared" si="281"/>
        <v>0</v>
      </c>
      <c r="E2360" s="26" t="str">
        <f t="shared" si="282"/>
        <v>N</v>
      </c>
      <c r="F2360" s="26" t="s">
        <v>11348</v>
      </c>
      <c r="G2360" s="2" t="str">
        <f t="shared" si="283"/>
        <v/>
      </c>
      <c r="H2360" s="33" t="s">
        <v>485</v>
      </c>
      <c r="I2360" s="16"/>
      <c r="J2360" s="16"/>
      <c r="K2360" s="31" t="s">
        <v>7701</v>
      </c>
      <c r="L2360" s="31" t="s">
        <v>7702</v>
      </c>
      <c r="M2360" s="31" t="s">
        <v>7703</v>
      </c>
      <c r="N2360" s="2" t="s">
        <v>8191</v>
      </c>
      <c r="O2360" s="2" t="s">
        <v>7814</v>
      </c>
      <c r="P2360" s="155" t="s">
        <v>7767</v>
      </c>
      <c r="Q2360" s="2" t="s">
        <v>8218</v>
      </c>
      <c r="R2360" s="2" t="s">
        <v>544</v>
      </c>
      <c r="S2360" s="159" t="s">
        <v>10391</v>
      </c>
      <c r="T2360" s="159">
        <v>2970</v>
      </c>
      <c r="U2360" s="159" t="s">
        <v>107</v>
      </c>
      <c r="V2360" s="3" t="s">
        <v>7709</v>
      </c>
      <c r="W2360" s="2">
        <v>240</v>
      </c>
      <c r="X2360" s="2"/>
      <c r="Y2360" s="2"/>
      <c r="Z2360" s="2"/>
      <c r="AA2360" s="2"/>
      <c r="AB2360" s="2"/>
      <c r="AC2360" s="2"/>
      <c r="AD2360" s="2"/>
      <c r="AE2360" s="2"/>
      <c r="AF2360" s="2"/>
      <c r="AG2360" s="2"/>
    </row>
    <row r="2361" spans="2:33">
      <c r="B2361" s="26">
        <v>4565</v>
      </c>
      <c r="C2361" s="26" t="str">
        <f t="shared" si="280"/>
        <v>Y</v>
      </c>
      <c r="D2361" s="26" t="b">
        <f t="shared" si="281"/>
        <v>0</v>
      </c>
      <c r="E2361" s="26" t="str">
        <f t="shared" si="282"/>
        <v>N</v>
      </c>
      <c r="F2361" s="26" t="s">
        <v>11349</v>
      </c>
      <c r="G2361" s="2" t="str">
        <f t="shared" si="283"/>
        <v/>
      </c>
      <c r="H2361" s="33" t="s">
        <v>485</v>
      </c>
      <c r="I2361" s="16"/>
      <c r="J2361" s="16"/>
      <c r="K2361" s="31" t="s">
        <v>7701</v>
      </c>
      <c r="L2361" s="31" t="s">
        <v>7702</v>
      </c>
      <c r="M2361" s="31" t="s">
        <v>7703</v>
      </c>
      <c r="N2361" s="2" t="s">
        <v>8695</v>
      </c>
      <c r="O2361" s="2" t="s">
        <v>7814</v>
      </c>
      <c r="P2361" s="155" t="s">
        <v>7767</v>
      </c>
      <c r="Q2361" s="2" t="s">
        <v>8729</v>
      </c>
      <c r="R2361" s="2" t="s">
        <v>544</v>
      </c>
      <c r="S2361" s="159" t="s">
        <v>10394</v>
      </c>
      <c r="T2361" s="159">
        <v>3106</v>
      </c>
      <c r="U2361" s="159" t="s">
        <v>107</v>
      </c>
      <c r="V2361" s="3" t="s">
        <v>7709</v>
      </c>
      <c r="W2361" s="2">
        <v>270</v>
      </c>
      <c r="X2361" s="2"/>
      <c r="Y2361" s="2"/>
      <c r="Z2361" s="2"/>
      <c r="AA2361" s="2"/>
      <c r="AB2361" s="2"/>
      <c r="AC2361" s="2"/>
      <c r="AD2361" s="2"/>
      <c r="AE2361" s="2"/>
      <c r="AF2361" s="2"/>
      <c r="AG2361" s="2"/>
    </row>
    <row r="2362" spans="2:33">
      <c r="B2362" s="26">
        <v>4566</v>
      </c>
      <c r="C2362" s="26" t="str">
        <f t="shared" si="280"/>
        <v>Y</v>
      </c>
      <c r="D2362" s="26" t="b">
        <f t="shared" si="281"/>
        <v>0</v>
      </c>
      <c r="E2362" s="26" t="str">
        <f t="shared" si="282"/>
        <v>N</v>
      </c>
      <c r="F2362" s="26" t="s">
        <v>11350</v>
      </c>
      <c r="G2362" s="2" t="str">
        <f t="shared" si="283"/>
        <v/>
      </c>
      <c r="H2362" s="33" t="s">
        <v>485</v>
      </c>
      <c r="I2362" s="16"/>
      <c r="J2362" s="16"/>
      <c r="K2362" s="31" t="s">
        <v>7701</v>
      </c>
      <c r="L2362" s="31" t="s">
        <v>7702</v>
      </c>
      <c r="M2362" s="31" t="s">
        <v>7703</v>
      </c>
      <c r="N2362" s="2" t="s">
        <v>8699</v>
      </c>
      <c r="O2362" s="2" t="s">
        <v>7814</v>
      </c>
      <c r="P2362" s="155" t="s">
        <v>7767</v>
      </c>
      <c r="Q2362" s="2" t="s">
        <v>8729</v>
      </c>
      <c r="R2362" s="2" t="s">
        <v>544</v>
      </c>
      <c r="S2362" s="159" t="s">
        <v>10394</v>
      </c>
      <c r="T2362" s="159">
        <v>3106</v>
      </c>
      <c r="U2362" s="159" t="s">
        <v>107</v>
      </c>
      <c r="V2362" s="3" t="s">
        <v>7709</v>
      </c>
      <c r="W2362" s="2">
        <v>270</v>
      </c>
      <c r="X2362" s="2"/>
      <c r="Y2362" s="2"/>
      <c r="Z2362" s="2"/>
      <c r="AA2362" s="2"/>
      <c r="AB2362" s="2"/>
      <c r="AC2362" s="2"/>
      <c r="AD2362" s="2"/>
      <c r="AE2362" s="2"/>
      <c r="AF2362" s="2"/>
      <c r="AG2362" s="2"/>
    </row>
    <row r="2363" spans="2:33">
      <c r="B2363" s="26">
        <v>4567</v>
      </c>
      <c r="C2363" s="26" t="str">
        <f t="shared" si="280"/>
        <v>Y</v>
      </c>
      <c r="D2363" s="26" t="b">
        <f t="shared" si="281"/>
        <v>0</v>
      </c>
      <c r="E2363" s="26" t="str">
        <f t="shared" si="282"/>
        <v>N</v>
      </c>
      <c r="F2363" s="26" t="s">
        <v>11351</v>
      </c>
      <c r="G2363" s="2" t="str">
        <f t="shared" si="283"/>
        <v/>
      </c>
      <c r="H2363" s="33" t="s">
        <v>485</v>
      </c>
      <c r="I2363" s="16"/>
      <c r="J2363" s="16"/>
      <c r="K2363" s="31" t="s">
        <v>7701</v>
      </c>
      <c r="L2363" s="31" t="s">
        <v>7702</v>
      </c>
      <c r="M2363" s="31" t="s">
        <v>7703</v>
      </c>
      <c r="N2363" s="2" t="s">
        <v>8954</v>
      </c>
      <c r="O2363" s="2" t="s">
        <v>7814</v>
      </c>
      <c r="P2363" s="155" t="s">
        <v>7767</v>
      </c>
      <c r="Q2363" s="2" t="s">
        <v>9005</v>
      </c>
      <c r="R2363" s="2" t="s">
        <v>544</v>
      </c>
      <c r="S2363" s="159" t="s">
        <v>10397</v>
      </c>
      <c r="T2363" s="159">
        <v>3580</v>
      </c>
      <c r="U2363" s="159" t="s">
        <v>107</v>
      </c>
      <c r="V2363" s="3" t="s">
        <v>7709</v>
      </c>
      <c r="W2363" s="2">
        <v>350</v>
      </c>
      <c r="X2363" s="2"/>
      <c r="Y2363" s="2"/>
      <c r="Z2363" s="2"/>
      <c r="AA2363" s="2"/>
      <c r="AB2363" s="2"/>
      <c r="AC2363" s="2"/>
      <c r="AD2363" s="2"/>
      <c r="AE2363" s="2"/>
      <c r="AF2363" s="2"/>
      <c r="AG2363" s="2"/>
    </row>
    <row r="2364" spans="2:33">
      <c r="B2364" s="26">
        <v>4568</v>
      </c>
      <c r="C2364" s="26" t="str">
        <f t="shared" si="280"/>
        <v>Y</v>
      </c>
      <c r="D2364" s="26" t="b">
        <f t="shared" si="281"/>
        <v>0</v>
      </c>
      <c r="E2364" s="26" t="str">
        <f t="shared" si="282"/>
        <v>N</v>
      </c>
      <c r="F2364" s="26" t="s">
        <v>11352</v>
      </c>
      <c r="G2364" s="2" t="str">
        <f t="shared" si="283"/>
        <v/>
      </c>
      <c r="H2364" s="33" t="s">
        <v>485</v>
      </c>
      <c r="I2364" s="16"/>
      <c r="J2364" s="16"/>
      <c r="K2364" s="31" t="s">
        <v>7701</v>
      </c>
      <c r="L2364" s="31" t="s">
        <v>7702</v>
      </c>
      <c r="M2364" s="31" t="s">
        <v>7703</v>
      </c>
      <c r="N2364" s="2" t="s">
        <v>8958</v>
      </c>
      <c r="O2364" s="2" t="s">
        <v>7814</v>
      </c>
      <c r="P2364" s="155" t="s">
        <v>7767</v>
      </c>
      <c r="Q2364" s="2" t="s">
        <v>9005</v>
      </c>
      <c r="R2364" s="2" t="s">
        <v>544</v>
      </c>
      <c r="S2364" s="159" t="s">
        <v>10397</v>
      </c>
      <c r="T2364" s="159">
        <v>3580</v>
      </c>
      <c r="U2364" s="159" t="s">
        <v>107</v>
      </c>
      <c r="V2364" s="3" t="s">
        <v>7709</v>
      </c>
      <c r="W2364" s="2">
        <v>350</v>
      </c>
      <c r="X2364" s="2"/>
      <c r="Y2364" s="2"/>
      <c r="Z2364" s="2"/>
      <c r="AA2364" s="2"/>
      <c r="AB2364" s="2"/>
      <c r="AC2364" s="2"/>
      <c r="AD2364" s="2"/>
      <c r="AE2364" s="2"/>
      <c r="AF2364" s="2"/>
      <c r="AG2364" s="2"/>
    </row>
    <row r="2365" spans="2:33">
      <c r="B2365" s="26">
        <v>4569</v>
      </c>
      <c r="C2365" s="26" t="str">
        <f t="shared" si="280"/>
        <v>Y</v>
      </c>
      <c r="D2365" s="26" t="b">
        <f t="shared" si="281"/>
        <v>0</v>
      </c>
      <c r="E2365" s="26" t="str">
        <f t="shared" si="282"/>
        <v>N</v>
      </c>
      <c r="F2365" s="26" t="s">
        <v>11353</v>
      </c>
      <c r="G2365" s="2" t="str">
        <f t="shared" si="283"/>
        <v/>
      </c>
      <c r="H2365" s="33" t="s">
        <v>485</v>
      </c>
      <c r="I2365" s="16"/>
      <c r="J2365" s="16"/>
      <c r="K2365" s="31" t="s">
        <v>7701</v>
      </c>
      <c r="L2365" s="31" t="s">
        <v>7702</v>
      </c>
      <c r="M2365" s="31" t="s">
        <v>7703</v>
      </c>
      <c r="N2365" s="2" t="s">
        <v>8982</v>
      </c>
      <c r="O2365" s="2" t="s">
        <v>7814</v>
      </c>
      <c r="P2365" s="155" t="s">
        <v>7767</v>
      </c>
      <c r="Q2365" s="2" t="s">
        <v>9005</v>
      </c>
      <c r="R2365" s="2" t="s">
        <v>544</v>
      </c>
      <c r="S2365" s="159" t="s">
        <v>10400</v>
      </c>
      <c r="T2365" s="159">
        <v>4943</v>
      </c>
      <c r="U2365" s="159" t="s">
        <v>107</v>
      </c>
      <c r="V2365" s="3" t="s">
        <v>7709</v>
      </c>
      <c r="W2365" s="2">
        <v>420</v>
      </c>
      <c r="X2365" s="2"/>
      <c r="Y2365" s="2"/>
      <c r="Z2365" s="2"/>
      <c r="AA2365" s="2"/>
      <c r="AB2365" s="2"/>
      <c r="AC2365" s="2"/>
      <c r="AD2365" s="2"/>
      <c r="AE2365" s="2"/>
      <c r="AF2365" s="2"/>
      <c r="AG2365" s="2"/>
    </row>
    <row r="2366" spans="2:33">
      <c r="B2366" s="26">
        <v>4570</v>
      </c>
      <c r="C2366" s="26" t="str">
        <f t="shared" si="280"/>
        <v>Y</v>
      </c>
      <c r="D2366" s="26" t="b">
        <f t="shared" si="281"/>
        <v>0</v>
      </c>
      <c r="E2366" s="26" t="str">
        <f t="shared" si="282"/>
        <v>N</v>
      </c>
      <c r="F2366" s="26" t="s">
        <v>11354</v>
      </c>
      <c r="G2366" s="2" t="str">
        <f t="shared" si="283"/>
        <v/>
      </c>
      <c r="H2366" s="33" t="s">
        <v>485</v>
      </c>
      <c r="I2366" s="16"/>
      <c r="J2366" s="16"/>
      <c r="K2366" s="31" t="s">
        <v>7701</v>
      </c>
      <c r="L2366" s="31" t="s">
        <v>7702</v>
      </c>
      <c r="M2366" s="31" t="s">
        <v>7703</v>
      </c>
      <c r="N2366" s="2" t="s">
        <v>8986</v>
      </c>
      <c r="O2366" s="2" t="s">
        <v>7814</v>
      </c>
      <c r="P2366" s="155" t="s">
        <v>7767</v>
      </c>
      <c r="Q2366" s="2" t="s">
        <v>9005</v>
      </c>
      <c r="R2366" s="2" t="s">
        <v>544</v>
      </c>
      <c r="S2366" s="159" t="s">
        <v>10402</v>
      </c>
      <c r="T2366" s="159">
        <v>4943</v>
      </c>
      <c r="U2366" s="159" t="s">
        <v>107</v>
      </c>
      <c r="V2366" s="3" t="s">
        <v>7709</v>
      </c>
      <c r="W2366" s="2">
        <v>420</v>
      </c>
      <c r="X2366" s="2"/>
      <c r="Y2366" s="2"/>
      <c r="Z2366" s="2"/>
      <c r="AA2366" s="2"/>
      <c r="AB2366" s="2"/>
      <c r="AC2366" s="2"/>
      <c r="AD2366" s="2"/>
      <c r="AE2366" s="2"/>
      <c r="AF2366" s="2"/>
      <c r="AG2366" s="2"/>
    </row>
    <row r="2367" spans="2:33">
      <c r="B2367" s="26">
        <v>4571</v>
      </c>
      <c r="C2367" s="26" t="str">
        <f t="shared" si="280"/>
        <v>Y</v>
      </c>
      <c r="D2367" s="26" t="b">
        <f t="shared" si="281"/>
        <v>0</v>
      </c>
      <c r="E2367" s="26" t="str">
        <f t="shared" si="282"/>
        <v>N</v>
      </c>
      <c r="F2367" s="26" t="s">
        <v>11355</v>
      </c>
      <c r="G2367" s="2" t="str">
        <f t="shared" si="283"/>
        <v/>
      </c>
      <c r="H2367" s="33" t="s">
        <v>485</v>
      </c>
      <c r="I2367" s="16"/>
      <c r="J2367" s="16"/>
      <c r="K2367" s="31" t="s">
        <v>7701</v>
      </c>
      <c r="L2367" s="31" t="s">
        <v>7702</v>
      </c>
      <c r="M2367" s="31" t="s">
        <v>7703</v>
      </c>
      <c r="N2367" s="2" t="s">
        <v>7900</v>
      </c>
      <c r="O2367" s="2" t="s">
        <v>7814</v>
      </c>
      <c r="P2367" s="155" t="s">
        <v>7788</v>
      </c>
      <c r="Q2367" s="2" t="s">
        <v>7807</v>
      </c>
      <c r="R2367" s="2" t="s">
        <v>544</v>
      </c>
      <c r="S2367" s="159" t="s">
        <v>10404</v>
      </c>
      <c r="T2367" s="159">
        <v>2835</v>
      </c>
      <c r="U2367" s="159" t="s">
        <v>107</v>
      </c>
      <c r="V2367" s="3" t="s">
        <v>7709</v>
      </c>
      <c r="W2367" s="2">
        <v>205</v>
      </c>
      <c r="X2367" s="2"/>
      <c r="Y2367" s="2"/>
      <c r="Z2367" s="2"/>
      <c r="AA2367" s="2"/>
      <c r="AB2367" s="2"/>
      <c r="AC2367" s="2"/>
      <c r="AD2367" s="2"/>
      <c r="AE2367" s="2"/>
      <c r="AF2367" s="2"/>
      <c r="AG2367" s="2"/>
    </row>
    <row r="2368" spans="2:33">
      <c r="B2368" s="26">
        <v>4572</v>
      </c>
      <c r="C2368" s="26" t="str">
        <f t="shared" si="280"/>
        <v>Y</v>
      </c>
      <c r="D2368" s="26" t="b">
        <f t="shared" si="281"/>
        <v>0</v>
      </c>
      <c r="E2368" s="26" t="str">
        <f t="shared" si="282"/>
        <v>N</v>
      </c>
      <c r="F2368" s="26" t="s">
        <v>11356</v>
      </c>
      <c r="G2368" s="2" t="str">
        <f t="shared" si="283"/>
        <v/>
      </c>
      <c r="H2368" s="33" t="s">
        <v>485</v>
      </c>
      <c r="I2368" s="16"/>
      <c r="J2368" s="16"/>
      <c r="K2368" s="31" t="s">
        <v>7701</v>
      </c>
      <c r="L2368" s="31" t="s">
        <v>7702</v>
      </c>
      <c r="M2368" s="31" t="s">
        <v>7703</v>
      </c>
      <c r="N2368" s="2" t="s">
        <v>7903</v>
      </c>
      <c r="O2368" s="2" t="s">
        <v>7814</v>
      </c>
      <c r="P2368" s="155" t="s">
        <v>7788</v>
      </c>
      <c r="Q2368" s="2" t="s">
        <v>7807</v>
      </c>
      <c r="R2368" s="2" t="s">
        <v>544</v>
      </c>
      <c r="S2368" s="159" t="s">
        <v>10404</v>
      </c>
      <c r="T2368" s="159">
        <v>2835</v>
      </c>
      <c r="U2368" s="159" t="s">
        <v>107</v>
      </c>
      <c r="V2368" s="3" t="s">
        <v>7709</v>
      </c>
      <c r="W2368" s="2">
        <v>205</v>
      </c>
      <c r="X2368" s="2"/>
      <c r="Y2368" s="2"/>
      <c r="Z2368" s="2"/>
      <c r="AA2368" s="2"/>
      <c r="AB2368" s="2"/>
      <c r="AC2368" s="2"/>
      <c r="AD2368" s="2"/>
      <c r="AE2368" s="2"/>
      <c r="AF2368" s="2"/>
      <c r="AG2368" s="2"/>
    </row>
    <row r="2369" spans="2:33">
      <c r="B2369" s="26">
        <v>4573</v>
      </c>
      <c r="C2369" s="26" t="str">
        <f t="shared" si="280"/>
        <v>Y</v>
      </c>
      <c r="D2369" s="26" t="b">
        <f t="shared" si="281"/>
        <v>0</v>
      </c>
      <c r="E2369" s="26" t="str">
        <f t="shared" si="282"/>
        <v>N</v>
      </c>
      <c r="F2369" s="26" t="s">
        <v>11357</v>
      </c>
      <c r="G2369" s="2" t="str">
        <f t="shared" si="283"/>
        <v/>
      </c>
      <c r="H2369" s="33" t="s">
        <v>485</v>
      </c>
      <c r="I2369" s="16"/>
      <c r="J2369" s="16"/>
      <c r="K2369" s="31" t="s">
        <v>7701</v>
      </c>
      <c r="L2369" s="31" t="s">
        <v>7702</v>
      </c>
      <c r="M2369" s="31" t="s">
        <v>7703</v>
      </c>
      <c r="N2369" s="2" t="s">
        <v>8187</v>
      </c>
      <c r="O2369" s="2" t="s">
        <v>7814</v>
      </c>
      <c r="P2369" s="155" t="s">
        <v>7788</v>
      </c>
      <c r="Q2369" s="2" t="s">
        <v>8083</v>
      </c>
      <c r="R2369" s="2" t="s">
        <v>544</v>
      </c>
      <c r="S2369" s="159" t="s">
        <v>10407</v>
      </c>
      <c r="T2369" s="159">
        <v>2970</v>
      </c>
      <c r="U2369" s="159" t="s">
        <v>107</v>
      </c>
      <c r="V2369" s="3" t="s">
        <v>7709</v>
      </c>
      <c r="W2369" s="2">
        <v>240</v>
      </c>
      <c r="X2369" s="2"/>
      <c r="Y2369" s="2"/>
      <c r="Z2369" s="2"/>
      <c r="AA2369" s="2"/>
      <c r="AB2369" s="2"/>
      <c r="AC2369" s="2"/>
      <c r="AD2369" s="2"/>
      <c r="AE2369" s="2"/>
      <c r="AF2369" s="2"/>
      <c r="AG2369" s="2"/>
    </row>
    <row r="2370" spans="2:33">
      <c r="B2370" s="26">
        <v>4574</v>
      </c>
      <c r="C2370" s="26" t="str">
        <f t="shared" si="280"/>
        <v>Y</v>
      </c>
      <c r="D2370" s="26" t="b">
        <f t="shared" si="281"/>
        <v>0</v>
      </c>
      <c r="E2370" s="26" t="str">
        <f t="shared" si="282"/>
        <v>N</v>
      </c>
      <c r="F2370" s="26" t="s">
        <v>11358</v>
      </c>
      <c r="G2370" s="2" t="str">
        <f t="shared" si="283"/>
        <v/>
      </c>
      <c r="H2370" s="33" t="s">
        <v>485</v>
      </c>
      <c r="I2370" s="16"/>
      <c r="J2370" s="16"/>
      <c r="K2370" s="31" t="s">
        <v>7701</v>
      </c>
      <c r="L2370" s="31" t="s">
        <v>7702</v>
      </c>
      <c r="M2370" s="31" t="s">
        <v>7703</v>
      </c>
      <c r="N2370" s="2" t="s">
        <v>8191</v>
      </c>
      <c r="O2370" s="2" t="s">
        <v>7814</v>
      </c>
      <c r="P2370" s="155" t="s">
        <v>7788</v>
      </c>
      <c r="Q2370" s="2" t="s">
        <v>8083</v>
      </c>
      <c r="R2370" s="2" t="s">
        <v>544</v>
      </c>
      <c r="S2370" s="159" t="s">
        <v>10407</v>
      </c>
      <c r="T2370" s="159">
        <v>2970</v>
      </c>
      <c r="U2370" s="159" t="s">
        <v>107</v>
      </c>
      <c r="V2370" s="3" t="s">
        <v>7709</v>
      </c>
      <c r="W2370" s="2">
        <v>240</v>
      </c>
      <c r="X2370" s="2"/>
      <c r="Y2370" s="2"/>
      <c r="Z2370" s="2"/>
      <c r="AA2370" s="2"/>
      <c r="AB2370" s="2"/>
      <c r="AC2370" s="2"/>
      <c r="AD2370" s="2"/>
      <c r="AE2370" s="2"/>
      <c r="AF2370" s="2"/>
      <c r="AG2370" s="2"/>
    </row>
    <row r="2371" spans="2:33">
      <c r="B2371" s="26">
        <v>4575</v>
      </c>
      <c r="C2371" s="26" t="str">
        <f t="shared" si="280"/>
        <v>Y</v>
      </c>
      <c r="D2371" s="26" t="b">
        <f t="shared" si="281"/>
        <v>0</v>
      </c>
      <c r="E2371" s="26" t="str">
        <f t="shared" si="282"/>
        <v>N</v>
      </c>
      <c r="F2371" s="26" t="s">
        <v>11359</v>
      </c>
      <c r="G2371" s="2" t="str">
        <f t="shared" si="283"/>
        <v/>
      </c>
      <c r="H2371" s="33" t="s">
        <v>485</v>
      </c>
      <c r="I2371" s="16"/>
      <c r="J2371" s="16"/>
      <c r="K2371" s="31" t="s">
        <v>7701</v>
      </c>
      <c r="L2371" s="31" t="s">
        <v>7702</v>
      </c>
      <c r="M2371" s="31" t="s">
        <v>7703</v>
      </c>
      <c r="N2371" s="2" t="s">
        <v>8695</v>
      </c>
      <c r="O2371" s="2" t="s">
        <v>7814</v>
      </c>
      <c r="P2371" s="155" t="s">
        <v>7788</v>
      </c>
      <c r="Q2371" s="2" t="s">
        <v>8383</v>
      </c>
      <c r="R2371" s="2" t="s">
        <v>544</v>
      </c>
      <c r="S2371" s="159" t="s">
        <v>10410</v>
      </c>
      <c r="T2371" s="159">
        <v>3106</v>
      </c>
      <c r="U2371" s="159" t="s">
        <v>107</v>
      </c>
      <c r="V2371" s="3" t="s">
        <v>7709</v>
      </c>
      <c r="W2371" s="2">
        <v>270</v>
      </c>
      <c r="X2371" s="2"/>
      <c r="Y2371" s="2"/>
      <c r="Z2371" s="2"/>
      <c r="AA2371" s="2"/>
      <c r="AB2371" s="2"/>
      <c r="AC2371" s="2"/>
      <c r="AD2371" s="2"/>
      <c r="AE2371" s="2"/>
      <c r="AF2371" s="2"/>
      <c r="AG2371" s="2"/>
    </row>
    <row r="2372" spans="2:33">
      <c r="B2372" s="26">
        <v>4576</v>
      </c>
      <c r="C2372" s="26" t="str">
        <f t="shared" si="280"/>
        <v>Y</v>
      </c>
      <c r="D2372" s="26" t="b">
        <f t="shared" si="281"/>
        <v>0</v>
      </c>
      <c r="E2372" s="26" t="str">
        <f t="shared" si="282"/>
        <v>N</v>
      </c>
      <c r="F2372" s="26" t="s">
        <v>11360</v>
      </c>
      <c r="G2372" s="2" t="str">
        <f t="shared" si="283"/>
        <v/>
      </c>
      <c r="H2372" s="33" t="s">
        <v>485</v>
      </c>
      <c r="I2372" s="16"/>
      <c r="J2372" s="16"/>
      <c r="K2372" s="31" t="s">
        <v>7701</v>
      </c>
      <c r="L2372" s="31" t="s">
        <v>7702</v>
      </c>
      <c r="M2372" s="31" t="s">
        <v>7703</v>
      </c>
      <c r="N2372" s="2" t="s">
        <v>8699</v>
      </c>
      <c r="O2372" s="2" t="s">
        <v>7814</v>
      </c>
      <c r="P2372" s="155" t="s">
        <v>7788</v>
      </c>
      <c r="Q2372" s="2" t="s">
        <v>8383</v>
      </c>
      <c r="R2372" s="2" t="s">
        <v>544</v>
      </c>
      <c r="S2372" s="159" t="s">
        <v>10410</v>
      </c>
      <c r="T2372" s="159">
        <v>3106</v>
      </c>
      <c r="U2372" s="159" t="s">
        <v>107</v>
      </c>
      <c r="V2372" s="3" t="s">
        <v>7709</v>
      </c>
      <c r="W2372" s="2">
        <v>270</v>
      </c>
      <c r="X2372" s="2"/>
      <c r="Y2372" s="2"/>
      <c r="Z2372" s="2"/>
      <c r="AA2372" s="2"/>
      <c r="AB2372" s="2"/>
      <c r="AC2372" s="2"/>
      <c r="AD2372" s="2"/>
      <c r="AE2372" s="2"/>
      <c r="AF2372" s="2"/>
      <c r="AG2372" s="2"/>
    </row>
    <row r="2373" spans="2:33">
      <c r="B2373" s="26">
        <v>4577</v>
      </c>
      <c r="C2373" s="26" t="str">
        <f t="shared" si="280"/>
        <v>Y</v>
      </c>
      <c r="D2373" s="26" t="b">
        <f t="shared" si="281"/>
        <v>0</v>
      </c>
      <c r="E2373" s="26" t="str">
        <f t="shared" si="282"/>
        <v>N</v>
      </c>
      <c r="F2373" s="26" t="s">
        <v>11361</v>
      </c>
      <c r="G2373" s="2" t="str">
        <f t="shared" si="283"/>
        <v/>
      </c>
      <c r="H2373" s="33" t="s">
        <v>485</v>
      </c>
      <c r="I2373" s="16"/>
      <c r="J2373" s="16"/>
      <c r="K2373" s="31" t="s">
        <v>7701</v>
      </c>
      <c r="L2373" s="31" t="s">
        <v>7702</v>
      </c>
      <c r="M2373" s="31" t="s">
        <v>7703</v>
      </c>
      <c r="N2373" s="2" t="s">
        <v>7762</v>
      </c>
      <c r="O2373" s="2" t="s">
        <v>7814</v>
      </c>
      <c r="P2373" s="155" t="s">
        <v>7788</v>
      </c>
      <c r="Q2373" s="2" t="s">
        <v>7807</v>
      </c>
      <c r="R2373" s="2" t="s">
        <v>544</v>
      </c>
      <c r="S2373" s="159" t="s">
        <v>10413</v>
      </c>
      <c r="T2373" s="159">
        <v>3036</v>
      </c>
      <c r="U2373" s="159" t="s">
        <v>107</v>
      </c>
      <c r="V2373" s="3" t="s">
        <v>7709</v>
      </c>
      <c r="W2373" s="2">
        <v>270</v>
      </c>
      <c r="X2373" s="2"/>
      <c r="Y2373" s="2"/>
      <c r="Z2373" s="2"/>
      <c r="AA2373" s="2"/>
      <c r="AB2373" s="2"/>
      <c r="AC2373" s="2"/>
      <c r="AD2373" s="2"/>
      <c r="AE2373" s="2"/>
      <c r="AF2373" s="2"/>
      <c r="AG2373" s="2"/>
    </row>
    <row r="2374" spans="2:33">
      <c r="B2374" s="26">
        <v>4578</v>
      </c>
      <c r="C2374" s="26" t="str">
        <f t="shared" si="280"/>
        <v>Y</v>
      </c>
      <c r="D2374" s="26" t="b">
        <f t="shared" si="281"/>
        <v>0</v>
      </c>
      <c r="E2374" s="26" t="str">
        <f t="shared" si="282"/>
        <v>N</v>
      </c>
      <c r="F2374" s="26" t="s">
        <v>11362</v>
      </c>
      <c r="G2374" s="2" t="str">
        <f t="shared" si="283"/>
        <v/>
      </c>
      <c r="H2374" s="33" t="s">
        <v>485</v>
      </c>
      <c r="I2374" s="16"/>
      <c r="J2374" s="16"/>
      <c r="K2374" s="31" t="s">
        <v>7701</v>
      </c>
      <c r="L2374" s="31" t="s">
        <v>7702</v>
      </c>
      <c r="M2374" s="31" t="s">
        <v>7703</v>
      </c>
      <c r="N2374" s="2" t="s">
        <v>7765</v>
      </c>
      <c r="O2374" s="2" t="s">
        <v>7814</v>
      </c>
      <c r="P2374" s="155" t="s">
        <v>7788</v>
      </c>
      <c r="Q2374" s="2" t="s">
        <v>7807</v>
      </c>
      <c r="R2374" s="2" t="s">
        <v>544</v>
      </c>
      <c r="S2374" s="159" t="s">
        <v>10413</v>
      </c>
      <c r="T2374" s="159">
        <v>3036</v>
      </c>
      <c r="U2374" s="159" t="s">
        <v>107</v>
      </c>
      <c r="V2374" s="3" t="s">
        <v>7709</v>
      </c>
      <c r="W2374" s="2">
        <v>270</v>
      </c>
      <c r="X2374" s="2"/>
      <c r="Y2374" s="2"/>
      <c r="Z2374" s="2"/>
      <c r="AA2374" s="2"/>
      <c r="AB2374" s="2"/>
      <c r="AC2374" s="2"/>
      <c r="AD2374" s="2"/>
      <c r="AE2374" s="2"/>
      <c r="AF2374" s="2"/>
      <c r="AG2374" s="2"/>
    </row>
    <row r="2375" spans="2:33">
      <c r="B2375" s="26">
        <v>4579</v>
      </c>
      <c r="C2375" s="26" t="str">
        <f t="shared" si="280"/>
        <v>Y</v>
      </c>
      <c r="D2375" s="26" t="b">
        <f t="shared" si="281"/>
        <v>0</v>
      </c>
      <c r="E2375" s="26" t="str">
        <f t="shared" si="282"/>
        <v>N</v>
      </c>
      <c r="F2375" s="26" t="s">
        <v>11363</v>
      </c>
      <c r="G2375" s="2" t="str">
        <f t="shared" si="283"/>
        <v/>
      </c>
      <c r="H2375" s="33" t="s">
        <v>485</v>
      </c>
      <c r="I2375" s="16"/>
      <c r="J2375" s="16"/>
      <c r="K2375" s="31" t="s">
        <v>7701</v>
      </c>
      <c r="L2375" s="31" t="s">
        <v>7702</v>
      </c>
      <c r="M2375" s="31" t="s">
        <v>7703</v>
      </c>
      <c r="N2375" s="2" t="s">
        <v>8954</v>
      </c>
      <c r="O2375" s="2" t="s">
        <v>7814</v>
      </c>
      <c r="P2375" s="155" t="s">
        <v>7788</v>
      </c>
      <c r="Q2375" s="2" t="s">
        <v>9024</v>
      </c>
      <c r="R2375" s="2" t="s">
        <v>544</v>
      </c>
      <c r="S2375" s="159" t="s">
        <v>10416</v>
      </c>
      <c r="T2375" s="159">
        <v>3580</v>
      </c>
      <c r="U2375" s="159" t="s">
        <v>107</v>
      </c>
      <c r="V2375" s="3" t="s">
        <v>7709</v>
      </c>
      <c r="W2375" s="2">
        <v>350</v>
      </c>
      <c r="X2375" s="2"/>
      <c r="Y2375" s="2"/>
      <c r="Z2375" s="2"/>
      <c r="AA2375" s="2"/>
      <c r="AB2375" s="2"/>
      <c r="AC2375" s="2"/>
      <c r="AD2375" s="2"/>
      <c r="AE2375" s="2"/>
      <c r="AF2375" s="2"/>
      <c r="AG2375" s="2"/>
    </row>
    <row r="2376" spans="2:33">
      <c r="B2376" s="26">
        <v>4580</v>
      </c>
      <c r="C2376" s="26" t="str">
        <f t="shared" si="280"/>
        <v>Y</v>
      </c>
      <c r="D2376" s="26" t="b">
        <f t="shared" si="281"/>
        <v>0</v>
      </c>
      <c r="E2376" s="26" t="str">
        <f t="shared" si="282"/>
        <v>N</v>
      </c>
      <c r="F2376" s="26" t="s">
        <v>11364</v>
      </c>
      <c r="G2376" s="2" t="str">
        <f t="shared" si="283"/>
        <v/>
      </c>
      <c r="H2376" s="33" t="s">
        <v>485</v>
      </c>
      <c r="I2376" s="16"/>
      <c r="J2376" s="16"/>
      <c r="K2376" s="31" t="s">
        <v>7701</v>
      </c>
      <c r="L2376" s="31" t="s">
        <v>7702</v>
      </c>
      <c r="M2376" s="31" t="s">
        <v>7703</v>
      </c>
      <c r="N2376" s="2" t="s">
        <v>8958</v>
      </c>
      <c r="O2376" s="2" t="s">
        <v>7814</v>
      </c>
      <c r="P2376" s="155" t="s">
        <v>7788</v>
      </c>
      <c r="Q2376" s="2" t="s">
        <v>9024</v>
      </c>
      <c r="R2376" s="2" t="s">
        <v>544</v>
      </c>
      <c r="S2376" s="159" t="s">
        <v>10416</v>
      </c>
      <c r="T2376" s="159">
        <v>3580</v>
      </c>
      <c r="U2376" s="159" t="s">
        <v>107</v>
      </c>
      <c r="V2376" s="3" t="s">
        <v>7709</v>
      </c>
      <c r="W2376" s="2">
        <v>350</v>
      </c>
      <c r="X2376" s="2"/>
      <c r="Y2376" s="2"/>
      <c r="Z2376" s="2"/>
      <c r="AA2376" s="2"/>
      <c r="AB2376" s="2"/>
      <c r="AC2376" s="2"/>
      <c r="AD2376" s="2"/>
      <c r="AE2376" s="2"/>
      <c r="AF2376" s="2"/>
      <c r="AG2376" s="2"/>
    </row>
    <row r="2377" spans="2:33">
      <c r="B2377" s="26">
        <v>4581</v>
      </c>
      <c r="C2377" s="26" t="str">
        <f t="shared" si="280"/>
        <v>Y</v>
      </c>
      <c r="D2377" s="26" t="b">
        <f t="shared" si="281"/>
        <v>0</v>
      </c>
      <c r="E2377" s="26" t="str">
        <f t="shared" si="282"/>
        <v>N</v>
      </c>
      <c r="F2377" s="26" t="s">
        <v>11365</v>
      </c>
      <c r="G2377" s="2" t="str">
        <f t="shared" si="283"/>
        <v/>
      </c>
      <c r="H2377" s="33" t="s">
        <v>485</v>
      </c>
      <c r="I2377" s="16"/>
      <c r="J2377" s="16"/>
      <c r="K2377" s="31" t="s">
        <v>7701</v>
      </c>
      <c r="L2377" s="31" t="s">
        <v>7702</v>
      </c>
      <c r="M2377" s="31" t="s">
        <v>7703</v>
      </c>
      <c r="N2377" s="2" t="s">
        <v>8326</v>
      </c>
      <c r="O2377" s="2" t="s">
        <v>7814</v>
      </c>
      <c r="P2377" s="155" t="s">
        <v>7788</v>
      </c>
      <c r="Q2377" s="2" t="s">
        <v>8083</v>
      </c>
      <c r="R2377" s="2" t="s">
        <v>544</v>
      </c>
      <c r="S2377" s="159" t="s">
        <v>10419</v>
      </c>
      <c r="T2377" s="159">
        <v>3445</v>
      </c>
      <c r="U2377" s="159" t="s">
        <v>107</v>
      </c>
      <c r="V2377" s="3" t="s">
        <v>7709</v>
      </c>
      <c r="W2377" s="2">
        <v>350</v>
      </c>
      <c r="X2377" s="2"/>
      <c r="Y2377" s="2"/>
      <c r="Z2377" s="2"/>
      <c r="AA2377" s="2"/>
      <c r="AB2377" s="2"/>
      <c r="AC2377" s="2"/>
      <c r="AD2377" s="2"/>
      <c r="AE2377" s="2"/>
      <c r="AF2377" s="2"/>
      <c r="AG2377" s="2"/>
    </row>
    <row r="2378" spans="2:33">
      <c r="B2378" s="26">
        <v>4582</v>
      </c>
      <c r="C2378" s="26" t="str">
        <f t="shared" si="280"/>
        <v>Y</v>
      </c>
      <c r="D2378" s="26" t="b">
        <f t="shared" si="281"/>
        <v>0</v>
      </c>
      <c r="E2378" s="26" t="str">
        <f t="shared" si="282"/>
        <v>N</v>
      </c>
      <c r="F2378" s="26" t="s">
        <v>11366</v>
      </c>
      <c r="G2378" s="2" t="str">
        <f t="shared" si="283"/>
        <v/>
      </c>
      <c r="H2378" s="33" t="s">
        <v>485</v>
      </c>
      <c r="I2378" s="16"/>
      <c r="J2378" s="16"/>
      <c r="K2378" s="31" t="s">
        <v>7701</v>
      </c>
      <c r="L2378" s="31" t="s">
        <v>7702</v>
      </c>
      <c r="M2378" s="31" t="s">
        <v>7703</v>
      </c>
      <c r="N2378" s="2" t="s">
        <v>8329</v>
      </c>
      <c r="O2378" s="2" t="s">
        <v>7814</v>
      </c>
      <c r="P2378" s="155" t="s">
        <v>7788</v>
      </c>
      <c r="Q2378" s="2" t="s">
        <v>8083</v>
      </c>
      <c r="R2378" s="2" t="s">
        <v>544</v>
      </c>
      <c r="S2378" s="159" t="s">
        <v>10419</v>
      </c>
      <c r="T2378" s="159">
        <v>3445</v>
      </c>
      <c r="U2378" s="159" t="s">
        <v>107</v>
      </c>
      <c r="V2378" s="3" t="s">
        <v>7709</v>
      </c>
      <c r="W2378" s="2">
        <v>350</v>
      </c>
      <c r="X2378" s="2"/>
      <c r="Y2378" s="2"/>
      <c r="Z2378" s="2"/>
      <c r="AA2378" s="2"/>
      <c r="AB2378" s="2"/>
      <c r="AC2378" s="2"/>
      <c r="AD2378" s="2"/>
      <c r="AE2378" s="2"/>
      <c r="AF2378" s="2"/>
      <c r="AG2378" s="2"/>
    </row>
    <row r="2379" spans="2:33">
      <c r="B2379" s="26">
        <v>4583</v>
      </c>
      <c r="C2379" s="26" t="str">
        <f t="shared" si="280"/>
        <v>Y</v>
      </c>
      <c r="D2379" s="26" t="b">
        <f t="shared" si="281"/>
        <v>0</v>
      </c>
      <c r="E2379" s="26" t="str">
        <f t="shared" si="282"/>
        <v>N</v>
      </c>
      <c r="F2379" s="26" t="s">
        <v>11367</v>
      </c>
      <c r="G2379" s="2" t="str">
        <f t="shared" si="283"/>
        <v/>
      </c>
      <c r="H2379" s="33" t="s">
        <v>485</v>
      </c>
      <c r="I2379" s="16"/>
      <c r="J2379" s="16"/>
      <c r="K2379" s="31" t="s">
        <v>7701</v>
      </c>
      <c r="L2379" s="31" t="s">
        <v>7702</v>
      </c>
      <c r="M2379" s="31" t="s">
        <v>7703</v>
      </c>
      <c r="N2379" s="2" t="s">
        <v>8982</v>
      </c>
      <c r="O2379" s="2" t="s">
        <v>7814</v>
      </c>
      <c r="P2379" s="155" t="s">
        <v>7788</v>
      </c>
      <c r="Q2379" s="2" t="s">
        <v>9031</v>
      </c>
      <c r="R2379" s="2" t="s">
        <v>544</v>
      </c>
      <c r="S2379" s="159" t="s">
        <v>10422</v>
      </c>
      <c r="T2379" s="159">
        <v>4943</v>
      </c>
      <c r="U2379" s="159" t="s">
        <v>107</v>
      </c>
      <c r="V2379" s="3" t="s">
        <v>7709</v>
      </c>
      <c r="W2379" s="2">
        <v>420</v>
      </c>
      <c r="X2379" s="2"/>
      <c r="Y2379" s="2"/>
      <c r="Z2379" s="2"/>
      <c r="AA2379" s="2"/>
      <c r="AB2379" s="2"/>
      <c r="AC2379" s="2"/>
      <c r="AD2379" s="2"/>
      <c r="AE2379" s="2"/>
      <c r="AF2379" s="2"/>
      <c r="AG2379" s="2"/>
    </row>
    <row r="2380" spans="2:33">
      <c r="B2380" s="26">
        <v>4584</v>
      </c>
      <c r="C2380" s="26" t="str">
        <f t="shared" si="280"/>
        <v>Y</v>
      </c>
      <c r="D2380" s="26" t="b">
        <f t="shared" si="281"/>
        <v>0</v>
      </c>
      <c r="E2380" s="26" t="str">
        <f t="shared" si="282"/>
        <v>N</v>
      </c>
      <c r="F2380" s="26" t="s">
        <v>11368</v>
      </c>
      <c r="G2380" s="2" t="str">
        <f t="shared" si="283"/>
        <v/>
      </c>
      <c r="H2380" s="33" t="s">
        <v>485</v>
      </c>
      <c r="I2380" s="16"/>
      <c r="J2380" s="16"/>
      <c r="K2380" s="31" t="s">
        <v>7701</v>
      </c>
      <c r="L2380" s="31" t="s">
        <v>7702</v>
      </c>
      <c r="M2380" s="31" t="s">
        <v>7703</v>
      </c>
      <c r="N2380" s="2" t="s">
        <v>8986</v>
      </c>
      <c r="O2380" s="2" t="s">
        <v>7814</v>
      </c>
      <c r="P2380" s="155" t="s">
        <v>7788</v>
      </c>
      <c r="Q2380" s="2" t="s">
        <v>9031</v>
      </c>
      <c r="R2380" s="2" t="s">
        <v>544</v>
      </c>
      <c r="S2380" s="159" t="s">
        <v>10424</v>
      </c>
      <c r="T2380" s="159">
        <v>4943</v>
      </c>
      <c r="U2380" s="159" t="s">
        <v>107</v>
      </c>
      <c r="V2380" s="3" t="s">
        <v>7709</v>
      </c>
      <c r="W2380" s="2">
        <v>420</v>
      </c>
      <c r="X2380" s="2"/>
      <c r="Y2380" s="2"/>
      <c r="Z2380" s="2"/>
      <c r="AA2380" s="2"/>
      <c r="AB2380" s="2"/>
      <c r="AC2380" s="2"/>
      <c r="AD2380" s="2"/>
      <c r="AE2380" s="2"/>
      <c r="AF2380" s="2"/>
      <c r="AG2380" s="2"/>
    </row>
    <row r="2381" spans="2:33">
      <c r="B2381" s="26">
        <v>4585</v>
      </c>
      <c r="C2381" s="26" t="str">
        <f t="shared" si="280"/>
        <v>Y</v>
      </c>
      <c r="D2381" s="26" t="b">
        <f t="shared" si="281"/>
        <v>0</v>
      </c>
      <c r="E2381" s="26" t="str">
        <f t="shared" si="282"/>
        <v>N</v>
      </c>
      <c r="F2381" s="26" t="s">
        <v>11369</v>
      </c>
      <c r="G2381" s="2" t="str">
        <f t="shared" si="283"/>
        <v/>
      </c>
      <c r="H2381" s="33" t="s">
        <v>485</v>
      </c>
      <c r="I2381" s="16"/>
      <c r="J2381" s="16"/>
      <c r="K2381" s="31" t="s">
        <v>7701</v>
      </c>
      <c r="L2381" s="31" t="s">
        <v>7702</v>
      </c>
      <c r="M2381" s="31" t="s">
        <v>7703</v>
      </c>
      <c r="N2381" s="2" t="s">
        <v>8331</v>
      </c>
      <c r="O2381" s="2" t="s">
        <v>7814</v>
      </c>
      <c r="P2381" s="155" t="s">
        <v>7788</v>
      </c>
      <c r="Q2381" s="2" t="s">
        <v>8383</v>
      </c>
      <c r="R2381" s="2" t="s">
        <v>544</v>
      </c>
      <c r="S2381" s="159" t="s">
        <v>10426</v>
      </c>
      <c r="T2381" s="159">
        <v>4943</v>
      </c>
      <c r="U2381" s="159" t="s">
        <v>107</v>
      </c>
      <c r="V2381" s="3" t="s">
        <v>7709</v>
      </c>
      <c r="W2381" s="2">
        <v>420</v>
      </c>
      <c r="X2381" s="2"/>
      <c r="Y2381" s="2"/>
      <c r="Z2381" s="2"/>
      <c r="AA2381" s="2"/>
      <c r="AB2381" s="2"/>
      <c r="AC2381" s="2"/>
      <c r="AD2381" s="2"/>
      <c r="AE2381" s="2"/>
      <c r="AF2381" s="2"/>
      <c r="AG2381" s="2"/>
    </row>
    <row r="2382" spans="2:33">
      <c r="B2382" s="26">
        <v>4586</v>
      </c>
      <c r="C2382" s="26" t="str">
        <f t="shared" si="280"/>
        <v>Y</v>
      </c>
      <c r="D2382" s="26" t="b">
        <f t="shared" si="281"/>
        <v>0</v>
      </c>
      <c r="E2382" s="26" t="str">
        <f t="shared" si="282"/>
        <v>N</v>
      </c>
      <c r="F2382" s="26" t="s">
        <v>11370</v>
      </c>
      <c r="G2382" s="2" t="str">
        <f t="shared" si="283"/>
        <v/>
      </c>
      <c r="H2382" s="33" t="s">
        <v>485</v>
      </c>
      <c r="I2382" s="16"/>
      <c r="J2382" s="16"/>
      <c r="K2382" s="31" t="s">
        <v>7701</v>
      </c>
      <c r="L2382" s="31" t="s">
        <v>7702</v>
      </c>
      <c r="M2382" s="31" t="s">
        <v>7703</v>
      </c>
      <c r="N2382" s="2" t="s">
        <v>8335</v>
      </c>
      <c r="O2382" s="2" t="s">
        <v>7814</v>
      </c>
      <c r="P2382" s="155" t="s">
        <v>7788</v>
      </c>
      <c r="Q2382" s="2" t="s">
        <v>8383</v>
      </c>
      <c r="R2382" s="2" t="s">
        <v>544</v>
      </c>
      <c r="S2382" s="159" t="s">
        <v>10428</v>
      </c>
      <c r="T2382" s="159">
        <v>4943</v>
      </c>
      <c r="U2382" s="159" t="s">
        <v>107</v>
      </c>
      <c r="V2382" s="3" t="s">
        <v>7709</v>
      </c>
      <c r="W2382" s="2">
        <v>420</v>
      </c>
      <c r="X2382" s="2"/>
      <c r="Y2382" s="2"/>
      <c r="Z2382" s="2"/>
      <c r="AA2382" s="2"/>
      <c r="AB2382" s="2"/>
      <c r="AC2382" s="2"/>
      <c r="AD2382" s="2"/>
      <c r="AE2382" s="2"/>
      <c r="AF2382" s="2"/>
      <c r="AG2382" s="2"/>
    </row>
    <row r="2383" spans="2:33">
      <c r="B2383" s="26">
        <v>4587</v>
      </c>
      <c r="C2383" s="26" t="str">
        <f t="shared" si="280"/>
        <v>Y</v>
      </c>
      <c r="D2383" s="26" t="b">
        <f t="shared" si="281"/>
        <v>0</v>
      </c>
      <c r="E2383" s="26" t="str">
        <f t="shared" si="282"/>
        <v>N</v>
      </c>
      <c r="F2383" s="26" t="s">
        <v>11371</v>
      </c>
      <c r="G2383" s="2" t="str">
        <f t="shared" si="283"/>
        <v/>
      </c>
      <c r="H2383" s="33" t="s">
        <v>485</v>
      </c>
      <c r="I2383" s="16"/>
      <c r="J2383" s="16"/>
      <c r="K2383" s="31" t="s">
        <v>7701</v>
      </c>
      <c r="L2383" s="31" t="s">
        <v>7702</v>
      </c>
      <c r="M2383" s="31" t="s">
        <v>7703</v>
      </c>
      <c r="N2383" s="17" t="s">
        <v>9465</v>
      </c>
      <c r="O2383" s="2" t="s">
        <v>7814</v>
      </c>
      <c r="P2383" s="155" t="s">
        <v>7788</v>
      </c>
      <c r="Q2383" s="2" t="s">
        <v>9031</v>
      </c>
      <c r="R2383" s="2" t="s">
        <v>544</v>
      </c>
      <c r="S2383" s="159" t="s">
        <v>10430</v>
      </c>
      <c r="T2383" s="159">
        <v>5487</v>
      </c>
      <c r="U2383" s="159" t="s">
        <v>107</v>
      </c>
      <c r="V2383" s="3" t="s">
        <v>7709</v>
      </c>
      <c r="W2383" s="2">
        <v>600</v>
      </c>
      <c r="X2383" s="2"/>
      <c r="Y2383" s="2"/>
      <c r="Z2383" s="2"/>
      <c r="AA2383" s="2"/>
      <c r="AB2383" s="2"/>
      <c r="AC2383" s="2"/>
      <c r="AD2383" s="2"/>
      <c r="AE2383" s="2"/>
      <c r="AF2383" s="2"/>
      <c r="AG2383" s="2"/>
    </row>
    <row r="2384" spans="2:33">
      <c r="B2384" s="26">
        <v>4588</v>
      </c>
      <c r="C2384" s="26" t="str">
        <f t="shared" si="280"/>
        <v>Y</v>
      </c>
      <c r="D2384" s="26" t="b">
        <f t="shared" si="281"/>
        <v>0</v>
      </c>
      <c r="E2384" s="26" t="str">
        <f t="shared" si="282"/>
        <v>N</v>
      </c>
      <c r="F2384" s="26" t="s">
        <v>11372</v>
      </c>
      <c r="G2384" s="2" t="str">
        <f t="shared" si="283"/>
        <v/>
      </c>
      <c r="H2384" s="33" t="s">
        <v>485</v>
      </c>
      <c r="I2384" s="16"/>
      <c r="J2384" s="16"/>
      <c r="K2384" s="31" t="s">
        <v>7701</v>
      </c>
      <c r="L2384" s="31" t="s">
        <v>7702</v>
      </c>
      <c r="M2384" s="31" t="s">
        <v>7703</v>
      </c>
      <c r="N2384" s="8" t="s">
        <v>9743</v>
      </c>
      <c r="O2384" s="2" t="s">
        <v>7814</v>
      </c>
      <c r="P2384" s="155" t="s">
        <v>7788</v>
      </c>
      <c r="Q2384" s="2" t="s">
        <v>9031</v>
      </c>
      <c r="R2384" s="2" t="s">
        <v>544</v>
      </c>
      <c r="S2384" s="159" t="s">
        <v>10432</v>
      </c>
      <c r="T2384" s="159">
        <v>5487</v>
      </c>
      <c r="U2384" s="159" t="s">
        <v>107</v>
      </c>
      <c r="V2384" s="3" t="s">
        <v>7709</v>
      </c>
      <c r="W2384" s="2">
        <v>600</v>
      </c>
      <c r="X2384" s="2"/>
      <c r="Y2384" s="2"/>
      <c r="Z2384" s="2"/>
      <c r="AA2384" s="2"/>
      <c r="AB2384" s="2"/>
      <c r="AC2384" s="2"/>
      <c r="AD2384" s="2"/>
      <c r="AE2384" s="2"/>
      <c r="AF2384" s="2"/>
      <c r="AG2384" s="2"/>
    </row>
    <row r="2385" spans="1:33">
      <c r="B2385" s="26">
        <v>4653</v>
      </c>
      <c r="C2385" s="26" t="str">
        <f>IF(K2385 = "BaseplateSteel","Y","N")</f>
        <v>N</v>
      </c>
      <c r="D2385" s="26" t="b">
        <f>OR(P2385 = "Woods_Sureflex", P2385 = "Falk_T10_Grid")</f>
        <v>0</v>
      </c>
      <c r="E2385" s="26" t="str">
        <f>IF(AND(C2385="Y", D2385=TRUE),"Y","N")</f>
        <v>N</v>
      </c>
      <c r="F2385" s="26" t="s">
        <v>11373</v>
      </c>
      <c r="G2385" s="2" t="str">
        <f>IF(E2385="Y",F2385,"")</f>
        <v/>
      </c>
      <c r="H2385" s="33" t="s">
        <v>485</v>
      </c>
      <c r="I2385" s="16"/>
      <c r="J2385" s="16"/>
      <c r="K2385" s="8" t="s">
        <v>7887</v>
      </c>
      <c r="L2385" s="8" t="s">
        <v>7887</v>
      </c>
      <c r="M2385" s="31" t="s">
        <v>7888</v>
      </c>
      <c r="P2385" s="155"/>
      <c r="R2385" s="2" t="s">
        <v>544</v>
      </c>
      <c r="S2385" s="25" t="s">
        <v>10434</v>
      </c>
      <c r="T2385" s="159">
        <v>0</v>
      </c>
      <c r="U2385" s="159" t="s">
        <v>14326</v>
      </c>
      <c r="V2385" s="3" t="s">
        <v>552</v>
      </c>
      <c r="X2385" s="2"/>
      <c r="Y2385" s="2"/>
      <c r="Z2385" s="2"/>
      <c r="AA2385" s="2"/>
      <c r="AB2385" s="2"/>
      <c r="AC2385" s="2"/>
      <c r="AD2385" s="2"/>
      <c r="AE2385" s="2"/>
      <c r="AF2385" s="2"/>
      <c r="AG2385" s="2"/>
    </row>
    <row r="2386" spans="1:33">
      <c r="A2386" s="44" t="s">
        <v>316</v>
      </c>
      <c r="R2386" s="24"/>
      <c r="S2386" s="24"/>
      <c r="T2386" s="159" t="e">
        <v>#N/A</v>
      </c>
      <c r="U2386" s="159" t="e">
        <v>#N/A</v>
      </c>
    </row>
    <row r="2387" spans="1:33">
      <c r="F2387" s="26" t="s">
        <v>11374</v>
      </c>
      <c r="R2387" s="24"/>
      <c r="S2387" s="24"/>
      <c r="T2387" s="159" t="e">
        <v>#N/A</v>
      </c>
      <c r="U2387" s="159" t="e">
        <v>#N/A</v>
      </c>
    </row>
    <row r="2388" spans="1:33">
      <c r="B2388" s="26">
        <v>905</v>
      </c>
      <c r="F2388" s="149" t="s">
        <v>11375</v>
      </c>
      <c r="G2388" s="149"/>
      <c r="H2388" s="8" t="s">
        <v>363</v>
      </c>
      <c r="I2388" s="8"/>
      <c r="J2388" s="8"/>
      <c r="K2388" s="8" t="s">
        <v>11376</v>
      </c>
      <c r="L2388" s="8" t="s">
        <v>11376</v>
      </c>
      <c r="M2388" s="31" t="s">
        <v>11377</v>
      </c>
      <c r="N2388" s="2" t="s">
        <v>8338</v>
      </c>
      <c r="P2388" s="155" t="s">
        <v>7737</v>
      </c>
      <c r="Q2388" s="2" t="s">
        <v>8332</v>
      </c>
      <c r="R2388" s="2" t="s">
        <v>544</v>
      </c>
      <c r="S2388" s="159" t="s">
        <v>11378</v>
      </c>
      <c r="T2388" s="159">
        <v>4181</v>
      </c>
      <c r="U2388" s="159" t="s">
        <v>107</v>
      </c>
      <c r="V2388" s="155" t="s">
        <v>11379</v>
      </c>
      <c r="W2388" s="2">
        <v>700</v>
      </c>
      <c r="X2388" s="2"/>
      <c r="Y2388" s="2"/>
      <c r="Z2388" s="2"/>
    </row>
    <row r="2389" spans="1:33">
      <c r="B2389" s="26">
        <v>924</v>
      </c>
      <c r="F2389" s="149" t="s">
        <v>11380</v>
      </c>
      <c r="G2389" s="149"/>
      <c r="H2389" s="8" t="s">
        <v>363</v>
      </c>
      <c r="I2389" s="8"/>
      <c r="J2389" s="8"/>
      <c r="K2389" s="8" t="s">
        <v>11376</v>
      </c>
      <c r="L2389" s="8" t="s">
        <v>11376</v>
      </c>
      <c r="M2389" s="31" t="s">
        <v>11377</v>
      </c>
      <c r="N2389" s="2" t="s">
        <v>8338</v>
      </c>
      <c r="P2389" s="155" t="s">
        <v>11381</v>
      </c>
      <c r="Q2389" s="2" t="s">
        <v>11382</v>
      </c>
      <c r="R2389" s="2" t="s">
        <v>544</v>
      </c>
      <c r="S2389" s="159" t="s">
        <v>11383</v>
      </c>
      <c r="T2389" s="159">
        <v>4590</v>
      </c>
      <c r="U2389" s="159" t="s">
        <v>107</v>
      </c>
      <c r="V2389" s="155" t="s">
        <v>11379</v>
      </c>
      <c r="W2389" s="2">
        <v>700</v>
      </c>
      <c r="X2389" s="2"/>
      <c r="Y2389" s="2"/>
      <c r="Z2389" s="2"/>
      <c r="AA2389" s="2"/>
    </row>
    <row r="2390" spans="1:33">
      <c r="B2390" s="26">
        <v>2278</v>
      </c>
      <c r="F2390" s="149" t="s">
        <v>11384</v>
      </c>
      <c r="G2390" s="149"/>
      <c r="H2390" s="16" t="s">
        <v>398</v>
      </c>
      <c r="I2390" s="16"/>
      <c r="J2390" s="16"/>
      <c r="K2390" s="8" t="s">
        <v>11376</v>
      </c>
      <c r="L2390" s="8" t="s">
        <v>11376</v>
      </c>
      <c r="M2390" s="31" t="s">
        <v>11377</v>
      </c>
      <c r="N2390" s="2" t="s">
        <v>9465</v>
      </c>
      <c r="P2390" s="155" t="s">
        <v>7737</v>
      </c>
      <c r="Q2390" s="2" t="s">
        <v>8983</v>
      </c>
      <c r="R2390" s="2" t="s">
        <v>544</v>
      </c>
      <c r="S2390" s="159" t="s">
        <v>11385</v>
      </c>
      <c r="T2390" s="159">
        <v>4943</v>
      </c>
      <c r="U2390" s="159" t="s">
        <v>107</v>
      </c>
      <c r="V2390" s="155" t="s">
        <v>11379</v>
      </c>
      <c r="W2390" s="2">
        <v>700</v>
      </c>
      <c r="X2390" s="2"/>
      <c r="Y2390" s="2"/>
      <c r="Z2390" s="2"/>
      <c r="AA2390" s="2"/>
      <c r="AB2390" s="2"/>
      <c r="AC2390" s="2"/>
      <c r="AD2390" s="2"/>
    </row>
    <row r="2391" spans="1:33">
      <c r="B2391" s="26">
        <v>2297</v>
      </c>
      <c r="F2391" s="149" t="s">
        <v>11386</v>
      </c>
      <c r="G2391" s="149"/>
      <c r="H2391" s="16" t="s">
        <v>398</v>
      </c>
      <c r="I2391" s="16"/>
      <c r="J2391" s="16"/>
      <c r="K2391" s="8" t="s">
        <v>11376</v>
      </c>
      <c r="L2391" s="8" t="s">
        <v>11376</v>
      </c>
      <c r="M2391" s="31" t="s">
        <v>11377</v>
      </c>
      <c r="N2391" s="2" t="s">
        <v>9465</v>
      </c>
      <c r="P2391" s="155" t="s">
        <v>11381</v>
      </c>
      <c r="Q2391" s="2" t="s">
        <v>11387</v>
      </c>
      <c r="R2391" s="2" t="s">
        <v>544</v>
      </c>
      <c r="S2391" s="159" t="s">
        <v>11388</v>
      </c>
      <c r="T2391" s="159">
        <v>4943</v>
      </c>
      <c r="U2391" s="159" t="s">
        <v>107</v>
      </c>
      <c r="V2391" s="155" t="s">
        <v>11379</v>
      </c>
      <c r="W2391" s="2">
        <v>700</v>
      </c>
      <c r="X2391" s="2"/>
      <c r="Y2391" s="2"/>
      <c r="Z2391" s="2"/>
      <c r="AA2391" s="2"/>
      <c r="AB2391" s="2"/>
      <c r="AC2391" s="2"/>
      <c r="AD2391" s="2"/>
      <c r="AE2391" s="2"/>
      <c r="AF2391" s="2"/>
      <c r="AG2391" s="2"/>
    </row>
    <row r="2392" spans="1:33">
      <c r="B2392" s="26">
        <v>2518</v>
      </c>
      <c r="F2392" s="149" t="s">
        <v>11389</v>
      </c>
      <c r="G2392" s="149"/>
      <c r="H2392" s="16" t="s">
        <v>405</v>
      </c>
      <c r="I2392" s="33" t="s">
        <v>3157</v>
      </c>
      <c r="J2392" s="33"/>
      <c r="K2392" s="8" t="s">
        <v>11376</v>
      </c>
      <c r="L2392" s="8" t="s">
        <v>11376</v>
      </c>
      <c r="M2392" s="31" t="s">
        <v>11377</v>
      </c>
      <c r="N2392" s="2" t="s">
        <v>9465</v>
      </c>
      <c r="P2392" s="155" t="s">
        <v>7737</v>
      </c>
      <c r="Q2392" s="2" t="s">
        <v>8983</v>
      </c>
      <c r="R2392" s="2" t="s">
        <v>544</v>
      </c>
      <c r="S2392" s="159" t="s">
        <v>11390</v>
      </c>
      <c r="T2392" s="159">
        <v>2857</v>
      </c>
      <c r="U2392" s="159" t="s">
        <v>107</v>
      </c>
      <c r="V2392" s="155" t="s">
        <v>11379</v>
      </c>
      <c r="W2392" s="2">
        <v>640</v>
      </c>
      <c r="X2392" s="2"/>
      <c r="Y2392" s="2"/>
      <c r="Z2392" s="2"/>
      <c r="AA2392" s="2"/>
      <c r="AB2392" s="2"/>
    </row>
    <row r="2393" spans="1:33">
      <c r="B2393" s="26">
        <v>2519</v>
      </c>
      <c r="F2393" s="149" t="s">
        <v>11391</v>
      </c>
      <c r="G2393" s="149"/>
      <c r="H2393" s="16" t="s">
        <v>405</v>
      </c>
      <c r="I2393" s="33" t="s">
        <v>3157</v>
      </c>
      <c r="J2393" s="33"/>
      <c r="K2393" s="8" t="s">
        <v>11376</v>
      </c>
      <c r="L2393" s="8" t="s">
        <v>11376</v>
      </c>
      <c r="M2393" s="31" t="s">
        <v>11377</v>
      </c>
      <c r="N2393" s="2" t="s">
        <v>8338</v>
      </c>
      <c r="P2393" s="155" t="s">
        <v>7737</v>
      </c>
      <c r="Q2393" s="2" t="s">
        <v>8975</v>
      </c>
      <c r="R2393" s="2" t="s">
        <v>544</v>
      </c>
      <c r="S2393" s="159" t="s">
        <v>11392</v>
      </c>
      <c r="T2393" s="159">
        <v>2857</v>
      </c>
      <c r="U2393" s="159" t="s">
        <v>107</v>
      </c>
      <c r="V2393" s="155" t="s">
        <v>11379</v>
      </c>
      <c r="W2393" s="2">
        <v>640</v>
      </c>
      <c r="X2393" s="2"/>
      <c r="Y2393" s="2"/>
      <c r="Z2393" s="2"/>
      <c r="AA2393" s="2"/>
      <c r="AB2393" s="2"/>
    </row>
    <row r="2394" spans="1:33">
      <c r="B2394" s="26">
        <v>2520</v>
      </c>
      <c r="F2394" s="149" t="s">
        <v>11393</v>
      </c>
      <c r="G2394" s="149"/>
      <c r="H2394" s="16" t="s">
        <v>405</v>
      </c>
      <c r="I2394" s="33" t="s">
        <v>3157</v>
      </c>
      <c r="J2394" s="33"/>
      <c r="K2394" s="8" t="s">
        <v>11376</v>
      </c>
      <c r="L2394" s="8" t="s">
        <v>11376</v>
      </c>
      <c r="M2394" s="31" t="s">
        <v>11377</v>
      </c>
      <c r="N2394" s="8" t="s">
        <v>9743</v>
      </c>
      <c r="O2394" s="8"/>
      <c r="P2394" s="155" t="s">
        <v>7737</v>
      </c>
      <c r="Q2394" s="2" t="s">
        <v>8983</v>
      </c>
      <c r="R2394" s="2" t="s">
        <v>544</v>
      </c>
      <c r="S2394" s="159" t="s">
        <v>11394</v>
      </c>
      <c r="T2394" s="159">
        <v>0</v>
      </c>
      <c r="U2394" s="159" t="s">
        <v>14326</v>
      </c>
      <c r="V2394" s="155" t="s">
        <v>11379</v>
      </c>
      <c r="W2394" s="2">
        <v>640</v>
      </c>
      <c r="X2394" s="2"/>
      <c r="Y2394" s="2"/>
      <c r="Z2394" s="2"/>
      <c r="AA2394" s="2"/>
      <c r="AB2394" s="2"/>
    </row>
    <row r="2395" spans="1:33">
      <c r="B2395" s="26">
        <v>2527</v>
      </c>
      <c r="F2395" s="149" t="s">
        <v>11395</v>
      </c>
      <c r="G2395" s="149"/>
      <c r="H2395" s="16" t="s">
        <v>405</v>
      </c>
      <c r="I2395" s="33" t="s">
        <v>3157</v>
      </c>
      <c r="J2395" s="33"/>
      <c r="K2395" s="8" t="s">
        <v>11376</v>
      </c>
      <c r="L2395" s="8" t="s">
        <v>11376</v>
      </c>
      <c r="M2395" s="31" t="s">
        <v>11377</v>
      </c>
      <c r="N2395" s="2" t="s">
        <v>9465</v>
      </c>
      <c r="P2395" s="155" t="s">
        <v>11381</v>
      </c>
      <c r="Q2395" s="2" t="s">
        <v>11387</v>
      </c>
      <c r="R2395" s="2" t="s">
        <v>544</v>
      </c>
      <c r="S2395" s="159" t="s">
        <v>11396</v>
      </c>
      <c r="T2395" s="159">
        <v>0</v>
      </c>
      <c r="U2395" s="159" t="s">
        <v>14326</v>
      </c>
      <c r="V2395" s="155" t="s">
        <v>11379</v>
      </c>
      <c r="W2395" s="2">
        <v>640</v>
      </c>
      <c r="X2395" s="2"/>
      <c r="Y2395" s="2"/>
      <c r="Z2395" s="2"/>
      <c r="AA2395" s="2"/>
      <c r="AB2395" s="2"/>
      <c r="AC2395" s="2"/>
      <c r="AD2395" s="2"/>
      <c r="AE2395" s="2"/>
    </row>
    <row r="2396" spans="1:33">
      <c r="B2396" s="26">
        <v>2528</v>
      </c>
      <c r="F2396" s="149" t="s">
        <v>11397</v>
      </c>
      <c r="G2396" s="149"/>
      <c r="H2396" s="16" t="s">
        <v>405</v>
      </c>
      <c r="I2396" s="33" t="s">
        <v>3157</v>
      </c>
      <c r="J2396" s="33"/>
      <c r="K2396" s="8" t="s">
        <v>11376</v>
      </c>
      <c r="L2396" s="8" t="s">
        <v>11376</v>
      </c>
      <c r="M2396" s="31" t="s">
        <v>11377</v>
      </c>
      <c r="N2396" s="2" t="s">
        <v>8338</v>
      </c>
      <c r="P2396" s="155" t="s">
        <v>11381</v>
      </c>
      <c r="Q2396" s="2" t="s">
        <v>11398</v>
      </c>
      <c r="R2396" s="2" t="s">
        <v>544</v>
      </c>
      <c r="S2396" s="159" t="s">
        <v>11399</v>
      </c>
      <c r="T2396" s="159">
        <v>2594</v>
      </c>
      <c r="U2396" s="159" t="s">
        <v>107</v>
      </c>
      <c r="V2396" s="155" t="s">
        <v>11379</v>
      </c>
      <c r="W2396" s="2">
        <v>640</v>
      </c>
      <c r="X2396" s="2"/>
      <c r="Y2396" s="2"/>
      <c r="Z2396" s="2"/>
      <c r="AA2396" s="2"/>
      <c r="AB2396" s="2"/>
      <c r="AC2396" s="2"/>
      <c r="AD2396" s="2"/>
      <c r="AE2396" s="2"/>
    </row>
    <row r="2397" spans="1:33">
      <c r="B2397" s="26">
        <v>2529</v>
      </c>
      <c r="F2397" s="149" t="s">
        <v>11400</v>
      </c>
      <c r="G2397" s="149"/>
      <c r="H2397" s="16" t="s">
        <v>405</v>
      </c>
      <c r="I2397" s="33" t="s">
        <v>3157</v>
      </c>
      <c r="J2397" s="33"/>
      <c r="K2397" s="8" t="s">
        <v>11376</v>
      </c>
      <c r="L2397" s="8" t="s">
        <v>11376</v>
      </c>
      <c r="M2397" s="31" t="s">
        <v>11377</v>
      </c>
      <c r="N2397" s="8" t="s">
        <v>9743</v>
      </c>
      <c r="O2397" s="8"/>
      <c r="P2397" s="155" t="s">
        <v>11381</v>
      </c>
      <c r="Q2397" s="2" t="s">
        <v>11387</v>
      </c>
      <c r="R2397" s="2" t="s">
        <v>544</v>
      </c>
      <c r="S2397" s="159" t="s">
        <v>11401</v>
      </c>
      <c r="T2397" s="159">
        <v>0</v>
      </c>
      <c r="U2397" s="159" t="s">
        <v>14326</v>
      </c>
      <c r="V2397" s="155" t="s">
        <v>11379</v>
      </c>
      <c r="W2397" s="2">
        <v>640</v>
      </c>
      <c r="X2397" s="2"/>
      <c r="Y2397" s="2"/>
      <c r="Z2397" s="2"/>
      <c r="AA2397" s="2"/>
      <c r="AB2397" s="2"/>
      <c r="AC2397" s="2"/>
      <c r="AD2397" s="2"/>
      <c r="AE2397" s="2"/>
    </row>
    <row r="2398" spans="1:33">
      <c r="B2398" s="26">
        <v>3033</v>
      </c>
      <c r="F2398" s="149" t="s">
        <v>11402</v>
      </c>
      <c r="G2398" s="149"/>
      <c r="H2398" s="16" t="s">
        <v>424</v>
      </c>
      <c r="I2398" s="16"/>
      <c r="J2398" s="16"/>
      <c r="K2398" s="8" t="s">
        <v>11376</v>
      </c>
      <c r="L2398" s="8" t="s">
        <v>11376</v>
      </c>
      <c r="M2398" s="31" t="s">
        <v>11377</v>
      </c>
      <c r="N2398" s="17" t="s">
        <v>9465</v>
      </c>
      <c r="O2398" s="17"/>
      <c r="P2398" s="155" t="s">
        <v>7737</v>
      </c>
      <c r="Q2398" s="2" t="s">
        <v>8983</v>
      </c>
      <c r="R2398" s="2" t="s">
        <v>544</v>
      </c>
      <c r="S2398" s="159" t="s">
        <v>11403</v>
      </c>
      <c r="T2398" s="159">
        <v>4943</v>
      </c>
      <c r="U2398" s="159" t="s">
        <v>107</v>
      </c>
      <c r="V2398" s="155" t="s">
        <v>11379</v>
      </c>
      <c r="W2398" s="2">
        <v>700</v>
      </c>
      <c r="X2398" s="2"/>
      <c r="Y2398" s="2"/>
      <c r="Z2398" s="2"/>
      <c r="AA2398" s="2"/>
      <c r="AB2398" s="2"/>
      <c r="AC2398" s="2"/>
    </row>
    <row r="2399" spans="1:33">
      <c r="B2399" s="26">
        <v>3034</v>
      </c>
      <c r="F2399" s="149" t="s">
        <v>11404</v>
      </c>
      <c r="G2399" s="149"/>
      <c r="H2399" s="16" t="s">
        <v>424</v>
      </c>
      <c r="I2399" s="16"/>
      <c r="J2399" s="16"/>
      <c r="K2399" s="8" t="s">
        <v>11376</v>
      </c>
      <c r="L2399" s="8" t="s">
        <v>11376</v>
      </c>
      <c r="M2399" s="31" t="s">
        <v>11377</v>
      </c>
      <c r="N2399" s="17" t="s">
        <v>8338</v>
      </c>
      <c r="O2399" s="17"/>
      <c r="P2399" s="155" t="s">
        <v>7737</v>
      </c>
      <c r="Q2399" s="2" t="s">
        <v>8983</v>
      </c>
      <c r="R2399" s="2" t="s">
        <v>544</v>
      </c>
      <c r="S2399" s="159" t="s">
        <v>11405</v>
      </c>
      <c r="T2399" s="159">
        <v>4943</v>
      </c>
      <c r="U2399" s="159" t="s">
        <v>107</v>
      </c>
      <c r="V2399" s="155" t="s">
        <v>11379</v>
      </c>
      <c r="W2399" s="2">
        <v>700</v>
      </c>
      <c r="X2399" s="2"/>
      <c r="Y2399" s="2"/>
      <c r="Z2399" s="2"/>
      <c r="AA2399" s="2"/>
      <c r="AB2399" s="2"/>
      <c r="AC2399" s="2"/>
    </row>
    <row r="2400" spans="1:33">
      <c r="B2400" s="26">
        <v>3035</v>
      </c>
      <c r="F2400" s="149" t="s">
        <v>11406</v>
      </c>
      <c r="G2400" s="149"/>
      <c r="H2400" s="16" t="s">
        <v>424</v>
      </c>
      <c r="I2400" s="16"/>
      <c r="J2400" s="16"/>
      <c r="K2400" s="8" t="s">
        <v>11376</v>
      </c>
      <c r="L2400" s="8" t="s">
        <v>11376</v>
      </c>
      <c r="M2400" s="31" t="s">
        <v>11377</v>
      </c>
      <c r="N2400" s="8" t="s">
        <v>9743</v>
      </c>
      <c r="O2400" s="8"/>
      <c r="P2400" s="155" t="s">
        <v>7737</v>
      </c>
      <c r="Q2400" s="2" t="s">
        <v>8983</v>
      </c>
      <c r="R2400" s="2" t="s">
        <v>544</v>
      </c>
      <c r="S2400" s="159" t="s">
        <v>11407</v>
      </c>
      <c r="T2400" s="159">
        <v>4943</v>
      </c>
      <c r="U2400" s="159" t="s">
        <v>107</v>
      </c>
      <c r="V2400" s="155" t="s">
        <v>11379</v>
      </c>
      <c r="W2400" s="2">
        <v>700</v>
      </c>
      <c r="X2400" s="2"/>
      <c r="Y2400" s="2"/>
      <c r="Z2400" s="2"/>
      <c r="AA2400" s="2"/>
      <c r="AB2400" s="2"/>
      <c r="AC2400" s="2"/>
    </row>
    <row r="2401" spans="2:32">
      <c r="B2401" s="26">
        <v>3052</v>
      </c>
      <c r="F2401" s="149" t="s">
        <v>11408</v>
      </c>
      <c r="G2401" s="149"/>
      <c r="H2401" s="16" t="s">
        <v>424</v>
      </c>
      <c r="I2401" s="16"/>
      <c r="J2401" s="16"/>
      <c r="K2401" s="8" t="s">
        <v>11376</v>
      </c>
      <c r="L2401" s="8" t="s">
        <v>11376</v>
      </c>
      <c r="M2401" s="31" t="s">
        <v>11377</v>
      </c>
      <c r="N2401" s="17" t="s">
        <v>9465</v>
      </c>
      <c r="O2401" s="17"/>
      <c r="P2401" s="155" t="s">
        <v>11381</v>
      </c>
      <c r="Q2401" s="2" t="s">
        <v>11387</v>
      </c>
      <c r="R2401" s="2" t="s">
        <v>544</v>
      </c>
      <c r="S2401" s="159" t="s">
        <v>11409</v>
      </c>
      <c r="T2401" s="159">
        <v>4943</v>
      </c>
      <c r="U2401" s="159" t="s">
        <v>107</v>
      </c>
      <c r="V2401" s="155" t="s">
        <v>11379</v>
      </c>
      <c r="W2401" s="2">
        <v>700</v>
      </c>
      <c r="X2401" s="2"/>
      <c r="Y2401" s="2"/>
      <c r="Z2401" s="2"/>
      <c r="AA2401" s="2"/>
      <c r="AB2401" s="2"/>
      <c r="AC2401" s="2"/>
      <c r="AD2401" s="2"/>
      <c r="AE2401" s="2"/>
    </row>
    <row r="2402" spans="2:32">
      <c r="B2402" s="26">
        <v>3053</v>
      </c>
      <c r="F2402" s="149" t="s">
        <v>11410</v>
      </c>
      <c r="G2402" s="149"/>
      <c r="H2402" s="16" t="s">
        <v>424</v>
      </c>
      <c r="I2402" s="16"/>
      <c r="J2402" s="16"/>
      <c r="K2402" s="8" t="s">
        <v>11376</v>
      </c>
      <c r="L2402" s="8" t="s">
        <v>11376</v>
      </c>
      <c r="M2402" s="31" t="s">
        <v>11377</v>
      </c>
      <c r="N2402" s="17" t="s">
        <v>8338</v>
      </c>
      <c r="O2402" s="17"/>
      <c r="P2402" s="155" t="s">
        <v>11381</v>
      </c>
      <c r="Q2402" s="2" t="s">
        <v>11387</v>
      </c>
      <c r="R2402" s="2" t="s">
        <v>544</v>
      </c>
      <c r="S2402" s="159" t="s">
        <v>11411</v>
      </c>
      <c r="T2402" s="159">
        <v>4943</v>
      </c>
      <c r="U2402" s="159" t="s">
        <v>107</v>
      </c>
      <c r="V2402" s="155" t="s">
        <v>11379</v>
      </c>
      <c r="W2402" s="2">
        <v>700</v>
      </c>
      <c r="X2402" s="2"/>
      <c r="Y2402" s="2"/>
      <c r="Z2402" s="2"/>
      <c r="AA2402" s="2"/>
      <c r="AB2402" s="2"/>
      <c r="AC2402" s="2"/>
      <c r="AD2402" s="2"/>
      <c r="AE2402" s="2"/>
    </row>
    <row r="2403" spans="2:32">
      <c r="B2403" s="26">
        <v>3054</v>
      </c>
      <c r="F2403" s="149" t="s">
        <v>11412</v>
      </c>
      <c r="G2403" s="149"/>
      <c r="H2403" s="16" t="s">
        <v>424</v>
      </c>
      <c r="I2403" s="16"/>
      <c r="J2403" s="16"/>
      <c r="K2403" s="8" t="s">
        <v>11376</v>
      </c>
      <c r="L2403" s="8" t="s">
        <v>11376</v>
      </c>
      <c r="M2403" s="31" t="s">
        <v>11377</v>
      </c>
      <c r="N2403" s="8" t="s">
        <v>9743</v>
      </c>
      <c r="O2403" s="8"/>
      <c r="P2403" s="155" t="s">
        <v>11381</v>
      </c>
      <c r="Q2403" s="2" t="s">
        <v>11387</v>
      </c>
      <c r="R2403" s="2" t="s">
        <v>544</v>
      </c>
      <c r="S2403" s="159" t="s">
        <v>11413</v>
      </c>
      <c r="T2403" s="159">
        <v>4943</v>
      </c>
      <c r="U2403" s="159" t="s">
        <v>107</v>
      </c>
      <c r="V2403" s="155" t="s">
        <v>11379</v>
      </c>
      <c r="W2403" s="2">
        <v>700</v>
      </c>
      <c r="X2403" s="2"/>
      <c r="Y2403" s="2"/>
      <c r="Z2403" s="2"/>
      <c r="AA2403" s="2"/>
      <c r="AB2403" s="2"/>
      <c r="AC2403" s="2"/>
      <c r="AD2403" s="2"/>
      <c r="AE2403" s="2"/>
    </row>
    <row r="2404" spans="2:32">
      <c r="B2404" s="26">
        <v>3323</v>
      </c>
      <c r="F2404" s="149" t="s">
        <v>11414</v>
      </c>
      <c r="G2404" s="149"/>
      <c r="H2404" s="16" t="s">
        <v>435</v>
      </c>
      <c r="I2404" s="16"/>
      <c r="J2404" s="16"/>
      <c r="K2404" s="8" t="s">
        <v>11376</v>
      </c>
      <c r="L2404" s="8" t="s">
        <v>11376</v>
      </c>
      <c r="M2404" s="31" t="s">
        <v>11377</v>
      </c>
      <c r="N2404" s="17" t="s">
        <v>9465</v>
      </c>
      <c r="O2404" s="17"/>
      <c r="P2404" s="155" t="s">
        <v>7737</v>
      </c>
      <c r="Q2404" s="2" t="s">
        <v>8983</v>
      </c>
      <c r="R2404" s="2" t="s">
        <v>544</v>
      </c>
      <c r="S2404" s="159" t="s">
        <v>11415</v>
      </c>
      <c r="T2404" s="159">
        <v>4943</v>
      </c>
      <c r="U2404" s="159" t="s">
        <v>107</v>
      </c>
      <c r="V2404" s="155" t="s">
        <v>11379</v>
      </c>
      <c r="W2404" s="2">
        <v>700</v>
      </c>
      <c r="X2404" s="2"/>
      <c r="Y2404" s="2"/>
      <c r="Z2404" s="2"/>
      <c r="AA2404" s="2"/>
    </row>
    <row r="2405" spans="2:32">
      <c r="B2405" s="26">
        <v>3324</v>
      </c>
      <c r="F2405" s="149" t="s">
        <v>11416</v>
      </c>
      <c r="G2405" s="149"/>
      <c r="H2405" s="16" t="s">
        <v>435</v>
      </c>
      <c r="I2405" s="16"/>
      <c r="J2405" s="16"/>
      <c r="K2405" s="8" t="s">
        <v>11376</v>
      </c>
      <c r="L2405" s="8" t="s">
        <v>11376</v>
      </c>
      <c r="M2405" s="31" t="s">
        <v>11377</v>
      </c>
      <c r="N2405" s="8" t="s">
        <v>9743</v>
      </c>
      <c r="O2405" s="8"/>
      <c r="P2405" s="155" t="s">
        <v>7737</v>
      </c>
      <c r="Q2405" s="2" t="s">
        <v>8983</v>
      </c>
      <c r="R2405" s="2" t="s">
        <v>544</v>
      </c>
      <c r="S2405" s="159" t="s">
        <v>11417</v>
      </c>
      <c r="T2405" s="159">
        <v>4943</v>
      </c>
      <c r="U2405" s="159" t="s">
        <v>107</v>
      </c>
      <c r="V2405" s="155" t="s">
        <v>11379</v>
      </c>
      <c r="W2405" s="2">
        <v>700</v>
      </c>
      <c r="X2405" s="2"/>
      <c r="Y2405" s="2"/>
      <c r="Z2405" s="2"/>
      <c r="AA2405" s="2"/>
    </row>
    <row r="2406" spans="2:32">
      <c r="B2406" s="26">
        <v>3341</v>
      </c>
      <c r="F2406" s="149" t="s">
        <v>11418</v>
      </c>
      <c r="G2406" s="149"/>
      <c r="H2406" s="16" t="s">
        <v>435</v>
      </c>
      <c r="I2406" s="16"/>
      <c r="J2406" s="16"/>
      <c r="K2406" s="8" t="s">
        <v>11376</v>
      </c>
      <c r="L2406" s="8" t="s">
        <v>11376</v>
      </c>
      <c r="M2406" s="31" t="s">
        <v>11377</v>
      </c>
      <c r="N2406" s="17" t="s">
        <v>9465</v>
      </c>
      <c r="O2406" s="17"/>
      <c r="P2406" s="155" t="s">
        <v>11381</v>
      </c>
      <c r="Q2406" s="2" t="s">
        <v>11387</v>
      </c>
      <c r="R2406" s="2" t="s">
        <v>544</v>
      </c>
      <c r="S2406" s="159" t="s">
        <v>11419</v>
      </c>
      <c r="T2406" s="159">
        <v>4943</v>
      </c>
      <c r="U2406" s="159" t="s">
        <v>107</v>
      </c>
      <c r="V2406" s="155" t="s">
        <v>11379</v>
      </c>
      <c r="W2406" s="2">
        <v>700</v>
      </c>
      <c r="X2406" s="2"/>
      <c r="Y2406" s="2"/>
      <c r="Z2406" s="2"/>
      <c r="AA2406" s="2"/>
    </row>
    <row r="2407" spans="2:32">
      <c r="B2407" s="26">
        <v>3342</v>
      </c>
      <c r="F2407" s="149" t="s">
        <v>11420</v>
      </c>
      <c r="G2407" s="149"/>
      <c r="H2407" s="16" t="s">
        <v>435</v>
      </c>
      <c r="I2407" s="16"/>
      <c r="J2407" s="16"/>
      <c r="K2407" s="8" t="s">
        <v>11376</v>
      </c>
      <c r="L2407" s="8" t="s">
        <v>11376</v>
      </c>
      <c r="M2407" s="31" t="s">
        <v>11377</v>
      </c>
      <c r="N2407" s="8" t="s">
        <v>9743</v>
      </c>
      <c r="O2407" s="8"/>
      <c r="P2407" s="155" t="s">
        <v>11381</v>
      </c>
      <c r="Q2407" s="2" t="s">
        <v>11387</v>
      </c>
      <c r="R2407" s="2" t="s">
        <v>544</v>
      </c>
      <c r="S2407" s="159" t="s">
        <v>11421</v>
      </c>
      <c r="T2407" s="159">
        <v>4943</v>
      </c>
      <c r="U2407" s="159" t="s">
        <v>107</v>
      </c>
      <c r="V2407" s="155" t="s">
        <v>11379</v>
      </c>
      <c r="W2407" s="2">
        <v>700</v>
      </c>
      <c r="X2407" s="2"/>
      <c r="Y2407" s="2"/>
      <c r="Z2407" s="2"/>
      <c r="AA2407" s="2"/>
    </row>
    <row r="2408" spans="2:32">
      <c r="B2408" s="26">
        <v>3514</v>
      </c>
      <c r="F2408" s="149" t="s">
        <v>11422</v>
      </c>
      <c r="G2408" s="149"/>
      <c r="H2408" s="16" t="s">
        <v>440</v>
      </c>
      <c r="I2408" s="16"/>
      <c r="J2408" s="16"/>
      <c r="K2408" s="8" t="s">
        <v>11376</v>
      </c>
      <c r="L2408" s="8" t="s">
        <v>11376</v>
      </c>
      <c r="M2408" s="31" t="s">
        <v>11377</v>
      </c>
      <c r="N2408" s="17" t="s">
        <v>9465</v>
      </c>
      <c r="O2408" s="17"/>
      <c r="P2408" s="155" t="s">
        <v>7737</v>
      </c>
      <c r="Q2408" s="2" t="s">
        <v>8983</v>
      </c>
      <c r="R2408" s="202" t="s">
        <v>544</v>
      </c>
      <c r="S2408" s="159" t="s">
        <v>11423</v>
      </c>
      <c r="T2408" s="159">
        <v>4993</v>
      </c>
      <c r="U2408" s="159" t="s">
        <v>107</v>
      </c>
      <c r="V2408" s="155" t="s">
        <v>11379</v>
      </c>
      <c r="W2408" s="2">
        <v>700</v>
      </c>
      <c r="X2408" s="2"/>
      <c r="Y2408" s="2"/>
      <c r="Z2408" s="2"/>
      <c r="AA2408" s="2"/>
      <c r="AB2408" s="2"/>
      <c r="AC2408" s="2"/>
      <c r="AD2408" s="2"/>
      <c r="AE2408" s="2"/>
    </row>
    <row r="2409" spans="2:32">
      <c r="B2409" s="26">
        <v>3515</v>
      </c>
      <c r="F2409" s="149" t="s">
        <v>11424</v>
      </c>
      <c r="G2409" s="149"/>
      <c r="H2409" s="16" t="s">
        <v>440</v>
      </c>
      <c r="I2409" s="16"/>
      <c r="J2409" s="16"/>
      <c r="K2409" s="8" t="s">
        <v>11376</v>
      </c>
      <c r="L2409" s="8" t="s">
        <v>11376</v>
      </c>
      <c r="M2409" s="31" t="s">
        <v>11377</v>
      </c>
      <c r="N2409" s="17" t="s">
        <v>8338</v>
      </c>
      <c r="O2409" s="17"/>
      <c r="P2409" s="155" t="s">
        <v>7737</v>
      </c>
      <c r="Q2409" s="2" t="s">
        <v>8975</v>
      </c>
      <c r="R2409" s="202" t="s">
        <v>544</v>
      </c>
      <c r="S2409" s="159" t="s">
        <v>11425</v>
      </c>
      <c r="T2409" s="159">
        <v>4993</v>
      </c>
      <c r="U2409" s="159" t="s">
        <v>107</v>
      </c>
      <c r="V2409" s="155" t="s">
        <v>11379</v>
      </c>
      <c r="W2409" s="2">
        <v>700</v>
      </c>
      <c r="X2409" s="2"/>
      <c r="Y2409" s="2"/>
      <c r="Z2409" s="2"/>
      <c r="AA2409" s="2"/>
      <c r="AB2409" s="2"/>
      <c r="AC2409" s="2"/>
      <c r="AD2409" s="2"/>
      <c r="AE2409" s="2"/>
    </row>
    <row r="2410" spans="2:32">
      <c r="B2410" s="26">
        <v>3516</v>
      </c>
      <c r="F2410" s="149" t="s">
        <v>11426</v>
      </c>
      <c r="G2410" s="149"/>
      <c r="H2410" s="16" t="s">
        <v>440</v>
      </c>
      <c r="I2410" s="16"/>
      <c r="J2410" s="16"/>
      <c r="K2410" s="8" t="s">
        <v>11376</v>
      </c>
      <c r="L2410" s="8" t="s">
        <v>11376</v>
      </c>
      <c r="M2410" s="31" t="s">
        <v>11377</v>
      </c>
      <c r="N2410" s="8" t="s">
        <v>9743</v>
      </c>
      <c r="O2410" s="8"/>
      <c r="P2410" s="155" t="s">
        <v>7737</v>
      </c>
      <c r="Q2410" s="2" t="s">
        <v>8983</v>
      </c>
      <c r="R2410" s="202" t="s">
        <v>544</v>
      </c>
      <c r="S2410" s="159" t="s">
        <v>11427</v>
      </c>
      <c r="T2410" s="159">
        <v>4993</v>
      </c>
      <c r="U2410" s="159" t="s">
        <v>107</v>
      </c>
      <c r="V2410" s="155" t="s">
        <v>11379</v>
      </c>
      <c r="W2410" s="2">
        <v>700</v>
      </c>
      <c r="X2410" s="2"/>
      <c r="Y2410" s="2"/>
      <c r="Z2410" s="2"/>
      <c r="AA2410" s="2"/>
      <c r="AB2410" s="2"/>
      <c r="AC2410" s="2"/>
      <c r="AD2410" s="2"/>
      <c r="AE2410" s="2"/>
    </row>
    <row r="2411" spans="2:32">
      <c r="B2411" s="26">
        <v>3517</v>
      </c>
      <c r="F2411" s="149" t="s">
        <v>11428</v>
      </c>
      <c r="G2411" s="149"/>
      <c r="H2411" s="16" t="s">
        <v>440</v>
      </c>
      <c r="I2411" s="16"/>
      <c r="J2411" s="16"/>
      <c r="K2411" s="8" t="s">
        <v>11376</v>
      </c>
      <c r="L2411" s="8" t="s">
        <v>11376</v>
      </c>
      <c r="M2411" s="31" t="s">
        <v>11377</v>
      </c>
      <c r="N2411" s="8" t="s">
        <v>10471</v>
      </c>
      <c r="O2411" s="8"/>
      <c r="P2411" s="155" t="s">
        <v>7737</v>
      </c>
      <c r="Q2411" s="2" t="s">
        <v>8975</v>
      </c>
      <c r="R2411" s="202" t="s">
        <v>544</v>
      </c>
      <c r="S2411" s="159" t="s">
        <v>11429</v>
      </c>
      <c r="T2411" s="159">
        <v>4993</v>
      </c>
      <c r="U2411" s="159" t="s">
        <v>107</v>
      </c>
      <c r="V2411" s="155" t="s">
        <v>11379</v>
      </c>
      <c r="W2411" s="2">
        <v>700</v>
      </c>
      <c r="X2411" s="2"/>
      <c r="Y2411" s="2"/>
      <c r="Z2411" s="2"/>
      <c r="AA2411" s="2"/>
      <c r="AB2411" s="2"/>
      <c r="AC2411" s="2"/>
      <c r="AD2411" s="2"/>
      <c r="AE2411" s="2"/>
    </row>
    <row r="2412" spans="2:32">
      <c r="B2412" s="26">
        <v>3530</v>
      </c>
      <c r="F2412" s="149" t="s">
        <v>11430</v>
      </c>
      <c r="G2412" s="149"/>
      <c r="H2412" s="16" t="s">
        <v>440</v>
      </c>
      <c r="I2412" s="16"/>
      <c r="J2412" s="16"/>
      <c r="K2412" s="8" t="s">
        <v>11376</v>
      </c>
      <c r="L2412" s="8" t="s">
        <v>11376</v>
      </c>
      <c r="M2412" s="31" t="s">
        <v>11377</v>
      </c>
      <c r="N2412" s="17" t="s">
        <v>9465</v>
      </c>
      <c r="O2412" s="17"/>
      <c r="P2412" s="155" t="s">
        <v>11381</v>
      </c>
      <c r="Q2412" s="2" t="s">
        <v>11387</v>
      </c>
      <c r="R2412" s="202" t="s">
        <v>544</v>
      </c>
      <c r="S2412" s="159" t="s">
        <v>11431</v>
      </c>
      <c r="T2412" s="159">
        <v>4993</v>
      </c>
      <c r="U2412" s="159" t="s">
        <v>107</v>
      </c>
      <c r="V2412" s="155" t="s">
        <v>11379</v>
      </c>
      <c r="W2412" s="2">
        <v>700</v>
      </c>
      <c r="X2412" s="2"/>
      <c r="Y2412" s="2"/>
      <c r="Z2412" s="2"/>
      <c r="AA2412" s="2"/>
      <c r="AB2412" s="2"/>
      <c r="AC2412" s="2"/>
      <c r="AD2412" s="2"/>
      <c r="AE2412" s="2"/>
      <c r="AF2412" s="2"/>
    </row>
    <row r="2413" spans="2:32">
      <c r="B2413" s="26">
        <v>3531</v>
      </c>
      <c r="F2413" s="149" t="s">
        <v>11432</v>
      </c>
      <c r="G2413" s="149"/>
      <c r="H2413" s="16" t="s">
        <v>440</v>
      </c>
      <c r="I2413" s="16"/>
      <c r="J2413" s="16"/>
      <c r="K2413" s="8" t="s">
        <v>11376</v>
      </c>
      <c r="L2413" s="8" t="s">
        <v>11376</v>
      </c>
      <c r="M2413" s="31" t="s">
        <v>11377</v>
      </c>
      <c r="N2413" s="17" t="s">
        <v>8338</v>
      </c>
      <c r="O2413" s="17"/>
      <c r="P2413" s="155" t="s">
        <v>11381</v>
      </c>
      <c r="Q2413" s="2" t="s">
        <v>11398</v>
      </c>
      <c r="R2413" s="202" t="s">
        <v>544</v>
      </c>
      <c r="S2413" s="159" t="s">
        <v>11433</v>
      </c>
      <c r="T2413" s="159">
        <v>4993</v>
      </c>
      <c r="U2413" s="159" t="s">
        <v>107</v>
      </c>
      <c r="V2413" s="155" t="s">
        <v>11379</v>
      </c>
      <c r="W2413" s="2">
        <v>700</v>
      </c>
      <c r="X2413" s="2"/>
      <c r="Y2413" s="2"/>
      <c r="Z2413" s="2"/>
      <c r="AA2413" s="2"/>
      <c r="AB2413" s="2"/>
      <c r="AC2413" s="2"/>
      <c r="AD2413" s="2"/>
      <c r="AE2413" s="2"/>
      <c r="AF2413" s="2"/>
    </row>
    <row r="2414" spans="2:32">
      <c r="B2414" s="26">
        <v>3532</v>
      </c>
      <c r="F2414" s="149" t="s">
        <v>11434</v>
      </c>
      <c r="G2414" s="149"/>
      <c r="H2414" s="16" t="s">
        <v>440</v>
      </c>
      <c r="I2414" s="16"/>
      <c r="J2414" s="16"/>
      <c r="K2414" s="8" t="s">
        <v>11376</v>
      </c>
      <c r="L2414" s="8" t="s">
        <v>11376</v>
      </c>
      <c r="M2414" s="31" t="s">
        <v>11377</v>
      </c>
      <c r="N2414" s="8" t="s">
        <v>9743</v>
      </c>
      <c r="O2414" s="8"/>
      <c r="P2414" s="155" t="s">
        <v>11381</v>
      </c>
      <c r="Q2414" s="2" t="s">
        <v>11387</v>
      </c>
      <c r="R2414" s="202" t="s">
        <v>544</v>
      </c>
      <c r="S2414" s="159" t="s">
        <v>11435</v>
      </c>
      <c r="T2414" s="159">
        <v>4993</v>
      </c>
      <c r="U2414" s="159" t="s">
        <v>107</v>
      </c>
      <c r="V2414" s="155" t="s">
        <v>11379</v>
      </c>
      <c r="W2414" s="2">
        <v>700</v>
      </c>
      <c r="X2414" s="2"/>
      <c r="Y2414" s="2"/>
      <c r="Z2414" s="2"/>
      <c r="AA2414" s="2"/>
      <c r="AB2414" s="2"/>
      <c r="AC2414" s="2"/>
      <c r="AD2414" s="2"/>
      <c r="AE2414" s="2"/>
      <c r="AF2414" s="2"/>
    </row>
    <row r="2415" spans="2:32">
      <c r="B2415" s="26">
        <v>3533</v>
      </c>
      <c r="F2415" s="149" t="s">
        <v>11436</v>
      </c>
      <c r="G2415" s="149"/>
      <c r="H2415" s="16" t="s">
        <v>440</v>
      </c>
      <c r="I2415" s="16"/>
      <c r="J2415" s="16"/>
      <c r="K2415" s="8" t="s">
        <v>11376</v>
      </c>
      <c r="L2415" s="8" t="s">
        <v>11376</v>
      </c>
      <c r="M2415" s="31" t="s">
        <v>11377</v>
      </c>
      <c r="N2415" s="8" t="s">
        <v>10471</v>
      </c>
      <c r="O2415" s="8"/>
      <c r="P2415" s="155" t="s">
        <v>11381</v>
      </c>
      <c r="Q2415" s="2" t="s">
        <v>11398</v>
      </c>
      <c r="R2415" s="202" t="s">
        <v>544</v>
      </c>
      <c r="S2415" s="159" t="s">
        <v>11437</v>
      </c>
      <c r="T2415" s="159">
        <v>4993</v>
      </c>
      <c r="U2415" s="159" t="s">
        <v>107</v>
      </c>
      <c r="V2415" s="155" t="s">
        <v>11379</v>
      </c>
      <c r="W2415" s="2">
        <v>700</v>
      </c>
      <c r="X2415" s="2"/>
      <c r="Y2415" s="2"/>
      <c r="Z2415" s="2"/>
      <c r="AA2415" s="2"/>
      <c r="AB2415" s="2"/>
      <c r="AC2415" s="2"/>
      <c r="AD2415" s="2"/>
      <c r="AE2415" s="2"/>
      <c r="AF2415" s="2"/>
    </row>
    <row r="2416" spans="2:32">
      <c r="B2416" s="26">
        <v>4421</v>
      </c>
      <c r="F2416" s="149" t="s">
        <v>11438</v>
      </c>
      <c r="G2416" s="149"/>
      <c r="H2416" s="33" t="s">
        <v>481</v>
      </c>
      <c r="I2416" s="16"/>
      <c r="J2416" s="16"/>
      <c r="K2416" s="8" t="s">
        <v>11376</v>
      </c>
      <c r="L2416" s="8" t="s">
        <v>11376</v>
      </c>
      <c r="M2416" s="31" t="s">
        <v>11377</v>
      </c>
      <c r="N2416" s="2" t="s">
        <v>9465</v>
      </c>
      <c r="P2416" s="155" t="s">
        <v>7737</v>
      </c>
      <c r="Q2416" s="2" t="s">
        <v>8983</v>
      </c>
      <c r="R2416" s="2" t="s">
        <v>544</v>
      </c>
      <c r="S2416" s="159" t="s">
        <v>11385</v>
      </c>
      <c r="T2416" s="159">
        <v>4943</v>
      </c>
      <c r="U2416" s="159" t="s">
        <v>107</v>
      </c>
      <c r="V2416" s="155" t="s">
        <v>11379</v>
      </c>
      <c r="W2416" s="2">
        <v>700</v>
      </c>
      <c r="X2416" s="2"/>
      <c r="Y2416" s="2"/>
      <c r="Z2416" s="2"/>
      <c r="AA2416" s="2"/>
      <c r="AB2416" s="2"/>
      <c r="AC2416" s="2"/>
      <c r="AD2416" s="2"/>
      <c r="AE2416" s="2"/>
      <c r="AF2416" s="2"/>
    </row>
    <row r="2417" spans="2:34">
      <c r="B2417" s="26">
        <v>4633</v>
      </c>
      <c r="F2417" s="149" t="s">
        <v>11439</v>
      </c>
      <c r="G2417" s="149"/>
      <c r="H2417" s="33" t="s">
        <v>485</v>
      </c>
      <c r="I2417" s="16"/>
      <c r="J2417" s="16"/>
      <c r="K2417" s="8" t="s">
        <v>11376</v>
      </c>
      <c r="L2417" s="8" t="s">
        <v>11376</v>
      </c>
      <c r="M2417" s="31" t="s">
        <v>11377</v>
      </c>
      <c r="N2417" s="17" t="s">
        <v>9465</v>
      </c>
      <c r="O2417" s="17"/>
      <c r="P2417" s="155" t="s">
        <v>7737</v>
      </c>
      <c r="Q2417" s="2" t="s">
        <v>8983</v>
      </c>
      <c r="R2417" s="2" t="s">
        <v>544</v>
      </c>
      <c r="S2417" s="159" t="s">
        <v>11415</v>
      </c>
      <c r="T2417" s="159">
        <v>4943</v>
      </c>
      <c r="U2417" s="159" t="s">
        <v>107</v>
      </c>
      <c r="V2417" s="155" t="s">
        <v>11379</v>
      </c>
      <c r="W2417" s="2">
        <v>700</v>
      </c>
      <c r="X2417" s="2"/>
      <c r="Y2417" s="2"/>
      <c r="Z2417" s="2"/>
      <c r="AA2417" s="2"/>
      <c r="AB2417" s="2"/>
      <c r="AC2417" s="2"/>
      <c r="AD2417" s="2"/>
      <c r="AE2417" s="2"/>
      <c r="AF2417" s="2"/>
    </row>
    <row r="2418" spans="2:34">
      <c r="B2418" s="26">
        <v>4634</v>
      </c>
      <c r="F2418" s="149" t="s">
        <v>11440</v>
      </c>
      <c r="G2418" s="149"/>
      <c r="H2418" s="33" t="s">
        <v>485</v>
      </c>
      <c r="I2418" s="16"/>
      <c r="J2418" s="16"/>
      <c r="K2418" s="8" t="s">
        <v>11376</v>
      </c>
      <c r="L2418" s="8" t="s">
        <v>11376</v>
      </c>
      <c r="M2418" s="31" t="s">
        <v>11377</v>
      </c>
      <c r="N2418" s="8" t="s">
        <v>9743</v>
      </c>
      <c r="O2418" s="8"/>
      <c r="P2418" s="155" t="s">
        <v>7737</v>
      </c>
      <c r="Q2418" s="2" t="s">
        <v>8983</v>
      </c>
      <c r="R2418" s="2" t="s">
        <v>544</v>
      </c>
      <c r="S2418" s="159" t="s">
        <v>11417</v>
      </c>
      <c r="T2418" s="159">
        <v>4943</v>
      </c>
      <c r="U2418" s="159" t="s">
        <v>107</v>
      </c>
      <c r="V2418" s="155" t="s">
        <v>11379</v>
      </c>
      <c r="W2418" s="2">
        <v>700</v>
      </c>
      <c r="X2418" s="2"/>
      <c r="Y2418" s="2"/>
      <c r="Z2418" s="2"/>
      <c r="AA2418" s="2"/>
      <c r="AB2418" s="2"/>
      <c r="AC2418" s="2"/>
      <c r="AD2418" s="2"/>
      <c r="AE2418" s="2"/>
      <c r="AF2418" s="2"/>
    </row>
    <row r="2419" spans="2:34">
      <c r="B2419" s="26">
        <v>4651</v>
      </c>
      <c r="F2419" s="149" t="s">
        <v>11441</v>
      </c>
      <c r="G2419" s="149"/>
      <c r="H2419" s="33" t="s">
        <v>485</v>
      </c>
      <c r="I2419" s="16"/>
      <c r="J2419" s="16"/>
      <c r="K2419" s="8" t="s">
        <v>11376</v>
      </c>
      <c r="L2419" s="8" t="s">
        <v>11376</v>
      </c>
      <c r="M2419" s="31" t="s">
        <v>11377</v>
      </c>
      <c r="N2419" s="17" t="s">
        <v>9465</v>
      </c>
      <c r="O2419" s="17"/>
      <c r="P2419" s="155" t="s">
        <v>11381</v>
      </c>
      <c r="Q2419" s="2" t="s">
        <v>11387</v>
      </c>
      <c r="R2419" s="2" t="s">
        <v>544</v>
      </c>
      <c r="S2419" s="159" t="s">
        <v>11419</v>
      </c>
      <c r="T2419" s="159">
        <v>4943</v>
      </c>
      <c r="U2419" s="159" t="s">
        <v>107</v>
      </c>
      <c r="V2419" s="155" t="s">
        <v>11379</v>
      </c>
      <c r="W2419" s="2">
        <v>700</v>
      </c>
      <c r="X2419" s="2"/>
      <c r="Y2419" s="2"/>
      <c r="Z2419" s="2"/>
      <c r="AA2419" s="2"/>
      <c r="AB2419" s="2"/>
      <c r="AC2419" s="2"/>
      <c r="AD2419" s="2"/>
      <c r="AE2419" s="2"/>
      <c r="AF2419" s="2"/>
    </row>
    <row r="2420" spans="2:34">
      <c r="B2420" s="26">
        <v>4652</v>
      </c>
      <c r="F2420" s="149" t="s">
        <v>11442</v>
      </c>
      <c r="G2420" s="149"/>
      <c r="H2420" s="33" t="s">
        <v>485</v>
      </c>
      <c r="I2420" s="16"/>
      <c r="J2420" s="16"/>
      <c r="K2420" s="8" t="s">
        <v>11376</v>
      </c>
      <c r="L2420" s="8" t="s">
        <v>11376</v>
      </c>
      <c r="M2420" s="31" t="s">
        <v>11377</v>
      </c>
      <c r="N2420" s="8" t="s">
        <v>9743</v>
      </c>
      <c r="O2420" s="8"/>
      <c r="P2420" s="155" t="s">
        <v>11381</v>
      </c>
      <c r="Q2420" s="2" t="s">
        <v>11387</v>
      </c>
      <c r="R2420" s="2" t="s">
        <v>544</v>
      </c>
      <c r="S2420" s="159" t="s">
        <v>11421</v>
      </c>
      <c r="T2420" s="159">
        <v>4943</v>
      </c>
      <c r="U2420" s="159" t="s">
        <v>107</v>
      </c>
      <c r="V2420" s="155" t="s">
        <v>11379</v>
      </c>
      <c r="W2420" s="2">
        <v>700</v>
      </c>
      <c r="X2420" s="2"/>
      <c r="Y2420" s="2"/>
      <c r="Z2420" s="2"/>
      <c r="AA2420" s="2"/>
      <c r="AB2420" s="2"/>
      <c r="AC2420" s="2"/>
      <c r="AD2420" s="2"/>
      <c r="AE2420" s="2"/>
      <c r="AF2420" s="2"/>
    </row>
    <row r="2421" spans="2:34">
      <c r="F2421" t="s">
        <v>11443</v>
      </c>
      <c r="G2421"/>
      <c r="H2421" s="16"/>
      <c r="I2421" s="16"/>
      <c r="J2421" s="16"/>
      <c r="K2421" s="8"/>
      <c r="L2421" s="8"/>
      <c r="M2421" s="31"/>
      <c r="N2421" s="8"/>
      <c r="O2421" s="8"/>
      <c r="P2421" s="155"/>
      <c r="R2421" s="202"/>
      <c r="S2421" s="159"/>
      <c r="T2421" s="159" t="e">
        <v>#N/A</v>
      </c>
      <c r="U2421" s="159" t="e">
        <v>#N/A</v>
      </c>
      <c r="V2421" s="155"/>
      <c r="X2421" s="2"/>
      <c r="Y2421" s="2"/>
      <c r="Z2421" s="2"/>
      <c r="AA2421" s="2"/>
      <c r="AB2421" s="2"/>
      <c r="AC2421" s="2"/>
      <c r="AD2421" s="2"/>
      <c r="AE2421" s="2"/>
      <c r="AF2421" s="2"/>
    </row>
    <row r="2422" spans="2:34">
      <c r="B2422" s="26">
        <v>3015</v>
      </c>
      <c r="F2422" s="149" t="s">
        <v>11444</v>
      </c>
      <c r="G2422" s="149"/>
      <c r="H2422" s="16" t="s">
        <v>424</v>
      </c>
      <c r="I2422" s="16"/>
      <c r="J2422" s="16"/>
      <c r="K2422" s="8" t="s">
        <v>11376</v>
      </c>
      <c r="L2422" s="8" t="s">
        <v>11376</v>
      </c>
      <c r="M2422" s="31" t="s">
        <v>11377</v>
      </c>
      <c r="N2422" s="2" t="s">
        <v>8982</v>
      </c>
      <c r="P2422" s="155" t="s">
        <v>7706</v>
      </c>
      <c r="Q2422" s="2" t="s">
        <v>8955</v>
      </c>
      <c r="R2422" s="2" t="s">
        <v>544</v>
      </c>
      <c r="S2422" s="159" t="s">
        <v>11445</v>
      </c>
      <c r="T2422" s="159">
        <v>0</v>
      </c>
      <c r="U2422" s="159" t="s">
        <v>14326</v>
      </c>
      <c r="V2422" s="155" t="s">
        <v>11379</v>
      </c>
      <c r="W2422" s="2">
        <v>600</v>
      </c>
      <c r="X2422" s="2"/>
      <c r="Y2422" s="2"/>
      <c r="Z2422" s="2"/>
      <c r="AA2422" s="2"/>
      <c r="AB2422" s="2"/>
      <c r="AC2422" s="2"/>
      <c r="AD2422" s="2"/>
      <c r="AE2422" s="2"/>
      <c r="AF2422" s="2"/>
    </row>
    <row r="2423" spans="2:34">
      <c r="B2423" s="26">
        <v>3016</v>
      </c>
      <c r="F2423" s="149" t="s">
        <v>11446</v>
      </c>
      <c r="G2423" s="149"/>
      <c r="H2423" s="16" t="s">
        <v>424</v>
      </c>
      <c r="I2423" s="16"/>
      <c r="J2423" s="16"/>
      <c r="K2423" s="8" t="s">
        <v>11376</v>
      </c>
      <c r="L2423" s="8" t="s">
        <v>11376</v>
      </c>
      <c r="M2423" s="31" t="s">
        <v>11377</v>
      </c>
      <c r="N2423" s="2" t="s">
        <v>8986</v>
      </c>
      <c r="P2423" s="155" t="s">
        <v>7706</v>
      </c>
      <c r="Q2423" s="2" t="s">
        <v>8955</v>
      </c>
      <c r="R2423" s="2" t="s">
        <v>544</v>
      </c>
      <c r="S2423" s="159" t="s">
        <v>11447</v>
      </c>
      <c r="T2423" s="159">
        <v>0</v>
      </c>
      <c r="U2423" s="159" t="s">
        <v>14326</v>
      </c>
      <c r="V2423" s="155" t="s">
        <v>11379</v>
      </c>
      <c r="W2423" s="2">
        <v>600</v>
      </c>
      <c r="X2423" s="2"/>
      <c r="Y2423" s="2"/>
      <c r="Z2423" s="2"/>
      <c r="AA2423" s="2"/>
      <c r="AB2423" s="2"/>
      <c r="AC2423" s="2"/>
      <c r="AD2423" s="2"/>
      <c r="AE2423" s="2"/>
      <c r="AF2423" s="2"/>
    </row>
    <row r="2424" spans="2:34">
      <c r="B2424" s="26">
        <v>3029</v>
      </c>
      <c r="F2424" s="149" t="s">
        <v>11448</v>
      </c>
      <c r="G2424" s="149"/>
      <c r="H2424" s="16" t="s">
        <v>424</v>
      </c>
      <c r="I2424" s="16"/>
      <c r="J2424" s="16"/>
      <c r="K2424" s="8" t="s">
        <v>11376</v>
      </c>
      <c r="L2424" s="8" t="s">
        <v>11376</v>
      </c>
      <c r="M2424" s="31" t="s">
        <v>11377</v>
      </c>
      <c r="N2424" s="2" t="s">
        <v>8982</v>
      </c>
      <c r="P2424" s="155" t="s">
        <v>7737</v>
      </c>
      <c r="Q2424" s="2" t="s">
        <v>8983</v>
      </c>
      <c r="R2424" s="2" t="s">
        <v>544</v>
      </c>
      <c r="S2424" s="159" t="s">
        <v>11449</v>
      </c>
      <c r="T2424" s="159">
        <v>4539</v>
      </c>
      <c r="U2424" s="159" t="s">
        <v>107</v>
      </c>
      <c r="V2424" s="155" t="s">
        <v>11379</v>
      </c>
      <c r="W2424" s="2">
        <v>600</v>
      </c>
      <c r="X2424" s="2"/>
      <c r="Y2424" s="2"/>
      <c r="Z2424" s="2"/>
      <c r="AA2424" s="2"/>
      <c r="AB2424" s="2"/>
      <c r="AC2424" s="2"/>
      <c r="AD2424" s="2"/>
      <c r="AE2424" s="2"/>
      <c r="AF2424" s="2"/>
    </row>
    <row r="2425" spans="2:34">
      <c r="B2425" s="26">
        <v>3030</v>
      </c>
      <c r="F2425" s="149" t="s">
        <v>11450</v>
      </c>
      <c r="G2425" s="149"/>
      <c r="H2425" s="16" t="s">
        <v>424</v>
      </c>
      <c r="I2425" s="16"/>
      <c r="J2425" s="16"/>
      <c r="K2425" s="8" t="s">
        <v>11376</v>
      </c>
      <c r="L2425" s="8" t="s">
        <v>11376</v>
      </c>
      <c r="M2425" s="31" t="s">
        <v>11377</v>
      </c>
      <c r="N2425" s="2" t="s">
        <v>8986</v>
      </c>
      <c r="P2425" s="155" t="s">
        <v>7737</v>
      </c>
      <c r="Q2425" s="2" t="s">
        <v>8983</v>
      </c>
      <c r="R2425" s="2" t="s">
        <v>544</v>
      </c>
      <c r="S2425" s="159" t="s">
        <v>11451</v>
      </c>
      <c r="T2425" s="159">
        <v>4539</v>
      </c>
      <c r="U2425" s="159" t="s">
        <v>107</v>
      </c>
      <c r="V2425" s="155" t="s">
        <v>11379</v>
      </c>
      <c r="W2425" s="2">
        <v>600</v>
      </c>
      <c r="X2425" s="2"/>
      <c r="Y2425" s="2"/>
      <c r="Z2425" s="2"/>
      <c r="AA2425" s="2"/>
      <c r="AB2425" s="2"/>
      <c r="AC2425" s="2"/>
      <c r="AD2425" s="2"/>
      <c r="AE2425" s="2"/>
      <c r="AF2425" s="2"/>
    </row>
    <row r="2426" spans="2:34">
      <c r="B2426" s="26">
        <v>3048</v>
      </c>
      <c r="F2426" s="149" t="s">
        <v>11452</v>
      </c>
      <c r="G2426" s="149"/>
      <c r="H2426" s="16" t="s">
        <v>424</v>
      </c>
      <c r="I2426" s="16"/>
      <c r="J2426" s="16"/>
      <c r="K2426" s="8" t="s">
        <v>11376</v>
      </c>
      <c r="L2426" s="8" t="s">
        <v>11376</v>
      </c>
      <c r="M2426" s="31" t="s">
        <v>11377</v>
      </c>
      <c r="N2426" s="2" t="s">
        <v>8982</v>
      </c>
      <c r="P2426" s="155" t="s">
        <v>11381</v>
      </c>
      <c r="Q2426" s="2" t="s">
        <v>11387</v>
      </c>
      <c r="R2426" s="2" t="s">
        <v>544</v>
      </c>
      <c r="S2426" s="159" t="s">
        <v>11453</v>
      </c>
      <c r="T2426" s="159">
        <v>4539</v>
      </c>
      <c r="U2426" s="159" t="s">
        <v>107</v>
      </c>
      <c r="V2426" s="155" t="s">
        <v>11379</v>
      </c>
      <c r="W2426" s="2">
        <v>600</v>
      </c>
      <c r="X2426" s="2"/>
      <c r="Y2426" s="2"/>
      <c r="Z2426" s="2"/>
      <c r="AA2426" s="2"/>
      <c r="AB2426" s="2"/>
      <c r="AC2426" s="2"/>
      <c r="AD2426" s="2"/>
      <c r="AE2426" s="2"/>
      <c r="AF2426" s="2"/>
      <c r="AG2426" s="2"/>
      <c r="AH2426" s="2"/>
    </row>
    <row r="2427" spans="2:34">
      <c r="B2427" s="26">
        <v>3049</v>
      </c>
      <c r="F2427" s="149" t="s">
        <v>11454</v>
      </c>
      <c r="G2427" s="149"/>
      <c r="H2427" s="16" t="s">
        <v>424</v>
      </c>
      <c r="I2427" s="16"/>
      <c r="J2427" s="16"/>
      <c r="K2427" s="8" t="s">
        <v>11376</v>
      </c>
      <c r="L2427" s="8" t="s">
        <v>11376</v>
      </c>
      <c r="M2427" s="31" t="s">
        <v>11377</v>
      </c>
      <c r="N2427" s="2" t="s">
        <v>8986</v>
      </c>
      <c r="P2427" s="155" t="s">
        <v>11381</v>
      </c>
      <c r="Q2427" s="2" t="s">
        <v>11387</v>
      </c>
      <c r="R2427" s="2" t="s">
        <v>544</v>
      </c>
      <c r="S2427" s="159" t="s">
        <v>11455</v>
      </c>
      <c r="T2427" s="159">
        <v>4539</v>
      </c>
      <c r="U2427" s="159" t="s">
        <v>107</v>
      </c>
      <c r="V2427" s="155" t="s">
        <v>11379</v>
      </c>
      <c r="W2427" s="2">
        <v>600</v>
      </c>
      <c r="X2427" s="2"/>
      <c r="Y2427" s="2"/>
      <c r="Z2427" s="2"/>
      <c r="AA2427" s="2"/>
      <c r="AB2427" s="2"/>
      <c r="AC2427" s="2"/>
      <c r="AD2427" s="2"/>
      <c r="AE2427" s="2"/>
      <c r="AF2427" s="2"/>
      <c r="AG2427" s="2"/>
      <c r="AH2427" s="2"/>
    </row>
    <row r="2428" spans="2:34" ht="12" customHeight="1">
      <c r="R2428" s="24"/>
      <c r="S2428" s="24"/>
      <c r="T2428" s="24"/>
      <c r="U2428" s="24"/>
    </row>
    <row r="2429" spans="2:34" ht="12" customHeight="1">
      <c r="F2429"/>
      <c r="G2429"/>
      <c r="H2429"/>
      <c r="I2429"/>
      <c r="J2429"/>
      <c r="K2429"/>
      <c r="L2429"/>
      <c r="M2429"/>
      <c r="N2429" s="200"/>
      <c r="O2429"/>
      <c r="P2429"/>
      <c r="Q2429"/>
      <c r="R2429" s="200"/>
      <c r="S2429" s="24"/>
      <c r="T2429" s="24"/>
      <c r="U2429" s="24"/>
    </row>
    <row r="2430" spans="2:34" ht="12" customHeight="1">
      <c r="F2430"/>
      <c r="G2430"/>
      <c r="H2430"/>
      <c r="I2430"/>
      <c r="J2430"/>
      <c r="K2430"/>
      <c r="L2430"/>
      <c r="M2430"/>
      <c r="N2430"/>
      <c r="O2430"/>
      <c r="P2430"/>
      <c r="Q2430"/>
      <c r="R2430"/>
      <c r="S2430" s="24"/>
      <c r="T2430" s="24"/>
      <c r="U2430" s="24"/>
    </row>
    <row r="2431" spans="2:34" ht="12" customHeight="1">
      <c r="F2431"/>
      <c r="G2431"/>
      <c r="H2431"/>
      <c r="I2431"/>
      <c r="J2431"/>
      <c r="K2431"/>
      <c r="L2431"/>
      <c r="M2431"/>
      <c r="N2431"/>
      <c r="O2431"/>
      <c r="P2431"/>
      <c r="Q2431"/>
      <c r="R2431"/>
      <c r="S2431" s="24"/>
      <c r="T2431" s="24"/>
      <c r="U2431" s="24"/>
    </row>
    <row r="2432" spans="2:34" ht="12" customHeight="1">
      <c r="F2432"/>
      <c r="G2432"/>
      <c r="H2432"/>
      <c r="I2432"/>
      <c r="J2432"/>
      <c r="K2432"/>
      <c r="L2432"/>
      <c r="M2432"/>
      <c r="N2432"/>
      <c r="O2432"/>
      <c r="P2432"/>
      <c r="Q2432"/>
      <c r="R2432"/>
      <c r="S2432" s="24"/>
      <c r="T2432" s="24"/>
      <c r="U2432" s="24"/>
    </row>
    <row r="2433" spans="6:21" ht="12" customHeight="1">
      <c r="F2433"/>
      <c r="G2433"/>
      <c r="H2433"/>
      <c r="I2433"/>
      <c r="J2433"/>
      <c r="K2433"/>
      <c r="L2433"/>
      <c r="M2433"/>
      <c r="N2433"/>
      <c r="O2433"/>
      <c r="P2433"/>
      <c r="Q2433"/>
      <c r="R2433"/>
      <c r="S2433" s="24"/>
      <c r="T2433" s="24"/>
      <c r="U2433" s="24"/>
    </row>
    <row r="2434" spans="6:21" ht="12" customHeight="1">
      <c r="R2434" s="24"/>
      <c r="S2434" s="24"/>
      <c r="T2434" s="24"/>
      <c r="U2434" s="24"/>
    </row>
    <row r="2435" spans="6:21" ht="12" customHeight="1">
      <c r="R2435" s="24"/>
      <c r="S2435" s="24"/>
      <c r="T2435" s="24"/>
      <c r="U2435" s="24"/>
    </row>
    <row r="2436" spans="6:21" ht="12" customHeight="1">
      <c r="R2436" s="24"/>
      <c r="S2436" s="24"/>
      <c r="T2436" s="24"/>
      <c r="U2436" s="24"/>
    </row>
    <row r="2437" spans="6:21" ht="12" customHeight="1">
      <c r="R2437" s="24"/>
      <c r="S2437" s="24"/>
      <c r="T2437" s="24"/>
      <c r="U2437" s="24"/>
    </row>
    <row r="2438" spans="6:21">
      <c r="R2438" s="24"/>
      <c r="S2438" s="24"/>
      <c r="T2438" s="24"/>
      <c r="U2438" s="24"/>
    </row>
    <row r="2439" spans="6:21">
      <c r="R2439" s="24"/>
      <c r="S2439" s="24"/>
      <c r="T2439" s="24"/>
      <c r="U2439" s="24"/>
    </row>
    <row r="2440" spans="6:21" ht="12" customHeight="1">
      <c r="R2440" s="24"/>
      <c r="S2440" s="24"/>
      <c r="T2440" s="24"/>
      <c r="U2440" s="24"/>
    </row>
    <row r="2441" spans="6:21">
      <c r="R2441" s="24"/>
      <c r="S2441" s="24"/>
      <c r="T2441" s="24"/>
      <c r="U2441" s="24"/>
    </row>
    <row r="2442" spans="6:21">
      <c r="R2442" s="24"/>
      <c r="S2442" s="24"/>
      <c r="T2442" s="24"/>
      <c r="U2442" s="24"/>
    </row>
    <row r="2443" spans="6:21">
      <c r="R2443" s="24"/>
      <c r="S2443" s="24"/>
      <c r="T2443" s="24"/>
      <c r="U2443" s="24"/>
    </row>
    <row r="2444" spans="6:21">
      <c r="R2444" s="24"/>
      <c r="S2444" s="24"/>
      <c r="T2444" s="24"/>
      <c r="U2444" s="24"/>
    </row>
    <row r="2445" spans="6:21">
      <c r="R2445" s="24"/>
      <c r="S2445" s="24"/>
      <c r="T2445" s="24"/>
      <c r="U2445" s="24"/>
    </row>
    <row r="2446" spans="6:21">
      <c r="R2446" s="24"/>
      <c r="S2446" s="24"/>
      <c r="T2446" s="24"/>
      <c r="U2446" s="24"/>
    </row>
    <row r="2447" spans="6:21">
      <c r="R2447" s="24"/>
      <c r="S2447" s="24"/>
      <c r="T2447" s="24"/>
      <c r="U2447" s="24"/>
    </row>
    <row r="2448" spans="6:21">
      <c r="R2448" s="24"/>
      <c r="S2448" s="24"/>
      <c r="T2448" s="24"/>
      <c r="U2448" s="24"/>
    </row>
    <row r="2449" spans="19:21">
      <c r="S2449" s="24"/>
      <c r="T2449" s="24"/>
      <c r="U2449" s="24"/>
    </row>
    <row r="2450" spans="19:21">
      <c r="S2450" s="24"/>
      <c r="T2450" s="24"/>
      <c r="U2450" s="24"/>
    </row>
    <row r="2451" spans="19:21">
      <c r="S2451" s="24"/>
      <c r="T2451" s="24"/>
      <c r="U2451" s="24"/>
    </row>
    <row r="2452" spans="19:21">
      <c r="S2452" s="24"/>
      <c r="T2452" s="24"/>
      <c r="U2452" s="24"/>
    </row>
    <row r="2453" spans="19:21">
      <c r="S2453" s="24"/>
      <c r="T2453" s="24"/>
      <c r="U2453" s="24"/>
    </row>
    <row r="2454" spans="19:21">
      <c r="S2454" s="24"/>
      <c r="T2454" s="24"/>
      <c r="U2454" s="24"/>
    </row>
    <row r="2455" spans="19:21">
      <c r="S2455" s="24"/>
      <c r="T2455" s="24"/>
      <c r="U2455" s="24"/>
    </row>
    <row r="2456" spans="19:21">
      <c r="S2456" s="24"/>
      <c r="T2456" s="24"/>
      <c r="U2456" s="24"/>
    </row>
    <row r="2457" spans="19:21">
      <c r="S2457" s="24"/>
      <c r="T2457" s="24"/>
      <c r="U2457" s="24"/>
    </row>
    <row r="2458" spans="19:21">
      <c r="S2458" s="24"/>
      <c r="T2458" s="24"/>
      <c r="U2458" s="24"/>
    </row>
    <row r="2459" spans="19:21">
      <c r="S2459" s="24"/>
      <c r="T2459" s="24"/>
      <c r="U2459" s="24"/>
    </row>
    <row r="2460" spans="19:21">
      <c r="S2460" s="24"/>
      <c r="T2460" s="24"/>
      <c r="U2460" s="24"/>
    </row>
    <row r="2461" spans="19:21">
      <c r="S2461" s="24"/>
      <c r="T2461" s="24"/>
      <c r="U2461" s="24"/>
    </row>
    <row r="2462" spans="19:21">
      <c r="S2462" s="24"/>
      <c r="T2462" s="24"/>
      <c r="U2462" s="24"/>
    </row>
    <row r="2463" spans="19:21">
      <c r="S2463" s="24"/>
      <c r="T2463" s="24"/>
      <c r="U2463" s="24"/>
    </row>
    <row r="2464" spans="19:21">
      <c r="S2464" s="24"/>
      <c r="T2464" s="24"/>
      <c r="U2464" s="24"/>
    </row>
    <row r="2465" spans="19:21">
      <c r="S2465" s="24"/>
      <c r="T2465" s="24"/>
      <c r="U2465" s="24"/>
    </row>
    <row r="2466" spans="19:21">
      <c r="S2466" s="24"/>
      <c r="T2466" s="24"/>
      <c r="U2466" s="24"/>
    </row>
    <row r="2467" spans="19:21">
      <c r="S2467" s="24"/>
      <c r="T2467" s="24"/>
      <c r="U2467" s="24"/>
    </row>
    <row r="2468" spans="19:21">
      <c r="S2468" s="24"/>
      <c r="T2468" s="24"/>
      <c r="U2468" s="24"/>
    </row>
    <row r="2469" spans="19:21">
      <c r="S2469" s="24"/>
      <c r="T2469" s="24"/>
      <c r="U2469" s="24"/>
    </row>
    <row r="2470" spans="19:21">
      <c r="S2470" s="24"/>
      <c r="T2470" s="24"/>
      <c r="U2470" s="24"/>
    </row>
    <row r="2471" spans="19:21">
      <c r="S2471" s="24"/>
      <c r="T2471" s="24"/>
      <c r="U2471" s="24"/>
    </row>
    <row r="2472" spans="19:21">
      <c r="S2472" s="24"/>
      <c r="T2472" s="24"/>
      <c r="U2472" s="24"/>
    </row>
    <row r="2473" spans="19:21">
      <c r="S2473" s="24"/>
      <c r="T2473" s="24"/>
      <c r="U2473" s="24"/>
    </row>
    <row r="2474" spans="19:21">
      <c r="S2474" s="24"/>
      <c r="T2474" s="24"/>
      <c r="U2474" s="24"/>
    </row>
    <row r="2475" spans="19:21">
      <c r="S2475" s="24"/>
      <c r="T2475" s="24"/>
      <c r="U2475" s="24"/>
    </row>
    <row r="2476" spans="19:21">
      <c r="S2476" s="24"/>
      <c r="T2476" s="24"/>
      <c r="U2476" s="24"/>
    </row>
    <row r="2477" spans="19:21">
      <c r="S2477" s="24"/>
      <c r="T2477" s="24"/>
      <c r="U2477" s="24"/>
    </row>
    <row r="2478" spans="19:21">
      <c r="S2478" s="24"/>
      <c r="T2478" s="24"/>
      <c r="U2478" s="24"/>
    </row>
    <row r="2479" spans="19:21">
      <c r="S2479" s="24"/>
      <c r="T2479" s="24"/>
      <c r="U2479" s="24"/>
    </row>
    <row r="2480" spans="19:21">
      <c r="S2480" s="24"/>
      <c r="T2480" s="24"/>
      <c r="U2480" s="24"/>
    </row>
    <row r="2481" spans="19:21">
      <c r="S2481" s="24"/>
      <c r="T2481" s="24"/>
      <c r="U2481" s="24"/>
    </row>
    <row r="2482" spans="19:21">
      <c r="S2482" s="24"/>
      <c r="T2482" s="24"/>
      <c r="U2482" s="24"/>
    </row>
    <row r="2483" spans="19:21">
      <c r="S2483" s="24"/>
      <c r="T2483" s="24"/>
      <c r="U2483" s="24"/>
    </row>
    <row r="2484" spans="19:21">
      <c r="S2484" s="24"/>
      <c r="T2484" s="24"/>
      <c r="U2484" s="24"/>
    </row>
    <row r="2485" spans="19:21">
      <c r="S2485" s="24"/>
      <c r="T2485" s="24"/>
      <c r="U2485" s="24"/>
    </row>
    <row r="2486" spans="19:21">
      <c r="S2486" s="24"/>
      <c r="T2486" s="24"/>
      <c r="U2486" s="24"/>
    </row>
    <row r="2487" spans="19:21">
      <c r="S2487" s="24"/>
      <c r="T2487" s="24"/>
      <c r="U2487" s="24"/>
    </row>
    <row r="2488" spans="19:21">
      <c r="S2488" s="24"/>
      <c r="T2488" s="24"/>
      <c r="U2488" s="24"/>
    </row>
    <row r="2489" spans="19:21">
      <c r="S2489" s="24"/>
      <c r="T2489" s="24"/>
      <c r="U2489" s="24"/>
    </row>
    <row r="2490" spans="19:21">
      <c r="S2490" s="24"/>
      <c r="T2490" s="24"/>
      <c r="U2490" s="24"/>
    </row>
    <row r="2491" spans="19:21">
      <c r="S2491" s="24"/>
      <c r="T2491" s="24"/>
      <c r="U2491" s="24"/>
    </row>
    <row r="2492" spans="19:21">
      <c r="S2492" s="24"/>
      <c r="T2492" s="24"/>
      <c r="U2492" s="24"/>
    </row>
    <row r="2493" spans="19:21">
      <c r="S2493" s="24"/>
      <c r="T2493" s="24"/>
      <c r="U2493" s="24"/>
    </row>
    <row r="2494" spans="19:21">
      <c r="S2494" s="24"/>
      <c r="T2494" s="24"/>
      <c r="U2494" s="24"/>
    </row>
    <row r="2495" spans="19:21">
      <c r="S2495" s="24"/>
      <c r="T2495" s="24"/>
      <c r="U2495" s="24"/>
    </row>
    <row r="2496" spans="19:21">
      <c r="S2496" s="24"/>
      <c r="T2496" s="24"/>
      <c r="U2496" s="24"/>
    </row>
    <row r="2497" spans="19:21">
      <c r="S2497" s="24"/>
      <c r="T2497" s="24"/>
      <c r="U2497" s="24"/>
    </row>
    <row r="2498" spans="19:21">
      <c r="S2498" s="24"/>
      <c r="T2498" s="24"/>
      <c r="U2498" s="24"/>
    </row>
    <row r="2499" spans="19:21">
      <c r="S2499" s="24"/>
      <c r="T2499" s="24"/>
      <c r="U2499" s="24"/>
    </row>
    <row r="2500" spans="19:21">
      <c r="S2500" s="24"/>
      <c r="T2500" s="24"/>
      <c r="U2500" s="24"/>
    </row>
    <row r="2501" spans="19:21">
      <c r="S2501" s="24"/>
      <c r="T2501" s="24"/>
      <c r="U2501" s="24"/>
    </row>
    <row r="2502" spans="19:21">
      <c r="S2502" s="24"/>
      <c r="T2502" s="24"/>
      <c r="U2502" s="24"/>
    </row>
    <row r="2503" spans="19:21">
      <c r="S2503" s="24"/>
      <c r="T2503" s="24"/>
      <c r="U2503" s="24"/>
    </row>
    <row r="2504" spans="19:21">
      <c r="S2504" s="24"/>
      <c r="T2504" s="24"/>
      <c r="U2504" s="24"/>
    </row>
    <row r="2505" spans="19:21">
      <c r="S2505" s="24"/>
      <c r="T2505" s="24"/>
      <c r="U2505" s="24"/>
    </row>
    <row r="2506" spans="19:21">
      <c r="S2506" s="24"/>
      <c r="T2506" s="24"/>
      <c r="U2506" s="24"/>
    </row>
    <row r="2507" spans="19:21">
      <c r="S2507" s="24"/>
      <c r="T2507" s="24"/>
      <c r="U2507" s="24"/>
    </row>
    <row r="2508" spans="19:21">
      <c r="S2508" s="24"/>
      <c r="T2508" s="24"/>
      <c r="U2508" s="24"/>
    </row>
    <row r="2509" spans="19:21">
      <c r="S2509" s="24"/>
      <c r="T2509" s="24"/>
      <c r="U2509" s="24"/>
    </row>
    <row r="2510" spans="19:21">
      <c r="S2510" s="24"/>
      <c r="T2510" s="24"/>
      <c r="U2510" s="24"/>
    </row>
    <row r="2511" spans="19:21">
      <c r="S2511" s="24"/>
      <c r="T2511" s="24"/>
      <c r="U2511" s="24"/>
    </row>
    <row r="2512" spans="19:21">
      <c r="S2512" s="24"/>
      <c r="T2512" s="24"/>
      <c r="U2512" s="24"/>
    </row>
    <row r="2513" spans="19:21">
      <c r="S2513" s="24"/>
      <c r="T2513" s="24"/>
      <c r="U2513" s="24"/>
    </row>
    <row r="2514" spans="19:21">
      <c r="S2514" s="24"/>
      <c r="T2514" s="24"/>
      <c r="U2514" s="24"/>
    </row>
    <row r="2515" spans="19:21">
      <c r="S2515" s="24"/>
      <c r="T2515" s="24"/>
      <c r="U2515" s="24"/>
    </row>
    <row r="2516" spans="19:21">
      <c r="S2516" s="24"/>
      <c r="T2516" s="24"/>
      <c r="U2516" s="24"/>
    </row>
    <row r="2517" spans="19:21">
      <c r="S2517" s="24"/>
      <c r="T2517" s="24"/>
      <c r="U2517" s="24"/>
    </row>
    <row r="2518" spans="19:21">
      <c r="S2518" s="24"/>
      <c r="T2518" s="24"/>
      <c r="U2518" s="24"/>
    </row>
    <row r="2519" spans="19:21">
      <c r="S2519" s="24"/>
      <c r="T2519" s="24"/>
      <c r="U2519" s="24"/>
    </row>
    <row r="2520" spans="19:21">
      <c r="S2520" s="24"/>
      <c r="T2520" s="24"/>
      <c r="U2520" s="24"/>
    </row>
    <row r="2521" spans="19:21">
      <c r="S2521" s="24"/>
      <c r="T2521" s="24"/>
      <c r="U2521" s="24"/>
    </row>
    <row r="2522" spans="19:21">
      <c r="S2522" s="24"/>
      <c r="T2522" s="24"/>
      <c r="U2522" s="24"/>
    </row>
    <row r="2523" spans="19:21">
      <c r="S2523" s="24"/>
      <c r="T2523" s="24"/>
      <c r="U2523" s="24"/>
    </row>
    <row r="2524" spans="19:21">
      <c r="S2524" s="24"/>
      <c r="T2524" s="24"/>
      <c r="U2524" s="24"/>
    </row>
    <row r="2525" spans="19:21">
      <c r="S2525" s="24"/>
      <c r="T2525" s="24"/>
      <c r="U2525" s="24"/>
    </row>
    <row r="2526" spans="19:21">
      <c r="S2526" s="24"/>
      <c r="T2526" s="24"/>
      <c r="U2526" s="24"/>
    </row>
    <row r="2527" spans="19:21">
      <c r="S2527" s="24"/>
      <c r="T2527" s="24"/>
      <c r="U2527" s="24"/>
    </row>
    <row r="2528" spans="19:21">
      <c r="S2528" s="24"/>
      <c r="T2528" s="24"/>
      <c r="U2528" s="24"/>
    </row>
    <row r="2529" spans="19:21">
      <c r="S2529" s="24"/>
      <c r="T2529" s="24"/>
      <c r="U2529" s="24"/>
    </row>
    <row r="2530" spans="19:21">
      <c r="S2530" s="24"/>
      <c r="T2530" s="24"/>
      <c r="U2530" s="24"/>
    </row>
    <row r="2531" spans="19:21">
      <c r="S2531" s="24"/>
      <c r="T2531" s="24"/>
      <c r="U2531" s="24"/>
    </row>
    <row r="2532" spans="19:21">
      <c r="S2532" s="24"/>
      <c r="T2532" s="24"/>
      <c r="U2532" s="24"/>
    </row>
    <row r="2533" spans="19:21">
      <c r="S2533" s="24"/>
      <c r="T2533" s="24"/>
      <c r="U2533" s="24"/>
    </row>
    <row r="2534" spans="19:21">
      <c r="S2534" s="24"/>
      <c r="T2534" s="24"/>
      <c r="U2534" s="24"/>
    </row>
    <row r="2535" spans="19:21">
      <c r="S2535" s="24"/>
      <c r="T2535" s="24"/>
      <c r="U2535" s="24"/>
    </row>
    <row r="2536" spans="19:21">
      <c r="S2536" s="24"/>
      <c r="T2536" s="24"/>
      <c r="U2536" s="24"/>
    </row>
    <row r="2537" spans="19:21">
      <c r="S2537" s="24"/>
      <c r="T2537" s="24"/>
      <c r="U2537" s="24"/>
    </row>
    <row r="2538" spans="19:21">
      <c r="S2538" s="24"/>
      <c r="T2538" s="24"/>
      <c r="U2538" s="24"/>
    </row>
    <row r="2539" spans="19:21">
      <c r="S2539" s="24"/>
      <c r="T2539" s="24"/>
      <c r="U2539" s="24"/>
    </row>
    <row r="2540" spans="19:21">
      <c r="S2540" s="24"/>
      <c r="T2540" s="24"/>
      <c r="U2540" s="24"/>
    </row>
    <row r="2541" spans="19:21">
      <c r="S2541" s="24"/>
      <c r="T2541" s="24"/>
      <c r="U2541" s="24"/>
    </row>
    <row r="2542" spans="19:21">
      <c r="S2542" s="24"/>
      <c r="T2542" s="24"/>
      <c r="U2542" s="24"/>
    </row>
    <row r="2543" spans="19:21">
      <c r="S2543" s="24"/>
      <c r="T2543" s="24"/>
      <c r="U2543" s="24"/>
    </row>
    <row r="2544" spans="19:21">
      <c r="S2544" s="24"/>
      <c r="T2544" s="24"/>
      <c r="U2544" s="24"/>
    </row>
    <row r="2545" spans="19:21">
      <c r="S2545" s="24"/>
      <c r="T2545" s="24"/>
      <c r="U2545" s="24"/>
    </row>
    <row r="2546" spans="19:21">
      <c r="S2546" s="24"/>
      <c r="T2546" s="24"/>
      <c r="U2546" s="24"/>
    </row>
    <row r="2547" spans="19:21">
      <c r="S2547" s="24"/>
      <c r="T2547" s="24"/>
      <c r="U2547" s="24"/>
    </row>
    <row r="2548" spans="19:21">
      <c r="S2548" s="24"/>
      <c r="T2548" s="24"/>
      <c r="U2548" s="24"/>
    </row>
    <row r="2549" spans="19:21">
      <c r="S2549" s="24"/>
      <c r="T2549" s="24"/>
      <c r="U2549" s="24"/>
    </row>
    <row r="2550" spans="19:21">
      <c r="S2550" s="24"/>
      <c r="T2550" s="24"/>
      <c r="U2550" s="24"/>
    </row>
    <row r="2551" spans="19:21">
      <c r="S2551" s="24"/>
      <c r="T2551" s="24"/>
      <c r="U2551" s="24"/>
    </row>
    <row r="2552" spans="19:21">
      <c r="S2552" s="24"/>
      <c r="T2552" s="24"/>
      <c r="U2552" s="24"/>
    </row>
    <row r="2553" spans="19:21">
      <c r="S2553" s="24"/>
      <c r="T2553" s="24"/>
      <c r="U2553" s="24"/>
    </row>
    <row r="2554" spans="19:21">
      <c r="S2554" s="24"/>
      <c r="T2554" s="24"/>
      <c r="U2554" s="24"/>
    </row>
    <row r="2555" spans="19:21">
      <c r="S2555" s="24"/>
      <c r="T2555" s="24"/>
      <c r="U2555" s="24"/>
    </row>
    <row r="2556" spans="19:21">
      <c r="S2556" s="24"/>
      <c r="T2556" s="24"/>
      <c r="U2556" s="24"/>
    </row>
    <row r="2557" spans="19:21">
      <c r="S2557" s="24"/>
      <c r="T2557" s="24"/>
      <c r="U2557" s="24"/>
    </row>
    <row r="2558" spans="19:21">
      <c r="S2558" s="24"/>
      <c r="T2558" s="24"/>
      <c r="U2558" s="24"/>
    </row>
    <row r="2559" spans="19:21">
      <c r="S2559" s="24"/>
      <c r="T2559" s="24"/>
      <c r="U2559" s="24"/>
    </row>
    <row r="2560" spans="19:21">
      <c r="S2560" s="24"/>
      <c r="T2560" s="24"/>
      <c r="U2560" s="24"/>
    </row>
    <row r="2561" spans="19:21">
      <c r="S2561" s="24"/>
      <c r="T2561" s="24"/>
      <c r="U2561" s="24"/>
    </row>
    <row r="2562" spans="19:21">
      <c r="S2562" s="24"/>
      <c r="T2562" s="24"/>
      <c r="U2562" s="24"/>
    </row>
    <row r="2563" spans="19:21">
      <c r="S2563" s="24"/>
      <c r="T2563" s="24"/>
      <c r="U2563" s="24"/>
    </row>
    <row r="2564" spans="19:21">
      <c r="S2564" s="24"/>
      <c r="T2564" s="24"/>
      <c r="U2564" s="24"/>
    </row>
    <row r="2565" spans="19:21">
      <c r="S2565" s="24"/>
      <c r="T2565" s="24"/>
      <c r="U2565" s="24"/>
    </row>
    <row r="2566" spans="19:21">
      <c r="S2566" s="24"/>
      <c r="T2566" s="24"/>
      <c r="U2566" s="24"/>
    </row>
    <row r="2567" spans="19:21">
      <c r="S2567" s="24"/>
      <c r="T2567" s="24"/>
      <c r="U2567" s="24"/>
    </row>
    <row r="2568" spans="19:21">
      <c r="S2568" s="24"/>
      <c r="T2568" s="24"/>
      <c r="U2568" s="24"/>
    </row>
    <row r="2569" spans="19:21">
      <c r="S2569" s="24"/>
      <c r="T2569" s="24"/>
      <c r="U2569" s="24"/>
    </row>
    <row r="2570" spans="19:21">
      <c r="S2570" s="24"/>
      <c r="T2570" s="24"/>
      <c r="U2570" s="24"/>
    </row>
    <row r="2571" spans="19:21">
      <c r="S2571" s="24"/>
      <c r="T2571" s="24"/>
      <c r="U2571" s="24"/>
    </row>
    <row r="2572" spans="19:21">
      <c r="S2572" s="24"/>
      <c r="T2572" s="24"/>
      <c r="U2572" s="24"/>
    </row>
    <row r="2573" spans="19:21">
      <c r="S2573" s="24"/>
      <c r="T2573" s="24"/>
      <c r="U2573" s="24"/>
    </row>
    <row r="2574" spans="19:21">
      <c r="S2574" s="24"/>
      <c r="T2574" s="24"/>
      <c r="U2574" s="24"/>
    </row>
    <row r="2575" spans="19:21">
      <c r="S2575" s="24"/>
      <c r="T2575" s="24"/>
      <c r="U2575" s="24"/>
    </row>
    <row r="2576" spans="19:21">
      <c r="S2576" s="24"/>
      <c r="T2576" s="24"/>
      <c r="U2576" s="24"/>
    </row>
    <row r="2577" spans="19:21">
      <c r="S2577" s="24"/>
      <c r="T2577" s="24"/>
      <c r="U2577" s="24"/>
    </row>
    <row r="2578" spans="19:21">
      <c r="S2578" s="24"/>
      <c r="T2578" s="24"/>
      <c r="U2578" s="24"/>
    </row>
    <row r="2579" spans="19:21">
      <c r="S2579" s="24"/>
      <c r="T2579" s="24"/>
      <c r="U2579" s="24"/>
    </row>
    <row r="2580" spans="19:21">
      <c r="S2580" s="24"/>
      <c r="T2580" s="24"/>
      <c r="U2580" s="24"/>
    </row>
    <row r="2581" spans="19:21">
      <c r="S2581" s="24"/>
      <c r="T2581" s="24"/>
      <c r="U2581" s="24"/>
    </row>
    <row r="2582" spans="19:21">
      <c r="S2582" s="24"/>
      <c r="T2582" s="24"/>
      <c r="U2582" s="24"/>
    </row>
    <row r="2583" spans="19:21">
      <c r="S2583" s="24"/>
      <c r="T2583" s="24"/>
      <c r="U2583" s="24"/>
    </row>
    <row r="2584" spans="19:21">
      <c r="S2584" s="24"/>
      <c r="T2584" s="24"/>
      <c r="U2584" s="24"/>
    </row>
    <row r="2585" spans="19:21">
      <c r="S2585" s="24"/>
      <c r="T2585" s="24"/>
      <c r="U2585" s="24"/>
    </row>
    <row r="2586" spans="19:21">
      <c r="S2586" s="24"/>
      <c r="T2586" s="24"/>
      <c r="U2586" s="24"/>
    </row>
    <row r="2587" spans="19:21">
      <c r="S2587" s="24"/>
      <c r="T2587" s="24"/>
      <c r="U2587" s="24"/>
    </row>
    <row r="2588" spans="19:21">
      <c r="S2588" s="24"/>
      <c r="T2588" s="24"/>
      <c r="U2588" s="24"/>
    </row>
    <row r="2589" spans="19:21">
      <c r="S2589" s="24"/>
      <c r="T2589" s="24"/>
      <c r="U2589" s="24"/>
    </row>
    <row r="2590" spans="19:21">
      <c r="S2590" s="24"/>
      <c r="T2590" s="24"/>
      <c r="U2590" s="24"/>
    </row>
    <row r="2591" spans="19:21">
      <c r="S2591" s="24"/>
      <c r="T2591" s="24"/>
      <c r="U2591" s="24"/>
    </row>
    <row r="2592" spans="19:21">
      <c r="S2592" s="24"/>
      <c r="T2592" s="24"/>
      <c r="U2592" s="24"/>
    </row>
    <row r="2593" spans="19:21">
      <c r="S2593" s="24"/>
      <c r="T2593" s="24"/>
      <c r="U2593" s="24"/>
    </row>
    <row r="2594" spans="19:21">
      <c r="S2594" s="24"/>
      <c r="T2594" s="24"/>
      <c r="U2594" s="24"/>
    </row>
    <row r="2595" spans="19:21">
      <c r="S2595" s="24"/>
      <c r="T2595" s="24"/>
      <c r="U2595" s="24"/>
    </row>
    <row r="2596" spans="19:21">
      <c r="S2596" s="24"/>
      <c r="T2596" s="24"/>
      <c r="U2596" s="24"/>
    </row>
    <row r="2597" spans="19:21">
      <c r="S2597" s="24"/>
      <c r="T2597" s="24"/>
      <c r="U2597" s="24"/>
    </row>
    <row r="2598" spans="19:21">
      <c r="S2598" s="24"/>
      <c r="T2598" s="24"/>
      <c r="U2598" s="24"/>
    </row>
    <row r="2599" spans="19:21">
      <c r="S2599" s="24"/>
      <c r="T2599" s="24"/>
      <c r="U2599" s="24"/>
    </row>
    <row r="2600" spans="19:21">
      <c r="S2600" s="24"/>
      <c r="T2600" s="24"/>
      <c r="U2600" s="24"/>
    </row>
    <row r="2601" spans="19:21">
      <c r="S2601" s="24"/>
      <c r="T2601" s="24"/>
      <c r="U2601" s="24"/>
    </row>
    <row r="2602" spans="19:21">
      <c r="S2602" s="24"/>
      <c r="T2602" s="24"/>
      <c r="U2602" s="24"/>
    </row>
    <row r="2603" spans="19:21">
      <c r="S2603" s="24"/>
      <c r="T2603" s="24"/>
      <c r="U2603" s="24"/>
    </row>
    <row r="2604" spans="19:21">
      <c r="S2604" s="24"/>
      <c r="T2604" s="24"/>
      <c r="U2604" s="24"/>
    </row>
    <row r="2605" spans="19:21">
      <c r="S2605" s="24"/>
      <c r="T2605" s="24"/>
      <c r="U2605" s="24"/>
    </row>
    <row r="2606" spans="19:21">
      <c r="S2606" s="24"/>
      <c r="T2606" s="24"/>
      <c r="U2606" s="24"/>
    </row>
    <row r="2607" spans="19:21">
      <c r="S2607" s="24"/>
      <c r="T2607" s="24"/>
      <c r="U2607" s="24"/>
    </row>
    <row r="2608" spans="19:21">
      <c r="S2608" s="24"/>
      <c r="T2608" s="24"/>
      <c r="U2608" s="24"/>
    </row>
    <row r="2609" spans="19:21">
      <c r="S2609" s="24"/>
      <c r="T2609" s="24"/>
      <c r="U2609" s="24"/>
    </row>
    <row r="2610" spans="19:21">
      <c r="S2610" s="24"/>
      <c r="T2610" s="24"/>
      <c r="U2610" s="24"/>
    </row>
    <row r="2611" spans="19:21">
      <c r="S2611" s="24"/>
      <c r="T2611" s="24"/>
      <c r="U2611" s="24"/>
    </row>
    <row r="2612" spans="19:21">
      <c r="S2612" s="24"/>
      <c r="T2612" s="24"/>
      <c r="U2612" s="24"/>
    </row>
    <row r="2613" spans="19:21">
      <c r="S2613" s="24"/>
      <c r="T2613" s="24"/>
      <c r="U2613" s="24"/>
    </row>
    <row r="2614" spans="19:21">
      <c r="S2614" s="24"/>
      <c r="T2614" s="24"/>
      <c r="U2614" s="24"/>
    </row>
    <row r="2615" spans="19:21">
      <c r="S2615" s="24"/>
      <c r="T2615" s="24"/>
      <c r="U2615" s="24"/>
    </row>
    <row r="2616" spans="19:21">
      <c r="S2616" s="24"/>
      <c r="T2616" s="24"/>
      <c r="U2616" s="24"/>
    </row>
    <row r="2617" spans="19:21">
      <c r="S2617" s="24"/>
      <c r="T2617" s="24"/>
      <c r="U2617" s="24"/>
    </row>
    <row r="2618" spans="19:21">
      <c r="S2618" s="24"/>
      <c r="T2618" s="24"/>
      <c r="U2618" s="24"/>
    </row>
    <row r="2619" spans="19:21">
      <c r="S2619" s="24"/>
      <c r="T2619" s="24"/>
      <c r="U2619" s="24"/>
    </row>
    <row r="2620" spans="19:21">
      <c r="S2620" s="24"/>
      <c r="T2620" s="24"/>
      <c r="U2620" s="24"/>
    </row>
    <row r="2621" spans="19:21">
      <c r="S2621" s="24"/>
      <c r="T2621" s="24"/>
      <c r="U2621" s="24"/>
    </row>
    <row r="2622" spans="19:21">
      <c r="S2622" s="24"/>
      <c r="T2622" s="24"/>
      <c r="U2622" s="24"/>
    </row>
    <row r="2623" spans="19:21">
      <c r="S2623" s="24"/>
      <c r="T2623" s="24"/>
      <c r="U2623" s="24"/>
    </row>
    <row r="2624" spans="19:21">
      <c r="S2624" s="24"/>
      <c r="T2624" s="24"/>
      <c r="U2624" s="24"/>
    </row>
    <row r="2625" spans="19:21">
      <c r="S2625" s="24"/>
      <c r="T2625" s="24"/>
      <c r="U2625" s="24"/>
    </row>
    <row r="2626" spans="19:21">
      <c r="S2626" s="24"/>
      <c r="T2626" s="24"/>
      <c r="U2626" s="24"/>
    </row>
    <row r="2627" spans="19:21">
      <c r="S2627" s="24"/>
      <c r="T2627" s="24"/>
      <c r="U2627" s="24"/>
    </row>
    <row r="2628" spans="19:21">
      <c r="S2628" s="24"/>
      <c r="T2628" s="24"/>
      <c r="U2628" s="24"/>
    </row>
    <row r="2629" spans="19:21">
      <c r="S2629" s="24"/>
      <c r="T2629" s="24"/>
      <c r="U2629" s="24"/>
    </row>
    <row r="2630" spans="19:21">
      <c r="S2630" s="24"/>
      <c r="T2630" s="24"/>
      <c r="U2630" s="24"/>
    </row>
    <row r="2631" spans="19:21">
      <c r="S2631" s="24"/>
      <c r="T2631" s="24"/>
      <c r="U2631" s="24"/>
    </row>
    <row r="2632" spans="19:21">
      <c r="S2632" s="24"/>
      <c r="T2632" s="24"/>
      <c r="U2632" s="24"/>
    </row>
    <row r="2633" spans="19:21">
      <c r="S2633" s="24"/>
      <c r="T2633" s="24"/>
      <c r="U2633" s="24"/>
    </row>
    <row r="2634" spans="19:21">
      <c r="S2634" s="24"/>
      <c r="T2634" s="24"/>
      <c r="U2634" s="24"/>
    </row>
    <row r="2635" spans="19:21">
      <c r="S2635" s="24"/>
      <c r="T2635" s="24"/>
      <c r="U2635" s="24"/>
    </row>
    <row r="2636" spans="19:21">
      <c r="S2636" s="24"/>
      <c r="T2636" s="24"/>
      <c r="U2636" s="24"/>
    </row>
    <row r="2637" spans="19:21">
      <c r="S2637" s="24"/>
      <c r="T2637" s="24"/>
      <c r="U2637" s="24"/>
    </row>
    <row r="2638" spans="19:21">
      <c r="S2638" s="24"/>
      <c r="T2638" s="24"/>
      <c r="U2638" s="24"/>
    </row>
    <row r="2639" spans="19:21">
      <c r="S2639" s="24"/>
      <c r="T2639" s="24"/>
      <c r="U2639" s="24"/>
    </row>
    <row r="2640" spans="19:21">
      <c r="S2640" s="24"/>
      <c r="T2640" s="24"/>
      <c r="U2640" s="24"/>
    </row>
    <row r="2641" spans="19:21">
      <c r="S2641" s="24"/>
      <c r="T2641" s="24"/>
      <c r="U2641" s="24"/>
    </row>
    <row r="2642" spans="19:21">
      <c r="S2642" s="24"/>
      <c r="T2642" s="24"/>
      <c r="U2642" s="24"/>
    </row>
    <row r="2643" spans="19:21">
      <c r="S2643" s="24"/>
      <c r="T2643" s="24"/>
      <c r="U2643" s="24"/>
    </row>
    <row r="2644" spans="19:21">
      <c r="S2644" s="24"/>
      <c r="T2644" s="24"/>
      <c r="U2644" s="24"/>
    </row>
    <row r="2645" spans="19:21">
      <c r="S2645" s="24"/>
      <c r="T2645" s="24"/>
      <c r="U2645" s="24"/>
    </row>
    <row r="2646" spans="19:21">
      <c r="S2646" s="24"/>
      <c r="T2646" s="24"/>
      <c r="U2646" s="24"/>
    </row>
    <row r="2647" spans="19:21">
      <c r="S2647" s="24"/>
      <c r="T2647" s="24"/>
      <c r="U2647" s="24"/>
    </row>
    <row r="2648" spans="19:21">
      <c r="S2648" s="24"/>
      <c r="T2648" s="24"/>
      <c r="U2648" s="24"/>
    </row>
    <row r="2649" spans="19:21">
      <c r="S2649" s="24"/>
      <c r="T2649" s="24"/>
      <c r="U2649" s="24"/>
    </row>
    <row r="2650" spans="19:21">
      <c r="S2650" s="24"/>
      <c r="T2650" s="24"/>
      <c r="U2650" s="24"/>
    </row>
    <row r="2651" spans="19:21">
      <c r="S2651" s="24"/>
      <c r="T2651" s="24"/>
      <c r="U2651" s="24"/>
    </row>
    <row r="2652" spans="19:21">
      <c r="S2652" s="24"/>
      <c r="T2652" s="24"/>
      <c r="U2652" s="24"/>
    </row>
    <row r="2653" spans="19:21">
      <c r="S2653" s="24"/>
      <c r="T2653" s="24"/>
      <c r="U2653" s="24"/>
    </row>
    <row r="2654" spans="19:21">
      <c r="S2654" s="24"/>
      <c r="T2654" s="24"/>
      <c r="U2654" s="24"/>
    </row>
    <row r="2655" spans="19:21">
      <c r="S2655" s="24"/>
      <c r="T2655" s="24"/>
      <c r="U2655" s="24"/>
    </row>
    <row r="2656" spans="19:21">
      <c r="S2656" s="24"/>
      <c r="T2656" s="24"/>
      <c r="U2656" s="24"/>
    </row>
    <row r="2657" spans="19:21">
      <c r="S2657" s="24"/>
      <c r="T2657" s="24"/>
      <c r="U2657" s="24"/>
    </row>
    <row r="2658" spans="19:21">
      <c r="S2658" s="24"/>
      <c r="T2658" s="24"/>
      <c r="U2658" s="24"/>
    </row>
    <row r="2659" spans="19:21">
      <c r="S2659" s="24"/>
      <c r="T2659" s="24"/>
      <c r="U2659" s="24"/>
    </row>
    <row r="2660" spans="19:21">
      <c r="S2660" s="24"/>
      <c r="T2660" s="24"/>
      <c r="U2660" s="24"/>
    </row>
    <row r="2661" spans="19:21">
      <c r="S2661" s="24"/>
      <c r="T2661" s="24"/>
      <c r="U2661" s="24"/>
    </row>
    <row r="2662" spans="19:21">
      <c r="S2662" s="24"/>
      <c r="T2662" s="24"/>
      <c r="U2662" s="24"/>
    </row>
    <row r="2663" spans="19:21">
      <c r="S2663" s="24"/>
      <c r="T2663" s="24"/>
      <c r="U2663" s="24"/>
    </row>
    <row r="2664" spans="19:21">
      <c r="S2664" s="24"/>
      <c r="T2664" s="24"/>
      <c r="U2664" s="24"/>
    </row>
    <row r="2665" spans="19:21">
      <c r="S2665" s="24"/>
      <c r="T2665" s="24"/>
      <c r="U2665" s="24"/>
    </row>
    <row r="2666" spans="19:21">
      <c r="S2666" s="24"/>
      <c r="T2666" s="24"/>
      <c r="U2666" s="24"/>
    </row>
    <row r="2667" spans="19:21">
      <c r="S2667" s="24"/>
      <c r="T2667" s="24"/>
      <c r="U2667" s="24"/>
    </row>
    <row r="2668" spans="19:21">
      <c r="S2668" s="24"/>
      <c r="T2668" s="24"/>
      <c r="U2668" s="24"/>
    </row>
    <row r="2669" spans="19:21">
      <c r="S2669" s="24"/>
      <c r="T2669" s="24"/>
      <c r="U2669" s="24"/>
    </row>
    <row r="2670" spans="19:21">
      <c r="S2670" s="24"/>
      <c r="T2670" s="24"/>
      <c r="U2670" s="24"/>
    </row>
    <row r="2671" spans="19:21">
      <c r="S2671" s="24"/>
      <c r="T2671" s="24"/>
      <c r="U2671" s="24"/>
    </row>
    <row r="2672" spans="19:21">
      <c r="S2672" s="24"/>
      <c r="T2672" s="24"/>
      <c r="U2672" s="24"/>
    </row>
    <row r="2673" spans="19:21">
      <c r="S2673" s="24"/>
      <c r="T2673" s="24"/>
      <c r="U2673" s="24"/>
    </row>
    <row r="2674" spans="19:21">
      <c r="S2674" s="24"/>
      <c r="T2674" s="24"/>
      <c r="U2674" s="24"/>
    </row>
    <row r="2675" spans="19:21">
      <c r="S2675" s="24"/>
      <c r="T2675" s="24"/>
      <c r="U2675" s="24"/>
    </row>
    <row r="2676" spans="19:21">
      <c r="S2676" s="24"/>
      <c r="T2676" s="24"/>
      <c r="U2676" s="24"/>
    </row>
    <row r="2677" spans="19:21">
      <c r="S2677" s="24"/>
      <c r="T2677" s="24"/>
      <c r="U2677" s="24"/>
    </row>
    <row r="2678" spans="19:21">
      <c r="S2678" s="24"/>
      <c r="T2678" s="24"/>
      <c r="U2678" s="24"/>
    </row>
    <row r="2679" spans="19:21">
      <c r="S2679" s="24"/>
      <c r="T2679" s="24"/>
      <c r="U2679" s="24"/>
    </row>
    <row r="2680" spans="19:21">
      <c r="S2680" s="24"/>
      <c r="T2680" s="24"/>
      <c r="U2680" s="24"/>
    </row>
    <row r="2681" spans="19:21">
      <c r="S2681" s="24"/>
      <c r="T2681" s="24"/>
      <c r="U2681" s="24"/>
    </row>
    <row r="2682" spans="19:21">
      <c r="S2682" s="24"/>
      <c r="T2682" s="24"/>
      <c r="U2682" s="24"/>
    </row>
    <row r="2683" spans="19:21">
      <c r="S2683" s="24"/>
      <c r="T2683" s="24"/>
      <c r="U2683" s="24"/>
    </row>
    <row r="2684" spans="19:21">
      <c r="S2684" s="24"/>
      <c r="T2684" s="24"/>
      <c r="U2684" s="24"/>
    </row>
    <row r="2685" spans="19:21">
      <c r="S2685" s="24"/>
      <c r="T2685" s="24"/>
      <c r="U2685" s="24"/>
    </row>
    <row r="2686" spans="19:21">
      <c r="S2686" s="24"/>
      <c r="T2686" s="24"/>
      <c r="U2686" s="24"/>
    </row>
    <row r="2687" spans="19:21">
      <c r="S2687" s="24"/>
      <c r="T2687" s="24"/>
      <c r="U2687" s="24"/>
    </row>
    <row r="2688" spans="19:21">
      <c r="S2688" s="24"/>
      <c r="T2688" s="24"/>
      <c r="U2688" s="24"/>
    </row>
    <row r="2689" spans="19:21">
      <c r="S2689" s="24"/>
      <c r="T2689" s="24"/>
      <c r="U2689" s="24"/>
    </row>
    <row r="2690" spans="19:21">
      <c r="S2690" s="24"/>
      <c r="T2690" s="24"/>
      <c r="U2690" s="24"/>
    </row>
    <row r="2691" spans="19:21">
      <c r="S2691" s="24"/>
      <c r="T2691" s="24"/>
      <c r="U2691" s="24"/>
    </row>
    <row r="2692" spans="19:21">
      <c r="S2692" s="24"/>
      <c r="T2692" s="24"/>
      <c r="U2692" s="24"/>
    </row>
    <row r="2693" spans="19:21">
      <c r="S2693" s="24"/>
      <c r="T2693" s="24"/>
      <c r="U2693" s="24"/>
    </row>
    <row r="2694" spans="19:21">
      <c r="S2694" s="24"/>
      <c r="T2694" s="24"/>
      <c r="U2694" s="24"/>
    </row>
    <row r="2695" spans="19:21">
      <c r="S2695" s="24"/>
      <c r="T2695" s="24"/>
      <c r="U2695" s="24"/>
    </row>
    <row r="2696" spans="19:21">
      <c r="S2696" s="24"/>
      <c r="T2696" s="24"/>
      <c r="U2696" s="24"/>
    </row>
    <row r="2697" spans="19:21">
      <c r="S2697" s="24"/>
      <c r="T2697" s="24"/>
      <c r="U2697" s="24"/>
    </row>
    <row r="2698" spans="19:21">
      <c r="S2698" s="24"/>
      <c r="T2698" s="24"/>
      <c r="U2698" s="24"/>
    </row>
    <row r="2699" spans="19:21">
      <c r="S2699" s="24"/>
      <c r="T2699" s="24"/>
      <c r="U2699" s="24"/>
    </row>
    <row r="2700" spans="19:21">
      <c r="S2700" s="24"/>
      <c r="T2700" s="24"/>
      <c r="U2700" s="24"/>
    </row>
    <row r="2701" spans="19:21">
      <c r="S2701" s="24"/>
      <c r="T2701" s="24"/>
      <c r="U2701" s="24"/>
    </row>
    <row r="2702" spans="19:21">
      <c r="S2702" s="24"/>
      <c r="T2702" s="24"/>
      <c r="U2702" s="24"/>
    </row>
    <row r="2703" spans="19:21">
      <c r="S2703" s="24"/>
      <c r="T2703" s="24"/>
      <c r="U2703" s="24"/>
    </row>
    <row r="2704" spans="19:21">
      <c r="S2704" s="24"/>
      <c r="T2704" s="24"/>
      <c r="U2704" s="24"/>
    </row>
    <row r="2705" spans="19:21">
      <c r="S2705" s="24"/>
      <c r="T2705" s="24"/>
      <c r="U2705" s="24"/>
    </row>
    <row r="2706" spans="19:21">
      <c r="S2706" s="24"/>
      <c r="T2706" s="24"/>
      <c r="U2706" s="24"/>
    </row>
    <row r="2707" spans="19:21">
      <c r="S2707" s="24"/>
      <c r="T2707" s="24"/>
      <c r="U2707" s="24"/>
    </row>
    <row r="2708" spans="19:21">
      <c r="S2708" s="24"/>
      <c r="T2708" s="24"/>
      <c r="U2708" s="24"/>
    </row>
    <row r="2709" spans="19:21">
      <c r="S2709" s="24"/>
      <c r="T2709" s="24"/>
      <c r="U2709" s="24"/>
    </row>
    <row r="2710" spans="19:21">
      <c r="S2710" s="24"/>
      <c r="T2710" s="24"/>
      <c r="U2710" s="24"/>
    </row>
    <row r="2711" spans="19:21">
      <c r="S2711" s="24"/>
      <c r="T2711" s="24"/>
      <c r="U2711" s="24"/>
    </row>
    <row r="2712" spans="19:21">
      <c r="S2712" s="24"/>
      <c r="T2712" s="24"/>
      <c r="U2712" s="24"/>
    </row>
    <row r="2713" spans="19:21">
      <c r="S2713" s="24"/>
      <c r="T2713" s="24"/>
      <c r="U2713" s="24"/>
    </row>
    <row r="2714" spans="19:21">
      <c r="S2714" s="24"/>
      <c r="T2714" s="24"/>
      <c r="U2714" s="24"/>
    </row>
    <row r="2715" spans="19:21">
      <c r="S2715" s="24"/>
      <c r="T2715" s="24"/>
      <c r="U2715" s="24"/>
    </row>
    <row r="2716" spans="19:21">
      <c r="S2716" s="24"/>
      <c r="T2716" s="24"/>
      <c r="U2716" s="24"/>
    </row>
    <row r="2717" spans="19:21">
      <c r="S2717" s="24"/>
      <c r="T2717" s="24"/>
      <c r="U2717" s="24"/>
    </row>
    <row r="2718" spans="19:21">
      <c r="S2718" s="24"/>
      <c r="T2718" s="24"/>
      <c r="U2718" s="24"/>
    </row>
    <row r="2719" spans="19:21">
      <c r="S2719" s="24"/>
      <c r="T2719" s="24"/>
      <c r="U2719" s="24"/>
    </row>
    <row r="2720" spans="19:21">
      <c r="S2720" s="24"/>
      <c r="T2720" s="24"/>
      <c r="U2720" s="24"/>
    </row>
    <row r="2721" spans="19:21">
      <c r="S2721" s="24"/>
      <c r="T2721" s="24"/>
      <c r="U2721" s="24"/>
    </row>
    <row r="2722" spans="19:21">
      <c r="S2722" s="24"/>
      <c r="T2722" s="24"/>
      <c r="U2722" s="24"/>
    </row>
    <row r="2723" spans="19:21">
      <c r="S2723" s="24"/>
      <c r="T2723" s="24"/>
      <c r="U2723" s="24"/>
    </row>
    <row r="2724" spans="19:21">
      <c r="S2724" s="24"/>
      <c r="T2724" s="24"/>
      <c r="U2724" s="24"/>
    </row>
    <row r="2725" spans="19:21">
      <c r="S2725" s="24"/>
      <c r="T2725" s="24"/>
      <c r="U2725" s="24"/>
    </row>
    <row r="2726" spans="19:21">
      <c r="S2726" s="24"/>
      <c r="T2726" s="24"/>
      <c r="U2726" s="24"/>
    </row>
    <row r="2727" spans="19:21">
      <c r="S2727" s="24"/>
      <c r="T2727" s="24"/>
      <c r="U2727" s="24"/>
    </row>
    <row r="2728" spans="19:21">
      <c r="S2728" s="24"/>
      <c r="T2728" s="24"/>
      <c r="U2728" s="24"/>
    </row>
    <row r="2729" spans="19:21">
      <c r="S2729" s="24"/>
      <c r="T2729" s="24"/>
      <c r="U2729" s="24"/>
    </row>
    <row r="2730" spans="19:21">
      <c r="S2730" s="24"/>
      <c r="T2730" s="24"/>
      <c r="U2730" s="24"/>
    </row>
    <row r="2731" spans="19:21">
      <c r="S2731" s="24"/>
      <c r="T2731" s="24"/>
      <c r="U2731" s="24"/>
    </row>
    <row r="2732" spans="19:21">
      <c r="S2732" s="24"/>
      <c r="T2732" s="24"/>
      <c r="U2732" s="24"/>
    </row>
    <row r="2733" spans="19:21">
      <c r="S2733" s="24"/>
      <c r="T2733" s="24"/>
      <c r="U2733" s="24"/>
    </row>
    <row r="2734" spans="19:21">
      <c r="S2734" s="24"/>
      <c r="T2734" s="24"/>
      <c r="U2734" s="24"/>
    </row>
    <row r="2735" spans="19:21">
      <c r="S2735" s="24"/>
      <c r="T2735" s="24"/>
      <c r="U2735" s="24"/>
    </row>
    <row r="2736" spans="19:21">
      <c r="S2736" s="24"/>
      <c r="T2736" s="24"/>
      <c r="U2736" s="24"/>
    </row>
    <row r="2737" spans="19:21">
      <c r="S2737" s="24"/>
      <c r="T2737" s="24"/>
      <c r="U2737" s="24"/>
    </row>
    <row r="2738" spans="19:21">
      <c r="S2738" s="24"/>
      <c r="T2738" s="24"/>
      <c r="U2738" s="24"/>
    </row>
    <row r="2739" spans="19:21">
      <c r="S2739" s="24"/>
      <c r="T2739" s="24"/>
      <c r="U2739" s="24"/>
    </row>
    <row r="2740" spans="19:21">
      <c r="S2740" s="24"/>
      <c r="T2740" s="24"/>
      <c r="U2740" s="24"/>
    </row>
    <row r="2741" spans="19:21">
      <c r="S2741" s="24"/>
      <c r="T2741" s="24"/>
      <c r="U2741" s="24"/>
    </row>
    <row r="2742" spans="19:21">
      <c r="S2742" s="24"/>
      <c r="T2742" s="24"/>
      <c r="U2742" s="24"/>
    </row>
    <row r="2743" spans="19:21">
      <c r="S2743" s="24"/>
      <c r="T2743" s="24"/>
      <c r="U2743" s="24"/>
    </row>
    <row r="2744" spans="19:21">
      <c r="S2744" s="24"/>
      <c r="T2744" s="24"/>
      <c r="U2744" s="24"/>
    </row>
    <row r="2745" spans="19:21">
      <c r="S2745" s="24"/>
      <c r="T2745" s="24"/>
      <c r="U2745" s="24"/>
    </row>
    <row r="2746" spans="19:21">
      <c r="S2746" s="24"/>
      <c r="T2746" s="24"/>
      <c r="U2746" s="24"/>
    </row>
    <row r="2747" spans="19:21">
      <c r="S2747" s="24"/>
      <c r="T2747" s="24"/>
      <c r="U2747" s="24"/>
    </row>
    <row r="2748" spans="19:21">
      <c r="S2748" s="24"/>
      <c r="T2748" s="24"/>
      <c r="U2748" s="24"/>
    </row>
    <row r="2749" spans="19:21">
      <c r="S2749" s="24"/>
      <c r="T2749" s="24"/>
      <c r="U2749" s="24"/>
    </row>
    <row r="2750" spans="19:21">
      <c r="S2750" s="24"/>
      <c r="T2750" s="24"/>
      <c r="U2750" s="24"/>
    </row>
    <row r="2751" spans="19:21">
      <c r="S2751" s="24"/>
      <c r="T2751" s="24"/>
      <c r="U2751" s="24"/>
    </row>
    <row r="2752" spans="19:21">
      <c r="S2752" s="24"/>
      <c r="T2752" s="24"/>
      <c r="U2752" s="24"/>
    </row>
    <row r="2753" spans="19:21">
      <c r="S2753" s="24"/>
      <c r="T2753" s="24"/>
      <c r="U2753" s="24"/>
    </row>
    <row r="2754" spans="19:21">
      <c r="S2754" s="24"/>
      <c r="T2754" s="24"/>
      <c r="U2754" s="24"/>
    </row>
    <row r="2755" spans="19:21">
      <c r="S2755" s="24"/>
      <c r="T2755" s="24"/>
      <c r="U2755" s="24"/>
    </row>
    <row r="2756" spans="19:21">
      <c r="S2756" s="24"/>
      <c r="T2756" s="24"/>
      <c r="U2756" s="24"/>
    </row>
    <row r="2757" spans="19:21">
      <c r="S2757" s="24"/>
      <c r="T2757" s="24"/>
      <c r="U2757" s="24"/>
    </row>
    <row r="2758" spans="19:21">
      <c r="S2758" s="24"/>
      <c r="T2758" s="24"/>
      <c r="U2758" s="24"/>
    </row>
    <row r="2759" spans="19:21">
      <c r="S2759" s="24"/>
      <c r="T2759" s="24"/>
      <c r="U2759" s="24"/>
    </row>
    <row r="2760" spans="19:21">
      <c r="S2760" s="24"/>
      <c r="T2760" s="24"/>
      <c r="U2760" s="24"/>
    </row>
    <row r="2761" spans="19:21">
      <c r="S2761" s="24"/>
      <c r="T2761" s="24"/>
      <c r="U2761" s="24"/>
    </row>
    <row r="2762" spans="19:21">
      <c r="S2762" s="24"/>
      <c r="T2762" s="24"/>
      <c r="U2762" s="24"/>
    </row>
    <row r="2763" spans="19:21">
      <c r="S2763" s="24"/>
      <c r="T2763" s="24"/>
      <c r="U2763" s="24"/>
    </row>
    <row r="2764" spans="19:21">
      <c r="S2764" s="24"/>
      <c r="T2764" s="24"/>
      <c r="U2764" s="24"/>
    </row>
    <row r="2765" spans="19:21">
      <c r="S2765" s="24"/>
      <c r="T2765" s="24"/>
      <c r="U2765" s="24"/>
    </row>
    <row r="2766" spans="19:21">
      <c r="S2766" s="24"/>
      <c r="T2766" s="24"/>
      <c r="U2766" s="24"/>
    </row>
    <row r="2767" spans="19:21">
      <c r="S2767" s="24"/>
      <c r="T2767" s="24"/>
      <c r="U2767" s="24"/>
    </row>
    <row r="2768" spans="19:21">
      <c r="S2768" s="24"/>
      <c r="T2768" s="24"/>
      <c r="U2768" s="24"/>
    </row>
    <row r="2769" spans="19:21">
      <c r="S2769" s="24"/>
      <c r="T2769" s="24"/>
      <c r="U2769" s="24"/>
    </row>
    <row r="2770" spans="19:21">
      <c r="S2770" s="24"/>
      <c r="T2770" s="24"/>
      <c r="U2770" s="24"/>
    </row>
    <row r="2771" spans="19:21">
      <c r="S2771" s="24"/>
      <c r="T2771" s="24"/>
      <c r="U2771" s="24"/>
    </row>
    <row r="2772" spans="19:21">
      <c r="S2772" s="24"/>
      <c r="T2772" s="24"/>
      <c r="U2772" s="24"/>
    </row>
    <row r="2773" spans="19:21">
      <c r="S2773" s="24"/>
      <c r="T2773" s="24"/>
      <c r="U2773" s="24"/>
    </row>
    <row r="2774" spans="19:21">
      <c r="S2774" s="24"/>
      <c r="T2774" s="24"/>
      <c r="U2774" s="24"/>
    </row>
    <row r="2775" spans="19:21">
      <c r="S2775" s="24"/>
      <c r="T2775" s="24"/>
      <c r="U2775" s="24"/>
    </row>
    <row r="2776" spans="19:21">
      <c r="S2776" s="24"/>
      <c r="T2776" s="24"/>
      <c r="U2776" s="24"/>
    </row>
    <row r="2777" spans="19:21">
      <c r="S2777" s="24"/>
      <c r="T2777" s="24"/>
      <c r="U2777" s="24"/>
    </row>
    <row r="2778" spans="19:21">
      <c r="S2778" s="24"/>
      <c r="T2778" s="24"/>
      <c r="U2778" s="24"/>
    </row>
    <row r="2779" spans="19:21">
      <c r="S2779" s="24"/>
      <c r="T2779" s="24"/>
      <c r="U2779" s="24"/>
    </row>
    <row r="2780" spans="19:21">
      <c r="S2780" s="24"/>
      <c r="T2780" s="24"/>
      <c r="U2780" s="24"/>
    </row>
    <row r="2781" spans="19:21">
      <c r="S2781" s="24"/>
      <c r="T2781" s="24"/>
      <c r="U2781" s="24"/>
    </row>
    <row r="2782" spans="19:21">
      <c r="S2782" s="24"/>
      <c r="T2782" s="24"/>
      <c r="U2782" s="24"/>
    </row>
    <row r="2783" spans="19:21">
      <c r="S2783" s="24"/>
      <c r="T2783" s="24"/>
      <c r="U2783" s="24"/>
    </row>
    <row r="2784" spans="19:21">
      <c r="S2784" s="24"/>
      <c r="T2784" s="24"/>
      <c r="U2784" s="24"/>
    </row>
    <row r="2785" spans="19:21">
      <c r="S2785" s="24"/>
      <c r="T2785" s="24"/>
      <c r="U2785" s="24"/>
    </row>
    <row r="2786" spans="19:21">
      <c r="S2786" s="24"/>
      <c r="T2786" s="24"/>
      <c r="U2786" s="24"/>
    </row>
    <row r="2787" spans="19:21">
      <c r="S2787" s="24"/>
      <c r="T2787" s="24"/>
      <c r="U2787" s="24"/>
    </row>
    <row r="2788" spans="19:21">
      <c r="S2788" s="24"/>
      <c r="T2788" s="24"/>
      <c r="U2788" s="24"/>
    </row>
    <row r="2789" spans="19:21">
      <c r="S2789" s="24"/>
      <c r="T2789" s="24"/>
      <c r="U2789" s="24"/>
    </row>
    <row r="2790" spans="19:21">
      <c r="S2790" s="24"/>
      <c r="T2790" s="24"/>
      <c r="U2790" s="24"/>
    </row>
    <row r="2791" spans="19:21">
      <c r="S2791" s="24"/>
      <c r="T2791" s="24"/>
      <c r="U2791" s="24"/>
    </row>
    <row r="2792" spans="19:21">
      <c r="S2792" s="24"/>
      <c r="T2792" s="24"/>
      <c r="U2792" s="24"/>
    </row>
    <row r="2793" spans="19:21">
      <c r="S2793" s="24"/>
      <c r="T2793" s="24"/>
      <c r="U2793" s="24"/>
    </row>
    <row r="2794" spans="19:21">
      <c r="S2794" s="24"/>
      <c r="T2794" s="24"/>
      <c r="U2794" s="24"/>
    </row>
    <row r="2795" spans="19:21">
      <c r="S2795" s="24"/>
      <c r="T2795" s="24"/>
      <c r="U2795" s="24"/>
    </row>
    <row r="2796" spans="19:21">
      <c r="S2796" s="24"/>
      <c r="T2796" s="24"/>
      <c r="U2796" s="24"/>
    </row>
    <row r="2797" spans="19:21">
      <c r="S2797" s="24"/>
      <c r="T2797" s="24"/>
      <c r="U2797" s="24"/>
    </row>
    <row r="2798" spans="19:21">
      <c r="S2798" s="24"/>
      <c r="T2798" s="24"/>
      <c r="U2798" s="24"/>
    </row>
    <row r="2799" spans="19:21">
      <c r="S2799" s="24"/>
      <c r="T2799" s="24"/>
      <c r="U2799" s="24"/>
    </row>
    <row r="2800" spans="19:21">
      <c r="S2800" s="24"/>
      <c r="T2800" s="24"/>
      <c r="U2800" s="24"/>
    </row>
    <row r="2801" spans="19:21">
      <c r="S2801" s="24"/>
      <c r="T2801" s="24"/>
      <c r="U2801" s="24"/>
    </row>
    <row r="2802" spans="19:21">
      <c r="S2802" s="24"/>
      <c r="T2802" s="24"/>
      <c r="U2802" s="24"/>
    </row>
    <row r="2803" spans="19:21">
      <c r="S2803" s="24"/>
      <c r="T2803" s="24"/>
      <c r="U2803" s="24"/>
    </row>
    <row r="2804" spans="19:21">
      <c r="S2804" s="24"/>
      <c r="T2804" s="24"/>
      <c r="U2804" s="24"/>
    </row>
    <row r="2805" spans="19:21">
      <c r="S2805" s="24"/>
      <c r="T2805" s="24"/>
      <c r="U2805" s="24"/>
    </row>
    <row r="2806" spans="19:21">
      <c r="S2806" s="24"/>
      <c r="T2806" s="24"/>
      <c r="U2806" s="24"/>
    </row>
    <row r="2807" spans="19:21">
      <c r="S2807" s="24"/>
      <c r="T2807" s="24"/>
      <c r="U2807" s="24"/>
    </row>
    <row r="2808" spans="19:21">
      <c r="S2808" s="24"/>
      <c r="T2808" s="24"/>
      <c r="U2808" s="24"/>
    </row>
    <row r="2809" spans="19:21">
      <c r="S2809" s="24"/>
      <c r="T2809" s="24"/>
      <c r="U2809" s="24"/>
    </row>
    <row r="2810" spans="19:21">
      <c r="S2810" s="24"/>
      <c r="T2810" s="24"/>
      <c r="U2810" s="24"/>
    </row>
    <row r="2811" spans="19:21">
      <c r="S2811" s="24"/>
      <c r="T2811" s="24"/>
      <c r="U2811" s="24"/>
    </row>
    <row r="2812" spans="19:21">
      <c r="S2812" s="24"/>
      <c r="T2812" s="24"/>
      <c r="U2812" s="24"/>
    </row>
    <row r="2813" spans="19:21">
      <c r="S2813" s="24"/>
      <c r="T2813" s="24"/>
      <c r="U2813" s="24"/>
    </row>
    <row r="2814" spans="19:21">
      <c r="S2814" s="24"/>
      <c r="T2814" s="24"/>
      <c r="U2814" s="24"/>
    </row>
    <row r="2815" spans="19:21">
      <c r="S2815" s="24"/>
      <c r="T2815" s="24"/>
      <c r="U2815" s="24"/>
    </row>
    <row r="2816" spans="19:21">
      <c r="S2816" s="24"/>
      <c r="T2816" s="24"/>
      <c r="U2816" s="24"/>
    </row>
    <row r="2817" spans="19:21">
      <c r="S2817" s="24"/>
      <c r="T2817" s="24"/>
      <c r="U2817" s="24"/>
    </row>
    <row r="2818" spans="19:21">
      <c r="S2818" s="24"/>
      <c r="T2818" s="24"/>
      <c r="U2818" s="24"/>
    </row>
    <row r="2819" spans="19:21">
      <c r="S2819" s="24"/>
      <c r="T2819" s="24"/>
      <c r="U2819" s="24"/>
    </row>
    <row r="2820" spans="19:21">
      <c r="S2820" s="24"/>
      <c r="T2820" s="24"/>
      <c r="U2820" s="24"/>
    </row>
    <row r="2821" spans="19:21">
      <c r="S2821" s="24"/>
      <c r="T2821" s="24"/>
      <c r="U2821" s="24"/>
    </row>
    <row r="2822" spans="19:21">
      <c r="S2822" s="24"/>
      <c r="T2822" s="24"/>
      <c r="U2822" s="24"/>
    </row>
    <row r="2823" spans="19:21">
      <c r="S2823" s="24"/>
      <c r="T2823" s="24"/>
      <c r="U2823" s="24"/>
    </row>
    <row r="2824" spans="19:21">
      <c r="S2824" s="24"/>
      <c r="T2824" s="24"/>
      <c r="U2824" s="24"/>
    </row>
    <row r="2825" spans="19:21">
      <c r="S2825" s="24"/>
      <c r="T2825" s="24"/>
      <c r="U2825" s="24"/>
    </row>
    <row r="2826" spans="19:21">
      <c r="S2826" s="24"/>
      <c r="T2826" s="24"/>
      <c r="U2826" s="24"/>
    </row>
    <row r="2827" spans="19:21">
      <c r="S2827" s="24"/>
      <c r="T2827" s="24"/>
      <c r="U2827" s="24"/>
    </row>
    <row r="2828" spans="19:21">
      <c r="S2828" s="24"/>
      <c r="T2828" s="24"/>
      <c r="U2828" s="24"/>
    </row>
    <row r="2829" spans="19:21">
      <c r="S2829" s="24"/>
      <c r="T2829" s="24"/>
      <c r="U2829" s="24"/>
    </row>
    <row r="2830" spans="19:21">
      <c r="S2830" s="24"/>
      <c r="T2830" s="24"/>
      <c r="U2830" s="24"/>
    </row>
    <row r="2831" spans="19:21">
      <c r="S2831" s="24"/>
      <c r="T2831" s="24"/>
      <c r="U2831" s="24"/>
    </row>
    <row r="2832" spans="19:21">
      <c r="S2832" s="24"/>
      <c r="T2832" s="24"/>
      <c r="U2832" s="24"/>
    </row>
    <row r="2833" spans="19:21">
      <c r="S2833" s="24"/>
      <c r="T2833" s="24"/>
      <c r="U2833" s="24"/>
    </row>
    <row r="2834" spans="19:21">
      <c r="S2834" s="24"/>
      <c r="T2834" s="24"/>
      <c r="U2834" s="24"/>
    </row>
    <row r="2835" spans="19:21">
      <c r="S2835" s="24"/>
      <c r="T2835" s="24"/>
      <c r="U2835" s="24"/>
    </row>
    <row r="2836" spans="19:21">
      <c r="S2836" s="24"/>
      <c r="T2836" s="24"/>
      <c r="U2836" s="24"/>
    </row>
    <row r="2837" spans="19:21">
      <c r="S2837" s="24"/>
      <c r="T2837" s="24"/>
      <c r="U2837" s="24"/>
    </row>
    <row r="2838" spans="19:21">
      <c r="S2838" s="24"/>
      <c r="T2838" s="24"/>
      <c r="U2838" s="24"/>
    </row>
    <row r="2839" spans="19:21">
      <c r="S2839" s="24"/>
      <c r="T2839" s="24"/>
      <c r="U2839" s="24"/>
    </row>
    <row r="2840" spans="19:21">
      <c r="S2840" s="24"/>
      <c r="T2840" s="24"/>
      <c r="U2840" s="24"/>
    </row>
    <row r="2841" spans="19:21">
      <c r="S2841" s="24"/>
      <c r="T2841" s="24"/>
      <c r="U2841" s="24"/>
    </row>
    <row r="2842" spans="19:21">
      <c r="S2842" s="24"/>
      <c r="T2842" s="24"/>
      <c r="U2842" s="24"/>
    </row>
    <row r="2843" spans="19:21">
      <c r="S2843" s="24"/>
      <c r="T2843" s="24"/>
      <c r="U2843" s="24"/>
    </row>
    <row r="2844" spans="19:21">
      <c r="S2844" s="24"/>
      <c r="T2844" s="24"/>
      <c r="U2844" s="24"/>
    </row>
    <row r="2845" spans="19:21">
      <c r="S2845" s="24"/>
      <c r="T2845" s="24"/>
      <c r="U2845" s="24"/>
    </row>
    <row r="2846" spans="19:21">
      <c r="S2846" s="24"/>
      <c r="T2846" s="24"/>
      <c r="U2846" s="24"/>
    </row>
    <row r="2847" spans="19:21">
      <c r="S2847" s="24"/>
      <c r="T2847" s="24"/>
      <c r="U2847" s="24"/>
    </row>
    <row r="2848" spans="19:21">
      <c r="S2848" s="24"/>
      <c r="T2848" s="24"/>
      <c r="U2848" s="24"/>
    </row>
    <row r="2849" spans="19:21">
      <c r="S2849" s="24"/>
      <c r="T2849" s="24"/>
      <c r="U2849" s="24"/>
    </row>
    <row r="2850" spans="19:21">
      <c r="S2850" s="24"/>
      <c r="T2850" s="24"/>
      <c r="U2850" s="24"/>
    </row>
    <row r="2851" spans="19:21">
      <c r="S2851" s="24"/>
      <c r="T2851" s="24"/>
      <c r="U2851" s="24"/>
    </row>
    <row r="2852" spans="19:21">
      <c r="S2852" s="24"/>
      <c r="T2852" s="24"/>
      <c r="U2852" s="24"/>
    </row>
    <row r="2853" spans="19:21">
      <c r="S2853" s="24"/>
      <c r="T2853" s="24"/>
      <c r="U2853" s="24"/>
    </row>
    <row r="2854" spans="19:21">
      <c r="S2854" s="24"/>
      <c r="T2854" s="24"/>
      <c r="U2854" s="24"/>
    </row>
    <row r="2855" spans="19:21">
      <c r="S2855" s="24"/>
      <c r="T2855" s="24"/>
      <c r="U2855" s="24"/>
    </row>
    <row r="2856" spans="19:21">
      <c r="S2856" s="24"/>
      <c r="T2856" s="24"/>
      <c r="U2856" s="24"/>
    </row>
    <row r="2857" spans="19:21">
      <c r="S2857" s="24"/>
      <c r="T2857" s="24"/>
      <c r="U2857" s="24"/>
    </row>
    <row r="2858" spans="19:21">
      <c r="S2858" s="24"/>
      <c r="T2858" s="24"/>
      <c r="U2858" s="24"/>
    </row>
    <row r="2859" spans="19:21">
      <c r="S2859" s="24"/>
      <c r="T2859" s="24"/>
      <c r="U2859" s="24"/>
    </row>
    <row r="2860" spans="19:21">
      <c r="S2860" s="24"/>
      <c r="T2860" s="24"/>
      <c r="U2860" s="24"/>
    </row>
    <row r="2861" spans="19:21">
      <c r="S2861" s="24"/>
      <c r="T2861" s="24"/>
      <c r="U2861" s="24"/>
    </row>
    <row r="2862" spans="19:21">
      <c r="S2862" s="24"/>
      <c r="T2862" s="24"/>
      <c r="U2862" s="24"/>
    </row>
    <row r="2863" spans="19:21">
      <c r="S2863" s="24"/>
      <c r="T2863" s="24"/>
      <c r="U2863" s="24"/>
    </row>
    <row r="2864" spans="19:21">
      <c r="S2864" s="24"/>
      <c r="T2864" s="24"/>
      <c r="U2864" s="24"/>
    </row>
    <row r="2865" spans="19:21">
      <c r="S2865" s="24"/>
      <c r="T2865" s="24"/>
      <c r="U2865" s="24"/>
    </row>
    <row r="2866" spans="19:21">
      <c r="S2866" s="24"/>
      <c r="T2866" s="24"/>
      <c r="U2866" s="24"/>
    </row>
    <row r="2867" spans="19:21">
      <c r="S2867" s="24"/>
      <c r="T2867" s="24"/>
      <c r="U2867" s="24"/>
    </row>
    <row r="2868" spans="19:21">
      <c r="S2868" s="24"/>
      <c r="T2868" s="24"/>
      <c r="U2868" s="24"/>
    </row>
    <row r="2869" spans="19:21">
      <c r="S2869" s="24"/>
      <c r="T2869" s="24"/>
      <c r="U2869" s="24"/>
    </row>
    <row r="2870" spans="19:21">
      <c r="S2870" s="24"/>
      <c r="T2870" s="24"/>
      <c r="U2870" s="24"/>
    </row>
    <row r="2871" spans="19:21">
      <c r="S2871" s="24"/>
      <c r="T2871" s="24"/>
      <c r="U2871" s="24"/>
    </row>
    <row r="2872" spans="19:21">
      <c r="S2872" s="24"/>
      <c r="T2872" s="24"/>
      <c r="U2872" s="24"/>
    </row>
    <row r="2873" spans="19:21">
      <c r="S2873" s="24"/>
      <c r="T2873" s="24"/>
      <c r="U2873" s="24"/>
    </row>
    <row r="2874" spans="19:21">
      <c r="S2874" s="24"/>
      <c r="T2874" s="24"/>
      <c r="U2874" s="24"/>
    </row>
    <row r="2875" spans="19:21">
      <c r="S2875" s="24"/>
      <c r="T2875" s="24"/>
      <c r="U2875" s="24"/>
    </row>
    <row r="2876" spans="19:21">
      <c r="S2876" s="24"/>
      <c r="T2876" s="24"/>
      <c r="U2876" s="24"/>
    </row>
    <row r="2877" spans="19:21">
      <c r="S2877" s="24"/>
      <c r="T2877" s="24"/>
      <c r="U2877" s="24"/>
    </row>
    <row r="2878" spans="19:21">
      <c r="S2878" s="24"/>
      <c r="T2878" s="24"/>
      <c r="U2878" s="24"/>
    </row>
    <row r="2879" spans="19:21">
      <c r="S2879" s="24"/>
      <c r="T2879" s="24"/>
      <c r="U2879" s="24"/>
    </row>
    <row r="2880" spans="19:21">
      <c r="S2880" s="24"/>
      <c r="T2880" s="24"/>
      <c r="U2880" s="24"/>
    </row>
    <row r="2881" spans="19:21">
      <c r="S2881" s="24"/>
      <c r="T2881" s="24"/>
      <c r="U2881" s="24"/>
    </row>
    <row r="2882" spans="19:21">
      <c r="S2882" s="24"/>
      <c r="T2882" s="24"/>
      <c r="U2882" s="24"/>
    </row>
    <row r="2883" spans="19:21">
      <c r="S2883" s="24"/>
      <c r="T2883" s="24"/>
      <c r="U2883" s="24"/>
    </row>
    <row r="2884" spans="19:21">
      <c r="S2884" s="24"/>
      <c r="T2884" s="24"/>
      <c r="U2884" s="24"/>
    </row>
    <row r="2885" spans="19:21">
      <c r="S2885" s="24"/>
      <c r="T2885" s="24"/>
      <c r="U2885" s="24"/>
    </row>
    <row r="2886" spans="19:21">
      <c r="S2886" s="24"/>
      <c r="T2886" s="24"/>
      <c r="U2886" s="24"/>
    </row>
    <row r="2887" spans="19:21">
      <c r="S2887" s="24"/>
      <c r="T2887" s="24"/>
      <c r="U2887" s="24"/>
    </row>
    <row r="2888" spans="19:21">
      <c r="S2888" s="24"/>
      <c r="T2888" s="24"/>
      <c r="U2888" s="24"/>
    </row>
    <row r="2889" spans="19:21">
      <c r="S2889" s="24"/>
      <c r="T2889" s="24"/>
      <c r="U2889" s="24"/>
    </row>
    <row r="2890" spans="19:21">
      <c r="S2890" s="24"/>
      <c r="T2890" s="24"/>
      <c r="U2890" s="24"/>
    </row>
    <row r="2891" spans="19:21">
      <c r="S2891" s="24"/>
      <c r="T2891" s="24"/>
      <c r="U2891" s="24"/>
    </row>
    <row r="2892" spans="19:21">
      <c r="S2892" s="24"/>
      <c r="T2892" s="24"/>
      <c r="U2892" s="24"/>
    </row>
    <row r="2893" spans="19:21">
      <c r="S2893" s="24"/>
      <c r="T2893" s="24"/>
      <c r="U2893" s="24"/>
    </row>
    <row r="2894" spans="19:21">
      <c r="S2894" s="24"/>
      <c r="T2894" s="24"/>
      <c r="U2894" s="24"/>
    </row>
    <row r="2895" spans="19:21">
      <c r="S2895" s="24"/>
      <c r="T2895" s="24"/>
      <c r="U2895" s="24"/>
    </row>
    <row r="2896" spans="19:21">
      <c r="S2896" s="24"/>
      <c r="T2896" s="24"/>
      <c r="U2896" s="24"/>
    </row>
    <row r="2897" spans="19:21">
      <c r="S2897" s="24"/>
      <c r="T2897" s="24"/>
      <c r="U2897" s="24"/>
    </row>
    <row r="2898" spans="19:21">
      <c r="S2898" s="24"/>
      <c r="T2898" s="24"/>
      <c r="U2898" s="24"/>
    </row>
    <row r="2899" spans="19:21">
      <c r="S2899" s="24"/>
      <c r="T2899" s="24"/>
      <c r="U2899" s="24"/>
    </row>
    <row r="2900" spans="19:21">
      <c r="S2900" s="24"/>
      <c r="T2900" s="24"/>
      <c r="U2900" s="24"/>
    </row>
    <row r="2901" spans="19:21">
      <c r="S2901" s="24"/>
      <c r="T2901" s="24"/>
      <c r="U2901" s="24"/>
    </row>
    <row r="2902" spans="19:21">
      <c r="S2902" s="24"/>
      <c r="T2902" s="24"/>
      <c r="U2902" s="24"/>
    </row>
    <row r="2903" spans="19:21">
      <c r="S2903" s="24"/>
      <c r="T2903" s="24"/>
      <c r="U2903" s="24"/>
    </row>
    <row r="2904" spans="19:21">
      <c r="S2904" s="24"/>
      <c r="T2904" s="24"/>
      <c r="U2904" s="24"/>
    </row>
    <row r="2905" spans="19:21">
      <c r="S2905" s="24"/>
      <c r="T2905" s="24"/>
      <c r="U2905" s="24"/>
    </row>
    <row r="2906" spans="19:21">
      <c r="S2906" s="24"/>
      <c r="T2906" s="24"/>
      <c r="U2906" s="24"/>
    </row>
    <row r="2907" spans="19:21">
      <c r="S2907" s="24"/>
      <c r="T2907" s="24"/>
      <c r="U2907" s="24"/>
    </row>
    <row r="2908" spans="19:21">
      <c r="S2908" s="24"/>
      <c r="T2908" s="24"/>
      <c r="U2908" s="24"/>
    </row>
    <row r="2909" spans="19:21">
      <c r="S2909" s="24"/>
      <c r="T2909" s="24"/>
      <c r="U2909" s="24"/>
    </row>
    <row r="2910" spans="19:21">
      <c r="S2910" s="24"/>
      <c r="T2910" s="24"/>
      <c r="U2910" s="24"/>
    </row>
    <row r="2911" spans="19:21">
      <c r="S2911" s="24"/>
      <c r="T2911" s="24"/>
      <c r="U2911" s="24"/>
    </row>
    <row r="2912" spans="19:21">
      <c r="S2912" s="24"/>
      <c r="T2912" s="24"/>
      <c r="U2912" s="24"/>
    </row>
    <row r="2913" spans="19:21">
      <c r="S2913" s="24"/>
      <c r="T2913" s="24"/>
      <c r="U2913" s="24"/>
    </row>
    <row r="2914" spans="19:21">
      <c r="S2914" s="24"/>
      <c r="T2914" s="24"/>
      <c r="U2914" s="24"/>
    </row>
    <row r="2915" spans="19:21">
      <c r="S2915" s="24"/>
      <c r="T2915" s="24"/>
      <c r="U2915" s="24"/>
    </row>
    <row r="2916" spans="19:21">
      <c r="S2916" s="24"/>
      <c r="T2916" s="24"/>
      <c r="U2916" s="24"/>
    </row>
    <row r="2917" spans="19:21">
      <c r="S2917" s="24"/>
      <c r="T2917" s="24"/>
      <c r="U2917" s="24"/>
    </row>
    <row r="2918" spans="19:21">
      <c r="S2918" s="24"/>
      <c r="T2918" s="24"/>
      <c r="U2918" s="24"/>
    </row>
    <row r="2919" spans="19:21">
      <c r="S2919" s="24"/>
      <c r="T2919" s="24"/>
      <c r="U2919" s="24"/>
    </row>
    <row r="2920" spans="19:21">
      <c r="S2920" s="24"/>
      <c r="T2920" s="24"/>
      <c r="U2920" s="24"/>
    </row>
    <row r="2921" spans="19:21">
      <c r="S2921" s="24"/>
      <c r="T2921" s="24"/>
      <c r="U2921" s="24"/>
    </row>
    <row r="2922" spans="19:21">
      <c r="S2922" s="24"/>
      <c r="T2922" s="24"/>
      <c r="U2922" s="24"/>
    </row>
    <row r="2923" spans="19:21">
      <c r="S2923" s="24"/>
      <c r="T2923" s="24"/>
      <c r="U2923" s="24"/>
    </row>
    <row r="2924" spans="19:21">
      <c r="S2924" s="24"/>
      <c r="T2924" s="24"/>
      <c r="U2924" s="24"/>
    </row>
    <row r="2925" spans="19:21">
      <c r="S2925" s="24"/>
      <c r="T2925" s="24"/>
      <c r="U2925" s="24"/>
    </row>
    <row r="2926" spans="19:21">
      <c r="S2926" s="24"/>
      <c r="T2926" s="24"/>
      <c r="U2926" s="24"/>
    </row>
    <row r="2927" spans="19:21">
      <c r="S2927" s="24"/>
      <c r="T2927" s="24"/>
      <c r="U2927" s="24"/>
    </row>
    <row r="2928" spans="19:21">
      <c r="S2928" s="24"/>
      <c r="T2928" s="24"/>
      <c r="U2928" s="24"/>
    </row>
    <row r="2929" spans="19:21">
      <c r="S2929" s="24"/>
      <c r="T2929" s="24"/>
      <c r="U2929" s="24"/>
    </row>
    <row r="2930" spans="19:21">
      <c r="S2930" s="24"/>
      <c r="T2930" s="24"/>
      <c r="U2930" s="24"/>
    </row>
    <row r="2931" spans="19:21">
      <c r="S2931" s="24"/>
      <c r="T2931" s="24"/>
      <c r="U2931" s="24"/>
    </row>
    <row r="2932" spans="19:21">
      <c r="S2932" s="24"/>
      <c r="T2932" s="24"/>
      <c r="U2932" s="24"/>
    </row>
    <row r="2933" spans="19:21">
      <c r="S2933" s="24"/>
      <c r="T2933" s="24"/>
      <c r="U2933" s="24"/>
    </row>
    <row r="2934" spans="19:21">
      <c r="S2934" s="24"/>
      <c r="T2934" s="24"/>
      <c r="U2934" s="24"/>
    </row>
    <row r="2935" spans="19:21">
      <c r="S2935" s="24"/>
      <c r="T2935" s="24"/>
      <c r="U2935" s="24"/>
    </row>
    <row r="2936" spans="19:21">
      <c r="S2936" s="24"/>
      <c r="T2936" s="24"/>
      <c r="U2936" s="24"/>
    </row>
    <row r="2937" spans="19:21">
      <c r="S2937" s="24"/>
      <c r="T2937" s="24"/>
      <c r="U2937" s="24"/>
    </row>
    <row r="2938" spans="19:21">
      <c r="S2938" s="24"/>
      <c r="T2938" s="24"/>
      <c r="U2938" s="24"/>
    </row>
    <row r="2939" spans="19:21">
      <c r="S2939" s="24"/>
      <c r="T2939" s="24"/>
      <c r="U2939" s="24"/>
    </row>
    <row r="2940" spans="19:21">
      <c r="S2940" s="24"/>
      <c r="T2940" s="24"/>
      <c r="U2940" s="24"/>
    </row>
    <row r="2941" spans="19:21">
      <c r="S2941" s="24"/>
      <c r="T2941" s="24"/>
      <c r="U2941" s="24"/>
    </row>
    <row r="2942" spans="19:21">
      <c r="S2942" s="24"/>
      <c r="T2942" s="24"/>
      <c r="U2942" s="24"/>
    </row>
    <row r="2943" spans="19:21">
      <c r="S2943" s="24"/>
      <c r="T2943" s="24"/>
      <c r="U2943" s="24"/>
    </row>
    <row r="2944" spans="19:21">
      <c r="S2944" s="24"/>
      <c r="T2944" s="24"/>
      <c r="U2944" s="24"/>
    </row>
    <row r="2945" spans="19:21">
      <c r="S2945" s="24"/>
      <c r="T2945" s="24"/>
      <c r="U2945" s="24"/>
    </row>
    <row r="2946" spans="19:21">
      <c r="S2946" s="24"/>
      <c r="T2946" s="24"/>
      <c r="U2946" s="24"/>
    </row>
    <row r="2947" spans="19:21">
      <c r="S2947" s="24"/>
      <c r="T2947" s="24"/>
      <c r="U2947" s="24"/>
    </row>
    <row r="2948" spans="19:21">
      <c r="S2948" s="24"/>
      <c r="T2948" s="24"/>
      <c r="U2948" s="24"/>
    </row>
    <row r="2949" spans="19:21">
      <c r="S2949" s="24"/>
      <c r="T2949" s="24"/>
      <c r="U2949" s="24"/>
    </row>
    <row r="2950" spans="19:21">
      <c r="S2950" s="24"/>
      <c r="T2950" s="24"/>
      <c r="U2950" s="24"/>
    </row>
    <row r="2951" spans="19:21">
      <c r="S2951" s="24"/>
      <c r="T2951" s="24"/>
      <c r="U2951" s="24"/>
    </row>
    <row r="2952" spans="19:21">
      <c r="S2952" s="24"/>
      <c r="T2952" s="24"/>
      <c r="U2952" s="24"/>
    </row>
    <row r="2953" spans="19:21">
      <c r="S2953" s="24"/>
      <c r="T2953" s="24"/>
      <c r="U2953" s="24"/>
    </row>
    <row r="2954" spans="19:21">
      <c r="S2954" s="24"/>
      <c r="T2954" s="24"/>
      <c r="U2954" s="24"/>
    </row>
    <row r="2955" spans="19:21">
      <c r="S2955" s="24"/>
      <c r="T2955" s="24"/>
      <c r="U2955" s="24"/>
    </row>
    <row r="2956" spans="19:21">
      <c r="S2956" s="24"/>
      <c r="T2956" s="24"/>
      <c r="U2956" s="24"/>
    </row>
    <row r="2957" spans="19:21">
      <c r="S2957" s="24"/>
      <c r="T2957" s="24"/>
      <c r="U2957" s="24"/>
    </row>
    <row r="2958" spans="19:21">
      <c r="S2958" s="24"/>
      <c r="T2958" s="24"/>
      <c r="U2958" s="24"/>
    </row>
    <row r="2959" spans="19:21">
      <c r="S2959" s="24"/>
      <c r="T2959" s="24"/>
      <c r="U2959" s="24"/>
    </row>
    <row r="2960" spans="19:21">
      <c r="S2960" s="24"/>
      <c r="T2960" s="24"/>
      <c r="U2960" s="24"/>
    </row>
    <row r="2961" spans="19:21">
      <c r="S2961" s="24"/>
      <c r="T2961" s="24"/>
      <c r="U2961" s="24"/>
    </row>
    <row r="2962" spans="19:21">
      <c r="S2962" s="24"/>
      <c r="T2962" s="24"/>
      <c r="U2962" s="24"/>
    </row>
    <row r="2963" spans="19:21">
      <c r="S2963" s="24"/>
      <c r="T2963" s="24"/>
      <c r="U2963" s="24"/>
    </row>
    <row r="2964" spans="19:21">
      <c r="S2964" s="24"/>
      <c r="T2964" s="24"/>
      <c r="U2964" s="24"/>
    </row>
    <row r="2965" spans="19:21">
      <c r="S2965" s="24"/>
      <c r="T2965" s="24"/>
      <c r="U2965" s="24"/>
    </row>
    <row r="2966" spans="19:21">
      <c r="S2966" s="24"/>
      <c r="T2966" s="24"/>
      <c r="U2966" s="24"/>
    </row>
    <row r="2967" spans="19:21">
      <c r="S2967" s="24"/>
      <c r="T2967" s="24"/>
      <c r="U2967" s="24"/>
    </row>
    <row r="2968" spans="19:21">
      <c r="S2968" s="24"/>
      <c r="T2968" s="24"/>
      <c r="U2968" s="24"/>
    </row>
    <row r="2969" spans="19:21">
      <c r="S2969" s="24"/>
      <c r="T2969" s="24"/>
      <c r="U2969" s="24"/>
    </row>
    <row r="2970" spans="19:21">
      <c r="S2970" s="24"/>
      <c r="T2970" s="24"/>
      <c r="U2970" s="24"/>
    </row>
    <row r="2971" spans="19:21">
      <c r="S2971" s="24"/>
      <c r="T2971" s="24"/>
      <c r="U2971" s="24"/>
    </row>
    <row r="2972" spans="19:21">
      <c r="S2972" s="24"/>
      <c r="T2972" s="24"/>
      <c r="U2972" s="24"/>
    </row>
    <row r="2973" spans="19:21">
      <c r="S2973" s="24"/>
      <c r="T2973" s="24"/>
      <c r="U2973" s="24"/>
    </row>
    <row r="2974" spans="19:21">
      <c r="S2974" s="24"/>
      <c r="T2974" s="24"/>
      <c r="U2974" s="24"/>
    </row>
    <row r="2975" spans="19:21">
      <c r="S2975" s="24"/>
      <c r="T2975" s="24"/>
      <c r="U2975" s="24"/>
    </row>
    <row r="2976" spans="19:21">
      <c r="S2976" s="24"/>
      <c r="T2976" s="24"/>
      <c r="U2976" s="24"/>
    </row>
    <row r="2977" spans="19:21">
      <c r="S2977" s="24"/>
      <c r="T2977" s="24"/>
      <c r="U2977" s="24"/>
    </row>
    <row r="2978" spans="19:21">
      <c r="S2978" s="24"/>
      <c r="T2978" s="24"/>
      <c r="U2978" s="24"/>
    </row>
    <row r="2979" spans="19:21">
      <c r="S2979" s="24"/>
      <c r="T2979" s="24"/>
      <c r="U2979" s="24"/>
    </row>
    <row r="2980" spans="19:21">
      <c r="S2980" s="24"/>
      <c r="T2980" s="24"/>
      <c r="U2980" s="24"/>
    </row>
    <row r="2981" spans="19:21">
      <c r="S2981" s="24"/>
      <c r="T2981" s="24"/>
      <c r="U2981" s="24"/>
    </row>
    <row r="2982" spans="19:21">
      <c r="S2982" s="24"/>
      <c r="T2982" s="24"/>
      <c r="U2982" s="24"/>
    </row>
    <row r="2983" spans="19:21">
      <c r="S2983" s="24"/>
      <c r="T2983" s="24"/>
      <c r="U2983" s="24"/>
    </row>
    <row r="2984" spans="19:21">
      <c r="S2984" s="24"/>
      <c r="T2984" s="24"/>
      <c r="U2984" s="24"/>
    </row>
    <row r="2985" spans="19:21">
      <c r="S2985" s="24"/>
      <c r="T2985" s="24"/>
      <c r="U2985" s="24"/>
    </row>
    <row r="2986" spans="19:21">
      <c r="S2986" s="24"/>
      <c r="T2986" s="24"/>
      <c r="U2986" s="24"/>
    </row>
    <row r="2987" spans="19:21">
      <c r="S2987" s="24"/>
      <c r="T2987" s="24"/>
      <c r="U2987" s="24"/>
    </row>
    <row r="2988" spans="19:21">
      <c r="S2988" s="24"/>
      <c r="T2988" s="24"/>
      <c r="U2988" s="24"/>
    </row>
    <row r="2989" spans="19:21">
      <c r="S2989" s="24"/>
      <c r="T2989" s="24"/>
      <c r="U2989" s="24"/>
    </row>
    <row r="2990" spans="19:21">
      <c r="S2990" s="24"/>
      <c r="T2990" s="24"/>
      <c r="U2990" s="24"/>
    </row>
    <row r="2991" spans="19:21">
      <c r="S2991" s="24"/>
      <c r="T2991" s="24"/>
      <c r="U2991" s="24"/>
    </row>
    <row r="2992" spans="19:21">
      <c r="S2992" s="24"/>
      <c r="T2992" s="24"/>
      <c r="U2992" s="24"/>
    </row>
    <row r="2993" spans="19:21">
      <c r="S2993" s="24"/>
      <c r="T2993" s="24"/>
      <c r="U2993" s="24"/>
    </row>
    <row r="2994" spans="19:21">
      <c r="S2994" s="24"/>
      <c r="T2994" s="24"/>
      <c r="U2994" s="24"/>
    </row>
    <row r="2995" spans="19:21">
      <c r="S2995" s="24"/>
      <c r="T2995" s="24"/>
      <c r="U2995" s="24"/>
    </row>
    <row r="2996" spans="19:21">
      <c r="S2996" s="24"/>
      <c r="T2996" s="24"/>
      <c r="U2996" s="24"/>
    </row>
    <row r="2997" spans="19:21">
      <c r="S2997" s="24"/>
      <c r="T2997" s="24"/>
      <c r="U2997" s="24"/>
    </row>
    <row r="2998" spans="19:21">
      <c r="S2998" s="24"/>
      <c r="T2998" s="24"/>
      <c r="U2998" s="24"/>
    </row>
    <row r="2999" spans="19:21">
      <c r="S2999" s="24"/>
      <c r="T2999" s="24"/>
      <c r="U2999" s="24"/>
    </row>
    <row r="3000" spans="19:21">
      <c r="S3000" s="24"/>
      <c r="T3000" s="24"/>
      <c r="U3000" s="24"/>
    </row>
    <row r="3001" spans="19:21">
      <c r="S3001" s="24"/>
      <c r="T3001" s="24"/>
      <c r="U3001" s="24"/>
    </row>
    <row r="3002" spans="19:21">
      <c r="S3002" s="24"/>
      <c r="T3002" s="24"/>
      <c r="U3002" s="24"/>
    </row>
    <row r="3003" spans="19:21">
      <c r="S3003" s="24"/>
      <c r="T3003" s="24"/>
      <c r="U3003" s="24"/>
    </row>
    <row r="3004" spans="19:21">
      <c r="S3004" s="24"/>
      <c r="T3004" s="24"/>
      <c r="U3004" s="24"/>
    </row>
    <row r="3005" spans="19:21">
      <c r="S3005" s="24"/>
      <c r="T3005" s="24"/>
      <c r="U3005" s="24"/>
    </row>
    <row r="3006" spans="19:21">
      <c r="S3006" s="24"/>
      <c r="T3006" s="24"/>
      <c r="U3006" s="24"/>
    </row>
    <row r="3007" spans="19:21">
      <c r="S3007" s="24"/>
      <c r="T3007" s="24"/>
      <c r="U3007" s="24"/>
    </row>
    <row r="3008" spans="19:21">
      <c r="S3008" s="24"/>
      <c r="T3008" s="24"/>
      <c r="U3008" s="24"/>
    </row>
    <row r="3009" spans="19:21">
      <c r="S3009" s="24"/>
      <c r="T3009" s="24"/>
      <c r="U3009" s="24"/>
    </row>
    <row r="3010" spans="19:21">
      <c r="S3010" s="24"/>
      <c r="T3010" s="24"/>
      <c r="U3010" s="24"/>
    </row>
    <row r="3011" spans="19:21">
      <c r="S3011" s="24"/>
      <c r="T3011" s="24"/>
      <c r="U3011" s="24"/>
    </row>
    <row r="3012" spans="19:21">
      <c r="S3012" s="24"/>
      <c r="T3012" s="24"/>
      <c r="U3012" s="24"/>
    </row>
    <row r="3013" spans="19:21">
      <c r="S3013" s="24"/>
      <c r="T3013" s="24"/>
      <c r="U3013" s="24"/>
    </row>
    <row r="3014" spans="19:21">
      <c r="S3014" s="24"/>
      <c r="T3014" s="24"/>
      <c r="U3014" s="24"/>
    </row>
    <row r="3015" spans="19:21">
      <c r="S3015" s="24"/>
      <c r="T3015" s="24"/>
      <c r="U3015" s="24"/>
    </row>
    <row r="3016" spans="19:21">
      <c r="S3016" s="24"/>
      <c r="T3016" s="24"/>
      <c r="U3016" s="24"/>
    </row>
    <row r="3017" spans="19:21">
      <c r="S3017" s="24"/>
      <c r="T3017" s="24"/>
      <c r="U3017" s="24"/>
    </row>
    <row r="3018" spans="19:21">
      <c r="S3018" s="24"/>
      <c r="T3018" s="24"/>
      <c r="U3018" s="24"/>
    </row>
    <row r="3019" spans="19:21">
      <c r="S3019" s="24"/>
      <c r="T3019" s="24"/>
      <c r="U3019" s="24"/>
    </row>
    <row r="3020" spans="19:21">
      <c r="S3020" s="24"/>
      <c r="T3020" s="24"/>
      <c r="U3020" s="24"/>
    </row>
    <row r="3021" spans="19:21">
      <c r="S3021" s="24"/>
      <c r="T3021" s="24"/>
      <c r="U3021" s="24"/>
    </row>
    <row r="3022" spans="19:21">
      <c r="S3022" s="24"/>
      <c r="T3022" s="24"/>
      <c r="U3022" s="24"/>
    </row>
    <row r="3023" spans="19:21">
      <c r="S3023" s="24"/>
      <c r="T3023" s="24"/>
      <c r="U3023" s="24"/>
    </row>
    <row r="3024" spans="19:21">
      <c r="S3024" s="24"/>
      <c r="T3024" s="24"/>
      <c r="U3024" s="24"/>
    </row>
    <row r="3025" spans="19:21">
      <c r="S3025" s="24"/>
      <c r="T3025" s="24"/>
      <c r="U3025" s="24"/>
    </row>
    <row r="3026" spans="19:21">
      <c r="S3026" s="24"/>
      <c r="T3026" s="24"/>
      <c r="U3026" s="24"/>
    </row>
    <row r="3027" spans="19:21">
      <c r="S3027" s="24"/>
      <c r="T3027" s="24"/>
      <c r="U3027" s="24"/>
    </row>
    <row r="3028" spans="19:21">
      <c r="S3028" s="24"/>
      <c r="T3028" s="24"/>
      <c r="U3028" s="24"/>
    </row>
    <row r="3029" spans="19:21">
      <c r="S3029" s="24"/>
      <c r="T3029" s="24"/>
      <c r="U3029" s="24"/>
    </row>
    <row r="3030" spans="19:21">
      <c r="S3030" s="24"/>
      <c r="T3030" s="24"/>
      <c r="U3030" s="24"/>
    </row>
    <row r="3031" spans="19:21">
      <c r="S3031" s="24"/>
      <c r="T3031" s="24"/>
      <c r="U3031" s="24"/>
    </row>
    <row r="3032" spans="19:21">
      <c r="S3032" s="24"/>
      <c r="T3032" s="24"/>
      <c r="U3032" s="24"/>
    </row>
    <row r="3033" spans="19:21">
      <c r="S3033" s="24"/>
      <c r="T3033" s="24"/>
      <c r="U3033" s="24"/>
    </row>
    <row r="3034" spans="19:21">
      <c r="S3034" s="24"/>
      <c r="T3034" s="24"/>
      <c r="U3034" s="24"/>
    </row>
    <row r="3035" spans="19:21">
      <c r="S3035" s="24"/>
      <c r="T3035" s="24"/>
      <c r="U3035" s="24"/>
    </row>
    <row r="3036" spans="19:21">
      <c r="S3036" s="24"/>
      <c r="T3036" s="24"/>
      <c r="U3036" s="24"/>
    </row>
    <row r="3037" spans="19:21">
      <c r="S3037" s="24"/>
      <c r="T3037" s="24"/>
      <c r="U3037" s="24"/>
    </row>
    <row r="3038" spans="19:21">
      <c r="S3038" s="24"/>
      <c r="T3038" s="24"/>
      <c r="U3038" s="24"/>
    </row>
    <row r="3039" spans="19:21">
      <c r="S3039" s="24"/>
      <c r="T3039" s="24"/>
      <c r="U3039" s="24"/>
    </row>
    <row r="3040" spans="19:21">
      <c r="S3040" s="24"/>
      <c r="T3040" s="24"/>
      <c r="U3040" s="24"/>
    </row>
    <row r="3041" spans="19:21">
      <c r="S3041" s="24"/>
      <c r="T3041" s="24"/>
      <c r="U3041" s="24"/>
    </row>
    <row r="3042" spans="19:21">
      <c r="S3042" s="24"/>
      <c r="T3042" s="24"/>
      <c r="U3042" s="24"/>
    </row>
    <row r="3043" spans="19:21">
      <c r="S3043" s="24"/>
      <c r="T3043" s="24"/>
      <c r="U3043" s="24"/>
    </row>
    <row r="3044" spans="19:21">
      <c r="S3044" s="24"/>
      <c r="T3044" s="24"/>
      <c r="U3044" s="24"/>
    </row>
    <row r="3045" spans="19:21">
      <c r="S3045" s="24"/>
      <c r="T3045" s="24"/>
      <c r="U3045" s="24"/>
    </row>
    <row r="3046" spans="19:21">
      <c r="S3046" s="24"/>
      <c r="T3046" s="24"/>
      <c r="U3046" s="24"/>
    </row>
    <row r="3047" spans="19:21">
      <c r="S3047" s="24"/>
      <c r="T3047" s="24"/>
      <c r="U3047" s="24"/>
    </row>
    <row r="3048" spans="19:21">
      <c r="S3048" s="24"/>
      <c r="T3048" s="24"/>
      <c r="U3048" s="24"/>
    </row>
    <row r="3049" spans="19:21">
      <c r="S3049" s="24"/>
      <c r="T3049" s="24"/>
      <c r="U3049" s="24"/>
    </row>
    <row r="3050" spans="19:21">
      <c r="S3050" s="24"/>
      <c r="T3050" s="24"/>
      <c r="U3050" s="24"/>
    </row>
    <row r="3051" spans="19:21">
      <c r="S3051" s="24"/>
      <c r="T3051" s="24"/>
      <c r="U3051" s="24"/>
    </row>
    <row r="3052" spans="19:21">
      <c r="S3052" s="24"/>
      <c r="T3052" s="24"/>
      <c r="U3052" s="24"/>
    </row>
    <row r="3053" spans="19:21">
      <c r="S3053" s="24"/>
      <c r="T3053" s="24"/>
      <c r="U3053" s="24"/>
    </row>
    <row r="3054" spans="19:21">
      <c r="S3054" s="24"/>
      <c r="T3054" s="24"/>
      <c r="U3054" s="24"/>
    </row>
    <row r="3055" spans="19:21">
      <c r="S3055" s="24"/>
      <c r="T3055" s="24"/>
      <c r="U3055" s="24"/>
    </row>
    <row r="3056" spans="19:21">
      <c r="S3056" s="24"/>
      <c r="T3056" s="24"/>
      <c r="U3056" s="24"/>
    </row>
    <row r="3057" spans="19:21">
      <c r="S3057" s="24"/>
      <c r="T3057" s="24"/>
      <c r="U3057" s="24"/>
    </row>
    <row r="3058" spans="19:21">
      <c r="S3058" s="24"/>
      <c r="T3058" s="24"/>
      <c r="U3058" s="24"/>
    </row>
    <row r="3059" spans="19:21">
      <c r="S3059" s="24"/>
      <c r="T3059" s="24"/>
      <c r="U3059" s="24"/>
    </row>
    <row r="3060" spans="19:21">
      <c r="S3060" s="24"/>
      <c r="T3060" s="24"/>
      <c r="U3060" s="24"/>
    </row>
    <row r="3061" spans="19:21">
      <c r="S3061" s="24"/>
      <c r="T3061" s="24"/>
      <c r="U3061" s="24"/>
    </row>
    <row r="3062" spans="19:21">
      <c r="S3062" s="24"/>
      <c r="T3062" s="24"/>
      <c r="U3062" s="24"/>
    </row>
    <row r="3063" spans="19:21">
      <c r="S3063" s="24"/>
      <c r="T3063" s="24"/>
      <c r="U3063" s="24"/>
    </row>
    <row r="3064" spans="19:21">
      <c r="S3064" s="24"/>
      <c r="T3064" s="24"/>
      <c r="U3064" s="24"/>
    </row>
    <row r="3065" spans="19:21">
      <c r="S3065" s="24"/>
      <c r="T3065" s="24"/>
      <c r="U3065" s="24"/>
    </row>
    <row r="3066" spans="19:21">
      <c r="S3066" s="24"/>
      <c r="T3066" s="24"/>
      <c r="U3066" s="24"/>
    </row>
    <row r="3067" spans="19:21">
      <c r="S3067" s="24"/>
      <c r="T3067" s="24"/>
      <c r="U3067" s="24"/>
    </row>
    <row r="3068" spans="19:21">
      <c r="S3068" s="24"/>
      <c r="T3068" s="24"/>
      <c r="U3068" s="24"/>
    </row>
    <row r="3069" spans="19:21">
      <c r="S3069" s="24"/>
      <c r="T3069" s="24"/>
      <c r="U3069" s="24"/>
    </row>
    <row r="3070" spans="19:21">
      <c r="S3070" s="24"/>
      <c r="T3070" s="24"/>
      <c r="U3070" s="24"/>
    </row>
    <row r="3071" spans="19:21">
      <c r="S3071" s="24"/>
      <c r="T3071" s="24"/>
      <c r="U3071" s="24"/>
    </row>
    <row r="3072" spans="19:21">
      <c r="S3072" s="24"/>
      <c r="T3072" s="24"/>
      <c r="U3072" s="24"/>
    </row>
    <row r="3073" spans="19:21">
      <c r="S3073" s="24"/>
      <c r="T3073" s="24"/>
      <c r="U3073" s="24"/>
    </row>
    <row r="3074" spans="19:21">
      <c r="S3074" s="24"/>
      <c r="T3074" s="24"/>
      <c r="U3074" s="24"/>
    </row>
    <row r="3075" spans="19:21">
      <c r="S3075" s="24"/>
      <c r="T3075" s="24"/>
      <c r="U3075" s="24"/>
    </row>
    <row r="3076" spans="19:21">
      <c r="S3076" s="24"/>
      <c r="T3076" s="24"/>
      <c r="U3076" s="24"/>
    </row>
    <row r="3077" spans="19:21">
      <c r="S3077" s="24"/>
      <c r="T3077" s="24"/>
      <c r="U3077" s="24"/>
    </row>
    <row r="3078" spans="19:21">
      <c r="S3078" s="24"/>
      <c r="T3078" s="24"/>
      <c r="U3078" s="24"/>
    </row>
    <row r="3079" spans="19:21">
      <c r="S3079" s="24"/>
      <c r="T3079" s="24"/>
      <c r="U3079" s="24"/>
    </row>
    <row r="3080" spans="19:21">
      <c r="S3080" s="24"/>
      <c r="T3080" s="24"/>
      <c r="U3080" s="24"/>
    </row>
    <row r="3081" spans="19:21">
      <c r="S3081" s="24"/>
      <c r="T3081" s="24"/>
      <c r="U3081" s="24"/>
    </row>
    <row r="3082" spans="19:21">
      <c r="S3082" s="24"/>
      <c r="T3082" s="24"/>
      <c r="U3082" s="24"/>
    </row>
    <row r="3083" spans="19:21">
      <c r="S3083" s="24"/>
      <c r="T3083" s="24"/>
      <c r="U3083" s="24"/>
    </row>
    <row r="3084" spans="19:21">
      <c r="S3084" s="24"/>
      <c r="T3084" s="24"/>
      <c r="U3084" s="24"/>
    </row>
    <row r="3085" spans="19:21">
      <c r="S3085" s="24"/>
      <c r="T3085" s="24"/>
      <c r="U3085" s="24"/>
    </row>
    <row r="3086" spans="19:21">
      <c r="S3086" s="24"/>
      <c r="T3086" s="24"/>
      <c r="U3086" s="24"/>
    </row>
    <row r="3087" spans="19:21">
      <c r="S3087" s="24"/>
      <c r="T3087" s="24"/>
      <c r="U3087" s="24"/>
    </row>
    <row r="3088" spans="19:21">
      <c r="S3088" s="24"/>
      <c r="T3088" s="24"/>
      <c r="U3088" s="24"/>
    </row>
    <row r="3089" spans="19:21">
      <c r="S3089" s="24"/>
      <c r="T3089" s="24"/>
      <c r="U3089" s="24"/>
    </row>
    <row r="3090" spans="19:21">
      <c r="S3090" s="24"/>
      <c r="T3090" s="24"/>
      <c r="U3090" s="24"/>
    </row>
    <row r="3091" spans="19:21">
      <c r="S3091" s="24"/>
      <c r="T3091" s="24"/>
      <c r="U3091" s="24"/>
    </row>
    <row r="3092" spans="19:21">
      <c r="S3092" s="24"/>
      <c r="T3092" s="24"/>
      <c r="U3092" s="24"/>
    </row>
    <row r="3093" spans="19:21">
      <c r="S3093" s="24"/>
      <c r="T3093" s="24"/>
      <c r="U3093" s="24"/>
    </row>
    <row r="3094" spans="19:21">
      <c r="S3094" s="24"/>
      <c r="T3094" s="24"/>
      <c r="U3094" s="24"/>
    </row>
    <row r="3095" spans="19:21">
      <c r="S3095" s="24"/>
      <c r="T3095" s="24"/>
      <c r="U3095" s="24"/>
    </row>
    <row r="3096" spans="19:21">
      <c r="S3096" s="24"/>
      <c r="T3096" s="24"/>
      <c r="U3096" s="24"/>
    </row>
    <row r="3097" spans="19:21">
      <c r="S3097" s="24"/>
      <c r="T3097" s="24"/>
      <c r="U3097" s="24"/>
    </row>
    <row r="3098" spans="19:21">
      <c r="S3098" s="24"/>
      <c r="T3098" s="24"/>
      <c r="U3098" s="24"/>
    </row>
    <row r="3099" spans="19:21">
      <c r="S3099" s="24"/>
      <c r="T3099" s="24"/>
      <c r="U3099" s="24"/>
    </row>
    <row r="3100" spans="19:21">
      <c r="S3100" s="24"/>
      <c r="T3100" s="24"/>
      <c r="U3100" s="24"/>
    </row>
    <row r="3101" spans="19:21">
      <c r="S3101" s="24"/>
      <c r="T3101" s="24"/>
      <c r="U3101" s="24"/>
    </row>
    <row r="3102" spans="19:21">
      <c r="S3102" s="24"/>
      <c r="T3102" s="24"/>
      <c r="U3102" s="24"/>
    </row>
    <row r="3103" spans="19:21">
      <c r="S3103" s="24"/>
      <c r="T3103" s="24"/>
      <c r="U3103" s="24"/>
    </row>
    <row r="3104" spans="19:21">
      <c r="S3104" s="24"/>
      <c r="T3104" s="24"/>
      <c r="U3104" s="24"/>
    </row>
    <row r="3105" spans="19:21">
      <c r="S3105" s="24"/>
      <c r="T3105" s="24"/>
      <c r="U3105" s="24"/>
    </row>
    <row r="3106" spans="19:21">
      <c r="S3106" s="24"/>
      <c r="T3106" s="24"/>
      <c r="U3106" s="24"/>
    </row>
    <row r="3107" spans="19:21">
      <c r="S3107" s="24"/>
      <c r="T3107" s="24"/>
      <c r="U3107" s="24"/>
    </row>
    <row r="3108" spans="19:21">
      <c r="S3108" s="24"/>
      <c r="T3108" s="24"/>
      <c r="U3108" s="24"/>
    </row>
    <row r="3109" spans="19:21">
      <c r="S3109" s="24"/>
      <c r="T3109" s="24"/>
      <c r="U3109" s="24"/>
    </row>
    <row r="3110" spans="19:21">
      <c r="S3110" s="24"/>
      <c r="T3110" s="24"/>
      <c r="U3110" s="24"/>
    </row>
    <row r="3111" spans="19:21">
      <c r="S3111" s="24"/>
      <c r="T3111" s="24"/>
      <c r="U3111" s="24"/>
    </row>
    <row r="3112" spans="19:21">
      <c r="S3112" s="24"/>
      <c r="T3112" s="24"/>
      <c r="U3112" s="24"/>
    </row>
    <row r="3113" spans="19:21">
      <c r="S3113" s="24"/>
      <c r="T3113" s="24"/>
      <c r="U3113" s="24"/>
    </row>
    <row r="3114" spans="19:21">
      <c r="S3114" s="24"/>
      <c r="T3114" s="24"/>
      <c r="U3114" s="24"/>
    </row>
    <row r="3115" spans="19:21">
      <c r="S3115" s="24"/>
      <c r="T3115" s="24"/>
      <c r="U3115" s="24"/>
    </row>
    <row r="3116" spans="19:21">
      <c r="S3116" s="24"/>
      <c r="T3116" s="24"/>
      <c r="U3116" s="24"/>
    </row>
    <row r="3117" spans="19:21">
      <c r="S3117" s="24"/>
      <c r="T3117" s="24"/>
      <c r="U3117" s="24"/>
    </row>
    <row r="3118" spans="19:21">
      <c r="S3118" s="24"/>
      <c r="T3118" s="24"/>
      <c r="U3118" s="24"/>
    </row>
    <row r="3119" spans="19:21">
      <c r="S3119" s="24"/>
      <c r="T3119" s="24"/>
      <c r="U3119" s="24"/>
    </row>
    <row r="3120" spans="19:21">
      <c r="S3120" s="24"/>
      <c r="T3120" s="24"/>
      <c r="U3120" s="24"/>
    </row>
    <row r="3121" spans="19:21">
      <c r="S3121" s="24"/>
      <c r="T3121" s="24"/>
      <c r="U3121" s="24"/>
    </row>
    <row r="3122" spans="19:21">
      <c r="S3122" s="24"/>
      <c r="T3122" s="24"/>
      <c r="U3122" s="24"/>
    </row>
    <row r="3123" spans="19:21">
      <c r="S3123" s="24"/>
      <c r="T3123" s="24"/>
      <c r="U3123" s="24"/>
    </row>
    <row r="3124" spans="19:21">
      <c r="S3124" s="24"/>
      <c r="T3124" s="24"/>
      <c r="U3124" s="24"/>
    </row>
    <row r="3125" spans="19:21">
      <c r="S3125" s="24"/>
      <c r="T3125" s="24"/>
      <c r="U3125" s="24"/>
    </row>
    <row r="3126" spans="19:21">
      <c r="S3126" s="24"/>
      <c r="T3126" s="24"/>
      <c r="U3126" s="24"/>
    </row>
    <row r="3127" spans="19:21">
      <c r="S3127" s="24"/>
      <c r="T3127" s="24"/>
      <c r="U3127" s="24"/>
    </row>
    <row r="3128" spans="19:21">
      <c r="S3128" s="24"/>
      <c r="T3128" s="24"/>
      <c r="U3128" s="24"/>
    </row>
    <row r="3129" spans="19:21">
      <c r="S3129" s="24"/>
      <c r="T3129" s="24"/>
      <c r="U3129" s="24"/>
    </row>
    <row r="3130" spans="19:21">
      <c r="S3130" s="24"/>
      <c r="T3130" s="24"/>
      <c r="U3130" s="24"/>
    </row>
    <row r="3131" spans="19:21">
      <c r="S3131" s="24"/>
      <c r="T3131" s="24"/>
      <c r="U3131" s="24"/>
    </row>
    <row r="3132" spans="19:21">
      <c r="S3132" s="24"/>
      <c r="T3132" s="24"/>
      <c r="U3132" s="24"/>
    </row>
    <row r="3133" spans="19:21">
      <c r="S3133" s="24"/>
      <c r="T3133" s="24"/>
      <c r="U3133" s="24"/>
    </row>
    <row r="3134" spans="19:21">
      <c r="S3134" s="24"/>
      <c r="T3134" s="24"/>
      <c r="U3134" s="24"/>
    </row>
    <row r="3135" spans="19:21">
      <c r="S3135" s="24"/>
      <c r="T3135" s="24"/>
      <c r="U3135" s="24"/>
    </row>
    <row r="3136" spans="19:21">
      <c r="S3136" s="24"/>
      <c r="T3136" s="24"/>
      <c r="U3136" s="24"/>
    </row>
    <row r="3137" spans="19:21">
      <c r="S3137" s="24"/>
      <c r="T3137" s="24"/>
      <c r="U3137" s="24"/>
    </row>
    <row r="3138" spans="19:21">
      <c r="S3138" s="24"/>
      <c r="T3138" s="24"/>
      <c r="U3138" s="24"/>
    </row>
    <row r="3139" spans="19:21">
      <c r="S3139" s="24"/>
      <c r="T3139" s="24"/>
      <c r="U3139" s="24"/>
    </row>
    <row r="3140" spans="19:21">
      <c r="S3140" s="24"/>
      <c r="T3140" s="24"/>
      <c r="U3140" s="24"/>
    </row>
    <row r="3141" spans="19:21">
      <c r="S3141" s="24"/>
      <c r="T3141" s="24"/>
      <c r="U3141" s="24"/>
    </row>
    <row r="3142" spans="19:21">
      <c r="S3142" s="24"/>
      <c r="T3142" s="24"/>
      <c r="U3142" s="24"/>
    </row>
    <row r="3143" spans="19:21">
      <c r="S3143" s="24"/>
      <c r="T3143" s="24"/>
      <c r="U3143" s="24"/>
    </row>
    <row r="3144" spans="19:21">
      <c r="S3144" s="24"/>
      <c r="T3144" s="24"/>
      <c r="U3144" s="24"/>
    </row>
    <row r="3145" spans="19:21">
      <c r="S3145" s="24"/>
      <c r="T3145" s="24"/>
      <c r="U3145" s="24"/>
    </row>
    <row r="3146" spans="19:21">
      <c r="S3146" s="24"/>
      <c r="T3146" s="24"/>
      <c r="U3146" s="24"/>
    </row>
    <row r="3147" spans="19:21">
      <c r="S3147" s="24"/>
      <c r="T3147" s="24"/>
      <c r="U3147" s="24"/>
    </row>
    <row r="3148" spans="19:21">
      <c r="S3148" s="24"/>
      <c r="T3148" s="24"/>
      <c r="U3148" s="24"/>
    </row>
    <row r="3149" spans="19:21">
      <c r="S3149" s="24"/>
      <c r="T3149" s="24"/>
      <c r="U3149" s="24"/>
    </row>
    <row r="3150" spans="19:21">
      <c r="S3150" s="24"/>
      <c r="T3150" s="24"/>
      <c r="U3150" s="24"/>
    </row>
    <row r="3151" spans="19:21">
      <c r="S3151" s="24"/>
      <c r="T3151" s="24"/>
      <c r="U3151" s="24"/>
    </row>
    <row r="3152" spans="19:21">
      <c r="S3152" s="24"/>
      <c r="T3152" s="24"/>
      <c r="U3152" s="24"/>
    </row>
    <row r="3153" spans="19:21">
      <c r="S3153" s="24"/>
      <c r="T3153" s="24"/>
      <c r="U3153" s="24"/>
    </row>
    <row r="3154" spans="19:21">
      <c r="S3154" s="24"/>
      <c r="T3154" s="24"/>
      <c r="U3154" s="24"/>
    </row>
    <row r="3155" spans="19:21">
      <c r="S3155" s="24"/>
      <c r="T3155" s="24"/>
      <c r="U3155" s="24"/>
    </row>
    <row r="3156" spans="19:21">
      <c r="S3156" s="24"/>
      <c r="T3156" s="24"/>
      <c r="U3156" s="24"/>
    </row>
    <row r="3157" spans="19:21">
      <c r="S3157" s="24"/>
      <c r="T3157" s="24"/>
      <c r="U3157" s="24"/>
    </row>
    <row r="3158" spans="19:21">
      <c r="S3158" s="24"/>
      <c r="T3158" s="24"/>
      <c r="U3158" s="24"/>
    </row>
    <row r="3159" spans="19:21">
      <c r="S3159" s="24"/>
      <c r="T3159" s="24"/>
      <c r="U3159" s="24"/>
    </row>
    <row r="3160" spans="19:21">
      <c r="S3160" s="24"/>
      <c r="T3160" s="24"/>
      <c r="U3160" s="24"/>
    </row>
    <row r="3161" spans="19:21">
      <c r="S3161" s="24"/>
      <c r="T3161" s="24"/>
      <c r="U3161" s="24"/>
    </row>
    <row r="3162" spans="19:21">
      <c r="S3162" s="24"/>
      <c r="T3162" s="24"/>
      <c r="U3162" s="24"/>
    </row>
    <row r="3163" spans="19:21">
      <c r="S3163" s="24"/>
      <c r="T3163" s="24"/>
      <c r="U3163" s="24"/>
    </row>
    <row r="3164" spans="19:21">
      <c r="S3164" s="24"/>
      <c r="T3164" s="24"/>
      <c r="U3164" s="24"/>
    </row>
    <row r="3165" spans="19:21">
      <c r="S3165" s="24"/>
      <c r="T3165" s="24"/>
      <c r="U3165" s="24"/>
    </row>
    <row r="3166" spans="19:21">
      <c r="S3166" s="24"/>
      <c r="T3166" s="24"/>
      <c r="U3166" s="24"/>
    </row>
    <row r="3167" spans="19:21">
      <c r="S3167" s="24"/>
      <c r="T3167" s="24"/>
      <c r="U3167" s="24"/>
    </row>
    <row r="3168" spans="19:21">
      <c r="S3168" s="24"/>
      <c r="T3168" s="24"/>
      <c r="U3168" s="24"/>
    </row>
    <row r="3169" spans="19:21">
      <c r="S3169" s="24"/>
      <c r="T3169" s="24"/>
      <c r="U3169" s="24"/>
    </row>
    <row r="3170" spans="19:21">
      <c r="S3170" s="24"/>
      <c r="T3170" s="24"/>
      <c r="U3170" s="24"/>
    </row>
    <row r="3171" spans="19:21">
      <c r="S3171" s="24"/>
      <c r="T3171" s="24"/>
      <c r="U3171" s="24"/>
    </row>
    <row r="3172" spans="19:21">
      <c r="S3172" s="24"/>
      <c r="T3172" s="24"/>
      <c r="U3172" s="24"/>
    </row>
    <row r="3173" spans="19:21">
      <c r="S3173" s="24"/>
      <c r="T3173" s="24"/>
      <c r="U3173" s="24"/>
    </row>
    <row r="3174" spans="19:21">
      <c r="S3174" s="24"/>
      <c r="T3174" s="24"/>
      <c r="U3174" s="24"/>
    </row>
    <row r="3175" spans="19:21">
      <c r="S3175" s="24"/>
      <c r="T3175" s="24"/>
      <c r="U3175" s="24"/>
    </row>
    <row r="3176" spans="19:21">
      <c r="S3176" s="24"/>
      <c r="T3176" s="24"/>
      <c r="U3176" s="24"/>
    </row>
    <row r="3177" spans="19:21">
      <c r="S3177" s="24"/>
      <c r="T3177" s="24"/>
      <c r="U3177" s="24"/>
    </row>
    <row r="3178" spans="19:21">
      <c r="S3178" s="24"/>
      <c r="T3178" s="24"/>
      <c r="U3178" s="24"/>
    </row>
    <row r="3179" spans="19:21">
      <c r="S3179" s="24"/>
      <c r="T3179" s="24"/>
      <c r="U3179" s="24"/>
    </row>
    <row r="3180" spans="19:21">
      <c r="S3180" s="24"/>
      <c r="T3180" s="24"/>
      <c r="U3180" s="24"/>
    </row>
    <row r="3181" spans="19:21">
      <c r="S3181" s="24"/>
      <c r="T3181" s="24"/>
      <c r="U3181" s="24"/>
    </row>
    <row r="3182" spans="19:21">
      <c r="S3182" s="24"/>
      <c r="T3182" s="24"/>
      <c r="U3182" s="24"/>
    </row>
    <row r="3183" spans="19:21">
      <c r="S3183" s="24"/>
      <c r="T3183" s="24"/>
      <c r="U3183" s="24"/>
    </row>
    <row r="3184" spans="19:21">
      <c r="S3184" s="24"/>
      <c r="T3184" s="24"/>
      <c r="U3184" s="24"/>
    </row>
    <row r="3185" spans="19:21">
      <c r="S3185" s="24"/>
      <c r="T3185" s="24"/>
      <c r="U3185" s="24"/>
    </row>
    <row r="3186" spans="19:21">
      <c r="S3186" s="24"/>
      <c r="T3186" s="24"/>
      <c r="U3186" s="24"/>
    </row>
    <row r="3187" spans="19:21">
      <c r="S3187" s="24"/>
      <c r="T3187" s="24"/>
      <c r="U3187" s="24"/>
    </row>
    <row r="3188" spans="19:21">
      <c r="S3188" s="24"/>
      <c r="T3188" s="24"/>
      <c r="U3188" s="24"/>
    </row>
    <row r="3189" spans="19:21">
      <c r="S3189" s="24"/>
      <c r="T3189" s="24"/>
      <c r="U3189" s="24"/>
    </row>
    <row r="3190" spans="19:21">
      <c r="S3190" s="24"/>
      <c r="T3190" s="24"/>
      <c r="U3190" s="24"/>
    </row>
    <row r="3191" spans="19:21">
      <c r="S3191" s="24"/>
      <c r="T3191" s="24"/>
      <c r="U3191" s="24"/>
    </row>
    <row r="3192" spans="19:21">
      <c r="S3192" s="24"/>
      <c r="T3192" s="24"/>
      <c r="U3192" s="24"/>
    </row>
    <row r="3193" spans="19:21">
      <c r="S3193" s="24"/>
      <c r="T3193" s="24"/>
      <c r="U3193" s="24"/>
    </row>
    <row r="3194" spans="19:21">
      <c r="S3194" s="24"/>
      <c r="T3194" s="24"/>
      <c r="U3194" s="24"/>
    </row>
    <row r="3195" spans="19:21">
      <c r="S3195" s="24"/>
      <c r="T3195" s="24"/>
      <c r="U3195" s="24"/>
    </row>
    <row r="3196" spans="19:21">
      <c r="S3196" s="24"/>
      <c r="T3196" s="24"/>
      <c r="U3196" s="24"/>
    </row>
    <row r="3197" spans="19:21">
      <c r="S3197" s="24"/>
      <c r="T3197" s="24"/>
      <c r="U3197" s="24"/>
    </row>
    <row r="3198" spans="19:21">
      <c r="S3198" s="24"/>
      <c r="T3198" s="24"/>
      <c r="U3198" s="24"/>
    </row>
    <row r="3199" spans="19:21">
      <c r="S3199" s="24"/>
      <c r="T3199" s="24"/>
      <c r="U3199" s="24"/>
    </row>
    <row r="3200" spans="19:21">
      <c r="S3200" s="24"/>
      <c r="T3200" s="24"/>
      <c r="U3200" s="24"/>
    </row>
    <row r="3201" spans="19:21">
      <c r="S3201" s="24"/>
      <c r="T3201" s="24"/>
      <c r="U3201" s="24"/>
    </row>
    <row r="3202" spans="19:21">
      <c r="S3202" s="24"/>
      <c r="T3202" s="24"/>
      <c r="U3202" s="24"/>
    </row>
    <row r="3203" spans="19:21">
      <c r="S3203" s="24"/>
      <c r="T3203" s="24"/>
      <c r="U3203" s="24"/>
    </row>
    <row r="3204" spans="19:21">
      <c r="S3204" s="24"/>
      <c r="T3204" s="24"/>
      <c r="U3204" s="24"/>
    </row>
    <row r="3205" spans="19:21">
      <c r="S3205" s="24"/>
      <c r="T3205" s="24"/>
      <c r="U3205" s="24"/>
    </row>
    <row r="3206" spans="19:21">
      <c r="S3206" s="24"/>
      <c r="T3206" s="24"/>
      <c r="U3206" s="24"/>
    </row>
    <row r="3207" spans="19:21">
      <c r="S3207" s="24"/>
      <c r="T3207" s="24"/>
      <c r="U3207" s="24"/>
    </row>
    <row r="3208" spans="19:21">
      <c r="S3208" s="24"/>
      <c r="T3208" s="24"/>
      <c r="U3208" s="24"/>
    </row>
    <row r="3209" spans="19:21">
      <c r="S3209" s="24"/>
      <c r="T3209" s="24"/>
      <c r="U3209" s="24"/>
    </row>
    <row r="3210" spans="19:21">
      <c r="S3210" s="24"/>
      <c r="T3210" s="24"/>
      <c r="U3210" s="24"/>
    </row>
    <row r="3211" spans="19:21">
      <c r="S3211" s="24"/>
      <c r="T3211" s="24"/>
      <c r="U3211" s="24"/>
    </row>
    <row r="3212" spans="19:21">
      <c r="S3212" s="24"/>
      <c r="T3212" s="24"/>
      <c r="U3212" s="24"/>
    </row>
    <row r="3213" spans="19:21">
      <c r="S3213" s="24"/>
      <c r="T3213" s="24"/>
      <c r="U3213" s="24"/>
    </row>
    <row r="3214" spans="19:21">
      <c r="S3214" s="24"/>
      <c r="T3214" s="24"/>
      <c r="U3214" s="24"/>
    </row>
    <row r="3215" spans="19:21">
      <c r="S3215" s="24"/>
      <c r="T3215" s="24"/>
      <c r="U3215" s="24"/>
    </row>
    <row r="3216" spans="19:21">
      <c r="S3216" s="24"/>
      <c r="T3216" s="24"/>
      <c r="U3216" s="24"/>
    </row>
    <row r="3217" spans="19:21">
      <c r="S3217" s="24"/>
      <c r="T3217" s="24"/>
      <c r="U3217" s="24"/>
    </row>
    <row r="3218" spans="19:21">
      <c r="S3218" s="24"/>
      <c r="T3218" s="24"/>
      <c r="U3218" s="24"/>
    </row>
    <row r="3219" spans="19:21">
      <c r="S3219" s="24"/>
      <c r="T3219" s="24"/>
      <c r="U3219" s="24"/>
    </row>
    <row r="3220" spans="19:21">
      <c r="S3220" s="24"/>
      <c r="T3220" s="24"/>
      <c r="U3220" s="24"/>
    </row>
    <row r="3221" spans="19:21">
      <c r="S3221" s="24"/>
      <c r="T3221" s="24"/>
      <c r="U3221" s="24"/>
    </row>
    <row r="3222" spans="19:21">
      <c r="S3222" s="24"/>
      <c r="T3222" s="24"/>
      <c r="U3222" s="24"/>
    </row>
    <row r="3223" spans="19:21">
      <c r="S3223" s="24"/>
      <c r="T3223" s="24"/>
      <c r="U3223" s="24"/>
    </row>
    <row r="3224" spans="19:21">
      <c r="S3224" s="24"/>
      <c r="T3224" s="24"/>
      <c r="U3224" s="24"/>
    </row>
    <row r="3225" spans="19:21">
      <c r="S3225" s="24"/>
      <c r="T3225" s="24"/>
      <c r="U3225" s="24"/>
    </row>
    <row r="3226" spans="19:21">
      <c r="S3226" s="24"/>
      <c r="T3226" s="24"/>
      <c r="U3226" s="24"/>
    </row>
    <row r="3227" spans="19:21">
      <c r="S3227" s="24"/>
      <c r="T3227" s="24"/>
      <c r="U3227" s="24"/>
    </row>
    <row r="3228" spans="19:21">
      <c r="S3228" s="24"/>
      <c r="T3228" s="24"/>
      <c r="U3228" s="24"/>
    </row>
    <row r="3229" spans="19:21">
      <c r="S3229" s="24"/>
      <c r="T3229" s="24"/>
      <c r="U3229" s="24"/>
    </row>
    <row r="3230" spans="19:21">
      <c r="S3230" s="24"/>
      <c r="T3230" s="24"/>
      <c r="U3230" s="24"/>
    </row>
    <row r="3231" spans="19:21">
      <c r="S3231" s="24"/>
      <c r="T3231" s="24"/>
      <c r="U3231" s="24"/>
    </row>
    <row r="3232" spans="19:21">
      <c r="S3232" s="24"/>
      <c r="T3232" s="24"/>
      <c r="U3232" s="24"/>
    </row>
    <row r="3233" spans="19:21">
      <c r="S3233" s="24"/>
      <c r="T3233" s="24"/>
      <c r="U3233" s="24"/>
    </row>
    <row r="3234" spans="19:21">
      <c r="S3234" s="24"/>
      <c r="T3234" s="24"/>
      <c r="U3234" s="24"/>
    </row>
    <row r="3235" spans="19:21">
      <c r="S3235" s="24"/>
      <c r="T3235" s="24"/>
      <c r="U3235" s="24"/>
    </row>
    <row r="3236" spans="19:21">
      <c r="S3236" s="24"/>
      <c r="T3236" s="24"/>
      <c r="U3236" s="24"/>
    </row>
    <row r="3237" spans="19:21">
      <c r="S3237" s="24"/>
      <c r="T3237" s="24"/>
      <c r="U3237" s="24"/>
    </row>
    <row r="3238" spans="19:21">
      <c r="S3238" s="24"/>
      <c r="T3238" s="24"/>
      <c r="U3238" s="24"/>
    </row>
    <row r="3239" spans="19:21">
      <c r="S3239" s="24"/>
      <c r="T3239" s="24"/>
      <c r="U3239" s="24"/>
    </row>
    <row r="3240" spans="19:21">
      <c r="S3240" s="24"/>
      <c r="T3240" s="24"/>
      <c r="U3240" s="24"/>
    </row>
    <row r="3241" spans="19:21">
      <c r="S3241" s="24"/>
      <c r="T3241" s="24"/>
      <c r="U3241" s="24"/>
    </row>
    <row r="3242" spans="19:21">
      <c r="S3242" s="24"/>
      <c r="T3242" s="24"/>
      <c r="U3242" s="24"/>
    </row>
    <row r="3243" spans="19:21">
      <c r="S3243" s="24"/>
      <c r="T3243" s="24"/>
      <c r="U3243" s="24"/>
    </row>
    <row r="3244" spans="19:21">
      <c r="S3244" s="24"/>
      <c r="T3244" s="24"/>
      <c r="U3244" s="24"/>
    </row>
    <row r="3245" spans="19:21">
      <c r="S3245" s="24"/>
      <c r="T3245" s="24"/>
      <c r="U3245" s="24"/>
    </row>
    <row r="3246" spans="19:21">
      <c r="S3246" s="24"/>
      <c r="T3246" s="24"/>
      <c r="U3246" s="24"/>
    </row>
    <row r="3247" spans="19:21">
      <c r="S3247" s="24"/>
      <c r="T3247" s="24"/>
      <c r="U3247" s="24"/>
    </row>
    <row r="3248" spans="19:21">
      <c r="S3248" s="24"/>
      <c r="T3248" s="24"/>
      <c r="U3248" s="24"/>
    </row>
    <row r="3249" spans="19:21">
      <c r="S3249" s="24"/>
      <c r="T3249" s="24"/>
      <c r="U3249" s="24"/>
    </row>
    <row r="3250" spans="19:21">
      <c r="S3250" s="24"/>
      <c r="T3250" s="24"/>
      <c r="U3250" s="24"/>
    </row>
    <row r="3251" spans="19:21">
      <c r="S3251" s="24"/>
      <c r="T3251" s="24"/>
      <c r="U3251" s="24"/>
    </row>
    <row r="3252" spans="19:21">
      <c r="S3252" s="24"/>
      <c r="T3252" s="24"/>
      <c r="U3252" s="24"/>
    </row>
    <row r="3253" spans="19:21">
      <c r="S3253" s="24"/>
      <c r="T3253" s="24"/>
      <c r="U3253" s="24"/>
    </row>
    <row r="3254" spans="19:21">
      <c r="S3254" s="24"/>
      <c r="T3254" s="24"/>
      <c r="U3254" s="24"/>
    </row>
    <row r="3255" spans="19:21">
      <c r="S3255" s="24"/>
      <c r="T3255" s="24"/>
      <c r="U3255" s="24"/>
    </row>
    <row r="3256" spans="19:21">
      <c r="S3256" s="24"/>
      <c r="T3256" s="24"/>
      <c r="U3256" s="24"/>
    </row>
    <row r="3257" spans="19:21">
      <c r="S3257" s="24"/>
      <c r="T3257" s="24"/>
      <c r="U3257" s="24"/>
    </row>
    <row r="3258" spans="19:21">
      <c r="S3258" s="24"/>
      <c r="T3258" s="24"/>
      <c r="U3258" s="24"/>
    </row>
    <row r="3259" spans="19:21">
      <c r="S3259" s="24"/>
      <c r="T3259" s="24"/>
      <c r="U3259" s="24"/>
    </row>
    <row r="3260" spans="19:21">
      <c r="S3260" s="24"/>
      <c r="T3260" s="24"/>
      <c r="U3260" s="24"/>
    </row>
    <row r="3261" spans="19:21">
      <c r="S3261" s="24"/>
      <c r="T3261" s="24"/>
      <c r="U3261" s="24"/>
    </row>
    <row r="3262" spans="19:21">
      <c r="S3262" s="24"/>
      <c r="T3262" s="24"/>
      <c r="U3262" s="24"/>
    </row>
    <row r="3263" spans="19:21">
      <c r="S3263" s="24"/>
      <c r="T3263" s="24"/>
      <c r="U3263" s="24"/>
    </row>
    <row r="3264" spans="19:21">
      <c r="S3264" s="24"/>
      <c r="T3264" s="24"/>
      <c r="U3264" s="24"/>
    </row>
    <row r="3265" spans="19:21">
      <c r="S3265" s="24"/>
      <c r="T3265" s="24"/>
      <c r="U3265" s="24"/>
    </row>
    <row r="3266" spans="19:21">
      <c r="S3266" s="24"/>
      <c r="T3266" s="24"/>
      <c r="U3266" s="24"/>
    </row>
    <row r="3267" spans="19:21">
      <c r="S3267" s="24"/>
      <c r="T3267" s="24"/>
      <c r="U3267" s="24"/>
    </row>
    <row r="3268" spans="19:21">
      <c r="S3268" s="24"/>
      <c r="T3268" s="24"/>
      <c r="U3268" s="24"/>
    </row>
    <row r="3269" spans="19:21">
      <c r="S3269" s="24"/>
      <c r="T3269" s="24"/>
      <c r="U3269" s="24"/>
    </row>
    <row r="3270" spans="19:21">
      <c r="S3270" s="24"/>
      <c r="T3270" s="24"/>
      <c r="U3270" s="24"/>
    </row>
    <row r="3271" spans="19:21">
      <c r="S3271" s="24"/>
      <c r="T3271" s="24"/>
      <c r="U3271" s="24"/>
    </row>
    <row r="3272" spans="19:21">
      <c r="S3272" s="24"/>
      <c r="T3272" s="24"/>
      <c r="U3272" s="24"/>
    </row>
    <row r="3273" spans="19:21">
      <c r="S3273" s="24"/>
      <c r="T3273" s="24"/>
      <c r="U3273" s="24"/>
    </row>
    <row r="3274" spans="19:21">
      <c r="S3274" s="24"/>
      <c r="T3274" s="24"/>
      <c r="U3274" s="24"/>
    </row>
    <row r="3275" spans="19:21">
      <c r="S3275" s="24"/>
      <c r="T3275" s="24"/>
      <c r="U3275" s="24"/>
    </row>
    <row r="3276" spans="19:21">
      <c r="S3276" s="24"/>
      <c r="T3276" s="24"/>
      <c r="U3276" s="24"/>
    </row>
    <row r="3277" spans="19:21">
      <c r="S3277" s="24"/>
      <c r="T3277" s="24"/>
      <c r="U3277" s="24"/>
    </row>
    <row r="3278" spans="19:21">
      <c r="S3278" s="24"/>
      <c r="T3278" s="24"/>
      <c r="U3278" s="24"/>
    </row>
    <row r="3279" spans="19:21">
      <c r="S3279" s="24"/>
      <c r="T3279" s="24"/>
      <c r="U3279" s="24"/>
    </row>
    <row r="3280" spans="19:21">
      <c r="S3280" s="24"/>
      <c r="T3280" s="24"/>
      <c r="U3280" s="24"/>
    </row>
    <row r="3281" spans="19:21">
      <c r="S3281" s="24"/>
      <c r="T3281" s="24"/>
      <c r="U3281" s="24"/>
    </row>
    <row r="3282" spans="19:21">
      <c r="S3282" s="24"/>
      <c r="T3282" s="24"/>
      <c r="U3282" s="24"/>
    </row>
    <row r="3283" spans="19:21">
      <c r="S3283" s="24"/>
      <c r="T3283" s="24"/>
      <c r="U3283" s="24"/>
    </row>
    <row r="3284" spans="19:21">
      <c r="S3284" s="24"/>
      <c r="T3284" s="24"/>
      <c r="U3284" s="24"/>
    </row>
    <row r="3285" spans="19:21">
      <c r="S3285" s="24"/>
      <c r="T3285" s="24"/>
      <c r="U3285" s="24"/>
    </row>
    <row r="3286" spans="19:21">
      <c r="S3286" s="24"/>
      <c r="T3286" s="24"/>
      <c r="U3286" s="24"/>
    </row>
    <row r="3287" spans="19:21">
      <c r="S3287" s="24"/>
      <c r="T3287" s="24"/>
      <c r="U3287" s="24"/>
    </row>
    <row r="3288" spans="19:21">
      <c r="S3288" s="24"/>
      <c r="T3288" s="24"/>
      <c r="U3288" s="24"/>
    </row>
    <row r="3289" spans="19:21">
      <c r="S3289" s="24"/>
      <c r="T3289" s="24"/>
      <c r="U3289" s="24"/>
    </row>
    <row r="3290" spans="19:21">
      <c r="S3290" s="24"/>
      <c r="T3290" s="24"/>
      <c r="U3290" s="24"/>
    </row>
    <row r="3291" spans="19:21">
      <c r="S3291" s="24"/>
      <c r="T3291" s="24"/>
      <c r="U3291" s="24"/>
    </row>
    <row r="3292" spans="19:21">
      <c r="S3292" s="24"/>
      <c r="T3292" s="24"/>
      <c r="U3292" s="24"/>
    </row>
    <row r="3293" spans="19:21">
      <c r="S3293" s="24"/>
      <c r="T3293" s="24"/>
      <c r="U3293" s="24"/>
    </row>
    <row r="3294" spans="19:21">
      <c r="S3294" s="24"/>
      <c r="T3294" s="24"/>
      <c r="U3294" s="24"/>
    </row>
    <row r="3295" spans="19:21">
      <c r="S3295" s="24"/>
      <c r="T3295" s="24"/>
      <c r="U3295" s="24"/>
    </row>
    <row r="3296" spans="19:21">
      <c r="S3296" s="24"/>
      <c r="T3296" s="24"/>
      <c r="U3296" s="24"/>
    </row>
    <row r="3297" spans="19:21">
      <c r="S3297" s="24"/>
      <c r="T3297" s="24"/>
      <c r="U3297" s="24"/>
    </row>
    <row r="3298" spans="19:21">
      <c r="S3298" s="24"/>
      <c r="T3298" s="24"/>
      <c r="U3298" s="24"/>
    </row>
    <row r="3299" spans="19:21">
      <c r="S3299" s="24"/>
      <c r="T3299" s="24"/>
      <c r="U3299" s="24"/>
    </row>
    <row r="3300" spans="19:21">
      <c r="S3300" s="24"/>
      <c r="T3300" s="24"/>
      <c r="U3300" s="24"/>
    </row>
    <row r="3301" spans="19:21">
      <c r="S3301" s="24"/>
      <c r="T3301" s="24"/>
      <c r="U3301" s="24"/>
    </row>
    <row r="3302" spans="19:21">
      <c r="S3302" s="24"/>
      <c r="T3302" s="24"/>
      <c r="U3302" s="24"/>
    </row>
    <row r="3303" spans="19:21">
      <c r="S3303" s="24"/>
      <c r="T3303" s="24"/>
      <c r="U3303" s="24"/>
    </row>
    <row r="3304" spans="19:21">
      <c r="S3304" s="24"/>
      <c r="T3304" s="24"/>
      <c r="U3304" s="24"/>
    </row>
    <row r="3305" spans="19:21">
      <c r="S3305" s="24"/>
      <c r="T3305" s="24"/>
      <c r="U3305" s="24"/>
    </row>
    <row r="3306" spans="19:21">
      <c r="S3306" s="24"/>
      <c r="T3306" s="24"/>
      <c r="U3306" s="24"/>
    </row>
    <row r="3307" spans="19:21">
      <c r="S3307" s="24"/>
      <c r="T3307" s="24"/>
      <c r="U3307" s="24"/>
    </row>
    <row r="3308" spans="19:21">
      <c r="S3308" s="24"/>
      <c r="T3308" s="24"/>
      <c r="U3308" s="24"/>
    </row>
    <row r="3309" spans="19:21">
      <c r="S3309" s="24"/>
      <c r="T3309" s="24"/>
      <c r="U3309" s="24"/>
    </row>
    <row r="3310" spans="19:21">
      <c r="S3310" s="24"/>
      <c r="T3310" s="24"/>
      <c r="U3310" s="24"/>
    </row>
    <row r="3311" spans="19:21">
      <c r="S3311" s="24"/>
      <c r="T3311" s="24"/>
      <c r="U3311" s="24"/>
    </row>
    <row r="3312" spans="19:21">
      <c r="S3312" s="24"/>
      <c r="T3312" s="24"/>
      <c r="U3312" s="24"/>
    </row>
    <row r="3313" spans="19:21">
      <c r="S3313" s="24"/>
      <c r="T3313" s="24"/>
      <c r="U3313" s="24"/>
    </row>
    <row r="3314" spans="19:21">
      <c r="S3314" s="24"/>
      <c r="T3314" s="24"/>
      <c r="U3314" s="24"/>
    </row>
    <row r="3315" spans="19:21">
      <c r="S3315" s="24"/>
      <c r="T3315" s="24"/>
      <c r="U3315" s="24"/>
    </row>
    <row r="3316" spans="19:21">
      <c r="S3316" s="24"/>
      <c r="T3316" s="24"/>
      <c r="U3316" s="24"/>
    </row>
    <row r="3317" spans="19:21">
      <c r="S3317" s="24"/>
      <c r="T3317" s="24"/>
      <c r="U3317" s="24"/>
    </row>
    <row r="3318" spans="19:21">
      <c r="S3318" s="24"/>
      <c r="T3318" s="24"/>
      <c r="U3318" s="24"/>
    </row>
    <row r="3319" spans="19:21">
      <c r="S3319" s="24"/>
      <c r="T3319" s="24"/>
      <c r="U3319" s="24"/>
    </row>
    <row r="3320" spans="19:21">
      <c r="S3320" s="24"/>
      <c r="T3320" s="24"/>
      <c r="U3320" s="24"/>
    </row>
    <row r="3321" spans="19:21">
      <c r="S3321" s="24"/>
      <c r="T3321" s="24"/>
      <c r="U3321" s="24"/>
    </row>
    <row r="3322" spans="19:21">
      <c r="S3322" s="24"/>
      <c r="T3322" s="24"/>
      <c r="U3322" s="24"/>
    </row>
    <row r="3323" spans="19:21">
      <c r="S3323" s="24"/>
      <c r="T3323" s="24"/>
      <c r="U3323" s="24"/>
    </row>
    <row r="3324" spans="19:21">
      <c r="S3324" s="24"/>
      <c r="T3324" s="24"/>
      <c r="U3324" s="24"/>
    </row>
    <row r="3325" spans="19:21">
      <c r="S3325" s="24"/>
      <c r="T3325" s="24"/>
      <c r="U3325" s="24"/>
    </row>
    <row r="3326" spans="19:21">
      <c r="S3326" s="24"/>
      <c r="T3326" s="24"/>
      <c r="U3326" s="24"/>
    </row>
    <row r="3327" spans="19:21">
      <c r="S3327" s="24"/>
      <c r="T3327" s="24"/>
      <c r="U3327" s="24"/>
    </row>
    <row r="3328" spans="19:21">
      <c r="S3328" s="24"/>
      <c r="T3328" s="24"/>
      <c r="U3328" s="24"/>
    </row>
    <row r="3329" spans="19:21">
      <c r="S3329" s="24"/>
      <c r="T3329" s="24"/>
      <c r="U3329" s="24"/>
    </row>
    <row r="3330" spans="19:21">
      <c r="S3330" s="24"/>
      <c r="T3330" s="24"/>
      <c r="U3330" s="24"/>
    </row>
    <row r="3331" spans="19:21">
      <c r="S3331" s="24"/>
      <c r="T3331" s="24"/>
      <c r="U3331" s="24"/>
    </row>
    <row r="3332" spans="19:21">
      <c r="S3332" s="24"/>
      <c r="T3332" s="24"/>
      <c r="U3332" s="24"/>
    </row>
    <row r="3333" spans="19:21">
      <c r="S3333" s="24"/>
      <c r="T3333" s="24"/>
      <c r="U3333" s="24"/>
    </row>
    <row r="3334" spans="19:21">
      <c r="S3334" s="24"/>
      <c r="T3334" s="24"/>
      <c r="U3334" s="24"/>
    </row>
    <row r="3335" spans="19:21">
      <c r="S3335" s="24"/>
      <c r="T3335" s="24"/>
      <c r="U3335" s="24"/>
    </row>
    <row r="3336" spans="19:21">
      <c r="S3336" s="24"/>
      <c r="T3336" s="24"/>
      <c r="U3336" s="24"/>
    </row>
    <row r="3337" spans="19:21">
      <c r="S3337" s="24"/>
      <c r="T3337" s="24"/>
      <c r="U3337" s="24"/>
    </row>
    <row r="3338" spans="19:21">
      <c r="S3338" s="24"/>
      <c r="T3338" s="24"/>
      <c r="U3338" s="24"/>
    </row>
    <row r="3339" spans="19:21">
      <c r="S3339" s="24"/>
      <c r="T3339" s="24"/>
      <c r="U3339" s="24"/>
    </row>
    <row r="3340" spans="19:21">
      <c r="S3340" s="24"/>
      <c r="T3340" s="24"/>
      <c r="U3340" s="24"/>
    </row>
    <row r="3341" spans="19:21">
      <c r="S3341" s="24"/>
      <c r="T3341" s="24"/>
      <c r="U3341" s="24"/>
    </row>
    <row r="3342" spans="19:21">
      <c r="S3342" s="24"/>
      <c r="T3342" s="24"/>
      <c r="U3342" s="24"/>
    </row>
    <row r="3343" spans="19:21">
      <c r="S3343" s="24"/>
      <c r="T3343" s="24"/>
      <c r="U3343" s="24"/>
    </row>
    <row r="3344" spans="19:21">
      <c r="S3344" s="24"/>
      <c r="T3344" s="24"/>
      <c r="U3344" s="24"/>
    </row>
    <row r="3345" spans="19:21">
      <c r="S3345" s="24"/>
      <c r="T3345" s="24"/>
      <c r="U3345" s="24"/>
    </row>
    <row r="3346" spans="19:21">
      <c r="S3346" s="24"/>
      <c r="T3346" s="24"/>
      <c r="U3346" s="24"/>
    </row>
    <row r="3347" spans="19:21">
      <c r="S3347" s="24"/>
      <c r="T3347" s="24"/>
      <c r="U3347" s="24"/>
    </row>
    <row r="3348" spans="19:21">
      <c r="S3348" s="24"/>
      <c r="T3348" s="24"/>
      <c r="U3348" s="24"/>
    </row>
    <row r="3349" spans="19:21">
      <c r="S3349" s="24"/>
      <c r="T3349" s="24"/>
      <c r="U3349" s="24"/>
    </row>
    <row r="3350" spans="19:21">
      <c r="S3350" s="24"/>
      <c r="T3350" s="24"/>
      <c r="U3350" s="24"/>
    </row>
    <row r="3351" spans="19:21">
      <c r="S3351" s="24"/>
      <c r="T3351" s="24"/>
      <c r="U3351" s="24"/>
    </row>
    <row r="3352" spans="19:21">
      <c r="S3352" s="24"/>
      <c r="T3352" s="24"/>
      <c r="U3352" s="24"/>
    </row>
    <row r="3353" spans="19:21">
      <c r="S3353" s="24"/>
      <c r="T3353" s="24"/>
      <c r="U3353" s="24"/>
    </row>
    <row r="3354" spans="19:21">
      <c r="S3354" s="24"/>
      <c r="T3354" s="24"/>
      <c r="U3354" s="24"/>
    </row>
    <row r="3355" spans="19:21">
      <c r="S3355" s="24"/>
      <c r="T3355" s="24"/>
      <c r="U3355" s="24"/>
    </row>
    <row r="3356" spans="19:21">
      <c r="S3356" s="24"/>
      <c r="T3356" s="24"/>
      <c r="U3356" s="24"/>
    </row>
    <row r="3357" spans="19:21">
      <c r="S3357" s="24"/>
      <c r="T3357" s="24"/>
      <c r="U3357" s="24"/>
    </row>
    <row r="3358" spans="19:21">
      <c r="S3358" s="24"/>
      <c r="T3358" s="24"/>
      <c r="U3358" s="24"/>
    </row>
    <row r="3359" spans="19:21">
      <c r="S3359" s="24"/>
      <c r="T3359" s="24"/>
      <c r="U3359" s="24"/>
    </row>
    <row r="3360" spans="19:21">
      <c r="S3360" s="24"/>
      <c r="T3360" s="24"/>
      <c r="U3360" s="24"/>
    </row>
    <row r="3361" spans="19:21">
      <c r="S3361" s="24"/>
      <c r="T3361" s="24"/>
      <c r="U3361" s="24"/>
    </row>
    <row r="3362" spans="19:21">
      <c r="S3362" s="24"/>
      <c r="T3362" s="24"/>
      <c r="U3362" s="24"/>
    </row>
    <row r="3363" spans="19:21">
      <c r="S3363" s="24"/>
      <c r="T3363" s="24"/>
      <c r="U3363" s="24"/>
    </row>
    <row r="3364" spans="19:21">
      <c r="S3364" s="24"/>
      <c r="T3364" s="24"/>
      <c r="U3364" s="24"/>
    </row>
    <row r="3365" spans="19:21">
      <c r="S3365" s="24"/>
      <c r="T3365" s="24"/>
      <c r="U3365" s="24"/>
    </row>
    <row r="3366" spans="19:21">
      <c r="S3366" s="24"/>
      <c r="T3366" s="24"/>
      <c r="U3366" s="24"/>
    </row>
    <row r="3367" spans="19:21">
      <c r="S3367" s="24"/>
      <c r="T3367" s="24"/>
      <c r="U3367" s="24"/>
    </row>
    <row r="3368" spans="19:21">
      <c r="S3368" s="24"/>
      <c r="T3368" s="24"/>
      <c r="U3368" s="24"/>
    </row>
    <row r="3369" spans="19:21">
      <c r="S3369" s="24"/>
      <c r="T3369" s="24"/>
      <c r="U3369" s="24"/>
    </row>
    <row r="3370" spans="19:21">
      <c r="S3370" s="24"/>
      <c r="T3370" s="24"/>
      <c r="U3370" s="24"/>
    </row>
    <row r="3371" spans="19:21">
      <c r="S3371" s="24"/>
      <c r="T3371" s="24"/>
      <c r="U3371" s="24"/>
    </row>
    <row r="3372" spans="19:21">
      <c r="S3372" s="24"/>
      <c r="T3372" s="24"/>
      <c r="U3372" s="24"/>
    </row>
    <row r="3373" spans="19:21">
      <c r="S3373" s="24"/>
      <c r="T3373" s="24"/>
      <c r="U3373" s="24"/>
    </row>
    <row r="3374" spans="19:21">
      <c r="S3374" s="24"/>
      <c r="T3374" s="24"/>
      <c r="U3374" s="24"/>
    </row>
    <row r="3375" spans="19:21">
      <c r="S3375" s="24"/>
      <c r="T3375" s="24"/>
      <c r="U3375" s="24"/>
    </row>
    <row r="3376" spans="19:21">
      <c r="S3376" s="24"/>
      <c r="T3376" s="24"/>
      <c r="U3376" s="24"/>
    </row>
    <row r="3377" spans="19:21">
      <c r="S3377" s="24"/>
      <c r="T3377" s="24"/>
      <c r="U3377" s="24"/>
    </row>
    <row r="3378" spans="19:21">
      <c r="S3378" s="24"/>
      <c r="T3378" s="24"/>
      <c r="U3378" s="24"/>
    </row>
    <row r="3379" spans="19:21">
      <c r="S3379" s="24"/>
      <c r="T3379" s="24"/>
      <c r="U3379" s="24"/>
    </row>
    <row r="3380" spans="19:21">
      <c r="S3380" s="24"/>
      <c r="T3380" s="24"/>
      <c r="U3380" s="24"/>
    </row>
    <row r="3381" spans="19:21">
      <c r="S3381" s="24"/>
      <c r="T3381" s="24"/>
      <c r="U3381" s="24"/>
    </row>
    <row r="3382" spans="19:21">
      <c r="S3382" s="24"/>
      <c r="T3382" s="24"/>
      <c r="U3382" s="24"/>
    </row>
    <row r="3383" spans="19:21">
      <c r="S3383" s="24"/>
      <c r="T3383" s="24"/>
      <c r="U3383" s="24"/>
    </row>
    <row r="3384" spans="19:21">
      <c r="S3384" s="24"/>
      <c r="T3384" s="24"/>
      <c r="U3384" s="24"/>
    </row>
    <row r="3385" spans="19:21">
      <c r="S3385" s="24"/>
      <c r="T3385" s="24"/>
      <c r="U3385" s="24"/>
    </row>
    <row r="3386" spans="19:21">
      <c r="S3386" s="24"/>
      <c r="T3386" s="24"/>
      <c r="U3386" s="24"/>
    </row>
    <row r="3387" spans="19:21">
      <c r="S3387" s="24"/>
      <c r="T3387" s="24"/>
      <c r="U3387" s="24"/>
    </row>
    <row r="3388" spans="19:21">
      <c r="S3388" s="24"/>
      <c r="T3388" s="24"/>
      <c r="U3388" s="24"/>
    </row>
    <row r="3389" spans="19:21">
      <c r="S3389" s="24"/>
      <c r="T3389" s="24"/>
      <c r="U3389" s="24"/>
    </row>
    <row r="3390" spans="19:21">
      <c r="S3390" s="24"/>
      <c r="T3390" s="24"/>
      <c r="U3390" s="24"/>
    </row>
    <row r="3391" spans="19:21">
      <c r="S3391" s="24"/>
      <c r="T3391" s="24"/>
      <c r="U3391" s="24"/>
    </row>
    <row r="3392" spans="19:21">
      <c r="S3392" s="24"/>
      <c r="T3392" s="24"/>
      <c r="U3392" s="24"/>
    </row>
    <row r="3393" spans="19:21">
      <c r="S3393" s="24"/>
      <c r="T3393" s="24"/>
      <c r="U3393" s="24"/>
    </row>
    <row r="3394" spans="19:21">
      <c r="S3394" s="24"/>
      <c r="T3394" s="24"/>
      <c r="U3394" s="24"/>
    </row>
    <row r="3395" spans="19:21">
      <c r="S3395" s="24"/>
      <c r="T3395" s="24"/>
      <c r="U3395" s="24"/>
    </row>
    <row r="3396" spans="19:21">
      <c r="S3396" s="24"/>
      <c r="T3396" s="24"/>
      <c r="U3396" s="24"/>
    </row>
    <row r="3397" spans="19:21">
      <c r="S3397" s="24"/>
      <c r="T3397" s="24"/>
      <c r="U3397" s="24"/>
    </row>
    <row r="3398" spans="19:21">
      <c r="S3398" s="24"/>
      <c r="T3398" s="24"/>
      <c r="U3398" s="24"/>
    </row>
    <row r="3399" spans="19:21">
      <c r="S3399" s="24"/>
      <c r="T3399" s="24"/>
      <c r="U3399" s="24"/>
    </row>
    <row r="3400" spans="19:21">
      <c r="S3400" s="24"/>
      <c r="T3400" s="24"/>
      <c r="U3400" s="24"/>
    </row>
    <row r="3401" spans="19:21">
      <c r="S3401" s="24"/>
      <c r="T3401" s="24"/>
      <c r="U3401" s="24"/>
    </row>
    <row r="3402" spans="19:21">
      <c r="S3402" s="24"/>
      <c r="T3402" s="24"/>
      <c r="U3402" s="24"/>
    </row>
    <row r="3403" spans="19:21">
      <c r="S3403" s="24"/>
      <c r="T3403" s="24"/>
      <c r="U3403" s="24"/>
    </row>
    <row r="3404" spans="19:21">
      <c r="S3404" s="24"/>
      <c r="T3404" s="24"/>
      <c r="U3404" s="24"/>
    </row>
    <row r="3405" spans="19:21">
      <c r="S3405" s="24"/>
      <c r="T3405" s="24"/>
      <c r="U3405" s="24"/>
    </row>
    <row r="3406" spans="19:21">
      <c r="S3406" s="24"/>
      <c r="T3406" s="24"/>
      <c r="U3406" s="24"/>
    </row>
    <row r="3407" spans="19:21">
      <c r="S3407" s="24"/>
      <c r="T3407" s="24"/>
      <c r="U3407" s="24"/>
    </row>
    <row r="3408" spans="19:21">
      <c r="S3408" s="24"/>
      <c r="T3408" s="24"/>
      <c r="U3408" s="24"/>
    </row>
    <row r="3409" spans="19:21">
      <c r="S3409" s="24"/>
      <c r="T3409" s="24"/>
      <c r="U3409" s="24"/>
    </row>
    <row r="3410" spans="19:21">
      <c r="S3410" s="24"/>
      <c r="T3410" s="24"/>
      <c r="U3410" s="24"/>
    </row>
    <row r="3411" spans="19:21">
      <c r="S3411" s="24"/>
      <c r="T3411" s="24"/>
      <c r="U3411" s="24"/>
    </row>
    <row r="3412" spans="19:21">
      <c r="S3412" s="24"/>
      <c r="T3412" s="24"/>
      <c r="U3412" s="24"/>
    </row>
    <row r="3413" spans="19:21">
      <c r="S3413" s="24"/>
      <c r="T3413" s="24"/>
      <c r="U3413" s="24"/>
    </row>
    <row r="3414" spans="19:21">
      <c r="S3414" s="24"/>
      <c r="T3414" s="24"/>
      <c r="U3414" s="24"/>
    </row>
    <row r="3415" spans="19:21">
      <c r="S3415" s="24"/>
      <c r="T3415" s="24"/>
      <c r="U3415" s="24"/>
    </row>
    <row r="3416" spans="19:21">
      <c r="S3416" s="24"/>
      <c r="T3416" s="24"/>
      <c r="U3416" s="24"/>
    </row>
    <row r="3417" spans="19:21">
      <c r="S3417" s="24"/>
      <c r="T3417" s="24"/>
      <c r="U3417" s="24"/>
    </row>
    <row r="3418" spans="19:21">
      <c r="S3418" s="24"/>
      <c r="T3418" s="24"/>
      <c r="U3418" s="24"/>
    </row>
    <row r="3419" spans="19:21">
      <c r="S3419" s="24"/>
      <c r="T3419" s="24"/>
      <c r="U3419" s="24"/>
    </row>
    <row r="3420" spans="19:21">
      <c r="S3420" s="24"/>
      <c r="T3420" s="24"/>
      <c r="U3420" s="24"/>
    </row>
    <row r="3421" spans="19:21">
      <c r="S3421" s="24"/>
      <c r="T3421" s="24"/>
      <c r="U3421" s="24"/>
    </row>
    <row r="3422" spans="19:21">
      <c r="S3422" s="24"/>
      <c r="T3422" s="24"/>
      <c r="U3422" s="24"/>
    </row>
    <row r="3423" spans="19:21">
      <c r="S3423" s="24"/>
      <c r="T3423" s="24"/>
      <c r="U3423" s="24"/>
    </row>
    <row r="3424" spans="19:21">
      <c r="S3424" s="24"/>
      <c r="T3424" s="24"/>
      <c r="U3424" s="24"/>
    </row>
    <row r="3425" spans="19:21">
      <c r="S3425" s="24"/>
      <c r="T3425" s="24"/>
      <c r="U3425" s="24"/>
    </row>
    <row r="3426" spans="19:21">
      <c r="S3426" s="24"/>
      <c r="T3426" s="24"/>
      <c r="U3426" s="24"/>
    </row>
    <row r="3427" spans="19:21">
      <c r="S3427" s="24"/>
      <c r="T3427" s="24"/>
      <c r="U3427" s="24"/>
    </row>
    <row r="3428" spans="19:21">
      <c r="S3428" s="24"/>
      <c r="T3428" s="24"/>
      <c r="U3428" s="24"/>
    </row>
    <row r="3429" spans="19:21">
      <c r="S3429" s="24"/>
      <c r="T3429" s="24"/>
      <c r="U3429" s="24"/>
    </row>
    <row r="3430" spans="19:21">
      <c r="S3430" s="24"/>
      <c r="T3430" s="24"/>
      <c r="U3430" s="24"/>
    </row>
    <row r="3431" spans="19:21">
      <c r="S3431" s="24"/>
      <c r="T3431" s="24"/>
      <c r="U3431" s="24"/>
    </row>
    <row r="3432" spans="19:21">
      <c r="S3432" s="24"/>
      <c r="T3432" s="24"/>
      <c r="U3432" s="24"/>
    </row>
    <row r="3433" spans="19:21">
      <c r="S3433" s="24"/>
      <c r="T3433" s="24"/>
      <c r="U3433" s="24"/>
    </row>
    <row r="3434" spans="19:21">
      <c r="S3434" s="24"/>
      <c r="T3434" s="24"/>
      <c r="U3434" s="24"/>
    </row>
    <row r="3435" spans="19:21">
      <c r="S3435" s="24"/>
      <c r="T3435" s="24"/>
      <c r="U3435" s="24"/>
    </row>
    <row r="3436" spans="19:21">
      <c r="S3436" s="24"/>
      <c r="T3436" s="24"/>
      <c r="U3436" s="24"/>
    </row>
    <row r="3437" spans="19:21">
      <c r="S3437" s="24"/>
      <c r="T3437" s="24"/>
      <c r="U3437" s="24"/>
    </row>
    <row r="3438" spans="19:21">
      <c r="S3438" s="24"/>
      <c r="T3438" s="24"/>
      <c r="U3438" s="24"/>
    </row>
    <row r="3439" spans="19:21">
      <c r="S3439" s="24"/>
      <c r="T3439" s="24"/>
      <c r="U3439" s="24"/>
    </row>
    <row r="3440" spans="19:21">
      <c r="S3440" s="24"/>
      <c r="T3440" s="24"/>
      <c r="U3440" s="24"/>
    </row>
    <row r="3441" spans="19:21">
      <c r="S3441" s="24"/>
      <c r="T3441" s="24"/>
      <c r="U3441" s="24"/>
    </row>
    <row r="3442" spans="19:21">
      <c r="S3442" s="24"/>
      <c r="T3442" s="24"/>
      <c r="U3442" s="24"/>
    </row>
    <row r="3443" spans="19:21">
      <c r="S3443" s="24"/>
      <c r="T3443" s="24"/>
      <c r="U3443" s="24"/>
    </row>
    <row r="3444" spans="19:21">
      <c r="S3444" s="24"/>
      <c r="T3444" s="24"/>
      <c r="U3444" s="24"/>
    </row>
    <row r="3445" spans="19:21">
      <c r="S3445" s="24"/>
      <c r="T3445" s="24"/>
      <c r="U3445" s="24"/>
    </row>
    <row r="3446" spans="19:21">
      <c r="S3446" s="24"/>
      <c r="T3446" s="24"/>
      <c r="U3446" s="24"/>
    </row>
    <row r="3447" spans="19:21">
      <c r="S3447" s="24"/>
      <c r="T3447" s="24"/>
      <c r="U3447" s="24"/>
    </row>
    <row r="3448" spans="19:21">
      <c r="S3448" s="24"/>
      <c r="T3448" s="24"/>
      <c r="U3448" s="24"/>
    </row>
    <row r="3449" spans="19:21">
      <c r="S3449" s="24"/>
      <c r="T3449" s="24"/>
      <c r="U3449" s="24"/>
    </row>
    <row r="3450" spans="19:21">
      <c r="S3450" s="24"/>
      <c r="T3450" s="24"/>
      <c r="U3450" s="24"/>
    </row>
    <row r="3451" spans="19:21">
      <c r="S3451" s="24"/>
      <c r="T3451" s="24"/>
      <c r="U3451" s="24"/>
    </row>
    <row r="3452" spans="19:21">
      <c r="S3452" s="24"/>
      <c r="T3452" s="24"/>
      <c r="U3452" s="24"/>
    </row>
    <row r="3453" spans="19:21">
      <c r="S3453" s="24"/>
      <c r="T3453" s="24"/>
      <c r="U3453" s="24"/>
    </row>
    <row r="3454" spans="19:21">
      <c r="S3454" s="24"/>
      <c r="T3454" s="24"/>
      <c r="U3454" s="24"/>
    </row>
    <row r="3455" spans="19:21">
      <c r="S3455" s="24"/>
      <c r="T3455" s="24"/>
      <c r="U3455" s="24"/>
    </row>
    <row r="3456" spans="19:21">
      <c r="S3456" s="24"/>
      <c r="T3456" s="24"/>
      <c r="U3456" s="24"/>
    </row>
    <row r="3457" spans="19:21">
      <c r="S3457" s="24"/>
      <c r="T3457" s="24"/>
      <c r="U3457" s="24"/>
    </row>
    <row r="3458" spans="19:21">
      <c r="S3458" s="24"/>
      <c r="T3458" s="24"/>
      <c r="U3458" s="24"/>
    </row>
    <row r="3459" spans="19:21">
      <c r="S3459" s="24"/>
      <c r="T3459" s="24"/>
      <c r="U3459" s="24"/>
    </row>
    <row r="3460" spans="19:21">
      <c r="S3460" s="24"/>
      <c r="T3460" s="24"/>
      <c r="U3460" s="24"/>
    </row>
    <row r="3461" spans="19:21">
      <c r="S3461" s="24"/>
      <c r="T3461" s="24"/>
      <c r="U3461" s="24"/>
    </row>
    <row r="3462" spans="19:21">
      <c r="S3462" s="24"/>
      <c r="T3462" s="24"/>
      <c r="U3462" s="24"/>
    </row>
    <row r="3463" spans="19:21">
      <c r="S3463" s="24"/>
      <c r="T3463" s="24"/>
      <c r="U3463" s="24"/>
    </row>
    <row r="3464" spans="19:21">
      <c r="S3464" s="24"/>
      <c r="T3464" s="24"/>
      <c r="U3464" s="24"/>
    </row>
    <row r="3465" spans="19:21">
      <c r="S3465" s="24"/>
      <c r="T3465" s="24"/>
      <c r="U3465" s="24"/>
    </row>
    <row r="3466" spans="19:21">
      <c r="S3466" s="24"/>
      <c r="T3466" s="24"/>
      <c r="U3466" s="24"/>
    </row>
    <row r="3467" spans="19:21">
      <c r="S3467" s="24"/>
      <c r="T3467" s="24"/>
      <c r="U3467" s="24"/>
    </row>
    <row r="3468" spans="19:21">
      <c r="S3468" s="24"/>
      <c r="T3468" s="24"/>
      <c r="U3468" s="24"/>
    </row>
    <row r="3469" spans="19:21">
      <c r="S3469" s="24"/>
      <c r="T3469" s="24"/>
      <c r="U3469" s="24"/>
    </row>
    <row r="3470" spans="19:21">
      <c r="S3470" s="24"/>
      <c r="T3470" s="24"/>
      <c r="U3470" s="24"/>
    </row>
    <row r="3471" spans="19:21">
      <c r="S3471" s="24"/>
      <c r="T3471" s="24"/>
      <c r="U3471" s="24"/>
    </row>
    <row r="3472" spans="19:21">
      <c r="S3472" s="24"/>
      <c r="T3472" s="24"/>
      <c r="U3472" s="24"/>
    </row>
    <row r="3473" spans="19:21">
      <c r="S3473" s="24"/>
      <c r="T3473" s="24"/>
      <c r="U3473" s="24"/>
    </row>
    <row r="3474" spans="19:21">
      <c r="S3474" s="24"/>
      <c r="T3474" s="24"/>
      <c r="U3474" s="24"/>
    </row>
    <row r="3475" spans="19:21">
      <c r="S3475" s="24"/>
      <c r="T3475" s="24"/>
      <c r="U3475" s="24"/>
    </row>
    <row r="3476" spans="19:21">
      <c r="S3476" s="24"/>
      <c r="T3476" s="24"/>
      <c r="U3476" s="24"/>
    </row>
    <row r="3477" spans="19:21">
      <c r="S3477" s="24"/>
      <c r="T3477" s="24"/>
      <c r="U3477" s="24"/>
    </row>
    <row r="3478" spans="19:21">
      <c r="S3478" s="24"/>
      <c r="T3478" s="24"/>
      <c r="U3478" s="24"/>
    </row>
    <row r="3479" spans="19:21">
      <c r="S3479" s="24"/>
      <c r="T3479" s="24"/>
      <c r="U3479" s="24"/>
    </row>
    <row r="3480" spans="19:21">
      <c r="S3480" s="24"/>
      <c r="T3480" s="24"/>
      <c r="U3480" s="24"/>
    </row>
    <row r="3481" spans="19:21">
      <c r="S3481" s="24"/>
      <c r="T3481" s="24"/>
      <c r="U3481" s="24"/>
    </row>
    <row r="3482" spans="19:21">
      <c r="S3482" s="24"/>
      <c r="T3482" s="24"/>
      <c r="U3482" s="24"/>
    </row>
    <row r="3483" spans="19:21">
      <c r="S3483" s="24"/>
      <c r="T3483" s="24"/>
      <c r="U3483" s="24"/>
    </row>
    <row r="3484" spans="19:21">
      <c r="S3484" s="24"/>
      <c r="T3484" s="24"/>
      <c r="U3484" s="24"/>
    </row>
    <row r="3485" spans="19:21">
      <c r="S3485" s="24"/>
      <c r="T3485" s="24"/>
      <c r="U3485" s="24"/>
    </row>
    <row r="3486" spans="19:21">
      <c r="S3486" s="24"/>
      <c r="T3486" s="24"/>
      <c r="U3486" s="24"/>
    </row>
    <row r="3487" spans="19:21">
      <c r="S3487" s="24"/>
      <c r="T3487" s="24"/>
      <c r="U3487" s="24"/>
    </row>
    <row r="3488" spans="19:21">
      <c r="S3488" s="24"/>
      <c r="T3488" s="24"/>
      <c r="U3488" s="24"/>
    </row>
    <row r="3489" spans="19:21">
      <c r="S3489" s="24"/>
      <c r="T3489" s="24"/>
      <c r="U3489" s="24"/>
    </row>
    <row r="3490" spans="19:21">
      <c r="S3490" s="24"/>
      <c r="T3490" s="24"/>
      <c r="U3490" s="24"/>
    </row>
    <row r="3491" spans="19:21">
      <c r="S3491" s="24"/>
      <c r="T3491" s="24"/>
      <c r="U3491" s="24"/>
    </row>
    <row r="3492" spans="19:21">
      <c r="S3492" s="24"/>
      <c r="T3492" s="24"/>
      <c r="U3492" s="24"/>
    </row>
    <row r="3493" spans="19:21">
      <c r="S3493" s="24"/>
      <c r="T3493" s="24"/>
      <c r="U3493" s="24"/>
    </row>
    <row r="3494" spans="19:21">
      <c r="S3494" s="24"/>
      <c r="T3494" s="24"/>
      <c r="U3494" s="24"/>
    </row>
    <row r="3495" spans="19:21">
      <c r="S3495" s="24"/>
      <c r="T3495" s="24"/>
      <c r="U3495" s="24"/>
    </row>
    <row r="3496" spans="19:21">
      <c r="S3496" s="24"/>
      <c r="T3496" s="24"/>
      <c r="U3496" s="24"/>
    </row>
    <row r="3497" spans="19:21">
      <c r="S3497" s="24"/>
      <c r="T3497" s="24"/>
      <c r="U3497" s="24"/>
    </row>
    <row r="3498" spans="19:21">
      <c r="S3498" s="24"/>
      <c r="T3498" s="24"/>
      <c r="U3498" s="24"/>
    </row>
    <row r="3499" spans="19:21">
      <c r="S3499" s="24"/>
      <c r="T3499" s="24"/>
      <c r="U3499" s="24"/>
    </row>
    <row r="3500" spans="19:21">
      <c r="S3500" s="24"/>
      <c r="T3500" s="24"/>
      <c r="U3500" s="24"/>
    </row>
    <row r="3501" spans="19:21">
      <c r="S3501" s="24"/>
      <c r="T3501" s="24"/>
      <c r="U3501" s="24"/>
    </row>
    <row r="3502" spans="19:21">
      <c r="S3502" s="24"/>
      <c r="T3502" s="24"/>
      <c r="U3502" s="24"/>
    </row>
    <row r="3503" spans="19:21">
      <c r="S3503" s="24"/>
      <c r="T3503" s="24"/>
      <c r="U3503" s="24"/>
    </row>
    <row r="3504" spans="19:21">
      <c r="S3504" s="24"/>
      <c r="T3504" s="24"/>
      <c r="U3504" s="24"/>
    </row>
    <row r="3505" spans="19:21">
      <c r="S3505" s="24"/>
      <c r="T3505" s="24"/>
      <c r="U3505" s="24"/>
    </row>
    <row r="3506" spans="19:21">
      <c r="S3506" s="24"/>
      <c r="T3506" s="24"/>
      <c r="U3506" s="24"/>
    </row>
    <row r="3507" spans="19:21">
      <c r="S3507" s="24"/>
      <c r="T3507" s="24"/>
      <c r="U3507" s="24"/>
    </row>
    <row r="3508" spans="19:21">
      <c r="S3508" s="24"/>
      <c r="T3508" s="24"/>
      <c r="U3508" s="24"/>
    </row>
    <row r="3509" spans="19:21">
      <c r="S3509" s="24"/>
      <c r="T3509" s="24"/>
      <c r="U3509" s="24"/>
    </row>
    <row r="3510" spans="19:21">
      <c r="S3510" s="24"/>
      <c r="T3510" s="24"/>
      <c r="U3510" s="24"/>
    </row>
    <row r="3511" spans="19:21">
      <c r="S3511" s="24"/>
      <c r="T3511" s="24"/>
      <c r="U3511" s="24"/>
    </row>
    <row r="3512" spans="19:21">
      <c r="S3512" s="24"/>
      <c r="T3512" s="24"/>
      <c r="U3512" s="24"/>
    </row>
    <row r="3513" spans="19:21">
      <c r="S3513" s="24"/>
      <c r="T3513" s="24"/>
      <c r="U3513" s="24"/>
    </row>
    <row r="3514" spans="19:21">
      <c r="S3514" s="24"/>
      <c r="T3514" s="24"/>
      <c r="U3514" s="24"/>
    </row>
    <row r="3515" spans="19:21">
      <c r="S3515" s="24"/>
      <c r="T3515" s="24"/>
      <c r="U3515" s="24"/>
    </row>
    <row r="3516" spans="19:21">
      <c r="S3516" s="24"/>
      <c r="T3516" s="24"/>
      <c r="U3516" s="24"/>
    </row>
    <row r="3517" spans="19:21">
      <c r="S3517" s="24"/>
      <c r="T3517" s="24"/>
      <c r="U3517" s="24"/>
    </row>
    <row r="3518" spans="19:21">
      <c r="S3518" s="24"/>
      <c r="T3518" s="24"/>
      <c r="U3518" s="24"/>
    </row>
    <row r="3519" spans="19:21">
      <c r="S3519" s="24"/>
      <c r="T3519" s="24"/>
      <c r="U3519" s="24"/>
    </row>
    <row r="3520" spans="19:21">
      <c r="S3520" s="24"/>
      <c r="T3520" s="24"/>
      <c r="U3520" s="24"/>
    </row>
    <row r="3521" spans="19:21">
      <c r="S3521" s="24"/>
      <c r="T3521" s="24"/>
      <c r="U3521" s="24"/>
    </row>
    <row r="3522" spans="19:21">
      <c r="S3522" s="24"/>
      <c r="T3522" s="24"/>
      <c r="U3522" s="24"/>
    </row>
    <row r="3523" spans="19:21">
      <c r="S3523" s="24"/>
      <c r="T3523" s="24"/>
      <c r="U3523" s="24"/>
    </row>
    <row r="3524" spans="19:21">
      <c r="S3524" s="24"/>
      <c r="T3524" s="24"/>
      <c r="U3524" s="24"/>
    </row>
    <row r="3525" spans="19:21">
      <c r="S3525" s="24"/>
      <c r="T3525" s="24"/>
      <c r="U3525" s="24"/>
    </row>
    <row r="3526" spans="19:21">
      <c r="S3526" s="24"/>
      <c r="T3526" s="24"/>
      <c r="U3526" s="24"/>
    </row>
    <row r="3527" spans="19:21">
      <c r="S3527" s="24"/>
      <c r="T3527" s="24"/>
      <c r="U3527" s="24"/>
    </row>
    <row r="3528" spans="19:21">
      <c r="S3528" s="24"/>
      <c r="T3528" s="24"/>
      <c r="U3528" s="24"/>
    </row>
    <row r="3529" spans="19:21">
      <c r="S3529" s="24"/>
      <c r="T3529" s="24"/>
      <c r="U3529" s="24"/>
    </row>
    <row r="3530" spans="19:21">
      <c r="S3530" s="24"/>
      <c r="T3530" s="24"/>
      <c r="U3530" s="24"/>
    </row>
    <row r="3531" spans="19:21">
      <c r="S3531" s="24"/>
      <c r="T3531" s="24"/>
      <c r="U3531" s="24"/>
    </row>
    <row r="3532" spans="19:21">
      <c r="S3532" s="24"/>
      <c r="T3532" s="24"/>
      <c r="U3532" s="24"/>
    </row>
    <row r="3533" spans="19:21">
      <c r="S3533" s="24"/>
      <c r="T3533" s="24"/>
      <c r="U3533" s="24"/>
    </row>
    <row r="3534" spans="19:21">
      <c r="S3534" s="24"/>
      <c r="T3534" s="24"/>
      <c r="U3534" s="24"/>
    </row>
    <row r="3535" spans="19:21">
      <c r="S3535" s="24"/>
      <c r="T3535" s="24"/>
      <c r="U3535" s="24"/>
    </row>
    <row r="3536" spans="19:21">
      <c r="S3536" s="24"/>
      <c r="T3536" s="24"/>
      <c r="U3536" s="24"/>
    </row>
    <row r="3537" spans="19:21">
      <c r="S3537" s="24"/>
      <c r="T3537" s="24"/>
      <c r="U3537" s="24"/>
    </row>
    <row r="3538" spans="19:21">
      <c r="S3538" s="24"/>
      <c r="T3538" s="24"/>
      <c r="U3538" s="24"/>
    </row>
    <row r="3539" spans="19:21">
      <c r="S3539" s="24"/>
      <c r="T3539" s="24"/>
      <c r="U3539" s="24"/>
    </row>
    <row r="3540" spans="19:21">
      <c r="S3540" s="24"/>
      <c r="T3540" s="24"/>
      <c r="U3540" s="24"/>
    </row>
    <row r="3541" spans="19:21">
      <c r="S3541" s="24"/>
      <c r="T3541" s="24"/>
      <c r="U3541" s="24"/>
    </row>
    <row r="3542" spans="19:21">
      <c r="S3542" s="24"/>
      <c r="T3542" s="24"/>
      <c r="U3542" s="24"/>
    </row>
    <row r="3543" spans="19:21">
      <c r="S3543" s="24"/>
      <c r="T3543" s="24"/>
      <c r="U3543" s="24"/>
    </row>
    <row r="3544" spans="19:21">
      <c r="S3544" s="24"/>
      <c r="T3544" s="24"/>
      <c r="U3544" s="24"/>
    </row>
    <row r="3545" spans="19:21">
      <c r="S3545" s="24"/>
      <c r="T3545" s="24"/>
      <c r="U3545" s="24"/>
    </row>
    <row r="3546" spans="19:21">
      <c r="S3546" s="24"/>
      <c r="T3546" s="24"/>
      <c r="U3546" s="24"/>
    </row>
    <row r="3547" spans="19:21">
      <c r="S3547" s="24"/>
      <c r="T3547" s="24"/>
      <c r="U3547" s="24"/>
    </row>
    <row r="3548" spans="19:21">
      <c r="S3548" s="24"/>
      <c r="T3548" s="24"/>
      <c r="U3548" s="24"/>
    </row>
    <row r="3549" spans="19:21">
      <c r="S3549" s="24"/>
      <c r="T3549" s="24"/>
      <c r="U3549" s="24"/>
    </row>
    <row r="3550" spans="19:21">
      <c r="S3550" s="24"/>
      <c r="T3550" s="24"/>
      <c r="U3550" s="24"/>
    </row>
    <row r="3551" spans="19:21">
      <c r="S3551" s="24"/>
      <c r="T3551" s="24"/>
      <c r="U3551" s="24"/>
    </row>
    <row r="3552" spans="19:21">
      <c r="S3552" s="24"/>
      <c r="T3552" s="24"/>
      <c r="U3552" s="24"/>
    </row>
    <row r="3553" spans="19:21">
      <c r="S3553" s="24"/>
      <c r="T3553" s="24"/>
      <c r="U3553" s="24"/>
    </row>
    <row r="3554" spans="19:21">
      <c r="S3554" s="24"/>
      <c r="T3554" s="24"/>
      <c r="U3554" s="24"/>
    </row>
    <row r="3555" spans="19:21">
      <c r="S3555" s="24"/>
      <c r="T3555" s="24"/>
      <c r="U3555" s="24"/>
    </row>
    <row r="3556" spans="19:21">
      <c r="S3556" s="24"/>
      <c r="T3556" s="24"/>
      <c r="U3556" s="24"/>
    </row>
    <row r="3557" spans="19:21">
      <c r="S3557" s="24"/>
      <c r="T3557" s="24"/>
      <c r="U3557" s="24"/>
    </row>
    <row r="3558" spans="19:21">
      <c r="S3558" s="24"/>
      <c r="T3558" s="24"/>
      <c r="U3558" s="24"/>
    </row>
    <row r="3559" spans="19:21">
      <c r="S3559" s="24"/>
      <c r="T3559" s="24"/>
      <c r="U3559" s="24"/>
    </row>
    <row r="3560" spans="19:21">
      <c r="S3560" s="24"/>
      <c r="T3560" s="24"/>
      <c r="U3560" s="24"/>
    </row>
    <row r="3561" spans="19:21">
      <c r="S3561" s="24"/>
      <c r="T3561" s="24"/>
      <c r="U3561" s="24"/>
    </row>
    <row r="3562" spans="19:21">
      <c r="S3562" s="24"/>
      <c r="T3562" s="24"/>
      <c r="U3562" s="24"/>
    </row>
    <row r="3563" spans="19:21">
      <c r="S3563" s="24"/>
      <c r="T3563" s="24"/>
      <c r="U3563" s="24"/>
    </row>
    <row r="3564" spans="19:21">
      <c r="S3564" s="24"/>
      <c r="T3564" s="24"/>
      <c r="U3564" s="24"/>
    </row>
    <row r="3565" spans="19:21">
      <c r="S3565" s="24"/>
      <c r="T3565" s="24"/>
      <c r="U3565" s="24"/>
    </row>
    <row r="3566" spans="19:21">
      <c r="S3566" s="24"/>
      <c r="T3566" s="24"/>
      <c r="U3566" s="24"/>
    </row>
    <row r="3567" spans="19:21">
      <c r="S3567" s="24"/>
      <c r="T3567" s="24"/>
      <c r="U3567" s="24"/>
    </row>
    <row r="3568" spans="19:21">
      <c r="S3568" s="24"/>
      <c r="T3568" s="24"/>
      <c r="U3568" s="24"/>
    </row>
    <row r="3569" spans="19:21">
      <c r="S3569" s="24"/>
      <c r="T3569" s="24"/>
      <c r="U3569" s="24"/>
    </row>
    <row r="3570" spans="19:21">
      <c r="S3570" s="24"/>
      <c r="T3570" s="24"/>
      <c r="U3570" s="24"/>
    </row>
    <row r="3571" spans="19:21">
      <c r="S3571" s="24"/>
      <c r="T3571" s="24"/>
      <c r="U3571" s="24"/>
    </row>
    <row r="3572" spans="19:21">
      <c r="S3572" s="24"/>
      <c r="T3572" s="24"/>
      <c r="U3572" s="24"/>
    </row>
    <row r="3573" spans="19:21">
      <c r="S3573" s="24"/>
      <c r="T3573" s="24"/>
      <c r="U3573" s="24"/>
    </row>
    <row r="3574" spans="19:21">
      <c r="S3574" s="24"/>
      <c r="T3574" s="24"/>
      <c r="U3574" s="24"/>
    </row>
    <row r="3575" spans="19:21">
      <c r="S3575" s="24"/>
      <c r="T3575" s="24"/>
      <c r="U3575" s="24"/>
    </row>
    <row r="3576" spans="19:21">
      <c r="S3576" s="24"/>
      <c r="T3576" s="24"/>
      <c r="U3576" s="24"/>
    </row>
    <row r="3577" spans="19:21">
      <c r="S3577" s="24"/>
      <c r="T3577" s="24"/>
      <c r="U3577" s="24"/>
    </row>
    <row r="3578" spans="19:21">
      <c r="S3578" s="24"/>
      <c r="T3578" s="24"/>
      <c r="U3578" s="24"/>
    </row>
    <row r="3579" spans="19:21">
      <c r="S3579" s="24"/>
      <c r="T3579" s="24"/>
      <c r="U3579" s="24"/>
    </row>
    <row r="3580" spans="19:21">
      <c r="S3580" s="24"/>
      <c r="T3580" s="24"/>
      <c r="U3580" s="24"/>
    </row>
    <row r="3581" spans="19:21">
      <c r="S3581" s="24"/>
      <c r="T3581" s="24"/>
      <c r="U3581" s="24"/>
    </row>
    <row r="3582" spans="19:21">
      <c r="S3582" s="24"/>
      <c r="T3582" s="24"/>
      <c r="U3582" s="24"/>
    </row>
    <row r="3583" spans="19:21">
      <c r="S3583" s="24"/>
      <c r="T3583" s="24"/>
      <c r="U3583" s="24"/>
    </row>
    <row r="3584" spans="19:21">
      <c r="S3584" s="24"/>
      <c r="T3584" s="24"/>
      <c r="U3584" s="24"/>
    </row>
    <row r="3585" spans="19:21">
      <c r="S3585" s="24"/>
      <c r="T3585" s="24"/>
      <c r="U3585" s="24"/>
    </row>
    <row r="3586" spans="19:21">
      <c r="S3586" s="24"/>
      <c r="T3586" s="24"/>
      <c r="U3586" s="24"/>
    </row>
    <row r="3587" spans="19:21">
      <c r="S3587" s="24"/>
      <c r="T3587" s="24"/>
      <c r="U3587" s="24"/>
    </row>
    <row r="3588" spans="19:21">
      <c r="S3588" s="24"/>
      <c r="T3588" s="24"/>
      <c r="U3588" s="24"/>
    </row>
    <row r="3589" spans="19:21">
      <c r="S3589" s="24"/>
      <c r="T3589" s="24"/>
      <c r="U3589" s="24"/>
    </row>
    <row r="3590" spans="19:21">
      <c r="S3590" s="24"/>
      <c r="T3590" s="24"/>
      <c r="U3590" s="24"/>
    </row>
    <row r="3591" spans="19:21">
      <c r="S3591" s="24"/>
      <c r="T3591" s="24"/>
      <c r="U3591" s="24"/>
    </row>
    <row r="3592" spans="19:21">
      <c r="S3592" s="24"/>
      <c r="T3592" s="24"/>
      <c r="U3592" s="24"/>
    </row>
    <row r="3593" spans="19:21">
      <c r="S3593" s="24"/>
      <c r="T3593" s="24"/>
      <c r="U3593" s="24"/>
    </row>
    <row r="3594" spans="19:21">
      <c r="S3594" s="24"/>
      <c r="T3594" s="24"/>
      <c r="U3594" s="24"/>
    </row>
    <row r="3595" spans="19:21">
      <c r="S3595" s="24"/>
      <c r="T3595" s="24"/>
      <c r="U3595" s="24"/>
    </row>
    <row r="3596" spans="19:21">
      <c r="S3596" s="24"/>
      <c r="T3596" s="24"/>
      <c r="U3596" s="24"/>
    </row>
    <row r="3597" spans="19:21">
      <c r="S3597" s="24"/>
      <c r="T3597" s="24"/>
      <c r="U3597" s="24"/>
    </row>
    <row r="3598" spans="19:21">
      <c r="S3598" s="24"/>
      <c r="T3598" s="24"/>
      <c r="U3598" s="24"/>
    </row>
    <row r="3599" spans="19:21">
      <c r="S3599" s="24"/>
      <c r="T3599" s="24"/>
      <c r="U3599" s="24"/>
    </row>
    <row r="3600" spans="19:21">
      <c r="S3600" s="24"/>
      <c r="T3600" s="24"/>
      <c r="U3600" s="24"/>
    </row>
    <row r="3601" spans="19:21">
      <c r="S3601" s="24"/>
      <c r="T3601" s="24"/>
      <c r="U3601" s="24"/>
    </row>
    <row r="3602" spans="19:21">
      <c r="S3602" s="24"/>
      <c r="T3602" s="24"/>
      <c r="U3602" s="24"/>
    </row>
    <row r="3603" spans="19:21">
      <c r="S3603" s="24"/>
      <c r="T3603" s="24"/>
      <c r="U3603" s="24"/>
    </row>
    <row r="3604" spans="19:21">
      <c r="S3604" s="24"/>
      <c r="T3604" s="24"/>
      <c r="U3604" s="24"/>
    </row>
    <row r="3605" spans="19:21">
      <c r="S3605" s="24"/>
      <c r="T3605" s="24"/>
      <c r="U3605" s="24"/>
    </row>
    <row r="3606" spans="19:21">
      <c r="S3606" s="24"/>
      <c r="T3606" s="24"/>
      <c r="U3606" s="24"/>
    </row>
    <row r="3607" spans="19:21">
      <c r="S3607" s="24"/>
      <c r="T3607" s="24"/>
      <c r="U3607" s="24"/>
    </row>
    <row r="3608" spans="19:21">
      <c r="S3608" s="24"/>
      <c r="T3608" s="24"/>
      <c r="U3608" s="24"/>
    </row>
    <row r="3609" spans="19:21">
      <c r="S3609" s="24"/>
      <c r="T3609" s="24"/>
      <c r="U3609" s="24"/>
    </row>
    <row r="3610" spans="19:21">
      <c r="S3610" s="24"/>
      <c r="T3610" s="24"/>
      <c r="U3610" s="24"/>
    </row>
    <row r="3611" spans="19:21">
      <c r="S3611" s="24"/>
      <c r="T3611" s="24"/>
      <c r="U3611" s="24"/>
    </row>
    <row r="3612" spans="19:21">
      <c r="S3612" s="24"/>
      <c r="T3612" s="24"/>
      <c r="U3612" s="24"/>
    </row>
    <row r="3613" spans="19:21">
      <c r="S3613" s="24"/>
      <c r="T3613" s="24"/>
      <c r="U3613" s="24"/>
    </row>
    <row r="3614" spans="19:21">
      <c r="S3614" s="24"/>
      <c r="T3614" s="24"/>
      <c r="U3614" s="24"/>
    </row>
    <row r="3615" spans="19:21">
      <c r="S3615" s="24"/>
      <c r="T3615" s="24"/>
      <c r="U3615" s="24"/>
    </row>
    <row r="3616" spans="19:21">
      <c r="S3616" s="24"/>
      <c r="T3616" s="24"/>
      <c r="U3616" s="24"/>
    </row>
    <row r="3617" spans="19:21">
      <c r="S3617" s="24"/>
      <c r="T3617" s="24"/>
      <c r="U3617" s="24"/>
    </row>
    <row r="3618" spans="19:21">
      <c r="S3618" s="24"/>
      <c r="T3618" s="24"/>
      <c r="U3618" s="24"/>
    </row>
    <row r="3619" spans="19:21">
      <c r="S3619" s="24"/>
      <c r="T3619" s="24"/>
      <c r="U3619" s="24"/>
    </row>
    <row r="3620" spans="19:21">
      <c r="S3620" s="24"/>
      <c r="T3620" s="24"/>
      <c r="U3620" s="24"/>
    </row>
    <row r="3621" spans="19:21">
      <c r="S3621" s="24"/>
      <c r="T3621" s="24"/>
      <c r="U3621" s="24"/>
    </row>
    <row r="3622" spans="19:21">
      <c r="S3622" s="24"/>
      <c r="T3622" s="24"/>
      <c r="U3622" s="24"/>
    </row>
    <row r="3623" spans="19:21">
      <c r="S3623" s="24"/>
      <c r="T3623" s="24"/>
      <c r="U3623" s="24"/>
    </row>
    <row r="3624" spans="19:21">
      <c r="S3624" s="24"/>
      <c r="T3624" s="24"/>
      <c r="U3624" s="24"/>
    </row>
    <row r="3625" spans="19:21">
      <c r="S3625" s="24"/>
      <c r="T3625" s="24"/>
      <c r="U3625" s="24"/>
    </row>
    <row r="3626" spans="19:21">
      <c r="S3626" s="24"/>
      <c r="T3626" s="24"/>
      <c r="U3626" s="24"/>
    </row>
    <row r="3627" spans="19:21">
      <c r="S3627" s="24"/>
      <c r="T3627" s="24"/>
      <c r="U3627" s="24"/>
    </row>
    <row r="3628" spans="19:21">
      <c r="S3628" s="24"/>
      <c r="T3628" s="24"/>
      <c r="U3628" s="24"/>
    </row>
    <row r="3629" spans="19:21">
      <c r="S3629" s="24"/>
      <c r="T3629" s="24"/>
      <c r="U3629" s="24"/>
    </row>
    <row r="3630" spans="19:21">
      <c r="S3630" s="24"/>
      <c r="T3630" s="24"/>
      <c r="U3630" s="24"/>
    </row>
    <row r="3631" spans="19:21">
      <c r="S3631" s="24"/>
      <c r="T3631" s="24"/>
      <c r="U3631" s="24"/>
    </row>
    <row r="3632" spans="19:21">
      <c r="S3632" s="24"/>
      <c r="T3632" s="24"/>
      <c r="U3632" s="24"/>
    </row>
    <row r="3633" spans="19:21">
      <c r="S3633" s="24"/>
      <c r="T3633" s="24"/>
      <c r="U3633" s="24"/>
    </row>
    <row r="3634" spans="19:21">
      <c r="S3634" s="24"/>
      <c r="T3634" s="24"/>
      <c r="U3634" s="24"/>
    </row>
    <row r="3635" spans="19:21">
      <c r="S3635" s="24"/>
      <c r="T3635" s="24"/>
      <c r="U3635" s="24"/>
    </row>
    <row r="3636" spans="19:21">
      <c r="S3636" s="24"/>
      <c r="T3636" s="24"/>
      <c r="U3636" s="24"/>
    </row>
    <row r="3637" spans="19:21">
      <c r="S3637" s="24"/>
      <c r="T3637" s="24"/>
      <c r="U3637" s="24"/>
    </row>
    <row r="3638" spans="19:21">
      <c r="S3638" s="24"/>
      <c r="T3638" s="24"/>
      <c r="U3638" s="24"/>
    </row>
    <row r="3639" spans="19:21">
      <c r="S3639" s="24"/>
      <c r="T3639" s="24"/>
      <c r="U3639" s="24"/>
    </row>
    <row r="3640" spans="19:21">
      <c r="S3640" s="24"/>
      <c r="T3640" s="24"/>
      <c r="U3640" s="24"/>
    </row>
    <row r="3641" spans="19:21">
      <c r="S3641" s="24"/>
      <c r="T3641" s="24"/>
      <c r="U3641" s="24"/>
    </row>
    <row r="3642" spans="19:21">
      <c r="S3642" s="24"/>
      <c r="T3642" s="24"/>
      <c r="U3642" s="24"/>
    </row>
    <row r="3643" spans="19:21">
      <c r="S3643" s="24"/>
      <c r="T3643" s="24"/>
      <c r="U3643" s="24"/>
    </row>
    <row r="3644" spans="19:21">
      <c r="S3644" s="24"/>
      <c r="T3644" s="24"/>
      <c r="U3644" s="24"/>
    </row>
    <row r="3645" spans="19:21">
      <c r="S3645" s="24"/>
      <c r="T3645" s="24"/>
      <c r="U3645" s="24"/>
    </row>
    <row r="3646" spans="19:21">
      <c r="S3646" s="24"/>
      <c r="T3646" s="24"/>
      <c r="U3646" s="24"/>
    </row>
    <row r="3647" spans="19:21">
      <c r="S3647" s="24"/>
      <c r="T3647" s="24"/>
      <c r="U3647" s="24"/>
    </row>
    <row r="3648" spans="19:21">
      <c r="S3648" s="24"/>
      <c r="T3648" s="24"/>
      <c r="U3648" s="24"/>
    </row>
    <row r="3649" spans="19:21">
      <c r="S3649" s="24"/>
      <c r="T3649" s="24"/>
      <c r="U3649" s="24"/>
    </row>
    <row r="3650" spans="19:21">
      <c r="S3650" s="24"/>
      <c r="T3650" s="24"/>
      <c r="U3650" s="24"/>
    </row>
    <row r="3651" spans="19:21">
      <c r="S3651" s="24"/>
      <c r="T3651" s="24"/>
      <c r="U3651" s="24"/>
    </row>
    <row r="3652" spans="19:21">
      <c r="S3652" s="24"/>
      <c r="T3652" s="24"/>
      <c r="U3652" s="24"/>
    </row>
    <row r="3653" spans="19:21">
      <c r="S3653" s="24"/>
      <c r="T3653" s="24"/>
      <c r="U3653" s="24"/>
    </row>
    <row r="3654" spans="19:21">
      <c r="S3654" s="24"/>
      <c r="T3654" s="24"/>
      <c r="U3654" s="24"/>
    </row>
    <row r="3655" spans="19:21">
      <c r="S3655" s="24"/>
      <c r="T3655" s="24"/>
      <c r="U3655" s="24"/>
    </row>
    <row r="3656" spans="19:21">
      <c r="S3656" s="24"/>
      <c r="T3656" s="24"/>
      <c r="U3656" s="24"/>
    </row>
    <row r="3657" spans="19:21">
      <c r="S3657" s="24"/>
      <c r="T3657" s="24"/>
      <c r="U3657" s="24"/>
    </row>
    <row r="3658" spans="19:21">
      <c r="S3658" s="24"/>
      <c r="T3658" s="24"/>
      <c r="U3658" s="24"/>
    </row>
    <row r="3659" spans="19:21">
      <c r="S3659" s="24"/>
      <c r="T3659" s="24"/>
      <c r="U3659" s="24"/>
    </row>
    <row r="3660" spans="19:21">
      <c r="S3660" s="24"/>
      <c r="T3660" s="24"/>
      <c r="U3660" s="24"/>
    </row>
    <row r="3661" spans="19:21">
      <c r="S3661" s="24"/>
      <c r="T3661" s="24"/>
      <c r="U3661" s="24"/>
    </row>
    <row r="3662" spans="19:21">
      <c r="S3662" s="24"/>
      <c r="T3662" s="24"/>
      <c r="U3662" s="24"/>
    </row>
    <row r="3663" spans="19:21">
      <c r="S3663" s="24"/>
      <c r="T3663" s="24"/>
      <c r="U3663" s="24"/>
    </row>
    <row r="3664" spans="19:21">
      <c r="S3664" s="24"/>
      <c r="T3664" s="24"/>
      <c r="U3664" s="24"/>
    </row>
    <row r="3665" spans="19:21">
      <c r="S3665" s="24"/>
      <c r="T3665" s="24"/>
      <c r="U3665" s="24"/>
    </row>
    <row r="3666" spans="19:21">
      <c r="S3666" s="24"/>
      <c r="T3666" s="24"/>
      <c r="U3666" s="24"/>
    </row>
    <row r="3667" spans="19:21">
      <c r="S3667" s="24"/>
      <c r="T3667" s="24"/>
      <c r="U3667" s="24"/>
    </row>
    <row r="3668" spans="19:21">
      <c r="S3668" s="24"/>
      <c r="T3668" s="24"/>
      <c r="U3668" s="24"/>
    </row>
    <row r="3669" spans="19:21">
      <c r="S3669" s="24"/>
      <c r="T3669" s="24"/>
      <c r="U3669" s="24"/>
    </row>
    <row r="3670" spans="19:21">
      <c r="S3670" s="24"/>
      <c r="T3670" s="24"/>
      <c r="U3670" s="24"/>
    </row>
    <row r="3671" spans="19:21">
      <c r="S3671" s="24"/>
      <c r="T3671" s="24"/>
      <c r="U3671" s="24"/>
    </row>
    <row r="3672" spans="19:21">
      <c r="S3672" s="24"/>
      <c r="T3672" s="24"/>
      <c r="U3672" s="24"/>
    </row>
    <row r="3673" spans="19:21">
      <c r="S3673" s="24"/>
      <c r="T3673" s="24"/>
      <c r="U3673" s="24"/>
    </row>
    <row r="3674" spans="19:21">
      <c r="S3674" s="24"/>
      <c r="T3674" s="24"/>
      <c r="U3674" s="24"/>
    </row>
    <row r="3675" spans="19:21">
      <c r="S3675" s="24"/>
      <c r="T3675" s="24"/>
      <c r="U3675" s="24"/>
    </row>
    <row r="3676" spans="19:21">
      <c r="S3676" s="24"/>
      <c r="T3676" s="24"/>
      <c r="U3676" s="24"/>
    </row>
    <row r="3677" spans="19:21">
      <c r="S3677" s="24"/>
      <c r="T3677" s="24"/>
      <c r="U3677" s="24"/>
    </row>
    <row r="3678" spans="19:21">
      <c r="S3678" s="24"/>
      <c r="T3678" s="24"/>
      <c r="U3678" s="24"/>
    </row>
    <row r="3679" spans="19:21">
      <c r="S3679" s="24"/>
      <c r="T3679" s="24"/>
      <c r="U3679" s="24"/>
    </row>
    <row r="3680" spans="19:21">
      <c r="S3680" s="24"/>
      <c r="T3680" s="24"/>
      <c r="U3680" s="24"/>
    </row>
    <row r="3681" spans="19:21">
      <c r="S3681" s="24"/>
      <c r="T3681" s="24"/>
      <c r="U3681" s="24"/>
    </row>
    <row r="3682" spans="19:21">
      <c r="S3682" s="24"/>
      <c r="T3682" s="24"/>
      <c r="U3682" s="24"/>
    </row>
    <row r="3683" spans="19:21">
      <c r="S3683" s="24"/>
      <c r="T3683" s="24"/>
      <c r="U3683" s="24"/>
    </row>
    <row r="3684" spans="19:21">
      <c r="S3684" s="24"/>
      <c r="T3684" s="24"/>
      <c r="U3684" s="24"/>
    </row>
    <row r="3685" spans="19:21">
      <c r="S3685" s="24"/>
      <c r="T3685" s="24"/>
      <c r="U3685" s="24"/>
    </row>
    <row r="3686" spans="19:21">
      <c r="S3686" s="24"/>
      <c r="T3686" s="24"/>
      <c r="U3686" s="24"/>
    </row>
    <row r="3687" spans="19:21">
      <c r="S3687" s="24"/>
      <c r="T3687" s="24"/>
      <c r="U3687" s="24"/>
    </row>
    <row r="3688" spans="19:21">
      <c r="S3688" s="24"/>
      <c r="T3688" s="24"/>
      <c r="U3688" s="24"/>
    </row>
    <row r="3689" spans="19:21">
      <c r="S3689" s="24"/>
      <c r="T3689" s="24"/>
      <c r="U3689" s="24"/>
    </row>
    <row r="3690" spans="19:21">
      <c r="S3690" s="24"/>
      <c r="T3690" s="24"/>
      <c r="U3690" s="24"/>
    </row>
    <row r="3691" spans="19:21">
      <c r="S3691" s="24"/>
      <c r="T3691" s="24"/>
      <c r="U3691" s="24"/>
    </row>
    <row r="3692" spans="19:21">
      <c r="S3692" s="24"/>
      <c r="T3692" s="24"/>
      <c r="U3692" s="24"/>
    </row>
    <row r="3693" spans="19:21">
      <c r="S3693" s="24"/>
      <c r="T3693" s="24"/>
      <c r="U3693" s="24"/>
    </row>
    <row r="3694" spans="19:21">
      <c r="S3694" s="24"/>
      <c r="T3694" s="24"/>
      <c r="U3694" s="24"/>
    </row>
    <row r="3695" spans="19:21">
      <c r="S3695" s="24"/>
      <c r="T3695" s="24"/>
      <c r="U3695" s="24"/>
    </row>
    <row r="3696" spans="19:21">
      <c r="S3696" s="24"/>
      <c r="T3696" s="24"/>
      <c r="U3696" s="24"/>
    </row>
    <row r="3697" spans="19:21">
      <c r="S3697" s="24"/>
      <c r="T3697" s="24"/>
      <c r="U3697" s="24"/>
    </row>
    <row r="3698" spans="19:21">
      <c r="S3698" s="24"/>
      <c r="T3698" s="24"/>
      <c r="U3698" s="24"/>
    </row>
    <row r="3699" spans="19:21">
      <c r="S3699" s="24"/>
      <c r="T3699" s="24"/>
      <c r="U3699" s="24"/>
    </row>
    <row r="3700" spans="19:21">
      <c r="S3700" s="24"/>
      <c r="T3700" s="24"/>
      <c r="U3700" s="24"/>
    </row>
    <row r="3701" spans="19:21">
      <c r="S3701" s="24"/>
      <c r="T3701" s="24"/>
      <c r="U3701" s="24"/>
    </row>
    <row r="3702" spans="19:21">
      <c r="S3702" s="24"/>
      <c r="T3702" s="24"/>
      <c r="U3702" s="24"/>
    </row>
    <row r="3703" spans="19:21">
      <c r="S3703" s="24"/>
      <c r="T3703" s="24"/>
      <c r="U3703" s="24"/>
    </row>
    <row r="3704" spans="19:21">
      <c r="S3704" s="24"/>
      <c r="T3704" s="24"/>
      <c r="U3704" s="24"/>
    </row>
    <row r="3705" spans="19:21">
      <c r="S3705" s="24"/>
      <c r="T3705" s="24"/>
      <c r="U3705" s="24"/>
    </row>
    <row r="3706" spans="19:21">
      <c r="S3706" s="24"/>
      <c r="T3706" s="24"/>
      <c r="U3706" s="24"/>
    </row>
    <row r="3707" spans="19:21">
      <c r="S3707" s="24"/>
      <c r="T3707" s="24"/>
      <c r="U3707" s="24"/>
    </row>
    <row r="3708" spans="19:21">
      <c r="S3708" s="24"/>
      <c r="T3708" s="24"/>
      <c r="U3708" s="24"/>
    </row>
    <row r="3709" spans="19:21">
      <c r="S3709" s="24"/>
      <c r="T3709" s="24"/>
      <c r="U3709" s="24"/>
    </row>
    <row r="3710" spans="19:21">
      <c r="S3710" s="24"/>
      <c r="T3710" s="24"/>
      <c r="U3710" s="24"/>
    </row>
    <row r="3711" spans="19:21">
      <c r="S3711" s="24"/>
      <c r="T3711" s="24"/>
      <c r="U3711" s="24"/>
    </row>
    <row r="3712" spans="19:21">
      <c r="S3712" s="24"/>
      <c r="T3712" s="24"/>
      <c r="U3712" s="24"/>
    </row>
    <row r="3713" spans="19:21">
      <c r="S3713" s="24"/>
      <c r="T3713" s="24"/>
      <c r="U3713" s="24"/>
    </row>
    <row r="3714" spans="19:21">
      <c r="S3714" s="24"/>
      <c r="T3714" s="24"/>
      <c r="U3714" s="24"/>
    </row>
    <row r="3715" spans="19:21">
      <c r="S3715" s="24"/>
      <c r="T3715" s="24"/>
      <c r="U3715" s="24"/>
    </row>
    <row r="3716" spans="19:21">
      <c r="S3716" s="24"/>
      <c r="T3716" s="24"/>
      <c r="U3716" s="24"/>
    </row>
    <row r="3717" spans="19:21">
      <c r="S3717" s="24"/>
      <c r="T3717" s="24"/>
      <c r="U3717" s="24"/>
    </row>
    <row r="3718" spans="19:21">
      <c r="S3718" s="24"/>
      <c r="T3718" s="24"/>
      <c r="U3718" s="24"/>
    </row>
    <row r="3719" spans="19:21">
      <c r="S3719" s="24"/>
      <c r="T3719" s="24"/>
      <c r="U3719" s="24"/>
    </row>
    <row r="3720" spans="19:21">
      <c r="S3720" s="24"/>
      <c r="T3720" s="24"/>
      <c r="U3720" s="24"/>
    </row>
    <row r="3721" spans="19:21">
      <c r="S3721" s="24"/>
      <c r="T3721" s="24"/>
      <c r="U3721" s="24"/>
    </row>
    <row r="3722" spans="19:21">
      <c r="S3722" s="24"/>
      <c r="T3722" s="24"/>
      <c r="U3722" s="24"/>
    </row>
    <row r="3723" spans="19:21">
      <c r="S3723" s="24"/>
      <c r="T3723" s="24"/>
      <c r="U3723" s="24"/>
    </row>
    <row r="3724" spans="19:21">
      <c r="S3724" s="24"/>
      <c r="T3724" s="24"/>
      <c r="U3724" s="24"/>
    </row>
    <row r="3725" spans="19:21">
      <c r="S3725" s="24"/>
      <c r="T3725" s="24"/>
      <c r="U3725" s="24"/>
    </row>
    <row r="3726" spans="19:21">
      <c r="S3726" s="24"/>
      <c r="T3726" s="24"/>
      <c r="U3726" s="24"/>
    </row>
    <row r="3727" spans="19:21">
      <c r="S3727" s="24"/>
      <c r="T3727" s="24"/>
      <c r="U3727" s="24"/>
    </row>
    <row r="3728" spans="19:21">
      <c r="S3728" s="24"/>
      <c r="T3728" s="24"/>
      <c r="U3728" s="24"/>
    </row>
    <row r="3729" spans="19:21">
      <c r="S3729" s="24"/>
      <c r="T3729" s="24"/>
      <c r="U3729" s="24"/>
    </row>
    <row r="3730" spans="19:21">
      <c r="S3730" s="24"/>
      <c r="T3730" s="24"/>
      <c r="U3730" s="24"/>
    </row>
    <row r="3731" spans="19:21">
      <c r="S3731" s="24"/>
      <c r="T3731" s="24"/>
      <c r="U3731" s="24"/>
    </row>
    <row r="3732" spans="19:21">
      <c r="S3732" s="24"/>
      <c r="T3732" s="24"/>
      <c r="U3732" s="24"/>
    </row>
    <row r="3733" spans="19:21">
      <c r="S3733" s="24"/>
      <c r="T3733" s="24"/>
      <c r="U3733" s="24"/>
    </row>
    <row r="3734" spans="19:21">
      <c r="S3734" s="24"/>
      <c r="T3734" s="24"/>
      <c r="U3734" s="24"/>
    </row>
    <row r="3735" spans="19:21">
      <c r="S3735" s="24"/>
      <c r="T3735" s="24"/>
      <c r="U3735" s="24"/>
    </row>
    <row r="3736" spans="19:21">
      <c r="S3736" s="24"/>
      <c r="T3736" s="24"/>
      <c r="U3736" s="24"/>
    </row>
    <row r="3737" spans="19:21">
      <c r="S3737" s="24"/>
      <c r="T3737" s="24"/>
      <c r="U3737" s="24"/>
    </row>
    <row r="3738" spans="19:21">
      <c r="S3738" s="24"/>
      <c r="T3738" s="24"/>
      <c r="U3738" s="24"/>
    </row>
    <row r="3739" spans="19:21">
      <c r="S3739" s="24"/>
      <c r="T3739" s="24"/>
      <c r="U3739" s="24"/>
    </row>
    <row r="3740" spans="19:21">
      <c r="S3740" s="24"/>
      <c r="T3740" s="24"/>
      <c r="U3740" s="24"/>
    </row>
    <row r="3741" spans="19:21">
      <c r="S3741" s="24"/>
      <c r="T3741" s="24"/>
      <c r="U3741" s="24"/>
    </row>
    <row r="3742" spans="19:21">
      <c r="S3742" s="24"/>
      <c r="T3742" s="24"/>
      <c r="U3742" s="24"/>
    </row>
    <row r="3743" spans="19:21">
      <c r="S3743" s="24"/>
      <c r="T3743" s="24"/>
      <c r="U3743" s="24"/>
    </row>
    <row r="3744" spans="19:21">
      <c r="S3744" s="24"/>
      <c r="T3744" s="24"/>
      <c r="U3744" s="24"/>
    </row>
    <row r="3745" spans="19:21">
      <c r="S3745" s="24"/>
      <c r="T3745" s="24"/>
      <c r="U3745" s="24"/>
    </row>
    <row r="3746" spans="19:21">
      <c r="S3746" s="24"/>
      <c r="T3746" s="24"/>
      <c r="U3746" s="24"/>
    </row>
    <row r="3747" spans="19:21">
      <c r="S3747" s="24"/>
      <c r="T3747" s="24"/>
      <c r="U3747" s="24"/>
    </row>
    <row r="3748" spans="19:21">
      <c r="S3748" s="24"/>
      <c r="T3748" s="24"/>
      <c r="U3748" s="24"/>
    </row>
    <row r="3749" spans="19:21">
      <c r="S3749" s="24"/>
      <c r="T3749" s="24"/>
      <c r="U3749" s="24"/>
    </row>
    <row r="3750" spans="19:21">
      <c r="S3750" s="24"/>
      <c r="T3750" s="24"/>
      <c r="U3750" s="24"/>
    </row>
    <row r="3751" spans="19:21">
      <c r="S3751" s="24"/>
      <c r="T3751" s="24"/>
      <c r="U3751" s="24"/>
    </row>
    <row r="3752" spans="19:21">
      <c r="S3752" s="24"/>
      <c r="T3752" s="24"/>
      <c r="U3752" s="24"/>
    </row>
    <row r="3753" spans="19:21">
      <c r="S3753" s="24"/>
      <c r="T3753" s="24"/>
      <c r="U3753" s="24"/>
    </row>
    <row r="3754" spans="19:21">
      <c r="S3754" s="24"/>
      <c r="T3754" s="24"/>
      <c r="U3754" s="24"/>
    </row>
    <row r="3755" spans="19:21">
      <c r="S3755" s="24"/>
      <c r="T3755" s="24"/>
      <c r="U3755" s="24"/>
    </row>
    <row r="3756" spans="19:21">
      <c r="S3756" s="24"/>
      <c r="T3756" s="24"/>
      <c r="U3756" s="24"/>
    </row>
    <row r="3757" spans="19:21">
      <c r="S3757" s="24"/>
      <c r="T3757" s="24"/>
      <c r="U3757" s="24"/>
    </row>
    <row r="3758" spans="19:21">
      <c r="S3758" s="24"/>
      <c r="T3758" s="24"/>
      <c r="U3758" s="24"/>
    </row>
    <row r="3759" spans="19:21">
      <c r="S3759" s="24"/>
      <c r="T3759" s="24"/>
      <c r="U3759" s="24"/>
    </row>
    <row r="3760" spans="19:21">
      <c r="S3760" s="24"/>
      <c r="T3760" s="24"/>
      <c r="U3760" s="24"/>
    </row>
    <row r="3761" spans="19:21">
      <c r="S3761" s="24"/>
      <c r="T3761" s="24"/>
      <c r="U3761" s="24"/>
    </row>
    <row r="3762" spans="19:21">
      <c r="S3762" s="24"/>
      <c r="T3762" s="24"/>
      <c r="U3762" s="24"/>
    </row>
    <row r="3763" spans="19:21">
      <c r="S3763" s="24"/>
      <c r="T3763" s="24"/>
      <c r="U3763" s="24"/>
    </row>
    <row r="3764" spans="19:21">
      <c r="S3764" s="24"/>
      <c r="T3764" s="24"/>
      <c r="U3764" s="24"/>
    </row>
    <row r="3765" spans="19:21">
      <c r="S3765" s="24"/>
      <c r="T3765" s="24"/>
      <c r="U3765" s="24"/>
    </row>
    <row r="3766" spans="19:21">
      <c r="S3766" s="24"/>
      <c r="T3766" s="24"/>
      <c r="U3766" s="24"/>
    </row>
    <row r="3767" spans="19:21">
      <c r="S3767" s="24"/>
      <c r="T3767" s="24"/>
      <c r="U3767" s="24"/>
    </row>
    <row r="3768" spans="19:21">
      <c r="S3768" s="24"/>
      <c r="T3768" s="24"/>
      <c r="U3768" s="24"/>
    </row>
    <row r="3769" spans="19:21">
      <c r="S3769" s="24"/>
      <c r="T3769" s="24"/>
      <c r="U3769" s="24"/>
    </row>
    <row r="3770" spans="19:21">
      <c r="S3770" s="24"/>
      <c r="T3770" s="24"/>
      <c r="U3770" s="24"/>
    </row>
    <row r="3771" spans="19:21">
      <c r="S3771" s="24"/>
      <c r="T3771" s="24"/>
      <c r="U3771" s="24"/>
    </row>
    <row r="3772" spans="19:21">
      <c r="S3772" s="24"/>
      <c r="T3772" s="24"/>
      <c r="U3772" s="24"/>
    </row>
    <row r="3773" spans="19:21">
      <c r="S3773" s="24"/>
      <c r="T3773" s="24"/>
      <c r="U3773" s="24"/>
    </row>
    <row r="3774" spans="19:21">
      <c r="S3774" s="24"/>
      <c r="T3774" s="24"/>
      <c r="U3774" s="24"/>
    </row>
    <row r="3775" spans="19:21">
      <c r="S3775" s="24"/>
      <c r="T3775" s="24"/>
      <c r="U3775" s="24"/>
    </row>
    <row r="3776" spans="19:21">
      <c r="S3776" s="24"/>
      <c r="T3776" s="24"/>
      <c r="U3776" s="24"/>
    </row>
    <row r="3777" spans="19:21">
      <c r="S3777" s="24"/>
      <c r="T3777" s="24"/>
      <c r="U3777" s="24"/>
    </row>
    <row r="3778" spans="19:21">
      <c r="S3778" s="24"/>
      <c r="T3778" s="24"/>
      <c r="U3778" s="24"/>
    </row>
    <row r="3779" spans="19:21">
      <c r="S3779" s="24"/>
      <c r="T3779" s="24"/>
      <c r="U3779" s="24"/>
    </row>
    <row r="3780" spans="19:21">
      <c r="S3780" s="24"/>
      <c r="T3780" s="24"/>
      <c r="U3780" s="24"/>
    </row>
    <row r="3781" spans="19:21">
      <c r="S3781" s="24"/>
      <c r="T3781" s="24"/>
      <c r="U3781" s="24"/>
    </row>
    <row r="3782" spans="19:21">
      <c r="S3782" s="24"/>
      <c r="T3782" s="24"/>
      <c r="U3782" s="24"/>
    </row>
    <row r="3783" spans="19:21">
      <c r="S3783" s="24"/>
      <c r="T3783" s="24"/>
      <c r="U3783" s="24"/>
    </row>
    <row r="3784" spans="19:21">
      <c r="S3784" s="24"/>
      <c r="T3784" s="24"/>
      <c r="U3784" s="24"/>
    </row>
    <row r="3785" spans="19:21">
      <c r="S3785" s="24"/>
      <c r="T3785" s="24"/>
      <c r="U3785" s="24"/>
    </row>
    <row r="3786" spans="19:21">
      <c r="S3786" s="24"/>
      <c r="T3786" s="24"/>
      <c r="U3786" s="24"/>
    </row>
    <row r="3787" spans="19:21">
      <c r="S3787" s="24"/>
      <c r="T3787" s="24"/>
      <c r="U3787" s="24"/>
    </row>
    <row r="3788" spans="19:21">
      <c r="S3788" s="24"/>
      <c r="T3788" s="24"/>
      <c r="U3788" s="24"/>
    </row>
    <row r="3789" spans="19:21">
      <c r="S3789" s="24"/>
      <c r="T3789" s="24"/>
      <c r="U3789" s="24"/>
    </row>
    <row r="3790" spans="19:21">
      <c r="S3790" s="24"/>
      <c r="T3790" s="24"/>
      <c r="U3790" s="24"/>
    </row>
    <row r="3791" spans="19:21">
      <c r="S3791" s="24"/>
      <c r="T3791" s="24"/>
      <c r="U3791" s="24"/>
    </row>
    <row r="3792" spans="19:21">
      <c r="S3792" s="24"/>
      <c r="T3792" s="24"/>
      <c r="U3792" s="24"/>
    </row>
    <row r="3793" spans="19:21">
      <c r="S3793" s="24"/>
      <c r="T3793" s="24"/>
      <c r="U3793" s="24"/>
    </row>
    <row r="3794" spans="19:21">
      <c r="S3794" s="24"/>
      <c r="T3794" s="24"/>
      <c r="U3794" s="24"/>
    </row>
    <row r="3795" spans="19:21">
      <c r="S3795" s="24"/>
      <c r="T3795" s="24"/>
      <c r="U3795" s="24"/>
    </row>
    <row r="3796" spans="19:21">
      <c r="S3796" s="24"/>
      <c r="T3796" s="24"/>
      <c r="U3796" s="24"/>
    </row>
    <row r="3797" spans="19:21">
      <c r="S3797" s="24"/>
      <c r="T3797" s="24"/>
      <c r="U3797" s="24"/>
    </row>
    <row r="3798" spans="19:21">
      <c r="S3798" s="24"/>
      <c r="T3798" s="24"/>
      <c r="U3798" s="24"/>
    </row>
    <row r="3799" spans="19:21">
      <c r="S3799" s="24"/>
      <c r="T3799" s="24"/>
      <c r="U3799" s="24"/>
    </row>
    <row r="3800" spans="19:21">
      <c r="S3800" s="24"/>
      <c r="T3800" s="24"/>
      <c r="U3800" s="24"/>
    </row>
    <row r="3801" spans="19:21">
      <c r="S3801" s="24"/>
      <c r="T3801" s="24"/>
      <c r="U3801" s="24"/>
    </row>
    <row r="3802" spans="19:21">
      <c r="S3802" s="24"/>
      <c r="T3802" s="24"/>
      <c r="U3802" s="24"/>
    </row>
    <row r="3803" spans="19:21">
      <c r="S3803" s="24"/>
      <c r="T3803" s="24"/>
      <c r="U3803" s="24"/>
    </row>
    <row r="3804" spans="19:21">
      <c r="S3804" s="24"/>
      <c r="T3804" s="24"/>
      <c r="U3804" s="24"/>
    </row>
    <row r="3805" spans="19:21">
      <c r="S3805" s="24"/>
      <c r="T3805" s="24"/>
      <c r="U3805" s="24"/>
    </row>
    <row r="3806" spans="19:21">
      <c r="S3806" s="24"/>
      <c r="T3806" s="24"/>
      <c r="U3806" s="24"/>
    </row>
    <row r="3807" spans="19:21">
      <c r="S3807" s="24"/>
      <c r="T3807" s="24"/>
      <c r="U3807" s="24"/>
    </row>
    <row r="3808" spans="19:21">
      <c r="S3808" s="24"/>
      <c r="T3808" s="24"/>
      <c r="U3808" s="24"/>
    </row>
    <row r="3809" spans="19:21">
      <c r="S3809" s="24"/>
      <c r="T3809" s="24"/>
      <c r="U3809" s="24"/>
    </row>
    <row r="3810" spans="19:21">
      <c r="S3810" s="24"/>
      <c r="T3810" s="24"/>
      <c r="U3810" s="24"/>
    </row>
    <row r="3811" spans="19:21">
      <c r="S3811" s="24"/>
      <c r="T3811" s="24"/>
      <c r="U3811" s="24"/>
    </row>
    <row r="3812" spans="19:21">
      <c r="S3812" s="24"/>
      <c r="T3812" s="24"/>
      <c r="U3812" s="24"/>
    </row>
    <row r="3813" spans="19:21">
      <c r="S3813" s="24"/>
      <c r="T3813" s="24"/>
      <c r="U3813" s="24"/>
    </row>
    <row r="3814" spans="19:21">
      <c r="S3814" s="24"/>
      <c r="T3814" s="24"/>
      <c r="U3814" s="24"/>
    </row>
    <row r="3815" spans="19:21">
      <c r="S3815" s="24"/>
      <c r="T3815" s="24"/>
      <c r="U3815" s="24"/>
    </row>
    <row r="3816" spans="19:21">
      <c r="S3816" s="24"/>
      <c r="T3816" s="24"/>
      <c r="U3816" s="24"/>
    </row>
    <row r="3817" spans="19:21">
      <c r="S3817" s="24"/>
      <c r="T3817" s="24"/>
      <c r="U3817" s="24"/>
    </row>
    <row r="3818" spans="19:21">
      <c r="S3818" s="24"/>
      <c r="T3818" s="24"/>
      <c r="U3818" s="24"/>
    </row>
    <row r="3819" spans="19:21">
      <c r="S3819" s="24"/>
      <c r="T3819" s="24"/>
      <c r="U3819" s="24"/>
    </row>
    <row r="3820" spans="19:21">
      <c r="S3820" s="24"/>
      <c r="T3820" s="24"/>
      <c r="U3820" s="24"/>
    </row>
    <row r="3821" spans="19:21">
      <c r="S3821" s="24"/>
      <c r="T3821" s="24"/>
      <c r="U3821" s="24"/>
    </row>
    <row r="3822" spans="19:21">
      <c r="S3822" s="24"/>
      <c r="T3822" s="24"/>
      <c r="U3822" s="24"/>
    </row>
    <row r="3823" spans="19:21">
      <c r="S3823" s="24"/>
      <c r="T3823" s="24"/>
      <c r="U3823" s="24"/>
    </row>
    <row r="3824" spans="19:21">
      <c r="S3824" s="24"/>
      <c r="T3824" s="24"/>
      <c r="U3824" s="24"/>
    </row>
    <row r="3825" spans="19:21">
      <c r="S3825" s="24"/>
      <c r="T3825" s="24"/>
      <c r="U3825" s="24"/>
    </row>
    <row r="3826" spans="19:21">
      <c r="S3826" s="24"/>
      <c r="T3826" s="24"/>
      <c r="U3826" s="24"/>
    </row>
    <row r="3827" spans="19:21">
      <c r="S3827" s="24"/>
      <c r="T3827" s="24"/>
      <c r="U3827" s="24"/>
    </row>
    <row r="3828" spans="19:21">
      <c r="S3828" s="24"/>
      <c r="T3828" s="24"/>
      <c r="U3828" s="24"/>
    </row>
    <row r="3829" spans="19:21">
      <c r="S3829" s="24"/>
      <c r="T3829" s="24"/>
      <c r="U3829" s="24"/>
    </row>
    <row r="3830" spans="19:21">
      <c r="S3830" s="24"/>
      <c r="T3830" s="24"/>
      <c r="U3830" s="24"/>
    </row>
    <row r="3831" spans="19:21">
      <c r="S3831" s="24"/>
      <c r="T3831" s="24"/>
      <c r="U3831" s="24"/>
    </row>
    <row r="3832" spans="19:21">
      <c r="S3832" s="24"/>
      <c r="T3832" s="24"/>
      <c r="U3832" s="24"/>
    </row>
    <row r="3833" spans="19:21">
      <c r="S3833" s="24"/>
      <c r="T3833" s="24"/>
      <c r="U3833" s="24"/>
    </row>
    <row r="3834" spans="19:21">
      <c r="S3834" s="24"/>
      <c r="T3834" s="24"/>
      <c r="U3834" s="24"/>
    </row>
    <row r="3835" spans="19:21">
      <c r="S3835" s="24"/>
      <c r="T3835" s="24"/>
      <c r="U3835" s="24"/>
    </row>
    <row r="3836" spans="19:21">
      <c r="S3836" s="24"/>
      <c r="T3836" s="24"/>
      <c r="U3836" s="24"/>
    </row>
    <row r="3837" spans="19:21">
      <c r="S3837" s="24"/>
      <c r="T3837" s="24"/>
      <c r="U3837" s="24"/>
    </row>
    <row r="3838" spans="19:21">
      <c r="S3838" s="24"/>
      <c r="T3838" s="24"/>
      <c r="U3838" s="24"/>
    </row>
    <row r="3839" spans="19:21">
      <c r="S3839" s="24"/>
      <c r="T3839" s="24"/>
      <c r="U3839" s="24"/>
    </row>
    <row r="3840" spans="19:21">
      <c r="S3840" s="24"/>
      <c r="T3840" s="24"/>
      <c r="U3840" s="24"/>
    </row>
    <row r="3841" spans="19:21">
      <c r="S3841" s="24"/>
      <c r="T3841" s="24"/>
      <c r="U3841" s="24"/>
    </row>
    <row r="3842" spans="19:21">
      <c r="S3842" s="24"/>
      <c r="T3842" s="24"/>
      <c r="U3842" s="24"/>
    </row>
    <row r="3843" spans="19:21">
      <c r="S3843" s="24"/>
      <c r="T3843" s="24"/>
      <c r="U3843" s="24"/>
    </row>
    <row r="3844" spans="19:21">
      <c r="S3844" s="24"/>
      <c r="T3844" s="24"/>
      <c r="U3844" s="24"/>
    </row>
    <row r="3845" spans="19:21">
      <c r="S3845" s="24"/>
      <c r="T3845" s="24"/>
      <c r="U3845" s="24"/>
    </row>
    <row r="3846" spans="19:21">
      <c r="S3846" s="24"/>
      <c r="T3846" s="24"/>
      <c r="U3846" s="24"/>
    </row>
    <row r="3847" spans="19:21">
      <c r="S3847" s="24"/>
      <c r="T3847" s="24"/>
      <c r="U3847" s="24"/>
    </row>
    <row r="3848" spans="19:21">
      <c r="S3848" s="24"/>
      <c r="T3848" s="24"/>
      <c r="U3848" s="24"/>
    </row>
    <row r="3849" spans="19:21">
      <c r="S3849" s="24"/>
      <c r="T3849" s="24"/>
      <c r="U3849" s="24"/>
    </row>
    <row r="3850" spans="19:21">
      <c r="S3850" s="24"/>
      <c r="T3850" s="24"/>
      <c r="U3850" s="24"/>
    </row>
    <row r="3851" spans="19:21">
      <c r="S3851" s="24"/>
      <c r="T3851" s="24"/>
      <c r="U3851" s="24"/>
    </row>
    <row r="3852" spans="19:21">
      <c r="S3852" s="24"/>
      <c r="T3852" s="24"/>
      <c r="U3852" s="24"/>
    </row>
    <row r="3853" spans="19:21">
      <c r="S3853" s="24"/>
      <c r="T3853" s="24"/>
      <c r="U3853" s="24"/>
    </row>
    <row r="3854" spans="19:21">
      <c r="S3854" s="24"/>
      <c r="T3854" s="24"/>
      <c r="U3854" s="24"/>
    </row>
    <row r="3855" spans="19:21">
      <c r="S3855" s="24"/>
      <c r="T3855" s="24"/>
      <c r="U3855" s="24"/>
    </row>
    <row r="3856" spans="19:21">
      <c r="S3856" s="24"/>
      <c r="T3856" s="24"/>
      <c r="U3856" s="24"/>
    </row>
    <row r="3857" spans="19:21">
      <c r="S3857" s="24"/>
      <c r="T3857" s="24"/>
      <c r="U3857" s="24"/>
    </row>
    <row r="3858" spans="19:21">
      <c r="S3858" s="24"/>
      <c r="T3858" s="24"/>
      <c r="U3858" s="24"/>
    </row>
    <row r="3859" spans="19:21">
      <c r="S3859" s="24"/>
      <c r="T3859" s="24"/>
      <c r="U3859" s="24"/>
    </row>
    <row r="3860" spans="19:21">
      <c r="S3860" s="24"/>
      <c r="T3860" s="24"/>
      <c r="U3860" s="24"/>
    </row>
    <row r="3861" spans="19:21">
      <c r="S3861" s="24"/>
      <c r="T3861" s="24"/>
      <c r="U3861" s="24"/>
    </row>
    <row r="3862" spans="19:21">
      <c r="S3862" s="24"/>
      <c r="T3862" s="24"/>
      <c r="U3862" s="24"/>
    </row>
    <row r="3863" spans="19:21">
      <c r="S3863" s="24"/>
      <c r="T3863" s="24"/>
      <c r="U3863" s="24"/>
    </row>
    <row r="3864" spans="19:21">
      <c r="S3864" s="24"/>
      <c r="T3864" s="24"/>
      <c r="U3864" s="24"/>
    </row>
    <row r="3865" spans="19:21">
      <c r="S3865" s="24"/>
      <c r="T3865" s="24"/>
      <c r="U3865" s="24"/>
    </row>
    <row r="3866" spans="19:21">
      <c r="S3866" s="24"/>
      <c r="T3866" s="24"/>
      <c r="U3866" s="24"/>
    </row>
    <row r="3867" spans="19:21">
      <c r="S3867" s="24"/>
      <c r="T3867" s="24"/>
      <c r="U3867" s="24"/>
    </row>
    <row r="3868" spans="19:21">
      <c r="S3868" s="24"/>
      <c r="T3868" s="24"/>
      <c r="U3868" s="24"/>
    </row>
    <row r="3869" spans="19:21">
      <c r="S3869" s="24"/>
      <c r="T3869" s="24"/>
      <c r="U3869" s="24"/>
    </row>
    <row r="3870" spans="19:21">
      <c r="S3870" s="24"/>
      <c r="T3870" s="24"/>
      <c r="U3870" s="24"/>
    </row>
    <row r="3871" spans="19:21">
      <c r="S3871" s="24"/>
      <c r="T3871" s="24"/>
      <c r="U3871" s="24"/>
    </row>
    <row r="3872" spans="19:21">
      <c r="S3872" s="24"/>
      <c r="T3872" s="24"/>
      <c r="U3872" s="24"/>
    </row>
    <row r="3873" spans="19:21">
      <c r="S3873" s="24"/>
      <c r="T3873" s="24"/>
      <c r="U3873" s="24"/>
    </row>
    <row r="3874" spans="19:21">
      <c r="S3874" s="24"/>
      <c r="T3874" s="24"/>
      <c r="U3874" s="24"/>
    </row>
    <row r="3875" spans="19:21">
      <c r="S3875" s="24"/>
      <c r="T3875" s="24"/>
      <c r="U3875" s="24"/>
    </row>
    <row r="3876" spans="19:21">
      <c r="S3876" s="24"/>
      <c r="T3876" s="24"/>
      <c r="U3876" s="24"/>
    </row>
    <row r="3877" spans="19:21">
      <c r="S3877" s="24"/>
      <c r="T3877" s="24"/>
      <c r="U3877" s="24"/>
    </row>
    <row r="3878" spans="19:21">
      <c r="S3878" s="24"/>
      <c r="T3878" s="24"/>
      <c r="U3878" s="24"/>
    </row>
    <row r="3879" spans="19:21">
      <c r="S3879" s="24"/>
      <c r="T3879" s="24"/>
      <c r="U3879" s="24"/>
    </row>
    <row r="3880" spans="19:21">
      <c r="S3880" s="24"/>
      <c r="T3880" s="24"/>
      <c r="U3880" s="24"/>
    </row>
    <row r="3881" spans="19:21">
      <c r="S3881" s="24"/>
      <c r="T3881" s="24"/>
      <c r="U3881" s="24"/>
    </row>
    <row r="3882" spans="19:21">
      <c r="S3882" s="24"/>
      <c r="T3882" s="24"/>
      <c r="U3882" s="24"/>
    </row>
    <row r="3883" spans="19:21">
      <c r="S3883" s="24"/>
      <c r="T3883" s="24"/>
      <c r="U3883" s="24"/>
    </row>
    <row r="3884" spans="19:21">
      <c r="S3884" s="24"/>
      <c r="T3884" s="24"/>
      <c r="U3884" s="24"/>
    </row>
    <row r="3885" spans="19:21">
      <c r="S3885" s="24"/>
      <c r="T3885" s="24"/>
      <c r="U3885" s="24"/>
    </row>
    <row r="3886" spans="19:21">
      <c r="S3886" s="24"/>
      <c r="T3886" s="24"/>
      <c r="U3886" s="24"/>
    </row>
    <row r="3887" spans="19:21">
      <c r="S3887" s="24"/>
      <c r="T3887" s="24"/>
      <c r="U3887" s="24"/>
    </row>
    <row r="3888" spans="19:21">
      <c r="S3888" s="24"/>
      <c r="T3888" s="24"/>
      <c r="U3888" s="24"/>
    </row>
    <row r="3889" spans="19:21">
      <c r="S3889" s="24"/>
      <c r="T3889" s="24"/>
      <c r="U3889" s="24"/>
    </row>
    <row r="3890" spans="19:21">
      <c r="S3890" s="24"/>
      <c r="T3890" s="24"/>
      <c r="U3890" s="24"/>
    </row>
    <row r="3891" spans="19:21">
      <c r="S3891" s="24"/>
      <c r="T3891" s="24"/>
      <c r="U3891" s="24"/>
    </row>
    <row r="3892" spans="19:21">
      <c r="S3892" s="24"/>
      <c r="T3892" s="24"/>
      <c r="U3892" s="24"/>
    </row>
    <row r="3893" spans="19:21">
      <c r="S3893" s="24"/>
      <c r="T3893" s="24"/>
      <c r="U3893" s="24"/>
    </row>
    <row r="3894" spans="19:21">
      <c r="S3894" s="24"/>
      <c r="T3894" s="24"/>
      <c r="U3894" s="24"/>
    </row>
    <row r="3895" spans="19:21">
      <c r="S3895" s="24"/>
      <c r="T3895" s="24"/>
      <c r="U3895" s="24"/>
    </row>
    <row r="3896" spans="19:21">
      <c r="S3896" s="24"/>
      <c r="T3896" s="24"/>
      <c r="U3896" s="24"/>
    </row>
    <row r="3897" spans="19:21">
      <c r="S3897" s="24"/>
      <c r="T3897" s="24"/>
      <c r="U3897" s="24"/>
    </row>
    <row r="3898" spans="19:21">
      <c r="S3898" s="24"/>
      <c r="T3898" s="24"/>
      <c r="U3898" s="24"/>
    </row>
    <row r="3899" spans="19:21">
      <c r="S3899" s="24"/>
      <c r="T3899" s="24"/>
      <c r="U3899" s="24"/>
    </row>
    <row r="3900" spans="19:21">
      <c r="S3900" s="24"/>
      <c r="T3900" s="24"/>
      <c r="U3900" s="24"/>
    </row>
    <row r="3901" spans="19:21">
      <c r="S3901" s="24"/>
      <c r="T3901" s="24"/>
      <c r="U3901" s="24"/>
    </row>
    <row r="3902" spans="19:21">
      <c r="S3902" s="24"/>
      <c r="T3902" s="24"/>
      <c r="U3902" s="24"/>
    </row>
    <row r="3903" spans="19:21">
      <c r="S3903" s="24"/>
      <c r="T3903" s="24"/>
      <c r="U3903" s="24"/>
    </row>
    <row r="3904" spans="19:21">
      <c r="S3904" s="24"/>
      <c r="T3904" s="24"/>
      <c r="U3904" s="24"/>
    </row>
    <row r="3905" spans="19:21">
      <c r="S3905" s="24"/>
      <c r="T3905" s="24"/>
      <c r="U3905" s="24"/>
    </row>
    <row r="3906" spans="19:21">
      <c r="S3906" s="24"/>
      <c r="T3906" s="24"/>
      <c r="U3906" s="24"/>
    </row>
    <row r="3907" spans="19:21">
      <c r="S3907" s="24"/>
      <c r="T3907" s="24"/>
      <c r="U3907" s="24"/>
    </row>
    <row r="3908" spans="19:21">
      <c r="S3908" s="24"/>
      <c r="T3908" s="24"/>
      <c r="U3908" s="24"/>
    </row>
    <row r="3909" spans="19:21">
      <c r="S3909" s="24"/>
      <c r="T3909" s="24"/>
      <c r="U3909" s="24"/>
    </row>
    <row r="3910" spans="19:21">
      <c r="S3910" s="24"/>
      <c r="T3910" s="24"/>
      <c r="U3910" s="24"/>
    </row>
    <row r="3911" spans="19:21">
      <c r="S3911" s="24"/>
      <c r="T3911" s="24"/>
      <c r="U3911" s="24"/>
    </row>
    <row r="3912" spans="19:21">
      <c r="S3912" s="24"/>
      <c r="T3912" s="24"/>
      <c r="U3912" s="24"/>
    </row>
    <row r="3913" spans="19:21">
      <c r="S3913" s="24"/>
      <c r="T3913" s="24"/>
      <c r="U3913" s="24"/>
    </row>
    <row r="3914" spans="19:21">
      <c r="S3914" s="24"/>
      <c r="T3914" s="24"/>
      <c r="U3914" s="24"/>
    </row>
    <row r="3915" spans="19:21">
      <c r="S3915" s="24"/>
      <c r="T3915" s="24"/>
      <c r="U3915" s="24"/>
    </row>
    <row r="3916" spans="19:21">
      <c r="S3916" s="24"/>
      <c r="T3916" s="24"/>
      <c r="U3916" s="24"/>
    </row>
    <row r="3917" spans="19:21">
      <c r="S3917" s="24"/>
      <c r="T3917" s="24"/>
      <c r="U3917" s="24"/>
    </row>
    <row r="3918" spans="19:21">
      <c r="S3918" s="24"/>
      <c r="T3918" s="24"/>
      <c r="U3918" s="24"/>
    </row>
    <row r="3919" spans="19:21">
      <c r="S3919" s="24"/>
      <c r="T3919" s="24"/>
      <c r="U3919" s="24"/>
    </row>
    <row r="3920" spans="19:21">
      <c r="S3920" s="24"/>
      <c r="T3920" s="24"/>
      <c r="U3920" s="24"/>
    </row>
    <row r="3921" spans="19:21">
      <c r="S3921" s="24"/>
      <c r="T3921" s="24"/>
      <c r="U3921" s="24"/>
    </row>
    <row r="3922" spans="19:21">
      <c r="S3922" s="24"/>
      <c r="T3922" s="24"/>
      <c r="U3922" s="24"/>
    </row>
    <row r="3923" spans="19:21">
      <c r="S3923" s="24"/>
      <c r="T3923" s="24"/>
      <c r="U3923" s="24"/>
    </row>
    <row r="3924" spans="19:21">
      <c r="S3924" s="24"/>
      <c r="T3924" s="24"/>
      <c r="U3924" s="24"/>
    </row>
    <row r="3925" spans="19:21">
      <c r="S3925" s="24"/>
      <c r="T3925" s="24"/>
      <c r="U3925" s="24"/>
    </row>
    <row r="3926" spans="19:21">
      <c r="S3926" s="24"/>
      <c r="T3926" s="24"/>
      <c r="U3926" s="24"/>
    </row>
    <row r="3927" spans="19:21">
      <c r="S3927" s="24"/>
      <c r="T3927" s="24"/>
      <c r="U3927" s="24"/>
    </row>
    <row r="3928" spans="19:21">
      <c r="S3928" s="24"/>
      <c r="T3928" s="24"/>
      <c r="U3928" s="24"/>
    </row>
    <row r="3929" spans="19:21">
      <c r="S3929" s="24"/>
      <c r="T3929" s="24"/>
      <c r="U3929" s="24"/>
    </row>
    <row r="3930" spans="19:21">
      <c r="S3930" s="24"/>
      <c r="T3930" s="24"/>
      <c r="U3930" s="24"/>
    </row>
    <row r="3931" spans="19:21">
      <c r="S3931" s="24"/>
      <c r="T3931" s="24"/>
      <c r="U3931" s="24"/>
    </row>
    <row r="3932" spans="19:21">
      <c r="S3932" s="24"/>
      <c r="T3932" s="24"/>
      <c r="U3932" s="24"/>
    </row>
    <row r="3933" spans="19:21">
      <c r="S3933" s="24"/>
      <c r="T3933" s="24"/>
      <c r="U3933" s="24"/>
    </row>
    <row r="3934" spans="19:21">
      <c r="S3934" s="24"/>
      <c r="T3934" s="24"/>
      <c r="U3934" s="24"/>
    </row>
    <row r="3935" spans="19:21">
      <c r="S3935" s="24"/>
      <c r="T3935" s="24"/>
      <c r="U3935" s="24"/>
    </row>
    <row r="3936" spans="19:21">
      <c r="S3936" s="24"/>
      <c r="T3936" s="24"/>
      <c r="U3936" s="24"/>
    </row>
    <row r="3937" spans="19:21">
      <c r="S3937" s="24"/>
      <c r="T3937" s="24"/>
      <c r="U3937" s="24"/>
    </row>
    <row r="3938" spans="19:21">
      <c r="S3938" s="24"/>
      <c r="T3938" s="24"/>
      <c r="U3938" s="24"/>
    </row>
    <row r="3939" spans="19:21">
      <c r="S3939" s="24"/>
      <c r="T3939" s="24"/>
      <c r="U3939" s="24"/>
    </row>
    <row r="3940" spans="19:21">
      <c r="S3940" s="24"/>
      <c r="T3940" s="24"/>
      <c r="U3940" s="24"/>
    </row>
    <row r="3941" spans="19:21">
      <c r="S3941" s="24"/>
      <c r="T3941" s="24"/>
      <c r="U3941" s="24"/>
    </row>
    <row r="3942" spans="19:21">
      <c r="S3942" s="24"/>
      <c r="T3942" s="24"/>
      <c r="U3942" s="24"/>
    </row>
    <row r="3943" spans="19:21">
      <c r="S3943" s="24"/>
      <c r="T3943" s="24"/>
      <c r="U3943" s="24"/>
    </row>
    <row r="3944" spans="19:21">
      <c r="S3944" s="24"/>
      <c r="T3944" s="24"/>
      <c r="U3944" s="24"/>
    </row>
    <row r="3945" spans="19:21">
      <c r="S3945" s="24"/>
      <c r="T3945" s="24"/>
      <c r="U3945" s="24"/>
    </row>
    <row r="3946" spans="19:21">
      <c r="S3946" s="24"/>
      <c r="T3946" s="24"/>
      <c r="U3946" s="24"/>
    </row>
    <row r="3947" spans="19:21">
      <c r="S3947" s="24"/>
      <c r="T3947" s="24"/>
      <c r="U3947" s="24"/>
    </row>
    <row r="3948" spans="19:21">
      <c r="S3948" s="24"/>
      <c r="T3948" s="24"/>
      <c r="U3948" s="24"/>
    </row>
    <row r="3949" spans="19:21">
      <c r="S3949" s="24"/>
      <c r="T3949" s="24"/>
      <c r="U3949" s="24"/>
    </row>
    <row r="3950" spans="19:21">
      <c r="S3950" s="24"/>
      <c r="T3950" s="24"/>
      <c r="U3950" s="24"/>
    </row>
    <row r="3951" spans="19:21">
      <c r="S3951" s="24"/>
      <c r="T3951" s="24"/>
      <c r="U3951" s="24"/>
    </row>
    <row r="3952" spans="19:21">
      <c r="S3952" s="24"/>
      <c r="T3952" s="24"/>
      <c r="U3952" s="24"/>
    </row>
    <row r="3953" spans="19:21">
      <c r="S3953" s="24"/>
      <c r="T3953" s="24"/>
      <c r="U3953" s="24"/>
    </row>
    <row r="3954" spans="19:21">
      <c r="S3954" s="24"/>
      <c r="T3954" s="24"/>
      <c r="U3954" s="24"/>
    </row>
    <row r="3955" spans="19:21">
      <c r="S3955" s="24"/>
      <c r="T3955" s="24"/>
      <c r="U3955" s="24"/>
    </row>
    <row r="3956" spans="19:21">
      <c r="S3956" s="24"/>
      <c r="T3956" s="24"/>
      <c r="U3956" s="24"/>
    </row>
    <row r="3957" spans="19:21">
      <c r="S3957" s="24"/>
      <c r="T3957" s="24"/>
      <c r="U3957" s="24"/>
    </row>
    <row r="3958" spans="19:21">
      <c r="S3958" s="24"/>
      <c r="T3958" s="24"/>
      <c r="U3958" s="24"/>
    </row>
    <row r="3959" spans="19:21">
      <c r="S3959" s="24"/>
      <c r="T3959" s="24"/>
      <c r="U3959" s="24"/>
    </row>
    <row r="3960" spans="19:21">
      <c r="S3960" s="24"/>
      <c r="T3960" s="24"/>
      <c r="U3960" s="24"/>
    </row>
    <row r="3961" spans="19:21">
      <c r="S3961" s="24"/>
      <c r="T3961" s="24"/>
      <c r="U3961" s="24"/>
    </row>
    <row r="3962" spans="19:21">
      <c r="S3962" s="24"/>
      <c r="T3962" s="24"/>
      <c r="U3962" s="24"/>
    </row>
    <row r="3963" spans="19:21">
      <c r="S3963" s="24"/>
      <c r="T3963" s="24"/>
      <c r="U3963" s="24"/>
    </row>
    <row r="3964" spans="19:21">
      <c r="S3964" s="24"/>
      <c r="T3964" s="24"/>
      <c r="U3964" s="24"/>
    </row>
    <row r="3965" spans="19:21">
      <c r="S3965" s="24"/>
      <c r="T3965" s="24"/>
      <c r="U3965" s="24"/>
    </row>
    <row r="3966" spans="19:21">
      <c r="S3966" s="24"/>
      <c r="T3966" s="24"/>
      <c r="U3966" s="24"/>
    </row>
    <row r="3967" spans="19:21">
      <c r="S3967" s="24"/>
      <c r="T3967" s="24"/>
      <c r="U3967" s="24"/>
    </row>
    <row r="3968" spans="19:21">
      <c r="S3968" s="24"/>
      <c r="T3968" s="24"/>
      <c r="U3968" s="24"/>
    </row>
    <row r="3969" spans="19:21">
      <c r="S3969" s="24"/>
      <c r="T3969" s="24"/>
      <c r="U3969" s="24"/>
    </row>
    <row r="3970" spans="19:21">
      <c r="S3970" s="24"/>
      <c r="T3970" s="24"/>
      <c r="U3970" s="24"/>
    </row>
    <row r="3971" spans="19:21">
      <c r="S3971" s="24"/>
      <c r="T3971" s="24"/>
      <c r="U3971" s="24"/>
    </row>
    <row r="3972" spans="19:21">
      <c r="S3972" s="24"/>
      <c r="T3972" s="24"/>
      <c r="U3972" s="24"/>
    </row>
    <row r="3973" spans="19:21">
      <c r="S3973" s="24"/>
      <c r="T3973" s="24"/>
      <c r="U3973" s="24"/>
    </row>
    <row r="3974" spans="19:21">
      <c r="S3974" s="24"/>
      <c r="T3974" s="24"/>
      <c r="U3974" s="24"/>
    </row>
    <row r="3975" spans="19:21">
      <c r="S3975" s="24"/>
      <c r="T3975" s="24"/>
      <c r="U3975" s="24"/>
    </row>
    <row r="3976" spans="19:21">
      <c r="S3976" s="24"/>
      <c r="T3976" s="24"/>
      <c r="U3976" s="24"/>
    </row>
    <row r="3977" spans="19:21">
      <c r="S3977" s="24"/>
      <c r="T3977" s="24"/>
      <c r="U3977" s="24"/>
    </row>
    <row r="3978" spans="19:21">
      <c r="S3978" s="24"/>
      <c r="T3978" s="24"/>
      <c r="U3978" s="24"/>
    </row>
    <row r="3979" spans="19:21">
      <c r="S3979" s="24"/>
      <c r="T3979" s="24"/>
      <c r="U3979" s="24"/>
    </row>
    <row r="3980" spans="19:21">
      <c r="S3980" s="24"/>
      <c r="T3980" s="24"/>
      <c r="U3980" s="24"/>
    </row>
    <row r="3981" spans="19:21">
      <c r="S3981" s="24"/>
      <c r="T3981" s="24"/>
      <c r="U3981" s="24"/>
    </row>
    <row r="3982" spans="19:21">
      <c r="S3982" s="24"/>
      <c r="T3982" s="24"/>
      <c r="U3982" s="24"/>
    </row>
    <row r="3983" spans="19:21">
      <c r="S3983" s="24"/>
      <c r="T3983" s="24"/>
      <c r="U3983" s="24"/>
    </row>
    <row r="3984" spans="19:21">
      <c r="S3984" s="24"/>
      <c r="T3984" s="24"/>
      <c r="U3984" s="24"/>
    </row>
    <row r="3985" spans="19:21">
      <c r="S3985" s="24"/>
      <c r="T3985" s="24"/>
      <c r="U3985" s="24"/>
    </row>
    <row r="3986" spans="19:21">
      <c r="S3986" s="24"/>
      <c r="T3986" s="24"/>
      <c r="U3986" s="24"/>
    </row>
    <row r="3987" spans="19:21">
      <c r="S3987" s="24"/>
      <c r="T3987" s="24"/>
      <c r="U3987" s="24"/>
    </row>
    <row r="3988" spans="19:21">
      <c r="S3988" s="24"/>
      <c r="T3988" s="24"/>
      <c r="U3988" s="24"/>
    </row>
    <row r="3989" spans="19:21">
      <c r="S3989" s="24"/>
      <c r="T3989" s="24"/>
      <c r="U3989" s="24"/>
    </row>
    <row r="3990" spans="19:21">
      <c r="S3990" s="24"/>
      <c r="T3990" s="24"/>
      <c r="U3990" s="24"/>
    </row>
    <row r="3991" spans="19:21">
      <c r="S3991" s="24"/>
      <c r="T3991" s="24"/>
      <c r="U3991" s="24"/>
    </row>
    <row r="3992" spans="19:21">
      <c r="S3992" s="24"/>
      <c r="T3992" s="24"/>
      <c r="U3992" s="24"/>
    </row>
    <row r="3993" spans="19:21">
      <c r="S3993" s="24"/>
      <c r="T3993" s="24"/>
      <c r="U3993" s="24"/>
    </row>
    <row r="3994" spans="19:21">
      <c r="S3994" s="24"/>
      <c r="T3994" s="24"/>
      <c r="U3994" s="24"/>
    </row>
    <row r="3995" spans="19:21">
      <c r="S3995" s="24"/>
      <c r="T3995" s="24"/>
      <c r="U3995" s="24"/>
    </row>
    <row r="3996" spans="19:21">
      <c r="S3996" s="24"/>
      <c r="T3996" s="24"/>
      <c r="U3996" s="24"/>
    </row>
    <row r="3997" spans="19:21">
      <c r="S3997" s="24"/>
      <c r="T3997" s="24"/>
      <c r="U3997" s="24"/>
    </row>
    <row r="3998" spans="19:21">
      <c r="S3998" s="24"/>
      <c r="T3998" s="24"/>
      <c r="U3998" s="24"/>
    </row>
    <row r="3999" spans="19:21">
      <c r="S3999" s="24"/>
      <c r="T3999" s="24"/>
      <c r="U3999" s="24"/>
    </row>
    <row r="4000" spans="19:21">
      <c r="S4000" s="24"/>
      <c r="T4000" s="24"/>
      <c r="U4000" s="24"/>
    </row>
    <row r="4001" spans="19:21">
      <c r="S4001" s="24"/>
      <c r="T4001" s="24"/>
      <c r="U4001" s="24"/>
    </row>
    <row r="4002" spans="19:21">
      <c r="S4002" s="24"/>
      <c r="T4002" s="24"/>
      <c r="U4002" s="24"/>
    </row>
    <row r="4003" spans="19:21">
      <c r="S4003" s="24"/>
      <c r="T4003" s="24"/>
      <c r="U4003" s="24"/>
    </row>
    <row r="4004" spans="19:21">
      <c r="S4004" s="24"/>
      <c r="T4004" s="24"/>
      <c r="U4004" s="24"/>
    </row>
    <row r="4005" spans="19:21">
      <c r="S4005" s="24"/>
      <c r="T4005" s="24"/>
      <c r="U4005" s="24"/>
    </row>
    <row r="4006" spans="19:21">
      <c r="S4006" s="24"/>
      <c r="T4006" s="24"/>
      <c r="U4006" s="24"/>
    </row>
    <row r="4007" spans="19:21">
      <c r="S4007" s="24"/>
      <c r="T4007" s="24"/>
      <c r="U4007" s="24"/>
    </row>
    <row r="4008" spans="19:21">
      <c r="S4008" s="24"/>
      <c r="T4008" s="24"/>
      <c r="U4008" s="24"/>
    </row>
    <row r="4009" spans="19:21">
      <c r="S4009" s="24"/>
      <c r="T4009" s="24"/>
      <c r="U4009" s="24"/>
    </row>
    <row r="4010" spans="19:21">
      <c r="S4010" s="24"/>
      <c r="T4010" s="24"/>
      <c r="U4010" s="24"/>
    </row>
    <row r="4011" spans="19:21">
      <c r="S4011" s="24"/>
      <c r="T4011" s="24"/>
      <c r="U4011" s="24"/>
    </row>
    <row r="4012" spans="19:21">
      <c r="S4012" s="24"/>
      <c r="T4012" s="24"/>
      <c r="U4012" s="24"/>
    </row>
    <row r="4013" spans="19:21">
      <c r="S4013" s="24"/>
      <c r="T4013" s="24"/>
      <c r="U4013" s="24"/>
    </row>
    <row r="4014" spans="19:21">
      <c r="S4014" s="24"/>
      <c r="T4014" s="24"/>
      <c r="U4014" s="24"/>
    </row>
    <row r="4015" spans="19:21">
      <c r="S4015" s="24"/>
      <c r="T4015" s="24"/>
      <c r="U4015" s="24"/>
    </row>
    <row r="4016" spans="19:21">
      <c r="S4016" s="24"/>
      <c r="T4016" s="24"/>
      <c r="U4016" s="24"/>
    </row>
    <row r="4017" spans="19:21">
      <c r="S4017" s="24"/>
      <c r="T4017" s="24"/>
      <c r="U4017" s="24"/>
    </row>
    <row r="4018" spans="19:21">
      <c r="S4018" s="24"/>
      <c r="T4018" s="24"/>
      <c r="U4018" s="24"/>
    </row>
    <row r="4019" spans="19:21">
      <c r="S4019" s="24"/>
      <c r="T4019" s="24"/>
      <c r="U4019" s="24"/>
    </row>
    <row r="4020" spans="19:21">
      <c r="S4020" s="24"/>
      <c r="T4020" s="24"/>
      <c r="U4020" s="24"/>
    </row>
    <row r="4021" spans="19:21">
      <c r="S4021" s="24"/>
      <c r="T4021" s="24"/>
      <c r="U4021" s="24"/>
    </row>
    <row r="4022" spans="19:21">
      <c r="S4022" s="24"/>
      <c r="T4022" s="24"/>
      <c r="U4022" s="24"/>
    </row>
    <row r="4023" spans="19:21">
      <c r="S4023" s="24"/>
      <c r="T4023" s="24"/>
      <c r="U4023" s="24"/>
    </row>
    <row r="4024" spans="19:21">
      <c r="S4024" s="24"/>
      <c r="T4024" s="24"/>
      <c r="U4024" s="24"/>
    </row>
    <row r="4025" spans="19:21">
      <c r="S4025" s="24"/>
      <c r="T4025" s="24"/>
      <c r="U4025" s="24"/>
    </row>
    <row r="4026" spans="19:21">
      <c r="S4026" s="24"/>
      <c r="T4026" s="24"/>
      <c r="U4026" s="24"/>
    </row>
    <row r="4027" spans="19:21">
      <c r="S4027" s="24"/>
      <c r="T4027" s="24"/>
      <c r="U4027" s="24"/>
    </row>
    <row r="4028" spans="19:21">
      <c r="S4028" s="24"/>
      <c r="T4028" s="24"/>
      <c r="U4028" s="24"/>
    </row>
    <row r="4029" spans="19:21">
      <c r="S4029" s="24"/>
      <c r="T4029" s="24"/>
      <c r="U4029" s="24"/>
    </row>
    <row r="4030" spans="19:21">
      <c r="S4030" s="24"/>
      <c r="T4030" s="24"/>
      <c r="U4030" s="24"/>
    </row>
    <row r="4031" spans="19:21">
      <c r="S4031" s="24"/>
      <c r="T4031" s="24"/>
      <c r="U4031" s="24"/>
    </row>
    <row r="4032" spans="19:21">
      <c r="S4032" s="24"/>
      <c r="T4032" s="24"/>
      <c r="U4032" s="24"/>
    </row>
    <row r="4033" spans="19:21">
      <c r="S4033" s="24"/>
      <c r="T4033" s="24"/>
      <c r="U4033" s="24"/>
    </row>
    <row r="4034" spans="19:21">
      <c r="S4034" s="24"/>
      <c r="T4034" s="24"/>
      <c r="U4034" s="24"/>
    </row>
    <row r="4035" spans="19:21">
      <c r="S4035" s="24"/>
      <c r="T4035" s="24"/>
      <c r="U4035" s="24"/>
    </row>
    <row r="4036" spans="19:21">
      <c r="S4036" s="24"/>
      <c r="T4036" s="24"/>
      <c r="U4036" s="24"/>
    </row>
    <row r="4037" spans="19:21">
      <c r="S4037" s="24"/>
      <c r="T4037" s="24"/>
      <c r="U4037" s="24"/>
    </row>
    <row r="4038" spans="19:21">
      <c r="S4038" s="24"/>
      <c r="T4038" s="24"/>
      <c r="U4038" s="24"/>
    </row>
    <row r="4039" spans="19:21">
      <c r="S4039" s="24"/>
      <c r="T4039" s="24"/>
      <c r="U4039" s="24"/>
    </row>
    <row r="4040" spans="19:21">
      <c r="S4040" s="24"/>
      <c r="T4040" s="24"/>
      <c r="U4040" s="24"/>
    </row>
    <row r="4041" spans="19:21">
      <c r="S4041" s="24"/>
      <c r="T4041" s="24"/>
      <c r="U4041" s="24"/>
    </row>
    <row r="4042" spans="19:21">
      <c r="S4042" s="24"/>
      <c r="T4042" s="24"/>
      <c r="U4042" s="24"/>
    </row>
    <row r="4043" spans="19:21">
      <c r="S4043" s="24"/>
      <c r="T4043" s="24"/>
      <c r="U4043" s="24"/>
    </row>
    <row r="4044" spans="19:21">
      <c r="S4044" s="24"/>
      <c r="T4044" s="24"/>
      <c r="U4044" s="24"/>
    </row>
    <row r="4045" spans="19:21">
      <c r="S4045" s="24"/>
      <c r="T4045" s="24"/>
      <c r="U4045" s="24"/>
    </row>
    <row r="4046" spans="19:21">
      <c r="S4046" s="24"/>
      <c r="T4046" s="24"/>
      <c r="U4046" s="24"/>
    </row>
    <row r="4047" spans="19:21">
      <c r="S4047" s="24"/>
      <c r="T4047" s="24"/>
      <c r="U4047" s="24"/>
    </row>
    <row r="4048" spans="19:21">
      <c r="S4048" s="24"/>
      <c r="T4048" s="24"/>
      <c r="U4048" s="24"/>
    </row>
    <row r="4049" spans="19:21">
      <c r="S4049" s="24"/>
      <c r="T4049" s="24"/>
      <c r="U4049" s="24"/>
    </row>
    <row r="4050" spans="19:21">
      <c r="S4050" s="24"/>
      <c r="T4050" s="24"/>
      <c r="U4050" s="24"/>
    </row>
    <row r="4051" spans="19:21">
      <c r="S4051" s="24"/>
      <c r="T4051" s="24"/>
      <c r="U4051" s="24"/>
    </row>
    <row r="4052" spans="19:21">
      <c r="S4052" s="24"/>
      <c r="T4052" s="24"/>
      <c r="U4052" s="24"/>
    </row>
    <row r="4053" spans="19:21">
      <c r="S4053" s="24"/>
      <c r="T4053" s="24"/>
      <c r="U4053" s="24"/>
    </row>
    <row r="4054" spans="19:21">
      <c r="S4054" s="24"/>
      <c r="T4054" s="24"/>
      <c r="U4054" s="24"/>
    </row>
    <row r="4055" spans="19:21">
      <c r="S4055" s="24"/>
      <c r="T4055" s="24"/>
      <c r="U4055" s="24"/>
    </row>
    <row r="4056" spans="19:21">
      <c r="S4056" s="24"/>
      <c r="T4056" s="24"/>
      <c r="U4056" s="24"/>
    </row>
    <row r="4057" spans="19:21">
      <c r="S4057" s="24"/>
      <c r="T4057" s="24"/>
      <c r="U4057" s="24"/>
    </row>
    <row r="4058" spans="19:21">
      <c r="S4058" s="24"/>
      <c r="T4058" s="24"/>
      <c r="U4058" s="24"/>
    </row>
    <row r="4059" spans="19:21">
      <c r="S4059" s="24"/>
      <c r="T4059" s="24"/>
      <c r="U4059" s="24"/>
    </row>
    <row r="4060" spans="19:21">
      <c r="S4060" s="24"/>
      <c r="T4060" s="24"/>
      <c r="U4060" s="24"/>
    </row>
    <row r="4061" spans="19:21">
      <c r="S4061" s="24"/>
      <c r="T4061" s="24"/>
      <c r="U4061" s="24"/>
    </row>
    <row r="4062" spans="19:21">
      <c r="S4062" s="24"/>
      <c r="T4062" s="24"/>
      <c r="U4062" s="24"/>
    </row>
    <row r="4063" spans="19:21">
      <c r="S4063" s="24"/>
      <c r="T4063" s="24"/>
      <c r="U4063" s="24"/>
    </row>
    <row r="4064" spans="19:21">
      <c r="S4064" s="24"/>
      <c r="T4064" s="24"/>
      <c r="U4064" s="24"/>
    </row>
    <row r="4065" spans="19:21">
      <c r="S4065" s="24"/>
      <c r="T4065" s="24"/>
      <c r="U4065" s="24"/>
    </row>
    <row r="4066" spans="19:21">
      <c r="S4066" s="24"/>
      <c r="T4066" s="24"/>
      <c r="U4066" s="24"/>
    </row>
    <row r="4067" spans="19:21">
      <c r="S4067" s="24"/>
      <c r="T4067" s="24"/>
      <c r="U4067" s="24"/>
    </row>
    <row r="4068" spans="19:21">
      <c r="S4068" s="24"/>
      <c r="T4068" s="24"/>
      <c r="U4068" s="24"/>
    </row>
    <row r="4069" spans="19:21">
      <c r="S4069" s="24"/>
      <c r="T4069" s="24"/>
      <c r="U4069" s="24"/>
    </row>
    <row r="4070" spans="19:21">
      <c r="S4070" s="24"/>
      <c r="T4070" s="24"/>
      <c r="U4070" s="24"/>
    </row>
    <row r="4071" spans="19:21">
      <c r="S4071" s="24"/>
      <c r="T4071" s="24"/>
      <c r="U4071" s="24"/>
    </row>
    <row r="4072" spans="19:21">
      <c r="S4072" s="24"/>
      <c r="T4072" s="24"/>
      <c r="U4072" s="24"/>
    </row>
    <row r="4073" spans="19:21">
      <c r="S4073" s="24"/>
      <c r="T4073" s="24"/>
      <c r="U4073" s="24"/>
    </row>
    <row r="4074" spans="19:21">
      <c r="S4074" s="24"/>
      <c r="T4074" s="24"/>
      <c r="U4074" s="24"/>
    </row>
    <row r="4075" spans="19:21">
      <c r="S4075" s="24"/>
      <c r="T4075" s="24"/>
      <c r="U4075" s="24"/>
    </row>
    <row r="4076" spans="19:21">
      <c r="S4076" s="24"/>
      <c r="T4076" s="24"/>
      <c r="U4076" s="24"/>
    </row>
    <row r="4077" spans="19:21">
      <c r="S4077" s="24"/>
      <c r="T4077" s="24"/>
      <c r="U4077" s="24"/>
    </row>
    <row r="4078" spans="19:21">
      <c r="S4078" s="24"/>
      <c r="T4078" s="24"/>
      <c r="U4078" s="24"/>
    </row>
    <row r="4079" spans="19:21">
      <c r="S4079" s="24"/>
      <c r="T4079" s="24"/>
      <c r="U4079" s="24"/>
    </row>
    <row r="4080" spans="19:21">
      <c r="S4080" s="24"/>
      <c r="T4080" s="24"/>
      <c r="U4080" s="24"/>
    </row>
    <row r="4081" spans="19:21">
      <c r="S4081" s="24"/>
      <c r="T4081" s="24"/>
      <c r="U4081" s="24"/>
    </row>
    <row r="4082" spans="19:21">
      <c r="S4082" s="24"/>
      <c r="T4082" s="24"/>
      <c r="U4082" s="24"/>
    </row>
    <row r="4083" spans="19:21">
      <c r="S4083" s="24"/>
      <c r="T4083" s="24"/>
      <c r="U4083" s="24"/>
    </row>
    <row r="4084" spans="19:21">
      <c r="S4084" s="24"/>
      <c r="T4084" s="24"/>
      <c r="U4084" s="24"/>
    </row>
    <row r="4085" spans="19:21">
      <c r="S4085" s="24"/>
      <c r="T4085" s="24"/>
      <c r="U4085" s="24"/>
    </row>
    <row r="4086" spans="19:21">
      <c r="S4086" s="24"/>
      <c r="T4086" s="24"/>
      <c r="U4086" s="24"/>
    </row>
    <row r="4087" spans="19:21">
      <c r="S4087" s="24"/>
      <c r="T4087" s="24"/>
      <c r="U4087" s="24"/>
    </row>
    <row r="4088" spans="19:21">
      <c r="S4088" s="24"/>
      <c r="T4088" s="24"/>
      <c r="U4088" s="24"/>
    </row>
    <row r="4089" spans="19:21">
      <c r="S4089" s="24"/>
      <c r="T4089" s="24"/>
      <c r="U4089" s="24"/>
    </row>
    <row r="4090" spans="19:21">
      <c r="S4090" s="24"/>
      <c r="T4090" s="24"/>
      <c r="U4090" s="24"/>
    </row>
    <row r="4091" spans="19:21">
      <c r="S4091" s="24"/>
      <c r="T4091" s="24"/>
      <c r="U4091" s="24"/>
    </row>
    <row r="4092" spans="19:21">
      <c r="S4092" s="24"/>
      <c r="T4092" s="24"/>
      <c r="U4092" s="24"/>
    </row>
    <row r="4093" spans="19:21">
      <c r="S4093" s="24"/>
      <c r="T4093" s="24"/>
      <c r="U4093" s="24"/>
    </row>
    <row r="4094" spans="19:21">
      <c r="S4094" s="24"/>
      <c r="T4094" s="24"/>
      <c r="U4094" s="24"/>
    </row>
    <row r="4095" spans="19:21">
      <c r="S4095" s="24"/>
      <c r="T4095" s="24"/>
      <c r="U4095" s="24"/>
    </row>
    <row r="4096" spans="19:21">
      <c r="S4096" s="24"/>
      <c r="T4096" s="24"/>
      <c r="U4096" s="24"/>
    </row>
    <row r="4097" spans="19:21">
      <c r="S4097" s="24"/>
      <c r="T4097" s="24"/>
      <c r="U4097" s="24"/>
    </row>
    <row r="4098" spans="19:21">
      <c r="S4098" s="24"/>
      <c r="T4098" s="24"/>
      <c r="U4098" s="24"/>
    </row>
    <row r="4099" spans="19:21">
      <c r="S4099" s="24"/>
      <c r="T4099" s="24"/>
      <c r="U4099" s="24"/>
    </row>
    <row r="4100" spans="19:21">
      <c r="S4100" s="24"/>
      <c r="T4100" s="24"/>
      <c r="U4100" s="24"/>
    </row>
    <row r="4101" spans="19:21">
      <c r="S4101" s="24"/>
      <c r="T4101" s="24"/>
      <c r="U4101" s="24"/>
    </row>
    <row r="4102" spans="19:21">
      <c r="S4102" s="24"/>
      <c r="T4102" s="24"/>
      <c r="U4102" s="24"/>
    </row>
    <row r="4103" spans="19:21">
      <c r="S4103" s="24"/>
      <c r="T4103" s="24"/>
      <c r="U4103" s="24"/>
    </row>
    <row r="4104" spans="19:21">
      <c r="S4104" s="24"/>
      <c r="T4104" s="24"/>
      <c r="U4104" s="24"/>
    </row>
    <row r="4105" spans="19:21">
      <c r="S4105" s="24"/>
      <c r="T4105" s="24"/>
      <c r="U4105" s="24"/>
    </row>
    <row r="4106" spans="19:21">
      <c r="S4106" s="24"/>
      <c r="T4106" s="24"/>
      <c r="U4106" s="24"/>
    </row>
    <row r="4107" spans="19:21">
      <c r="S4107" s="24"/>
      <c r="T4107" s="24"/>
      <c r="U4107" s="24"/>
    </row>
    <row r="4108" spans="19:21">
      <c r="S4108" s="24"/>
      <c r="T4108" s="24"/>
      <c r="U4108" s="24"/>
    </row>
    <row r="4109" spans="19:21">
      <c r="S4109" s="24"/>
      <c r="T4109" s="24"/>
      <c r="U4109" s="24"/>
    </row>
    <row r="4110" spans="19:21">
      <c r="S4110" s="24"/>
      <c r="T4110" s="24"/>
      <c r="U4110" s="24"/>
    </row>
    <row r="4111" spans="19:21">
      <c r="S4111" s="24"/>
      <c r="T4111" s="24"/>
      <c r="U4111" s="24"/>
    </row>
    <row r="4112" spans="19:21">
      <c r="S4112" s="24"/>
      <c r="T4112" s="24"/>
      <c r="U4112" s="24"/>
    </row>
    <row r="4113" spans="19:21">
      <c r="S4113" s="24"/>
      <c r="T4113" s="24"/>
      <c r="U4113" s="24"/>
    </row>
    <row r="4114" spans="19:21">
      <c r="S4114" s="24"/>
      <c r="T4114" s="24"/>
      <c r="U4114" s="24"/>
    </row>
    <row r="4115" spans="19:21">
      <c r="S4115" s="24"/>
      <c r="T4115" s="24"/>
      <c r="U4115" s="24"/>
    </row>
    <row r="4116" spans="19:21">
      <c r="S4116" s="24"/>
      <c r="T4116" s="24"/>
      <c r="U4116" s="24"/>
    </row>
    <row r="4117" spans="19:21">
      <c r="S4117" s="24"/>
      <c r="T4117" s="24"/>
      <c r="U4117" s="24"/>
    </row>
    <row r="4118" spans="19:21">
      <c r="S4118" s="24"/>
      <c r="T4118" s="24"/>
      <c r="U4118" s="24"/>
    </row>
    <row r="4119" spans="19:21">
      <c r="S4119" s="24"/>
      <c r="T4119" s="24"/>
      <c r="U4119" s="24"/>
    </row>
    <row r="4120" spans="19:21">
      <c r="S4120" s="24"/>
      <c r="T4120" s="24"/>
      <c r="U4120" s="24"/>
    </row>
    <row r="4121" spans="19:21">
      <c r="S4121" s="24"/>
      <c r="T4121" s="24"/>
      <c r="U4121" s="24"/>
    </row>
    <row r="4122" spans="19:21">
      <c r="S4122" s="24"/>
      <c r="T4122" s="24"/>
      <c r="U4122" s="24"/>
    </row>
    <row r="4123" spans="19:21">
      <c r="S4123" s="24"/>
      <c r="T4123" s="24"/>
      <c r="U4123" s="24"/>
    </row>
    <row r="4124" spans="19:21">
      <c r="S4124" s="24"/>
      <c r="T4124" s="24"/>
      <c r="U4124" s="24"/>
    </row>
    <row r="4125" spans="19:21">
      <c r="S4125" s="24"/>
      <c r="T4125" s="24"/>
      <c r="U4125" s="24"/>
    </row>
    <row r="4126" spans="19:21">
      <c r="S4126" s="24"/>
      <c r="T4126" s="24"/>
      <c r="U4126" s="24"/>
    </row>
    <row r="4127" spans="19:21">
      <c r="S4127" s="24"/>
      <c r="T4127" s="24"/>
      <c r="U4127" s="24"/>
    </row>
    <row r="4128" spans="19:21">
      <c r="S4128" s="24"/>
      <c r="T4128" s="24"/>
      <c r="U4128" s="24"/>
    </row>
    <row r="4129" spans="19:21">
      <c r="S4129" s="24"/>
      <c r="T4129" s="24"/>
      <c r="U4129" s="24"/>
    </row>
    <row r="4130" spans="19:21">
      <c r="S4130" s="24"/>
      <c r="T4130" s="24"/>
      <c r="U4130" s="24"/>
    </row>
    <row r="4131" spans="19:21">
      <c r="S4131" s="24"/>
      <c r="T4131" s="24"/>
      <c r="U4131" s="24"/>
    </row>
    <row r="4132" spans="19:21">
      <c r="S4132" s="24"/>
      <c r="T4132" s="24"/>
      <c r="U4132" s="24"/>
    </row>
    <row r="4133" spans="19:21">
      <c r="S4133" s="24"/>
      <c r="T4133" s="24"/>
      <c r="U4133" s="24"/>
    </row>
    <row r="4134" spans="19:21">
      <c r="S4134" s="24"/>
      <c r="T4134" s="24"/>
      <c r="U4134" s="24"/>
    </row>
    <row r="4135" spans="19:21">
      <c r="S4135" s="24"/>
      <c r="T4135" s="24"/>
      <c r="U4135" s="24"/>
    </row>
    <row r="4136" spans="19:21">
      <c r="S4136" s="24"/>
      <c r="T4136" s="24"/>
      <c r="U4136" s="24"/>
    </row>
    <row r="4137" spans="19:21">
      <c r="S4137" s="24"/>
      <c r="T4137" s="24"/>
      <c r="U4137" s="24"/>
    </row>
    <row r="4138" spans="19:21">
      <c r="S4138" s="24"/>
      <c r="T4138" s="24"/>
      <c r="U4138" s="24"/>
    </row>
    <row r="4139" spans="19:21">
      <c r="S4139" s="24"/>
      <c r="T4139" s="24"/>
      <c r="U4139" s="24"/>
    </row>
    <row r="4140" spans="19:21">
      <c r="S4140" s="24"/>
      <c r="T4140" s="24"/>
      <c r="U4140" s="24"/>
    </row>
    <row r="4141" spans="19:21">
      <c r="S4141" s="24"/>
      <c r="T4141" s="24"/>
      <c r="U4141" s="24"/>
    </row>
    <row r="4142" spans="19:21">
      <c r="S4142" s="24"/>
      <c r="T4142" s="24"/>
      <c r="U4142" s="24"/>
    </row>
    <row r="4143" spans="19:21">
      <c r="S4143" s="24"/>
      <c r="T4143" s="24"/>
      <c r="U4143" s="24"/>
    </row>
    <row r="4144" spans="19:21">
      <c r="S4144" s="24"/>
      <c r="T4144" s="24"/>
      <c r="U4144" s="24"/>
    </row>
    <row r="4145" spans="19:21">
      <c r="S4145" s="24"/>
      <c r="T4145" s="24"/>
      <c r="U4145" s="24"/>
    </row>
    <row r="4146" spans="19:21">
      <c r="S4146" s="24"/>
      <c r="T4146" s="24"/>
      <c r="U4146" s="24"/>
    </row>
    <row r="4147" spans="19:21">
      <c r="S4147" s="24"/>
      <c r="T4147" s="24"/>
      <c r="U4147" s="24"/>
    </row>
    <row r="4148" spans="19:21">
      <c r="S4148" s="24"/>
      <c r="T4148" s="24"/>
      <c r="U4148" s="24"/>
    </row>
    <row r="4149" spans="19:21">
      <c r="S4149" s="24"/>
      <c r="T4149" s="24"/>
      <c r="U4149" s="24"/>
    </row>
    <row r="4150" spans="19:21">
      <c r="S4150" s="24"/>
      <c r="T4150" s="24"/>
      <c r="U4150" s="24"/>
    </row>
    <row r="4151" spans="19:21">
      <c r="S4151" s="24"/>
      <c r="T4151" s="24"/>
      <c r="U4151" s="24"/>
    </row>
    <row r="4152" spans="19:21">
      <c r="S4152" s="24"/>
      <c r="T4152" s="24"/>
      <c r="U4152" s="24"/>
    </row>
    <row r="4153" spans="19:21">
      <c r="S4153" s="24"/>
      <c r="T4153" s="24"/>
      <c r="U4153" s="24"/>
    </row>
    <row r="4154" spans="19:21">
      <c r="S4154" s="24"/>
      <c r="T4154" s="24"/>
      <c r="U4154" s="24"/>
    </row>
    <row r="4155" spans="19:21">
      <c r="S4155" s="24"/>
      <c r="T4155" s="24"/>
      <c r="U4155" s="24"/>
    </row>
    <row r="4156" spans="19:21">
      <c r="S4156" s="24"/>
      <c r="T4156" s="24"/>
      <c r="U4156" s="24"/>
    </row>
    <row r="4157" spans="19:21">
      <c r="S4157" s="24"/>
      <c r="T4157" s="24"/>
      <c r="U4157" s="24"/>
    </row>
    <row r="4158" spans="19:21">
      <c r="S4158" s="24"/>
      <c r="T4158" s="24"/>
      <c r="U4158" s="24"/>
    </row>
    <row r="4159" spans="19:21">
      <c r="S4159" s="24"/>
      <c r="T4159" s="24"/>
      <c r="U4159" s="24"/>
    </row>
    <row r="4160" spans="19:21">
      <c r="S4160" s="24"/>
      <c r="T4160" s="24"/>
      <c r="U4160" s="24"/>
    </row>
    <row r="4161" spans="19:21">
      <c r="S4161" s="24"/>
      <c r="T4161" s="24"/>
      <c r="U4161" s="24"/>
    </row>
    <row r="4162" spans="19:21">
      <c r="S4162" s="24"/>
      <c r="T4162" s="24"/>
      <c r="U4162" s="24"/>
    </row>
    <row r="4163" spans="19:21">
      <c r="S4163" s="24"/>
      <c r="T4163" s="24"/>
      <c r="U4163" s="24"/>
    </row>
    <row r="4164" spans="19:21">
      <c r="S4164" s="24"/>
      <c r="T4164" s="24"/>
      <c r="U4164" s="24"/>
    </row>
    <row r="4165" spans="19:21">
      <c r="S4165" s="24"/>
      <c r="T4165" s="24"/>
      <c r="U4165" s="24"/>
    </row>
    <row r="4166" spans="19:21">
      <c r="S4166" s="24"/>
      <c r="T4166" s="24"/>
      <c r="U4166" s="24"/>
    </row>
    <row r="4167" spans="19:21">
      <c r="S4167" s="24"/>
      <c r="T4167" s="24"/>
      <c r="U4167" s="24"/>
    </row>
    <row r="4168" spans="19:21">
      <c r="S4168" s="24"/>
      <c r="T4168" s="24"/>
      <c r="U4168" s="24"/>
    </row>
    <row r="4169" spans="19:21">
      <c r="S4169" s="24"/>
      <c r="T4169" s="24"/>
      <c r="U4169" s="24"/>
    </row>
    <row r="4170" spans="19:21">
      <c r="S4170" s="24"/>
      <c r="T4170" s="24"/>
      <c r="U4170" s="24"/>
    </row>
    <row r="4171" spans="19:21">
      <c r="S4171" s="24"/>
      <c r="T4171" s="24"/>
      <c r="U4171" s="24"/>
    </row>
    <row r="4172" spans="19:21">
      <c r="S4172" s="24"/>
      <c r="T4172" s="24"/>
      <c r="U4172" s="24"/>
    </row>
    <row r="4173" spans="19:21">
      <c r="S4173" s="24"/>
      <c r="T4173" s="24"/>
      <c r="U4173" s="24"/>
    </row>
    <row r="4174" spans="19:21">
      <c r="S4174" s="24"/>
      <c r="T4174" s="24"/>
      <c r="U4174" s="24"/>
    </row>
    <row r="4175" spans="19:21">
      <c r="S4175" s="24"/>
      <c r="T4175" s="24"/>
      <c r="U4175" s="24"/>
    </row>
    <row r="4176" spans="19:21">
      <c r="S4176" s="24"/>
      <c r="T4176" s="24"/>
      <c r="U4176" s="24"/>
    </row>
    <row r="4177" spans="19:21">
      <c r="S4177" s="24"/>
      <c r="T4177" s="24"/>
      <c r="U4177" s="24"/>
    </row>
    <row r="4178" spans="19:21">
      <c r="S4178" s="24"/>
      <c r="T4178" s="24"/>
      <c r="U4178" s="24"/>
    </row>
    <row r="4179" spans="19:21">
      <c r="S4179" s="24"/>
      <c r="T4179" s="24"/>
      <c r="U4179" s="24"/>
    </row>
    <row r="4180" spans="19:21">
      <c r="S4180" s="24"/>
      <c r="T4180" s="24"/>
      <c r="U4180" s="24"/>
    </row>
    <row r="4181" spans="19:21">
      <c r="S4181" s="24"/>
      <c r="T4181" s="24"/>
      <c r="U4181" s="24"/>
    </row>
    <row r="4182" spans="19:21">
      <c r="S4182" s="24"/>
      <c r="T4182" s="24"/>
      <c r="U4182" s="24"/>
    </row>
    <row r="4183" spans="19:21">
      <c r="S4183" s="24"/>
      <c r="T4183" s="24"/>
      <c r="U4183" s="24"/>
    </row>
    <row r="4184" spans="19:21">
      <c r="S4184" s="24"/>
      <c r="T4184" s="24"/>
      <c r="U4184" s="24"/>
    </row>
    <row r="4185" spans="19:21">
      <c r="S4185" s="24"/>
      <c r="T4185" s="24"/>
      <c r="U4185" s="24"/>
    </row>
    <row r="4186" spans="19:21">
      <c r="S4186" s="24"/>
      <c r="T4186" s="24"/>
      <c r="U4186" s="24"/>
    </row>
    <row r="4187" spans="19:21">
      <c r="S4187" s="24"/>
      <c r="T4187" s="24"/>
      <c r="U4187" s="24"/>
    </row>
    <row r="4188" spans="19:21">
      <c r="S4188" s="24"/>
      <c r="T4188" s="24"/>
      <c r="U4188" s="24"/>
    </row>
    <row r="4189" spans="19:21">
      <c r="S4189" s="24"/>
      <c r="T4189" s="24"/>
      <c r="U4189" s="24"/>
    </row>
    <row r="4190" spans="19:21">
      <c r="S4190" s="24"/>
      <c r="T4190" s="24"/>
      <c r="U4190" s="24"/>
    </row>
    <row r="4191" spans="19:21">
      <c r="S4191" s="24"/>
      <c r="T4191" s="24"/>
      <c r="U4191" s="24"/>
    </row>
    <row r="4192" spans="19:21">
      <c r="S4192" s="24"/>
      <c r="T4192" s="24"/>
      <c r="U4192" s="24"/>
    </row>
    <row r="4193" spans="19:21">
      <c r="S4193" s="24"/>
      <c r="T4193" s="24"/>
      <c r="U4193" s="24"/>
    </row>
    <row r="4194" spans="19:21">
      <c r="S4194" s="24"/>
      <c r="T4194" s="24"/>
      <c r="U4194" s="24"/>
    </row>
    <row r="4195" spans="19:21">
      <c r="S4195" s="24"/>
      <c r="T4195" s="24"/>
      <c r="U4195" s="24"/>
    </row>
    <row r="4196" spans="19:21">
      <c r="S4196" s="24"/>
      <c r="T4196" s="24"/>
      <c r="U4196" s="24"/>
    </row>
    <row r="4197" spans="19:21">
      <c r="S4197" s="24"/>
      <c r="T4197" s="24"/>
      <c r="U4197" s="24"/>
    </row>
    <row r="4198" spans="19:21">
      <c r="S4198" s="24"/>
      <c r="T4198" s="24"/>
      <c r="U4198" s="24"/>
    </row>
    <row r="4199" spans="19:21">
      <c r="S4199" s="24"/>
      <c r="T4199" s="24"/>
      <c r="U4199" s="24"/>
    </row>
    <row r="4200" spans="19:21">
      <c r="S4200" s="24"/>
      <c r="T4200" s="24"/>
      <c r="U4200" s="24"/>
    </row>
    <row r="4201" spans="19:21">
      <c r="S4201" s="24"/>
      <c r="T4201" s="24"/>
      <c r="U4201" s="24"/>
    </row>
    <row r="4202" spans="19:21">
      <c r="S4202" s="24"/>
      <c r="T4202" s="24"/>
      <c r="U4202" s="24"/>
    </row>
    <row r="4203" spans="19:21">
      <c r="S4203" s="24"/>
      <c r="T4203" s="24"/>
      <c r="U4203" s="24"/>
    </row>
    <row r="4204" spans="19:21">
      <c r="S4204" s="24"/>
      <c r="T4204" s="24"/>
      <c r="U4204" s="24"/>
    </row>
    <row r="4205" spans="19:21">
      <c r="S4205" s="24"/>
      <c r="T4205" s="24"/>
      <c r="U4205" s="24"/>
    </row>
    <row r="4206" spans="19:21">
      <c r="S4206" s="24"/>
      <c r="T4206" s="24"/>
      <c r="U4206" s="24"/>
    </row>
    <row r="4207" spans="19:21">
      <c r="S4207" s="24"/>
      <c r="T4207" s="24"/>
      <c r="U4207" s="24"/>
    </row>
    <row r="4208" spans="19:21">
      <c r="S4208" s="24"/>
      <c r="T4208" s="24"/>
      <c r="U4208" s="24"/>
    </row>
    <row r="4209" spans="19:21">
      <c r="S4209" s="24"/>
      <c r="T4209" s="24"/>
      <c r="U4209" s="24"/>
    </row>
    <row r="4210" spans="19:21">
      <c r="S4210" s="24"/>
      <c r="T4210" s="24"/>
      <c r="U4210" s="24"/>
    </row>
    <row r="4211" spans="19:21">
      <c r="S4211" s="24"/>
      <c r="T4211" s="24"/>
      <c r="U4211" s="24"/>
    </row>
    <row r="4212" spans="19:21">
      <c r="S4212" s="24"/>
      <c r="T4212" s="24"/>
      <c r="U4212" s="24"/>
    </row>
    <row r="4213" spans="19:21">
      <c r="S4213" s="24"/>
      <c r="T4213" s="24"/>
      <c r="U4213" s="24"/>
    </row>
    <row r="4214" spans="19:21">
      <c r="S4214" s="24"/>
      <c r="T4214" s="24"/>
      <c r="U4214" s="24"/>
    </row>
    <row r="4215" spans="19:21">
      <c r="S4215" s="24"/>
      <c r="T4215" s="24"/>
      <c r="U4215" s="24"/>
    </row>
    <row r="4216" spans="19:21">
      <c r="S4216" s="24"/>
      <c r="T4216" s="24"/>
      <c r="U4216" s="24"/>
    </row>
    <row r="4217" spans="19:21">
      <c r="S4217" s="24"/>
      <c r="T4217" s="24"/>
      <c r="U4217" s="24"/>
    </row>
    <row r="4218" spans="19:21">
      <c r="S4218" s="24"/>
      <c r="T4218" s="24"/>
      <c r="U4218" s="24"/>
    </row>
    <row r="4219" spans="19:21">
      <c r="S4219" s="24"/>
      <c r="T4219" s="24"/>
      <c r="U4219" s="24"/>
    </row>
    <row r="4220" spans="19:21">
      <c r="S4220" s="24"/>
      <c r="T4220" s="24"/>
      <c r="U4220" s="24"/>
    </row>
    <row r="4221" spans="19:21">
      <c r="S4221" s="24"/>
      <c r="T4221" s="24"/>
      <c r="U4221" s="24"/>
    </row>
    <row r="4222" spans="19:21">
      <c r="S4222" s="24"/>
      <c r="T4222" s="24"/>
      <c r="U4222" s="24"/>
    </row>
    <row r="4223" spans="19:21">
      <c r="S4223" s="24"/>
      <c r="T4223" s="24"/>
      <c r="U4223" s="24"/>
    </row>
    <row r="4224" spans="19:21">
      <c r="S4224" s="24"/>
      <c r="T4224" s="24"/>
      <c r="U4224" s="24"/>
    </row>
    <row r="4225" spans="19:21">
      <c r="S4225" s="24"/>
      <c r="T4225" s="24"/>
      <c r="U4225" s="24"/>
    </row>
    <row r="4226" spans="19:21">
      <c r="S4226" s="24"/>
      <c r="T4226" s="24"/>
      <c r="U4226" s="24"/>
    </row>
    <row r="4227" spans="19:21">
      <c r="S4227" s="24"/>
      <c r="T4227" s="24"/>
      <c r="U4227" s="24"/>
    </row>
    <row r="4228" spans="19:21">
      <c r="S4228" s="24"/>
      <c r="T4228" s="24"/>
      <c r="U4228" s="24"/>
    </row>
    <row r="4229" spans="19:21">
      <c r="S4229" s="24"/>
      <c r="T4229" s="24"/>
      <c r="U4229" s="24"/>
    </row>
    <row r="4230" spans="19:21">
      <c r="S4230" s="24"/>
      <c r="T4230" s="24"/>
      <c r="U4230" s="24"/>
    </row>
    <row r="4231" spans="19:21">
      <c r="S4231" s="24"/>
      <c r="T4231" s="24"/>
      <c r="U4231" s="24"/>
    </row>
    <row r="4232" spans="19:21">
      <c r="S4232" s="24"/>
      <c r="T4232" s="24"/>
      <c r="U4232" s="24"/>
    </row>
    <row r="4233" spans="19:21">
      <c r="S4233" s="24"/>
      <c r="T4233" s="24"/>
      <c r="U4233" s="24"/>
    </row>
    <row r="4234" spans="19:21">
      <c r="S4234" s="24"/>
      <c r="T4234" s="24"/>
      <c r="U4234" s="24"/>
    </row>
    <row r="4235" spans="19:21">
      <c r="S4235" s="24"/>
      <c r="T4235" s="24"/>
      <c r="U4235" s="24"/>
    </row>
    <row r="4236" spans="19:21">
      <c r="S4236" s="24"/>
      <c r="T4236" s="24"/>
      <c r="U4236" s="24"/>
    </row>
    <row r="4237" spans="19:21">
      <c r="S4237" s="24"/>
      <c r="T4237" s="24"/>
      <c r="U4237" s="24"/>
    </row>
    <row r="4238" spans="19:21">
      <c r="S4238" s="24"/>
      <c r="T4238" s="24"/>
      <c r="U4238" s="24"/>
    </row>
    <row r="4239" spans="19:21">
      <c r="S4239" s="24"/>
      <c r="T4239" s="24"/>
      <c r="U4239" s="24"/>
    </row>
    <row r="4240" spans="19:21">
      <c r="S4240" s="24"/>
      <c r="T4240" s="24"/>
      <c r="U4240" s="24"/>
    </row>
    <row r="4241" spans="19:21">
      <c r="S4241" s="24"/>
      <c r="T4241" s="24"/>
      <c r="U4241" s="24"/>
    </row>
    <row r="4242" spans="19:21">
      <c r="S4242" s="24"/>
      <c r="T4242" s="24"/>
      <c r="U4242" s="24"/>
    </row>
    <row r="4243" spans="19:21">
      <c r="S4243" s="24"/>
      <c r="T4243" s="24"/>
      <c r="U4243" s="24"/>
    </row>
    <row r="4244" spans="19:21">
      <c r="S4244" s="24"/>
      <c r="T4244" s="24"/>
      <c r="U4244" s="24"/>
    </row>
    <row r="4245" spans="19:21">
      <c r="S4245" s="24"/>
      <c r="T4245" s="24"/>
      <c r="U4245" s="24"/>
    </row>
    <row r="4246" spans="19:21">
      <c r="S4246" s="24"/>
      <c r="T4246" s="24"/>
      <c r="U4246" s="24"/>
    </row>
    <row r="4247" spans="19:21">
      <c r="S4247" s="24"/>
      <c r="T4247" s="24"/>
      <c r="U4247" s="24"/>
    </row>
    <row r="4248" spans="19:21">
      <c r="S4248" s="24"/>
      <c r="T4248" s="24"/>
      <c r="U4248" s="24"/>
    </row>
    <row r="4249" spans="19:21">
      <c r="S4249" s="24"/>
      <c r="T4249" s="24"/>
      <c r="U4249" s="24"/>
    </row>
    <row r="4250" spans="19:21">
      <c r="S4250" s="24"/>
      <c r="T4250" s="24"/>
      <c r="U4250" s="24"/>
    </row>
    <row r="4251" spans="19:21">
      <c r="S4251" s="24"/>
      <c r="T4251" s="24"/>
      <c r="U4251" s="24"/>
    </row>
    <row r="4252" spans="19:21">
      <c r="S4252" s="24"/>
      <c r="T4252" s="24"/>
      <c r="U4252" s="24"/>
    </row>
    <row r="4253" spans="19:21">
      <c r="S4253" s="24"/>
      <c r="T4253" s="24"/>
      <c r="U4253" s="24"/>
    </row>
    <row r="4254" spans="19:21">
      <c r="S4254" s="24"/>
      <c r="T4254" s="24"/>
      <c r="U4254" s="24"/>
    </row>
    <row r="4255" spans="19:21">
      <c r="S4255" s="24"/>
      <c r="T4255" s="24"/>
      <c r="U4255" s="24"/>
    </row>
    <row r="4256" spans="19:21">
      <c r="S4256" s="24"/>
      <c r="T4256" s="24"/>
      <c r="U4256" s="24"/>
    </row>
    <row r="4257" spans="19:21">
      <c r="S4257" s="24"/>
      <c r="T4257" s="24"/>
      <c r="U4257" s="24"/>
    </row>
    <row r="4258" spans="19:21">
      <c r="S4258" s="24"/>
      <c r="T4258" s="24"/>
      <c r="U4258" s="24"/>
    </row>
    <row r="4259" spans="19:21">
      <c r="S4259" s="24"/>
      <c r="T4259" s="24"/>
      <c r="U4259" s="24"/>
    </row>
    <row r="4260" spans="19:21">
      <c r="S4260" s="24"/>
      <c r="T4260" s="24"/>
      <c r="U4260" s="24"/>
    </row>
    <row r="4261" spans="19:21">
      <c r="S4261" s="24"/>
      <c r="T4261" s="24"/>
      <c r="U4261" s="24"/>
    </row>
    <row r="4262" spans="19:21">
      <c r="S4262" s="24"/>
      <c r="T4262" s="24"/>
      <c r="U4262" s="24"/>
    </row>
    <row r="4263" spans="19:21">
      <c r="S4263" s="24"/>
      <c r="T4263" s="24"/>
      <c r="U4263" s="24"/>
    </row>
    <row r="4264" spans="19:21">
      <c r="S4264" s="24"/>
      <c r="T4264" s="24"/>
      <c r="U4264" s="24"/>
    </row>
    <row r="4265" spans="19:21">
      <c r="S4265" s="24"/>
      <c r="T4265" s="24"/>
      <c r="U4265" s="24"/>
    </row>
    <row r="4266" spans="19:21">
      <c r="S4266" s="24"/>
      <c r="T4266" s="24"/>
      <c r="U4266" s="24"/>
    </row>
    <row r="4267" spans="19:21">
      <c r="S4267" s="24"/>
      <c r="T4267" s="24"/>
      <c r="U4267" s="24"/>
    </row>
    <row r="4268" spans="19:21">
      <c r="S4268" s="24"/>
      <c r="T4268" s="24"/>
      <c r="U4268" s="24"/>
    </row>
    <row r="4269" spans="19:21">
      <c r="S4269" s="24"/>
      <c r="T4269" s="24"/>
      <c r="U4269" s="24"/>
    </row>
    <row r="4270" spans="19:21">
      <c r="S4270" s="24"/>
      <c r="T4270" s="24"/>
      <c r="U4270" s="24"/>
    </row>
    <row r="4271" spans="19:21">
      <c r="S4271" s="24"/>
      <c r="T4271" s="24"/>
      <c r="U4271" s="24"/>
    </row>
    <row r="4272" spans="19:21">
      <c r="S4272" s="24"/>
      <c r="T4272" s="24"/>
      <c r="U4272" s="24"/>
    </row>
    <row r="4273" spans="19:21">
      <c r="S4273" s="24"/>
      <c r="T4273" s="24"/>
      <c r="U4273" s="24"/>
    </row>
    <row r="4274" spans="19:21">
      <c r="S4274" s="24"/>
      <c r="T4274" s="24"/>
      <c r="U4274" s="24"/>
    </row>
    <row r="4275" spans="19:21">
      <c r="S4275" s="24"/>
      <c r="T4275" s="24"/>
      <c r="U4275" s="24"/>
    </row>
    <row r="4276" spans="19:21">
      <c r="S4276" s="24"/>
      <c r="T4276" s="24"/>
      <c r="U4276" s="24"/>
    </row>
    <row r="4277" spans="19:21">
      <c r="S4277" s="24"/>
      <c r="T4277" s="24"/>
      <c r="U4277" s="24"/>
    </row>
    <row r="4278" spans="19:21">
      <c r="S4278" s="24"/>
      <c r="T4278" s="24"/>
      <c r="U4278" s="24"/>
    </row>
    <row r="4279" spans="19:21">
      <c r="S4279" s="24"/>
      <c r="T4279" s="24"/>
      <c r="U4279" s="24"/>
    </row>
    <row r="4280" spans="19:21">
      <c r="S4280" s="24"/>
      <c r="T4280" s="24"/>
      <c r="U4280" s="24"/>
    </row>
    <row r="4281" spans="19:21">
      <c r="S4281" s="24"/>
      <c r="T4281" s="24"/>
      <c r="U4281" s="24"/>
    </row>
    <row r="4282" spans="19:21">
      <c r="S4282" s="24"/>
      <c r="T4282" s="24"/>
      <c r="U4282" s="24"/>
    </row>
    <row r="4283" spans="19:21">
      <c r="S4283" s="24"/>
      <c r="T4283" s="24"/>
      <c r="U4283" s="24"/>
    </row>
    <row r="4284" spans="19:21">
      <c r="S4284" s="24"/>
      <c r="T4284" s="24"/>
      <c r="U4284" s="24"/>
    </row>
    <row r="4285" spans="19:21">
      <c r="S4285" s="24"/>
      <c r="T4285" s="24"/>
      <c r="U4285" s="24"/>
    </row>
    <row r="4286" spans="19:21">
      <c r="S4286" s="24"/>
      <c r="T4286" s="24"/>
      <c r="U4286" s="24"/>
    </row>
    <row r="4287" spans="19:21">
      <c r="S4287" s="24"/>
      <c r="T4287" s="24"/>
      <c r="U4287" s="24"/>
    </row>
    <row r="4288" spans="19:21">
      <c r="S4288" s="24"/>
      <c r="T4288" s="24"/>
      <c r="U4288" s="24"/>
    </row>
    <row r="4289" spans="19:21">
      <c r="S4289" s="24"/>
      <c r="T4289" s="24"/>
      <c r="U4289" s="24"/>
    </row>
    <row r="4290" spans="19:21">
      <c r="S4290" s="24"/>
      <c r="T4290" s="24"/>
      <c r="U4290" s="24"/>
    </row>
    <row r="4291" spans="19:21">
      <c r="S4291" s="24"/>
      <c r="T4291" s="24"/>
      <c r="U4291" s="24"/>
    </row>
    <row r="4292" spans="19:21">
      <c r="S4292" s="24"/>
      <c r="T4292" s="24"/>
      <c r="U4292" s="24"/>
    </row>
    <row r="4293" spans="19:21">
      <c r="S4293" s="24"/>
      <c r="T4293" s="24"/>
      <c r="U4293" s="24"/>
    </row>
    <row r="4294" spans="19:21">
      <c r="S4294" s="24"/>
      <c r="T4294" s="24"/>
      <c r="U4294" s="24"/>
    </row>
    <row r="4295" spans="19:21">
      <c r="S4295" s="24"/>
      <c r="T4295" s="24"/>
      <c r="U4295" s="24"/>
    </row>
    <row r="4296" spans="19:21">
      <c r="S4296" s="24"/>
      <c r="T4296" s="24"/>
      <c r="U4296" s="24"/>
    </row>
    <row r="4297" spans="19:21">
      <c r="S4297" s="24"/>
      <c r="T4297" s="24"/>
      <c r="U4297" s="24"/>
    </row>
    <row r="4298" spans="19:21">
      <c r="S4298" s="24"/>
      <c r="T4298" s="24"/>
      <c r="U4298" s="24"/>
    </row>
    <row r="4299" spans="19:21">
      <c r="S4299" s="24"/>
      <c r="T4299" s="24"/>
      <c r="U4299" s="24"/>
    </row>
    <row r="4300" spans="19:21">
      <c r="S4300" s="24"/>
      <c r="T4300" s="24"/>
      <c r="U4300" s="24"/>
    </row>
    <row r="4301" spans="19:21">
      <c r="S4301" s="24"/>
      <c r="T4301" s="24"/>
      <c r="U4301" s="24"/>
    </row>
    <row r="4302" spans="19:21">
      <c r="S4302" s="24"/>
      <c r="T4302" s="24"/>
      <c r="U4302" s="24"/>
    </row>
    <row r="4303" spans="19:21">
      <c r="S4303" s="24"/>
      <c r="T4303" s="24"/>
      <c r="U4303" s="24"/>
    </row>
    <row r="4304" spans="19:21">
      <c r="S4304" s="24"/>
      <c r="T4304" s="24"/>
      <c r="U4304" s="24"/>
    </row>
    <row r="4305" spans="19:21">
      <c r="S4305" s="24"/>
      <c r="T4305" s="24"/>
      <c r="U4305" s="24"/>
    </row>
    <row r="4306" spans="19:21">
      <c r="S4306" s="24"/>
      <c r="T4306" s="24"/>
      <c r="U4306" s="24"/>
    </row>
    <row r="4307" spans="19:21">
      <c r="S4307" s="24"/>
      <c r="T4307" s="24"/>
      <c r="U4307" s="24"/>
    </row>
    <row r="4308" spans="19:21">
      <c r="S4308" s="24"/>
      <c r="T4308" s="24"/>
      <c r="U4308" s="24"/>
    </row>
    <row r="4309" spans="19:21">
      <c r="S4309" s="24"/>
      <c r="T4309" s="24"/>
      <c r="U4309" s="24"/>
    </row>
    <row r="4310" spans="19:21">
      <c r="S4310" s="24"/>
      <c r="T4310" s="24"/>
      <c r="U4310" s="24"/>
    </row>
    <row r="4311" spans="19:21">
      <c r="S4311" s="24"/>
      <c r="T4311" s="24"/>
      <c r="U4311" s="24"/>
    </row>
    <row r="4312" spans="19:21">
      <c r="S4312" s="24"/>
      <c r="T4312" s="24"/>
      <c r="U4312" s="24"/>
    </row>
    <row r="4313" spans="19:21">
      <c r="S4313" s="24"/>
      <c r="T4313" s="24"/>
      <c r="U4313" s="24"/>
    </row>
    <row r="4314" spans="19:21">
      <c r="S4314" s="24"/>
      <c r="T4314" s="24"/>
      <c r="U4314" s="24"/>
    </row>
    <row r="4315" spans="19:21">
      <c r="S4315" s="24"/>
      <c r="T4315" s="24"/>
      <c r="U4315" s="24"/>
    </row>
    <row r="4316" spans="19:21">
      <c r="S4316" s="24"/>
      <c r="T4316" s="24"/>
      <c r="U4316" s="24"/>
    </row>
    <row r="4317" spans="19:21">
      <c r="S4317" s="24"/>
      <c r="T4317" s="24"/>
      <c r="U4317" s="24"/>
    </row>
    <row r="4318" spans="19:21">
      <c r="S4318" s="24"/>
      <c r="T4318" s="24"/>
      <c r="U4318" s="24"/>
    </row>
    <row r="4319" spans="19:21">
      <c r="S4319" s="24"/>
      <c r="T4319" s="24"/>
      <c r="U4319" s="24"/>
    </row>
    <row r="4320" spans="19:21">
      <c r="S4320" s="24"/>
      <c r="T4320" s="24"/>
      <c r="U4320" s="24"/>
    </row>
    <row r="4321" spans="19:21">
      <c r="S4321" s="24"/>
      <c r="T4321" s="24"/>
      <c r="U4321" s="24"/>
    </row>
    <row r="4322" spans="19:21">
      <c r="S4322" s="24"/>
      <c r="T4322" s="24"/>
      <c r="U4322" s="24"/>
    </row>
    <row r="4323" spans="19:21">
      <c r="S4323" s="24"/>
      <c r="T4323" s="24"/>
      <c r="U4323" s="24"/>
    </row>
    <row r="4324" spans="19:21">
      <c r="S4324" s="24"/>
      <c r="T4324" s="24"/>
      <c r="U4324" s="24"/>
    </row>
    <row r="4325" spans="19:21">
      <c r="S4325" s="24"/>
      <c r="T4325" s="24"/>
      <c r="U4325" s="24"/>
    </row>
    <row r="4326" spans="19:21">
      <c r="S4326" s="24"/>
      <c r="T4326" s="24"/>
      <c r="U4326" s="24"/>
    </row>
    <row r="4327" spans="19:21">
      <c r="S4327" s="24"/>
      <c r="T4327" s="24"/>
      <c r="U4327" s="24"/>
    </row>
    <row r="4328" spans="19:21">
      <c r="S4328" s="24"/>
      <c r="T4328" s="24"/>
      <c r="U4328" s="24"/>
    </row>
    <row r="4329" spans="19:21">
      <c r="S4329" s="24"/>
      <c r="T4329" s="24"/>
      <c r="U4329" s="24"/>
    </row>
    <row r="4330" spans="19:21">
      <c r="S4330" s="24"/>
      <c r="T4330" s="24"/>
      <c r="U4330" s="24"/>
    </row>
    <row r="4331" spans="19:21">
      <c r="S4331" s="24"/>
      <c r="T4331" s="24"/>
      <c r="U4331" s="24"/>
    </row>
    <row r="4332" spans="19:21">
      <c r="S4332" s="24"/>
      <c r="T4332" s="24"/>
      <c r="U4332" s="24"/>
    </row>
    <row r="4333" spans="19:21">
      <c r="S4333" s="24"/>
      <c r="T4333" s="24"/>
      <c r="U4333" s="24"/>
    </row>
    <row r="4334" spans="19:21">
      <c r="S4334" s="24"/>
      <c r="T4334" s="24"/>
      <c r="U4334" s="24"/>
    </row>
    <row r="4335" spans="19:21">
      <c r="S4335" s="24"/>
      <c r="T4335" s="24"/>
      <c r="U4335" s="24"/>
    </row>
    <row r="4336" spans="19:21">
      <c r="S4336" s="24"/>
      <c r="T4336" s="24"/>
      <c r="U4336" s="24"/>
    </row>
    <row r="4337" spans="19:21">
      <c r="S4337" s="24"/>
      <c r="T4337" s="24"/>
      <c r="U4337" s="24"/>
    </row>
    <row r="4338" spans="19:21">
      <c r="S4338" s="24"/>
      <c r="T4338" s="24"/>
      <c r="U4338" s="24"/>
    </row>
    <row r="4339" spans="19:21">
      <c r="S4339" s="24"/>
      <c r="T4339" s="24"/>
      <c r="U4339" s="24"/>
    </row>
    <row r="4340" spans="19:21">
      <c r="S4340" s="24"/>
      <c r="T4340" s="24"/>
      <c r="U4340" s="24"/>
    </row>
    <row r="4341" spans="19:21">
      <c r="S4341" s="24"/>
      <c r="T4341" s="24"/>
      <c r="U4341" s="24"/>
    </row>
    <row r="4342" spans="19:21">
      <c r="S4342" s="24"/>
      <c r="T4342" s="24"/>
      <c r="U4342" s="24"/>
    </row>
    <row r="4343" spans="19:21">
      <c r="S4343" s="24"/>
      <c r="T4343" s="24"/>
      <c r="U4343" s="24"/>
    </row>
    <row r="4344" spans="19:21">
      <c r="S4344" s="24"/>
      <c r="T4344" s="24"/>
      <c r="U4344" s="24"/>
    </row>
    <row r="4345" spans="19:21">
      <c r="S4345" s="24"/>
      <c r="T4345" s="24"/>
      <c r="U4345" s="24"/>
    </row>
    <row r="4346" spans="19:21">
      <c r="S4346" s="24"/>
      <c r="T4346" s="24"/>
      <c r="U4346" s="24"/>
    </row>
    <row r="4347" spans="19:21">
      <c r="S4347" s="24"/>
      <c r="T4347" s="24"/>
      <c r="U4347" s="24"/>
    </row>
    <row r="4348" spans="19:21">
      <c r="S4348" s="24"/>
      <c r="T4348" s="24"/>
      <c r="U4348" s="24"/>
    </row>
    <row r="4349" spans="19:21">
      <c r="S4349" s="24"/>
      <c r="T4349" s="24"/>
      <c r="U4349" s="24"/>
    </row>
    <row r="4350" spans="19:21">
      <c r="S4350" s="24"/>
      <c r="T4350" s="24"/>
      <c r="U4350" s="24"/>
    </row>
    <row r="4351" spans="19:21">
      <c r="S4351" s="24"/>
      <c r="T4351" s="24"/>
      <c r="U4351" s="24"/>
    </row>
    <row r="4352" spans="19:21">
      <c r="S4352" s="24"/>
      <c r="T4352" s="24"/>
      <c r="U4352" s="24"/>
    </row>
    <row r="4353" spans="19:21">
      <c r="S4353" s="24"/>
      <c r="T4353" s="24"/>
      <c r="U4353" s="24"/>
    </row>
    <row r="4354" spans="19:21">
      <c r="S4354" s="24"/>
      <c r="T4354" s="24"/>
      <c r="U4354" s="24"/>
    </row>
    <row r="4355" spans="19:21">
      <c r="S4355" s="24"/>
      <c r="T4355" s="24"/>
      <c r="U4355" s="24"/>
    </row>
    <row r="4356" spans="19:21">
      <c r="S4356" s="24"/>
      <c r="T4356" s="24"/>
      <c r="U4356" s="24"/>
    </row>
    <row r="4357" spans="19:21">
      <c r="S4357" s="24"/>
      <c r="T4357" s="24"/>
      <c r="U4357" s="24"/>
    </row>
    <row r="4358" spans="19:21">
      <c r="S4358" s="24"/>
      <c r="T4358" s="24"/>
      <c r="U4358" s="24"/>
    </row>
    <row r="4359" spans="19:21">
      <c r="S4359" s="24"/>
      <c r="T4359" s="24"/>
      <c r="U4359" s="24"/>
    </row>
    <row r="4360" spans="19:21">
      <c r="S4360" s="24"/>
      <c r="T4360" s="24"/>
      <c r="U4360" s="24"/>
    </row>
    <row r="4361" spans="19:21">
      <c r="S4361" s="24"/>
      <c r="T4361" s="24"/>
      <c r="U4361" s="24"/>
    </row>
    <row r="4362" spans="19:21">
      <c r="S4362" s="24"/>
      <c r="T4362" s="24"/>
      <c r="U4362" s="24"/>
    </row>
    <row r="4363" spans="19:21">
      <c r="S4363" s="24"/>
      <c r="T4363" s="24"/>
      <c r="U4363" s="24"/>
    </row>
    <row r="4364" spans="19:21">
      <c r="S4364" s="24"/>
      <c r="T4364" s="24"/>
      <c r="U4364" s="24"/>
    </row>
    <row r="4365" spans="19:21">
      <c r="S4365" s="24"/>
      <c r="T4365" s="24"/>
      <c r="U4365" s="24"/>
    </row>
    <row r="4366" spans="19:21">
      <c r="S4366" s="24"/>
      <c r="T4366" s="24"/>
      <c r="U4366" s="24"/>
    </row>
    <row r="4367" spans="19:21">
      <c r="S4367" s="24"/>
      <c r="T4367" s="24"/>
      <c r="U4367" s="24"/>
    </row>
    <row r="4368" spans="19:21">
      <c r="S4368" s="24"/>
      <c r="T4368" s="24"/>
      <c r="U4368" s="24"/>
    </row>
    <row r="4369" spans="19:21">
      <c r="S4369" s="24"/>
      <c r="T4369" s="24"/>
      <c r="U4369" s="24"/>
    </row>
    <row r="4370" spans="19:21">
      <c r="S4370" s="24"/>
      <c r="T4370" s="24"/>
      <c r="U4370" s="24"/>
    </row>
    <row r="4371" spans="19:21">
      <c r="S4371" s="24"/>
      <c r="T4371" s="24"/>
      <c r="U4371" s="24"/>
    </row>
    <row r="4372" spans="19:21">
      <c r="S4372" s="24"/>
      <c r="T4372" s="24"/>
      <c r="U4372" s="24"/>
    </row>
    <row r="4373" spans="19:21">
      <c r="S4373" s="24"/>
      <c r="T4373" s="24"/>
      <c r="U4373" s="24"/>
    </row>
    <row r="4374" spans="19:21">
      <c r="S4374" s="24"/>
      <c r="T4374" s="24"/>
      <c r="U4374" s="24"/>
    </row>
    <row r="4375" spans="19:21">
      <c r="S4375" s="24"/>
      <c r="T4375" s="24"/>
      <c r="U4375" s="24"/>
    </row>
    <row r="4376" spans="19:21">
      <c r="S4376" s="24"/>
      <c r="T4376" s="24"/>
      <c r="U4376" s="24"/>
    </row>
    <row r="4377" spans="19:21">
      <c r="S4377" s="24"/>
      <c r="T4377" s="24"/>
      <c r="U4377" s="24"/>
    </row>
    <row r="4378" spans="19:21">
      <c r="S4378" s="24"/>
      <c r="T4378" s="24"/>
      <c r="U4378" s="24"/>
    </row>
    <row r="4379" spans="19:21">
      <c r="S4379" s="24"/>
      <c r="T4379" s="24"/>
      <c r="U4379" s="24"/>
    </row>
    <row r="4380" spans="19:21">
      <c r="S4380" s="24"/>
      <c r="T4380" s="24"/>
      <c r="U4380" s="24"/>
    </row>
    <row r="4381" spans="19:21">
      <c r="S4381" s="24"/>
      <c r="T4381" s="24"/>
      <c r="U4381" s="24"/>
    </row>
    <row r="4382" spans="19:21">
      <c r="S4382" s="24"/>
      <c r="T4382" s="24"/>
      <c r="U4382" s="24"/>
    </row>
    <row r="4383" spans="19:21">
      <c r="S4383" s="24"/>
      <c r="T4383" s="24"/>
      <c r="U4383" s="24"/>
    </row>
    <row r="4384" spans="19:21">
      <c r="S4384" s="24"/>
      <c r="T4384" s="24"/>
      <c r="U4384" s="24"/>
    </row>
    <row r="4385" spans="19:21">
      <c r="S4385" s="24"/>
      <c r="T4385" s="24"/>
      <c r="U4385" s="24"/>
    </row>
    <row r="4386" spans="19:21">
      <c r="S4386" s="24"/>
      <c r="T4386" s="24"/>
      <c r="U4386" s="24"/>
    </row>
    <row r="4387" spans="19:21">
      <c r="S4387" s="24"/>
      <c r="T4387" s="24"/>
      <c r="U4387" s="24"/>
    </row>
    <row r="4388" spans="19:21">
      <c r="S4388" s="24"/>
      <c r="T4388" s="24"/>
      <c r="U4388" s="24"/>
    </row>
    <row r="4389" spans="19:21">
      <c r="S4389" s="24"/>
      <c r="T4389" s="24"/>
      <c r="U4389" s="24"/>
    </row>
    <row r="4390" spans="19:21">
      <c r="S4390" s="24"/>
      <c r="T4390" s="24"/>
      <c r="U4390" s="24"/>
    </row>
    <row r="4391" spans="19:21">
      <c r="S4391" s="24"/>
      <c r="T4391" s="24"/>
      <c r="U4391" s="24"/>
    </row>
    <row r="4392" spans="19:21">
      <c r="S4392" s="24"/>
      <c r="T4392" s="24"/>
      <c r="U4392" s="24"/>
    </row>
    <row r="4393" spans="19:21">
      <c r="S4393" s="24"/>
      <c r="T4393" s="24"/>
      <c r="U4393" s="24"/>
    </row>
    <row r="4394" spans="19:21">
      <c r="S4394" s="24"/>
      <c r="T4394" s="24"/>
      <c r="U4394" s="24"/>
    </row>
    <row r="4395" spans="19:21">
      <c r="S4395" s="24"/>
      <c r="T4395" s="24"/>
      <c r="U4395" s="24"/>
    </row>
    <row r="4396" spans="19:21">
      <c r="S4396" s="24"/>
      <c r="T4396" s="24"/>
      <c r="U4396" s="24"/>
    </row>
    <row r="4397" spans="19:21">
      <c r="S4397" s="24"/>
      <c r="T4397" s="24"/>
      <c r="U4397" s="24"/>
    </row>
    <row r="4398" spans="19:21">
      <c r="S4398" s="24"/>
      <c r="T4398" s="24"/>
      <c r="U4398" s="24"/>
    </row>
    <row r="4399" spans="19:21">
      <c r="S4399" s="24"/>
      <c r="T4399" s="24"/>
      <c r="U4399" s="24"/>
    </row>
    <row r="4400" spans="19:21">
      <c r="S4400" s="24"/>
      <c r="T4400" s="24"/>
      <c r="U4400" s="24"/>
    </row>
    <row r="4401" spans="19:21">
      <c r="S4401" s="24"/>
      <c r="T4401" s="24"/>
      <c r="U4401" s="24"/>
    </row>
    <row r="4402" spans="19:21">
      <c r="S4402" s="24"/>
      <c r="T4402" s="24"/>
      <c r="U4402" s="24"/>
    </row>
    <row r="4403" spans="19:21">
      <c r="S4403" s="24"/>
      <c r="T4403" s="24"/>
      <c r="U4403" s="24"/>
    </row>
    <row r="4404" spans="19:21">
      <c r="S4404" s="24"/>
      <c r="T4404" s="24"/>
      <c r="U4404" s="24"/>
    </row>
    <row r="4405" spans="19:21">
      <c r="S4405" s="24"/>
      <c r="T4405" s="24"/>
      <c r="U4405" s="24"/>
    </row>
    <row r="4406" spans="19:21">
      <c r="S4406" s="24"/>
      <c r="T4406" s="24"/>
      <c r="U4406" s="24"/>
    </row>
    <row r="4407" spans="19:21">
      <c r="S4407" s="24"/>
      <c r="T4407" s="24"/>
      <c r="U4407" s="24"/>
    </row>
    <row r="4408" spans="19:21">
      <c r="S4408" s="24"/>
      <c r="T4408" s="24"/>
      <c r="U4408" s="24"/>
    </row>
    <row r="4409" spans="19:21">
      <c r="S4409" s="24"/>
      <c r="T4409" s="24"/>
      <c r="U4409" s="24"/>
    </row>
    <row r="4410" spans="19:21">
      <c r="S4410" s="24"/>
      <c r="T4410" s="24"/>
      <c r="U4410" s="24"/>
    </row>
    <row r="4411" spans="19:21">
      <c r="S4411" s="24"/>
      <c r="T4411" s="24"/>
      <c r="U4411" s="24"/>
    </row>
    <row r="4412" spans="19:21">
      <c r="S4412" s="24"/>
      <c r="T4412" s="24"/>
      <c r="U4412" s="24"/>
    </row>
    <row r="4413" spans="19:21">
      <c r="S4413" s="24"/>
      <c r="T4413" s="24"/>
      <c r="U4413" s="24"/>
    </row>
    <row r="4414" spans="19:21">
      <c r="S4414" s="24"/>
      <c r="T4414" s="24"/>
      <c r="U4414" s="24"/>
    </row>
    <row r="4415" spans="19:21">
      <c r="S4415" s="24"/>
      <c r="T4415" s="24"/>
      <c r="U4415" s="24"/>
    </row>
    <row r="4416" spans="19:21">
      <c r="S4416" s="24"/>
      <c r="T4416" s="24"/>
      <c r="U4416" s="24"/>
    </row>
    <row r="4417" spans="19:21">
      <c r="S4417" s="24"/>
      <c r="T4417" s="24"/>
      <c r="U4417" s="24"/>
    </row>
    <row r="4418" spans="19:21">
      <c r="S4418" s="24"/>
      <c r="T4418" s="24"/>
      <c r="U4418" s="24"/>
    </row>
    <row r="4419" spans="19:21">
      <c r="S4419" s="24"/>
      <c r="T4419" s="24"/>
      <c r="U4419" s="24"/>
    </row>
    <row r="4420" spans="19:21">
      <c r="S4420" s="24"/>
      <c r="T4420" s="24"/>
      <c r="U4420" s="24"/>
    </row>
    <row r="4421" spans="19:21">
      <c r="S4421" s="24"/>
      <c r="T4421" s="24"/>
      <c r="U4421" s="24"/>
    </row>
    <row r="4422" spans="19:21">
      <c r="S4422" s="24"/>
      <c r="T4422" s="24"/>
      <c r="U4422" s="24"/>
    </row>
    <row r="4423" spans="19:21">
      <c r="S4423" s="24"/>
      <c r="T4423" s="24"/>
      <c r="U4423" s="24"/>
    </row>
    <row r="4424" spans="19:21">
      <c r="S4424" s="24"/>
      <c r="T4424" s="24"/>
      <c r="U4424" s="24"/>
    </row>
    <row r="4425" spans="19:21">
      <c r="S4425" s="24"/>
      <c r="T4425" s="24"/>
      <c r="U4425" s="24"/>
    </row>
    <row r="4426" spans="19:21">
      <c r="S4426" s="24"/>
      <c r="T4426" s="24"/>
      <c r="U4426" s="24"/>
    </row>
    <row r="4427" spans="19:21">
      <c r="S4427" s="24"/>
      <c r="T4427" s="24"/>
      <c r="U4427" s="24"/>
    </row>
    <row r="4428" spans="19:21">
      <c r="S4428" s="24"/>
      <c r="T4428" s="24"/>
      <c r="U4428" s="24"/>
    </row>
    <row r="4429" spans="19:21">
      <c r="S4429" s="24"/>
      <c r="T4429" s="24"/>
      <c r="U4429" s="24"/>
    </row>
    <row r="4430" spans="19:21">
      <c r="S4430" s="24"/>
      <c r="T4430" s="24"/>
      <c r="U4430" s="24"/>
    </row>
    <row r="4431" spans="19:21">
      <c r="S4431" s="24"/>
      <c r="T4431" s="24"/>
      <c r="U4431" s="24"/>
    </row>
    <row r="4432" spans="19:21">
      <c r="S4432" s="24"/>
      <c r="T4432" s="24"/>
      <c r="U4432" s="24"/>
    </row>
    <row r="4433" spans="19:21">
      <c r="S4433" s="24"/>
      <c r="T4433" s="24"/>
      <c r="U4433" s="24"/>
    </row>
    <row r="4434" spans="19:21">
      <c r="S4434" s="24"/>
      <c r="T4434" s="24"/>
      <c r="U4434" s="24"/>
    </row>
    <row r="4435" spans="19:21">
      <c r="S4435" s="24"/>
      <c r="T4435" s="24"/>
      <c r="U4435" s="24"/>
    </row>
    <row r="4436" spans="19:21">
      <c r="S4436" s="24"/>
      <c r="T4436" s="24"/>
      <c r="U4436" s="24"/>
    </row>
    <row r="4437" spans="19:21">
      <c r="S4437" s="24"/>
      <c r="T4437" s="24"/>
      <c r="U4437" s="24"/>
    </row>
    <row r="4438" spans="19:21">
      <c r="S4438" s="24"/>
      <c r="T4438" s="24"/>
      <c r="U4438" s="24"/>
    </row>
    <row r="4439" spans="19:21">
      <c r="S4439" s="24"/>
      <c r="T4439" s="24"/>
      <c r="U4439" s="24"/>
    </row>
    <row r="4440" spans="19:21">
      <c r="S4440" s="24"/>
      <c r="T4440" s="24"/>
      <c r="U4440" s="24"/>
    </row>
    <row r="4441" spans="19:21">
      <c r="S4441" s="24"/>
      <c r="T4441" s="24"/>
      <c r="U4441" s="24"/>
    </row>
    <row r="4442" spans="19:21">
      <c r="S4442" s="24"/>
      <c r="T4442" s="24"/>
      <c r="U4442" s="24"/>
    </row>
    <row r="4443" spans="19:21">
      <c r="S4443" s="24"/>
      <c r="T4443" s="24"/>
      <c r="U4443" s="24"/>
    </row>
    <row r="4444" spans="19:21">
      <c r="S4444" s="24"/>
      <c r="T4444" s="24"/>
      <c r="U4444" s="24"/>
    </row>
    <row r="4445" spans="19:21">
      <c r="S4445" s="24"/>
      <c r="T4445" s="24"/>
      <c r="U4445" s="24"/>
    </row>
    <row r="4446" spans="19:21">
      <c r="S4446" s="24"/>
      <c r="T4446" s="24"/>
      <c r="U4446" s="24"/>
    </row>
    <row r="4447" spans="19:21">
      <c r="S4447" s="24"/>
      <c r="T4447" s="24"/>
      <c r="U4447" s="24"/>
    </row>
    <row r="4448" spans="19:21">
      <c r="S4448" s="24"/>
      <c r="T4448" s="24"/>
      <c r="U4448" s="24"/>
    </row>
    <row r="4449" spans="19:21">
      <c r="S4449" s="24"/>
      <c r="T4449" s="24"/>
      <c r="U4449" s="24"/>
    </row>
    <row r="4450" spans="19:21">
      <c r="S4450" s="24"/>
      <c r="T4450" s="24"/>
      <c r="U4450" s="24"/>
    </row>
    <row r="4451" spans="19:21">
      <c r="S4451" s="24"/>
      <c r="T4451" s="24"/>
      <c r="U4451" s="24"/>
    </row>
    <row r="4452" spans="19:21">
      <c r="S4452" s="24"/>
      <c r="T4452" s="24"/>
      <c r="U4452" s="24"/>
    </row>
    <row r="4453" spans="19:21">
      <c r="S4453" s="24"/>
      <c r="T4453" s="24"/>
      <c r="U4453" s="24"/>
    </row>
    <row r="4454" spans="19:21">
      <c r="S4454" s="24"/>
      <c r="T4454" s="24"/>
      <c r="U4454" s="24"/>
    </row>
    <row r="4455" spans="19:21">
      <c r="S4455" s="24"/>
      <c r="T4455" s="24"/>
      <c r="U4455" s="24"/>
    </row>
    <row r="4456" spans="19:21">
      <c r="S4456" s="24"/>
      <c r="T4456" s="24"/>
      <c r="U4456" s="24"/>
    </row>
    <row r="4457" spans="19:21">
      <c r="S4457" s="24"/>
      <c r="T4457" s="24"/>
      <c r="U4457" s="24"/>
    </row>
    <row r="4458" spans="19:21">
      <c r="S4458" s="24"/>
      <c r="T4458" s="24"/>
      <c r="U4458" s="24"/>
    </row>
    <row r="4459" spans="19:21">
      <c r="S4459" s="24"/>
      <c r="T4459" s="24"/>
      <c r="U4459" s="24"/>
    </row>
    <row r="4460" spans="19:21">
      <c r="S4460" s="24"/>
      <c r="T4460" s="24"/>
      <c r="U4460" s="24"/>
    </row>
    <row r="4461" spans="19:21">
      <c r="S4461" s="24"/>
      <c r="T4461" s="24"/>
      <c r="U4461" s="24"/>
    </row>
    <row r="4462" spans="19:21">
      <c r="S4462" s="24"/>
      <c r="T4462" s="24"/>
      <c r="U4462" s="24"/>
    </row>
    <row r="4463" spans="19:21">
      <c r="S4463" s="24"/>
      <c r="T4463" s="24"/>
      <c r="U4463" s="24"/>
    </row>
    <row r="4464" spans="19:21">
      <c r="S4464" s="24"/>
      <c r="T4464" s="24"/>
      <c r="U4464" s="24"/>
    </row>
    <row r="4465" spans="19:21">
      <c r="S4465" s="24"/>
      <c r="T4465" s="24"/>
      <c r="U4465" s="24"/>
    </row>
    <row r="4466" spans="19:21">
      <c r="S4466" s="24"/>
      <c r="T4466" s="24"/>
      <c r="U4466" s="24"/>
    </row>
    <row r="4467" spans="19:21">
      <c r="S4467" s="24"/>
      <c r="T4467" s="24"/>
      <c r="U4467" s="24"/>
    </row>
    <row r="4468" spans="19:21">
      <c r="S4468" s="24"/>
      <c r="T4468" s="24"/>
      <c r="U4468" s="24"/>
    </row>
    <row r="4469" spans="19:21">
      <c r="S4469" s="24"/>
      <c r="T4469" s="24"/>
      <c r="U4469" s="24"/>
    </row>
    <row r="4470" spans="19:21">
      <c r="S4470" s="24"/>
      <c r="T4470" s="24"/>
      <c r="U4470" s="24"/>
    </row>
    <row r="4471" spans="19:21">
      <c r="S4471" s="24"/>
      <c r="T4471" s="24"/>
      <c r="U4471" s="24"/>
    </row>
    <row r="4472" spans="19:21">
      <c r="S4472" s="24"/>
      <c r="T4472" s="24"/>
      <c r="U4472" s="24"/>
    </row>
    <row r="4473" spans="19:21">
      <c r="S4473" s="24"/>
      <c r="T4473" s="24"/>
      <c r="U4473" s="24"/>
    </row>
    <row r="4474" spans="19:21">
      <c r="S4474" s="24"/>
      <c r="T4474" s="24"/>
      <c r="U4474" s="24"/>
    </row>
    <row r="4475" spans="19:21">
      <c r="S4475" s="24"/>
      <c r="T4475" s="24"/>
      <c r="U4475" s="24"/>
    </row>
    <row r="4476" spans="19:21">
      <c r="S4476" s="24"/>
      <c r="T4476" s="24"/>
      <c r="U4476" s="24"/>
    </row>
    <row r="4477" spans="19:21">
      <c r="S4477" s="24"/>
      <c r="T4477" s="24"/>
      <c r="U4477" s="24"/>
    </row>
    <row r="4478" spans="19:21">
      <c r="S4478" s="24"/>
      <c r="T4478" s="24"/>
      <c r="U4478" s="24"/>
    </row>
    <row r="4479" spans="19:21">
      <c r="S4479" s="24"/>
      <c r="T4479" s="24"/>
      <c r="U4479" s="24"/>
    </row>
    <row r="4480" spans="19:21">
      <c r="S4480" s="24"/>
      <c r="T4480" s="24"/>
      <c r="U4480" s="24"/>
    </row>
    <row r="4481" spans="19:21">
      <c r="S4481" s="24"/>
      <c r="T4481" s="24"/>
      <c r="U4481" s="24"/>
    </row>
    <row r="4482" spans="19:21">
      <c r="S4482" s="24"/>
      <c r="T4482" s="24"/>
      <c r="U4482" s="24"/>
    </row>
    <row r="4483" spans="19:21">
      <c r="S4483" s="24"/>
      <c r="T4483" s="24"/>
      <c r="U4483" s="24"/>
    </row>
    <row r="4484" spans="19:21">
      <c r="S4484" s="24"/>
      <c r="T4484" s="24"/>
      <c r="U4484" s="24"/>
    </row>
    <row r="4485" spans="19:21">
      <c r="S4485" s="24"/>
      <c r="T4485" s="24"/>
      <c r="U4485" s="24"/>
    </row>
    <row r="4486" spans="19:21">
      <c r="S4486" s="24"/>
      <c r="T4486" s="24"/>
      <c r="U4486" s="24"/>
    </row>
    <row r="4487" spans="19:21">
      <c r="S4487" s="24"/>
      <c r="T4487" s="24"/>
      <c r="U4487" s="24"/>
    </row>
    <row r="4488" spans="19:21">
      <c r="S4488" s="24"/>
      <c r="T4488" s="24"/>
      <c r="U4488" s="24"/>
    </row>
    <row r="4489" spans="19:21">
      <c r="S4489" s="24"/>
      <c r="T4489" s="24"/>
      <c r="U4489" s="24"/>
    </row>
    <row r="4490" spans="19:21">
      <c r="S4490" s="24"/>
      <c r="T4490" s="24"/>
      <c r="U4490" s="24"/>
    </row>
    <row r="4491" spans="19:21">
      <c r="S4491" s="24"/>
      <c r="T4491" s="24"/>
      <c r="U4491" s="24"/>
    </row>
    <row r="4492" spans="19:21">
      <c r="S4492" s="24"/>
      <c r="T4492" s="24"/>
      <c r="U4492" s="24"/>
    </row>
    <row r="4493" spans="19:21">
      <c r="S4493" s="24"/>
      <c r="T4493" s="24"/>
      <c r="U4493" s="24"/>
    </row>
    <row r="4494" spans="19:21">
      <c r="S4494" s="24"/>
      <c r="T4494" s="24"/>
      <c r="U4494" s="24"/>
    </row>
    <row r="4495" spans="19:21">
      <c r="S4495" s="24"/>
      <c r="T4495" s="24"/>
      <c r="U4495" s="24"/>
    </row>
    <row r="4496" spans="19:21">
      <c r="S4496" s="24"/>
      <c r="T4496" s="24"/>
      <c r="U4496" s="24"/>
    </row>
    <row r="4497" spans="19:21">
      <c r="S4497" s="24"/>
      <c r="T4497" s="24"/>
      <c r="U4497" s="24"/>
    </row>
    <row r="4498" spans="19:21">
      <c r="S4498" s="24"/>
      <c r="T4498" s="24"/>
      <c r="U4498" s="24"/>
    </row>
    <row r="4499" spans="19:21">
      <c r="S4499" s="24"/>
      <c r="T4499" s="24"/>
      <c r="U4499" s="24"/>
    </row>
    <row r="4500" spans="19:21">
      <c r="S4500" s="24"/>
      <c r="T4500" s="24"/>
      <c r="U4500" s="24"/>
    </row>
    <row r="4501" spans="19:21">
      <c r="S4501" s="24"/>
      <c r="T4501" s="24"/>
      <c r="U4501" s="24"/>
    </row>
    <row r="4502" spans="19:21">
      <c r="S4502" s="24"/>
      <c r="T4502" s="24"/>
      <c r="U4502" s="24"/>
    </row>
    <row r="4503" spans="19:21">
      <c r="S4503" s="24"/>
      <c r="T4503" s="24"/>
      <c r="U4503" s="24"/>
    </row>
    <row r="4504" spans="19:21">
      <c r="S4504" s="24"/>
      <c r="T4504" s="24"/>
      <c r="U4504" s="24"/>
    </row>
    <row r="4505" spans="19:21">
      <c r="S4505" s="24"/>
      <c r="T4505" s="24"/>
      <c r="U4505" s="24"/>
    </row>
    <row r="4506" spans="19:21">
      <c r="S4506" s="24"/>
      <c r="T4506" s="24"/>
      <c r="U4506" s="24"/>
    </row>
    <row r="4507" spans="19:21">
      <c r="S4507" s="24"/>
      <c r="T4507" s="24"/>
      <c r="U4507" s="24"/>
    </row>
    <row r="4508" spans="19:21">
      <c r="S4508" s="24"/>
      <c r="T4508" s="24"/>
      <c r="U4508" s="24"/>
    </row>
    <row r="4509" spans="19:21">
      <c r="S4509" s="24"/>
      <c r="T4509" s="24"/>
      <c r="U4509" s="24"/>
    </row>
    <row r="4510" spans="19:21">
      <c r="S4510" s="24"/>
      <c r="T4510" s="24"/>
      <c r="U4510" s="24"/>
    </row>
    <row r="4511" spans="19:21">
      <c r="S4511" s="24"/>
      <c r="T4511" s="24"/>
      <c r="U4511" s="24"/>
    </row>
    <row r="4512" spans="19:21">
      <c r="S4512" s="24"/>
      <c r="T4512" s="24"/>
      <c r="U4512" s="24"/>
    </row>
    <row r="4513" spans="19:21">
      <c r="S4513" s="24"/>
      <c r="T4513" s="24"/>
      <c r="U4513" s="24"/>
    </row>
    <row r="4514" spans="19:21">
      <c r="S4514" s="24"/>
      <c r="T4514" s="24"/>
      <c r="U4514" s="24"/>
    </row>
    <row r="4515" spans="19:21">
      <c r="S4515" s="24"/>
      <c r="T4515" s="24"/>
      <c r="U4515" s="24"/>
    </row>
    <row r="4516" spans="19:21">
      <c r="S4516" s="24"/>
      <c r="T4516" s="24"/>
      <c r="U4516" s="24"/>
    </row>
    <row r="4517" spans="19:21">
      <c r="S4517" s="24"/>
      <c r="T4517" s="24"/>
      <c r="U4517" s="24"/>
    </row>
    <row r="4518" spans="19:21">
      <c r="S4518" s="24"/>
      <c r="T4518" s="24"/>
      <c r="U4518" s="24"/>
    </row>
    <row r="4519" spans="19:21">
      <c r="S4519" s="24"/>
      <c r="T4519" s="24"/>
      <c r="U4519" s="24"/>
    </row>
    <row r="4520" spans="19:21">
      <c r="S4520" s="24"/>
      <c r="T4520" s="24"/>
      <c r="U4520" s="24"/>
    </row>
    <row r="4521" spans="19:21">
      <c r="S4521" s="24"/>
      <c r="T4521" s="24"/>
      <c r="U4521" s="24"/>
    </row>
    <row r="4522" spans="19:21">
      <c r="S4522" s="24"/>
      <c r="T4522" s="24"/>
      <c r="U4522" s="24"/>
    </row>
    <row r="4523" spans="19:21">
      <c r="S4523" s="24"/>
      <c r="T4523" s="24"/>
      <c r="U4523" s="24"/>
    </row>
    <row r="4524" spans="19:21">
      <c r="S4524" s="24"/>
      <c r="T4524" s="24"/>
      <c r="U4524" s="24"/>
    </row>
    <row r="4525" spans="19:21">
      <c r="S4525" s="24"/>
      <c r="T4525" s="24"/>
      <c r="U4525" s="24"/>
    </row>
    <row r="4526" spans="19:21">
      <c r="S4526" s="24"/>
      <c r="T4526" s="24"/>
      <c r="U4526" s="24"/>
    </row>
    <row r="4527" spans="19:21">
      <c r="S4527" s="24"/>
      <c r="T4527" s="24"/>
      <c r="U4527" s="24"/>
    </row>
    <row r="4528" spans="19:21">
      <c r="S4528" s="24"/>
      <c r="T4528" s="24"/>
      <c r="U4528" s="24"/>
    </row>
    <row r="4529" spans="19:21">
      <c r="S4529" s="24"/>
      <c r="T4529" s="24"/>
      <c r="U4529" s="24"/>
    </row>
    <row r="4530" spans="19:21">
      <c r="S4530" s="24"/>
      <c r="T4530" s="24"/>
      <c r="U4530" s="24"/>
    </row>
    <row r="4531" spans="19:21">
      <c r="S4531" s="24"/>
      <c r="T4531" s="24"/>
      <c r="U4531" s="24"/>
    </row>
    <row r="4532" spans="19:21">
      <c r="S4532" s="24"/>
      <c r="T4532" s="24"/>
      <c r="U4532" s="24"/>
    </row>
    <row r="4533" spans="19:21">
      <c r="S4533" s="24"/>
      <c r="T4533" s="24"/>
      <c r="U4533" s="24"/>
    </row>
    <row r="4534" spans="19:21">
      <c r="S4534" s="24"/>
      <c r="T4534" s="24"/>
      <c r="U4534" s="24"/>
    </row>
    <row r="4535" spans="19:21">
      <c r="S4535" s="24"/>
      <c r="T4535" s="24"/>
      <c r="U4535" s="24"/>
    </row>
    <row r="4536" spans="19:21">
      <c r="S4536" s="24"/>
      <c r="T4536" s="24"/>
      <c r="U4536" s="24"/>
    </row>
    <row r="4537" spans="19:21">
      <c r="S4537" s="24"/>
      <c r="T4537" s="24"/>
      <c r="U4537" s="24"/>
    </row>
    <row r="4538" spans="19:21">
      <c r="S4538" s="24"/>
      <c r="T4538" s="24"/>
      <c r="U4538" s="24"/>
    </row>
    <row r="4539" spans="19:21">
      <c r="S4539" s="24"/>
      <c r="T4539" s="24"/>
      <c r="U4539" s="24"/>
    </row>
    <row r="4540" spans="19:21">
      <c r="S4540" s="24"/>
      <c r="T4540" s="24"/>
      <c r="U4540" s="24"/>
    </row>
    <row r="4541" spans="19:21">
      <c r="S4541" s="24"/>
      <c r="T4541" s="24"/>
      <c r="U4541" s="24"/>
    </row>
    <row r="4542" spans="19:21">
      <c r="S4542" s="24"/>
      <c r="T4542" s="24"/>
      <c r="U4542" s="24"/>
    </row>
    <row r="4543" spans="19:21">
      <c r="S4543" s="24"/>
      <c r="T4543" s="24"/>
      <c r="U4543" s="24"/>
    </row>
    <row r="4544" spans="19:21">
      <c r="S4544" s="24"/>
      <c r="T4544" s="24"/>
      <c r="U4544" s="24"/>
    </row>
    <row r="4545" spans="19:21">
      <c r="S4545" s="24"/>
      <c r="T4545" s="24"/>
      <c r="U4545" s="24"/>
    </row>
    <row r="4546" spans="19:21">
      <c r="S4546" s="24"/>
      <c r="T4546" s="24"/>
      <c r="U4546" s="24"/>
    </row>
    <row r="4547" spans="19:21">
      <c r="S4547" s="24"/>
      <c r="T4547" s="24"/>
      <c r="U4547" s="24"/>
    </row>
    <row r="4548" spans="19:21">
      <c r="S4548" s="24"/>
      <c r="T4548" s="24"/>
      <c r="U4548" s="24"/>
    </row>
    <row r="4549" spans="19:21">
      <c r="S4549" s="24"/>
      <c r="T4549" s="24"/>
      <c r="U4549" s="24"/>
    </row>
    <row r="4550" spans="19:21">
      <c r="S4550" s="24"/>
      <c r="T4550" s="24"/>
      <c r="U4550" s="24"/>
    </row>
    <row r="4551" spans="19:21">
      <c r="S4551" s="24"/>
      <c r="T4551" s="24"/>
      <c r="U4551" s="24"/>
    </row>
    <row r="4552" spans="19:21">
      <c r="S4552" s="24"/>
      <c r="T4552" s="24"/>
      <c r="U4552" s="24"/>
    </row>
    <row r="4553" spans="19:21">
      <c r="S4553" s="24"/>
      <c r="T4553" s="24"/>
      <c r="U4553" s="24"/>
    </row>
    <row r="4554" spans="19:21">
      <c r="S4554" s="24"/>
      <c r="T4554" s="24"/>
      <c r="U4554" s="24"/>
    </row>
    <row r="4555" spans="19:21">
      <c r="S4555" s="24"/>
      <c r="T4555" s="24"/>
      <c r="U4555" s="24"/>
    </row>
    <row r="4556" spans="19:21">
      <c r="S4556" s="24"/>
      <c r="T4556" s="24"/>
      <c r="U4556" s="24"/>
    </row>
    <row r="4557" spans="19:21">
      <c r="S4557" s="24"/>
      <c r="T4557" s="24"/>
      <c r="U4557" s="24"/>
    </row>
    <row r="4558" spans="19:21">
      <c r="S4558" s="24"/>
      <c r="T4558" s="24"/>
      <c r="U4558" s="24"/>
    </row>
    <row r="4559" spans="19:21">
      <c r="S4559" s="24"/>
      <c r="T4559" s="24"/>
      <c r="U4559" s="24"/>
    </row>
    <row r="4560" spans="19:21">
      <c r="S4560" s="24"/>
      <c r="T4560" s="24"/>
      <c r="U4560" s="24"/>
    </row>
    <row r="4561" spans="19:21">
      <c r="S4561" s="24"/>
      <c r="T4561" s="24"/>
      <c r="U4561" s="24"/>
    </row>
    <row r="4562" spans="19:21">
      <c r="S4562" s="24"/>
      <c r="T4562" s="24"/>
      <c r="U4562" s="24"/>
    </row>
    <row r="4563" spans="19:21">
      <c r="S4563" s="24"/>
      <c r="T4563" s="24"/>
      <c r="U4563" s="24"/>
    </row>
    <row r="4564" spans="19:21">
      <c r="S4564" s="24"/>
      <c r="T4564" s="24"/>
      <c r="U4564" s="24"/>
    </row>
    <row r="4565" spans="19:21">
      <c r="S4565" s="24"/>
      <c r="T4565" s="24"/>
      <c r="U4565" s="24"/>
    </row>
    <row r="4566" spans="19:21">
      <c r="S4566" s="24"/>
      <c r="T4566" s="24"/>
      <c r="U4566" s="24"/>
    </row>
    <row r="4567" spans="19:21">
      <c r="S4567" s="24"/>
      <c r="T4567" s="24"/>
      <c r="U4567" s="24"/>
    </row>
    <row r="4568" spans="19:21">
      <c r="S4568" s="24"/>
      <c r="T4568" s="24"/>
      <c r="U4568" s="24"/>
    </row>
    <row r="4569" spans="19:21">
      <c r="S4569" s="24"/>
      <c r="T4569" s="24"/>
      <c r="U4569" s="24"/>
    </row>
    <row r="4570" spans="19:21">
      <c r="S4570" s="24"/>
      <c r="T4570" s="24"/>
      <c r="U4570" s="24"/>
    </row>
    <row r="4571" spans="19:21">
      <c r="S4571" s="24"/>
      <c r="T4571" s="24"/>
      <c r="U4571" s="24"/>
    </row>
    <row r="4572" spans="19:21">
      <c r="S4572" s="24"/>
      <c r="T4572" s="24"/>
      <c r="U4572" s="24"/>
    </row>
    <row r="4573" spans="19:21">
      <c r="S4573" s="24"/>
      <c r="T4573" s="24"/>
      <c r="U4573" s="24"/>
    </row>
    <row r="4574" spans="19:21">
      <c r="S4574" s="24"/>
      <c r="T4574" s="24"/>
      <c r="U4574" s="24"/>
    </row>
    <row r="4575" spans="19:21">
      <c r="S4575" s="24"/>
      <c r="T4575" s="24"/>
      <c r="U4575" s="24"/>
    </row>
    <row r="4576" spans="19:21">
      <c r="S4576" s="24"/>
      <c r="T4576" s="24"/>
      <c r="U4576" s="24"/>
    </row>
    <row r="4577" spans="19:21">
      <c r="S4577" s="24"/>
      <c r="T4577" s="24"/>
      <c r="U4577" s="24"/>
    </row>
    <row r="4578" spans="19:21">
      <c r="S4578" s="24"/>
      <c r="T4578" s="24"/>
      <c r="U4578" s="24"/>
    </row>
    <row r="4579" spans="19:21">
      <c r="S4579" s="24"/>
      <c r="T4579" s="24"/>
      <c r="U4579" s="24"/>
    </row>
    <row r="4580" spans="19:21">
      <c r="S4580" s="24"/>
      <c r="T4580" s="24"/>
      <c r="U4580" s="24"/>
    </row>
    <row r="4581" spans="19:21">
      <c r="S4581" s="24"/>
      <c r="T4581" s="24"/>
      <c r="U4581" s="24"/>
    </row>
    <row r="4582" spans="19:21">
      <c r="S4582" s="24"/>
      <c r="T4582" s="24"/>
      <c r="U4582" s="24"/>
    </row>
    <row r="4583" spans="19:21">
      <c r="S4583" s="24"/>
      <c r="T4583" s="24"/>
      <c r="U4583" s="24"/>
    </row>
    <row r="4584" spans="19:21">
      <c r="S4584" s="24"/>
      <c r="T4584" s="24"/>
      <c r="U4584" s="24"/>
    </row>
    <row r="4585" spans="19:21">
      <c r="S4585" s="24"/>
      <c r="T4585" s="24"/>
      <c r="U4585" s="24"/>
    </row>
    <row r="4586" spans="19:21">
      <c r="S4586" s="24"/>
      <c r="T4586" s="24"/>
      <c r="U4586" s="24"/>
    </row>
    <row r="4587" spans="19:21">
      <c r="S4587" s="24"/>
      <c r="T4587" s="24"/>
      <c r="U4587" s="24"/>
    </row>
    <row r="4588" spans="19:21">
      <c r="S4588" s="24"/>
      <c r="T4588" s="24"/>
      <c r="U4588" s="24"/>
    </row>
    <row r="4589" spans="19:21">
      <c r="S4589" s="24"/>
      <c r="T4589" s="24"/>
      <c r="U4589" s="24"/>
    </row>
    <row r="4590" spans="19:21">
      <c r="S4590" s="24"/>
      <c r="T4590" s="24"/>
      <c r="U4590" s="24"/>
    </row>
    <row r="4591" spans="19:21">
      <c r="S4591" s="24"/>
      <c r="T4591" s="24"/>
      <c r="U4591" s="24"/>
    </row>
    <row r="4592" spans="19:21">
      <c r="S4592" s="24"/>
      <c r="T4592" s="24"/>
      <c r="U4592" s="24"/>
    </row>
    <row r="4593" spans="19:21">
      <c r="S4593" s="24"/>
      <c r="T4593" s="24"/>
      <c r="U4593" s="24"/>
    </row>
    <row r="4594" spans="19:21">
      <c r="S4594" s="24"/>
      <c r="T4594" s="24"/>
      <c r="U4594" s="24"/>
    </row>
    <row r="4595" spans="19:21">
      <c r="S4595" s="24"/>
      <c r="T4595" s="24"/>
      <c r="U4595" s="24"/>
    </row>
    <row r="4596" spans="19:21">
      <c r="S4596" s="24"/>
      <c r="T4596" s="24"/>
      <c r="U4596" s="24"/>
    </row>
    <row r="4597" spans="19:21">
      <c r="S4597" s="24"/>
      <c r="T4597" s="24"/>
      <c r="U4597" s="24"/>
    </row>
    <row r="4598" spans="19:21">
      <c r="S4598" s="24"/>
      <c r="T4598" s="24"/>
      <c r="U4598" s="24"/>
    </row>
    <row r="4599" spans="19:21">
      <c r="S4599" s="24"/>
      <c r="T4599" s="24"/>
      <c r="U4599" s="24"/>
    </row>
    <row r="4600" spans="19:21">
      <c r="S4600" s="24"/>
      <c r="T4600" s="24"/>
      <c r="U4600" s="24"/>
    </row>
    <row r="4601" spans="19:21">
      <c r="S4601" s="24"/>
      <c r="T4601" s="24"/>
      <c r="U4601" s="24"/>
    </row>
    <row r="4602" spans="19:21">
      <c r="S4602" s="24"/>
      <c r="T4602" s="24"/>
      <c r="U4602" s="24"/>
    </row>
    <row r="4603" spans="19:21">
      <c r="S4603" s="24"/>
      <c r="T4603" s="24"/>
      <c r="U4603" s="24"/>
    </row>
    <row r="4604" spans="19:21">
      <c r="S4604" s="24"/>
      <c r="T4604" s="24"/>
      <c r="U4604" s="24"/>
    </row>
    <row r="4605" spans="19:21">
      <c r="S4605" s="24"/>
      <c r="T4605" s="24"/>
      <c r="U4605" s="24"/>
    </row>
    <row r="4606" spans="19:21">
      <c r="S4606" s="24"/>
      <c r="T4606" s="24"/>
      <c r="U4606" s="24"/>
    </row>
    <row r="4607" spans="19:21">
      <c r="S4607" s="24"/>
      <c r="T4607" s="24"/>
      <c r="U4607" s="24"/>
    </row>
    <row r="4608" spans="19:21">
      <c r="S4608" s="24"/>
      <c r="T4608" s="24"/>
      <c r="U4608" s="24"/>
    </row>
    <row r="4609" spans="19:21">
      <c r="S4609" s="24"/>
      <c r="T4609" s="24"/>
      <c r="U4609" s="24"/>
    </row>
    <row r="4610" spans="19:21">
      <c r="S4610" s="24"/>
      <c r="T4610" s="24"/>
      <c r="U4610" s="24"/>
    </row>
    <row r="4611" spans="19:21">
      <c r="S4611" s="24"/>
      <c r="T4611" s="24"/>
      <c r="U4611" s="24"/>
    </row>
    <row r="4612" spans="19:21">
      <c r="S4612" s="24"/>
      <c r="T4612" s="24"/>
      <c r="U4612" s="24"/>
    </row>
    <row r="4613" spans="19:21">
      <c r="S4613" s="24"/>
      <c r="T4613" s="24"/>
      <c r="U4613" s="24"/>
    </row>
    <row r="4614" spans="19:21">
      <c r="S4614" s="24"/>
      <c r="T4614" s="24"/>
      <c r="U4614" s="24"/>
    </row>
    <row r="4615" spans="19:21">
      <c r="S4615" s="24"/>
      <c r="T4615" s="24"/>
      <c r="U4615" s="24"/>
    </row>
    <row r="4616" spans="19:21">
      <c r="S4616" s="24"/>
      <c r="T4616" s="24"/>
      <c r="U4616" s="24"/>
    </row>
    <row r="4617" spans="19:21">
      <c r="S4617" s="24"/>
      <c r="T4617" s="24"/>
      <c r="U4617" s="24"/>
    </row>
    <row r="4618" spans="19:21">
      <c r="S4618" s="24"/>
      <c r="T4618" s="24"/>
      <c r="U4618" s="24"/>
    </row>
    <row r="4619" spans="19:21">
      <c r="S4619" s="24"/>
      <c r="T4619" s="24"/>
      <c r="U4619" s="24"/>
    </row>
    <row r="4620" spans="19:21">
      <c r="S4620" s="24"/>
      <c r="T4620" s="24"/>
      <c r="U4620" s="24"/>
    </row>
    <row r="4621" spans="19:21">
      <c r="S4621" s="24"/>
      <c r="T4621" s="24"/>
      <c r="U4621" s="24"/>
    </row>
    <row r="4622" spans="19:21">
      <c r="S4622" s="24"/>
      <c r="T4622" s="24"/>
      <c r="U4622" s="24"/>
    </row>
    <row r="4623" spans="19:21">
      <c r="S4623" s="24"/>
      <c r="T4623" s="24"/>
      <c r="U4623" s="24"/>
    </row>
    <row r="4624" spans="19:21">
      <c r="S4624" s="24"/>
      <c r="T4624" s="24"/>
      <c r="U4624" s="24"/>
    </row>
    <row r="4625" spans="19:21">
      <c r="S4625" s="24"/>
      <c r="T4625" s="24"/>
      <c r="U4625" s="24"/>
    </row>
    <row r="4626" spans="19:21">
      <c r="S4626" s="24"/>
      <c r="T4626" s="24"/>
      <c r="U4626" s="24"/>
    </row>
    <row r="4627" spans="19:21">
      <c r="S4627" s="24"/>
      <c r="T4627" s="24"/>
      <c r="U4627" s="24"/>
    </row>
    <row r="4628" spans="19:21">
      <c r="S4628" s="24"/>
      <c r="T4628" s="24"/>
      <c r="U4628" s="24"/>
    </row>
    <row r="4629" spans="19:21">
      <c r="S4629" s="24"/>
      <c r="T4629" s="24"/>
      <c r="U4629" s="24"/>
    </row>
    <row r="4630" spans="19:21">
      <c r="S4630" s="24"/>
      <c r="T4630" s="24"/>
      <c r="U4630" s="24"/>
    </row>
    <row r="4631" spans="19:21">
      <c r="S4631" s="24"/>
      <c r="T4631" s="24"/>
      <c r="U4631" s="24"/>
    </row>
    <row r="4632" spans="19:21">
      <c r="S4632" s="24"/>
      <c r="T4632" s="24"/>
      <c r="U4632" s="24"/>
    </row>
    <row r="4633" spans="19:21">
      <c r="S4633" s="24"/>
      <c r="T4633" s="24"/>
      <c r="U4633" s="24"/>
    </row>
    <row r="4634" spans="19:21">
      <c r="S4634" s="24"/>
      <c r="T4634" s="24"/>
      <c r="U4634" s="24"/>
    </row>
    <row r="4635" spans="19:21">
      <c r="S4635" s="24"/>
      <c r="T4635" s="24"/>
      <c r="U4635" s="24"/>
    </row>
    <row r="4636" spans="19:21">
      <c r="S4636" s="24"/>
      <c r="T4636" s="24"/>
      <c r="U4636" s="24"/>
    </row>
    <row r="4637" spans="19:21">
      <c r="S4637" s="24"/>
      <c r="T4637" s="24"/>
      <c r="U4637" s="24"/>
    </row>
    <row r="4638" spans="19:21">
      <c r="S4638" s="24"/>
      <c r="T4638" s="24"/>
      <c r="U4638" s="24"/>
    </row>
    <row r="4639" spans="19:21">
      <c r="S4639" s="24"/>
      <c r="T4639" s="24"/>
      <c r="U4639" s="24"/>
    </row>
    <row r="4640" spans="19:21">
      <c r="S4640" s="24"/>
      <c r="T4640" s="24"/>
      <c r="U4640" s="24"/>
    </row>
    <row r="4641" spans="19:21">
      <c r="S4641" s="24"/>
      <c r="T4641" s="24"/>
      <c r="U4641" s="24"/>
    </row>
    <row r="4642" spans="19:21">
      <c r="S4642" s="24"/>
      <c r="T4642" s="24"/>
      <c r="U4642" s="24"/>
    </row>
    <row r="4643" spans="19:21">
      <c r="S4643" s="24"/>
      <c r="T4643" s="24"/>
      <c r="U4643" s="24"/>
    </row>
    <row r="4644" spans="19:21">
      <c r="S4644" s="24"/>
      <c r="T4644" s="24"/>
      <c r="U4644" s="24"/>
    </row>
    <row r="4645" spans="19:21">
      <c r="S4645" s="24"/>
      <c r="T4645" s="24"/>
      <c r="U4645" s="24"/>
    </row>
    <row r="4646" spans="19:21">
      <c r="S4646" s="24"/>
      <c r="T4646" s="24"/>
      <c r="U4646" s="24"/>
    </row>
    <row r="4647" spans="19:21">
      <c r="S4647" s="24"/>
      <c r="T4647" s="24"/>
      <c r="U4647" s="24"/>
    </row>
    <row r="4648" spans="19:21">
      <c r="S4648" s="24"/>
      <c r="T4648" s="24"/>
      <c r="U4648" s="24"/>
    </row>
    <row r="4649" spans="19:21">
      <c r="S4649" s="24"/>
      <c r="T4649" s="24"/>
      <c r="U4649" s="24"/>
    </row>
    <row r="4650" spans="19:21">
      <c r="S4650" s="24"/>
      <c r="T4650" s="24"/>
      <c r="U4650" s="24"/>
    </row>
    <row r="4651" spans="19:21">
      <c r="S4651" s="24"/>
      <c r="T4651" s="24"/>
      <c r="U4651" s="24"/>
    </row>
    <row r="4652" spans="19:21">
      <c r="S4652" s="24"/>
      <c r="T4652" s="24"/>
      <c r="U4652" s="24"/>
    </row>
    <row r="4653" spans="19:21">
      <c r="S4653" s="24"/>
      <c r="T4653" s="24"/>
      <c r="U4653" s="24"/>
    </row>
    <row r="4654" spans="19:21">
      <c r="S4654" s="24"/>
      <c r="T4654" s="24"/>
      <c r="U4654" s="24"/>
    </row>
    <row r="4655" spans="19:21">
      <c r="S4655" s="24"/>
      <c r="T4655" s="24"/>
      <c r="U4655" s="24"/>
    </row>
    <row r="4656" spans="19:21">
      <c r="S4656" s="24"/>
      <c r="T4656" s="24"/>
      <c r="U4656" s="24"/>
    </row>
    <row r="4657" spans="19:21">
      <c r="S4657" s="24"/>
      <c r="T4657" s="24"/>
      <c r="U4657" s="24"/>
    </row>
    <row r="4658" spans="19:21">
      <c r="S4658" s="24"/>
      <c r="T4658" s="24"/>
      <c r="U4658" s="24"/>
    </row>
    <row r="4659" spans="19:21">
      <c r="S4659" s="24"/>
      <c r="T4659" s="24"/>
      <c r="U4659" s="24"/>
    </row>
    <row r="4660" spans="19:21">
      <c r="S4660" s="24"/>
      <c r="T4660" s="24"/>
      <c r="U4660" s="24"/>
    </row>
    <row r="4661" spans="19:21">
      <c r="S4661" s="24"/>
      <c r="T4661" s="24"/>
      <c r="U4661" s="24"/>
    </row>
    <row r="4662" spans="19:21">
      <c r="S4662" s="24"/>
      <c r="T4662" s="24"/>
      <c r="U4662" s="24"/>
    </row>
    <row r="4663" spans="19:21">
      <c r="S4663" s="24"/>
      <c r="T4663" s="24"/>
      <c r="U4663" s="24"/>
    </row>
    <row r="4664" spans="19:21">
      <c r="S4664" s="24"/>
      <c r="T4664" s="24"/>
      <c r="U4664" s="24"/>
    </row>
    <row r="4665" spans="19:21">
      <c r="S4665" s="24"/>
      <c r="T4665" s="24"/>
      <c r="U4665" s="24"/>
    </row>
    <row r="4666" spans="19:21">
      <c r="S4666" s="24"/>
      <c r="T4666" s="24"/>
      <c r="U4666" s="24"/>
    </row>
    <row r="4667" spans="19:21">
      <c r="S4667" s="24"/>
      <c r="T4667" s="24"/>
      <c r="U4667" s="24"/>
    </row>
    <row r="4668" spans="19:21">
      <c r="S4668" s="24"/>
      <c r="T4668" s="24"/>
      <c r="U4668" s="24"/>
    </row>
    <row r="4669" spans="19:21">
      <c r="S4669" s="24"/>
      <c r="T4669" s="24"/>
      <c r="U4669" s="24"/>
    </row>
    <row r="4670" spans="19:21">
      <c r="S4670" s="24"/>
      <c r="T4670" s="24"/>
      <c r="U4670" s="24"/>
    </row>
    <row r="4671" spans="19:21">
      <c r="S4671" s="24"/>
      <c r="T4671" s="24"/>
      <c r="U4671" s="24"/>
    </row>
    <row r="4672" spans="19:21">
      <c r="S4672" s="24"/>
      <c r="T4672" s="24"/>
      <c r="U4672" s="24"/>
    </row>
    <row r="4673" spans="19:21">
      <c r="S4673" s="24"/>
      <c r="T4673" s="24"/>
      <c r="U4673" s="24"/>
    </row>
    <row r="4674" spans="19:21">
      <c r="S4674" s="24"/>
      <c r="T4674" s="24"/>
      <c r="U4674" s="24"/>
    </row>
    <row r="4675" spans="19:21">
      <c r="S4675" s="24"/>
      <c r="T4675" s="24"/>
      <c r="U4675" s="24"/>
    </row>
    <row r="4676" spans="19:21">
      <c r="S4676" s="24"/>
      <c r="T4676" s="24"/>
      <c r="U4676" s="24"/>
    </row>
    <row r="4677" spans="19:21">
      <c r="S4677" s="24"/>
      <c r="T4677" s="24"/>
      <c r="U4677" s="24"/>
    </row>
    <row r="4678" spans="19:21">
      <c r="S4678" s="24"/>
      <c r="T4678" s="24"/>
      <c r="U4678" s="24"/>
    </row>
    <row r="4679" spans="19:21">
      <c r="S4679" s="24"/>
      <c r="T4679" s="24"/>
      <c r="U4679" s="24"/>
    </row>
    <row r="4680" spans="19:21">
      <c r="S4680" s="24"/>
      <c r="T4680" s="24"/>
      <c r="U4680" s="24"/>
    </row>
    <row r="4681" spans="19:21">
      <c r="S4681" s="24"/>
      <c r="T4681" s="24"/>
      <c r="U4681" s="24"/>
    </row>
    <row r="4682" spans="19:21">
      <c r="S4682" s="24"/>
      <c r="T4682" s="24"/>
      <c r="U4682" s="24"/>
    </row>
    <row r="4683" spans="19:21">
      <c r="S4683" s="24"/>
      <c r="T4683" s="24"/>
      <c r="U4683" s="24"/>
    </row>
    <row r="4684" spans="19:21">
      <c r="S4684" s="24"/>
      <c r="T4684" s="24"/>
      <c r="U4684" s="24"/>
    </row>
    <row r="4685" spans="19:21">
      <c r="S4685" s="24"/>
      <c r="T4685" s="24"/>
      <c r="U4685" s="24"/>
    </row>
    <row r="4686" spans="19:21">
      <c r="S4686" s="24"/>
      <c r="T4686" s="24"/>
      <c r="U4686" s="24"/>
    </row>
    <row r="4687" spans="19:21">
      <c r="S4687" s="24"/>
      <c r="T4687" s="24"/>
      <c r="U4687" s="24"/>
    </row>
    <row r="4688" spans="19:21">
      <c r="S4688" s="24"/>
      <c r="T4688" s="24"/>
      <c r="U4688" s="24"/>
    </row>
    <row r="4689" spans="19:21">
      <c r="S4689" s="24"/>
      <c r="T4689" s="24"/>
      <c r="U4689" s="24"/>
    </row>
    <row r="4690" spans="19:21">
      <c r="S4690" s="24"/>
      <c r="T4690" s="24"/>
      <c r="U4690" s="24"/>
    </row>
    <row r="4691" spans="19:21">
      <c r="S4691" s="24"/>
      <c r="T4691" s="24"/>
      <c r="U4691" s="24"/>
    </row>
    <row r="4692" spans="19:21">
      <c r="S4692" s="24"/>
      <c r="T4692" s="24"/>
      <c r="U4692" s="24"/>
    </row>
    <row r="4693" spans="19:21">
      <c r="S4693" s="24"/>
      <c r="T4693" s="24"/>
      <c r="U4693" s="24"/>
    </row>
    <row r="4694" spans="19:21">
      <c r="S4694" s="24"/>
      <c r="T4694" s="24"/>
      <c r="U4694" s="24"/>
    </row>
    <row r="4695" spans="19:21">
      <c r="S4695" s="24"/>
      <c r="T4695" s="24"/>
      <c r="U4695" s="24"/>
    </row>
    <row r="4696" spans="19:21">
      <c r="S4696" s="24"/>
      <c r="T4696" s="24"/>
      <c r="U4696" s="24"/>
    </row>
    <row r="4697" spans="19:21">
      <c r="S4697" s="24"/>
      <c r="T4697" s="24"/>
      <c r="U4697" s="24"/>
    </row>
    <row r="4698" spans="19:21">
      <c r="S4698" s="24"/>
      <c r="T4698" s="24"/>
      <c r="U4698" s="24"/>
    </row>
    <row r="4699" spans="19:21">
      <c r="S4699" s="24"/>
      <c r="T4699" s="24"/>
      <c r="U4699" s="24"/>
    </row>
    <row r="4700" spans="19:21">
      <c r="S4700" s="24"/>
      <c r="T4700" s="24"/>
      <c r="U4700" s="24"/>
    </row>
    <row r="4701" spans="19:21">
      <c r="S4701" s="24"/>
      <c r="T4701" s="24"/>
      <c r="U4701" s="24"/>
    </row>
    <row r="4702" spans="19:21">
      <c r="S4702" s="24"/>
      <c r="T4702" s="24"/>
      <c r="U4702" s="24"/>
    </row>
    <row r="4703" spans="19:21">
      <c r="S4703" s="24"/>
      <c r="T4703" s="24"/>
      <c r="U4703" s="24"/>
    </row>
    <row r="4704" spans="19:21">
      <c r="S4704" s="24"/>
      <c r="T4704" s="24"/>
      <c r="U4704" s="24"/>
    </row>
    <row r="4705" spans="19:21">
      <c r="S4705" s="24"/>
      <c r="T4705" s="24"/>
      <c r="U4705" s="24"/>
    </row>
    <row r="4706" spans="19:21">
      <c r="S4706" s="24"/>
      <c r="T4706" s="24"/>
      <c r="U4706" s="24"/>
    </row>
    <row r="4707" spans="19:21">
      <c r="S4707" s="24"/>
      <c r="T4707" s="24"/>
      <c r="U4707" s="24"/>
    </row>
    <row r="4708" spans="19:21">
      <c r="S4708" s="24"/>
      <c r="T4708" s="24"/>
      <c r="U4708" s="24"/>
    </row>
    <row r="4709" spans="19:21">
      <c r="S4709" s="24"/>
      <c r="T4709" s="24"/>
      <c r="U4709" s="24"/>
    </row>
    <row r="4710" spans="19:21">
      <c r="S4710" s="24"/>
      <c r="T4710" s="24"/>
      <c r="U4710" s="24"/>
    </row>
    <row r="4711" spans="19:21">
      <c r="S4711" s="24"/>
      <c r="T4711" s="24"/>
      <c r="U4711" s="24"/>
    </row>
    <row r="4712" spans="19:21">
      <c r="S4712" s="24"/>
      <c r="T4712" s="24"/>
      <c r="U4712" s="24"/>
    </row>
    <row r="4713" spans="19:21">
      <c r="S4713" s="24"/>
      <c r="T4713" s="24"/>
      <c r="U4713" s="24"/>
    </row>
    <row r="4714" spans="19:21">
      <c r="S4714" s="24"/>
      <c r="T4714" s="24"/>
      <c r="U4714" s="24"/>
    </row>
    <row r="4715" spans="19:21">
      <c r="S4715" s="24"/>
      <c r="T4715" s="24"/>
      <c r="U4715" s="24"/>
    </row>
    <row r="4716" spans="19:21">
      <c r="S4716" s="24"/>
      <c r="T4716" s="24"/>
      <c r="U4716" s="24"/>
    </row>
    <row r="4717" spans="19:21">
      <c r="S4717" s="24"/>
      <c r="T4717" s="24"/>
      <c r="U4717" s="24"/>
    </row>
    <row r="4718" spans="19:21">
      <c r="S4718" s="24"/>
      <c r="T4718" s="24"/>
      <c r="U4718" s="24"/>
    </row>
    <row r="4719" spans="19:21">
      <c r="S4719" s="24"/>
      <c r="T4719" s="24"/>
      <c r="U4719" s="24"/>
    </row>
    <row r="4720" spans="19:21">
      <c r="S4720" s="24"/>
      <c r="T4720" s="24"/>
      <c r="U4720" s="24"/>
    </row>
    <row r="4721" spans="19:21">
      <c r="S4721" s="24"/>
      <c r="T4721" s="24"/>
      <c r="U4721" s="24"/>
    </row>
    <row r="4722" spans="19:21">
      <c r="S4722" s="24"/>
      <c r="T4722" s="24"/>
      <c r="U4722" s="24"/>
    </row>
    <row r="4723" spans="19:21">
      <c r="S4723" s="24"/>
      <c r="T4723" s="24"/>
      <c r="U4723" s="24"/>
    </row>
    <row r="4724" spans="19:21">
      <c r="S4724" s="24"/>
      <c r="T4724" s="24"/>
      <c r="U4724" s="24"/>
    </row>
    <row r="4725" spans="19:21">
      <c r="S4725" s="24"/>
      <c r="T4725" s="24"/>
      <c r="U4725" s="24"/>
    </row>
    <row r="4726" spans="19:21">
      <c r="S4726" s="24"/>
      <c r="T4726" s="24"/>
      <c r="U4726" s="24"/>
    </row>
    <row r="4727" spans="19:21">
      <c r="S4727" s="24"/>
      <c r="T4727" s="24"/>
      <c r="U4727" s="24"/>
    </row>
    <row r="4728" spans="19:21">
      <c r="S4728" s="24"/>
      <c r="T4728" s="24"/>
      <c r="U4728" s="24"/>
    </row>
    <row r="4729" spans="19:21">
      <c r="S4729" s="24"/>
      <c r="T4729" s="24"/>
      <c r="U4729" s="24"/>
    </row>
    <row r="4730" spans="19:21">
      <c r="S4730" s="24"/>
      <c r="T4730" s="24"/>
      <c r="U4730" s="24"/>
    </row>
    <row r="4731" spans="19:21">
      <c r="S4731" s="24"/>
      <c r="T4731" s="24"/>
      <c r="U4731" s="24"/>
    </row>
    <row r="4732" spans="19:21">
      <c r="S4732" s="24"/>
      <c r="T4732" s="24"/>
      <c r="U4732" s="24"/>
    </row>
    <row r="4733" spans="19:21">
      <c r="S4733" s="24"/>
      <c r="T4733" s="24"/>
      <c r="U4733" s="24"/>
    </row>
    <row r="4734" spans="19:21">
      <c r="S4734" s="24"/>
      <c r="T4734" s="24"/>
      <c r="U4734" s="24"/>
    </row>
    <row r="4735" spans="19:21">
      <c r="S4735" s="24"/>
      <c r="T4735" s="24"/>
      <c r="U4735" s="24"/>
    </row>
    <row r="4736" spans="19:21">
      <c r="S4736" s="24"/>
      <c r="T4736" s="24"/>
      <c r="U4736" s="24"/>
    </row>
    <row r="4737" spans="19:21">
      <c r="S4737" s="24"/>
      <c r="T4737" s="24"/>
      <c r="U4737" s="24"/>
    </row>
    <row r="4738" spans="19:21">
      <c r="S4738" s="24"/>
      <c r="T4738" s="24"/>
      <c r="U4738" s="24"/>
    </row>
    <row r="4739" spans="19:21">
      <c r="S4739" s="24"/>
      <c r="T4739" s="24"/>
      <c r="U4739" s="24"/>
    </row>
    <row r="4740" spans="19:21">
      <c r="S4740" s="24"/>
      <c r="T4740" s="24"/>
      <c r="U4740" s="24"/>
    </row>
    <row r="4741" spans="19:21">
      <c r="S4741" s="24"/>
      <c r="T4741" s="24"/>
      <c r="U4741" s="24"/>
    </row>
    <row r="4742" spans="19:21">
      <c r="S4742" s="24"/>
      <c r="T4742" s="24"/>
      <c r="U4742" s="24"/>
    </row>
    <row r="4743" spans="19:21">
      <c r="S4743" s="24"/>
      <c r="T4743" s="24"/>
      <c r="U4743" s="24"/>
    </row>
    <row r="4744" spans="19:21">
      <c r="S4744" s="24"/>
      <c r="T4744" s="24"/>
      <c r="U4744" s="24"/>
    </row>
    <row r="4745" spans="19:21">
      <c r="S4745" s="24"/>
      <c r="T4745" s="24"/>
      <c r="U4745" s="24"/>
    </row>
    <row r="4746" spans="19:21">
      <c r="S4746" s="24"/>
      <c r="T4746" s="24"/>
      <c r="U4746" s="24"/>
    </row>
    <row r="4747" spans="19:21">
      <c r="S4747" s="24"/>
      <c r="T4747" s="24"/>
      <c r="U4747" s="24"/>
    </row>
    <row r="4748" spans="19:21">
      <c r="S4748" s="24"/>
      <c r="T4748" s="24"/>
      <c r="U4748" s="24"/>
    </row>
    <row r="4749" spans="19:21">
      <c r="S4749" s="24"/>
      <c r="T4749" s="24"/>
      <c r="U4749" s="24"/>
    </row>
    <row r="4750" spans="19:21">
      <c r="S4750" s="24"/>
      <c r="T4750" s="24"/>
      <c r="U4750" s="24"/>
    </row>
    <row r="4751" spans="19:21">
      <c r="S4751" s="24"/>
      <c r="T4751" s="24"/>
      <c r="U4751" s="24"/>
    </row>
    <row r="4752" spans="19:21">
      <c r="S4752" s="24"/>
      <c r="T4752" s="24"/>
      <c r="U4752" s="24"/>
    </row>
    <row r="4753" spans="19:21">
      <c r="S4753" s="24"/>
      <c r="T4753" s="24"/>
      <c r="U4753" s="24"/>
    </row>
    <row r="4754" spans="19:21">
      <c r="S4754" s="24"/>
      <c r="T4754" s="24"/>
      <c r="U4754" s="24"/>
    </row>
    <row r="4755" spans="19:21">
      <c r="S4755" s="24"/>
      <c r="T4755" s="24"/>
      <c r="U4755" s="24"/>
    </row>
    <row r="4756" spans="19:21">
      <c r="S4756" s="24"/>
      <c r="T4756" s="24"/>
      <c r="U4756" s="24"/>
    </row>
    <row r="4757" spans="19:21">
      <c r="S4757" s="24"/>
      <c r="T4757" s="24"/>
      <c r="U4757" s="24"/>
    </row>
    <row r="4758" spans="19:21">
      <c r="S4758" s="24"/>
      <c r="T4758" s="24"/>
      <c r="U4758" s="24"/>
    </row>
    <row r="4759" spans="19:21">
      <c r="S4759" s="24"/>
      <c r="T4759" s="24"/>
      <c r="U4759" s="24"/>
    </row>
    <row r="4760" spans="19:21">
      <c r="S4760" s="24"/>
      <c r="T4760" s="24"/>
      <c r="U4760" s="24"/>
    </row>
    <row r="4761" spans="19:21">
      <c r="S4761" s="24"/>
      <c r="T4761" s="24"/>
      <c r="U4761" s="24"/>
    </row>
    <row r="4762" spans="19:21">
      <c r="S4762" s="24"/>
      <c r="T4762" s="24"/>
      <c r="U4762" s="24"/>
    </row>
    <row r="4763" spans="19:21">
      <c r="S4763" s="24"/>
      <c r="T4763" s="24"/>
      <c r="U4763" s="24"/>
    </row>
    <row r="4764" spans="19:21">
      <c r="S4764" s="24"/>
      <c r="T4764" s="24"/>
      <c r="U4764" s="24"/>
    </row>
    <row r="4765" spans="19:21">
      <c r="S4765" s="24"/>
      <c r="T4765" s="24"/>
      <c r="U4765" s="24"/>
    </row>
    <row r="4766" spans="19:21">
      <c r="S4766" s="24"/>
      <c r="T4766" s="24"/>
      <c r="U4766" s="24"/>
    </row>
    <row r="4767" spans="19:21">
      <c r="S4767" s="24"/>
      <c r="T4767" s="24"/>
      <c r="U4767" s="24"/>
    </row>
    <row r="4768" spans="19:21">
      <c r="S4768" s="24"/>
      <c r="T4768" s="24"/>
      <c r="U4768" s="24"/>
    </row>
    <row r="4769" spans="19:21">
      <c r="S4769" s="24"/>
      <c r="T4769" s="24"/>
      <c r="U4769" s="24"/>
    </row>
    <row r="4770" spans="19:21">
      <c r="S4770" s="24"/>
      <c r="T4770" s="24"/>
      <c r="U4770" s="24"/>
    </row>
    <row r="4771" spans="19:21">
      <c r="S4771" s="24"/>
      <c r="T4771" s="24"/>
      <c r="U4771" s="24"/>
    </row>
    <row r="4772" spans="19:21">
      <c r="S4772" s="24"/>
      <c r="T4772" s="24"/>
      <c r="U4772" s="24"/>
    </row>
    <row r="4773" spans="19:21">
      <c r="S4773" s="24"/>
      <c r="T4773" s="24"/>
      <c r="U4773" s="24"/>
    </row>
    <row r="4774" spans="19:21">
      <c r="S4774" s="24"/>
      <c r="T4774" s="24"/>
      <c r="U4774" s="24"/>
    </row>
    <row r="4775" spans="19:21">
      <c r="S4775" s="24"/>
      <c r="T4775" s="24"/>
      <c r="U4775" s="24"/>
    </row>
    <row r="4776" spans="19:21">
      <c r="S4776" s="24"/>
      <c r="T4776" s="24"/>
      <c r="U4776" s="24"/>
    </row>
    <row r="4777" spans="19:21">
      <c r="S4777" s="24"/>
      <c r="T4777" s="24"/>
      <c r="U4777" s="24"/>
    </row>
    <row r="4778" spans="19:21">
      <c r="S4778" s="24"/>
      <c r="T4778" s="24"/>
      <c r="U4778" s="24"/>
    </row>
    <row r="4779" spans="19:21">
      <c r="S4779" s="24"/>
      <c r="T4779" s="24"/>
      <c r="U4779" s="24"/>
    </row>
    <row r="4780" spans="19:21">
      <c r="S4780" s="24"/>
      <c r="T4780" s="24"/>
      <c r="U4780" s="24"/>
    </row>
    <row r="4781" spans="19:21">
      <c r="S4781" s="24"/>
      <c r="T4781" s="24"/>
      <c r="U4781" s="24"/>
    </row>
    <row r="4782" spans="19:21">
      <c r="S4782" s="24"/>
      <c r="T4782" s="24"/>
      <c r="U4782" s="24"/>
    </row>
    <row r="4783" spans="19:21">
      <c r="S4783" s="24"/>
      <c r="T4783" s="24"/>
      <c r="U4783" s="24"/>
    </row>
    <row r="4784" spans="19:21">
      <c r="S4784" s="24"/>
      <c r="T4784" s="24"/>
      <c r="U4784" s="24"/>
    </row>
    <row r="4785" spans="19:21">
      <c r="S4785" s="24"/>
      <c r="T4785" s="24"/>
      <c r="U4785" s="24"/>
    </row>
    <row r="4786" spans="19:21">
      <c r="S4786" s="24"/>
      <c r="T4786" s="24"/>
      <c r="U4786" s="24"/>
    </row>
    <row r="4787" spans="19:21">
      <c r="S4787" s="24"/>
      <c r="T4787" s="24"/>
      <c r="U4787" s="24"/>
    </row>
    <row r="4788" spans="19:21">
      <c r="S4788" s="24"/>
      <c r="T4788" s="24"/>
      <c r="U4788" s="24"/>
    </row>
    <row r="4789" spans="19:21">
      <c r="S4789" s="24"/>
      <c r="T4789" s="24"/>
      <c r="U4789" s="24"/>
    </row>
    <row r="4790" spans="19:21">
      <c r="S4790" s="24"/>
      <c r="T4790" s="24"/>
      <c r="U4790" s="24"/>
    </row>
    <row r="4791" spans="19:21">
      <c r="S4791" s="24"/>
      <c r="T4791" s="24"/>
      <c r="U4791" s="24"/>
    </row>
    <row r="4792" spans="19:21">
      <c r="S4792" s="24"/>
      <c r="T4792" s="24"/>
      <c r="U4792" s="24"/>
    </row>
    <row r="4793" spans="19:21">
      <c r="S4793" s="24"/>
      <c r="T4793" s="24"/>
      <c r="U4793" s="24"/>
    </row>
    <row r="4794" spans="19:21">
      <c r="S4794" s="24"/>
      <c r="T4794" s="24"/>
      <c r="U4794" s="24"/>
    </row>
    <row r="4795" spans="19:21">
      <c r="S4795" s="24"/>
      <c r="T4795" s="24"/>
      <c r="U4795" s="24"/>
    </row>
    <row r="4796" spans="19:21">
      <c r="S4796" s="24"/>
      <c r="T4796" s="24"/>
      <c r="U4796" s="24"/>
    </row>
    <row r="4797" spans="19:21">
      <c r="S4797" s="24"/>
      <c r="T4797" s="24"/>
      <c r="U4797" s="24"/>
    </row>
    <row r="4798" spans="19:21">
      <c r="S4798" s="24"/>
      <c r="T4798" s="24"/>
      <c r="U4798" s="24"/>
    </row>
    <row r="4799" spans="19:21">
      <c r="S4799" s="24"/>
      <c r="T4799" s="24"/>
      <c r="U4799" s="24"/>
    </row>
    <row r="4800" spans="19:21">
      <c r="S4800" s="24"/>
      <c r="T4800" s="24"/>
      <c r="U4800" s="24"/>
    </row>
    <row r="4801" spans="19:21">
      <c r="S4801" s="24"/>
      <c r="T4801" s="24"/>
      <c r="U4801" s="24"/>
    </row>
    <row r="4802" spans="19:21">
      <c r="S4802" s="24"/>
      <c r="T4802" s="24"/>
      <c r="U4802" s="24"/>
    </row>
    <row r="4803" spans="19:21">
      <c r="S4803" s="24"/>
      <c r="T4803" s="24"/>
      <c r="U4803" s="24"/>
    </row>
    <row r="4804" spans="19:21">
      <c r="S4804" s="24"/>
      <c r="T4804" s="24"/>
      <c r="U4804" s="24"/>
    </row>
    <row r="4805" spans="19:21">
      <c r="S4805" s="24"/>
      <c r="T4805" s="24"/>
      <c r="U4805" s="24"/>
    </row>
    <row r="4806" spans="19:21">
      <c r="S4806" s="24"/>
      <c r="T4806" s="24"/>
      <c r="U4806" s="24"/>
    </row>
    <row r="4807" spans="19:21">
      <c r="S4807" s="24"/>
      <c r="T4807" s="24"/>
      <c r="U4807" s="24"/>
    </row>
    <row r="4808" spans="19:21">
      <c r="S4808" s="24"/>
      <c r="T4808" s="24"/>
      <c r="U4808" s="24"/>
    </row>
    <row r="4809" spans="19:21">
      <c r="S4809" s="24"/>
      <c r="T4809" s="24"/>
      <c r="U4809" s="24"/>
    </row>
    <row r="4810" spans="19:21">
      <c r="S4810" s="24"/>
      <c r="T4810" s="24"/>
      <c r="U4810" s="24"/>
    </row>
    <row r="4811" spans="19:21">
      <c r="S4811" s="24"/>
      <c r="T4811" s="24"/>
      <c r="U4811" s="24"/>
    </row>
    <row r="4812" spans="19:21">
      <c r="S4812" s="24"/>
      <c r="T4812" s="24"/>
      <c r="U4812" s="24"/>
    </row>
    <row r="4813" spans="19:21">
      <c r="S4813" s="24"/>
      <c r="T4813" s="24"/>
      <c r="U4813" s="24"/>
    </row>
    <row r="4814" spans="19:21">
      <c r="S4814" s="24"/>
      <c r="T4814" s="24"/>
      <c r="U4814" s="24"/>
    </row>
    <row r="4815" spans="19:21">
      <c r="S4815" s="24"/>
      <c r="T4815" s="24"/>
      <c r="U4815" s="24"/>
    </row>
    <row r="4816" spans="19:21">
      <c r="S4816" s="24"/>
      <c r="T4816" s="24"/>
      <c r="U4816" s="24"/>
    </row>
    <row r="4817" spans="19:21">
      <c r="S4817" s="24"/>
      <c r="T4817" s="24"/>
      <c r="U4817" s="24"/>
    </row>
    <row r="4818" spans="19:21">
      <c r="S4818" s="24"/>
      <c r="T4818" s="24"/>
      <c r="U4818" s="24"/>
    </row>
    <row r="4819" spans="19:21">
      <c r="S4819" s="24"/>
      <c r="T4819" s="24"/>
      <c r="U4819" s="24"/>
    </row>
    <row r="4820" spans="19:21">
      <c r="S4820" s="24"/>
      <c r="T4820" s="24"/>
      <c r="U4820" s="24"/>
    </row>
    <row r="4821" spans="19:21">
      <c r="S4821" s="24"/>
      <c r="T4821" s="24"/>
      <c r="U4821" s="24"/>
    </row>
    <row r="4822" spans="19:21">
      <c r="S4822" s="24"/>
      <c r="T4822" s="24"/>
      <c r="U4822" s="24"/>
    </row>
    <row r="4823" spans="19:21">
      <c r="S4823" s="24"/>
      <c r="T4823" s="24"/>
      <c r="U4823" s="24"/>
    </row>
    <row r="4824" spans="19:21">
      <c r="S4824" s="24"/>
      <c r="T4824" s="24"/>
      <c r="U4824" s="24"/>
    </row>
    <row r="4825" spans="19:21">
      <c r="S4825" s="24"/>
      <c r="T4825" s="24"/>
      <c r="U4825" s="24"/>
    </row>
    <row r="4826" spans="19:21">
      <c r="S4826" s="24"/>
      <c r="T4826" s="24"/>
      <c r="U4826" s="24"/>
    </row>
    <row r="4827" spans="19:21">
      <c r="S4827" s="24"/>
      <c r="T4827" s="24"/>
      <c r="U4827" s="24"/>
    </row>
    <row r="4828" spans="19:21">
      <c r="S4828" s="24"/>
      <c r="T4828" s="24"/>
      <c r="U4828" s="24"/>
    </row>
    <row r="4829" spans="19:21">
      <c r="S4829" s="24"/>
      <c r="T4829" s="24"/>
      <c r="U4829" s="24"/>
    </row>
    <row r="4830" spans="19:21">
      <c r="S4830" s="24"/>
      <c r="T4830" s="24"/>
      <c r="U4830" s="24"/>
    </row>
    <row r="4831" spans="19:21">
      <c r="S4831" s="24"/>
      <c r="T4831" s="24"/>
      <c r="U4831" s="24"/>
    </row>
    <row r="4832" spans="19:21">
      <c r="S4832" s="24"/>
      <c r="T4832" s="24"/>
      <c r="U4832" s="24"/>
    </row>
    <row r="4833" spans="19:21">
      <c r="S4833" s="24"/>
      <c r="T4833" s="24"/>
      <c r="U4833" s="24"/>
    </row>
    <row r="4834" spans="19:21">
      <c r="S4834" s="24"/>
      <c r="T4834" s="24"/>
      <c r="U4834" s="24"/>
    </row>
    <row r="4835" spans="19:21">
      <c r="S4835" s="24"/>
      <c r="T4835" s="24"/>
      <c r="U4835" s="24"/>
    </row>
    <row r="4836" spans="19:21">
      <c r="S4836" s="24"/>
      <c r="T4836" s="24"/>
      <c r="U4836" s="24"/>
    </row>
    <row r="4837" spans="19:21">
      <c r="S4837" s="24"/>
      <c r="T4837" s="24"/>
      <c r="U4837" s="24"/>
    </row>
    <row r="4838" spans="19:21">
      <c r="S4838" s="24"/>
      <c r="T4838" s="24"/>
      <c r="U4838" s="24"/>
    </row>
    <row r="4839" spans="19:21">
      <c r="S4839" s="24"/>
      <c r="T4839" s="24"/>
      <c r="U4839" s="24"/>
    </row>
    <row r="4840" spans="19:21">
      <c r="S4840" s="24"/>
      <c r="T4840" s="24"/>
      <c r="U4840" s="24"/>
    </row>
    <row r="4841" spans="19:21">
      <c r="S4841" s="24"/>
      <c r="T4841" s="24"/>
      <c r="U4841" s="24"/>
    </row>
    <row r="4842" spans="19:21">
      <c r="S4842" s="24"/>
      <c r="T4842" s="24"/>
      <c r="U4842" s="24"/>
    </row>
    <row r="4843" spans="19:21">
      <c r="S4843" s="24"/>
      <c r="T4843" s="24"/>
      <c r="U4843" s="24"/>
    </row>
    <row r="4844" spans="19:21">
      <c r="S4844" s="24"/>
      <c r="T4844" s="24"/>
      <c r="U4844" s="24"/>
    </row>
    <row r="4845" spans="19:21">
      <c r="S4845" s="24"/>
      <c r="T4845" s="24"/>
      <c r="U4845" s="24"/>
    </row>
    <row r="4846" spans="19:21">
      <c r="S4846" s="24"/>
      <c r="T4846" s="24"/>
      <c r="U4846" s="24"/>
    </row>
    <row r="4847" spans="19:21">
      <c r="S4847" s="24"/>
      <c r="T4847" s="24"/>
      <c r="U4847" s="24"/>
    </row>
    <row r="4848" spans="19:21">
      <c r="S4848" s="24"/>
      <c r="T4848" s="24"/>
      <c r="U4848" s="24"/>
    </row>
    <row r="4849" spans="19:21">
      <c r="S4849" s="24"/>
      <c r="T4849" s="24"/>
      <c r="U4849" s="24"/>
    </row>
    <row r="4850" spans="19:21">
      <c r="S4850" s="24"/>
      <c r="T4850" s="24"/>
      <c r="U4850" s="24"/>
    </row>
    <row r="4851" spans="19:21">
      <c r="S4851" s="24"/>
      <c r="T4851" s="24"/>
      <c r="U4851" s="24"/>
    </row>
    <row r="4852" spans="19:21">
      <c r="S4852" s="24"/>
      <c r="T4852" s="24"/>
      <c r="U4852" s="24"/>
    </row>
    <row r="4853" spans="19:21">
      <c r="S4853" s="24"/>
      <c r="T4853" s="24"/>
      <c r="U4853" s="24"/>
    </row>
    <row r="4854" spans="19:21">
      <c r="S4854" s="24"/>
      <c r="T4854" s="24"/>
      <c r="U4854" s="24"/>
    </row>
    <row r="4855" spans="19:21">
      <c r="S4855" s="24"/>
      <c r="T4855" s="24"/>
      <c r="U4855" s="24"/>
    </row>
    <row r="4856" spans="19:21">
      <c r="S4856" s="24"/>
      <c r="T4856" s="24"/>
      <c r="U4856" s="24"/>
    </row>
    <row r="4857" spans="19:21">
      <c r="S4857" s="24"/>
      <c r="T4857" s="24"/>
      <c r="U4857" s="24"/>
    </row>
    <row r="4858" spans="19:21">
      <c r="S4858" s="24"/>
      <c r="T4858" s="24"/>
      <c r="U4858" s="24"/>
    </row>
    <row r="4859" spans="19:21">
      <c r="S4859" s="24"/>
      <c r="T4859" s="24"/>
      <c r="U4859" s="24"/>
    </row>
    <row r="4860" spans="19:21">
      <c r="S4860" s="24"/>
      <c r="T4860" s="24"/>
      <c r="U4860" s="24"/>
    </row>
    <row r="4861" spans="19:21">
      <c r="S4861" s="24"/>
      <c r="T4861" s="24"/>
      <c r="U4861" s="24"/>
    </row>
    <row r="4862" spans="19:21">
      <c r="S4862" s="24"/>
      <c r="T4862" s="24"/>
      <c r="U4862" s="24"/>
    </row>
    <row r="4863" spans="19:21">
      <c r="S4863" s="24"/>
      <c r="T4863" s="24"/>
      <c r="U4863" s="24"/>
    </row>
    <row r="4864" spans="19:21">
      <c r="S4864" s="24"/>
      <c r="T4864" s="24"/>
      <c r="U4864" s="24"/>
    </row>
    <row r="4865" spans="19:21">
      <c r="S4865" s="24"/>
      <c r="T4865" s="24"/>
      <c r="U4865" s="24"/>
    </row>
    <row r="4866" spans="19:21">
      <c r="S4866" s="24"/>
      <c r="T4866" s="24"/>
      <c r="U4866" s="24"/>
    </row>
    <row r="4867" spans="19:21">
      <c r="S4867" s="24"/>
      <c r="T4867" s="24"/>
      <c r="U4867" s="24"/>
    </row>
    <row r="4868" spans="19:21">
      <c r="S4868" s="24"/>
      <c r="T4868" s="24"/>
      <c r="U4868" s="24"/>
    </row>
    <row r="4869" spans="19:21">
      <c r="S4869" s="24"/>
      <c r="T4869" s="24"/>
      <c r="U4869" s="24"/>
    </row>
    <row r="4870" spans="19:21">
      <c r="S4870" s="24"/>
      <c r="T4870" s="24"/>
      <c r="U4870" s="24"/>
    </row>
    <row r="4871" spans="19:21">
      <c r="S4871" s="24"/>
      <c r="T4871" s="24"/>
      <c r="U4871" s="24"/>
    </row>
    <row r="4872" spans="19:21">
      <c r="S4872" s="24"/>
      <c r="T4872" s="24"/>
      <c r="U4872" s="24"/>
    </row>
    <row r="4873" spans="19:21">
      <c r="S4873" s="24"/>
      <c r="T4873" s="24"/>
      <c r="U4873" s="24"/>
    </row>
    <row r="4874" spans="19:21">
      <c r="S4874" s="24"/>
      <c r="T4874" s="24"/>
      <c r="U4874" s="24"/>
    </row>
    <row r="4875" spans="19:21">
      <c r="S4875" s="24"/>
      <c r="T4875" s="24"/>
      <c r="U4875" s="24"/>
    </row>
    <row r="4876" spans="19:21">
      <c r="S4876" s="24"/>
      <c r="T4876" s="24"/>
      <c r="U4876" s="24"/>
    </row>
    <row r="4877" spans="19:21">
      <c r="S4877" s="24"/>
      <c r="T4877" s="24"/>
      <c r="U4877" s="24"/>
    </row>
    <row r="4878" spans="19:21">
      <c r="S4878" s="24"/>
      <c r="T4878" s="24"/>
      <c r="U4878" s="24"/>
    </row>
    <row r="4879" spans="19:21">
      <c r="S4879" s="24"/>
      <c r="T4879" s="24"/>
      <c r="U4879" s="24"/>
    </row>
    <row r="4880" spans="19:21">
      <c r="S4880" s="24"/>
      <c r="T4880" s="24"/>
      <c r="U4880" s="24"/>
    </row>
    <row r="4881" spans="19:21">
      <c r="S4881" s="24"/>
      <c r="T4881" s="24"/>
      <c r="U4881" s="24"/>
    </row>
    <row r="4882" spans="19:21">
      <c r="S4882" s="24"/>
      <c r="T4882" s="24"/>
      <c r="U4882" s="24"/>
    </row>
    <row r="4883" spans="19:21">
      <c r="S4883" s="24"/>
      <c r="T4883" s="24"/>
      <c r="U4883" s="24"/>
    </row>
    <row r="4884" spans="19:21">
      <c r="S4884" s="24"/>
      <c r="T4884" s="24"/>
      <c r="U4884" s="24"/>
    </row>
    <row r="4885" spans="19:21">
      <c r="S4885" s="24"/>
      <c r="T4885" s="24"/>
      <c r="U4885" s="24"/>
    </row>
    <row r="4886" spans="19:21">
      <c r="S4886" s="24"/>
      <c r="T4886" s="24"/>
      <c r="U4886" s="24"/>
    </row>
    <row r="4887" spans="19:21">
      <c r="S4887" s="24"/>
      <c r="T4887" s="24"/>
      <c r="U4887" s="24"/>
    </row>
    <row r="4888" spans="19:21">
      <c r="S4888" s="24"/>
      <c r="T4888" s="24"/>
      <c r="U4888" s="24"/>
    </row>
    <row r="4889" spans="19:21">
      <c r="S4889" s="24"/>
      <c r="T4889" s="24"/>
      <c r="U4889" s="24"/>
    </row>
    <row r="4890" spans="19:21">
      <c r="S4890" s="24"/>
      <c r="T4890" s="24"/>
      <c r="U4890" s="24"/>
    </row>
    <row r="4891" spans="19:21">
      <c r="S4891" s="24"/>
      <c r="T4891" s="24"/>
      <c r="U4891" s="24"/>
    </row>
    <row r="4892" spans="19:21">
      <c r="S4892" s="24"/>
      <c r="T4892" s="24"/>
      <c r="U4892" s="24"/>
    </row>
    <row r="4893" spans="19:21">
      <c r="S4893" s="24"/>
      <c r="T4893" s="24"/>
      <c r="U4893" s="24"/>
    </row>
    <row r="4894" spans="19:21">
      <c r="S4894" s="24"/>
      <c r="T4894" s="24"/>
      <c r="U4894" s="24"/>
    </row>
    <row r="4895" spans="19:21">
      <c r="S4895" s="24"/>
      <c r="T4895" s="24"/>
      <c r="U4895" s="24"/>
    </row>
    <row r="4896" spans="19:21">
      <c r="S4896" s="24"/>
      <c r="T4896" s="24"/>
      <c r="U4896" s="24"/>
    </row>
    <row r="4897" spans="19:21">
      <c r="S4897" s="24"/>
      <c r="T4897" s="24"/>
      <c r="U4897" s="24"/>
    </row>
    <row r="4898" spans="19:21">
      <c r="S4898" s="24"/>
      <c r="T4898" s="24"/>
      <c r="U4898" s="24"/>
    </row>
    <row r="4899" spans="19:21">
      <c r="S4899" s="24"/>
      <c r="T4899" s="24"/>
      <c r="U4899" s="24"/>
    </row>
    <row r="4900" spans="19:21">
      <c r="S4900" s="24"/>
      <c r="T4900" s="24"/>
      <c r="U4900" s="24"/>
    </row>
    <row r="4901" spans="19:21">
      <c r="S4901" s="24"/>
      <c r="T4901" s="24"/>
      <c r="U4901" s="24"/>
    </row>
    <row r="4902" spans="19:21">
      <c r="S4902" s="24"/>
      <c r="T4902" s="24"/>
      <c r="U4902" s="24"/>
    </row>
    <row r="4903" spans="19:21">
      <c r="S4903" s="24"/>
      <c r="T4903" s="24"/>
      <c r="U4903" s="24"/>
    </row>
    <row r="4904" spans="19:21">
      <c r="S4904" s="24"/>
      <c r="T4904" s="24"/>
      <c r="U4904" s="24"/>
    </row>
    <row r="4905" spans="19:21">
      <c r="S4905" s="24"/>
      <c r="T4905" s="24"/>
      <c r="U4905" s="24"/>
    </row>
    <row r="4906" spans="19:21">
      <c r="S4906" s="24"/>
      <c r="T4906" s="24"/>
      <c r="U4906" s="24"/>
    </row>
    <row r="4907" spans="19:21">
      <c r="S4907" s="24"/>
      <c r="T4907" s="24"/>
      <c r="U4907" s="24"/>
    </row>
    <row r="4908" spans="19:21">
      <c r="S4908" s="24"/>
      <c r="T4908" s="24"/>
      <c r="U4908" s="24"/>
    </row>
    <row r="4909" spans="19:21">
      <c r="S4909" s="24"/>
      <c r="T4909" s="24"/>
      <c r="U4909" s="24"/>
    </row>
    <row r="4910" spans="19:21">
      <c r="S4910" s="24"/>
      <c r="T4910" s="24"/>
      <c r="U4910" s="24"/>
    </row>
    <row r="4911" spans="19:21">
      <c r="S4911" s="24"/>
      <c r="T4911" s="24"/>
      <c r="U4911" s="24"/>
    </row>
    <row r="4912" spans="19:21">
      <c r="S4912" s="24"/>
      <c r="T4912" s="24"/>
      <c r="U4912" s="24"/>
    </row>
    <row r="4913" spans="19:21">
      <c r="S4913" s="24"/>
      <c r="T4913" s="24"/>
      <c r="U4913" s="24"/>
    </row>
    <row r="4914" spans="19:21">
      <c r="S4914" s="24"/>
      <c r="T4914" s="24"/>
      <c r="U4914" s="24"/>
    </row>
    <row r="4915" spans="19:21">
      <c r="S4915" s="24"/>
      <c r="T4915" s="24"/>
      <c r="U4915" s="24"/>
    </row>
    <row r="4916" spans="19:21">
      <c r="S4916" s="24"/>
      <c r="T4916" s="24"/>
      <c r="U4916" s="24"/>
    </row>
    <row r="4917" spans="19:21">
      <c r="S4917" s="24"/>
      <c r="T4917" s="24"/>
      <c r="U4917" s="24"/>
    </row>
    <row r="4918" spans="19:21">
      <c r="S4918" s="24"/>
      <c r="T4918" s="24"/>
      <c r="U4918" s="24"/>
    </row>
    <row r="4919" spans="19:21">
      <c r="S4919" s="24"/>
      <c r="T4919" s="24"/>
      <c r="U4919" s="24"/>
    </row>
    <row r="4920" spans="19:21">
      <c r="S4920" s="24"/>
      <c r="T4920" s="24"/>
      <c r="U4920" s="24"/>
    </row>
    <row r="4921" spans="19:21">
      <c r="S4921" s="24"/>
      <c r="T4921" s="24"/>
      <c r="U4921" s="24"/>
    </row>
    <row r="4922" spans="19:21">
      <c r="S4922" s="24"/>
      <c r="T4922" s="24"/>
      <c r="U4922" s="24"/>
    </row>
    <row r="4923" spans="19:21">
      <c r="S4923" s="24"/>
      <c r="T4923" s="24"/>
      <c r="U4923" s="24"/>
    </row>
    <row r="4924" spans="19:21">
      <c r="S4924" s="24"/>
      <c r="T4924" s="24"/>
      <c r="U4924" s="24"/>
    </row>
    <row r="4925" spans="19:21">
      <c r="S4925" s="24"/>
      <c r="T4925" s="24"/>
      <c r="U4925" s="24"/>
    </row>
    <row r="4926" spans="19:21">
      <c r="S4926" s="24"/>
      <c r="T4926" s="24"/>
      <c r="U4926" s="24"/>
    </row>
    <row r="4927" spans="19:21">
      <c r="S4927" s="24"/>
      <c r="T4927" s="24"/>
      <c r="U4927" s="24"/>
    </row>
    <row r="4928" spans="19:21">
      <c r="S4928" s="24"/>
      <c r="T4928" s="24"/>
      <c r="U4928" s="24"/>
    </row>
    <row r="4929" spans="19:21">
      <c r="S4929" s="24"/>
      <c r="T4929" s="24"/>
      <c r="U4929" s="24"/>
    </row>
    <row r="4930" spans="19:21">
      <c r="S4930" s="24"/>
      <c r="T4930" s="24"/>
      <c r="U4930" s="24"/>
    </row>
    <row r="4931" spans="19:21">
      <c r="S4931" s="24"/>
      <c r="T4931" s="24"/>
      <c r="U4931" s="24"/>
    </row>
    <row r="4932" spans="19:21">
      <c r="S4932" s="24"/>
      <c r="T4932" s="24"/>
      <c r="U4932" s="24"/>
    </row>
    <row r="4933" spans="19:21">
      <c r="S4933" s="24"/>
      <c r="T4933" s="24"/>
      <c r="U4933" s="24"/>
    </row>
    <row r="4934" spans="19:21">
      <c r="S4934" s="24"/>
      <c r="T4934" s="24"/>
      <c r="U4934" s="24"/>
    </row>
    <row r="4935" spans="19:21">
      <c r="S4935" s="24"/>
      <c r="T4935" s="24"/>
      <c r="U4935" s="24"/>
    </row>
    <row r="4936" spans="19:21">
      <c r="S4936" s="24"/>
      <c r="T4936" s="24"/>
      <c r="U4936" s="24"/>
    </row>
    <row r="4937" spans="19:21">
      <c r="S4937" s="24"/>
      <c r="T4937" s="24"/>
      <c r="U4937" s="24"/>
    </row>
    <row r="4938" spans="19:21">
      <c r="S4938" s="24"/>
      <c r="T4938" s="24"/>
      <c r="U4938" s="24"/>
    </row>
    <row r="4939" spans="19:21">
      <c r="S4939" s="24"/>
      <c r="T4939" s="24"/>
      <c r="U4939" s="24"/>
    </row>
    <row r="4940" spans="19:21">
      <c r="S4940" s="24"/>
      <c r="T4940" s="24"/>
      <c r="U4940" s="24"/>
    </row>
    <row r="4941" spans="19:21">
      <c r="S4941" s="24"/>
      <c r="T4941" s="24"/>
      <c r="U4941" s="24"/>
    </row>
    <row r="4942" spans="19:21">
      <c r="S4942" s="24"/>
      <c r="T4942" s="24"/>
      <c r="U4942" s="24"/>
    </row>
    <row r="4943" spans="19:21">
      <c r="S4943" s="24"/>
      <c r="T4943" s="24"/>
      <c r="U4943" s="24"/>
    </row>
    <row r="4944" spans="19:21">
      <c r="S4944" s="24"/>
      <c r="T4944" s="24"/>
      <c r="U4944" s="24"/>
    </row>
    <row r="4945" spans="19:21">
      <c r="S4945" s="24"/>
      <c r="T4945" s="24"/>
      <c r="U4945" s="24"/>
    </row>
    <row r="4946" spans="19:21">
      <c r="S4946" s="24"/>
      <c r="T4946" s="24"/>
      <c r="U4946" s="24"/>
    </row>
    <row r="4947" spans="19:21">
      <c r="S4947" s="24"/>
      <c r="T4947" s="24"/>
      <c r="U4947" s="24"/>
    </row>
    <row r="4948" spans="19:21">
      <c r="S4948" s="24"/>
      <c r="T4948" s="24"/>
      <c r="U4948" s="24"/>
    </row>
    <row r="4949" spans="19:21">
      <c r="S4949" s="24"/>
      <c r="T4949" s="24"/>
      <c r="U4949" s="24"/>
    </row>
    <row r="4950" spans="19:21">
      <c r="S4950" s="24"/>
      <c r="T4950" s="24"/>
      <c r="U4950" s="24"/>
    </row>
    <row r="4951" spans="19:21">
      <c r="S4951" s="24"/>
      <c r="T4951" s="24"/>
      <c r="U4951" s="24"/>
    </row>
    <row r="4952" spans="19:21">
      <c r="S4952" s="24"/>
      <c r="T4952" s="24"/>
      <c r="U4952" s="24"/>
    </row>
    <row r="4953" spans="19:21">
      <c r="S4953" s="24"/>
      <c r="T4953" s="24"/>
      <c r="U4953" s="24"/>
    </row>
    <row r="4954" spans="19:21">
      <c r="S4954" s="24"/>
      <c r="T4954" s="24"/>
      <c r="U4954" s="24"/>
    </row>
    <row r="4955" spans="19:21">
      <c r="S4955" s="24"/>
      <c r="T4955" s="24"/>
      <c r="U4955" s="24"/>
    </row>
    <row r="4956" spans="19:21">
      <c r="S4956" s="24"/>
      <c r="T4956" s="24"/>
      <c r="U4956" s="24"/>
    </row>
    <row r="4957" spans="19:21">
      <c r="S4957" s="24"/>
      <c r="T4957" s="24"/>
      <c r="U4957" s="24"/>
    </row>
    <row r="4958" spans="19:21">
      <c r="S4958" s="24"/>
      <c r="T4958" s="24"/>
      <c r="U4958" s="24"/>
    </row>
    <row r="4959" spans="19:21">
      <c r="S4959" s="24"/>
      <c r="T4959" s="24"/>
      <c r="U4959" s="24"/>
    </row>
    <row r="4960" spans="19:21">
      <c r="S4960" s="24"/>
      <c r="T4960" s="24"/>
      <c r="U4960" s="24"/>
    </row>
    <row r="4961" spans="19:21">
      <c r="S4961" s="24"/>
      <c r="T4961" s="24"/>
      <c r="U4961" s="24"/>
    </row>
    <row r="4962" spans="19:21">
      <c r="S4962" s="24"/>
      <c r="T4962" s="24"/>
      <c r="U4962" s="24"/>
    </row>
    <row r="4963" spans="19:21">
      <c r="S4963" s="24"/>
      <c r="T4963" s="24"/>
      <c r="U4963" s="24"/>
    </row>
    <row r="4964" spans="19:21">
      <c r="S4964" s="24"/>
      <c r="T4964" s="24"/>
      <c r="U4964" s="24"/>
    </row>
    <row r="4965" spans="19:21">
      <c r="S4965" s="24"/>
      <c r="T4965" s="24"/>
      <c r="U4965" s="24"/>
    </row>
    <row r="4966" spans="19:21">
      <c r="S4966" s="24"/>
      <c r="T4966" s="24"/>
      <c r="U4966" s="24"/>
    </row>
    <row r="4967" spans="19:21">
      <c r="S4967" s="24"/>
      <c r="T4967" s="24"/>
      <c r="U4967" s="24"/>
    </row>
    <row r="4968" spans="19:21">
      <c r="S4968" s="24"/>
      <c r="T4968" s="24"/>
      <c r="U4968" s="24"/>
    </row>
    <row r="4969" spans="19:21">
      <c r="S4969" s="24"/>
      <c r="T4969" s="24"/>
      <c r="U4969" s="24"/>
    </row>
    <row r="4970" spans="19:21">
      <c r="S4970" s="24"/>
      <c r="T4970" s="24"/>
      <c r="U4970" s="24"/>
    </row>
    <row r="4971" spans="19:21">
      <c r="S4971" s="24"/>
      <c r="T4971" s="24"/>
      <c r="U4971" s="24"/>
    </row>
    <row r="4972" spans="19:21">
      <c r="S4972" s="24"/>
      <c r="T4972" s="24"/>
      <c r="U4972" s="24"/>
    </row>
    <row r="4973" spans="19:21">
      <c r="S4973" s="24"/>
      <c r="T4973" s="24"/>
      <c r="U4973" s="24"/>
    </row>
    <row r="4974" spans="19:21">
      <c r="S4974" s="24"/>
      <c r="T4974" s="24"/>
      <c r="U4974" s="24"/>
    </row>
    <row r="4975" spans="19:21">
      <c r="S4975" s="24"/>
      <c r="T4975" s="24"/>
      <c r="U4975" s="24"/>
    </row>
    <row r="4976" spans="19:21">
      <c r="S4976" s="24"/>
      <c r="T4976" s="24"/>
      <c r="U4976" s="24"/>
    </row>
    <row r="4977" spans="19:21">
      <c r="S4977" s="24"/>
      <c r="T4977" s="24"/>
      <c r="U4977" s="24"/>
    </row>
    <row r="4978" spans="19:21">
      <c r="S4978" s="24"/>
      <c r="T4978" s="24"/>
      <c r="U4978" s="24"/>
    </row>
    <row r="4979" spans="19:21">
      <c r="S4979" s="24"/>
      <c r="T4979" s="24"/>
      <c r="U4979" s="24"/>
    </row>
    <row r="4980" spans="19:21">
      <c r="S4980" s="24"/>
      <c r="T4980" s="24"/>
      <c r="U4980" s="24"/>
    </row>
    <row r="4981" spans="19:21">
      <c r="S4981" s="24"/>
      <c r="T4981" s="24"/>
      <c r="U4981" s="24"/>
    </row>
    <row r="4982" spans="19:21">
      <c r="S4982" s="24"/>
      <c r="T4982" s="24"/>
      <c r="U4982" s="24"/>
    </row>
    <row r="4983" spans="19:21">
      <c r="S4983" s="24"/>
      <c r="T4983" s="24"/>
      <c r="U4983" s="24"/>
    </row>
    <row r="4984" spans="19:21">
      <c r="S4984" s="24"/>
      <c r="T4984" s="24"/>
      <c r="U4984" s="24"/>
    </row>
    <row r="4985" spans="19:21">
      <c r="S4985" s="24"/>
      <c r="T4985" s="24"/>
      <c r="U4985" s="24"/>
    </row>
    <row r="4986" spans="19:21">
      <c r="S4986" s="24"/>
      <c r="T4986" s="24"/>
      <c r="U4986" s="24"/>
    </row>
    <row r="4987" spans="19:21">
      <c r="S4987" s="24"/>
      <c r="T4987" s="24"/>
      <c r="U4987" s="24"/>
    </row>
    <row r="4988" spans="19:21">
      <c r="S4988" s="24"/>
      <c r="T4988" s="24"/>
      <c r="U4988" s="24"/>
    </row>
    <row r="4989" spans="19:21">
      <c r="S4989" s="24"/>
      <c r="T4989" s="24"/>
      <c r="U4989" s="24"/>
    </row>
    <row r="4990" spans="19:21">
      <c r="S4990" s="24"/>
      <c r="T4990" s="24"/>
      <c r="U4990" s="24"/>
    </row>
    <row r="4991" spans="19:21">
      <c r="S4991" s="24"/>
      <c r="T4991" s="24"/>
      <c r="U4991" s="24"/>
    </row>
    <row r="4992" spans="19:21">
      <c r="S4992" s="24"/>
      <c r="T4992" s="24"/>
      <c r="U4992" s="24"/>
    </row>
    <row r="4993" spans="19:21">
      <c r="S4993" s="24"/>
      <c r="T4993" s="24"/>
      <c r="U4993" s="24"/>
    </row>
    <row r="4994" spans="19:21">
      <c r="S4994" s="24"/>
      <c r="T4994" s="24"/>
      <c r="U4994" s="24"/>
    </row>
    <row r="4995" spans="19:21">
      <c r="S4995" s="24"/>
      <c r="T4995" s="24"/>
      <c r="U4995" s="24"/>
    </row>
    <row r="4996" spans="19:21">
      <c r="S4996" s="24"/>
      <c r="T4996" s="24"/>
      <c r="U4996" s="24"/>
    </row>
    <row r="4997" spans="19:21">
      <c r="S4997" s="24"/>
      <c r="T4997" s="24"/>
      <c r="U4997" s="24"/>
    </row>
    <row r="4998" spans="19:21">
      <c r="S4998" s="24"/>
      <c r="T4998" s="24"/>
      <c r="U4998" s="24"/>
    </row>
    <row r="4999" spans="19:21">
      <c r="S4999" s="24"/>
      <c r="T4999" s="24"/>
      <c r="U4999" s="24"/>
    </row>
    <row r="5000" spans="19:21">
      <c r="S5000" s="24"/>
      <c r="T5000" s="24"/>
      <c r="U5000" s="24"/>
    </row>
    <row r="5001" spans="19:21">
      <c r="S5001" s="24"/>
      <c r="T5001" s="24"/>
      <c r="U5001" s="24"/>
    </row>
    <row r="5002" spans="19:21">
      <c r="S5002" s="24"/>
      <c r="T5002" s="24"/>
      <c r="U5002" s="24"/>
    </row>
    <row r="5003" spans="19:21">
      <c r="S5003" s="24"/>
      <c r="T5003" s="24"/>
      <c r="U5003" s="24"/>
    </row>
    <row r="5004" spans="19:21">
      <c r="S5004" s="24"/>
      <c r="T5004" s="24"/>
      <c r="U5004" s="24"/>
    </row>
    <row r="5005" spans="19:21">
      <c r="S5005" s="24"/>
      <c r="T5005" s="24"/>
      <c r="U5005" s="24"/>
    </row>
    <row r="5006" spans="19:21">
      <c r="S5006" s="24"/>
      <c r="T5006" s="24"/>
      <c r="U5006" s="24"/>
    </row>
    <row r="5007" spans="19:21">
      <c r="S5007" s="24"/>
      <c r="T5007" s="24"/>
      <c r="U5007" s="24"/>
    </row>
    <row r="5008" spans="19:21">
      <c r="S5008" s="24"/>
      <c r="T5008" s="24"/>
      <c r="U5008" s="24"/>
    </row>
    <row r="5009" spans="19:21">
      <c r="S5009" s="24"/>
      <c r="T5009" s="24"/>
      <c r="U5009" s="24"/>
    </row>
    <row r="5010" spans="19:21">
      <c r="S5010" s="24"/>
      <c r="T5010" s="24"/>
      <c r="U5010" s="24"/>
    </row>
    <row r="5011" spans="19:21">
      <c r="S5011" s="24"/>
      <c r="T5011" s="24"/>
      <c r="U5011" s="24"/>
    </row>
    <row r="5012" spans="19:21">
      <c r="S5012" s="24"/>
      <c r="T5012" s="24"/>
      <c r="U5012" s="24"/>
    </row>
    <row r="5013" spans="19:21">
      <c r="S5013" s="24"/>
      <c r="T5013" s="24"/>
      <c r="U5013" s="24"/>
    </row>
    <row r="5014" spans="19:21">
      <c r="S5014" s="24"/>
      <c r="T5014" s="24"/>
      <c r="U5014" s="24"/>
    </row>
    <row r="5015" spans="19:21">
      <c r="S5015" s="24"/>
      <c r="T5015" s="24"/>
      <c r="U5015" s="24"/>
    </row>
    <row r="5016" spans="19:21">
      <c r="S5016" s="24"/>
      <c r="T5016" s="24"/>
      <c r="U5016" s="24"/>
    </row>
    <row r="5017" spans="19:21">
      <c r="S5017" s="24"/>
      <c r="T5017" s="24"/>
      <c r="U5017" s="24"/>
    </row>
    <row r="5018" spans="19:21">
      <c r="S5018" s="24"/>
      <c r="T5018" s="24"/>
      <c r="U5018" s="24"/>
    </row>
    <row r="5019" spans="19:21">
      <c r="S5019" s="24"/>
      <c r="T5019" s="24"/>
      <c r="U5019" s="24"/>
    </row>
    <row r="5020" spans="19:21">
      <c r="S5020" s="24"/>
      <c r="T5020" s="24"/>
      <c r="U5020" s="24"/>
    </row>
    <row r="5021" spans="19:21">
      <c r="S5021" s="24"/>
      <c r="T5021" s="24"/>
      <c r="U5021" s="24"/>
    </row>
    <row r="5022" spans="19:21">
      <c r="S5022" s="24"/>
      <c r="T5022" s="24"/>
      <c r="U5022" s="24"/>
    </row>
    <row r="5023" spans="19:21">
      <c r="S5023" s="24"/>
      <c r="T5023" s="24"/>
      <c r="U5023" s="24"/>
    </row>
    <row r="5024" spans="19:21">
      <c r="S5024" s="24"/>
      <c r="T5024" s="24"/>
      <c r="U5024" s="24"/>
    </row>
    <row r="5025" spans="19:21">
      <c r="S5025" s="24"/>
      <c r="T5025" s="24"/>
      <c r="U5025" s="24"/>
    </row>
    <row r="5026" spans="19:21">
      <c r="S5026" s="24"/>
      <c r="T5026" s="24"/>
      <c r="U5026" s="24"/>
    </row>
    <row r="5027" spans="19:21">
      <c r="S5027" s="24"/>
      <c r="T5027" s="24"/>
      <c r="U5027" s="24"/>
    </row>
    <row r="5028" spans="19:21">
      <c r="S5028" s="24"/>
      <c r="T5028" s="24"/>
      <c r="U5028" s="24"/>
    </row>
    <row r="5029" spans="19:21">
      <c r="S5029" s="24"/>
      <c r="T5029" s="24"/>
      <c r="U5029" s="24"/>
    </row>
    <row r="5030" spans="19:21">
      <c r="S5030" s="24"/>
      <c r="T5030" s="24"/>
      <c r="U5030" s="24"/>
    </row>
    <row r="5031" spans="19:21">
      <c r="S5031" s="24"/>
      <c r="T5031" s="24"/>
      <c r="U5031" s="24"/>
    </row>
    <row r="5032" spans="19:21">
      <c r="S5032" s="24"/>
      <c r="T5032" s="24"/>
      <c r="U5032" s="24"/>
    </row>
    <row r="5033" spans="19:21">
      <c r="S5033" s="24"/>
      <c r="T5033" s="24"/>
      <c r="U5033" s="24"/>
    </row>
    <row r="5034" spans="19:21">
      <c r="S5034" s="24"/>
      <c r="T5034" s="24"/>
      <c r="U5034" s="24"/>
    </row>
    <row r="5035" spans="19:21">
      <c r="S5035" s="24"/>
      <c r="T5035" s="24"/>
      <c r="U5035" s="24"/>
    </row>
    <row r="5036" spans="19:21">
      <c r="S5036" s="24"/>
      <c r="T5036" s="24"/>
      <c r="U5036" s="24"/>
    </row>
    <row r="5037" spans="19:21">
      <c r="S5037" s="24"/>
      <c r="T5037" s="24"/>
      <c r="U5037" s="24"/>
    </row>
    <row r="5038" spans="19:21">
      <c r="S5038" s="24"/>
      <c r="T5038" s="24"/>
      <c r="U5038" s="24"/>
    </row>
    <row r="5039" spans="19:21">
      <c r="S5039" s="24"/>
      <c r="T5039" s="24"/>
      <c r="U5039" s="24"/>
    </row>
    <row r="5040" spans="19:21">
      <c r="S5040" s="24"/>
      <c r="T5040" s="24"/>
      <c r="U5040" s="24"/>
    </row>
    <row r="5041" spans="19:21">
      <c r="S5041" s="24"/>
      <c r="T5041" s="24"/>
      <c r="U5041" s="24"/>
    </row>
    <row r="5042" spans="19:21">
      <c r="S5042" s="24"/>
      <c r="T5042" s="24"/>
      <c r="U5042" s="24"/>
    </row>
    <row r="5043" spans="19:21">
      <c r="S5043" s="24"/>
      <c r="T5043" s="24"/>
      <c r="U5043" s="24"/>
    </row>
    <row r="5044" spans="19:21">
      <c r="S5044" s="24"/>
      <c r="T5044" s="24"/>
      <c r="U5044" s="24"/>
    </row>
    <row r="5045" spans="19:21">
      <c r="S5045" s="24"/>
      <c r="T5045" s="24"/>
      <c r="U5045" s="24"/>
    </row>
    <row r="5046" spans="19:21">
      <c r="S5046" s="24"/>
      <c r="T5046" s="24"/>
      <c r="U5046" s="24"/>
    </row>
    <row r="5047" spans="19:21">
      <c r="S5047" s="24"/>
      <c r="T5047" s="24"/>
      <c r="U5047" s="24"/>
    </row>
    <row r="5048" spans="19:21">
      <c r="S5048" s="24"/>
      <c r="T5048" s="24"/>
      <c r="U5048" s="24"/>
    </row>
    <row r="5049" spans="19:21">
      <c r="S5049" s="24"/>
      <c r="T5049" s="24"/>
      <c r="U5049" s="24"/>
    </row>
    <row r="5050" spans="19:21">
      <c r="S5050" s="24"/>
      <c r="T5050" s="24"/>
      <c r="U5050" s="24"/>
    </row>
    <row r="5051" spans="19:21">
      <c r="S5051" s="24"/>
      <c r="T5051" s="24"/>
      <c r="U5051" s="24"/>
    </row>
    <row r="5052" spans="19:21">
      <c r="S5052" s="24"/>
      <c r="T5052" s="24"/>
      <c r="U5052" s="24"/>
    </row>
    <row r="5053" spans="19:21">
      <c r="S5053" s="24"/>
      <c r="T5053" s="24"/>
      <c r="U5053" s="24"/>
    </row>
    <row r="5054" spans="19:21">
      <c r="S5054" s="24"/>
      <c r="T5054" s="24"/>
      <c r="U5054" s="24"/>
    </row>
    <row r="5055" spans="19:21">
      <c r="S5055" s="24"/>
      <c r="T5055" s="24"/>
      <c r="U5055" s="24"/>
    </row>
    <row r="5056" spans="19:21">
      <c r="S5056" s="24"/>
      <c r="T5056" s="24"/>
      <c r="U5056" s="24"/>
    </row>
    <row r="5057" spans="19:21">
      <c r="S5057" s="24"/>
      <c r="T5057" s="24"/>
      <c r="U5057" s="24"/>
    </row>
    <row r="5058" spans="19:21">
      <c r="S5058" s="24"/>
      <c r="T5058" s="24"/>
      <c r="U5058" s="24"/>
    </row>
    <row r="5059" spans="19:21">
      <c r="S5059" s="24"/>
      <c r="T5059" s="24"/>
      <c r="U5059" s="24"/>
    </row>
    <row r="5060" spans="19:21">
      <c r="S5060" s="24"/>
      <c r="T5060" s="24"/>
      <c r="U5060" s="24"/>
    </row>
    <row r="5061" spans="19:21">
      <c r="S5061" s="24"/>
      <c r="T5061" s="24"/>
      <c r="U5061" s="24"/>
    </row>
    <row r="5062" spans="19:21">
      <c r="S5062" s="24"/>
      <c r="T5062" s="24"/>
      <c r="U5062" s="24"/>
    </row>
    <row r="5063" spans="19:21">
      <c r="S5063" s="24"/>
      <c r="T5063" s="24"/>
      <c r="U5063" s="24"/>
    </row>
    <row r="5064" spans="19:21">
      <c r="S5064" s="24"/>
      <c r="T5064" s="24"/>
      <c r="U5064" s="24"/>
    </row>
    <row r="5065" spans="19:21">
      <c r="S5065" s="24"/>
      <c r="T5065" s="24"/>
      <c r="U5065" s="24"/>
    </row>
    <row r="5066" spans="19:21">
      <c r="S5066" s="24"/>
      <c r="T5066" s="24"/>
      <c r="U5066" s="24"/>
    </row>
    <row r="5067" spans="19:21">
      <c r="S5067" s="24"/>
      <c r="T5067" s="24"/>
      <c r="U5067" s="24"/>
    </row>
    <row r="5068" spans="19:21">
      <c r="S5068" s="24"/>
      <c r="T5068" s="24"/>
      <c r="U5068" s="24"/>
    </row>
    <row r="5069" spans="19:21">
      <c r="S5069" s="24"/>
      <c r="T5069" s="24"/>
      <c r="U5069" s="24"/>
    </row>
    <row r="5070" spans="19:21">
      <c r="S5070" s="24"/>
      <c r="T5070" s="24"/>
      <c r="U5070" s="24"/>
    </row>
    <row r="5071" spans="19:21">
      <c r="S5071" s="24"/>
      <c r="T5071" s="24"/>
      <c r="U5071" s="24"/>
    </row>
    <row r="5072" spans="19:21">
      <c r="S5072" s="24"/>
      <c r="T5072" s="24"/>
      <c r="U5072" s="24"/>
    </row>
    <row r="5073" spans="19:21">
      <c r="S5073" s="24"/>
      <c r="T5073" s="24"/>
      <c r="U5073" s="24"/>
    </row>
    <row r="5074" spans="19:21">
      <c r="S5074" s="24"/>
      <c r="T5074" s="24"/>
      <c r="U5074" s="24"/>
    </row>
    <row r="5075" spans="19:21">
      <c r="S5075" s="24"/>
      <c r="T5075" s="24"/>
      <c r="U5075" s="24"/>
    </row>
    <row r="5076" spans="19:21">
      <c r="S5076" s="24"/>
      <c r="T5076" s="24"/>
      <c r="U5076" s="24"/>
    </row>
    <row r="5077" spans="19:21">
      <c r="S5077" s="24"/>
      <c r="T5077" s="24"/>
      <c r="U5077" s="24"/>
    </row>
    <row r="5078" spans="19:21">
      <c r="S5078" s="24"/>
      <c r="T5078" s="24"/>
      <c r="U5078" s="24"/>
    </row>
    <row r="5079" spans="19:21">
      <c r="S5079" s="24"/>
      <c r="T5079" s="24"/>
      <c r="U5079" s="24"/>
    </row>
    <row r="5080" spans="19:21">
      <c r="S5080" s="24"/>
      <c r="T5080" s="24"/>
      <c r="U5080" s="24"/>
    </row>
    <row r="5081" spans="19:21">
      <c r="S5081" s="24"/>
      <c r="T5081" s="24"/>
      <c r="U5081" s="24"/>
    </row>
    <row r="5082" spans="19:21">
      <c r="S5082" s="24"/>
      <c r="T5082" s="24"/>
      <c r="U5082" s="24"/>
    </row>
    <row r="5083" spans="19:21">
      <c r="S5083" s="24"/>
      <c r="T5083" s="24"/>
      <c r="U5083" s="24"/>
    </row>
    <row r="5084" spans="19:21">
      <c r="S5084" s="24"/>
      <c r="T5084" s="24"/>
      <c r="U5084" s="24"/>
    </row>
    <row r="5085" spans="19:21">
      <c r="S5085" s="24"/>
      <c r="T5085" s="24"/>
      <c r="U5085" s="24"/>
    </row>
    <row r="5086" spans="19:21">
      <c r="S5086" s="24"/>
      <c r="T5086" s="24"/>
      <c r="U5086" s="24"/>
    </row>
    <row r="5087" spans="19:21">
      <c r="S5087" s="24"/>
      <c r="T5087" s="24"/>
      <c r="U5087" s="24"/>
    </row>
    <row r="5088" spans="19:21">
      <c r="S5088" s="24"/>
      <c r="T5088" s="24"/>
      <c r="U5088" s="24"/>
    </row>
    <row r="5089" spans="19:21">
      <c r="S5089" s="24"/>
      <c r="T5089" s="24"/>
      <c r="U5089" s="24"/>
    </row>
    <row r="5090" spans="19:21">
      <c r="S5090" s="24"/>
      <c r="T5090" s="24"/>
      <c r="U5090" s="24"/>
    </row>
    <row r="5091" spans="19:21">
      <c r="S5091" s="24"/>
      <c r="T5091" s="24"/>
      <c r="U5091" s="24"/>
    </row>
    <row r="5092" spans="19:21">
      <c r="S5092" s="24"/>
      <c r="T5092" s="24"/>
      <c r="U5092" s="24"/>
    </row>
    <row r="5093" spans="19:21">
      <c r="S5093" s="24"/>
      <c r="T5093" s="24"/>
      <c r="U5093" s="24"/>
    </row>
    <row r="5094" spans="19:21">
      <c r="S5094" s="24"/>
      <c r="T5094" s="24"/>
      <c r="U5094" s="24"/>
    </row>
    <row r="5095" spans="19:21">
      <c r="S5095" s="24"/>
      <c r="T5095" s="24"/>
      <c r="U5095" s="24"/>
    </row>
    <row r="5096" spans="19:21">
      <c r="S5096" s="24"/>
      <c r="T5096" s="24"/>
      <c r="U5096" s="24"/>
    </row>
    <row r="5097" spans="19:21">
      <c r="S5097" s="24"/>
      <c r="T5097" s="24"/>
      <c r="U5097" s="24"/>
    </row>
    <row r="5098" spans="19:21">
      <c r="S5098" s="24"/>
      <c r="T5098" s="24"/>
      <c r="U5098" s="24"/>
    </row>
    <row r="5099" spans="19:21">
      <c r="S5099" s="24"/>
      <c r="T5099" s="24"/>
      <c r="U5099" s="24"/>
    </row>
    <row r="5100" spans="19:21">
      <c r="S5100" s="24"/>
      <c r="T5100" s="24"/>
      <c r="U5100" s="24"/>
    </row>
    <row r="5101" spans="19:21">
      <c r="S5101" s="24"/>
      <c r="T5101" s="24"/>
      <c r="U5101" s="24"/>
    </row>
    <row r="5102" spans="19:21">
      <c r="S5102" s="24"/>
      <c r="T5102" s="24"/>
      <c r="U5102" s="24"/>
    </row>
    <row r="5103" spans="19:21">
      <c r="S5103" s="24"/>
      <c r="T5103" s="24"/>
      <c r="U5103" s="24"/>
    </row>
    <row r="5104" spans="19:21">
      <c r="S5104" s="24"/>
      <c r="T5104" s="24"/>
      <c r="U5104" s="24"/>
    </row>
    <row r="5105" spans="19:21">
      <c r="S5105" s="24"/>
      <c r="T5105" s="24"/>
      <c r="U5105" s="24"/>
    </row>
    <row r="5106" spans="19:21">
      <c r="S5106" s="24"/>
      <c r="T5106" s="24"/>
      <c r="U5106" s="24"/>
    </row>
    <row r="5107" spans="19:21">
      <c r="S5107" s="24"/>
      <c r="T5107" s="24"/>
      <c r="U5107" s="24"/>
    </row>
    <row r="5108" spans="19:21">
      <c r="S5108" s="24"/>
      <c r="T5108" s="24"/>
      <c r="U5108" s="24"/>
    </row>
    <row r="5109" spans="19:21">
      <c r="S5109" s="24"/>
      <c r="T5109" s="24"/>
      <c r="U5109" s="24"/>
    </row>
    <row r="5110" spans="19:21">
      <c r="S5110" s="24"/>
      <c r="T5110" s="24"/>
      <c r="U5110" s="24"/>
    </row>
    <row r="5111" spans="19:21">
      <c r="S5111" s="24"/>
      <c r="T5111" s="24"/>
      <c r="U5111" s="24"/>
    </row>
    <row r="5112" spans="19:21">
      <c r="S5112" s="24"/>
      <c r="T5112" s="24"/>
      <c r="U5112" s="24"/>
    </row>
    <row r="5113" spans="19:21">
      <c r="S5113" s="24"/>
      <c r="T5113" s="24"/>
      <c r="U5113" s="24"/>
    </row>
    <row r="5114" spans="19:21">
      <c r="S5114" s="24"/>
      <c r="T5114" s="24"/>
      <c r="U5114" s="24"/>
    </row>
    <row r="5115" spans="19:21">
      <c r="S5115" s="24"/>
      <c r="T5115" s="24"/>
      <c r="U5115" s="24"/>
    </row>
    <row r="5116" spans="19:21">
      <c r="S5116" s="24"/>
      <c r="T5116" s="24"/>
      <c r="U5116" s="24"/>
    </row>
    <row r="5117" spans="19:21">
      <c r="S5117" s="24"/>
      <c r="T5117" s="24"/>
      <c r="U5117" s="24"/>
    </row>
    <row r="5118" spans="19:21">
      <c r="S5118" s="24"/>
      <c r="T5118" s="24"/>
      <c r="U5118" s="24"/>
    </row>
    <row r="5119" spans="19:21">
      <c r="S5119" s="24"/>
      <c r="T5119" s="24"/>
      <c r="U5119" s="24"/>
    </row>
    <row r="5120" spans="19:21">
      <c r="S5120" s="24"/>
      <c r="T5120" s="24"/>
      <c r="U5120" s="24"/>
    </row>
    <row r="5121" spans="19:21">
      <c r="S5121" s="24"/>
      <c r="T5121" s="24"/>
      <c r="U5121" s="24"/>
    </row>
    <row r="5122" spans="19:21">
      <c r="S5122" s="24"/>
      <c r="T5122" s="24"/>
      <c r="U5122" s="24"/>
    </row>
    <row r="5123" spans="19:21">
      <c r="S5123" s="24"/>
      <c r="T5123" s="24"/>
      <c r="U5123" s="24"/>
    </row>
    <row r="5124" spans="19:21">
      <c r="S5124" s="24"/>
      <c r="T5124" s="24"/>
      <c r="U5124" s="24"/>
    </row>
    <row r="5125" spans="19:21">
      <c r="S5125" s="24"/>
      <c r="T5125" s="24"/>
      <c r="U5125" s="24"/>
    </row>
    <row r="5126" spans="19:21">
      <c r="S5126" s="24"/>
      <c r="T5126" s="24"/>
      <c r="U5126" s="24"/>
    </row>
    <row r="5127" spans="19:21">
      <c r="S5127" s="24"/>
      <c r="T5127" s="24"/>
      <c r="U5127" s="24"/>
    </row>
    <row r="5128" spans="19:21">
      <c r="S5128" s="24"/>
      <c r="T5128" s="24"/>
      <c r="U5128" s="24"/>
    </row>
    <row r="5129" spans="19:21">
      <c r="S5129" s="24"/>
      <c r="T5129" s="24"/>
      <c r="U5129" s="24"/>
    </row>
    <row r="5130" spans="19:21">
      <c r="S5130" s="24"/>
      <c r="T5130" s="24"/>
      <c r="U5130" s="24"/>
    </row>
    <row r="5131" spans="19:21">
      <c r="S5131" s="24"/>
      <c r="T5131" s="24"/>
      <c r="U5131" s="24"/>
    </row>
    <row r="5132" spans="19:21">
      <c r="S5132" s="24"/>
      <c r="T5132" s="24"/>
      <c r="U5132" s="24"/>
    </row>
    <row r="5133" spans="19:21">
      <c r="S5133" s="24"/>
      <c r="T5133" s="24"/>
      <c r="U5133" s="24"/>
    </row>
    <row r="5134" spans="19:21">
      <c r="S5134" s="24"/>
      <c r="T5134" s="24"/>
      <c r="U5134" s="24"/>
    </row>
    <row r="5135" spans="19:21">
      <c r="S5135" s="24"/>
      <c r="T5135" s="24"/>
      <c r="U5135" s="24"/>
    </row>
    <row r="5136" spans="19:21">
      <c r="S5136" s="24"/>
      <c r="T5136" s="24"/>
      <c r="U5136" s="24"/>
    </row>
    <row r="5137" spans="19:21">
      <c r="S5137" s="24"/>
      <c r="T5137" s="24"/>
      <c r="U5137" s="24"/>
    </row>
    <row r="5138" spans="19:21">
      <c r="S5138" s="24"/>
      <c r="T5138" s="24"/>
      <c r="U5138" s="24"/>
    </row>
    <row r="5139" spans="19:21">
      <c r="S5139" s="24"/>
      <c r="T5139" s="24"/>
      <c r="U5139" s="24"/>
    </row>
    <row r="5140" spans="19:21">
      <c r="S5140" s="24"/>
      <c r="T5140" s="24"/>
      <c r="U5140" s="24"/>
    </row>
    <row r="5141" spans="19:21">
      <c r="S5141" s="24"/>
      <c r="T5141" s="24"/>
      <c r="U5141" s="24"/>
    </row>
    <row r="5142" spans="19:21">
      <c r="S5142" s="24"/>
      <c r="T5142" s="24"/>
      <c r="U5142" s="24"/>
    </row>
    <row r="5143" spans="19:21">
      <c r="S5143" s="24"/>
      <c r="T5143" s="24"/>
      <c r="U5143" s="24"/>
    </row>
    <row r="5144" spans="19:21">
      <c r="S5144" s="24"/>
      <c r="T5144" s="24"/>
      <c r="U5144" s="24"/>
    </row>
    <row r="5145" spans="19:21">
      <c r="S5145" s="24"/>
      <c r="T5145" s="24"/>
      <c r="U5145" s="24"/>
    </row>
    <row r="5146" spans="19:21">
      <c r="S5146" s="24"/>
      <c r="T5146" s="24"/>
      <c r="U5146" s="24"/>
    </row>
    <row r="5147" spans="19:21">
      <c r="S5147" s="24"/>
      <c r="T5147" s="24"/>
      <c r="U5147" s="24"/>
    </row>
    <row r="5148" spans="19:21">
      <c r="S5148" s="24"/>
      <c r="T5148" s="24"/>
      <c r="U5148" s="24"/>
    </row>
    <row r="5149" spans="19:21">
      <c r="S5149" s="24"/>
      <c r="T5149" s="24"/>
      <c r="U5149" s="24"/>
    </row>
    <row r="5150" spans="19:21">
      <c r="S5150" s="24"/>
      <c r="T5150" s="24"/>
      <c r="U5150" s="24"/>
    </row>
    <row r="5151" spans="19:21">
      <c r="S5151" s="24"/>
      <c r="T5151" s="24"/>
      <c r="U5151" s="24"/>
    </row>
    <row r="5152" spans="19:21">
      <c r="S5152" s="24"/>
      <c r="T5152" s="24"/>
      <c r="U5152" s="24"/>
    </row>
    <row r="5153" spans="19:21">
      <c r="S5153" s="24"/>
      <c r="T5153" s="24"/>
      <c r="U5153" s="24"/>
    </row>
    <row r="5154" spans="19:21">
      <c r="S5154" s="24"/>
      <c r="T5154" s="24"/>
      <c r="U5154" s="24"/>
    </row>
    <row r="5155" spans="19:21">
      <c r="S5155" s="24"/>
      <c r="T5155" s="24"/>
      <c r="U5155" s="24"/>
    </row>
    <row r="5156" spans="19:21">
      <c r="S5156" s="24"/>
      <c r="T5156" s="24"/>
      <c r="U5156" s="24"/>
    </row>
    <row r="5157" spans="19:21">
      <c r="S5157" s="24"/>
      <c r="T5157" s="24"/>
      <c r="U5157" s="24"/>
    </row>
    <row r="5158" spans="19:21">
      <c r="S5158" s="24"/>
      <c r="T5158" s="24"/>
      <c r="U5158" s="24"/>
    </row>
    <row r="5159" spans="19:21">
      <c r="S5159" s="24"/>
      <c r="T5159" s="24"/>
      <c r="U5159" s="24"/>
    </row>
    <row r="5160" spans="19:21">
      <c r="S5160" s="24"/>
      <c r="T5160" s="24"/>
      <c r="U5160" s="24"/>
    </row>
    <row r="5161" spans="19:21">
      <c r="S5161" s="24"/>
      <c r="T5161" s="24"/>
      <c r="U5161" s="24"/>
    </row>
    <row r="5162" spans="19:21">
      <c r="S5162" s="24"/>
      <c r="T5162" s="24"/>
      <c r="U5162" s="24"/>
    </row>
    <row r="5163" spans="19:21">
      <c r="S5163" s="24"/>
      <c r="T5163" s="24"/>
      <c r="U5163" s="24"/>
    </row>
    <row r="5164" spans="19:21">
      <c r="S5164" s="24"/>
      <c r="T5164" s="24"/>
      <c r="U5164" s="24"/>
    </row>
    <row r="5165" spans="19:21">
      <c r="S5165" s="24"/>
      <c r="T5165" s="24"/>
      <c r="U5165" s="24"/>
    </row>
    <row r="5166" spans="19:21">
      <c r="S5166" s="24"/>
      <c r="T5166" s="24"/>
      <c r="U5166" s="24"/>
    </row>
    <row r="5167" spans="19:21">
      <c r="S5167" s="24"/>
      <c r="T5167" s="24"/>
      <c r="U5167" s="24"/>
    </row>
    <row r="5168" spans="19:21">
      <c r="S5168" s="24"/>
      <c r="T5168" s="24"/>
      <c r="U5168" s="24"/>
    </row>
    <row r="5169" spans="19:21">
      <c r="S5169" s="24"/>
      <c r="T5169" s="24"/>
      <c r="U5169" s="24"/>
    </row>
    <row r="5170" spans="19:21">
      <c r="S5170" s="24"/>
      <c r="T5170" s="24"/>
      <c r="U5170" s="24"/>
    </row>
    <row r="5171" spans="19:21">
      <c r="S5171" s="24"/>
      <c r="T5171" s="24"/>
      <c r="U5171" s="24"/>
    </row>
    <row r="5172" spans="19:21">
      <c r="S5172" s="24"/>
      <c r="T5172" s="24"/>
      <c r="U5172" s="24"/>
    </row>
    <row r="5173" spans="19:21">
      <c r="S5173" s="24"/>
      <c r="T5173" s="24"/>
      <c r="U5173" s="24"/>
    </row>
    <row r="5174" spans="19:21">
      <c r="S5174" s="24"/>
      <c r="T5174" s="24"/>
      <c r="U5174" s="24"/>
    </row>
    <row r="5175" spans="19:21">
      <c r="S5175" s="24"/>
      <c r="T5175" s="24"/>
      <c r="U5175" s="24"/>
    </row>
    <row r="5176" spans="19:21">
      <c r="S5176" s="24"/>
      <c r="T5176" s="24"/>
      <c r="U5176" s="24"/>
    </row>
    <row r="5177" spans="19:21">
      <c r="S5177" s="24"/>
      <c r="T5177" s="24"/>
      <c r="U5177" s="24"/>
    </row>
    <row r="5178" spans="19:21">
      <c r="S5178" s="24"/>
      <c r="T5178" s="24"/>
      <c r="U5178" s="24"/>
    </row>
    <row r="5179" spans="19:21">
      <c r="S5179" s="24"/>
      <c r="T5179" s="24"/>
      <c r="U5179" s="24"/>
    </row>
    <row r="5180" spans="19:21">
      <c r="S5180" s="24"/>
      <c r="T5180" s="24"/>
      <c r="U5180" s="24"/>
    </row>
    <row r="5181" spans="19:21">
      <c r="S5181" s="24"/>
      <c r="T5181" s="24"/>
      <c r="U5181" s="24"/>
    </row>
    <row r="5182" spans="19:21">
      <c r="S5182" s="24"/>
      <c r="T5182" s="24"/>
      <c r="U5182" s="24"/>
    </row>
    <row r="5183" spans="19:21">
      <c r="S5183" s="24"/>
      <c r="T5183" s="24"/>
      <c r="U5183" s="24"/>
    </row>
    <row r="5184" spans="19:21">
      <c r="S5184" s="24"/>
      <c r="T5184" s="24"/>
      <c r="U5184" s="24"/>
    </row>
    <row r="5185" spans="19:21">
      <c r="S5185" s="24"/>
      <c r="T5185" s="24"/>
      <c r="U5185" s="24"/>
    </row>
    <row r="5186" spans="19:21">
      <c r="S5186" s="24"/>
      <c r="T5186" s="24"/>
      <c r="U5186" s="24"/>
    </row>
    <row r="5187" spans="19:21">
      <c r="S5187" s="24"/>
      <c r="T5187" s="24"/>
      <c r="U5187" s="24"/>
    </row>
    <row r="5188" spans="19:21">
      <c r="S5188" s="24"/>
      <c r="T5188" s="24"/>
      <c r="U5188" s="24"/>
    </row>
    <row r="5189" spans="19:21">
      <c r="S5189" s="24"/>
      <c r="T5189" s="24"/>
      <c r="U5189" s="24"/>
    </row>
    <row r="5190" spans="19:21">
      <c r="S5190" s="24"/>
      <c r="T5190" s="24"/>
      <c r="U5190" s="24"/>
    </row>
    <row r="5191" spans="19:21">
      <c r="S5191" s="24"/>
      <c r="T5191" s="24"/>
      <c r="U5191" s="24"/>
    </row>
    <row r="5192" spans="19:21">
      <c r="S5192" s="24"/>
      <c r="T5192" s="24"/>
      <c r="U5192" s="24"/>
    </row>
    <row r="5193" spans="19:21">
      <c r="S5193" s="24"/>
      <c r="T5193" s="24"/>
      <c r="U5193" s="24"/>
    </row>
    <row r="5194" spans="19:21">
      <c r="S5194" s="24"/>
      <c r="T5194" s="24"/>
      <c r="U5194" s="24"/>
    </row>
    <row r="5195" spans="19:21">
      <c r="S5195" s="24"/>
      <c r="T5195" s="24"/>
      <c r="U5195" s="24"/>
    </row>
    <row r="5196" spans="19:21">
      <c r="S5196" s="24"/>
      <c r="T5196" s="24"/>
      <c r="U5196" s="24"/>
    </row>
    <row r="5197" spans="19:21">
      <c r="S5197" s="24"/>
      <c r="T5197" s="24"/>
      <c r="U5197" s="24"/>
    </row>
    <row r="5198" spans="19:21">
      <c r="S5198" s="24"/>
      <c r="T5198" s="24"/>
      <c r="U5198" s="24"/>
    </row>
    <row r="5199" spans="19:21">
      <c r="S5199" s="24"/>
      <c r="T5199" s="24"/>
      <c r="U5199" s="24"/>
    </row>
    <row r="5200" spans="19:21">
      <c r="S5200" s="24"/>
      <c r="T5200" s="24"/>
      <c r="U5200" s="24"/>
    </row>
    <row r="5201" spans="19:21">
      <c r="S5201" s="24"/>
      <c r="T5201" s="24"/>
      <c r="U5201" s="24"/>
    </row>
    <row r="5202" spans="19:21">
      <c r="S5202" s="24"/>
      <c r="T5202" s="24"/>
      <c r="U5202" s="24"/>
    </row>
    <row r="5203" spans="19:21">
      <c r="S5203" s="24"/>
      <c r="T5203" s="24"/>
      <c r="U5203" s="24"/>
    </row>
    <row r="5204" spans="19:21">
      <c r="S5204" s="24"/>
      <c r="T5204" s="24"/>
      <c r="U5204" s="24"/>
    </row>
    <row r="5205" spans="19:21">
      <c r="S5205" s="24"/>
      <c r="T5205" s="24"/>
      <c r="U5205" s="24"/>
    </row>
    <row r="5206" spans="19:21">
      <c r="S5206" s="24"/>
      <c r="T5206" s="24"/>
      <c r="U5206" s="24"/>
    </row>
    <row r="5207" spans="19:21">
      <c r="S5207" s="24"/>
      <c r="T5207" s="24"/>
      <c r="U5207" s="24"/>
    </row>
    <row r="5208" spans="19:21">
      <c r="S5208" s="24"/>
      <c r="T5208" s="24"/>
      <c r="U5208" s="24"/>
    </row>
    <row r="5209" spans="19:21">
      <c r="S5209" s="24"/>
      <c r="T5209" s="24"/>
      <c r="U5209" s="24"/>
    </row>
    <row r="5210" spans="19:21">
      <c r="S5210" s="24"/>
      <c r="T5210" s="24"/>
      <c r="U5210" s="24"/>
    </row>
    <row r="5211" spans="19:21">
      <c r="S5211" s="24"/>
      <c r="T5211" s="24"/>
      <c r="U5211" s="24"/>
    </row>
    <row r="5212" spans="19:21">
      <c r="S5212" s="24"/>
      <c r="T5212" s="24"/>
      <c r="U5212" s="24"/>
    </row>
    <row r="5213" spans="19:21">
      <c r="S5213" s="24"/>
      <c r="T5213" s="24"/>
      <c r="U5213" s="24"/>
    </row>
    <row r="5214" spans="19:21">
      <c r="S5214" s="24"/>
      <c r="T5214" s="24"/>
      <c r="U5214" s="24"/>
    </row>
    <row r="5215" spans="19:21">
      <c r="S5215" s="24"/>
      <c r="T5215" s="24"/>
      <c r="U5215" s="24"/>
    </row>
    <row r="5216" spans="19:21">
      <c r="S5216" s="24"/>
      <c r="T5216" s="24"/>
      <c r="U5216" s="24"/>
    </row>
    <row r="5217" spans="19:21">
      <c r="S5217" s="24"/>
      <c r="T5217" s="24"/>
      <c r="U5217" s="24"/>
    </row>
    <row r="5218" spans="19:21">
      <c r="S5218" s="24"/>
      <c r="T5218" s="24"/>
      <c r="U5218" s="24"/>
    </row>
    <row r="5219" spans="19:21">
      <c r="S5219" s="24"/>
      <c r="T5219" s="24"/>
      <c r="U5219" s="24"/>
    </row>
    <row r="5220" spans="19:21">
      <c r="S5220" s="24"/>
      <c r="T5220" s="24"/>
      <c r="U5220" s="24"/>
    </row>
    <row r="5221" spans="19:21">
      <c r="S5221" s="24"/>
      <c r="T5221" s="24"/>
      <c r="U5221" s="24"/>
    </row>
    <row r="5222" spans="19:21">
      <c r="S5222" s="24"/>
      <c r="T5222" s="24"/>
      <c r="U5222" s="24"/>
    </row>
    <row r="5223" spans="19:21">
      <c r="S5223" s="24"/>
      <c r="T5223" s="24"/>
      <c r="U5223" s="24"/>
    </row>
    <row r="5224" spans="19:21">
      <c r="S5224" s="24"/>
      <c r="T5224" s="24"/>
      <c r="U5224" s="24"/>
    </row>
    <row r="5225" spans="19:21">
      <c r="S5225" s="24"/>
      <c r="T5225" s="24"/>
      <c r="U5225" s="24"/>
    </row>
    <row r="5226" spans="19:21">
      <c r="S5226" s="24"/>
      <c r="T5226" s="24"/>
      <c r="U5226" s="24"/>
    </row>
    <row r="5227" spans="19:21">
      <c r="S5227" s="24"/>
      <c r="T5227" s="24"/>
      <c r="U5227" s="24"/>
    </row>
    <row r="5228" spans="19:21">
      <c r="S5228" s="24"/>
      <c r="T5228" s="24"/>
      <c r="U5228" s="24"/>
    </row>
    <row r="5229" spans="19:21">
      <c r="S5229" s="24"/>
      <c r="T5229" s="24"/>
      <c r="U5229" s="24"/>
    </row>
    <row r="5230" spans="19:21">
      <c r="S5230" s="24"/>
      <c r="T5230" s="24"/>
      <c r="U5230" s="24"/>
    </row>
    <row r="5231" spans="19:21">
      <c r="S5231" s="24"/>
      <c r="T5231" s="24"/>
      <c r="U5231" s="24"/>
    </row>
    <row r="5232" spans="19:21">
      <c r="S5232" s="24"/>
      <c r="T5232" s="24"/>
      <c r="U5232" s="24"/>
    </row>
    <row r="5233" spans="19:21">
      <c r="S5233" s="24"/>
      <c r="T5233" s="24"/>
      <c r="U5233" s="24"/>
    </row>
    <row r="5234" spans="19:21">
      <c r="S5234" s="24"/>
      <c r="T5234" s="24"/>
      <c r="U5234" s="24"/>
    </row>
    <row r="5235" spans="19:21">
      <c r="S5235" s="24"/>
      <c r="T5235" s="24"/>
      <c r="U5235" s="24"/>
    </row>
    <row r="5236" spans="19:21">
      <c r="S5236" s="24"/>
      <c r="T5236" s="24"/>
      <c r="U5236" s="24"/>
    </row>
    <row r="5237" spans="19:21">
      <c r="S5237" s="24"/>
      <c r="T5237" s="24"/>
      <c r="U5237" s="24"/>
    </row>
    <row r="5238" spans="19:21">
      <c r="S5238" s="24"/>
      <c r="T5238" s="24"/>
      <c r="U5238" s="24"/>
    </row>
    <row r="5239" spans="19:21">
      <c r="S5239" s="24"/>
      <c r="T5239" s="24"/>
      <c r="U5239" s="24"/>
    </row>
    <row r="5240" spans="19:21">
      <c r="S5240" s="24"/>
      <c r="T5240" s="24"/>
      <c r="U5240" s="24"/>
    </row>
    <row r="5241" spans="19:21">
      <c r="S5241" s="24"/>
      <c r="T5241" s="24"/>
      <c r="U5241" s="24"/>
    </row>
    <row r="5242" spans="19:21">
      <c r="S5242" s="24"/>
      <c r="T5242" s="24"/>
      <c r="U5242" s="24"/>
    </row>
    <row r="5243" spans="19:21">
      <c r="S5243" s="24"/>
      <c r="T5243" s="24"/>
      <c r="U5243" s="24"/>
    </row>
    <row r="5244" spans="19:21">
      <c r="S5244" s="24"/>
      <c r="T5244" s="24"/>
      <c r="U5244" s="24"/>
    </row>
    <row r="5245" spans="19:21">
      <c r="S5245" s="24"/>
      <c r="T5245" s="24"/>
      <c r="U5245" s="24"/>
    </row>
    <row r="5246" spans="19:21">
      <c r="S5246" s="24"/>
      <c r="T5246" s="24"/>
      <c r="U5246" s="24"/>
    </row>
    <row r="5247" spans="19:21">
      <c r="S5247" s="24"/>
      <c r="T5247" s="24"/>
      <c r="U5247" s="24"/>
    </row>
    <row r="5248" spans="19:21">
      <c r="S5248" s="24"/>
      <c r="T5248" s="24"/>
      <c r="U5248" s="24"/>
    </row>
    <row r="5249" spans="19:21">
      <c r="S5249" s="24"/>
      <c r="T5249" s="24"/>
      <c r="U5249" s="24"/>
    </row>
    <row r="5250" spans="19:21">
      <c r="S5250" s="24"/>
      <c r="T5250" s="24"/>
      <c r="U5250" s="24"/>
    </row>
    <row r="5251" spans="19:21">
      <c r="S5251" s="24"/>
      <c r="T5251" s="24"/>
      <c r="U5251" s="24"/>
    </row>
    <row r="5252" spans="19:21">
      <c r="S5252" s="24"/>
      <c r="T5252" s="24"/>
      <c r="U5252" s="24"/>
    </row>
    <row r="5253" spans="19:21">
      <c r="S5253" s="24"/>
      <c r="T5253" s="24"/>
      <c r="U5253" s="24"/>
    </row>
    <row r="5254" spans="19:21">
      <c r="S5254" s="24"/>
      <c r="T5254" s="24"/>
      <c r="U5254" s="24"/>
    </row>
    <row r="5255" spans="19:21">
      <c r="S5255" s="24"/>
      <c r="T5255" s="24"/>
      <c r="U5255" s="24"/>
    </row>
    <row r="5256" spans="19:21">
      <c r="S5256" s="24"/>
      <c r="T5256" s="24"/>
      <c r="U5256" s="24"/>
    </row>
    <row r="5257" spans="19:21">
      <c r="S5257" s="24"/>
      <c r="T5257" s="24"/>
      <c r="U5257" s="24"/>
    </row>
    <row r="5258" spans="19:21">
      <c r="S5258" s="24"/>
      <c r="T5258" s="24"/>
      <c r="U5258" s="24"/>
    </row>
    <row r="5259" spans="19:21">
      <c r="S5259" s="24"/>
      <c r="T5259" s="24"/>
      <c r="U5259" s="24"/>
    </row>
    <row r="5260" spans="19:21">
      <c r="S5260" s="24"/>
      <c r="T5260" s="24"/>
      <c r="U5260" s="24"/>
    </row>
    <row r="5261" spans="19:21">
      <c r="S5261" s="24"/>
      <c r="T5261" s="24"/>
      <c r="U5261" s="24"/>
    </row>
    <row r="5262" spans="19:21">
      <c r="S5262" s="24"/>
      <c r="T5262" s="24"/>
      <c r="U5262" s="24"/>
    </row>
    <row r="5263" spans="19:21">
      <c r="S5263" s="24"/>
      <c r="T5263" s="24"/>
      <c r="U5263" s="24"/>
    </row>
    <row r="5264" spans="19:21">
      <c r="S5264" s="24"/>
      <c r="T5264" s="24"/>
      <c r="U5264" s="24"/>
    </row>
    <row r="5265" spans="19:21">
      <c r="S5265" s="24"/>
      <c r="T5265" s="24"/>
      <c r="U5265" s="24"/>
    </row>
    <row r="5266" spans="19:21">
      <c r="S5266" s="24"/>
      <c r="T5266" s="24"/>
      <c r="U5266" s="24"/>
    </row>
    <row r="5267" spans="19:21">
      <c r="S5267" s="24"/>
      <c r="T5267" s="24"/>
      <c r="U5267" s="24"/>
    </row>
    <row r="5268" spans="19:21">
      <c r="S5268" s="24"/>
      <c r="T5268" s="24"/>
      <c r="U5268" s="24"/>
    </row>
    <row r="5269" spans="19:21">
      <c r="S5269" s="24"/>
      <c r="T5269" s="24"/>
      <c r="U5269" s="24"/>
    </row>
    <row r="5270" spans="19:21">
      <c r="S5270" s="24"/>
      <c r="T5270" s="24"/>
      <c r="U5270" s="24"/>
    </row>
    <row r="5271" spans="19:21">
      <c r="S5271" s="24"/>
      <c r="T5271" s="24"/>
      <c r="U5271" s="24"/>
    </row>
    <row r="5272" spans="19:21">
      <c r="S5272" s="24"/>
      <c r="T5272" s="24"/>
      <c r="U5272" s="24"/>
    </row>
    <row r="5273" spans="19:21">
      <c r="S5273" s="24"/>
      <c r="T5273" s="24"/>
      <c r="U5273" s="24"/>
    </row>
    <row r="5274" spans="19:21">
      <c r="S5274" s="24"/>
      <c r="T5274" s="24"/>
      <c r="U5274" s="24"/>
    </row>
    <row r="5275" spans="19:21">
      <c r="S5275" s="24"/>
      <c r="T5275" s="24"/>
      <c r="U5275" s="24"/>
    </row>
    <row r="5276" spans="19:21">
      <c r="S5276" s="24"/>
      <c r="T5276" s="24"/>
      <c r="U5276" s="24"/>
    </row>
    <row r="5277" spans="19:21">
      <c r="S5277" s="24"/>
      <c r="T5277" s="24"/>
      <c r="U5277" s="24"/>
    </row>
    <row r="5278" spans="19:21">
      <c r="S5278" s="24"/>
      <c r="T5278" s="24"/>
      <c r="U5278" s="24"/>
    </row>
    <row r="5279" spans="19:21">
      <c r="S5279" s="24"/>
      <c r="T5279" s="24"/>
      <c r="U5279" s="24"/>
    </row>
    <row r="5280" spans="19:21">
      <c r="S5280" s="24"/>
      <c r="T5280" s="24"/>
      <c r="U5280" s="24"/>
    </row>
    <row r="5281" spans="19:21">
      <c r="S5281" s="24"/>
      <c r="T5281" s="24"/>
      <c r="U5281" s="24"/>
    </row>
    <row r="5282" spans="19:21">
      <c r="S5282" s="24"/>
      <c r="T5282" s="24"/>
      <c r="U5282" s="24"/>
    </row>
    <row r="5283" spans="19:21">
      <c r="S5283" s="24"/>
      <c r="T5283" s="24"/>
      <c r="U5283" s="24"/>
    </row>
    <row r="5284" spans="19:21">
      <c r="S5284" s="24"/>
      <c r="T5284" s="24"/>
      <c r="U5284" s="24"/>
    </row>
    <row r="5285" spans="19:21">
      <c r="S5285" s="24"/>
      <c r="T5285" s="24"/>
      <c r="U5285" s="24"/>
    </row>
    <row r="5286" spans="19:21">
      <c r="S5286" s="24"/>
      <c r="T5286" s="24"/>
      <c r="U5286" s="24"/>
    </row>
    <row r="5287" spans="19:21">
      <c r="S5287" s="24"/>
      <c r="T5287" s="24"/>
      <c r="U5287" s="24"/>
    </row>
    <row r="5288" spans="19:21">
      <c r="S5288" s="24"/>
      <c r="T5288" s="24"/>
      <c r="U5288" s="24"/>
    </row>
    <row r="5289" spans="19:21">
      <c r="S5289" s="24"/>
      <c r="T5289" s="24"/>
      <c r="U5289" s="24"/>
    </row>
    <row r="5290" spans="19:21">
      <c r="S5290" s="24"/>
      <c r="T5290" s="24"/>
      <c r="U5290" s="24"/>
    </row>
    <row r="5291" spans="19:21">
      <c r="S5291" s="24"/>
      <c r="T5291" s="24"/>
      <c r="U5291" s="24"/>
    </row>
    <row r="5292" spans="19:21">
      <c r="S5292" s="24"/>
      <c r="T5292" s="24"/>
      <c r="U5292" s="24"/>
    </row>
    <row r="5293" spans="19:21">
      <c r="S5293" s="24"/>
      <c r="T5293" s="24"/>
      <c r="U5293" s="24"/>
    </row>
    <row r="5294" spans="19:21">
      <c r="S5294" s="24"/>
      <c r="T5294" s="24"/>
      <c r="U5294" s="24"/>
    </row>
    <row r="5295" spans="19:21">
      <c r="S5295" s="24"/>
      <c r="T5295" s="24"/>
      <c r="U5295" s="24"/>
    </row>
    <row r="5296" spans="19:21">
      <c r="S5296" s="24"/>
      <c r="T5296" s="24"/>
      <c r="U5296" s="24"/>
    </row>
    <row r="5297" spans="19:21">
      <c r="S5297" s="24"/>
      <c r="T5297" s="24"/>
      <c r="U5297" s="24"/>
    </row>
    <row r="5298" spans="19:21">
      <c r="S5298" s="24"/>
      <c r="T5298" s="24"/>
      <c r="U5298" s="24"/>
    </row>
    <row r="5299" spans="19:21">
      <c r="S5299" s="24"/>
      <c r="T5299" s="24"/>
      <c r="U5299" s="24"/>
    </row>
    <row r="5300" spans="19:21">
      <c r="S5300" s="24"/>
      <c r="T5300" s="24"/>
      <c r="U5300" s="24"/>
    </row>
    <row r="5301" spans="19:21">
      <c r="S5301" s="24"/>
      <c r="T5301" s="24"/>
      <c r="U5301" s="24"/>
    </row>
    <row r="5302" spans="19:21">
      <c r="S5302" s="24"/>
      <c r="T5302" s="24"/>
      <c r="U5302" s="24"/>
    </row>
    <row r="5303" spans="19:21">
      <c r="S5303" s="24"/>
      <c r="T5303" s="24"/>
      <c r="U5303" s="24"/>
    </row>
    <row r="5304" spans="19:21">
      <c r="S5304" s="24"/>
      <c r="T5304" s="24"/>
      <c r="U5304" s="24"/>
    </row>
    <row r="5305" spans="19:21">
      <c r="S5305" s="24"/>
      <c r="T5305" s="24"/>
      <c r="U5305" s="24"/>
    </row>
    <row r="5306" spans="19:21">
      <c r="S5306" s="24"/>
      <c r="T5306" s="24"/>
      <c r="U5306" s="24"/>
    </row>
    <row r="5307" spans="19:21">
      <c r="S5307" s="24"/>
      <c r="T5307" s="24"/>
      <c r="U5307" s="24"/>
    </row>
    <row r="5308" spans="19:21">
      <c r="S5308" s="24"/>
      <c r="T5308" s="24"/>
      <c r="U5308" s="24"/>
    </row>
    <row r="5309" spans="19:21">
      <c r="S5309" s="24"/>
      <c r="T5309" s="24"/>
      <c r="U5309" s="24"/>
    </row>
    <row r="5310" spans="19:21">
      <c r="S5310" s="24"/>
      <c r="T5310" s="24"/>
      <c r="U5310" s="24"/>
    </row>
    <row r="5311" spans="19:21">
      <c r="S5311" s="24"/>
      <c r="T5311" s="24"/>
      <c r="U5311" s="24"/>
    </row>
    <row r="5312" spans="19:21">
      <c r="S5312" s="24"/>
      <c r="T5312" s="24"/>
      <c r="U5312" s="24"/>
    </row>
    <row r="5313" spans="19:21">
      <c r="S5313" s="24"/>
      <c r="T5313" s="24"/>
      <c r="U5313" s="24"/>
    </row>
    <row r="5314" spans="19:21">
      <c r="S5314" s="24"/>
      <c r="T5314" s="24"/>
      <c r="U5314" s="24"/>
    </row>
    <row r="5315" spans="19:21">
      <c r="S5315" s="24"/>
      <c r="T5315" s="24"/>
      <c r="U5315" s="24"/>
    </row>
    <row r="5316" spans="19:21">
      <c r="S5316" s="24"/>
      <c r="T5316" s="24"/>
      <c r="U5316" s="24"/>
    </row>
    <row r="5317" spans="19:21">
      <c r="S5317" s="24"/>
      <c r="T5317" s="24"/>
      <c r="U5317" s="24"/>
    </row>
    <row r="5318" spans="19:21">
      <c r="S5318" s="24"/>
      <c r="T5318" s="24"/>
      <c r="U5318" s="24"/>
    </row>
    <row r="5319" spans="19:21">
      <c r="S5319" s="24"/>
      <c r="T5319" s="24"/>
      <c r="U5319" s="24"/>
    </row>
    <row r="5320" spans="19:21">
      <c r="S5320" s="24"/>
      <c r="T5320" s="24"/>
      <c r="U5320" s="24"/>
    </row>
    <row r="5321" spans="19:21">
      <c r="S5321" s="24"/>
      <c r="T5321" s="24"/>
      <c r="U5321" s="24"/>
    </row>
    <row r="5322" spans="19:21">
      <c r="S5322" s="24"/>
      <c r="T5322" s="24"/>
      <c r="U5322" s="24"/>
    </row>
    <row r="5323" spans="19:21">
      <c r="S5323" s="24"/>
      <c r="T5323" s="24"/>
      <c r="U5323" s="24"/>
    </row>
    <row r="5324" spans="19:21">
      <c r="S5324" s="24"/>
      <c r="T5324" s="24"/>
      <c r="U5324" s="24"/>
    </row>
    <row r="5325" spans="19:21">
      <c r="S5325" s="24"/>
      <c r="T5325" s="24"/>
      <c r="U5325" s="24"/>
    </row>
    <row r="5326" spans="19:21">
      <c r="S5326" s="24"/>
      <c r="T5326" s="24"/>
      <c r="U5326" s="24"/>
    </row>
    <row r="5327" spans="19:21">
      <c r="S5327" s="24"/>
      <c r="T5327" s="24"/>
      <c r="U5327" s="24"/>
    </row>
    <row r="5328" spans="19:21">
      <c r="S5328" s="24"/>
      <c r="T5328" s="24"/>
      <c r="U5328" s="24"/>
    </row>
    <row r="5329" spans="19:21">
      <c r="S5329" s="24"/>
      <c r="T5329" s="24"/>
      <c r="U5329" s="24"/>
    </row>
    <row r="5330" spans="19:21">
      <c r="S5330" s="24"/>
      <c r="T5330" s="24"/>
      <c r="U5330" s="24"/>
    </row>
    <row r="5331" spans="19:21">
      <c r="S5331" s="24"/>
      <c r="T5331" s="24"/>
      <c r="U5331" s="24"/>
    </row>
    <row r="5332" spans="19:21">
      <c r="S5332" s="24"/>
      <c r="T5332" s="24"/>
      <c r="U5332" s="24"/>
    </row>
    <row r="5333" spans="19:21">
      <c r="S5333" s="24"/>
      <c r="T5333" s="24"/>
      <c r="U5333" s="24"/>
    </row>
    <row r="5334" spans="19:21">
      <c r="S5334" s="24"/>
      <c r="T5334" s="24"/>
      <c r="U5334" s="24"/>
    </row>
    <row r="5335" spans="19:21">
      <c r="S5335" s="24"/>
      <c r="T5335" s="24"/>
      <c r="U5335" s="24"/>
    </row>
    <row r="5336" spans="19:21">
      <c r="S5336" s="24"/>
      <c r="T5336" s="24"/>
      <c r="U5336" s="24"/>
    </row>
    <row r="5337" spans="19:21">
      <c r="S5337" s="24"/>
      <c r="T5337" s="24"/>
      <c r="U5337" s="24"/>
    </row>
    <row r="5338" spans="19:21">
      <c r="S5338" s="24"/>
      <c r="T5338" s="24"/>
      <c r="U5338" s="24"/>
    </row>
    <row r="5339" spans="19:21">
      <c r="S5339" s="24"/>
      <c r="T5339" s="24"/>
      <c r="U5339" s="24"/>
    </row>
    <row r="5340" spans="19:21">
      <c r="S5340" s="24"/>
      <c r="T5340" s="24"/>
      <c r="U5340" s="24"/>
    </row>
    <row r="5341" spans="19:21">
      <c r="S5341" s="24"/>
      <c r="T5341" s="24"/>
      <c r="U5341" s="24"/>
    </row>
    <row r="5342" spans="19:21">
      <c r="S5342" s="24"/>
      <c r="T5342" s="24"/>
      <c r="U5342" s="24"/>
    </row>
    <row r="5343" spans="19:21">
      <c r="S5343" s="24"/>
      <c r="T5343" s="24"/>
      <c r="U5343" s="24"/>
    </row>
    <row r="5344" spans="19:21">
      <c r="S5344" s="24"/>
      <c r="T5344" s="24"/>
      <c r="U5344" s="24"/>
    </row>
    <row r="5345" spans="19:21">
      <c r="S5345" s="24"/>
      <c r="T5345" s="24"/>
      <c r="U5345" s="24"/>
    </row>
    <row r="5346" spans="19:21">
      <c r="S5346" s="24"/>
      <c r="T5346" s="24"/>
      <c r="U5346" s="24"/>
    </row>
    <row r="5347" spans="19:21">
      <c r="S5347" s="24"/>
      <c r="T5347" s="24"/>
      <c r="U5347" s="24"/>
    </row>
    <row r="5348" spans="19:21">
      <c r="S5348" s="24"/>
      <c r="T5348" s="24"/>
      <c r="U5348" s="24"/>
    </row>
    <row r="5349" spans="19:21">
      <c r="S5349" s="24"/>
      <c r="T5349" s="24"/>
      <c r="U5349" s="24"/>
    </row>
    <row r="5350" spans="19:21">
      <c r="S5350" s="24"/>
      <c r="T5350" s="24"/>
      <c r="U5350" s="24"/>
    </row>
    <row r="5351" spans="19:21">
      <c r="S5351" s="24"/>
      <c r="T5351" s="24"/>
      <c r="U5351" s="24"/>
    </row>
    <row r="5352" spans="19:21">
      <c r="S5352" s="24"/>
      <c r="T5352" s="24"/>
      <c r="U5352" s="24"/>
    </row>
    <row r="5353" spans="19:21">
      <c r="S5353" s="24"/>
      <c r="T5353" s="24"/>
      <c r="U5353" s="24"/>
    </row>
    <row r="5354" spans="19:21">
      <c r="S5354" s="24"/>
      <c r="T5354" s="24"/>
      <c r="U5354" s="24"/>
    </row>
    <row r="5355" spans="19:21">
      <c r="S5355" s="24"/>
      <c r="T5355" s="24"/>
      <c r="U5355" s="24"/>
    </row>
    <row r="5356" spans="19:21">
      <c r="S5356" s="24"/>
      <c r="T5356" s="24"/>
      <c r="U5356" s="24"/>
    </row>
    <row r="5357" spans="19:21">
      <c r="S5357" s="24"/>
      <c r="T5357" s="24"/>
      <c r="U5357" s="24"/>
    </row>
    <row r="5358" spans="19:21">
      <c r="S5358" s="24"/>
      <c r="T5358" s="24"/>
      <c r="U5358" s="24"/>
    </row>
    <row r="5359" spans="19:21">
      <c r="S5359" s="24"/>
      <c r="T5359" s="24"/>
      <c r="U5359" s="24"/>
    </row>
    <row r="5360" spans="19:21">
      <c r="S5360" s="24"/>
      <c r="T5360" s="24"/>
      <c r="U5360" s="24"/>
    </row>
    <row r="5361" spans="19:21">
      <c r="S5361" s="24"/>
      <c r="T5361" s="24"/>
      <c r="U5361" s="24"/>
    </row>
    <row r="5362" spans="19:21">
      <c r="S5362" s="24"/>
      <c r="T5362" s="24"/>
      <c r="U5362" s="24"/>
    </row>
    <row r="5363" spans="19:21">
      <c r="S5363" s="24"/>
      <c r="T5363" s="24"/>
      <c r="U5363" s="24"/>
    </row>
    <row r="5364" spans="19:21">
      <c r="S5364" s="24"/>
      <c r="T5364" s="24"/>
      <c r="U5364" s="24"/>
    </row>
    <row r="5365" spans="19:21">
      <c r="S5365" s="24"/>
      <c r="T5365" s="24"/>
      <c r="U5365" s="24"/>
    </row>
    <row r="5366" spans="19:21">
      <c r="S5366" s="24"/>
      <c r="T5366" s="24"/>
      <c r="U5366" s="24"/>
    </row>
    <row r="5367" spans="19:21">
      <c r="S5367" s="24"/>
      <c r="T5367" s="24"/>
      <c r="U5367" s="24"/>
    </row>
    <row r="5368" spans="19:21">
      <c r="S5368" s="24"/>
      <c r="T5368" s="24"/>
      <c r="U5368" s="24"/>
    </row>
    <row r="5369" spans="19:21">
      <c r="S5369" s="24"/>
      <c r="T5369" s="24"/>
      <c r="U5369" s="24"/>
    </row>
    <row r="5370" spans="19:21">
      <c r="S5370" s="24"/>
      <c r="T5370" s="24"/>
      <c r="U5370" s="24"/>
    </row>
    <row r="5371" spans="19:21">
      <c r="S5371" s="24"/>
      <c r="T5371" s="24"/>
      <c r="U5371" s="24"/>
    </row>
    <row r="5372" spans="19:21">
      <c r="S5372" s="24"/>
      <c r="T5372" s="24"/>
      <c r="U5372" s="24"/>
    </row>
    <row r="5373" spans="19:21">
      <c r="S5373" s="24"/>
      <c r="T5373" s="24"/>
      <c r="U5373" s="24"/>
    </row>
    <row r="5374" spans="19:21">
      <c r="S5374" s="24"/>
      <c r="T5374" s="24"/>
      <c r="U5374" s="24"/>
    </row>
    <row r="5375" spans="19:21">
      <c r="S5375" s="24"/>
      <c r="T5375" s="24"/>
      <c r="U5375" s="24"/>
    </row>
    <row r="5376" spans="19:21">
      <c r="S5376" s="24"/>
      <c r="T5376" s="24"/>
      <c r="U5376" s="24"/>
    </row>
    <row r="5377" spans="19:21">
      <c r="S5377" s="24"/>
      <c r="T5377" s="24"/>
      <c r="U5377" s="24"/>
    </row>
    <row r="5378" spans="19:21">
      <c r="S5378" s="24"/>
      <c r="T5378" s="24"/>
      <c r="U5378" s="24"/>
    </row>
    <row r="5379" spans="19:21">
      <c r="S5379" s="24"/>
      <c r="T5379" s="24"/>
      <c r="U5379" s="24"/>
    </row>
    <row r="5380" spans="19:21">
      <c r="S5380" s="24"/>
      <c r="T5380" s="24"/>
      <c r="U5380" s="24"/>
    </row>
    <row r="5381" spans="19:21">
      <c r="S5381" s="24"/>
      <c r="T5381" s="24"/>
      <c r="U5381" s="24"/>
    </row>
    <row r="5382" spans="19:21">
      <c r="S5382" s="24"/>
      <c r="T5382" s="24"/>
      <c r="U5382" s="24"/>
    </row>
    <row r="5383" spans="19:21">
      <c r="S5383" s="24"/>
      <c r="T5383" s="24"/>
      <c r="U5383" s="24"/>
    </row>
    <row r="5384" spans="19:21">
      <c r="S5384" s="24"/>
      <c r="T5384" s="24"/>
      <c r="U5384" s="24"/>
    </row>
    <row r="5385" spans="19:21">
      <c r="S5385" s="24"/>
      <c r="T5385" s="24"/>
      <c r="U5385" s="24"/>
    </row>
    <row r="5386" spans="19:21">
      <c r="S5386" s="24"/>
      <c r="T5386" s="24"/>
      <c r="U5386" s="24"/>
    </row>
    <row r="5387" spans="19:21">
      <c r="S5387" s="24"/>
      <c r="T5387" s="24"/>
      <c r="U5387" s="24"/>
    </row>
    <row r="5388" spans="19:21">
      <c r="S5388" s="24"/>
      <c r="T5388" s="24"/>
      <c r="U5388" s="24"/>
    </row>
    <row r="5389" spans="19:21">
      <c r="S5389" s="24"/>
      <c r="T5389" s="24"/>
      <c r="U5389" s="24"/>
    </row>
    <row r="5390" spans="19:21">
      <c r="S5390" s="24"/>
      <c r="T5390" s="24"/>
      <c r="U5390" s="24"/>
    </row>
    <row r="5391" spans="19:21">
      <c r="S5391" s="24"/>
      <c r="T5391" s="24"/>
      <c r="U5391" s="24"/>
    </row>
    <row r="5392" spans="19:21">
      <c r="S5392" s="24"/>
      <c r="T5392" s="24"/>
      <c r="U5392" s="24"/>
    </row>
    <row r="5393" spans="19:21">
      <c r="S5393" s="24"/>
      <c r="T5393" s="24"/>
      <c r="U5393" s="24"/>
    </row>
    <row r="5394" spans="19:21">
      <c r="S5394" s="24"/>
      <c r="T5394" s="24"/>
      <c r="U5394" s="24"/>
    </row>
    <row r="5395" spans="19:21">
      <c r="S5395" s="24"/>
      <c r="T5395" s="24"/>
      <c r="U5395" s="24"/>
    </row>
    <row r="5396" spans="19:21">
      <c r="S5396" s="24"/>
      <c r="T5396" s="24"/>
      <c r="U5396" s="24"/>
    </row>
    <row r="5397" spans="19:21">
      <c r="S5397" s="24"/>
      <c r="T5397" s="24"/>
      <c r="U5397" s="24"/>
    </row>
    <row r="5398" spans="19:21">
      <c r="S5398" s="24"/>
      <c r="T5398" s="24"/>
      <c r="U5398" s="24"/>
    </row>
    <row r="5399" spans="19:21">
      <c r="S5399" s="24"/>
      <c r="T5399" s="24"/>
      <c r="U5399" s="24"/>
    </row>
    <row r="5400" spans="19:21">
      <c r="S5400" s="24"/>
      <c r="T5400" s="24"/>
      <c r="U5400" s="24"/>
    </row>
    <row r="5401" spans="19:21">
      <c r="S5401" s="24"/>
      <c r="T5401" s="24"/>
      <c r="U5401" s="24"/>
    </row>
    <row r="5402" spans="19:21">
      <c r="S5402" s="24"/>
      <c r="T5402" s="24"/>
      <c r="U5402" s="24"/>
    </row>
    <row r="5403" spans="19:21">
      <c r="S5403" s="24"/>
      <c r="T5403" s="24"/>
      <c r="U5403" s="24"/>
    </row>
    <row r="5404" spans="19:21">
      <c r="S5404" s="24"/>
      <c r="T5404" s="24"/>
      <c r="U5404" s="24"/>
    </row>
    <row r="5405" spans="19:21">
      <c r="S5405" s="24"/>
      <c r="T5405" s="24"/>
      <c r="U5405" s="24"/>
    </row>
    <row r="5406" spans="19:21">
      <c r="S5406" s="24"/>
      <c r="T5406" s="24"/>
      <c r="U5406" s="24"/>
    </row>
    <row r="5407" spans="19:21">
      <c r="S5407" s="24"/>
      <c r="T5407" s="24"/>
      <c r="U5407" s="24"/>
    </row>
    <row r="5408" spans="19:21">
      <c r="S5408" s="24"/>
      <c r="T5408" s="24"/>
      <c r="U5408" s="24"/>
    </row>
    <row r="5409" spans="19:21">
      <c r="S5409" s="24"/>
      <c r="T5409" s="24"/>
      <c r="U5409" s="24"/>
    </row>
    <row r="5410" spans="19:21">
      <c r="S5410" s="24"/>
      <c r="T5410" s="24"/>
      <c r="U5410" s="24"/>
    </row>
    <row r="5411" spans="19:21">
      <c r="S5411" s="24"/>
      <c r="T5411" s="24"/>
      <c r="U5411" s="24"/>
    </row>
    <row r="5412" spans="19:21">
      <c r="S5412" s="24"/>
      <c r="T5412" s="24"/>
      <c r="U5412" s="24"/>
    </row>
    <row r="5413" spans="19:21">
      <c r="S5413" s="24"/>
      <c r="T5413" s="24"/>
      <c r="U5413" s="24"/>
    </row>
    <row r="5414" spans="19:21">
      <c r="S5414" s="24"/>
      <c r="T5414" s="24"/>
      <c r="U5414" s="24"/>
    </row>
    <row r="5415" spans="19:21">
      <c r="S5415" s="24"/>
      <c r="T5415" s="24"/>
      <c r="U5415" s="24"/>
    </row>
    <row r="5416" spans="19:21">
      <c r="S5416" s="24"/>
      <c r="T5416" s="24"/>
      <c r="U5416" s="24"/>
    </row>
    <row r="5417" spans="19:21">
      <c r="S5417" s="24"/>
      <c r="T5417" s="24"/>
      <c r="U5417" s="24"/>
    </row>
    <row r="5418" spans="19:21">
      <c r="S5418" s="24"/>
      <c r="T5418" s="24"/>
      <c r="U5418" s="24"/>
    </row>
    <row r="5419" spans="19:21">
      <c r="S5419" s="24"/>
      <c r="T5419" s="24"/>
      <c r="U5419" s="24"/>
    </row>
    <row r="5420" spans="19:21">
      <c r="S5420" s="24"/>
      <c r="T5420" s="24"/>
      <c r="U5420" s="24"/>
    </row>
    <row r="5421" spans="19:21">
      <c r="S5421" s="24"/>
      <c r="T5421" s="24"/>
      <c r="U5421" s="24"/>
    </row>
    <row r="5422" spans="19:21">
      <c r="S5422" s="24"/>
      <c r="T5422" s="24"/>
      <c r="U5422" s="24"/>
    </row>
    <row r="5423" spans="19:21">
      <c r="S5423" s="24"/>
      <c r="T5423" s="24"/>
      <c r="U5423" s="24"/>
    </row>
    <row r="5424" spans="19:21">
      <c r="S5424" s="24"/>
      <c r="T5424" s="24"/>
      <c r="U5424" s="24"/>
    </row>
    <row r="5425" spans="19:21">
      <c r="S5425" s="24"/>
      <c r="T5425" s="24"/>
      <c r="U5425" s="24"/>
    </row>
    <row r="5426" spans="19:21">
      <c r="S5426" s="24"/>
      <c r="T5426" s="24"/>
      <c r="U5426" s="24"/>
    </row>
    <row r="5427" spans="19:21">
      <c r="S5427" s="24"/>
      <c r="T5427" s="24"/>
      <c r="U5427" s="24"/>
    </row>
    <row r="5428" spans="19:21">
      <c r="S5428" s="24"/>
      <c r="T5428" s="24"/>
      <c r="U5428" s="24"/>
    </row>
    <row r="5429" spans="19:21">
      <c r="S5429" s="24"/>
      <c r="T5429" s="24"/>
      <c r="U5429" s="24"/>
    </row>
    <row r="5430" spans="19:21">
      <c r="S5430" s="24"/>
      <c r="T5430" s="24"/>
      <c r="U5430" s="24"/>
    </row>
    <row r="5431" spans="19:21">
      <c r="S5431" s="24"/>
      <c r="T5431" s="24"/>
      <c r="U5431" s="24"/>
    </row>
    <row r="5432" spans="19:21">
      <c r="S5432" s="24"/>
      <c r="T5432" s="24"/>
      <c r="U5432" s="24"/>
    </row>
    <row r="5433" spans="19:21">
      <c r="S5433" s="24"/>
      <c r="T5433" s="24"/>
      <c r="U5433" s="24"/>
    </row>
    <row r="5434" spans="19:21">
      <c r="S5434" s="24"/>
      <c r="T5434" s="24"/>
      <c r="U5434" s="24"/>
    </row>
    <row r="5435" spans="19:21">
      <c r="S5435" s="24"/>
      <c r="T5435" s="24"/>
      <c r="U5435" s="24"/>
    </row>
    <row r="5436" spans="19:21">
      <c r="S5436" s="24"/>
      <c r="T5436" s="24"/>
      <c r="U5436" s="24"/>
    </row>
    <row r="5437" spans="19:21">
      <c r="S5437" s="24"/>
      <c r="T5437" s="24"/>
      <c r="U5437" s="24"/>
    </row>
    <row r="5438" spans="19:21">
      <c r="S5438" s="24"/>
      <c r="T5438" s="24"/>
      <c r="U5438" s="24"/>
    </row>
    <row r="5439" spans="19:21">
      <c r="S5439" s="24"/>
      <c r="T5439" s="24"/>
      <c r="U5439" s="24"/>
    </row>
    <row r="5440" spans="19:21">
      <c r="S5440" s="24"/>
      <c r="T5440" s="24"/>
      <c r="U5440" s="24"/>
    </row>
    <row r="5441" spans="19:21">
      <c r="S5441" s="24"/>
      <c r="T5441" s="24"/>
      <c r="U5441" s="24"/>
    </row>
    <row r="5442" spans="19:21">
      <c r="S5442" s="24"/>
      <c r="T5442" s="24"/>
      <c r="U5442" s="24"/>
    </row>
    <row r="5443" spans="19:21">
      <c r="S5443" s="24"/>
      <c r="T5443" s="24"/>
      <c r="U5443" s="24"/>
    </row>
    <row r="5444" spans="19:21">
      <c r="S5444" s="24"/>
      <c r="T5444" s="24"/>
      <c r="U5444" s="24"/>
    </row>
    <row r="5445" spans="19:21">
      <c r="S5445" s="24"/>
      <c r="T5445" s="24"/>
      <c r="U5445" s="24"/>
    </row>
    <row r="5446" spans="19:21">
      <c r="S5446" s="24"/>
      <c r="T5446" s="24"/>
      <c r="U5446" s="24"/>
    </row>
    <row r="5447" spans="19:21">
      <c r="S5447" s="24"/>
      <c r="T5447" s="24"/>
      <c r="U5447" s="24"/>
    </row>
    <row r="5448" spans="19:21">
      <c r="S5448" s="24"/>
      <c r="T5448" s="24"/>
      <c r="U5448" s="24"/>
    </row>
    <row r="5449" spans="19:21">
      <c r="S5449" s="24"/>
      <c r="T5449" s="24"/>
      <c r="U5449" s="24"/>
    </row>
    <row r="5450" spans="19:21">
      <c r="S5450" s="24"/>
      <c r="T5450" s="24"/>
      <c r="U5450" s="24"/>
    </row>
    <row r="5451" spans="19:21">
      <c r="S5451" s="24"/>
      <c r="T5451" s="24"/>
      <c r="U5451" s="24"/>
    </row>
    <row r="5452" spans="19:21">
      <c r="S5452" s="24"/>
      <c r="T5452" s="24"/>
      <c r="U5452" s="24"/>
    </row>
    <row r="5453" spans="19:21">
      <c r="S5453" s="24"/>
      <c r="T5453" s="24"/>
      <c r="U5453" s="24"/>
    </row>
    <row r="5454" spans="19:21">
      <c r="S5454" s="24"/>
      <c r="T5454" s="24"/>
      <c r="U5454" s="24"/>
    </row>
    <row r="5455" spans="19:21">
      <c r="S5455" s="24"/>
      <c r="T5455" s="24"/>
      <c r="U5455" s="24"/>
    </row>
    <row r="5456" spans="19:21">
      <c r="S5456" s="24"/>
      <c r="T5456" s="24"/>
      <c r="U5456" s="24"/>
    </row>
    <row r="5457" spans="19:21">
      <c r="S5457" s="24"/>
      <c r="T5457" s="24"/>
      <c r="U5457" s="24"/>
    </row>
    <row r="5458" spans="19:21">
      <c r="S5458" s="24"/>
      <c r="T5458" s="24"/>
      <c r="U5458" s="24"/>
    </row>
    <row r="5459" spans="19:21">
      <c r="S5459" s="24"/>
      <c r="T5459" s="24"/>
      <c r="U5459" s="24"/>
    </row>
    <row r="5460" spans="19:21">
      <c r="S5460" s="24"/>
      <c r="T5460" s="24"/>
      <c r="U5460" s="24"/>
    </row>
    <row r="5461" spans="19:21">
      <c r="S5461" s="24"/>
      <c r="T5461" s="24"/>
      <c r="U5461" s="24"/>
    </row>
    <row r="5462" spans="19:21">
      <c r="S5462" s="24"/>
      <c r="T5462" s="24"/>
      <c r="U5462" s="24"/>
    </row>
    <row r="5463" spans="19:21">
      <c r="S5463" s="24"/>
      <c r="T5463" s="24"/>
      <c r="U5463" s="24"/>
    </row>
    <row r="5464" spans="19:21">
      <c r="S5464" s="24"/>
      <c r="T5464" s="24"/>
      <c r="U5464" s="24"/>
    </row>
    <row r="5465" spans="19:21">
      <c r="S5465" s="24"/>
      <c r="T5465" s="24"/>
      <c r="U5465" s="24"/>
    </row>
    <row r="5466" spans="19:21">
      <c r="S5466" s="24"/>
      <c r="T5466" s="24"/>
      <c r="U5466" s="24"/>
    </row>
    <row r="5467" spans="19:21">
      <c r="S5467" s="24"/>
      <c r="T5467" s="24"/>
      <c r="U5467" s="24"/>
    </row>
    <row r="5468" spans="19:21">
      <c r="S5468" s="24"/>
      <c r="T5468" s="24"/>
      <c r="U5468" s="24"/>
    </row>
    <row r="5469" spans="19:21">
      <c r="S5469" s="24"/>
      <c r="T5469" s="24"/>
      <c r="U5469" s="24"/>
    </row>
    <row r="5470" spans="19:21">
      <c r="S5470" s="24"/>
      <c r="T5470" s="24"/>
      <c r="U5470" s="24"/>
    </row>
    <row r="5471" spans="19:21">
      <c r="S5471" s="24"/>
      <c r="T5471" s="24"/>
      <c r="U5471" s="24"/>
    </row>
    <row r="5472" spans="19:21">
      <c r="S5472" s="24"/>
      <c r="T5472" s="24"/>
      <c r="U5472" s="24"/>
    </row>
    <row r="5473" spans="19:21">
      <c r="S5473" s="24"/>
      <c r="T5473" s="24"/>
      <c r="U5473" s="24"/>
    </row>
    <row r="5474" spans="19:21">
      <c r="S5474" s="24"/>
      <c r="T5474" s="24"/>
      <c r="U5474" s="24"/>
    </row>
    <row r="5475" spans="19:21">
      <c r="S5475" s="24"/>
      <c r="T5475" s="24"/>
      <c r="U5475" s="24"/>
    </row>
    <row r="5476" spans="19:21">
      <c r="S5476" s="24"/>
      <c r="T5476" s="24"/>
      <c r="U5476" s="24"/>
    </row>
    <row r="5477" spans="19:21">
      <c r="S5477" s="24"/>
      <c r="T5477" s="24"/>
      <c r="U5477" s="24"/>
    </row>
    <row r="5478" spans="19:21">
      <c r="S5478" s="24"/>
      <c r="T5478" s="24"/>
      <c r="U5478" s="24"/>
    </row>
    <row r="5479" spans="19:21">
      <c r="S5479" s="24"/>
      <c r="T5479" s="24"/>
      <c r="U5479" s="24"/>
    </row>
    <row r="5480" spans="19:21">
      <c r="S5480" s="24"/>
      <c r="T5480" s="24"/>
      <c r="U5480" s="24"/>
    </row>
    <row r="5481" spans="19:21">
      <c r="S5481" s="24"/>
      <c r="T5481" s="24"/>
      <c r="U5481" s="24"/>
    </row>
    <row r="5482" spans="19:21">
      <c r="S5482" s="24"/>
      <c r="T5482" s="24"/>
      <c r="U5482" s="24"/>
    </row>
    <row r="5483" spans="19:21">
      <c r="S5483" s="24"/>
      <c r="T5483" s="24"/>
      <c r="U5483" s="24"/>
    </row>
    <row r="5484" spans="19:21">
      <c r="S5484" s="24"/>
      <c r="T5484" s="24"/>
      <c r="U5484" s="24"/>
    </row>
    <row r="5485" spans="19:21">
      <c r="S5485" s="24"/>
      <c r="T5485" s="24"/>
      <c r="U5485" s="24"/>
    </row>
    <row r="5486" spans="19:21">
      <c r="S5486" s="24"/>
      <c r="T5486" s="24"/>
      <c r="U5486" s="24"/>
    </row>
    <row r="5487" spans="19:21">
      <c r="S5487" s="24"/>
      <c r="T5487" s="24"/>
      <c r="U5487" s="24"/>
    </row>
    <row r="5488" spans="19:21">
      <c r="S5488" s="24"/>
      <c r="T5488" s="24"/>
      <c r="U5488" s="24"/>
    </row>
    <row r="5489" spans="19:21">
      <c r="S5489" s="24"/>
      <c r="T5489" s="24"/>
      <c r="U5489" s="24"/>
    </row>
    <row r="5490" spans="19:21">
      <c r="S5490" s="24"/>
      <c r="T5490" s="24"/>
      <c r="U5490" s="24"/>
    </row>
    <row r="5491" spans="19:21">
      <c r="S5491" s="24"/>
      <c r="T5491" s="24"/>
      <c r="U5491" s="24"/>
    </row>
    <row r="5492" spans="19:21">
      <c r="S5492" s="24"/>
      <c r="T5492" s="24"/>
      <c r="U5492" s="24"/>
    </row>
    <row r="5493" spans="19:21">
      <c r="S5493" s="24"/>
      <c r="T5493" s="24"/>
      <c r="U5493" s="24"/>
    </row>
    <row r="5494" spans="19:21">
      <c r="S5494" s="24"/>
      <c r="T5494" s="24"/>
      <c r="U5494" s="24"/>
    </row>
    <row r="5495" spans="19:21">
      <c r="S5495" s="24"/>
      <c r="T5495" s="24"/>
      <c r="U5495" s="24"/>
    </row>
    <row r="5496" spans="19:21">
      <c r="S5496" s="24"/>
      <c r="T5496" s="24"/>
      <c r="U5496" s="24"/>
    </row>
    <row r="5497" spans="19:21">
      <c r="S5497" s="24"/>
      <c r="T5497" s="24"/>
      <c r="U5497" s="24"/>
    </row>
    <row r="5498" spans="19:21">
      <c r="S5498" s="24"/>
      <c r="T5498" s="24"/>
      <c r="U5498" s="24"/>
    </row>
    <row r="5499" spans="19:21">
      <c r="S5499" s="24"/>
      <c r="T5499" s="24"/>
      <c r="U5499" s="24"/>
    </row>
    <row r="5500" spans="19:21">
      <c r="S5500" s="24"/>
      <c r="T5500" s="24"/>
      <c r="U5500" s="24"/>
    </row>
    <row r="5501" spans="19:21">
      <c r="S5501" s="24"/>
      <c r="T5501" s="24"/>
      <c r="U5501" s="24"/>
    </row>
    <row r="5502" spans="19:21">
      <c r="S5502" s="24"/>
      <c r="T5502" s="24"/>
      <c r="U5502" s="24"/>
    </row>
    <row r="5503" spans="19:21">
      <c r="S5503" s="24"/>
      <c r="T5503" s="24"/>
      <c r="U5503" s="24"/>
    </row>
    <row r="5504" spans="19:21">
      <c r="S5504" s="24"/>
      <c r="T5504" s="24"/>
      <c r="U5504" s="24"/>
    </row>
    <row r="5505" spans="19:21">
      <c r="S5505" s="24"/>
      <c r="T5505" s="24"/>
      <c r="U5505" s="24"/>
    </row>
    <row r="5506" spans="19:21">
      <c r="S5506" s="24"/>
      <c r="T5506" s="24"/>
      <c r="U5506" s="24"/>
    </row>
    <row r="5507" spans="19:21">
      <c r="S5507" s="24"/>
      <c r="T5507" s="24"/>
      <c r="U5507" s="24"/>
    </row>
    <row r="5508" spans="19:21">
      <c r="S5508" s="24"/>
      <c r="T5508" s="24"/>
      <c r="U5508" s="24"/>
    </row>
    <row r="5509" spans="19:21">
      <c r="S5509" s="24"/>
      <c r="T5509" s="24"/>
      <c r="U5509" s="24"/>
    </row>
    <row r="5510" spans="19:21">
      <c r="S5510" s="24"/>
      <c r="T5510" s="24"/>
      <c r="U5510" s="24"/>
    </row>
    <row r="5511" spans="19:21">
      <c r="S5511" s="24"/>
      <c r="T5511" s="24"/>
      <c r="U5511" s="24"/>
    </row>
    <row r="5512" spans="19:21">
      <c r="S5512" s="24"/>
      <c r="T5512" s="24"/>
      <c r="U5512" s="24"/>
    </row>
    <row r="5513" spans="19:21">
      <c r="S5513" s="24"/>
      <c r="T5513" s="24"/>
      <c r="U5513" s="24"/>
    </row>
    <row r="5514" spans="19:21">
      <c r="S5514" s="24"/>
      <c r="T5514" s="24"/>
      <c r="U5514" s="24"/>
    </row>
    <row r="5515" spans="19:21">
      <c r="S5515" s="24"/>
      <c r="T5515" s="24"/>
      <c r="U5515" s="24"/>
    </row>
    <row r="5516" spans="19:21">
      <c r="S5516" s="24"/>
      <c r="T5516" s="24"/>
      <c r="U5516" s="24"/>
    </row>
    <row r="5517" spans="19:21">
      <c r="S5517" s="24"/>
      <c r="T5517" s="24"/>
      <c r="U5517" s="24"/>
    </row>
    <row r="5518" spans="19:21">
      <c r="S5518" s="24"/>
      <c r="T5518" s="24"/>
      <c r="U5518" s="24"/>
    </row>
    <row r="5519" spans="19:21">
      <c r="S5519" s="24"/>
      <c r="T5519" s="24"/>
      <c r="U5519" s="24"/>
    </row>
    <row r="5520" spans="19:21">
      <c r="S5520" s="24"/>
      <c r="T5520" s="24"/>
      <c r="U5520" s="24"/>
    </row>
    <row r="5521" spans="19:21">
      <c r="S5521" s="24"/>
      <c r="T5521" s="24"/>
      <c r="U5521" s="24"/>
    </row>
    <row r="5522" spans="19:21">
      <c r="S5522" s="24"/>
      <c r="T5522" s="24"/>
      <c r="U5522" s="24"/>
    </row>
    <row r="5523" spans="19:21">
      <c r="S5523" s="24"/>
      <c r="T5523" s="24"/>
      <c r="U5523" s="24"/>
    </row>
    <row r="5524" spans="19:21">
      <c r="S5524" s="24"/>
      <c r="T5524" s="24"/>
      <c r="U5524" s="24"/>
    </row>
    <row r="5525" spans="19:21">
      <c r="S5525" s="24"/>
      <c r="T5525" s="24"/>
      <c r="U5525" s="24"/>
    </row>
    <row r="5526" spans="19:21">
      <c r="S5526" s="24"/>
      <c r="T5526" s="24"/>
      <c r="U5526" s="24"/>
    </row>
    <row r="5527" spans="19:21">
      <c r="S5527" s="24"/>
      <c r="T5527" s="24"/>
      <c r="U5527" s="24"/>
    </row>
    <row r="5528" spans="19:21">
      <c r="S5528" s="24"/>
      <c r="T5528" s="24"/>
      <c r="U5528" s="24"/>
    </row>
    <row r="5529" spans="19:21">
      <c r="S5529" s="24"/>
      <c r="T5529" s="24"/>
      <c r="U5529" s="24"/>
    </row>
    <row r="5530" spans="19:21">
      <c r="S5530" s="24"/>
      <c r="T5530" s="24"/>
      <c r="U5530" s="24"/>
    </row>
    <row r="5531" spans="19:21">
      <c r="S5531" s="24"/>
      <c r="T5531" s="24"/>
      <c r="U5531" s="24"/>
    </row>
    <row r="5532" spans="19:21">
      <c r="S5532" s="24"/>
      <c r="T5532" s="24"/>
      <c r="U5532" s="24"/>
    </row>
    <row r="5533" spans="19:21">
      <c r="S5533" s="24"/>
      <c r="T5533" s="24"/>
      <c r="U5533" s="24"/>
    </row>
    <row r="5534" spans="19:21">
      <c r="S5534" s="24"/>
      <c r="T5534" s="24"/>
      <c r="U5534" s="24"/>
    </row>
    <row r="5535" spans="19:21">
      <c r="S5535" s="24"/>
      <c r="T5535" s="24"/>
      <c r="U5535" s="24"/>
    </row>
    <row r="5536" spans="19:21">
      <c r="S5536" s="24"/>
      <c r="T5536" s="24"/>
      <c r="U5536" s="24"/>
    </row>
    <row r="5537" spans="19:21">
      <c r="S5537" s="24"/>
      <c r="T5537" s="24"/>
      <c r="U5537" s="24"/>
    </row>
    <row r="5538" spans="19:21">
      <c r="S5538" s="24"/>
      <c r="T5538" s="24"/>
      <c r="U5538" s="24"/>
    </row>
    <row r="5539" spans="19:21">
      <c r="S5539" s="24"/>
      <c r="T5539" s="24"/>
      <c r="U5539" s="24"/>
    </row>
    <row r="5540" spans="19:21">
      <c r="S5540" s="24"/>
      <c r="T5540" s="24"/>
      <c r="U5540" s="24"/>
    </row>
    <row r="5541" spans="19:21">
      <c r="S5541" s="24"/>
      <c r="T5541" s="24"/>
      <c r="U5541" s="24"/>
    </row>
    <row r="5542" spans="19:21">
      <c r="S5542" s="24"/>
      <c r="T5542" s="24"/>
      <c r="U5542" s="24"/>
    </row>
    <row r="5543" spans="19:21">
      <c r="S5543" s="24"/>
      <c r="T5543" s="24"/>
      <c r="U5543" s="24"/>
    </row>
    <row r="5544" spans="19:21">
      <c r="S5544" s="24"/>
      <c r="T5544" s="24"/>
      <c r="U5544" s="24"/>
    </row>
    <row r="5545" spans="19:21">
      <c r="S5545" s="24"/>
      <c r="T5545" s="24"/>
      <c r="U5545" s="24"/>
    </row>
    <row r="5546" spans="19:21">
      <c r="S5546" s="24"/>
      <c r="T5546" s="24"/>
      <c r="U5546" s="24"/>
    </row>
    <row r="5547" spans="19:21">
      <c r="S5547" s="24"/>
      <c r="T5547" s="24"/>
      <c r="U5547" s="24"/>
    </row>
    <row r="5548" spans="19:21">
      <c r="S5548" s="24"/>
      <c r="T5548" s="24"/>
      <c r="U5548" s="24"/>
    </row>
    <row r="5549" spans="19:21">
      <c r="S5549" s="24"/>
      <c r="T5549" s="24"/>
      <c r="U5549" s="24"/>
    </row>
    <row r="5550" spans="19:21">
      <c r="S5550" s="24"/>
      <c r="T5550" s="24"/>
      <c r="U5550" s="24"/>
    </row>
    <row r="5551" spans="19:21">
      <c r="S5551" s="24"/>
      <c r="T5551" s="24"/>
      <c r="U5551" s="24"/>
    </row>
    <row r="5552" spans="19:21">
      <c r="S5552" s="24"/>
      <c r="T5552" s="24"/>
      <c r="U5552" s="24"/>
    </row>
    <row r="5553" spans="19:21">
      <c r="S5553" s="24"/>
      <c r="T5553" s="24"/>
      <c r="U5553" s="24"/>
    </row>
    <row r="5554" spans="19:21">
      <c r="S5554" s="24"/>
      <c r="T5554" s="24"/>
      <c r="U5554" s="24"/>
    </row>
    <row r="5555" spans="19:21">
      <c r="S5555" s="24"/>
      <c r="T5555" s="24"/>
      <c r="U5555" s="24"/>
    </row>
    <row r="5556" spans="19:21">
      <c r="S5556" s="24"/>
      <c r="T5556" s="24"/>
      <c r="U5556" s="24"/>
    </row>
    <row r="5557" spans="19:21">
      <c r="S5557" s="24"/>
      <c r="T5557" s="24"/>
      <c r="U5557" s="24"/>
    </row>
    <row r="5558" spans="19:21">
      <c r="S5558" s="24"/>
      <c r="T5558" s="24"/>
      <c r="U5558" s="24"/>
    </row>
    <row r="5559" spans="19:21">
      <c r="S5559" s="24"/>
      <c r="T5559" s="24"/>
      <c r="U5559" s="24"/>
    </row>
    <row r="5560" spans="19:21">
      <c r="S5560" s="24"/>
      <c r="T5560" s="24"/>
      <c r="U5560" s="24"/>
    </row>
    <row r="5561" spans="19:21">
      <c r="S5561" s="24"/>
      <c r="T5561" s="24"/>
      <c r="U5561" s="24"/>
    </row>
    <row r="5562" spans="19:21">
      <c r="S5562" s="24"/>
      <c r="T5562" s="24"/>
      <c r="U5562" s="24"/>
    </row>
    <row r="5563" spans="19:21">
      <c r="S5563" s="24"/>
      <c r="T5563" s="24"/>
      <c r="U5563" s="24"/>
    </row>
    <row r="5564" spans="19:21">
      <c r="S5564" s="24"/>
      <c r="T5564" s="24"/>
      <c r="U5564" s="24"/>
    </row>
    <row r="5565" spans="19:21">
      <c r="S5565" s="24"/>
      <c r="T5565" s="24"/>
      <c r="U5565" s="24"/>
    </row>
    <row r="5566" spans="19:21">
      <c r="S5566" s="24"/>
      <c r="T5566" s="24"/>
      <c r="U5566" s="24"/>
    </row>
    <row r="5567" spans="19:21">
      <c r="S5567" s="24"/>
      <c r="T5567" s="24"/>
      <c r="U5567" s="24"/>
    </row>
    <row r="5568" spans="19:21">
      <c r="S5568" s="24"/>
      <c r="T5568" s="24"/>
      <c r="U5568" s="24"/>
    </row>
    <row r="5569" spans="19:21">
      <c r="S5569" s="24"/>
      <c r="T5569" s="24"/>
      <c r="U5569" s="24"/>
    </row>
    <row r="5570" spans="19:21">
      <c r="S5570" s="24"/>
      <c r="T5570" s="24"/>
      <c r="U5570" s="24"/>
    </row>
    <row r="5571" spans="19:21">
      <c r="S5571" s="24"/>
      <c r="T5571" s="24"/>
      <c r="U5571" s="24"/>
    </row>
    <row r="5572" spans="19:21">
      <c r="S5572" s="24"/>
      <c r="T5572" s="24"/>
      <c r="U5572" s="24"/>
    </row>
    <row r="5573" spans="19:21">
      <c r="S5573" s="24"/>
      <c r="T5573" s="24"/>
      <c r="U5573" s="24"/>
    </row>
    <row r="5574" spans="19:21">
      <c r="S5574" s="24"/>
      <c r="T5574" s="24"/>
      <c r="U5574" s="24"/>
    </row>
    <row r="5575" spans="19:21">
      <c r="S5575" s="24"/>
      <c r="T5575" s="24"/>
      <c r="U5575" s="24"/>
    </row>
    <row r="5576" spans="19:21">
      <c r="S5576" s="24"/>
      <c r="T5576" s="24"/>
      <c r="U5576" s="24"/>
    </row>
    <row r="5577" spans="19:21">
      <c r="S5577" s="24"/>
      <c r="T5577" s="24"/>
      <c r="U5577" s="24"/>
    </row>
    <row r="5578" spans="19:21">
      <c r="S5578" s="24"/>
      <c r="T5578" s="24"/>
      <c r="U5578" s="24"/>
    </row>
    <row r="5579" spans="19:21">
      <c r="S5579" s="24"/>
      <c r="T5579" s="24"/>
      <c r="U5579" s="24"/>
    </row>
    <row r="5580" spans="19:21">
      <c r="S5580" s="24"/>
      <c r="T5580" s="24"/>
      <c r="U5580" s="24"/>
    </row>
    <row r="5581" spans="19:21">
      <c r="S5581" s="24"/>
      <c r="T5581" s="24"/>
      <c r="U5581" s="24"/>
    </row>
    <row r="5582" spans="19:21">
      <c r="S5582" s="24"/>
      <c r="T5582" s="24"/>
      <c r="U5582" s="24"/>
    </row>
    <row r="5583" spans="19:21">
      <c r="S5583" s="24"/>
      <c r="T5583" s="24"/>
      <c r="U5583" s="24"/>
    </row>
    <row r="5584" spans="19:21">
      <c r="S5584" s="24"/>
      <c r="T5584" s="24"/>
      <c r="U5584" s="24"/>
    </row>
    <row r="5585" spans="19:21">
      <c r="S5585" s="24"/>
      <c r="T5585" s="24"/>
      <c r="U5585" s="24"/>
    </row>
    <row r="5586" spans="19:21">
      <c r="S5586" s="24"/>
      <c r="T5586" s="24"/>
      <c r="U5586" s="24"/>
    </row>
    <row r="5587" spans="19:21">
      <c r="S5587" s="24"/>
      <c r="T5587" s="24"/>
      <c r="U5587" s="24"/>
    </row>
    <row r="5588" spans="19:21">
      <c r="S5588" s="24"/>
      <c r="T5588" s="24"/>
      <c r="U5588" s="24"/>
    </row>
    <row r="5589" spans="19:21">
      <c r="S5589" s="24"/>
      <c r="T5589" s="24"/>
      <c r="U5589" s="24"/>
    </row>
    <row r="5590" spans="19:21">
      <c r="S5590" s="24"/>
      <c r="T5590" s="24"/>
      <c r="U5590" s="24"/>
    </row>
    <row r="5591" spans="19:21">
      <c r="S5591" s="24"/>
      <c r="T5591" s="24"/>
      <c r="U5591" s="24"/>
    </row>
    <row r="5592" spans="19:21">
      <c r="S5592" s="24"/>
      <c r="T5592" s="24"/>
      <c r="U5592" s="24"/>
    </row>
    <row r="5593" spans="19:21">
      <c r="S5593" s="24"/>
      <c r="T5593" s="24"/>
      <c r="U5593" s="24"/>
    </row>
    <row r="5594" spans="19:21">
      <c r="S5594" s="24"/>
      <c r="T5594" s="24"/>
      <c r="U5594" s="24"/>
    </row>
    <row r="5595" spans="19:21">
      <c r="S5595" s="24"/>
      <c r="T5595" s="24"/>
      <c r="U5595" s="24"/>
    </row>
    <row r="5596" spans="19:21">
      <c r="S5596" s="24"/>
      <c r="T5596" s="24"/>
      <c r="U5596" s="24"/>
    </row>
    <row r="5597" spans="19:21">
      <c r="S5597" s="24"/>
      <c r="T5597" s="24"/>
      <c r="U5597" s="24"/>
    </row>
    <row r="5598" spans="19:21">
      <c r="S5598" s="24"/>
      <c r="T5598" s="24"/>
      <c r="U5598" s="24"/>
    </row>
    <row r="5599" spans="19:21">
      <c r="S5599" s="24"/>
      <c r="T5599" s="24"/>
      <c r="U5599" s="24"/>
    </row>
    <row r="5600" spans="19:21">
      <c r="S5600" s="24"/>
      <c r="T5600" s="24"/>
      <c r="U5600" s="24"/>
    </row>
    <row r="5601" spans="19:21">
      <c r="S5601" s="24"/>
      <c r="T5601" s="24"/>
      <c r="U5601" s="24"/>
    </row>
    <row r="5602" spans="19:21">
      <c r="S5602" s="24"/>
      <c r="T5602" s="24"/>
      <c r="U5602" s="24"/>
    </row>
    <row r="5603" spans="19:21">
      <c r="S5603" s="24"/>
      <c r="T5603" s="24"/>
      <c r="U5603" s="24"/>
    </row>
    <row r="5604" spans="19:21">
      <c r="S5604" s="24"/>
      <c r="T5604" s="24"/>
      <c r="U5604" s="24"/>
    </row>
    <row r="5605" spans="19:21">
      <c r="S5605" s="24"/>
      <c r="T5605" s="24"/>
      <c r="U5605" s="24"/>
    </row>
    <row r="5606" spans="19:21">
      <c r="S5606" s="24"/>
      <c r="T5606" s="24"/>
      <c r="U5606" s="24"/>
    </row>
    <row r="5607" spans="19:21">
      <c r="S5607" s="24"/>
      <c r="T5607" s="24"/>
      <c r="U5607" s="24"/>
    </row>
    <row r="5608" spans="19:21">
      <c r="S5608" s="24"/>
      <c r="T5608" s="24"/>
      <c r="U5608" s="24"/>
    </row>
    <row r="5609" spans="19:21">
      <c r="S5609" s="24"/>
      <c r="T5609" s="24"/>
      <c r="U5609" s="24"/>
    </row>
    <row r="5610" spans="19:21">
      <c r="S5610" s="24"/>
      <c r="T5610" s="24"/>
      <c r="U5610" s="24"/>
    </row>
    <row r="5611" spans="19:21">
      <c r="S5611" s="24"/>
      <c r="T5611" s="24"/>
      <c r="U5611" s="24"/>
    </row>
    <row r="5612" spans="19:21">
      <c r="S5612" s="24"/>
      <c r="T5612" s="24"/>
      <c r="U5612" s="24"/>
    </row>
    <row r="5613" spans="19:21">
      <c r="S5613" s="24"/>
      <c r="T5613" s="24"/>
      <c r="U5613" s="24"/>
    </row>
    <row r="5614" spans="19:21">
      <c r="S5614" s="24"/>
      <c r="T5614" s="24"/>
      <c r="U5614" s="24"/>
    </row>
    <row r="5615" spans="19:21">
      <c r="S5615" s="24"/>
      <c r="T5615" s="24"/>
      <c r="U5615" s="24"/>
    </row>
    <row r="5616" spans="19:21">
      <c r="S5616" s="24"/>
      <c r="T5616" s="24"/>
      <c r="U5616" s="24"/>
    </row>
    <row r="5617" spans="19:21">
      <c r="S5617" s="24"/>
      <c r="T5617" s="24"/>
      <c r="U5617" s="24"/>
    </row>
    <row r="5618" spans="19:21">
      <c r="S5618" s="24"/>
      <c r="T5618" s="24"/>
      <c r="U5618" s="24"/>
    </row>
    <row r="5619" spans="19:21">
      <c r="S5619" s="24"/>
      <c r="T5619" s="24"/>
      <c r="U5619" s="24"/>
    </row>
    <row r="5620" spans="19:21">
      <c r="S5620" s="24"/>
      <c r="T5620" s="24"/>
      <c r="U5620" s="24"/>
    </row>
    <row r="5621" spans="19:21">
      <c r="S5621" s="24"/>
      <c r="T5621" s="24"/>
      <c r="U5621" s="24"/>
    </row>
    <row r="5622" spans="19:21">
      <c r="S5622" s="24"/>
      <c r="T5622" s="24"/>
      <c r="U5622" s="24"/>
    </row>
    <row r="5623" spans="19:21">
      <c r="S5623" s="24"/>
      <c r="T5623" s="24"/>
      <c r="U5623" s="24"/>
    </row>
    <row r="5624" spans="19:21">
      <c r="S5624" s="24"/>
      <c r="T5624" s="24"/>
      <c r="U5624" s="24"/>
    </row>
    <row r="5625" spans="19:21">
      <c r="S5625" s="24"/>
      <c r="T5625" s="24"/>
      <c r="U5625" s="24"/>
    </row>
    <row r="5626" spans="19:21">
      <c r="S5626" s="24"/>
      <c r="T5626" s="24"/>
      <c r="U5626" s="24"/>
    </row>
    <row r="5627" spans="19:21">
      <c r="S5627" s="24"/>
      <c r="T5627" s="24"/>
      <c r="U5627" s="24"/>
    </row>
    <row r="5628" spans="19:21">
      <c r="S5628" s="24"/>
      <c r="T5628" s="24"/>
      <c r="U5628" s="24"/>
    </row>
    <row r="5629" spans="19:21">
      <c r="S5629" s="24"/>
      <c r="T5629" s="24"/>
      <c r="U5629" s="24"/>
    </row>
    <row r="5630" spans="19:21">
      <c r="S5630" s="24"/>
      <c r="T5630" s="24"/>
      <c r="U5630" s="24"/>
    </row>
    <row r="5631" spans="19:21">
      <c r="S5631" s="24"/>
      <c r="T5631" s="24"/>
      <c r="U5631" s="24"/>
    </row>
    <row r="5632" spans="19:21">
      <c r="S5632" s="24"/>
      <c r="T5632" s="24"/>
      <c r="U5632" s="24"/>
    </row>
    <row r="5633" spans="19:21">
      <c r="S5633" s="24"/>
      <c r="T5633" s="24"/>
      <c r="U5633" s="24"/>
    </row>
    <row r="5634" spans="19:21">
      <c r="S5634" s="24"/>
      <c r="T5634" s="24"/>
      <c r="U5634" s="24"/>
    </row>
    <row r="5635" spans="19:21">
      <c r="S5635" s="24"/>
      <c r="T5635" s="24"/>
      <c r="U5635" s="24"/>
    </row>
    <row r="5636" spans="19:21">
      <c r="S5636" s="24"/>
      <c r="T5636" s="24"/>
      <c r="U5636" s="24"/>
    </row>
    <row r="5637" spans="19:21">
      <c r="S5637" s="24"/>
      <c r="T5637" s="24"/>
      <c r="U5637" s="24"/>
    </row>
    <row r="5638" spans="19:21">
      <c r="S5638" s="24"/>
      <c r="T5638" s="24"/>
      <c r="U5638" s="24"/>
    </row>
    <row r="5639" spans="19:21">
      <c r="S5639" s="24"/>
      <c r="T5639" s="24"/>
      <c r="U5639" s="24"/>
    </row>
    <row r="5640" spans="19:21">
      <c r="S5640" s="24"/>
      <c r="T5640" s="24"/>
      <c r="U5640" s="24"/>
    </row>
    <row r="5641" spans="19:21">
      <c r="S5641" s="24"/>
      <c r="T5641" s="24"/>
      <c r="U5641" s="24"/>
    </row>
    <row r="5642" spans="19:21">
      <c r="S5642" s="24"/>
      <c r="T5642" s="24"/>
      <c r="U5642" s="24"/>
    </row>
    <row r="5643" spans="19:21">
      <c r="S5643" s="24"/>
      <c r="T5643" s="24"/>
      <c r="U5643" s="24"/>
    </row>
    <row r="5644" spans="19:21">
      <c r="S5644" s="24"/>
      <c r="T5644" s="24"/>
      <c r="U5644" s="24"/>
    </row>
    <row r="5645" spans="19:21">
      <c r="S5645" s="24"/>
      <c r="T5645" s="24"/>
      <c r="U5645" s="24"/>
    </row>
    <row r="5646" spans="19:21">
      <c r="S5646" s="24"/>
      <c r="T5646" s="24"/>
      <c r="U5646" s="24"/>
    </row>
    <row r="5647" spans="19:21">
      <c r="S5647" s="24"/>
      <c r="T5647" s="24"/>
      <c r="U5647" s="24"/>
    </row>
    <row r="5648" spans="19:21">
      <c r="S5648" s="24"/>
      <c r="T5648" s="24"/>
      <c r="U5648" s="24"/>
    </row>
    <row r="5649" spans="19:21">
      <c r="S5649" s="24"/>
      <c r="T5649" s="24"/>
      <c r="U5649" s="24"/>
    </row>
    <row r="5650" spans="19:21">
      <c r="S5650" s="24"/>
      <c r="T5650" s="24"/>
      <c r="U5650" s="24"/>
    </row>
    <row r="5651" spans="19:21">
      <c r="S5651" s="24"/>
      <c r="T5651" s="24"/>
      <c r="U5651" s="24"/>
    </row>
    <row r="5652" spans="19:21">
      <c r="S5652" s="24"/>
      <c r="T5652" s="24"/>
      <c r="U5652" s="24"/>
    </row>
    <row r="5653" spans="19:21">
      <c r="S5653" s="24"/>
      <c r="T5653" s="24"/>
      <c r="U5653" s="24"/>
    </row>
    <row r="5654" spans="19:21">
      <c r="S5654" s="24"/>
      <c r="T5654" s="24"/>
      <c r="U5654" s="24"/>
    </row>
    <row r="5655" spans="19:21">
      <c r="S5655" s="24"/>
      <c r="T5655" s="24"/>
      <c r="U5655" s="24"/>
    </row>
    <row r="5656" spans="19:21">
      <c r="S5656" s="24"/>
      <c r="T5656" s="24"/>
      <c r="U5656" s="24"/>
    </row>
    <row r="5657" spans="19:21">
      <c r="S5657" s="24"/>
      <c r="T5657" s="24"/>
      <c r="U5657" s="24"/>
    </row>
    <row r="5658" spans="19:21">
      <c r="S5658" s="24"/>
      <c r="T5658" s="24"/>
      <c r="U5658" s="24"/>
    </row>
    <row r="5659" spans="19:21">
      <c r="S5659" s="24"/>
      <c r="T5659" s="24"/>
      <c r="U5659" s="24"/>
    </row>
    <row r="5660" spans="19:21">
      <c r="S5660" s="24"/>
      <c r="T5660" s="24"/>
      <c r="U5660" s="24"/>
    </row>
    <row r="5661" spans="19:21">
      <c r="S5661" s="24"/>
      <c r="T5661" s="24"/>
      <c r="U5661" s="24"/>
    </row>
    <row r="5662" spans="19:21">
      <c r="S5662" s="24"/>
      <c r="T5662" s="24"/>
      <c r="U5662" s="24"/>
    </row>
    <row r="5663" spans="19:21">
      <c r="S5663" s="24"/>
      <c r="T5663" s="24"/>
      <c r="U5663" s="24"/>
    </row>
    <row r="5664" spans="19:21">
      <c r="S5664" s="24"/>
      <c r="T5664" s="24"/>
      <c r="U5664" s="24"/>
    </row>
    <row r="5665" spans="19:21">
      <c r="S5665" s="24"/>
      <c r="T5665" s="24"/>
      <c r="U5665" s="24"/>
    </row>
    <row r="5666" spans="19:21">
      <c r="S5666" s="24"/>
      <c r="T5666" s="24"/>
      <c r="U5666" s="24"/>
    </row>
    <row r="5667" spans="19:21">
      <c r="S5667" s="24"/>
      <c r="T5667" s="24"/>
      <c r="U5667" s="24"/>
    </row>
    <row r="5668" spans="19:21">
      <c r="S5668" s="24"/>
      <c r="T5668" s="24"/>
      <c r="U5668" s="24"/>
    </row>
    <row r="5669" spans="19:21">
      <c r="S5669" s="24"/>
      <c r="T5669" s="24"/>
      <c r="U5669" s="24"/>
    </row>
    <row r="5670" spans="19:21">
      <c r="S5670" s="24"/>
      <c r="T5670" s="24"/>
      <c r="U5670" s="24"/>
    </row>
    <row r="5671" spans="19:21">
      <c r="S5671" s="24"/>
      <c r="T5671" s="24"/>
      <c r="U5671" s="24"/>
    </row>
    <row r="5672" spans="19:21">
      <c r="S5672" s="24"/>
      <c r="T5672" s="24"/>
      <c r="U5672" s="24"/>
    </row>
    <row r="5673" spans="19:21">
      <c r="S5673" s="24"/>
      <c r="T5673" s="24"/>
      <c r="U5673" s="24"/>
    </row>
    <row r="5674" spans="19:21">
      <c r="S5674" s="24"/>
      <c r="T5674" s="24"/>
      <c r="U5674" s="24"/>
    </row>
    <row r="5675" spans="19:21">
      <c r="S5675" s="24"/>
      <c r="T5675" s="24"/>
      <c r="U5675" s="24"/>
    </row>
    <row r="5676" spans="19:21">
      <c r="S5676" s="24"/>
      <c r="T5676" s="24"/>
      <c r="U5676" s="24"/>
    </row>
    <row r="5677" spans="19:21">
      <c r="S5677" s="24"/>
      <c r="T5677" s="24"/>
      <c r="U5677" s="24"/>
    </row>
    <row r="5678" spans="19:21">
      <c r="S5678" s="24"/>
      <c r="T5678" s="24"/>
      <c r="U5678" s="24"/>
    </row>
    <row r="5679" spans="19:21">
      <c r="S5679" s="24"/>
      <c r="T5679" s="24"/>
      <c r="U5679" s="24"/>
    </row>
    <row r="5680" spans="19:21">
      <c r="S5680" s="24"/>
      <c r="T5680" s="24"/>
      <c r="U5680" s="24"/>
    </row>
    <row r="5681" spans="19:21">
      <c r="S5681" s="24"/>
      <c r="T5681" s="24"/>
      <c r="U5681" s="24"/>
    </row>
    <row r="5682" spans="19:21">
      <c r="S5682" s="24"/>
      <c r="T5682" s="24"/>
      <c r="U5682" s="24"/>
    </row>
    <row r="5683" spans="19:21">
      <c r="S5683" s="24"/>
      <c r="T5683" s="24"/>
      <c r="U5683" s="24"/>
    </row>
    <row r="5684" spans="19:21">
      <c r="S5684" s="24"/>
      <c r="T5684" s="24"/>
      <c r="U5684" s="24"/>
    </row>
    <row r="5685" spans="19:21">
      <c r="S5685" s="24"/>
      <c r="T5685" s="24"/>
      <c r="U5685" s="24"/>
    </row>
    <row r="5686" spans="19:21">
      <c r="S5686" s="24"/>
      <c r="T5686" s="24"/>
      <c r="U5686" s="24"/>
    </row>
    <row r="5687" spans="19:21">
      <c r="S5687" s="24"/>
      <c r="T5687" s="24"/>
      <c r="U5687" s="24"/>
    </row>
    <row r="5688" spans="19:21">
      <c r="S5688" s="24"/>
      <c r="T5688" s="24"/>
      <c r="U5688" s="24"/>
    </row>
    <row r="5689" spans="19:21">
      <c r="S5689" s="24"/>
      <c r="T5689" s="24"/>
      <c r="U5689" s="24"/>
    </row>
    <row r="5690" spans="19:21">
      <c r="S5690" s="24"/>
      <c r="T5690" s="24"/>
      <c r="U5690" s="24"/>
    </row>
    <row r="5691" spans="19:21">
      <c r="S5691" s="24"/>
      <c r="T5691" s="24"/>
      <c r="U5691" s="24"/>
    </row>
    <row r="5692" spans="19:21">
      <c r="S5692" s="24"/>
      <c r="T5692" s="24"/>
      <c r="U5692" s="24"/>
    </row>
    <row r="5693" spans="19:21">
      <c r="S5693" s="24"/>
      <c r="T5693" s="24"/>
      <c r="U5693" s="24"/>
    </row>
    <row r="5694" spans="19:21">
      <c r="S5694" s="24"/>
      <c r="T5694" s="24"/>
      <c r="U5694" s="24"/>
    </row>
    <row r="5695" spans="19:21">
      <c r="S5695" s="24"/>
      <c r="T5695" s="24"/>
      <c r="U5695" s="24"/>
    </row>
    <row r="5696" spans="19:21">
      <c r="S5696" s="24"/>
      <c r="T5696" s="24"/>
      <c r="U5696" s="24"/>
    </row>
    <row r="5697" spans="19:21">
      <c r="S5697" s="24"/>
      <c r="T5697" s="24"/>
      <c r="U5697" s="24"/>
    </row>
    <row r="5698" spans="19:21">
      <c r="S5698" s="24"/>
      <c r="T5698" s="24"/>
      <c r="U5698" s="24"/>
    </row>
    <row r="5699" spans="19:21">
      <c r="S5699" s="24"/>
      <c r="T5699" s="24"/>
      <c r="U5699" s="24"/>
    </row>
    <row r="5700" spans="19:21">
      <c r="S5700" s="24"/>
      <c r="T5700" s="24"/>
      <c r="U5700" s="24"/>
    </row>
    <row r="5701" spans="19:21">
      <c r="S5701" s="24"/>
      <c r="T5701" s="24"/>
      <c r="U5701" s="24"/>
    </row>
    <row r="5702" spans="19:21">
      <c r="S5702" s="24"/>
      <c r="T5702" s="24"/>
      <c r="U5702" s="24"/>
    </row>
    <row r="5703" spans="19:21">
      <c r="S5703" s="24"/>
      <c r="T5703" s="24"/>
      <c r="U5703" s="24"/>
    </row>
    <row r="5704" spans="19:21">
      <c r="S5704" s="24"/>
      <c r="T5704" s="24"/>
      <c r="U5704" s="24"/>
    </row>
    <row r="5705" spans="19:21">
      <c r="S5705" s="24"/>
      <c r="T5705" s="24"/>
      <c r="U5705" s="24"/>
    </row>
    <row r="5706" spans="19:21">
      <c r="S5706" s="24"/>
      <c r="T5706" s="24"/>
      <c r="U5706" s="24"/>
    </row>
    <row r="5707" spans="19:21">
      <c r="S5707" s="24"/>
      <c r="T5707" s="24"/>
      <c r="U5707" s="24"/>
    </row>
    <row r="5708" spans="19:21">
      <c r="S5708" s="24"/>
      <c r="T5708" s="24"/>
      <c r="U5708" s="24"/>
    </row>
    <row r="5709" spans="19:21">
      <c r="S5709" s="24"/>
      <c r="T5709" s="24"/>
      <c r="U5709" s="24"/>
    </row>
    <row r="5710" spans="19:21">
      <c r="S5710" s="24"/>
      <c r="T5710" s="24"/>
      <c r="U5710" s="24"/>
    </row>
    <row r="5711" spans="19:21">
      <c r="S5711" s="24"/>
      <c r="T5711" s="24"/>
      <c r="U5711" s="24"/>
    </row>
    <row r="5712" spans="19:21">
      <c r="S5712" s="24"/>
      <c r="T5712" s="24"/>
      <c r="U5712" s="24"/>
    </row>
    <row r="5713" spans="19:21">
      <c r="S5713" s="24"/>
      <c r="T5713" s="24"/>
      <c r="U5713" s="24"/>
    </row>
    <row r="5714" spans="19:21">
      <c r="S5714" s="24"/>
      <c r="T5714" s="24"/>
      <c r="U5714" s="24"/>
    </row>
    <row r="5715" spans="19:21">
      <c r="S5715" s="24"/>
      <c r="T5715" s="24"/>
      <c r="U5715" s="24"/>
    </row>
    <row r="5716" spans="19:21">
      <c r="S5716" s="24"/>
      <c r="T5716" s="24"/>
      <c r="U5716" s="24"/>
    </row>
    <row r="5717" spans="19:21">
      <c r="S5717" s="24"/>
      <c r="T5717" s="24"/>
      <c r="U5717" s="24"/>
    </row>
    <row r="5718" spans="19:21">
      <c r="S5718" s="24"/>
      <c r="T5718" s="24"/>
      <c r="U5718" s="24"/>
    </row>
    <row r="5719" spans="19:21">
      <c r="S5719" s="24"/>
      <c r="T5719" s="24"/>
      <c r="U5719" s="24"/>
    </row>
    <row r="5720" spans="19:21">
      <c r="S5720" s="24"/>
      <c r="T5720" s="24"/>
      <c r="U5720" s="24"/>
    </row>
    <row r="5721" spans="19:21">
      <c r="S5721" s="24"/>
      <c r="T5721" s="24"/>
      <c r="U5721" s="24"/>
    </row>
    <row r="5722" spans="19:21">
      <c r="S5722" s="24"/>
      <c r="T5722" s="24"/>
      <c r="U5722" s="24"/>
    </row>
    <row r="5723" spans="19:21">
      <c r="S5723" s="24"/>
      <c r="T5723" s="24"/>
      <c r="U5723" s="24"/>
    </row>
    <row r="5724" spans="19:21">
      <c r="S5724" s="24"/>
      <c r="T5724" s="24"/>
      <c r="U5724" s="24"/>
    </row>
    <row r="5725" spans="19:21">
      <c r="S5725" s="24"/>
      <c r="T5725" s="24"/>
      <c r="U5725" s="24"/>
    </row>
    <row r="5726" spans="19:21">
      <c r="S5726" s="24"/>
      <c r="T5726" s="24"/>
      <c r="U5726" s="24"/>
    </row>
    <row r="5727" spans="19:21">
      <c r="S5727" s="24"/>
      <c r="T5727" s="24"/>
      <c r="U5727" s="24"/>
    </row>
    <row r="5728" spans="19:21">
      <c r="S5728" s="24"/>
      <c r="T5728" s="24"/>
      <c r="U5728" s="24"/>
    </row>
    <row r="5729" spans="19:21">
      <c r="S5729" s="24"/>
      <c r="T5729" s="24"/>
      <c r="U5729" s="24"/>
    </row>
    <row r="5730" spans="19:21">
      <c r="S5730" s="24"/>
      <c r="T5730" s="24"/>
      <c r="U5730" s="24"/>
    </row>
    <row r="5731" spans="19:21">
      <c r="S5731" s="24"/>
      <c r="T5731" s="24"/>
      <c r="U5731" s="24"/>
    </row>
    <row r="5732" spans="19:21">
      <c r="S5732" s="24"/>
      <c r="T5732" s="24"/>
      <c r="U5732" s="24"/>
    </row>
    <row r="5733" spans="19:21">
      <c r="S5733" s="24"/>
      <c r="T5733" s="24"/>
      <c r="U5733" s="24"/>
    </row>
    <row r="5734" spans="19:21">
      <c r="S5734" s="24"/>
      <c r="T5734" s="24"/>
      <c r="U5734" s="24"/>
    </row>
    <row r="5735" spans="19:21">
      <c r="S5735" s="24"/>
      <c r="T5735" s="24"/>
      <c r="U5735" s="24"/>
    </row>
    <row r="5736" spans="19:21">
      <c r="S5736" s="24"/>
      <c r="T5736" s="24"/>
      <c r="U5736" s="24"/>
    </row>
    <row r="5737" spans="19:21">
      <c r="S5737" s="24"/>
      <c r="T5737" s="24"/>
      <c r="U5737" s="24"/>
    </row>
    <row r="5738" spans="19:21">
      <c r="S5738" s="24"/>
      <c r="T5738" s="24"/>
      <c r="U5738" s="24"/>
    </row>
    <row r="5739" spans="19:21">
      <c r="S5739" s="24"/>
      <c r="T5739" s="24"/>
      <c r="U5739" s="24"/>
    </row>
    <row r="5740" spans="19:21">
      <c r="S5740" s="24"/>
      <c r="T5740" s="24"/>
      <c r="U5740" s="24"/>
    </row>
    <row r="5741" spans="19:21">
      <c r="S5741" s="24"/>
      <c r="T5741" s="24"/>
      <c r="U5741" s="24"/>
    </row>
    <row r="5742" spans="19:21">
      <c r="S5742" s="24"/>
      <c r="T5742" s="24"/>
      <c r="U5742" s="24"/>
    </row>
    <row r="5743" spans="19:21">
      <c r="S5743" s="24"/>
      <c r="T5743" s="24"/>
      <c r="U5743" s="24"/>
    </row>
    <row r="5744" spans="19:21">
      <c r="S5744" s="24"/>
      <c r="T5744" s="24"/>
      <c r="U5744" s="24"/>
    </row>
    <row r="5745" spans="19:21">
      <c r="S5745" s="24"/>
      <c r="T5745" s="24"/>
      <c r="U5745" s="24"/>
    </row>
    <row r="5746" spans="19:21">
      <c r="S5746" s="24"/>
      <c r="T5746" s="24"/>
      <c r="U5746" s="24"/>
    </row>
    <row r="5747" spans="19:21">
      <c r="S5747" s="24"/>
      <c r="T5747" s="24"/>
      <c r="U5747" s="24"/>
    </row>
    <row r="5748" spans="19:21">
      <c r="S5748" s="24"/>
      <c r="T5748" s="24"/>
      <c r="U5748" s="24"/>
    </row>
    <row r="5749" spans="19:21">
      <c r="S5749" s="24"/>
      <c r="T5749" s="24"/>
      <c r="U5749" s="24"/>
    </row>
    <row r="5750" spans="19:21">
      <c r="S5750" s="24"/>
      <c r="T5750" s="24"/>
      <c r="U5750" s="24"/>
    </row>
    <row r="5751" spans="19:21">
      <c r="S5751" s="24"/>
      <c r="T5751" s="24"/>
      <c r="U5751" s="24"/>
    </row>
    <row r="5752" spans="19:21">
      <c r="S5752" s="24"/>
      <c r="T5752" s="24"/>
      <c r="U5752" s="24"/>
    </row>
    <row r="5753" spans="19:21">
      <c r="S5753" s="24"/>
      <c r="T5753" s="24"/>
      <c r="U5753" s="24"/>
    </row>
    <row r="5754" spans="19:21">
      <c r="S5754" s="24"/>
      <c r="T5754" s="24"/>
      <c r="U5754" s="24"/>
    </row>
    <row r="5755" spans="19:21">
      <c r="S5755" s="24"/>
      <c r="T5755" s="24"/>
      <c r="U5755" s="24"/>
    </row>
    <row r="5756" spans="19:21">
      <c r="S5756" s="24"/>
      <c r="T5756" s="24"/>
      <c r="U5756" s="24"/>
    </row>
    <row r="5757" spans="19:21">
      <c r="S5757" s="24"/>
      <c r="T5757" s="24"/>
      <c r="U5757" s="24"/>
    </row>
    <row r="5758" spans="19:21">
      <c r="S5758" s="24"/>
      <c r="T5758" s="24"/>
      <c r="U5758" s="24"/>
    </row>
    <row r="5759" spans="19:21">
      <c r="S5759" s="24"/>
      <c r="T5759" s="24"/>
      <c r="U5759" s="24"/>
    </row>
    <row r="5760" spans="19:21">
      <c r="S5760" s="24"/>
      <c r="T5760" s="24"/>
      <c r="U5760" s="24"/>
    </row>
    <row r="5761" spans="19:21">
      <c r="S5761" s="24"/>
      <c r="T5761" s="24"/>
      <c r="U5761" s="24"/>
    </row>
    <row r="5762" spans="19:21">
      <c r="S5762" s="24"/>
      <c r="T5762" s="24"/>
      <c r="U5762" s="24"/>
    </row>
    <row r="5763" spans="19:21">
      <c r="S5763" s="24"/>
      <c r="T5763" s="24"/>
      <c r="U5763" s="24"/>
    </row>
    <row r="5764" spans="19:21">
      <c r="S5764" s="24"/>
      <c r="T5764" s="24"/>
      <c r="U5764" s="24"/>
    </row>
    <row r="5765" spans="19:21">
      <c r="S5765" s="24"/>
      <c r="T5765" s="24"/>
      <c r="U5765" s="24"/>
    </row>
    <row r="5766" spans="19:21">
      <c r="S5766" s="24"/>
      <c r="T5766" s="24"/>
      <c r="U5766" s="24"/>
    </row>
    <row r="5767" spans="19:21">
      <c r="S5767" s="24"/>
      <c r="T5767" s="24"/>
      <c r="U5767" s="24"/>
    </row>
    <row r="5768" spans="19:21">
      <c r="S5768" s="24"/>
      <c r="T5768" s="24"/>
      <c r="U5768" s="24"/>
    </row>
    <row r="5769" spans="19:21">
      <c r="S5769" s="24"/>
      <c r="T5769" s="24"/>
      <c r="U5769" s="24"/>
    </row>
    <row r="5770" spans="19:21">
      <c r="S5770" s="24"/>
      <c r="T5770" s="24"/>
      <c r="U5770" s="24"/>
    </row>
    <row r="5771" spans="19:21">
      <c r="S5771" s="24"/>
      <c r="T5771" s="24"/>
      <c r="U5771" s="24"/>
    </row>
    <row r="5772" spans="19:21">
      <c r="S5772" s="24"/>
      <c r="T5772" s="24"/>
      <c r="U5772" s="24"/>
    </row>
    <row r="5773" spans="19:21">
      <c r="S5773" s="24"/>
      <c r="T5773" s="24"/>
      <c r="U5773" s="24"/>
    </row>
    <row r="5774" spans="19:21">
      <c r="S5774" s="24"/>
      <c r="T5774" s="24"/>
      <c r="U5774" s="24"/>
    </row>
    <row r="5775" spans="19:21">
      <c r="S5775" s="24"/>
      <c r="T5775" s="24"/>
      <c r="U5775" s="24"/>
    </row>
    <row r="5776" spans="19:21">
      <c r="S5776" s="24"/>
      <c r="T5776" s="24"/>
      <c r="U5776" s="24"/>
    </row>
    <row r="5777" spans="19:21">
      <c r="S5777" s="24"/>
      <c r="T5777" s="24"/>
      <c r="U5777" s="24"/>
    </row>
    <row r="5778" spans="19:21">
      <c r="S5778" s="24"/>
      <c r="T5778" s="24"/>
      <c r="U5778" s="24"/>
    </row>
    <row r="5779" spans="19:21">
      <c r="S5779" s="24"/>
      <c r="T5779" s="24"/>
      <c r="U5779" s="24"/>
    </row>
    <row r="5780" spans="19:21">
      <c r="S5780" s="24"/>
      <c r="T5780" s="24"/>
      <c r="U5780" s="24"/>
    </row>
    <row r="5781" spans="19:21">
      <c r="S5781" s="24"/>
      <c r="T5781" s="24"/>
      <c r="U5781" s="24"/>
    </row>
    <row r="5782" spans="19:21">
      <c r="S5782" s="24"/>
      <c r="T5782" s="24"/>
      <c r="U5782" s="24"/>
    </row>
    <row r="5783" spans="19:21">
      <c r="S5783" s="24"/>
      <c r="T5783" s="24"/>
      <c r="U5783" s="24"/>
    </row>
    <row r="5784" spans="19:21">
      <c r="S5784" s="24"/>
      <c r="T5784" s="24"/>
      <c r="U5784" s="24"/>
    </row>
    <row r="5785" spans="19:21">
      <c r="S5785" s="24"/>
      <c r="T5785" s="24"/>
      <c r="U5785" s="24"/>
    </row>
    <row r="5786" spans="19:21">
      <c r="S5786" s="24"/>
      <c r="T5786" s="24"/>
      <c r="U5786" s="24"/>
    </row>
    <row r="5787" spans="19:21">
      <c r="S5787" s="24"/>
      <c r="T5787" s="24"/>
      <c r="U5787" s="24"/>
    </row>
    <row r="5788" spans="19:21">
      <c r="S5788" s="24"/>
      <c r="T5788" s="24"/>
      <c r="U5788" s="24"/>
    </row>
    <row r="5789" spans="19:21">
      <c r="S5789" s="24"/>
      <c r="T5789" s="24"/>
      <c r="U5789" s="24"/>
    </row>
    <row r="5790" spans="19:21">
      <c r="S5790" s="24"/>
      <c r="T5790" s="24"/>
      <c r="U5790" s="24"/>
    </row>
    <row r="5791" spans="19:21">
      <c r="S5791" s="24"/>
      <c r="T5791" s="24"/>
      <c r="U5791" s="24"/>
    </row>
    <row r="5792" spans="19:21">
      <c r="S5792" s="24"/>
      <c r="T5792" s="24"/>
      <c r="U5792" s="24"/>
    </row>
    <row r="5793" spans="19:21">
      <c r="S5793" s="24"/>
      <c r="T5793" s="24"/>
      <c r="U5793" s="24"/>
    </row>
    <row r="5794" spans="19:21">
      <c r="S5794" s="24"/>
      <c r="T5794" s="24"/>
      <c r="U5794" s="24"/>
    </row>
    <row r="5795" spans="19:21">
      <c r="S5795" s="24"/>
      <c r="T5795" s="24"/>
      <c r="U5795" s="24"/>
    </row>
    <row r="5796" spans="19:21">
      <c r="S5796" s="24"/>
      <c r="T5796" s="24"/>
      <c r="U5796" s="24"/>
    </row>
    <row r="5797" spans="19:21">
      <c r="S5797" s="24"/>
      <c r="T5797" s="24"/>
      <c r="U5797" s="24"/>
    </row>
    <row r="5798" spans="19:21">
      <c r="S5798" s="24"/>
      <c r="T5798" s="24"/>
      <c r="U5798" s="24"/>
    </row>
    <row r="5799" spans="19:21">
      <c r="S5799" s="24"/>
      <c r="T5799" s="24"/>
      <c r="U5799" s="24"/>
    </row>
    <row r="5800" spans="19:21">
      <c r="S5800" s="24"/>
      <c r="T5800" s="24"/>
      <c r="U5800" s="24"/>
    </row>
    <row r="5801" spans="19:21">
      <c r="S5801" s="24"/>
      <c r="T5801" s="24"/>
      <c r="U5801" s="24"/>
    </row>
    <row r="5802" spans="19:21">
      <c r="S5802" s="24"/>
      <c r="T5802" s="24"/>
      <c r="U5802" s="24"/>
    </row>
    <row r="5803" spans="19:21">
      <c r="S5803" s="24"/>
      <c r="T5803" s="24"/>
      <c r="U5803" s="24"/>
    </row>
    <row r="5804" spans="19:21">
      <c r="S5804" s="24"/>
      <c r="T5804" s="24"/>
      <c r="U5804" s="24"/>
    </row>
    <row r="5805" spans="19:21">
      <c r="S5805" s="24"/>
      <c r="T5805" s="24"/>
      <c r="U5805" s="24"/>
    </row>
    <row r="5806" spans="19:21">
      <c r="S5806" s="24"/>
      <c r="T5806" s="24"/>
      <c r="U5806" s="24"/>
    </row>
    <row r="5807" spans="19:21">
      <c r="S5807" s="24"/>
      <c r="T5807" s="24"/>
      <c r="U5807" s="24"/>
    </row>
    <row r="5808" spans="19:21">
      <c r="S5808" s="24"/>
      <c r="T5808" s="24"/>
      <c r="U5808" s="24"/>
    </row>
    <row r="5809" spans="19:21">
      <c r="S5809" s="24"/>
      <c r="T5809" s="24"/>
      <c r="U5809" s="24"/>
    </row>
    <row r="5810" spans="19:21">
      <c r="S5810" s="24"/>
      <c r="T5810" s="24"/>
      <c r="U5810" s="24"/>
    </row>
    <row r="5811" spans="19:21">
      <c r="S5811" s="24"/>
      <c r="T5811" s="24"/>
      <c r="U5811" s="24"/>
    </row>
    <row r="5812" spans="19:21">
      <c r="S5812" s="24"/>
      <c r="T5812" s="24"/>
      <c r="U5812" s="24"/>
    </row>
    <row r="5813" spans="19:21">
      <c r="S5813" s="24"/>
      <c r="T5813" s="24"/>
      <c r="U5813" s="24"/>
    </row>
    <row r="5814" spans="19:21">
      <c r="S5814" s="24"/>
      <c r="T5814" s="24"/>
      <c r="U5814" s="24"/>
    </row>
    <row r="5815" spans="19:21">
      <c r="S5815" s="24"/>
      <c r="T5815" s="24"/>
      <c r="U5815" s="24"/>
    </row>
    <row r="5816" spans="19:21">
      <c r="S5816" s="24"/>
      <c r="T5816" s="24"/>
      <c r="U5816" s="24"/>
    </row>
    <row r="5817" spans="19:21">
      <c r="S5817" s="24"/>
      <c r="T5817" s="24"/>
      <c r="U5817" s="24"/>
    </row>
    <row r="5818" spans="19:21">
      <c r="S5818" s="24"/>
      <c r="T5818" s="24"/>
      <c r="U5818" s="24"/>
    </row>
    <row r="5819" spans="19:21">
      <c r="S5819" s="24"/>
      <c r="T5819" s="24"/>
      <c r="U5819" s="24"/>
    </row>
    <row r="5820" spans="19:21">
      <c r="S5820" s="24"/>
      <c r="T5820" s="24"/>
      <c r="U5820" s="24"/>
    </row>
    <row r="5821" spans="19:21">
      <c r="S5821" s="24"/>
      <c r="T5821" s="24"/>
      <c r="U5821" s="24"/>
    </row>
    <row r="5822" spans="19:21">
      <c r="S5822" s="24"/>
      <c r="T5822" s="24"/>
      <c r="U5822" s="24"/>
    </row>
    <row r="5823" spans="19:21">
      <c r="S5823" s="24"/>
      <c r="T5823" s="24"/>
      <c r="U5823" s="24"/>
    </row>
    <row r="5824" spans="19:21">
      <c r="S5824" s="24"/>
      <c r="T5824" s="24"/>
      <c r="U5824" s="24"/>
    </row>
    <row r="5825" spans="19:21">
      <c r="S5825" s="24"/>
      <c r="T5825" s="24"/>
      <c r="U5825" s="24"/>
    </row>
    <row r="5826" spans="19:21">
      <c r="S5826" s="24"/>
      <c r="T5826" s="24"/>
      <c r="U5826" s="24"/>
    </row>
    <row r="5827" spans="19:21">
      <c r="S5827" s="24"/>
      <c r="T5827" s="24"/>
      <c r="U5827" s="24"/>
    </row>
    <row r="5828" spans="19:21">
      <c r="S5828" s="24"/>
      <c r="T5828" s="24"/>
      <c r="U5828" s="24"/>
    </row>
    <row r="5829" spans="19:21">
      <c r="S5829" s="24"/>
      <c r="T5829" s="24"/>
      <c r="U5829" s="24"/>
    </row>
    <row r="5830" spans="19:21">
      <c r="S5830" s="24"/>
      <c r="T5830" s="24"/>
      <c r="U5830" s="24"/>
    </row>
    <row r="5831" spans="19:21">
      <c r="S5831" s="24"/>
      <c r="T5831" s="24"/>
      <c r="U5831" s="24"/>
    </row>
    <row r="5832" spans="19:21">
      <c r="S5832" s="24"/>
      <c r="T5832" s="24"/>
      <c r="U5832" s="24"/>
    </row>
    <row r="5833" spans="19:21">
      <c r="S5833" s="24"/>
      <c r="T5833" s="24"/>
      <c r="U5833" s="24"/>
    </row>
    <row r="5834" spans="19:21">
      <c r="S5834" s="24"/>
      <c r="T5834" s="24"/>
      <c r="U5834" s="24"/>
    </row>
    <row r="5835" spans="19:21">
      <c r="S5835" s="24"/>
      <c r="T5835" s="24"/>
      <c r="U5835" s="24"/>
    </row>
    <row r="5836" spans="19:21">
      <c r="S5836" s="24"/>
      <c r="T5836" s="24"/>
      <c r="U5836" s="24"/>
    </row>
    <row r="5837" spans="19:21">
      <c r="S5837" s="24"/>
      <c r="T5837" s="24"/>
      <c r="U5837" s="24"/>
    </row>
    <row r="5838" spans="19:21">
      <c r="S5838" s="24"/>
      <c r="T5838" s="24"/>
      <c r="U5838" s="24"/>
    </row>
    <row r="5839" spans="19:21">
      <c r="S5839" s="24"/>
      <c r="T5839" s="24"/>
      <c r="U5839" s="24"/>
    </row>
    <row r="5840" spans="19:21">
      <c r="S5840" s="24"/>
      <c r="T5840" s="24"/>
      <c r="U5840" s="24"/>
    </row>
    <row r="5841" spans="19:21">
      <c r="S5841" s="24"/>
      <c r="T5841" s="24"/>
      <c r="U5841" s="24"/>
    </row>
    <row r="5842" spans="19:21">
      <c r="S5842" s="24"/>
      <c r="T5842" s="24"/>
      <c r="U5842" s="24"/>
    </row>
    <row r="5843" spans="19:21">
      <c r="S5843" s="24"/>
      <c r="T5843" s="24"/>
      <c r="U5843" s="24"/>
    </row>
    <row r="5844" spans="19:21">
      <c r="S5844" s="24"/>
      <c r="T5844" s="24"/>
      <c r="U5844" s="24"/>
    </row>
    <row r="5845" spans="19:21">
      <c r="S5845" s="24"/>
      <c r="T5845" s="24"/>
      <c r="U5845" s="24"/>
    </row>
    <row r="5846" spans="19:21">
      <c r="S5846" s="24"/>
      <c r="T5846" s="24"/>
      <c r="U5846" s="24"/>
    </row>
    <row r="5847" spans="19:21">
      <c r="S5847" s="24"/>
      <c r="T5847" s="24"/>
      <c r="U5847" s="24"/>
    </row>
    <row r="5848" spans="19:21">
      <c r="S5848" s="24"/>
      <c r="T5848" s="24"/>
      <c r="U5848" s="24"/>
    </row>
    <row r="5849" spans="19:21">
      <c r="S5849" s="24"/>
      <c r="T5849" s="24"/>
      <c r="U5849" s="24"/>
    </row>
    <row r="5850" spans="19:21">
      <c r="S5850" s="24"/>
      <c r="T5850" s="24"/>
      <c r="U5850" s="24"/>
    </row>
    <row r="5851" spans="19:21">
      <c r="S5851" s="24"/>
      <c r="T5851" s="24"/>
      <c r="U5851" s="24"/>
    </row>
    <row r="5852" spans="19:21">
      <c r="S5852" s="24"/>
      <c r="T5852" s="24"/>
      <c r="U5852" s="24"/>
    </row>
    <row r="5853" spans="19:21">
      <c r="S5853" s="24"/>
      <c r="T5853" s="24"/>
      <c r="U5853" s="24"/>
    </row>
    <row r="5854" spans="19:21">
      <c r="S5854" s="24"/>
      <c r="T5854" s="24"/>
      <c r="U5854" s="24"/>
    </row>
    <row r="5855" spans="19:21">
      <c r="S5855" s="24"/>
      <c r="T5855" s="24"/>
      <c r="U5855" s="24"/>
    </row>
    <row r="5856" spans="19:21">
      <c r="S5856" s="24"/>
      <c r="T5856" s="24"/>
      <c r="U5856" s="24"/>
    </row>
    <row r="5857" spans="19:21">
      <c r="S5857" s="24"/>
      <c r="T5857" s="24"/>
      <c r="U5857" s="24"/>
    </row>
    <row r="5858" spans="19:21">
      <c r="S5858" s="24"/>
      <c r="T5858" s="24"/>
      <c r="U5858" s="24"/>
    </row>
    <row r="5859" spans="19:21">
      <c r="S5859" s="24"/>
      <c r="T5859" s="24"/>
      <c r="U5859" s="24"/>
    </row>
    <row r="5860" spans="19:21">
      <c r="S5860" s="24"/>
      <c r="T5860" s="24"/>
      <c r="U5860" s="24"/>
    </row>
    <row r="5861" spans="19:21">
      <c r="S5861" s="24"/>
      <c r="T5861" s="24"/>
      <c r="U5861" s="24"/>
    </row>
    <row r="5862" spans="19:21">
      <c r="S5862" s="24"/>
      <c r="T5862" s="24"/>
      <c r="U5862" s="24"/>
    </row>
    <row r="5863" spans="19:21">
      <c r="S5863" s="24"/>
      <c r="T5863" s="24"/>
      <c r="U5863" s="24"/>
    </row>
    <row r="5864" spans="19:21">
      <c r="S5864" s="24"/>
      <c r="T5864" s="24"/>
      <c r="U5864" s="24"/>
    </row>
    <row r="5865" spans="19:21">
      <c r="S5865" s="24"/>
      <c r="T5865" s="24"/>
      <c r="U5865" s="24"/>
    </row>
    <row r="5866" spans="19:21">
      <c r="S5866" s="24"/>
      <c r="T5866" s="24"/>
      <c r="U5866" s="24"/>
    </row>
    <row r="5867" spans="19:21">
      <c r="S5867" s="24"/>
      <c r="T5867" s="24"/>
      <c r="U5867" s="24"/>
    </row>
    <row r="5868" spans="19:21">
      <c r="S5868" s="24"/>
      <c r="T5868" s="24"/>
      <c r="U5868" s="24"/>
    </row>
    <row r="5869" spans="19:21">
      <c r="S5869" s="24"/>
      <c r="T5869" s="24"/>
      <c r="U5869" s="24"/>
    </row>
    <row r="5870" spans="19:21">
      <c r="S5870" s="24"/>
      <c r="T5870" s="24"/>
      <c r="U5870" s="24"/>
    </row>
    <row r="5871" spans="19:21">
      <c r="S5871" s="24"/>
      <c r="T5871" s="24"/>
      <c r="U5871" s="24"/>
    </row>
    <row r="5872" spans="19:21">
      <c r="S5872" s="24"/>
      <c r="T5872" s="24"/>
      <c r="U5872" s="24"/>
    </row>
    <row r="5873" spans="19:21">
      <c r="S5873" s="24"/>
      <c r="T5873" s="24"/>
      <c r="U5873" s="24"/>
    </row>
    <row r="5874" spans="19:21">
      <c r="S5874" s="24"/>
      <c r="T5874" s="24"/>
      <c r="U5874" s="24"/>
    </row>
    <row r="5875" spans="19:21">
      <c r="S5875" s="24"/>
      <c r="T5875" s="24"/>
      <c r="U5875" s="24"/>
    </row>
    <row r="5876" spans="19:21">
      <c r="S5876" s="24"/>
      <c r="T5876" s="24"/>
      <c r="U5876" s="24"/>
    </row>
    <row r="5877" spans="19:21">
      <c r="S5877" s="24"/>
      <c r="T5877" s="24"/>
      <c r="U5877" s="24"/>
    </row>
    <row r="5878" spans="19:21">
      <c r="S5878" s="24"/>
      <c r="T5878" s="24"/>
      <c r="U5878" s="24"/>
    </row>
    <row r="5879" spans="19:21">
      <c r="S5879" s="24"/>
      <c r="T5879" s="24"/>
      <c r="U5879" s="24"/>
    </row>
    <row r="5880" spans="19:21">
      <c r="S5880" s="24"/>
      <c r="T5880" s="24"/>
      <c r="U5880" s="24"/>
    </row>
    <row r="5881" spans="19:21">
      <c r="S5881" s="24"/>
      <c r="T5881" s="24"/>
      <c r="U5881" s="24"/>
    </row>
    <row r="5882" spans="19:21">
      <c r="S5882" s="24"/>
      <c r="T5882" s="24"/>
      <c r="U5882" s="24"/>
    </row>
    <row r="5883" spans="19:21">
      <c r="S5883" s="24"/>
      <c r="T5883" s="24"/>
      <c r="U5883" s="24"/>
    </row>
    <row r="5884" spans="19:21">
      <c r="S5884" s="24"/>
      <c r="T5884" s="24"/>
      <c r="U5884" s="24"/>
    </row>
    <row r="5885" spans="19:21">
      <c r="S5885" s="24"/>
      <c r="T5885" s="24"/>
      <c r="U5885" s="24"/>
    </row>
    <row r="5886" spans="19:21">
      <c r="S5886" s="24"/>
      <c r="T5886" s="24"/>
      <c r="U5886" s="24"/>
    </row>
    <row r="5887" spans="19:21">
      <c r="S5887" s="24"/>
      <c r="T5887" s="24"/>
      <c r="U5887" s="24"/>
    </row>
    <row r="5888" spans="19:21">
      <c r="S5888" s="24"/>
      <c r="T5888" s="24"/>
      <c r="U5888" s="24"/>
    </row>
    <row r="5889" spans="19:21">
      <c r="S5889" s="24"/>
      <c r="T5889" s="24"/>
      <c r="U5889" s="24"/>
    </row>
    <row r="5890" spans="19:21">
      <c r="S5890" s="24"/>
      <c r="T5890" s="24"/>
      <c r="U5890" s="24"/>
    </row>
    <row r="5891" spans="19:21">
      <c r="S5891" s="24"/>
      <c r="T5891" s="24"/>
      <c r="U5891" s="24"/>
    </row>
    <row r="5892" spans="19:21">
      <c r="S5892" s="24"/>
      <c r="T5892" s="24"/>
      <c r="U5892" s="24"/>
    </row>
    <row r="5893" spans="19:21">
      <c r="S5893" s="24"/>
      <c r="T5893" s="24"/>
      <c r="U5893" s="24"/>
    </row>
    <row r="5894" spans="19:21">
      <c r="S5894" s="24"/>
      <c r="T5894" s="24"/>
      <c r="U5894" s="24"/>
    </row>
    <row r="5895" spans="19:21">
      <c r="S5895" s="24"/>
      <c r="T5895" s="24"/>
      <c r="U5895" s="24"/>
    </row>
    <row r="5896" spans="19:21">
      <c r="S5896" s="24"/>
      <c r="T5896" s="24"/>
      <c r="U5896" s="24"/>
    </row>
    <row r="5897" spans="19:21">
      <c r="S5897" s="24"/>
      <c r="T5897" s="24"/>
      <c r="U5897" s="24"/>
    </row>
    <row r="5898" spans="19:21">
      <c r="S5898" s="24"/>
      <c r="T5898" s="24"/>
      <c r="U5898" s="24"/>
    </row>
    <row r="5899" spans="19:21">
      <c r="S5899" s="24"/>
      <c r="T5899" s="24"/>
      <c r="U5899" s="24"/>
    </row>
    <row r="5900" spans="19:21">
      <c r="S5900" s="24"/>
      <c r="T5900" s="24"/>
      <c r="U5900" s="24"/>
    </row>
    <row r="5901" spans="19:21">
      <c r="S5901" s="24"/>
      <c r="T5901" s="24"/>
      <c r="U5901" s="24"/>
    </row>
    <row r="5902" spans="19:21">
      <c r="S5902" s="24"/>
      <c r="T5902" s="24"/>
      <c r="U5902" s="24"/>
    </row>
    <row r="5903" spans="19:21">
      <c r="S5903" s="24"/>
      <c r="T5903" s="24"/>
      <c r="U5903" s="24"/>
    </row>
    <row r="5904" spans="19:21">
      <c r="S5904" s="24"/>
      <c r="T5904" s="24"/>
      <c r="U5904" s="24"/>
    </row>
    <row r="5905" spans="19:21">
      <c r="S5905" s="24"/>
      <c r="T5905" s="24"/>
      <c r="U5905" s="24"/>
    </row>
    <row r="5906" spans="19:21">
      <c r="S5906" s="24"/>
      <c r="T5906" s="24"/>
      <c r="U5906" s="24"/>
    </row>
    <row r="5907" spans="19:21">
      <c r="S5907" s="24"/>
      <c r="T5907" s="24"/>
      <c r="U5907" s="24"/>
    </row>
    <row r="5908" spans="19:21">
      <c r="S5908" s="24"/>
      <c r="T5908" s="24"/>
      <c r="U5908" s="24"/>
    </row>
    <row r="5909" spans="19:21">
      <c r="S5909" s="24"/>
      <c r="T5909" s="24"/>
      <c r="U5909" s="24"/>
    </row>
    <row r="5910" spans="19:21">
      <c r="S5910" s="24"/>
      <c r="T5910" s="24"/>
      <c r="U5910" s="24"/>
    </row>
    <row r="5911" spans="19:21">
      <c r="S5911" s="24"/>
      <c r="T5911" s="24"/>
      <c r="U5911" s="24"/>
    </row>
    <row r="5912" spans="19:21">
      <c r="S5912" s="24"/>
      <c r="T5912" s="24"/>
      <c r="U5912" s="24"/>
    </row>
    <row r="5913" spans="19:21">
      <c r="S5913" s="24"/>
      <c r="T5913" s="24"/>
      <c r="U5913" s="24"/>
    </row>
    <row r="5914" spans="19:21">
      <c r="S5914" s="24"/>
      <c r="T5914" s="24"/>
      <c r="U5914" s="24"/>
    </row>
    <row r="5915" spans="19:21">
      <c r="S5915" s="24"/>
      <c r="T5915" s="24"/>
      <c r="U5915" s="24"/>
    </row>
    <row r="5916" spans="19:21">
      <c r="S5916" s="24"/>
      <c r="T5916" s="24"/>
      <c r="U5916" s="24"/>
    </row>
    <row r="5917" spans="19:21">
      <c r="S5917" s="24"/>
      <c r="T5917" s="24"/>
      <c r="U5917" s="24"/>
    </row>
    <row r="5918" spans="19:21">
      <c r="S5918" s="24"/>
      <c r="T5918" s="24"/>
      <c r="U5918" s="24"/>
    </row>
    <row r="5919" spans="19:21">
      <c r="S5919" s="24"/>
      <c r="T5919" s="24"/>
      <c r="U5919" s="24"/>
    </row>
    <row r="5920" spans="19:21">
      <c r="S5920" s="24"/>
      <c r="T5920" s="24"/>
      <c r="U5920" s="24"/>
    </row>
    <row r="5921" spans="19:21">
      <c r="S5921" s="24"/>
      <c r="T5921" s="24"/>
      <c r="U5921" s="24"/>
    </row>
    <row r="5922" spans="19:21">
      <c r="S5922" s="24"/>
      <c r="T5922" s="24"/>
      <c r="U5922" s="24"/>
    </row>
    <row r="5923" spans="19:21">
      <c r="S5923" s="24"/>
      <c r="T5923" s="24"/>
      <c r="U5923" s="24"/>
    </row>
    <row r="5924" spans="19:21">
      <c r="S5924" s="24"/>
      <c r="T5924" s="24"/>
      <c r="U5924" s="24"/>
    </row>
    <row r="5925" spans="19:21">
      <c r="S5925" s="24"/>
      <c r="T5925" s="24"/>
      <c r="U5925" s="24"/>
    </row>
    <row r="5926" spans="19:21">
      <c r="S5926" s="24"/>
      <c r="T5926" s="24"/>
      <c r="U5926" s="24"/>
    </row>
    <row r="5927" spans="19:21">
      <c r="S5927" s="24"/>
      <c r="T5927" s="24"/>
      <c r="U5927" s="24"/>
    </row>
    <row r="5928" spans="19:21">
      <c r="S5928" s="24"/>
      <c r="T5928" s="24"/>
      <c r="U5928" s="24"/>
    </row>
    <row r="5929" spans="19:21">
      <c r="S5929" s="24"/>
      <c r="T5929" s="24"/>
      <c r="U5929" s="24"/>
    </row>
    <row r="5930" spans="19:21">
      <c r="S5930" s="24"/>
      <c r="T5930" s="24"/>
      <c r="U5930" s="24"/>
    </row>
    <row r="5931" spans="19:21">
      <c r="S5931" s="24"/>
      <c r="T5931" s="24"/>
      <c r="U5931" s="24"/>
    </row>
    <row r="5932" spans="19:21">
      <c r="S5932" s="24"/>
      <c r="T5932" s="24"/>
      <c r="U5932" s="24"/>
    </row>
    <row r="5933" spans="19:21">
      <c r="S5933" s="24"/>
      <c r="T5933" s="24"/>
      <c r="U5933" s="24"/>
    </row>
    <row r="5934" spans="19:21">
      <c r="S5934" s="24"/>
      <c r="T5934" s="24"/>
      <c r="U5934" s="24"/>
    </row>
    <row r="5935" spans="19:21">
      <c r="S5935" s="24"/>
      <c r="T5935" s="24"/>
      <c r="U5935" s="24"/>
    </row>
    <row r="5936" spans="19:21">
      <c r="S5936" s="24"/>
      <c r="T5936" s="24"/>
      <c r="U5936" s="24"/>
    </row>
    <row r="5937" spans="19:21">
      <c r="S5937" s="24"/>
      <c r="T5937" s="24"/>
      <c r="U5937" s="24"/>
    </row>
    <row r="5938" spans="19:21">
      <c r="S5938" s="24"/>
      <c r="T5938" s="24"/>
      <c r="U5938" s="24"/>
    </row>
    <row r="5939" spans="19:21">
      <c r="S5939" s="24"/>
      <c r="T5939" s="24"/>
      <c r="U5939" s="24"/>
    </row>
    <row r="5940" spans="19:21">
      <c r="S5940" s="24"/>
      <c r="T5940" s="24"/>
      <c r="U5940" s="24"/>
    </row>
    <row r="5941" spans="19:21">
      <c r="S5941" s="24"/>
      <c r="T5941" s="24"/>
      <c r="U5941" s="24"/>
    </row>
    <row r="5942" spans="19:21">
      <c r="S5942" s="24"/>
      <c r="T5942" s="24"/>
      <c r="U5942" s="24"/>
    </row>
    <row r="5943" spans="19:21">
      <c r="S5943" s="24"/>
      <c r="T5943" s="24"/>
      <c r="U5943" s="24"/>
    </row>
    <row r="5944" spans="19:21">
      <c r="S5944" s="24"/>
      <c r="T5944" s="24"/>
      <c r="U5944" s="24"/>
    </row>
    <row r="5945" spans="19:21">
      <c r="S5945" s="24"/>
      <c r="T5945" s="24"/>
      <c r="U5945" s="24"/>
    </row>
    <row r="5946" spans="19:21">
      <c r="S5946" s="24"/>
      <c r="T5946" s="24"/>
      <c r="U5946" s="24"/>
    </row>
    <row r="5947" spans="19:21">
      <c r="S5947" s="24"/>
      <c r="T5947" s="24"/>
      <c r="U5947" s="24"/>
    </row>
    <row r="5948" spans="19:21">
      <c r="S5948" s="24"/>
      <c r="T5948" s="24"/>
      <c r="U5948" s="24"/>
    </row>
    <row r="5949" spans="19:21">
      <c r="S5949" s="24"/>
      <c r="T5949" s="24"/>
      <c r="U5949" s="24"/>
    </row>
    <row r="5950" spans="19:21">
      <c r="S5950" s="24"/>
      <c r="T5950" s="24"/>
      <c r="U5950" s="24"/>
    </row>
    <row r="5951" spans="19:21">
      <c r="S5951" s="24"/>
      <c r="T5951" s="24"/>
      <c r="U5951" s="24"/>
    </row>
    <row r="5952" spans="19:21">
      <c r="S5952" s="24"/>
      <c r="T5952" s="24"/>
      <c r="U5952" s="24"/>
    </row>
    <row r="5953" spans="19:21">
      <c r="S5953" s="24"/>
      <c r="T5953" s="24"/>
      <c r="U5953" s="24"/>
    </row>
    <row r="5954" spans="19:21">
      <c r="S5954" s="24"/>
      <c r="T5954" s="24"/>
      <c r="U5954" s="24"/>
    </row>
    <row r="5955" spans="19:21">
      <c r="S5955" s="24"/>
      <c r="T5955" s="24"/>
      <c r="U5955" s="24"/>
    </row>
    <row r="5956" spans="19:21">
      <c r="S5956" s="24"/>
      <c r="T5956" s="24"/>
      <c r="U5956" s="24"/>
    </row>
    <row r="5957" spans="19:21">
      <c r="S5957" s="24"/>
      <c r="T5957" s="24"/>
      <c r="U5957" s="24"/>
    </row>
    <row r="5958" spans="19:21">
      <c r="S5958" s="24"/>
      <c r="T5958" s="24"/>
      <c r="U5958" s="24"/>
    </row>
    <row r="5959" spans="19:21">
      <c r="S5959" s="24"/>
      <c r="T5959" s="24"/>
      <c r="U5959" s="24"/>
    </row>
    <row r="5960" spans="19:21">
      <c r="S5960" s="24"/>
      <c r="T5960" s="24"/>
      <c r="U5960" s="24"/>
    </row>
    <row r="5961" spans="19:21">
      <c r="S5961" s="24"/>
      <c r="T5961" s="24"/>
      <c r="U5961" s="24"/>
    </row>
    <row r="5962" spans="19:21">
      <c r="S5962" s="24"/>
      <c r="T5962" s="24"/>
      <c r="U5962" s="24"/>
    </row>
    <row r="5963" spans="19:21">
      <c r="S5963" s="24"/>
      <c r="T5963" s="24"/>
      <c r="U5963" s="24"/>
    </row>
    <row r="5964" spans="19:21">
      <c r="S5964" s="24"/>
      <c r="T5964" s="24"/>
      <c r="U5964" s="24"/>
    </row>
    <row r="5965" spans="19:21">
      <c r="S5965" s="24"/>
      <c r="T5965" s="24"/>
      <c r="U5965" s="24"/>
    </row>
    <row r="5966" spans="19:21">
      <c r="S5966" s="24"/>
      <c r="T5966" s="24"/>
      <c r="U5966" s="24"/>
    </row>
    <row r="5967" spans="19:21">
      <c r="S5967" s="24"/>
      <c r="T5967" s="24"/>
      <c r="U5967" s="24"/>
    </row>
    <row r="5968" spans="19:21">
      <c r="S5968" s="24"/>
      <c r="T5968" s="24"/>
      <c r="U5968" s="24"/>
    </row>
    <row r="5969" spans="19:21">
      <c r="S5969" s="24"/>
      <c r="T5969" s="24"/>
      <c r="U5969" s="24"/>
    </row>
    <row r="5970" spans="19:21">
      <c r="S5970" s="24"/>
      <c r="T5970" s="24"/>
      <c r="U5970" s="24"/>
    </row>
    <row r="5971" spans="19:21">
      <c r="S5971" s="24"/>
      <c r="T5971" s="24"/>
      <c r="U5971" s="24"/>
    </row>
    <row r="5972" spans="19:21">
      <c r="S5972" s="24"/>
      <c r="T5972" s="24"/>
      <c r="U5972" s="24"/>
    </row>
    <row r="5973" spans="19:21">
      <c r="S5973" s="24"/>
      <c r="T5973" s="24"/>
      <c r="U5973" s="24"/>
    </row>
    <row r="5974" spans="19:21">
      <c r="S5974" s="24"/>
      <c r="T5974" s="24"/>
      <c r="U5974" s="24"/>
    </row>
    <row r="5975" spans="19:21">
      <c r="S5975" s="24"/>
      <c r="T5975" s="24"/>
      <c r="U5975" s="24"/>
    </row>
    <row r="5976" spans="19:21">
      <c r="S5976" s="24"/>
      <c r="T5976" s="24"/>
      <c r="U5976" s="24"/>
    </row>
    <row r="5977" spans="19:21">
      <c r="S5977" s="24"/>
      <c r="T5977" s="24"/>
      <c r="U5977" s="24"/>
    </row>
    <row r="5978" spans="19:21">
      <c r="S5978" s="24"/>
      <c r="T5978" s="24"/>
      <c r="U5978" s="24"/>
    </row>
    <row r="5979" spans="19:21">
      <c r="S5979" s="24"/>
      <c r="T5979" s="24"/>
      <c r="U5979" s="24"/>
    </row>
    <row r="5980" spans="19:21">
      <c r="S5980" s="24"/>
      <c r="T5980" s="24"/>
      <c r="U5980" s="24"/>
    </row>
    <row r="5981" spans="19:21">
      <c r="S5981" s="24"/>
      <c r="T5981" s="24"/>
      <c r="U5981" s="24"/>
    </row>
    <row r="5982" spans="19:21">
      <c r="S5982" s="24"/>
      <c r="T5982" s="24"/>
      <c r="U5982" s="24"/>
    </row>
    <row r="5983" spans="19:21">
      <c r="S5983" s="24"/>
      <c r="T5983" s="24"/>
      <c r="U5983" s="24"/>
    </row>
    <row r="5984" spans="19:21">
      <c r="S5984" s="24"/>
      <c r="T5984" s="24"/>
      <c r="U5984" s="24"/>
    </row>
    <row r="5985" spans="19:21">
      <c r="S5985" s="24"/>
      <c r="T5985" s="24"/>
      <c r="U5985" s="24"/>
    </row>
    <row r="5986" spans="19:21">
      <c r="S5986" s="24"/>
      <c r="T5986" s="24"/>
      <c r="U5986" s="24"/>
    </row>
    <row r="5987" spans="19:21">
      <c r="S5987" s="24"/>
      <c r="T5987" s="24"/>
      <c r="U5987" s="24"/>
    </row>
    <row r="5988" spans="19:21">
      <c r="S5988" s="24"/>
      <c r="T5988" s="24"/>
      <c r="U5988" s="24"/>
    </row>
    <row r="5989" spans="19:21">
      <c r="S5989" s="24"/>
      <c r="T5989" s="24"/>
      <c r="U5989" s="24"/>
    </row>
    <row r="5990" spans="19:21">
      <c r="S5990" s="24"/>
      <c r="T5990" s="24"/>
      <c r="U5990" s="24"/>
    </row>
    <row r="5991" spans="19:21">
      <c r="S5991" s="24"/>
      <c r="T5991" s="24"/>
      <c r="U5991" s="24"/>
    </row>
    <row r="5992" spans="19:21">
      <c r="S5992" s="24"/>
      <c r="T5992" s="24"/>
      <c r="U5992" s="24"/>
    </row>
    <row r="5993" spans="19:21">
      <c r="S5993" s="24"/>
      <c r="T5993" s="24"/>
      <c r="U5993" s="24"/>
    </row>
    <row r="5994" spans="19:21">
      <c r="S5994" s="24"/>
      <c r="T5994" s="24"/>
      <c r="U5994" s="24"/>
    </row>
    <row r="5995" spans="19:21">
      <c r="S5995" s="24"/>
      <c r="T5995" s="24"/>
      <c r="U5995" s="24"/>
    </row>
    <row r="5996" spans="19:21">
      <c r="S5996" s="24"/>
      <c r="T5996" s="24"/>
      <c r="U5996" s="24"/>
    </row>
    <row r="5997" spans="19:21">
      <c r="S5997" s="24"/>
      <c r="T5997" s="24"/>
      <c r="U5997" s="24"/>
    </row>
    <row r="5998" spans="19:21">
      <c r="S5998" s="24"/>
      <c r="T5998" s="24"/>
      <c r="U5998" s="24"/>
    </row>
    <row r="5999" spans="19:21">
      <c r="S5999" s="24"/>
      <c r="T5999" s="24"/>
      <c r="U5999" s="24"/>
    </row>
    <row r="6000" spans="19:21">
      <c r="S6000" s="24"/>
      <c r="T6000" s="24"/>
      <c r="U6000" s="24"/>
    </row>
    <row r="6001" spans="19:21">
      <c r="S6001" s="24"/>
      <c r="T6001" s="24"/>
      <c r="U6001" s="24"/>
    </row>
    <row r="6002" spans="19:21">
      <c r="S6002" s="24"/>
      <c r="T6002" s="24"/>
      <c r="U6002" s="24"/>
    </row>
    <row r="6003" spans="19:21">
      <c r="S6003" s="24"/>
      <c r="T6003" s="24"/>
      <c r="U6003" s="24"/>
    </row>
    <row r="6004" spans="19:21">
      <c r="S6004" s="24"/>
      <c r="T6004" s="24"/>
      <c r="U6004" s="24"/>
    </row>
    <row r="6005" spans="19:21">
      <c r="S6005" s="24"/>
      <c r="T6005" s="24"/>
      <c r="U6005" s="24"/>
    </row>
    <row r="6006" spans="19:21">
      <c r="S6006" s="24"/>
      <c r="T6006" s="24"/>
      <c r="U6006" s="24"/>
    </row>
    <row r="6007" spans="19:21">
      <c r="S6007" s="24"/>
      <c r="T6007" s="24"/>
      <c r="U6007" s="24"/>
    </row>
    <row r="6008" spans="19:21">
      <c r="S6008" s="24"/>
      <c r="T6008" s="24"/>
      <c r="U6008" s="24"/>
    </row>
    <row r="6009" spans="19:21">
      <c r="S6009" s="24"/>
      <c r="T6009" s="24"/>
      <c r="U6009" s="24"/>
    </row>
    <row r="6010" spans="19:21">
      <c r="S6010" s="24"/>
      <c r="T6010" s="24"/>
      <c r="U6010" s="24"/>
    </row>
    <row r="6011" spans="19:21">
      <c r="S6011" s="24"/>
      <c r="T6011" s="24"/>
      <c r="U6011" s="24"/>
    </row>
    <row r="6012" spans="19:21">
      <c r="S6012" s="24"/>
      <c r="T6012" s="24"/>
      <c r="U6012" s="24"/>
    </row>
    <row r="6013" spans="19:21">
      <c r="S6013" s="24"/>
      <c r="T6013" s="24"/>
      <c r="U6013" s="24"/>
    </row>
    <row r="6014" spans="19:21">
      <c r="S6014" s="24"/>
      <c r="T6014" s="24"/>
      <c r="U6014" s="24"/>
    </row>
    <row r="6015" spans="19:21">
      <c r="S6015" s="24"/>
      <c r="T6015" s="24"/>
      <c r="U6015" s="24"/>
    </row>
    <row r="6016" spans="19:21">
      <c r="S6016" s="24"/>
      <c r="T6016" s="24"/>
      <c r="U6016" s="24"/>
    </row>
    <row r="6017" spans="19:21">
      <c r="S6017" s="24"/>
      <c r="T6017" s="24"/>
      <c r="U6017" s="24"/>
    </row>
    <row r="6018" spans="19:21">
      <c r="S6018" s="24"/>
      <c r="T6018" s="24"/>
      <c r="U6018" s="24"/>
    </row>
    <row r="6019" spans="19:21">
      <c r="S6019" s="24"/>
      <c r="T6019" s="24"/>
      <c r="U6019" s="24"/>
    </row>
    <row r="6020" spans="19:21">
      <c r="S6020" s="24"/>
      <c r="T6020" s="24"/>
      <c r="U6020" s="24"/>
    </row>
    <row r="6021" spans="19:21">
      <c r="S6021" s="24"/>
      <c r="T6021" s="24"/>
      <c r="U6021" s="24"/>
    </row>
    <row r="6022" spans="19:21">
      <c r="S6022" s="24"/>
      <c r="T6022" s="24"/>
      <c r="U6022" s="24"/>
    </row>
    <row r="6023" spans="19:21">
      <c r="S6023" s="24"/>
      <c r="T6023" s="24"/>
      <c r="U6023" s="24"/>
    </row>
    <row r="6024" spans="19:21">
      <c r="S6024" s="24"/>
      <c r="T6024" s="24"/>
      <c r="U6024" s="24"/>
    </row>
    <row r="6025" spans="19:21">
      <c r="S6025" s="24"/>
      <c r="T6025" s="24"/>
      <c r="U6025" s="24"/>
    </row>
    <row r="6026" spans="19:21">
      <c r="S6026" s="24"/>
      <c r="T6026" s="24"/>
      <c r="U6026" s="24"/>
    </row>
    <row r="6027" spans="19:21">
      <c r="S6027" s="24"/>
      <c r="T6027" s="24"/>
      <c r="U6027" s="24"/>
    </row>
    <row r="6028" spans="19:21">
      <c r="S6028" s="24"/>
      <c r="T6028" s="24"/>
      <c r="U6028" s="24"/>
    </row>
    <row r="6029" spans="19:21">
      <c r="S6029" s="24"/>
      <c r="T6029" s="24"/>
      <c r="U6029" s="24"/>
    </row>
    <row r="6030" spans="19:21">
      <c r="S6030" s="24"/>
      <c r="T6030" s="24"/>
      <c r="U6030" s="24"/>
    </row>
    <row r="6031" spans="19:21">
      <c r="S6031" s="24"/>
      <c r="T6031" s="24"/>
      <c r="U6031" s="24"/>
    </row>
    <row r="6032" spans="19:21">
      <c r="S6032" s="24"/>
      <c r="T6032" s="24"/>
      <c r="U6032" s="24"/>
    </row>
    <row r="6033" spans="19:21">
      <c r="S6033" s="24"/>
      <c r="T6033" s="24"/>
      <c r="U6033" s="24"/>
    </row>
    <row r="6034" spans="19:21">
      <c r="S6034" s="24"/>
      <c r="T6034" s="24"/>
      <c r="U6034" s="24"/>
    </row>
    <row r="6035" spans="19:21">
      <c r="S6035" s="24"/>
      <c r="T6035" s="24"/>
      <c r="U6035" s="24"/>
    </row>
    <row r="6036" spans="19:21">
      <c r="S6036" s="24"/>
      <c r="T6036" s="24"/>
      <c r="U6036" s="24"/>
    </row>
    <row r="6037" spans="19:21">
      <c r="S6037" s="24"/>
      <c r="T6037" s="24"/>
      <c r="U6037" s="24"/>
    </row>
    <row r="6038" spans="19:21">
      <c r="S6038" s="24"/>
      <c r="T6038" s="24"/>
      <c r="U6038" s="24"/>
    </row>
    <row r="6039" spans="19:21">
      <c r="S6039" s="24"/>
      <c r="T6039" s="24"/>
      <c r="U6039" s="24"/>
    </row>
    <row r="6040" spans="19:21">
      <c r="S6040" s="24"/>
      <c r="T6040" s="24"/>
      <c r="U6040" s="24"/>
    </row>
    <row r="6041" spans="19:21">
      <c r="S6041" s="24"/>
      <c r="T6041" s="24"/>
      <c r="U6041" s="24"/>
    </row>
    <row r="6042" spans="19:21">
      <c r="S6042" s="24"/>
      <c r="T6042" s="24"/>
      <c r="U6042" s="24"/>
    </row>
    <row r="6043" spans="19:21">
      <c r="S6043" s="24"/>
      <c r="T6043" s="24"/>
      <c r="U6043" s="24"/>
    </row>
    <row r="6044" spans="19:21">
      <c r="S6044" s="24"/>
      <c r="T6044" s="24"/>
      <c r="U6044" s="24"/>
    </row>
    <row r="6045" spans="19:21">
      <c r="S6045" s="24"/>
      <c r="T6045" s="24"/>
      <c r="U6045" s="24"/>
    </row>
    <row r="6046" spans="19:21">
      <c r="S6046" s="24"/>
      <c r="T6046" s="24"/>
      <c r="U6046" s="24"/>
    </row>
    <row r="6047" spans="19:21">
      <c r="S6047" s="24"/>
      <c r="T6047" s="24"/>
      <c r="U6047" s="24"/>
    </row>
    <row r="6048" spans="19:21">
      <c r="S6048" s="24"/>
      <c r="T6048" s="24"/>
      <c r="U6048" s="24"/>
    </row>
    <row r="6049" spans="19:21">
      <c r="S6049" s="24"/>
      <c r="T6049" s="24"/>
      <c r="U6049" s="24"/>
    </row>
    <row r="6050" spans="19:21">
      <c r="S6050" s="24"/>
      <c r="T6050" s="24"/>
      <c r="U6050" s="24"/>
    </row>
    <row r="6051" spans="19:21">
      <c r="S6051" s="24"/>
      <c r="T6051" s="24"/>
      <c r="U6051" s="24"/>
    </row>
    <row r="6052" spans="19:21">
      <c r="S6052" s="24"/>
      <c r="T6052" s="24"/>
      <c r="U6052" s="24"/>
    </row>
    <row r="6053" spans="19:21">
      <c r="S6053" s="24"/>
      <c r="T6053" s="24"/>
      <c r="U6053" s="24"/>
    </row>
    <row r="6054" spans="19:21">
      <c r="S6054" s="24"/>
      <c r="T6054" s="24"/>
      <c r="U6054" s="24"/>
    </row>
    <row r="6055" spans="19:21">
      <c r="S6055" s="24"/>
      <c r="T6055" s="24"/>
      <c r="U6055" s="24"/>
    </row>
    <row r="6056" spans="19:21">
      <c r="S6056" s="24"/>
      <c r="T6056" s="24"/>
      <c r="U6056" s="24"/>
    </row>
    <row r="6057" spans="19:21">
      <c r="S6057" s="24"/>
      <c r="T6057" s="24"/>
      <c r="U6057" s="24"/>
    </row>
    <row r="6058" spans="19:21">
      <c r="S6058" s="24"/>
      <c r="T6058" s="24"/>
      <c r="U6058" s="24"/>
    </row>
    <row r="6059" spans="19:21">
      <c r="S6059" s="24"/>
      <c r="T6059" s="24"/>
      <c r="U6059" s="24"/>
    </row>
    <row r="6060" spans="19:21">
      <c r="S6060" s="24"/>
      <c r="T6060" s="24"/>
      <c r="U6060" s="24"/>
    </row>
    <row r="6061" spans="19:21">
      <c r="S6061" s="24"/>
      <c r="T6061" s="24"/>
      <c r="U6061" s="24"/>
    </row>
    <row r="6062" spans="19:21">
      <c r="S6062" s="24"/>
      <c r="T6062" s="24"/>
      <c r="U6062" s="24"/>
    </row>
    <row r="6063" spans="19:21">
      <c r="S6063" s="24"/>
      <c r="T6063" s="24"/>
      <c r="U6063" s="24"/>
    </row>
    <row r="6064" spans="19:21">
      <c r="S6064" s="24"/>
      <c r="T6064" s="24"/>
      <c r="U6064" s="24"/>
    </row>
    <row r="6065" spans="19:21">
      <c r="S6065" s="24"/>
      <c r="T6065" s="24"/>
      <c r="U6065" s="24"/>
    </row>
    <row r="6066" spans="19:21">
      <c r="S6066" s="24"/>
      <c r="T6066" s="24"/>
      <c r="U6066" s="24"/>
    </row>
    <row r="6067" spans="19:21">
      <c r="S6067" s="24"/>
      <c r="T6067" s="24"/>
      <c r="U6067" s="24"/>
    </row>
    <row r="6068" spans="19:21">
      <c r="S6068" s="24"/>
      <c r="T6068" s="24"/>
      <c r="U6068" s="24"/>
    </row>
    <row r="6069" spans="19:21">
      <c r="S6069" s="24"/>
      <c r="T6069" s="24"/>
      <c r="U6069" s="24"/>
    </row>
    <row r="6070" spans="19:21">
      <c r="S6070" s="24"/>
      <c r="T6070" s="24"/>
      <c r="U6070" s="24"/>
    </row>
    <row r="6071" spans="19:21">
      <c r="S6071" s="24"/>
      <c r="T6071" s="24"/>
      <c r="U6071" s="24"/>
    </row>
    <row r="6072" spans="19:21">
      <c r="S6072" s="24"/>
      <c r="T6072" s="24"/>
      <c r="U6072" s="24"/>
    </row>
    <row r="6073" spans="19:21">
      <c r="S6073" s="24"/>
      <c r="T6073" s="24"/>
      <c r="U6073" s="24"/>
    </row>
    <row r="6074" spans="19:21">
      <c r="S6074" s="24"/>
      <c r="T6074" s="24"/>
      <c r="U6074" s="24"/>
    </row>
    <row r="6075" spans="19:21">
      <c r="S6075" s="24"/>
      <c r="T6075" s="24"/>
      <c r="U6075" s="24"/>
    </row>
    <row r="6076" spans="19:21">
      <c r="S6076" s="24"/>
      <c r="T6076" s="24"/>
      <c r="U6076" s="24"/>
    </row>
    <row r="6077" spans="19:21">
      <c r="S6077" s="24"/>
      <c r="T6077" s="24"/>
      <c r="U6077" s="24"/>
    </row>
    <row r="6078" spans="19:21">
      <c r="S6078" s="24"/>
      <c r="T6078" s="24"/>
      <c r="U6078" s="24"/>
    </row>
    <row r="6079" spans="19:21">
      <c r="S6079" s="24"/>
      <c r="T6079" s="24"/>
      <c r="U6079" s="24"/>
    </row>
    <row r="6080" spans="19:21">
      <c r="S6080" s="24"/>
      <c r="T6080" s="24"/>
      <c r="U6080" s="24"/>
    </row>
    <row r="6081" spans="19:21">
      <c r="S6081" s="24"/>
      <c r="T6081" s="24"/>
      <c r="U6081" s="24"/>
    </row>
    <row r="6082" spans="19:21">
      <c r="S6082" s="24"/>
      <c r="T6082" s="24"/>
      <c r="U6082" s="24"/>
    </row>
    <row r="6083" spans="19:21">
      <c r="S6083" s="24"/>
      <c r="T6083" s="24"/>
      <c r="U6083" s="24"/>
    </row>
    <row r="6084" spans="19:21">
      <c r="S6084" s="24"/>
      <c r="T6084" s="24"/>
      <c r="U6084" s="24"/>
    </row>
    <row r="6085" spans="19:21">
      <c r="S6085" s="24"/>
      <c r="T6085" s="24"/>
      <c r="U6085" s="24"/>
    </row>
    <row r="6086" spans="19:21">
      <c r="S6086" s="24"/>
      <c r="T6086" s="24"/>
      <c r="U6086" s="24"/>
    </row>
    <row r="6087" spans="19:21">
      <c r="S6087" s="24"/>
      <c r="T6087" s="24"/>
      <c r="U6087" s="24"/>
    </row>
    <row r="6088" spans="19:21">
      <c r="S6088" s="24"/>
      <c r="T6088" s="24"/>
      <c r="U6088" s="24"/>
    </row>
    <row r="6089" spans="19:21">
      <c r="S6089" s="24"/>
      <c r="T6089" s="24"/>
      <c r="U6089" s="24"/>
    </row>
    <row r="6090" spans="19:21">
      <c r="S6090" s="24"/>
      <c r="T6090" s="24"/>
      <c r="U6090" s="24"/>
    </row>
    <row r="6091" spans="19:21">
      <c r="S6091" s="24"/>
      <c r="T6091" s="24"/>
      <c r="U6091" s="24"/>
    </row>
    <row r="6092" spans="19:21">
      <c r="S6092" s="24"/>
      <c r="T6092" s="24"/>
      <c r="U6092" s="24"/>
    </row>
    <row r="6093" spans="19:21">
      <c r="S6093" s="24"/>
      <c r="T6093" s="24"/>
      <c r="U6093" s="24"/>
    </row>
    <row r="6094" spans="19:21">
      <c r="S6094" s="24"/>
      <c r="T6094" s="24"/>
      <c r="U6094" s="24"/>
    </row>
    <row r="6095" spans="19:21">
      <c r="S6095" s="24"/>
      <c r="T6095" s="24"/>
      <c r="U6095" s="24"/>
    </row>
    <row r="6096" spans="19:21">
      <c r="S6096" s="24"/>
      <c r="T6096" s="24"/>
      <c r="U6096" s="24"/>
    </row>
    <row r="6097" spans="19:21">
      <c r="S6097" s="24"/>
      <c r="T6097" s="24"/>
      <c r="U6097" s="24"/>
    </row>
    <row r="6098" spans="19:21">
      <c r="S6098" s="24"/>
      <c r="T6098" s="24"/>
      <c r="U6098" s="24"/>
    </row>
    <row r="6099" spans="19:21">
      <c r="S6099" s="24"/>
      <c r="T6099" s="24"/>
      <c r="U6099" s="24"/>
    </row>
    <row r="6100" spans="19:21">
      <c r="S6100" s="24"/>
      <c r="T6100" s="24"/>
      <c r="U6100" s="24"/>
    </row>
    <row r="6101" spans="19:21">
      <c r="S6101" s="24"/>
      <c r="T6101" s="24"/>
      <c r="U6101" s="24"/>
    </row>
    <row r="6102" spans="19:21">
      <c r="S6102" s="24"/>
      <c r="T6102" s="24"/>
      <c r="U6102" s="24"/>
    </row>
    <row r="6103" spans="19:21">
      <c r="S6103" s="24"/>
      <c r="T6103" s="24"/>
      <c r="U6103" s="24"/>
    </row>
    <row r="6104" spans="19:21">
      <c r="S6104" s="24"/>
      <c r="T6104" s="24"/>
      <c r="U6104" s="24"/>
    </row>
    <row r="6105" spans="19:21">
      <c r="S6105" s="24"/>
      <c r="T6105" s="24"/>
      <c r="U6105" s="24"/>
    </row>
    <row r="6106" spans="19:21">
      <c r="S6106" s="24"/>
      <c r="T6106" s="24"/>
      <c r="U6106" s="24"/>
    </row>
    <row r="6107" spans="19:21">
      <c r="S6107" s="24"/>
      <c r="T6107" s="24"/>
      <c r="U6107" s="24"/>
    </row>
    <row r="6108" spans="19:21">
      <c r="S6108" s="24"/>
      <c r="T6108" s="24"/>
      <c r="U6108" s="24"/>
    </row>
    <row r="6109" spans="19:21">
      <c r="S6109" s="24"/>
      <c r="T6109" s="24"/>
      <c r="U6109" s="24"/>
    </row>
    <row r="6110" spans="19:21">
      <c r="S6110" s="24"/>
      <c r="T6110" s="24"/>
      <c r="U6110" s="24"/>
    </row>
    <row r="6111" spans="19:21">
      <c r="S6111" s="24"/>
      <c r="T6111" s="24"/>
      <c r="U6111" s="24"/>
    </row>
    <row r="6112" spans="19:21">
      <c r="S6112" s="24"/>
      <c r="T6112" s="24"/>
      <c r="U6112" s="24"/>
    </row>
    <row r="6113" spans="19:21">
      <c r="S6113" s="24"/>
      <c r="T6113" s="24"/>
      <c r="U6113" s="24"/>
    </row>
    <row r="6114" spans="19:21">
      <c r="S6114" s="24"/>
      <c r="T6114" s="24"/>
      <c r="U6114" s="24"/>
    </row>
    <row r="6115" spans="19:21">
      <c r="S6115" s="24"/>
      <c r="T6115" s="24"/>
      <c r="U6115" s="24"/>
    </row>
    <row r="6116" spans="19:21">
      <c r="S6116" s="24"/>
      <c r="T6116" s="24"/>
      <c r="U6116" s="24"/>
    </row>
    <row r="6117" spans="19:21">
      <c r="S6117" s="24"/>
      <c r="T6117" s="24"/>
      <c r="U6117" s="24"/>
    </row>
    <row r="6118" spans="19:21">
      <c r="S6118" s="24"/>
      <c r="T6118" s="24"/>
      <c r="U6118" s="24"/>
    </row>
    <row r="6119" spans="19:21">
      <c r="S6119" s="24"/>
      <c r="T6119" s="24"/>
      <c r="U6119" s="24"/>
    </row>
    <row r="6120" spans="19:21">
      <c r="S6120" s="24"/>
      <c r="T6120" s="24"/>
      <c r="U6120" s="24"/>
    </row>
    <row r="6121" spans="19:21">
      <c r="S6121" s="24"/>
      <c r="T6121" s="24"/>
      <c r="U6121" s="24"/>
    </row>
    <row r="6122" spans="19:21">
      <c r="S6122" s="24"/>
      <c r="T6122" s="24"/>
      <c r="U6122" s="24"/>
    </row>
    <row r="6123" spans="19:21">
      <c r="S6123" s="24"/>
      <c r="T6123" s="24"/>
      <c r="U6123" s="24"/>
    </row>
    <row r="6124" spans="19:21">
      <c r="S6124" s="24"/>
      <c r="T6124" s="24"/>
      <c r="U6124" s="24"/>
    </row>
    <row r="6125" spans="19:21">
      <c r="S6125" s="24"/>
      <c r="T6125" s="24"/>
      <c r="U6125" s="24"/>
    </row>
    <row r="6126" spans="19:21">
      <c r="S6126" s="24"/>
      <c r="T6126" s="24"/>
      <c r="U6126" s="24"/>
    </row>
    <row r="6127" spans="19:21">
      <c r="S6127" s="24"/>
      <c r="T6127" s="24"/>
      <c r="U6127" s="24"/>
    </row>
    <row r="6128" spans="19:21">
      <c r="S6128" s="24"/>
      <c r="T6128" s="24"/>
      <c r="U6128" s="24"/>
    </row>
    <row r="6129" spans="19:21">
      <c r="S6129" s="24"/>
      <c r="T6129" s="24"/>
      <c r="U6129" s="24"/>
    </row>
    <row r="6130" spans="19:21">
      <c r="S6130" s="24"/>
      <c r="T6130" s="24"/>
      <c r="U6130" s="24"/>
    </row>
    <row r="6131" spans="19:21">
      <c r="S6131" s="24"/>
      <c r="T6131" s="24"/>
      <c r="U6131" s="24"/>
    </row>
    <row r="6132" spans="19:21">
      <c r="S6132" s="24"/>
      <c r="T6132" s="24"/>
      <c r="U6132" s="24"/>
    </row>
    <row r="6133" spans="19:21">
      <c r="S6133" s="24"/>
      <c r="T6133" s="24"/>
      <c r="U6133" s="24"/>
    </row>
    <row r="6134" spans="19:21">
      <c r="S6134" s="24"/>
      <c r="T6134" s="24"/>
      <c r="U6134" s="24"/>
    </row>
    <row r="6135" spans="19:21">
      <c r="S6135" s="24"/>
      <c r="T6135" s="24"/>
      <c r="U6135" s="24"/>
    </row>
    <row r="6136" spans="19:21">
      <c r="S6136" s="24"/>
      <c r="T6136" s="24"/>
      <c r="U6136" s="24"/>
    </row>
    <row r="6137" spans="19:21">
      <c r="S6137" s="24"/>
      <c r="T6137" s="24"/>
      <c r="U6137" s="24"/>
    </row>
    <row r="6138" spans="19:21">
      <c r="S6138" s="24"/>
      <c r="T6138" s="24"/>
      <c r="U6138" s="24"/>
    </row>
    <row r="6139" spans="19:21">
      <c r="S6139" s="24"/>
      <c r="T6139" s="24"/>
      <c r="U6139" s="24"/>
    </row>
    <row r="6140" spans="19:21">
      <c r="S6140" s="24"/>
      <c r="T6140" s="24"/>
      <c r="U6140" s="24"/>
    </row>
    <row r="6141" spans="19:21">
      <c r="S6141" s="24"/>
      <c r="T6141" s="24"/>
      <c r="U6141" s="24"/>
    </row>
    <row r="6142" spans="19:21">
      <c r="S6142" s="24"/>
      <c r="T6142" s="24"/>
      <c r="U6142" s="24"/>
    </row>
    <row r="6143" spans="19:21">
      <c r="S6143" s="24"/>
      <c r="T6143" s="24"/>
      <c r="U6143" s="24"/>
    </row>
    <row r="6144" spans="19:21">
      <c r="S6144" s="24"/>
      <c r="T6144" s="24"/>
      <c r="U6144" s="24"/>
    </row>
    <row r="6145" spans="19:21">
      <c r="S6145" s="24"/>
      <c r="T6145" s="24"/>
      <c r="U6145" s="24"/>
    </row>
    <row r="6146" spans="19:21">
      <c r="S6146" s="24"/>
      <c r="T6146" s="24"/>
      <c r="U6146" s="24"/>
    </row>
    <row r="6147" spans="19:21">
      <c r="S6147" s="24"/>
      <c r="T6147" s="24"/>
      <c r="U6147" s="24"/>
    </row>
    <row r="6148" spans="19:21">
      <c r="S6148" s="24"/>
      <c r="T6148" s="24"/>
      <c r="U6148" s="24"/>
    </row>
    <row r="6149" spans="19:21">
      <c r="S6149" s="24"/>
      <c r="T6149" s="24"/>
      <c r="U6149" s="24"/>
    </row>
    <row r="6150" spans="19:21">
      <c r="S6150" s="24"/>
      <c r="T6150" s="24"/>
      <c r="U6150" s="24"/>
    </row>
    <row r="6151" spans="19:21">
      <c r="S6151" s="24"/>
      <c r="T6151" s="24"/>
      <c r="U6151" s="24"/>
    </row>
    <row r="6152" spans="19:21">
      <c r="S6152" s="24"/>
      <c r="T6152" s="24"/>
      <c r="U6152" s="24"/>
    </row>
    <row r="6153" spans="19:21">
      <c r="S6153" s="24"/>
      <c r="T6153" s="24"/>
      <c r="U6153" s="24"/>
    </row>
    <row r="6154" spans="19:21">
      <c r="S6154" s="24"/>
      <c r="T6154" s="24"/>
      <c r="U6154" s="24"/>
    </row>
    <row r="6155" spans="19:21">
      <c r="S6155" s="24"/>
      <c r="T6155" s="24"/>
      <c r="U6155" s="24"/>
    </row>
    <row r="6156" spans="19:21">
      <c r="S6156" s="24"/>
      <c r="T6156" s="24"/>
      <c r="U6156" s="24"/>
    </row>
    <row r="6157" spans="19:21">
      <c r="S6157" s="24"/>
      <c r="T6157" s="24"/>
      <c r="U6157" s="24"/>
    </row>
    <row r="6158" spans="19:21">
      <c r="S6158" s="24"/>
      <c r="T6158" s="24"/>
      <c r="U6158" s="24"/>
    </row>
    <row r="6159" spans="19:21">
      <c r="S6159" s="24"/>
      <c r="T6159" s="24"/>
      <c r="U6159" s="24"/>
    </row>
    <row r="6160" spans="19:21">
      <c r="S6160" s="24"/>
      <c r="T6160" s="24"/>
      <c r="U6160" s="24"/>
    </row>
    <row r="6161" spans="19:21">
      <c r="S6161" s="24"/>
      <c r="T6161" s="24"/>
      <c r="U6161" s="24"/>
    </row>
    <row r="6162" spans="19:21">
      <c r="S6162" s="24"/>
      <c r="T6162" s="24"/>
      <c r="U6162" s="24"/>
    </row>
    <row r="6163" spans="19:21">
      <c r="S6163" s="24"/>
      <c r="T6163" s="24"/>
      <c r="U6163" s="24"/>
    </row>
    <row r="6164" spans="19:21">
      <c r="S6164" s="24"/>
      <c r="T6164" s="24"/>
      <c r="U6164" s="24"/>
    </row>
    <row r="6165" spans="19:21">
      <c r="S6165" s="24"/>
      <c r="T6165" s="24"/>
      <c r="U6165" s="24"/>
    </row>
    <row r="6166" spans="19:21">
      <c r="S6166" s="24"/>
      <c r="T6166" s="24"/>
      <c r="U6166" s="24"/>
    </row>
    <row r="6167" spans="19:21">
      <c r="S6167" s="24"/>
      <c r="T6167" s="24"/>
      <c r="U6167" s="24"/>
    </row>
    <row r="6168" spans="19:21">
      <c r="S6168" s="24"/>
      <c r="T6168" s="24"/>
      <c r="U6168" s="24"/>
    </row>
    <row r="6169" spans="19:21">
      <c r="S6169" s="24"/>
      <c r="T6169" s="24"/>
      <c r="U6169" s="24"/>
    </row>
    <row r="6170" spans="19:21">
      <c r="S6170" s="24"/>
      <c r="T6170" s="24"/>
      <c r="U6170" s="24"/>
    </row>
    <row r="6171" spans="19:21">
      <c r="S6171" s="24"/>
      <c r="T6171" s="24"/>
      <c r="U6171" s="24"/>
    </row>
    <row r="6172" spans="19:21">
      <c r="S6172" s="24"/>
      <c r="T6172" s="24"/>
      <c r="U6172" s="24"/>
    </row>
    <row r="6173" spans="19:21">
      <c r="S6173" s="24"/>
      <c r="T6173" s="24"/>
      <c r="U6173" s="24"/>
    </row>
    <row r="6174" spans="19:21">
      <c r="S6174" s="24"/>
      <c r="T6174" s="24"/>
      <c r="U6174" s="24"/>
    </row>
    <row r="6175" spans="19:21">
      <c r="S6175" s="24"/>
      <c r="T6175" s="24"/>
      <c r="U6175" s="24"/>
    </row>
    <row r="6176" spans="19:21">
      <c r="S6176" s="24"/>
      <c r="T6176" s="24"/>
      <c r="U6176" s="24"/>
    </row>
    <row r="6177" spans="19:21">
      <c r="S6177" s="24"/>
      <c r="T6177" s="24"/>
      <c r="U6177" s="24"/>
    </row>
    <row r="6178" spans="19:21">
      <c r="S6178" s="24"/>
      <c r="T6178" s="24"/>
      <c r="U6178" s="24"/>
    </row>
    <row r="6179" spans="19:21">
      <c r="S6179" s="24"/>
      <c r="T6179" s="24"/>
      <c r="U6179" s="24"/>
    </row>
    <row r="6180" spans="19:21">
      <c r="S6180" s="24"/>
      <c r="T6180" s="24"/>
      <c r="U6180" s="24"/>
    </row>
    <row r="6181" spans="19:21">
      <c r="S6181" s="24"/>
      <c r="T6181" s="24"/>
      <c r="U6181" s="24"/>
    </row>
    <row r="6182" spans="19:21">
      <c r="S6182" s="24"/>
      <c r="T6182" s="24"/>
      <c r="U6182" s="24"/>
    </row>
    <row r="6183" spans="19:21">
      <c r="S6183" s="24"/>
      <c r="T6183" s="24"/>
      <c r="U6183" s="24"/>
    </row>
    <row r="6184" spans="19:21">
      <c r="S6184" s="24"/>
      <c r="T6184" s="24"/>
      <c r="U6184" s="24"/>
    </row>
    <row r="6185" spans="19:21">
      <c r="S6185" s="24"/>
      <c r="T6185" s="24"/>
      <c r="U6185" s="24"/>
    </row>
    <row r="6186" spans="19:21">
      <c r="S6186" s="24"/>
      <c r="T6186" s="24"/>
      <c r="U6186" s="24"/>
    </row>
    <row r="6187" spans="19:21">
      <c r="S6187" s="24"/>
      <c r="T6187" s="24"/>
      <c r="U6187" s="24"/>
    </row>
    <row r="6188" spans="19:21">
      <c r="S6188" s="24"/>
      <c r="T6188" s="24"/>
      <c r="U6188" s="24"/>
    </row>
    <row r="6189" spans="19:21">
      <c r="S6189" s="24"/>
      <c r="T6189" s="24"/>
      <c r="U6189" s="24"/>
    </row>
    <row r="6190" spans="19:21">
      <c r="S6190" s="24"/>
      <c r="T6190" s="24"/>
      <c r="U6190" s="24"/>
    </row>
    <row r="6191" spans="19:21">
      <c r="S6191" s="24"/>
      <c r="T6191" s="24"/>
      <c r="U6191" s="24"/>
    </row>
    <row r="6192" spans="19:21">
      <c r="S6192" s="24"/>
      <c r="T6192" s="24"/>
      <c r="U6192" s="24"/>
    </row>
    <row r="6193" spans="19:21">
      <c r="S6193" s="24"/>
      <c r="T6193" s="24"/>
      <c r="U6193" s="24"/>
    </row>
    <row r="6194" spans="19:21">
      <c r="S6194" s="24"/>
      <c r="T6194" s="24"/>
      <c r="U6194" s="24"/>
    </row>
    <row r="6195" spans="19:21">
      <c r="S6195" s="24"/>
      <c r="T6195" s="24"/>
      <c r="U6195" s="24"/>
    </row>
    <row r="6196" spans="19:21">
      <c r="S6196" s="24"/>
      <c r="T6196" s="24"/>
      <c r="U6196" s="24"/>
    </row>
    <row r="6197" spans="19:21">
      <c r="S6197" s="24"/>
      <c r="T6197" s="24"/>
      <c r="U6197" s="24"/>
    </row>
    <row r="6198" spans="19:21">
      <c r="S6198" s="24"/>
      <c r="T6198" s="24"/>
      <c r="U6198" s="24"/>
    </row>
    <row r="6199" spans="19:21">
      <c r="S6199" s="24"/>
      <c r="T6199" s="24"/>
      <c r="U6199" s="24"/>
    </row>
    <row r="6200" spans="19:21">
      <c r="S6200" s="24"/>
      <c r="T6200" s="24"/>
      <c r="U6200" s="24"/>
    </row>
    <row r="6201" spans="19:21">
      <c r="S6201" s="24"/>
      <c r="T6201" s="24"/>
      <c r="U6201" s="24"/>
    </row>
    <row r="6202" spans="19:21">
      <c r="S6202" s="24"/>
      <c r="T6202" s="24"/>
      <c r="U6202" s="24"/>
    </row>
    <row r="6203" spans="19:21">
      <c r="S6203" s="24"/>
      <c r="T6203" s="24"/>
      <c r="U6203" s="24"/>
    </row>
    <row r="6204" spans="19:21">
      <c r="S6204" s="24"/>
      <c r="T6204" s="24"/>
      <c r="U6204" s="24"/>
    </row>
    <row r="6205" spans="19:21">
      <c r="S6205" s="24"/>
      <c r="T6205" s="24"/>
      <c r="U6205" s="24"/>
    </row>
    <row r="6206" spans="19:21">
      <c r="S6206" s="24"/>
      <c r="T6206" s="24"/>
      <c r="U6206" s="24"/>
    </row>
    <row r="6207" spans="19:21">
      <c r="S6207" s="24"/>
      <c r="T6207" s="24"/>
      <c r="U6207" s="24"/>
    </row>
    <row r="6208" spans="19:21">
      <c r="S6208" s="24"/>
      <c r="T6208" s="24"/>
      <c r="U6208" s="24"/>
    </row>
    <row r="6209" spans="19:21">
      <c r="S6209" s="24"/>
      <c r="T6209" s="24"/>
      <c r="U6209" s="24"/>
    </row>
    <row r="6210" spans="19:21">
      <c r="S6210" s="24"/>
      <c r="T6210" s="24"/>
      <c r="U6210" s="24"/>
    </row>
    <row r="6211" spans="19:21">
      <c r="S6211" s="24"/>
      <c r="T6211" s="24"/>
      <c r="U6211" s="24"/>
    </row>
    <row r="6212" spans="19:21">
      <c r="S6212" s="24"/>
      <c r="T6212" s="24"/>
      <c r="U6212" s="24"/>
    </row>
    <row r="6213" spans="19:21">
      <c r="S6213" s="24"/>
      <c r="T6213" s="24"/>
      <c r="U6213" s="24"/>
    </row>
    <row r="6214" spans="19:21">
      <c r="S6214" s="24"/>
      <c r="T6214" s="24"/>
      <c r="U6214" s="24"/>
    </row>
    <row r="6215" spans="19:21">
      <c r="S6215" s="24"/>
      <c r="T6215" s="24"/>
      <c r="U6215" s="24"/>
    </row>
    <row r="6216" spans="19:21">
      <c r="S6216" s="24"/>
      <c r="T6216" s="24"/>
      <c r="U6216" s="24"/>
    </row>
    <row r="6217" spans="19:21">
      <c r="S6217" s="24"/>
      <c r="T6217" s="24"/>
      <c r="U6217" s="24"/>
    </row>
    <row r="6218" spans="19:21">
      <c r="S6218" s="24"/>
      <c r="T6218" s="24"/>
      <c r="U6218" s="24"/>
    </row>
    <row r="6219" spans="19:21">
      <c r="S6219" s="24"/>
      <c r="T6219" s="24"/>
      <c r="U6219" s="24"/>
    </row>
    <row r="6220" spans="19:21">
      <c r="S6220" s="24"/>
      <c r="T6220" s="24"/>
      <c r="U6220" s="24"/>
    </row>
    <row r="6221" spans="19:21">
      <c r="S6221" s="24"/>
      <c r="T6221" s="24"/>
      <c r="U6221" s="24"/>
    </row>
    <row r="6222" spans="19:21">
      <c r="S6222" s="24"/>
      <c r="T6222" s="24"/>
      <c r="U6222" s="24"/>
    </row>
    <row r="6223" spans="19:21">
      <c r="S6223" s="24"/>
      <c r="T6223" s="24"/>
      <c r="U6223" s="24"/>
    </row>
    <row r="6224" spans="19:21">
      <c r="S6224" s="24"/>
      <c r="T6224" s="24"/>
      <c r="U6224" s="24"/>
    </row>
    <row r="6225" spans="19:21">
      <c r="S6225" s="24"/>
      <c r="T6225" s="24"/>
      <c r="U6225" s="24"/>
    </row>
    <row r="6226" spans="19:21">
      <c r="S6226" s="24"/>
      <c r="T6226" s="24"/>
      <c r="U6226" s="24"/>
    </row>
    <row r="6227" spans="19:21">
      <c r="S6227" s="24"/>
      <c r="T6227" s="24"/>
      <c r="U6227" s="24"/>
    </row>
    <row r="6228" spans="19:21">
      <c r="S6228" s="24"/>
      <c r="T6228" s="24"/>
      <c r="U6228" s="24"/>
    </row>
    <row r="6229" spans="19:21">
      <c r="S6229" s="24"/>
      <c r="T6229" s="24"/>
      <c r="U6229" s="24"/>
    </row>
    <row r="6230" spans="19:21">
      <c r="S6230" s="24"/>
      <c r="T6230" s="24"/>
      <c r="U6230" s="24"/>
    </row>
    <row r="6231" spans="19:21">
      <c r="S6231" s="24"/>
      <c r="T6231" s="24"/>
      <c r="U6231" s="24"/>
    </row>
    <row r="6232" spans="19:21">
      <c r="S6232" s="24"/>
      <c r="T6232" s="24"/>
      <c r="U6232" s="24"/>
    </row>
    <row r="6233" spans="19:21">
      <c r="S6233" s="24"/>
      <c r="T6233" s="24"/>
      <c r="U6233" s="24"/>
    </row>
    <row r="6234" spans="19:21">
      <c r="S6234" s="24"/>
      <c r="T6234" s="24"/>
      <c r="U6234" s="24"/>
    </row>
    <row r="6235" spans="19:21">
      <c r="S6235" s="24"/>
      <c r="T6235" s="24"/>
      <c r="U6235" s="24"/>
    </row>
    <row r="6236" spans="19:21">
      <c r="S6236" s="24"/>
      <c r="T6236" s="24"/>
      <c r="U6236" s="24"/>
    </row>
    <row r="6237" spans="19:21">
      <c r="S6237" s="24"/>
      <c r="T6237" s="24"/>
      <c r="U6237" s="24"/>
    </row>
    <row r="6238" spans="19:21">
      <c r="S6238" s="24"/>
      <c r="T6238" s="24"/>
      <c r="U6238" s="24"/>
    </row>
    <row r="6239" spans="19:21">
      <c r="S6239" s="24"/>
      <c r="T6239" s="24"/>
      <c r="U6239" s="24"/>
    </row>
    <row r="6240" spans="19:21">
      <c r="S6240" s="24"/>
      <c r="T6240" s="24"/>
      <c r="U6240" s="24"/>
    </row>
    <row r="6241" spans="19:21">
      <c r="S6241" s="24"/>
      <c r="T6241" s="24"/>
      <c r="U6241" s="24"/>
    </row>
    <row r="6242" spans="19:21">
      <c r="S6242" s="24"/>
      <c r="T6242" s="24"/>
      <c r="U6242" s="24"/>
    </row>
    <row r="6243" spans="19:21">
      <c r="S6243" s="24"/>
      <c r="T6243" s="24"/>
      <c r="U6243" s="24"/>
    </row>
    <row r="6244" spans="19:21">
      <c r="S6244" s="24"/>
      <c r="T6244" s="24"/>
      <c r="U6244" s="24"/>
    </row>
    <row r="6245" spans="19:21">
      <c r="S6245" s="24"/>
      <c r="T6245" s="24"/>
      <c r="U6245" s="24"/>
    </row>
    <row r="6246" spans="19:21">
      <c r="S6246" s="24"/>
      <c r="T6246" s="24"/>
      <c r="U6246" s="24"/>
    </row>
    <row r="6247" spans="19:21">
      <c r="S6247" s="24"/>
      <c r="T6247" s="24"/>
      <c r="U6247" s="24"/>
    </row>
    <row r="6248" spans="19:21">
      <c r="S6248" s="24"/>
      <c r="T6248" s="24"/>
      <c r="U6248" s="24"/>
    </row>
    <row r="6249" spans="19:21">
      <c r="S6249" s="24"/>
      <c r="T6249" s="24"/>
      <c r="U6249" s="24"/>
    </row>
    <row r="6250" spans="19:21">
      <c r="S6250" s="24"/>
      <c r="T6250" s="24"/>
      <c r="U6250" s="24"/>
    </row>
    <row r="6251" spans="19:21">
      <c r="S6251" s="24"/>
      <c r="T6251" s="24"/>
      <c r="U6251" s="24"/>
    </row>
    <row r="6252" spans="19:21">
      <c r="S6252" s="24"/>
      <c r="T6252" s="24"/>
      <c r="U6252" s="24"/>
    </row>
    <row r="6253" spans="19:21">
      <c r="S6253" s="24"/>
      <c r="T6253" s="24"/>
      <c r="U6253" s="24"/>
    </row>
    <row r="6254" spans="19:21">
      <c r="S6254" s="24"/>
      <c r="T6254" s="24"/>
      <c r="U6254" s="24"/>
    </row>
    <row r="6255" spans="19:21">
      <c r="S6255" s="24"/>
      <c r="T6255" s="24"/>
      <c r="U6255" s="24"/>
    </row>
    <row r="6256" spans="19:21">
      <c r="S6256" s="24"/>
      <c r="T6256" s="24"/>
      <c r="U6256" s="24"/>
    </row>
    <row r="6257" spans="19:21">
      <c r="S6257" s="24"/>
      <c r="T6257" s="24"/>
      <c r="U6257" s="24"/>
    </row>
    <row r="6258" spans="19:21">
      <c r="S6258" s="24"/>
      <c r="T6258" s="24"/>
      <c r="U6258" s="24"/>
    </row>
    <row r="6259" spans="19:21">
      <c r="S6259" s="24"/>
      <c r="T6259" s="24"/>
      <c r="U6259" s="24"/>
    </row>
    <row r="6260" spans="19:21">
      <c r="S6260" s="24"/>
      <c r="T6260" s="24"/>
      <c r="U6260" s="24"/>
    </row>
    <row r="6261" spans="19:21">
      <c r="S6261" s="24"/>
      <c r="T6261" s="24"/>
      <c r="U6261" s="24"/>
    </row>
    <row r="6262" spans="19:21">
      <c r="S6262" s="24"/>
      <c r="T6262" s="24"/>
      <c r="U6262" s="24"/>
    </row>
    <row r="6263" spans="19:21">
      <c r="S6263" s="24"/>
      <c r="T6263" s="24"/>
      <c r="U6263" s="24"/>
    </row>
    <row r="6264" spans="19:21">
      <c r="S6264" s="24"/>
      <c r="T6264" s="24"/>
      <c r="U6264" s="24"/>
    </row>
    <row r="6265" spans="19:21">
      <c r="S6265" s="24"/>
      <c r="T6265" s="24"/>
      <c r="U6265" s="24"/>
    </row>
    <row r="6266" spans="19:21">
      <c r="S6266" s="24"/>
      <c r="T6266" s="24"/>
      <c r="U6266" s="24"/>
    </row>
    <row r="6267" spans="19:21">
      <c r="S6267" s="24"/>
      <c r="T6267" s="24"/>
      <c r="U6267" s="24"/>
    </row>
    <row r="6268" spans="19:21">
      <c r="S6268" s="24"/>
      <c r="T6268" s="24"/>
      <c r="U6268" s="24"/>
    </row>
    <row r="6269" spans="19:21">
      <c r="S6269" s="24"/>
      <c r="T6269" s="24"/>
      <c r="U6269" s="24"/>
    </row>
    <row r="6270" spans="19:21">
      <c r="S6270" s="24"/>
      <c r="T6270" s="24"/>
      <c r="U6270" s="24"/>
    </row>
    <row r="6271" spans="19:21">
      <c r="S6271" s="24"/>
      <c r="T6271" s="24"/>
      <c r="U6271" s="24"/>
    </row>
    <row r="6272" spans="19:21">
      <c r="S6272" s="24"/>
      <c r="T6272" s="24"/>
      <c r="U6272" s="24"/>
    </row>
    <row r="6273" spans="19:21">
      <c r="S6273" s="24"/>
      <c r="T6273" s="24"/>
      <c r="U6273" s="24"/>
    </row>
    <row r="6274" spans="19:21">
      <c r="S6274" s="24"/>
      <c r="T6274" s="24"/>
      <c r="U6274" s="24"/>
    </row>
    <row r="6275" spans="19:21">
      <c r="S6275" s="24"/>
      <c r="T6275" s="24"/>
      <c r="U6275" s="24"/>
    </row>
    <row r="6276" spans="19:21">
      <c r="S6276" s="24"/>
      <c r="T6276" s="24"/>
      <c r="U6276" s="24"/>
    </row>
    <row r="6277" spans="19:21">
      <c r="S6277" s="24"/>
      <c r="T6277" s="24"/>
      <c r="U6277" s="24"/>
    </row>
    <row r="6278" spans="19:21">
      <c r="S6278" s="24"/>
      <c r="T6278" s="24"/>
      <c r="U6278" s="24"/>
    </row>
    <row r="6279" spans="19:21">
      <c r="S6279" s="24"/>
      <c r="T6279" s="24"/>
      <c r="U6279" s="24"/>
    </row>
    <row r="6280" spans="19:21">
      <c r="S6280" s="24"/>
      <c r="T6280" s="24"/>
      <c r="U6280" s="24"/>
    </row>
    <row r="6281" spans="19:21">
      <c r="S6281" s="24"/>
      <c r="T6281" s="24"/>
      <c r="U6281" s="24"/>
    </row>
    <row r="6282" spans="19:21">
      <c r="S6282" s="24"/>
      <c r="T6282" s="24"/>
      <c r="U6282" s="24"/>
    </row>
    <row r="6283" spans="19:21">
      <c r="S6283" s="24"/>
      <c r="T6283" s="24"/>
      <c r="U6283" s="24"/>
    </row>
    <row r="6284" spans="19:21">
      <c r="S6284" s="24"/>
      <c r="T6284" s="24"/>
      <c r="U6284" s="24"/>
    </row>
    <row r="6285" spans="19:21">
      <c r="S6285" s="24"/>
      <c r="T6285" s="24"/>
      <c r="U6285" s="24"/>
    </row>
    <row r="6286" spans="19:21">
      <c r="S6286" s="24"/>
      <c r="T6286" s="24"/>
      <c r="U6286" s="24"/>
    </row>
    <row r="6287" spans="19:21">
      <c r="S6287" s="24"/>
      <c r="T6287" s="24"/>
      <c r="U6287" s="24"/>
    </row>
    <row r="6288" spans="19:21">
      <c r="S6288" s="24"/>
      <c r="T6288" s="24"/>
      <c r="U6288" s="24"/>
    </row>
    <row r="6289" spans="19:21">
      <c r="S6289" s="24"/>
      <c r="T6289" s="24"/>
      <c r="U6289" s="24"/>
    </row>
    <row r="6290" spans="19:21">
      <c r="S6290" s="24"/>
      <c r="T6290" s="24"/>
      <c r="U6290" s="24"/>
    </row>
    <row r="6291" spans="19:21">
      <c r="S6291" s="24"/>
      <c r="T6291" s="24"/>
      <c r="U6291" s="24"/>
    </row>
    <row r="6292" spans="19:21">
      <c r="S6292" s="24"/>
      <c r="T6292" s="24"/>
      <c r="U6292" s="24"/>
    </row>
    <row r="6293" spans="19:21">
      <c r="S6293" s="24"/>
      <c r="T6293" s="24"/>
      <c r="U6293" s="24"/>
    </row>
    <row r="6294" spans="19:21">
      <c r="S6294" s="24"/>
      <c r="T6294" s="24"/>
      <c r="U6294" s="24"/>
    </row>
    <row r="6295" spans="19:21">
      <c r="S6295" s="24"/>
      <c r="T6295" s="24"/>
      <c r="U6295" s="24"/>
    </row>
    <row r="6296" spans="19:21">
      <c r="S6296" s="24"/>
      <c r="T6296" s="24"/>
      <c r="U6296" s="24"/>
    </row>
    <row r="6297" spans="19:21">
      <c r="S6297" s="24"/>
      <c r="T6297" s="24"/>
      <c r="U6297" s="24"/>
    </row>
    <row r="6298" spans="19:21">
      <c r="S6298" s="24"/>
      <c r="T6298" s="24"/>
      <c r="U6298" s="24"/>
    </row>
    <row r="6299" spans="19:21">
      <c r="S6299" s="24"/>
      <c r="T6299" s="24"/>
      <c r="U6299" s="24"/>
    </row>
    <row r="6300" spans="19:21">
      <c r="S6300" s="24"/>
      <c r="T6300" s="24"/>
      <c r="U6300" s="24"/>
    </row>
    <row r="6301" spans="19:21">
      <c r="S6301" s="24"/>
      <c r="T6301" s="24"/>
      <c r="U6301" s="24"/>
    </row>
    <row r="6302" spans="19:21">
      <c r="S6302" s="24"/>
      <c r="T6302" s="24"/>
      <c r="U6302" s="24"/>
    </row>
    <row r="6303" spans="19:21">
      <c r="S6303" s="24"/>
      <c r="T6303" s="24"/>
      <c r="U6303" s="24"/>
    </row>
    <row r="6304" spans="19:21">
      <c r="S6304" s="24"/>
      <c r="T6304" s="24"/>
      <c r="U6304" s="24"/>
    </row>
    <row r="6305" spans="19:21">
      <c r="S6305" s="24"/>
      <c r="T6305" s="24"/>
      <c r="U6305" s="24"/>
    </row>
    <row r="6306" spans="19:21">
      <c r="S6306" s="24"/>
      <c r="T6306" s="24"/>
      <c r="U6306" s="24"/>
    </row>
    <row r="6307" spans="19:21">
      <c r="S6307" s="24"/>
      <c r="T6307" s="24"/>
      <c r="U6307" s="24"/>
    </row>
    <row r="6308" spans="19:21">
      <c r="S6308" s="24"/>
      <c r="T6308" s="24"/>
      <c r="U6308" s="24"/>
    </row>
    <row r="6309" spans="19:21">
      <c r="S6309" s="24"/>
      <c r="T6309" s="24"/>
      <c r="U6309" s="24"/>
    </row>
    <row r="6310" spans="19:21">
      <c r="S6310" s="24"/>
      <c r="T6310" s="24"/>
      <c r="U6310" s="24"/>
    </row>
    <row r="6311" spans="19:21">
      <c r="S6311" s="24"/>
      <c r="T6311" s="24"/>
      <c r="U6311" s="24"/>
    </row>
    <row r="6312" spans="19:21">
      <c r="S6312" s="24"/>
      <c r="T6312" s="24"/>
      <c r="U6312" s="24"/>
    </row>
    <row r="6313" spans="19:21">
      <c r="S6313" s="24"/>
      <c r="T6313" s="24"/>
      <c r="U6313" s="24"/>
    </row>
    <row r="6314" spans="19:21">
      <c r="S6314" s="24"/>
      <c r="T6314" s="24"/>
      <c r="U6314" s="24"/>
    </row>
    <row r="6315" spans="19:21">
      <c r="S6315" s="24"/>
      <c r="T6315" s="24"/>
      <c r="U6315" s="24"/>
    </row>
    <row r="6316" spans="19:21">
      <c r="S6316" s="24"/>
      <c r="T6316" s="24"/>
      <c r="U6316" s="24"/>
    </row>
    <row r="6317" spans="19:21">
      <c r="S6317" s="24"/>
      <c r="T6317" s="24"/>
      <c r="U6317" s="24"/>
    </row>
    <row r="6318" spans="19:21">
      <c r="S6318" s="24"/>
      <c r="T6318" s="24"/>
      <c r="U6318" s="24"/>
    </row>
    <row r="6319" spans="19:21">
      <c r="S6319" s="24"/>
      <c r="T6319" s="24"/>
      <c r="U6319" s="24"/>
    </row>
    <row r="6320" spans="19:21">
      <c r="S6320" s="24"/>
      <c r="T6320" s="24"/>
      <c r="U6320" s="24"/>
    </row>
    <row r="6321" spans="19:21">
      <c r="S6321" s="24"/>
      <c r="T6321" s="24"/>
      <c r="U6321" s="24"/>
    </row>
    <row r="6322" spans="19:21">
      <c r="S6322" s="24"/>
      <c r="T6322" s="24"/>
      <c r="U6322" s="24"/>
    </row>
    <row r="6323" spans="19:21">
      <c r="S6323" s="24"/>
      <c r="T6323" s="24"/>
      <c r="U6323" s="24"/>
    </row>
    <row r="6324" spans="19:21">
      <c r="S6324" s="24"/>
      <c r="T6324" s="24"/>
      <c r="U6324" s="24"/>
    </row>
    <row r="6325" spans="19:21">
      <c r="S6325" s="24"/>
      <c r="T6325" s="24"/>
      <c r="U6325" s="24"/>
    </row>
    <row r="6326" spans="19:21">
      <c r="S6326" s="24"/>
      <c r="T6326" s="24"/>
      <c r="U6326" s="24"/>
    </row>
    <row r="6327" spans="19:21">
      <c r="S6327" s="24"/>
      <c r="T6327" s="24"/>
      <c r="U6327" s="24"/>
    </row>
    <row r="6328" spans="19:21">
      <c r="S6328" s="24"/>
      <c r="T6328" s="24"/>
      <c r="U6328" s="24"/>
    </row>
    <row r="6329" spans="19:21">
      <c r="S6329" s="24"/>
      <c r="T6329" s="24"/>
      <c r="U6329" s="24"/>
    </row>
    <row r="6330" spans="19:21">
      <c r="S6330" s="24"/>
      <c r="T6330" s="24"/>
      <c r="U6330" s="24"/>
    </row>
    <row r="6331" spans="19:21">
      <c r="S6331" s="24"/>
      <c r="T6331" s="24"/>
      <c r="U6331" s="24"/>
    </row>
    <row r="6332" spans="19:21">
      <c r="S6332" s="24"/>
      <c r="T6332" s="24"/>
      <c r="U6332" s="24"/>
    </row>
    <row r="6333" spans="19:21">
      <c r="S6333" s="24"/>
      <c r="T6333" s="24"/>
      <c r="U6333" s="24"/>
    </row>
    <row r="6334" spans="19:21">
      <c r="S6334" s="24"/>
      <c r="T6334" s="24"/>
      <c r="U6334" s="24"/>
    </row>
    <row r="6335" spans="19:21">
      <c r="S6335" s="24"/>
      <c r="T6335" s="24"/>
      <c r="U6335" s="24"/>
    </row>
    <row r="6336" spans="19:21">
      <c r="S6336" s="24"/>
      <c r="T6336" s="24"/>
      <c r="U6336" s="24"/>
    </row>
    <row r="6337" spans="19:21">
      <c r="S6337" s="24"/>
      <c r="T6337" s="24"/>
      <c r="U6337" s="24"/>
    </row>
    <row r="6338" spans="19:21">
      <c r="S6338" s="24"/>
      <c r="T6338" s="24"/>
      <c r="U6338" s="24"/>
    </row>
    <row r="6339" spans="19:21">
      <c r="S6339" s="24"/>
      <c r="T6339" s="24"/>
      <c r="U6339" s="24"/>
    </row>
    <row r="6340" spans="19:21">
      <c r="S6340" s="24"/>
      <c r="T6340" s="24"/>
      <c r="U6340" s="24"/>
    </row>
    <row r="6341" spans="19:21">
      <c r="S6341" s="24"/>
      <c r="T6341" s="24"/>
      <c r="U6341" s="24"/>
    </row>
    <row r="6342" spans="19:21">
      <c r="S6342" s="24"/>
      <c r="T6342" s="24"/>
      <c r="U6342" s="24"/>
    </row>
    <row r="6343" spans="19:21">
      <c r="S6343" s="24"/>
      <c r="T6343" s="24"/>
      <c r="U6343" s="24"/>
    </row>
    <row r="6344" spans="19:21">
      <c r="S6344" s="24"/>
      <c r="T6344" s="24"/>
      <c r="U6344" s="24"/>
    </row>
    <row r="6345" spans="19:21">
      <c r="S6345" s="24"/>
      <c r="T6345" s="24"/>
      <c r="U6345" s="24"/>
    </row>
    <row r="6346" spans="19:21">
      <c r="S6346" s="24"/>
      <c r="T6346" s="24"/>
      <c r="U6346" s="24"/>
    </row>
    <row r="6347" spans="19:21">
      <c r="S6347" s="24"/>
      <c r="T6347" s="24"/>
      <c r="U6347" s="24"/>
    </row>
    <row r="6348" spans="19:21">
      <c r="S6348" s="24"/>
      <c r="T6348" s="24"/>
      <c r="U6348" s="24"/>
    </row>
    <row r="6349" spans="19:21">
      <c r="S6349" s="24"/>
      <c r="T6349" s="24"/>
      <c r="U6349" s="24"/>
    </row>
    <row r="6350" spans="19:21">
      <c r="S6350" s="24"/>
      <c r="T6350" s="24"/>
      <c r="U6350" s="24"/>
    </row>
    <row r="6351" spans="19:21">
      <c r="S6351" s="24"/>
      <c r="T6351" s="24"/>
      <c r="U6351" s="24"/>
    </row>
    <row r="6352" spans="19:21">
      <c r="S6352" s="24"/>
      <c r="T6352" s="24"/>
      <c r="U6352" s="24"/>
    </row>
    <row r="6353" spans="19:21">
      <c r="S6353" s="24"/>
      <c r="T6353" s="24"/>
      <c r="U6353" s="24"/>
    </row>
    <row r="6354" spans="19:21">
      <c r="S6354" s="24"/>
      <c r="T6354" s="24"/>
      <c r="U6354" s="24"/>
    </row>
    <row r="6355" spans="19:21">
      <c r="S6355" s="24"/>
      <c r="T6355" s="24"/>
      <c r="U6355" s="24"/>
    </row>
    <row r="6356" spans="19:21">
      <c r="S6356" s="24"/>
      <c r="T6356" s="24"/>
      <c r="U6356" s="24"/>
    </row>
    <row r="6357" spans="19:21">
      <c r="S6357" s="24"/>
      <c r="T6357" s="24"/>
      <c r="U6357" s="24"/>
    </row>
    <row r="6358" spans="19:21">
      <c r="S6358" s="24"/>
      <c r="T6358" s="24"/>
      <c r="U6358" s="24"/>
    </row>
    <row r="6359" spans="19:21">
      <c r="S6359" s="24"/>
      <c r="T6359" s="24"/>
      <c r="U6359" s="24"/>
    </row>
    <row r="6360" spans="19:21">
      <c r="S6360" s="24"/>
      <c r="T6360" s="24"/>
      <c r="U6360" s="24"/>
    </row>
    <row r="6361" spans="19:21">
      <c r="S6361" s="24"/>
      <c r="T6361" s="24"/>
      <c r="U6361" s="24"/>
    </row>
    <row r="6362" spans="19:21">
      <c r="S6362" s="24"/>
      <c r="T6362" s="24"/>
      <c r="U6362" s="24"/>
    </row>
    <row r="6363" spans="19:21">
      <c r="S6363" s="24"/>
      <c r="T6363" s="24"/>
      <c r="U6363" s="24"/>
    </row>
    <row r="6364" spans="19:21">
      <c r="S6364" s="24"/>
      <c r="T6364" s="24"/>
      <c r="U6364" s="24"/>
    </row>
    <row r="6365" spans="19:21">
      <c r="S6365" s="24"/>
      <c r="T6365" s="24"/>
      <c r="U6365" s="24"/>
    </row>
    <row r="6366" spans="19:21">
      <c r="S6366" s="24"/>
      <c r="T6366" s="24"/>
      <c r="U6366" s="24"/>
    </row>
    <row r="6367" spans="19:21">
      <c r="S6367" s="24"/>
      <c r="T6367" s="24"/>
      <c r="U6367" s="24"/>
    </row>
    <row r="6368" spans="19:21">
      <c r="S6368" s="24"/>
      <c r="T6368" s="24"/>
      <c r="U6368" s="24"/>
    </row>
    <row r="6369" spans="19:21">
      <c r="S6369" s="24"/>
      <c r="T6369" s="24"/>
      <c r="U6369" s="24"/>
    </row>
    <row r="6370" spans="19:21">
      <c r="S6370" s="24"/>
      <c r="T6370" s="24"/>
      <c r="U6370" s="24"/>
    </row>
    <row r="6371" spans="19:21">
      <c r="S6371" s="24"/>
      <c r="T6371" s="24"/>
      <c r="U6371" s="24"/>
    </row>
    <row r="6372" spans="19:21">
      <c r="S6372" s="24"/>
      <c r="T6372" s="24"/>
      <c r="U6372" s="24"/>
    </row>
    <row r="6373" spans="19:21">
      <c r="S6373" s="24"/>
      <c r="T6373" s="24"/>
      <c r="U6373" s="24"/>
    </row>
    <row r="6374" spans="19:21">
      <c r="S6374" s="24"/>
      <c r="T6374" s="24"/>
      <c r="U6374" s="24"/>
    </row>
    <row r="6375" spans="19:21">
      <c r="S6375" s="24"/>
      <c r="T6375" s="24"/>
      <c r="U6375" s="24"/>
    </row>
    <row r="6376" spans="19:21">
      <c r="S6376" s="24"/>
      <c r="T6376" s="24"/>
      <c r="U6376" s="24"/>
    </row>
    <row r="6377" spans="19:21">
      <c r="S6377" s="24"/>
      <c r="T6377" s="24"/>
      <c r="U6377" s="24"/>
    </row>
    <row r="6378" spans="19:21">
      <c r="S6378" s="24"/>
      <c r="T6378" s="24"/>
      <c r="U6378" s="24"/>
    </row>
    <row r="6379" spans="19:21">
      <c r="S6379" s="24"/>
      <c r="T6379" s="24"/>
      <c r="U6379" s="24"/>
    </row>
    <row r="6380" spans="19:21">
      <c r="S6380" s="24"/>
      <c r="T6380" s="24"/>
      <c r="U6380" s="24"/>
    </row>
    <row r="6381" spans="19:21">
      <c r="S6381" s="24"/>
      <c r="T6381" s="24"/>
      <c r="U6381" s="24"/>
    </row>
    <row r="6382" spans="19:21">
      <c r="S6382" s="24"/>
      <c r="T6382" s="24"/>
      <c r="U6382" s="24"/>
    </row>
    <row r="6383" spans="19:21">
      <c r="S6383" s="24"/>
      <c r="T6383" s="24"/>
      <c r="U6383" s="24"/>
    </row>
    <row r="6384" spans="19:21">
      <c r="S6384" s="24"/>
      <c r="T6384" s="24"/>
      <c r="U6384" s="24"/>
    </row>
    <row r="6385" spans="19:21">
      <c r="S6385" s="24"/>
      <c r="T6385" s="24"/>
      <c r="U6385" s="24"/>
    </row>
    <row r="6386" spans="19:21">
      <c r="S6386" s="24"/>
      <c r="T6386" s="24"/>
      <c r="U6386" s="24"/>
    </row>
    <row r="6387" spans="19:21">
      <c r="S6387" s="24"/>
      <c r="T6387" s="24"/>
      <c r="U6387" s="24"/>
    </row>
    <row r="6388" spans="19:21">
      <c r="S6388" s="24"/>
      <c r="T6388" s="24"/>
      <c r="U6388" s="24"/>
    </row>
    <row r="6389" spans="19:21">
      <c r="S6389" s="24"/>
      <c r="T6389" s="24"/>
      <c r="U6389" s="24"/>
    </row>
    <row r="6390" spans="19:21">
      <c r="S6390" s="24"/>
      <c r="T6390" s="24"/>
      <c r="U6390" s="24"/>
    </row>
    <row r="6391" spans="19:21">
      <c r="S6391" s="24"/>
      <c r="T6391" s="24"/>
      <c r="U6391" s="24"/>
    </row>
    <row r="6392" spans="19:21">
      <c r="S6392" s="24"/>
      <c r="T6392" s="24"/>
      <c r="U6392" s="24"/>
    </row>
    <row r="6393" spans="19:21">
      <c r="S6393" s="24"/>
      <c r="T6393" s="24"/>
      <c r="U6393" s="24"/>
    </row>
    <row r="6394" spans="19:21">
      <c r="S6394" s="24"/>
      <c r="T6394" s="24"/>
      <c r="U6394" s="24"/>
    </row>
    <row r="6395" spans="19:21">
      <c r="S6395" s="24"/>
      <c r="T6395" s="24"/>
      <c r="U6395" s="24"/>
    </row>
    <row r="6396" spans="19:21">
      <c r="S6396" s="24"/>
      <c r="T6396" s="24"/>
      <c r="U6396" s="24"/>
    </row>
    <row r="6397" spans="19:21">
      <c r="S6397" s="24"/>
      <c r="T6397" s="24"/>
      <c r="U6397" s="24"/>
    </row>
    <row r="6398" spans="19:21">
      <c r="S6398" s="24"/>
      <c r="T6398" s="24"/>
      <c r="U6398" s="24"/>
    </row>
    <row r="6399" spans="19:21">
      <c r="S6399" s="24"/>
      <c r="T6399" s="24"/>
      <c r="U6399" s="24"/>
    </row>
    <row r="6400" spans="19:21">
      <c r="S6400" s="24"/>
      <c r="T6400" s="24"/>
      <c r="U6400" s="24"/>
    </row>
    <row r="6401" spans="19:21">
      <c r="S6401" s="24"/>
      <c r="T6401" s="24"/>
      <c r="U6401" s="24"/>
    </row>
    <row r="6402" spans="19:21">
      <c r="S6402" s="24"/>
      <c r="T6402" s="24"/>
      <c r="U6402" s="24"/>
    </row>
    <row r="6403" spans="19:21">
      <c r="S6403" s="24"/>
      <c r="T6403" s="24"/>
      <c r="U6403" s="24"/>
    </row>
    <row r="6404" spans="19:21">
      <c r="S6404" s="24"/>
      <c r="T6404" s="24"/>
      <c r="U6404" s="24"/>
    </row>
    <row r="6405" spans="19:21">
      <c r="S6405" s="24"/>
      <c r="T6405" s="24"/>
      <c r="U6405" s="24"/>
    </row>
    <row r="6406" spans="19:21">
      <c r="S6406" s="24"/>
      <c r="T6406" s="24"/>
      <c r="U6406" s="24"/>
    </row>
    <row r="6407" spans="19:21">
      <c r="S6407" s="24"/>
      <c r="T6407" s="24"/>
      <c r="U6407" s="24"/>
    </row>
    <row r="6408" spans="19:21">
      <c r="S6408" s="24"/>
      <c r="T6408" s="24"/>
      <c r="U6408" s="24"/>
    </row>
    <row r="6409" spans="19:21">
      <c r="S6409" s="24"/>
      <c r="T6409" s="24"/>
      <c r="U6409" s="24"/>
    </row>
    <row r="6410" spans="19:21">
      <c r="S6410" s="24"/>
      <c r="T6410" s="24"/>
      <c r="U6410" s="24"/>
    </row>
    <row r="6411" spans="19:21">
      <c r="S6411" s="24"/>
      <c r="T6411" s="24"/>
      <c r="U6411" s="24"/>
    </row>
    <row r="6412" spans="19:21">
      <c r="S6412" s="24"/>
      <c r="T6412" s="24"/>
      <c r="U6412" s="24"/>
    </row>
    <row r="6413" spans="19:21">
      <c r="S6413" s="24"/>
      <c r="T6413" s="24"/>
      <c r="U6413" s="24"/>
    </row>
    <row r="6414" spans="19:21">
      <c r="S6414" s="24"/>
      <c r="T6414" s="24"/>
      <c r="U6414" s="24"/>
    </row>
    <row r="6415" spans="19:21">
      <c r="S6415" s="24"/>
      <c r="T6415" s="24"/>
      <c r="U6415" s="24"/>
    </row>
    <row r="6416" spans="19:21">
      <c r="S6416" s="24"/>
      <c r="T6416" s="24"/>
      <c r="U6416" s="24"/>
    </row>
    <row r="6417" spans="19:21">
      <c r="S6417" s="24"/>
      <c r="T6417" s="24"/>
      <c r="U6417" s="24"/>
    </row>
    <row r="6418" spans="19:21">
      <c r="S6418" s="24"/>
      <c r="T6418" s="24"/>
      <c r="U6418" s="24"/>
    </row>
    <row r="6419" spans="19:21">
      <c r="S6419" s="24"/>
      <c r="T6419" s="24"/>
      <c r="U6419" s="24"/>
    </row>
    <row r="6420" spans="19:21">
      <c r="S6420" s="24"/>
      <c r="T6420" s="24"/>
      <c r="U6420" s="24"/>
    </row>
    <row r="6421" spans="19:21">
      <c r="S6421" s="24"/>
      <c r="T6421" s="24"/>
      <c r="U6421" s="24"/>
    </row>
    <row r="6422" spans="19:21">
      <c r="S6422" s="24"/>
      <c r="T6422" s="24"/>
      <c r="U6422" s="24"/>
    </row>
    <row r="6423" spans="19:21">
      <c r="S6423" s="24"/>
      <c r="T6423" s="24"/>
      <c r="U6423" s="24"/>
    </row>
    <row r="6424" spans="19:21">
      <c r="S6424" s="24"/>
      <c r="T6424" s="24"/>
      <c r="U6424" s="24"/>
    </row>
    <row r="6425" spans="19:21">
      <c r="S6425" s="24"/>
      <c r="T6425" s="24"/>
      <c r="U6425" s="24"/>
    </row>
    <row r="6426" spans="19:21">
      <c r="S6426" s="24"/>
      <c r="T6426" s="24"/>
      <c r="U6426" s="24"/>
    </row>
    <row r="6427" spans="19:21">
      <c r="S6427" s="24"/>
      <c r="T6427" s="24"/>
      <c r="U6427" s="24"/>
    </row>
    <row r="6428" spans="19:21">
      <c r="S6428" s="24"/>
      <c r="T6428" s="24"/>
      <c r="U6428" s="24"/>
    </row>
    <row r="6429" spans="19:21">
      <c r="S6429" s="24"/>
      <c r="T6429" s="24"/>
      <c r="U6429" s="24"/>
    </row>
    <row r="6430" spans="19:21">
      <c r="S6430" s="24"/>
      <c r="T6430" s="24"/>
      <c r="U6430" s="24"/>
    </row>
    <row r="6431" spans="19:21">
      <c r="S6431" s="24"/>
      <c r="T6431" s="24"/>
      <c r="U6431" s="24"/>
    </row>
    <row r="6432" spans="19:21">
      <c r="S6432" s="24"/>
      <c r="T6432" s="24"/>
      <c r="U6432" s="24"/>
    </row>
    <row r="6433" spans="19:21">
      <c r="S6433" s="24"/>
      <c r="T6433" s="24"/>
      <c r="U6433" s="24"/>
    </row>
    <row r="6434" spans="19:21">
      <c r="S6434" s="24"/>
      <c r="T6434" s="24"/>
      <c r="U6434" s="24"/>
    </row>
    <row r="6435" spans="19:21">
      <c r="S6435" s="24"/>
      <c r="T6435" s="24"/>
      <c r="U6435" s="24"/>
    </row>
    <row r="6436" spans="19:21">
      <c r="S6436" s="24"/>
      <c r="T6436" s="24"/>
      <c r="U6436" s="24"/>
    </row>
    <row r="6437" spans="19:21">
      <c r="S6437" s="24"/>
      <c r="T6437" s="24"/>
      <c r="U6437" s="24"/>
    </row>
    <row r="6438" spans="19:21">
      <c r="S6438" s="24"/>
      <c r="T6438" s="24"/>
      <c r="U6438" s="24"/>
    </row>
    <row r="6439" spans="19:21">
      <c r="S6439" s="24"/>
      <c r="T6439" s="24"/>
      <c r="U6439" s="24"/>
    </row>
    <row r="6440" spans="19:21">
      <c r="S6440" s="24"/>
      <c r="T6440" s="24"/>
      <c r="U6440" s="24"/>
    </row>
    <row r="6441" spans="19:21">
      <c r="S6441" s="24"/>
      <c r="T6441" s="24"/>
      <c r="U6441" s="24"/>
    </row>
    <row r="6442" spans="19:21">
      <c r="S6442" s="24"/>
      <c r="T6442" s="24"/>
      <c r="U6442" s="24"/>
    </row>
    <row r="6443" spans="19:21">
      <c r="S6443" s="24"/>
      <c r="T6443" s="24"/>
      <c r="U6443" s="24"/>
    </row>
    <row r="6444" spans="19:21">
      <c r="S6444" s="24"/>
      <c r="T6444" s="24"/>
      <c r="U6444" s="24"/>
    </row>
    <row r="6445" spans="19:21">
      <c r="S6445" s="24"/>
      <c r="T6445" s="24"/>
      <c r="U6445" s="24"/>
    </row>
    <row r="6446" spans="19:21">
      <c r="S6446" s="24"/>
      <c r="T6446" s="24"/>
      <c r="U6446" s="24"/>
    </row>
    <row r="6447" spans="19:21">
      <c r="S6447" s="24"/>
      <c r="T6447" s="24"/>
      <c r="U6447" s="24"/>
    </row>
    <row r="6448" spans="19:21">
      <c r="S6448" s="24"/>
      <c r="T6448" s="24"/>
      <c r="U6448" s="24"/>
    </row>
    <row r="6449" spans="19:21">
      <c r="S6449" s="24"/>
      <c r="T6449" s="24"/>
      <c r="U6449" s="24"/>
    </row>
    <row r="6450" spans="19:21">
      <c r="S6450" s="24"/>
      <c r="T6450" s="24"/>
      <c r="U6450" s="24"/>
    </row>
    <row r="6451" spans="19:21">
      <c r="S6451" s="24"/>
      <c r="T6451" s="24"/>
      <c r="U6451" s="24"/>
    </row>
    <row r="6452" spans="19:21">
      <c r="S6452" s="24"/>
      <c r="T6452" s="24"/>
      <c r="U6452" s="24"/>
    </row>
    <row r="6453" spans="19:21">
      <c r="S6453" s="24"/>
      <c r="T6453" s="24"/>
      <c r="U6453" s="24"/>
    </row>
    <row r="6454" spans="19:21">
      <c r="S6454" s="24"/>
      <c r="T6454" s="24"/>
      <c r="U6454" s="24"/>
    </row>
    <row r="6455" spans="19:21">
      <c r="S6455" s="24"/>
      <c r="T6455" s="24"/>
      <c r="U6455" s="24"/>
    </row>
    <row r="6456" spans="19:21">
      <c r="S6456" s="24"/>
      <c r="T6456" s="24"/>
      <c r="U6456" s="24"/>
    </row>
    <row r="6457" spans="19:21">
      <c r="S6457" s="24"/>
      <c r="T6457" s="24"/>
      <c r="U6457" s="24"/>
    </row>
    <row r="6458" spans="19:21">
      <c r="S6458" s="24"/>
      <c r="T6458" s="24"/>
      <c r="U6458" s="24"/>
    </row>
    <row r="6459" spans="19:21">
      <c r="S6459" s="24"/>
      <c r="T6459" s="24"/>
      <c r="U6459" s="24"/>
    </row>
    <row r="6460" spans="19:21">
      <c r="S6460" s="24"/>
      <c r="T6460" s="24"/>
      <c r="U6460" s="24"/>
    </row>
    <row r="6461" spans="19:21">
      <c r="S6461" s="24"/>
      <c r="T6461" s="24"/>
      <c r="U6461" s="24"/>
    </row>
    <row r="6462" spans="19:21">
      <c r="S6462" s="24"/>
      <c r="T6462" s="24"/>
      <c r="U6462" s="24"/>
    </row>
    <row r="6463" spans="19:21">
      <c r="S6463" s="24"/>
      <c r="T6463" s="24"/>
      <c r="U6463" s="24"/>
    </row>
    <row r="6464" spans="19:21">
      <c r="S6464" s="24"/>
      <c r="T6464" s="24"/>
      <c r="U6464" s="24"/>
    </row>
    <row r="6465" spans="19:21">
      <c r="S6465" s="24"/>
      <c r="T6465" s="24"/>
      <c r="U6465" s="24"/>
    </row>
    <row r="6466" spans="19:21">
      <c r="S6466" s="24"/>
      <c r="T6466" s="24"/>
      <c r="U6466" s="24"/>
    </row>
    <row r="6467" spans="19:21">
      <c r="S6467" s="24"/>
      <c r="T6467" s="24"/>
      <c r="U6467" s="24"/>
    </row>
    <row r="6468" spans="19:21">
      <c r="S6468" s="24"/>
      <c r="T6468" s="24"/>
      <c r="U6468" s="24"/>
    </row>
    <row r="6469" spans="19:21">
      <c r="S6469" s="24"/>
      <c r="T6469" s="24"/>
      <c r="U6469" s="24"/>
    </row>
    <row r="6470" spans="19:21">
      <c r="S6470" s="24"/>
      <c r="T6470" s="24"/>
      <c r="U6470" s="24"/>
    </row>
    <row r="6471" spans="19:21">
      <c r="S6471" s="24"/>
      <c r="T6471" s="24"/>
      <c r="U6471" s="24"/>
    </row>
    <row r="6472" spans="19:21">
      <c r="S6472" s="24"/>
      <c r="T6472" s="24"/>
      <c r="U6472" s="24"/>
    </row>
    <row r="6473" spans="19:21">
      <c r="S6473" s="24"/>
      <c r="T6473" s="24"/>
      <c r="U6473" s="24"/>
    </row>
    <row r="6474" spans="19:21">
      <c r="S6474" s="24"/>
      <c r="T6474" s="24"/>
      <c r="U6474" s="24"/>
    </row>
    <row r="6475" spans="19:21">
      <c r="S6475" s="24"/>
      <c r="T6475" s="24"/>
      <c r="U6475" s="24"/>
    </row>
    <row r="6476" spans="19:21">
      <c r="S6476" s="24"/>
      <c r="T6476" s="24"/>
      <c r="U6476" s="24"/>
    </row>
    <row r="6477" spans="19:21">
      <c r="S6477" s="24"/>
      <c r="T6477" s="24"/>
      <c r="U6477" s="24"/>
    </row>
    <row r="6478" spans="19:21">
      <c r="S6478" s="24"/>
      <c r="T6478" s="24"/>
      <c r="U6478" s="24"/>
    </row>
    <row r="6479" spans="19:21">
      <c r="S6479" s="24"/>
      <c r="T6479" s="24"/>
      <c r="U6479" s="24"/>
    </row>
    <row r="6480" spans="19:21">
      <c r="S6480" s="24"/>
      <c r="T6480" s="24"/>
      <c r="U6480" s="24"/>
    </row>
    <row r="6481" spans="19:21">
      <c r="S6481" s="24"/>
      <c r="T6481" s="24"/>
      <c r="U6481" s="24"/>
    </row>
    <row r="6482" spans="19:21">
      <c r="S6482" s="24"/>
      <c r="T6482" s="24"/>
      <c r="U6482" s="24"/>
    </row>
    <row r="6483" spans="19:21">
      <c r="S6483" s="24"/>
      <c r="T6483" s="24"/>
      <c r="U6483" s="24"/>
    </row>
    <row r="6484" spans="19:21">
      <c r="S6484" s="24"/>
      <c r="T6484" s="24"/>
      <c r="U6484" s="24"/>
    </row>
    <row r="6485" spans="19:21">
      <c r="S6485" s="24"/>
      <c r="T6485" s="24"/>
      <c r="U6485" s="24"/>
    </row>
    <row r="6486" spans="19:21">
      <c r="S6486" s="24"/>
      <c r="T6486" s="24"/>
      <c r="U6486" s="24"/>
    </row>
    <row r="6487" spans="19:21">
      <c r="S6487" s="24"/>
      <c r="T6487" s="24"/>
      <c r="U6487" s="24"/>
    </row>
    <row r="6488" spans="19:21">
      <c r="S6488" s="24"/>
      <c r="T6488" s="24"/>
      <c r="U6488" s="24"/>
    </row>
    <row r="6489" spans="19:21">
      <c r="S6489" s="24"/>
      <c r="T6489" s="24"/>
      <c r="U6489" s="24"/>
    </row>
    <row r="6490" spans="19:21">
      <c r="S6490" s="24"/>
      <c r="T6490" s="24"/>
      <c r="U6490" s="24"/>
    </row>
    <row r="6491" spans="19:21">
      <c r="S6491" s="24"/>
      <c r="T6491" s="24"/>
      <c r="U6491" s="24"/>
    </row>
    <row r="6492" spans="19:21">
      <c r="S6492" s="24"/>
      <c r="T6492" s="24"/>
      <c r="U6492" s="24"/>
    </row>
    <row r="6493" spans="19:21">
      <c r="S6493" s="24"/>
      <c r="T6493" s="24"/>
      <c r="U6493" s="24"/>
    </row>
    <row r="6494" spans="19:21">
      <c r="S6494" s="24"/>
      <c r="T6494" s="24"/>
      <c r="U6494" s="24"/>
    </row>
    <row r="6495" spans="19:21">
      <c r="S6495" s="24"/>
      <c r="T6495" s="24"/>
      <c r="U6495" s="24"/>
    </row>
    <row r="6496" spans="19:21">
      <c r="S6496" s="24"/>
      <c r="T6496" s="24"/>
      <c r="U6496" s="24"/>
    </row>
    <row r="6497" spans="19:21">
      <c r="S6497" s="24"/>
      <c r="T6497" s="24"/>
      <c r="U6497" s="24"/>
    </row>
    <row r="6498" spans="19:21">
      <c r="S6498" s="24"/>
      <c r="T6498" s="24"/>
      <c r="U6498" s="24"/>
    </row>
    <row r="6499" spans="19:21">
      <c r="S6499" s="24"/>
      <c r="T6499" s="24"/>
      <c r="U6499" s="24"/>
    </row>
    <row r="6500" spans="19:21">
      <c r="S6500" s="24"/>
      <c r="T6500" s="24"/>
      <c r="U6500" s="24"/>
    </row>
    <row r="6501" spans="19:21">
      <c r="S6501" s="24"/>
      <c r="T6501" s="24"/>
      <c r="U6501" s="24"/>
    </row>
    <row r="6502" spans="19:21">
      <c r="S6502" s="24"/>
      <c r="T6502" s="24"/>
      <c r="U6502" s="24"/>
    </row>
    <row r="6503" spans="19:21">
      <c r="S6503" s="24"/>
      <c r="T6503" s="24"/>
      <c r="U6503" s="24"/>
    </row>
    <row r="6504" spans="19:21">
      <c r="S6504" s="24"/>
      <c r="T6504" s="24"/>
      <c r="U6504" s="24"/>
    </row>
    <row r="6505" spans="19:21">
      <c r="S6505" s="24"/>
      <c r="T6505" s="24"/>
      <c r="U6505" s="24"/>
    </row>
    <row r="6506" spans="19:21">
      <c r="S6506" s="24"/>
      <c r="T6506" s="24"/>
      <c r="U6506" s="24"/>
    </row>
    <row r="6507" spans="19:21">
      <c r="S6507" s="24"/>
      <c r="T6507" s="24"/>
      <c r="U6507" s="24"/>
    </row>
    <row r="6508" spans="19:21">
      <c r="S6508" s="24"/>
      <c r="T6508" s="24"/>
      <c r="U6508" s="24"/>
    </row>
    <row r="6509" spans="19:21">
      <c r="S6509" s="24"/>
      <c r="T6509" s="24"/>
      <c r="U6509" s="24"/>
    </row>
    <row r="6510" spans="19:21">
      <c r="S6510" s="24"/>
      <c r="T6510" s="24"/>
      <c r="U6510" s="24"/>
    </row>
    <row r="6511" spans="19:21">
      <c r="S6511" s="24"/>
      <c r="T6511" s="24"/>
      <c r="U6511" s="24"/>
    </row>
    <row r="6512" spans="19:21">
      <c r="S6512" s="24"/>
      <c r="T6512" s="24"/>
      <c r="U6512" s="24"/>
    </row>
    <row r="6513" spans="19:21">
      <c r="S6513" s="24"/>
      <c r="T6513" s="24"/>
      <c r="U6513" s="24"/>
    </row>
    <row r="6514" spans="19:21">
      <c r="S6514" s="24"/>
      <c r="T6514" s="24"/>
      <c r="U6514" s="24"/>
    </row>
    <row r="6515" spans="19:21">
      <c r="S6515" s="24"/>
      <c r="T6515" s="24"/>
      <c r="U6515" s="24"/>
    </row>
    <row r="6516" spans="19:21">
      <c r="S6516" s="24"/>
      <c r="T6516" s="24"/>
      <c r="U6516" s="24"/>
    </row>
    <row r="6517" spans="19:21">
      <c r="S6517" s="24"/>
      <c r="T6517" s="24"/>
      <c r="U6517" s="24"/>
    </row>
    <row r="6518" spans="19:21">
      <c r="S6518" s="24"/>
      <c r="T6518" s="24"/>
      <c r="U6518" s="24"/>
    </row>
    <row r="6519" spans="19:21">
      <c r="S6519" s="24"/>
      <c r="T6519" s="24"/>
      <c r="U6519" s="24"/>
    </row>
    <row r="6520" spans="19:21">
      <c r="S6520" s="24"/>
      <c r="T6520" s="24"/>
      <c r="U6520" s="24"/>
    </row>
    <row r="6521" spans="19:21">
      <c r="S6521" s="24"/>
      <c r="T6521" s="24"/>
      <c r="U6521" s="24"/>
    </row>
    <row r="6522" spans="19:21">
      <c r="S6522" s="24"/>
      <c r="T6522" s="24"/>
      <c r="U6522" s="24"/>
    </row>
    <row r="6523" spans="19:21">
      <c r="S6523" s="24"/>
      <c r="T6523" s="24"/>
      <c r="U6523" s="24"/>
    </row>
    <row r="6524" spans="19:21">
      <c r="S6524" s="24"/>
      <c r="T6524" s="24"/>
      <c r="U6524" s="24"/>
    </row>
    <row r="6525" spans="19:21">
      <c r="S6525" s="24"/>
      <c r="T6525" s="24"/>
      <c r="U6525" s="24"/>
    </row>
    <row r="6526" spans="19:21">
      <c r="S6526" s="24"/>
      <c r="T6526" s="24"/>
      <c r="U6526" s="24"/>
    </row>
    <row r="6527" spans="19:21">
      <c r="S6527" s="24"/>
      <c r="T6527" s="24"/>
      <c r="U6527" s="24"/>
    </row>
    <row r="6528" spans="19:21">
      <c r="S6528" s="24"/>
      <c r="T6528" s="24"/>
      <c r="U6528" s="24"/>
    </row>
    <row r="6529" spans="19:21">
      <c r="S6529" s="24"/>
      <c r="T6529" s="24"/>
      <c r="U6529" s="24"/>
    </row>
    <row r="6530" spans="19:21">
      <c r="S6530" s="24"/>
      <c r="T6530" s="24"/>
      <c r="U6530" s="24"/>
    </row>
    <row r="6531" spans="19:21">
      <c r="S6531" s="24"/>
      <c r="T6531" s="24"/>
      <c r="U6531" s="24"/>
    </row>
    <row r="6532" spans="19:21">
      <c r="S6532" s="24"/>
      <c r="T6532" s="24"/>
      <c r="U6532" s="24"/>
    </row>
    <row r="6533" spans="19:21">
      <c r="S6533" s="24"/>
      <c r="T6533" s="24"/>
      <c r="U6533" s="24"/>
    </row>
    <row r="6534" spans="19:21">
      <c r="S6534" s="24"/>
      <c r="T6534" s="24"/>
      <c r="U6534" s="24"/>
    </row>
    <row r="6535" spans="19:21">
      <c r="S6535" s="24"/>
      <c r="T6535" s="24"/>
      <c r="U6535" s="24"/>
    </row>
    <row r="6536" spans="19:21">
      <c r="S6536" s="24"/>
      <c r="T6536" s="24"/>
      <c r="U6536" s="24"/>
    </row>
    <row r="6537" spans="19:21">
      <c r="S6537" s="24"/>
      <c r="T6537" s="24"/>
      <c r="U6537" s="24"/>
    </row>
    <row r="6538" spans="19:21">
      <c r="S6538" s="24"/>
      <c r="T6538" s="24"/>
      <c r="U6538" s="24"/>
    </row>
    <row r="6539" spans="19:21">
      <c r="S6539" s="24"/>
      <c r="T6539" s="24"/>
      <c r="U6539" s="24"/>
    </row>
    <row r="6540" spans="19:21">
      <c r="S6540" s="24"/>
      <c r="T6540" s="24"/>
      <c r="U6540" s="24"/>
    </row>
    <row r="6541" spans="19:21">
      <c r="S6541" s="24"/>
      <c r="T6541" s="24"/>
      <c r="U6541" s="24"/>
    </row>
    <row r="6542" spans="19:21">
      <c r="S6542" s="24"/>
      <c r="T6542" s="24"/>
      <c r="U6542" s="24"/>
    </row>
    <row r="6543" spans="19:21">
      <c r="S6543" s="24"/>
      <c r="T6543" s="24"/>
      <c r="U6543" s="24"/>
    </row>
    <row r="6544" spans="19:21">
      <c r="S6544" s="24"/>
      <c r="T6544" s="24"/>
      <c r="U6544" s="24"/>
    </row>
    <row r="6545" spans="19:21">
      <c r="S6545" s="24"/>
      <c r="T6545" s="24"/>
      <c r="U6545" s="24"/>
    </row>
    <row r="6546" spans="19:21">
      <c r="S6546" s="24"/>
      <c r="T6546" s="24"/>
      <c r="U6546" s="24"/>
    </row>
    <row r="6547" spans="19:21">
      <c r="S6547" s="24"/>
      <c r="T6547" s="24"/>
      <c r="U6547" s="24"/>
    </row>
    <row r="6548" spans="19:21">
      <c r="S6548" s="24"/>
      <c r="T6548" s="24"/>
      <c r="U6548" s="24"/>
    </row>
    <row r="6549" spans="19:21">
      <c r="S6549" s="24"/>
      <c r="T6549" s="24"/>
      <c r="U6549" s="24"/>
    </row>
    <row r="6550" spans="19:21">
      <c r="S6550" s="24"/>
      <c r="T6550" s="24"/>
      <c r="U6550" s="24"/>
    </row>
    <row r="6551" spans="19:21">
      <c r="S6551" s="24"/>
      <c r="T6551" s="24"/>
      <c r="U6551" s="24"/>
    </row>
    <row r="6552" spans="19:21">
      <c r="S6552" s="24"/>
      <c r="T6552" s="24"/>
      <c r="U6552" s="24"/>
    </row>
    <row r="6553" spans="19:21">
      <c r="S6553" s="24"/>
      <c r="T6553" s="24"/>
      <c r="U6553" s="24"/>
    </row>
    <row r="6554" spans="19:21">
      <c r="S6554" s="24"/>
      <c r="T6554" s="24"/>
      <c r="U6554" s="24"/>
    </row>
    <row r="6555" spans="19:21">
      <c r="S6555" s="24"/>
      <c r="T6555" s="24"/>
      <c r="U6555" s="24"/>
    </row>
    <row r="6556" spans="19:21">
      <c r="S6556" s="24"/>
      <c r="T6556" s="24"/>
      <c r="U6556" s="24"/>
    </row>
    <row r="6557" spans="19:21">
      <c r="S6557" s="24"/>
      <c r="T6557" s="24"/>
      <c r="U6557" s="24"/>
    </row>
    <row r="6558" spans="19:21">
      <c r="S6558" s="24"/>
      <c r="T6558" s="24"/>
      <c r="U6558" s="24"/>
    </row>
    <row r="6559" spans="19:21">
      <c r="S6559" s="24"/>
      <c r="T6559" s="24"/>
      <c r="U6559" s="24"/>
    </row>
    <row r="6560" spans="19:21">
      <c r="S6560" s="24"/>
      <c r="T6560" s="24"/>
      <c r="U6560" s="24"/>
    </row>
    <row r="6561" spans="19:21">
      <c r="S6561" s="24"/>
      <c r="T6561" s="24"/>
      <c r="U6561" s="24"/>
    </row>
    <row r="6562" spans="19:21">
      <c r="S6562" s="24"/>
      <c r="T6562" s="24"/>
      <c r="U6562" s="24"/>
    </row>
    <row r="6563" spans="19:21">
      <c r="S6563" s="24"/>
      <c r="T6563" s="24"/>
      <c r="U6563" s="24"/>
    </row>
    <row r="6564" spans="19:21">
      <c r="S6564" s="24"/>
      <c r="T6564" s="24"/>
      <c r="U6564" s="24"/>
    </row>
    <row r="6565" spans="19:21">
      <c r="S6565" s="24"/>
      <c r="T6565" s="24"/>
      <c r="U6565" s="24"/>
    </row>
    <row r="6566" spans="19:21">
      <c r="S6566" s="24"/>
      <c r="T6566" s="24"/>
      <c r="U6566" s="24"/>
    </row>
    <row r="6567" spans="19:21">
      <c r="S6567" s="24"/>
      <c r="T6567" s="24"/>
      <c r="U6567" s="24"/>
    </row>
    <row r="6568" spans="19:21">
      <c r="S6568" s="24"/>
      <c r="T6568" s="24"/>
      <c r="U6568" s="24"/>
    </row>
    <row r="6569" spans="19:21">
      <c r="S6569" s="24"/>
      <c r="T6569" s="24"/>
      <c r="U6569" s="24"/>
    </row>
    <row r="6570" spans="19:21">
      <c r="S6570" s="24"/>
      <c r="T6570" s="24"/>
      <c r="U6570" s="24"/>
    </row>
    <row r="6571" spans="19:21">
      <c r="S6571" s="24"/>
      <c r="T6571" s="24"/>
      <c r="U6571" s="24"/>
    </row>
    <row r="6572" spans="19:21">
      <c r="S6572" s="24"/>
      <c r="T6572" s="24"/>
      <c r="U6572" s="24"/>
    </row>
    <row r="6573" spans="19:21">
      <c r="S6573" s="24"/>
      <c r="T6573" s="24"/>
      <c r="U6573" s="24"/>
    </row>
    <row r="6574" spans="19:21">
      <c r="S6574" s="24"/>
      <c r="T6574" s="24"/>
      <c r="U6574" s="24"/>
    </row>
    <row r="6575" spans="19:21">
      <c r="S6575" s="24"/>
      <c r="T6575" s="24"/>
      <c r="U6575" s="24"/>
    </row>
    <row r="6576" spans="19:21">
      <c r="S6576" s="24"/>
      <c r="T6576" s="24"/>
      <c r="U6576" s="24"/>
    </row>
    <row r="6577" spans="19:21">
      <c r="S6577" s="24"/>
      <c r="T6577" s="24"/>
      <c r="U6577" s="24"/>
    </row>
    <row r="6578" spans="19:21">
      <c r="S6578" s="24"/>
      <c r="T6578" s="24"/>
      <c r="U6578" s="24"/>
    </row>
    <row r="6579" spans="19:21">
      <c r="S6579" s="24"/>
      <c r="T6579" s="24"/>
      <c r="U6579" s="24"/>
    </row>
    <row r="6580" spans="19:21">
      <c r="S6580" s="24"/>
      <c r="T6580" s="24"/>
      <c r="U6580" s="24"/>
    </row>
    <row r="6581" spans="19:21">
      <c r="S6581" s="24"/>
      <c r="T6581" s="24"/>
      <c r="U6581" s="24"/>
    </row>
    <row r="6582" spans="19:21">
      <c r="S6582" s="24"/>
      <c r="T6582" s="24"/>
      <c r="U6582" s="24"/>
    </row>
    <row r="6583" spans="19:21">
      <c r="S6583" s="24"/>
      <c r="T6583" s="24"/>
      <c r="U6583" s="24"/>
    </row>
    <row r="6584" spans="19:21">
      <c r="S6584" s="24"/>
      <c r="T6584" s="24"/>
      <c r="U6584" s="24"/>
    </row>
    <row r="6585" spans="19:21">
      <c r="S6585" s="24"/>
      <c r="T6585" s="24"/>
      <c r="U6585" s="24"/>
    </row>
    <row r="6586" spans="19:21">
      <c r="S6586" s="24"/>
      <c r="T6586" s="24"/>
      <c r="U6586" s="24"/>
    </row>
    <row r="6587" spans="19:21">
      <c r="S6587" s="24"/>
      <c r="T6587" s="24"/>
      <c r="U6587" s="24"/>
    </row>
    <row r="6588" spans="19:21">
      <c r="S6588" s="24"/>
      <c r="T6588" s="24"/>
      <c r="U6588" s="24"/>
    </row>
    <row r="6589" spans="19:21">
      <c r="S6589" s="24"/>
      <c r="T6589" s="24"/>
      <c r="U6589" s="24"/>
    </row>
    <row r="6590" spans="19:21">
      <c r="S6590" s="24"/>
      <c r="T6590" s="24"/>
      <c r="U6590" s="24"/>
    </row>
    <row r="6591" spans="19:21">
      <c r="S6591" s="24"/>
      <c r="T6591" s="24"/>
      <c r="U6591" s="24"/>
    </row>
    <row r="6592" spans="19:21">
      <c r="S6592" s="24"/>
      <c r="T6592" s="24"/>
      <c r="U6592" s="24"/>
    </row>
    <row r="6593" spans="19:21">
      <c r="S6593" s="24"/>
      <c r="T6593" s="24"/>
      <c r="U6593" s="24"/>
    </row>
    <row r="6594" spans="19:21">
      <c r="S6594" s="24"/>
      <c r="T6594" s="24"/>
      <c r="U6594" s="24"/>
    </row>
    <row r="6595" spans="19:21">
      <c r="S6595" s="24"/>
      <c r="T6595" s="24"/>
      <c r="U6595" s="24"/>
    </row>
    <row r="6596" spans="19:21">
      <c r="S6596" s="24"/>
      <c r="T6596" s="24"/>
      <c r="U6596" s="24"/>
    </row>
    <row r="6597" spans="19:21">
      <c r="S6597" s="24"/>
      <c r="T6597" s="24"/>
      <c r="U6597" s="24"/>
    </row>
    <row r="6598" spans="19:21">
      <c r="S6598" s="24"/>
      <c r="T6598" s="24"/>
      <c r="U6598" s="24"/>
    </row>
    <row r="6599" spans="19:21">
      <c r="S6599" s="24"/>
      <c r="T6599" s="24"/>
      <c r="U6599" s="24"/>
    </row>
    <row r="6600" spans="19:21">
      <c r="S6600" s="24"/>
      <c r="T6600" s="24"/>
      <c r="U6600" s="24"/>
    </row>
    <row r="6601" spans="19:21">
      <c r="S6601" s="24"/>
      <c r="T6601" s="24"/>
      <c r="U6601" s="24"/>
    </row>
    <row r="6602" spans="19:21">
      <c r="S6602" s="24"/>
      <c r="T6602" s="24"/>
      <c r="U6602" s="24"/>
    </row>
    <row r="6603" spans="19:21">
      <c r="S6603" s="24"/>
      <c r="T6603" s="24"/>
      <c r="U6603" s="24"/>
    </row>
    <row r="6604" spans="19:21">
      <c r="S6604" s="24"/>
      <c r="T6604" s="24"/>
      <c r="U6604" s="24"/>
    </row>
    <row r="6605" spans="19:21">
      <c r="S6605" s="24"/>
      <c r="T6605" s="24"/>
      <c r="U6605" s="24"/>
    </row>
    <row r="6606" spans="19:21">
      <c r="S6606" s="24"/>
      <c r="T6606" s="24"/>
      <c r="U6606" s="24"/>
    </row>
    <row r="6607" spans="19:21">
      <c r="S6607" s="24"/>
      <c r="T6607" s="24"/>
      <c r="U6607" s="24"/>
    </row>
    <row r="6608" spans="19:21">
      <c r="S6608" s="24"/>
      <c r="T6608" s="24"/>
      <c r="U6608" s="24"/>
    </row>
    <row r="6609" spans="19:21">
      <c r="S6609" s="24"/>
      <c r="T6609" s="24"/>
      <c r="U6609" s="24"/>
    </row>
    <row r="6610" spans="19:21">
      <c r="S6610" s="24"/>
      <c r="T6610" s="24"/>
      <c r="U6610" s="24"/>
    </row>
    <row r="6611" spans="19:21">
      <c r="S6611" s="24"/>
      <c r="T6611" s="24"/>
      <c r="U6611" s="24"/>
    </row>
    <row r="6612" spans="19:21">
      <c r="S6612" s="24"/>
      <c r="T6612" s="24"/>
      <c r="U6612" s="24"/>
    </row>
    <row r="6613" spans="19:21">
      <c r="S6613" s="24"/>
      <c r="T6613" s="24"/>
      <c r="U6613" s="24"/>
    </row>
    <row r="6614" spans="19:21">
      <c r="S6614" s="24"/>
      <c r="T6614" s="24"/>
      <c r="U6614" s="24"/>
    </row>
    <row r="6615" spans="19:21">
      <c r="S6615" s="24"/>
      <c r="T6615" s="24"/>
      <c r="U6615" s="24"/>
    </row>
    <row r="6616" spans="19:21">
      <c r="S6616" s="24"/>
      <c r="T6616" s="24"/>
      <c r="U6616" s="24"/>
    </row>
    <row r="6617" spans="19:21">
      <c r="S6617" s="24"/>
      <c r="T6617" s="24"/>
      <c r="U6617" s="24"/>
    </row>
    <row r="6618" spans="19:21">
      <c r="S6618" s="24"/>
      <c r="T6618" s="24"/>
      <c r="U6618" s="24"/>
    </row>
    <row r="6619" spans="19:21">
      <c r="S6619" s="24"/>
      <c r="T6619" s="24"/>
      <c r="U6619" s="24"/>
    </row>
    <row r="6620" spans="19:21">
      <c r="S6620" s="24"/>
      <c r="T6620" s="24"/>
      <c r="U6620" s="24"/>
    </row>
    <row r="6621" spans="19:21">
      <c r="S6621" s="24"/>
      <c r="T6621" s="24"/>
      <c r="U6621" s="24"/>
    </row>
    <row r="6622" spans="19:21">
      <c r="S6622" s="24"/>
      <c r="T6622" s="24"/>
      <c r="U6622" s="24"/>
    </row>
    <row r="6623" spans="19:21">
      <c r="S6623" s="24"/>
      <c r="T6623" s="24"/>
      <c r="U6623" s="24"/>
    </row>
    <row r="6624" spans="19:21">
      <c r="S6624" s="24"/>
      <c r="T6624" s="24"/>
      <c r="U6624" s="24"/>
    </row>
    <row r="6625" spans="19:21">
      <c r="S6625" s="24"/>
      <c r="T6625" s="24"/>
      <c r="U6625" s="24"/>
    </row>
    <row r="6626" spans="19:21">
      <c r="S6626" s="24"/>
      <c r="T6626" s="24"/>
      <c r="U6626" s="24"/>
    </row>
    <row r="6627" spans="19:21">
      <c r="S6627" s="24"/>
      <c r="T6627" s="24"/>
      <c r="U6627" s="24"/>
    </row>
    <row r="6628" spans="19:21">
      <c r="S6628" s="24"/>
      <c r="T6628" s="24"/>
      <c r="U6628" s="24"/>
    </row>
    <row r="6629" spans="19:21">
      <c r="S6629" s="24"/>
      <c r="T6629" s="24"/>
      <c r="U6629" s="24"/>
    </row>
    <row r="6630" spans="19:21">
      <c r="S6630" s="24"/>
      <c r="T6630" s="24"/>
      <c r="U6630" s="24"/>
    </row>
    <row r="6631" spans="19:21">
      <c r="S6631" s="24"/>
      <c r="T6631" s="24"/>
      <c r="U6631" s="24"/>
    </row>
    <row r="6632" spans="19:21">
      <c r="S6632" s="24"/>
      <c r="T6632" s="24"/>
      <c r="U6632" s="24"/>
    </row>
    <row r="6633" spans="19:21">
      <c r="S6633" s="24"/>
      <c r="T6633" s="24"/>
      <c r="U6633" s="24"/>
    </row>
    <row r="6634" spans="19:21">
      <c r="S6634" s="24"/>
      <c r="T6634" s="24"/>
      <c r="U6634" s="24"/>
    </row>
    <row r="6635" spans="19:21">
      <c r="S6635" s="24"/>
      <c r="T6635" s="24"/>
      <c r="U6635" s="24"/>
    </row>
    <row r="6636" spans="19:21">
      <c r="S6636" s="24"/>
      <c r="T6636" s="24"/>
      <c r="U6636" s="24"/>
    </row>
    <row r="6637" spans="19:21">
      <c r="S6637" s="24"/>
      <c r="T6637" s="24"/>
      <c r="U6637" s="24"/>
    </row>
    <row r="6638" spans="19:21">
      <c r="S6638" s="24"/>
      <c r="T6638" s="24"/>
      <c r="U6638" s="24"/>
    </row>
    <row r="6639" spans="19:21">
      <c r="S6639" s="24"/>
      <c r="T6639" s="24"/>
      <c r="U6639" s="24"/>
    </row>
    <row r="6640" spans="19:21">
      <c r="S6640" s="24"/>
      <c r="T6640" s="24"/>
      <c r="U6640" s="24"/>
    </row>
    <row r="6641" spans="19:21">
      <c r="S6641" s="24"/>
      <c r="T6641" s="24"/>
      <c r="U6641" s="24"/>
    </row>
    <row r="6642" spans="19:21">
      <c r="S6642" s="24"/>
      <c r="T6642" s="24"/>
      <c r="U6642" s="24"/>
    </row>
    <row r="6643" spans="19:21">
      <c r="S6643" s="24"/>
      <c r="T6643" s="24"/>
      <c r="U6643" s="24"/>
    </row>
    <row r="6644" spans="19:21">
      <c r="S6644" s="24"/>
      <c r="T6644" s="24"/>
      <c r="U6644" s="24"/>
    </row>
    <row r="6645" spans="19:21">
      <c r="S6645" s="24"/>
      <c r="T6645" s="24"/>
      <c r="U6645" s="24"/>
    </row>
    <row r="6646" spans="19:21">
      <c r="S6646" s="24"/>
      <c r="T6646" s="24"/>
      <c r="U6646" s="24"/>
    </row>
    <row r="6647" spans="19:21">
      <c r="S6647" s="24"/>
      <c r="T6647" s="24"/>
      <c r="U6647" s="24"/>
    </row>
    <row r="6648" spans="19:21">
      <c r="S6648" s="24"/>
      <c r="T6648" s="24"/>
      <c r="U6648" s="24"/>
    </row>
    <row r="6649" spans="19:21">
      <c r="S6649" s="24"/>
      <c r="T6649" s="24"/>
      <c r="U6649" s="24"/>
    </row>
    <row r="6650" spans="19:21">
      <c r="S6650" s="24"/>
      <c r="T6650" s="24"/>
      <c r="U6650" s="24"/>
    </row>
    <row r="6651" spans="19:21">
      <c r="S6651" s="24"/>
      <c r="T6651" s="24"/>
      <c r="U6651" s="24"/>
    </row>
    <row r="6652" spans="19:21">
      <c r="S6652" s="24"/>
      <c r="T6652" s="24"/>
      <c r="U6652" s="24"/>
    </row>
    <row r="6653" spans="19:21">
      <c r="S6653" s="24"/>
      <c r="T6653" s="24"/>
      <c r="U6653" s="24"/>
    </row>
    <row r="6654" spans="19:21">
      <c r="S6654" s="24"/>
      <c r="T6654" s="24"/>
      <c r="U6654" s="24"/>
    </row>
    <row r="6655" spans="19:21">
      <c r="S6655" s="24"/>
      <c r="T6655" s="24"/>
      <c r="U6655" s="24"/>
    </row>
    <row r="6656" spans="19:21">
      <c r="S6656" s="24"/>
      <c r="T6656" s="24"/>
      <c r="U6656" s="24"/>
    </row>
    <row r="6657" spans="19:21">
      <c r="S6657" s="24"/>
      <c r="T6657" s="24"/>
      <c r="U6657" s="24"/>
    </row>
    <row r="6658" spans="19:21">
      <c r="S6658" s="24"/>
      <c r="T6658" s="24"/>
      <c r="U6658" s="24"/>
    </row>
    <row r="6659" spans="19:21">
      <c r="S6659" s="24"/>
      <c r="T6659" s="24"/>
      <c r="U6659" s="24"/>
    </row>
    <row r="6660" spans="19:21">
      <c r="S6660" s="24"/>
      <c r="T6660" s="24"/>
      <c r="U6660" s="24"/>
    </row>
    <row r="6661" spans="19:21">
      <c r="S6661" s="24"/>
      <c r="T6661" s="24"/>
      <c r="U6661" s="24"/>
    </row>
    <row r="6662" spans="19:21">
      <c r="S6662" s="24"/>
      <c r="T6662" s="24"/>
      <c r="U6662" s="24"/>
    </row>
    <row r="6663" spans="19:21">
      <c r="S6663" s="24"/>
      <c r="T6663" s="24"/>
      <c r="U6663" s="24"/>
    </row>
    <row r="6664" spans="19:21">
      <c r="S6664" s="24"/>
      <c r="T6664" s="24"/>
      <c r="U6664" s="24"/>
    </row>
    <row r="6665" spans="19:21">
      <c r="S6665" s="24"/>
      <c r="T6665" s="24"/>
      <c r="U6665" s="24"/>
    </row>
    <row r="6666" spans="19:21">
      <c r="S6666" s="24"/>
      <c r="T6666" s="24"/>
      <c r="U6666" s="24"/>
    </row>
    <row r="6667" spans="19:21">
      <c r="S6667" s="24"/>
      <c r="T6667" s="24"/>
      <c r="U6667" s="24"/>
    </row>
    <row r="6668" spans="19:21">
      <c r="S6668" s="24"/>
      <c r="T6668" s="24"/>
      <c r="U6668" s="24"/>
    </row>
    <row r="6669" spans="19:21">
      <c r="S6669" s="24"/>
      <c r="T6669" s="24"/>
      <c r="U6669" s="24"/>
    </row>
    <row r="6670" spans="19:21">
      <c r="S6670" s="24"/>
      <c r="T6670" s="24"/>
      <c r="U6670" s="24"/>
    </row>
    <row r="6671" spans="19:21">
      <c r="S6671" s="24"/>
      <c r="T6671" s="24"/>
      <c r="U6671" s="24"/>
    </row>
    <row r="6672" spans="19:21">
      <c r="S6672" s="24"/>
      <c r="T6672" s="24"/>
      <c r="U6672" s="24"/>
    </row>
    <row r="6673" spans="19:21">
      <c r="S6673" s="24"/>
      <c r="T6673" s="24"/>
      <c r="U6673" s="24"/>
    </row>
    <row r="6674" spans="19:21">
      <c r="S6674" s="24"/>
      <c r="T6674" s="24"/>
      <c r="U6674" s="24"/>
    </row>
    <row r="6675" spans="19:21">
      <c r="S6675" s="24"/>
      <c r="T6675" s="24"/>
      <c r="U6675" s="24"/>
    </row>
    <row r="6676" spans="19:21">
      <c r="S6676" s="24"/>
      <c r="T6676" s="24"/>
      <c r="U6676" s="24"/>
    </row>
    <row r="6677" spans="19:21">
      <c r="S6677" s="24"/>
      <c r="T6677" s="24"/>
      <c r="U6677" s="24"/>
    </row>
    <row r="6678" spans="19:21">
      <c r="S6678" s="24"/>
      <c r="T6678" s="24"/>
      <c r="U6678" s="24"/>
    </row>
    <row r="6679" spans="19:21">
      <c r="S6679" s="24"/>
      <c r="T6679" s="24"/>
      <c r="U6679" s="24"/>
    </row>
    <row r="6680" spans="19:21">
      <c r="S6680" s="24"/>
      <c r="T6680" s="24"/>
      <c r="U6680" s="24"/>
    </row>
    <row r="6681" spans="19:21">
      <c r="S6681" s="24"/>
      <c r="T6681" s="24"/>
      <c r="U6681" s="24"/>
    </row>
    <row r="6682" spans="19:21">
      <c r="S6682" s="24"/>
      <c r="T6682" s="24"/>
      <c r="U6682" s="24"/>
    </row>
    <row r="6683" spans="19:21">
      <c r="S6683" s="24"/>
      <c r="T6683" s="24"/>
      <c r="U6683" s="24"/>
    </row>
    <row r="6684" spans="19:21">
      <c r="S6684" s="24"/>
      <c r="T6684" s="24"/>
      <c r="U6684" s="24"/>
    </row>
    <row r="6685" spans="19:21">
      <c r="S6685" s="24"/>
      <c r="T6685" s="24"/>
      <c r="U6685" s="24"/>
    </row>
    <row r="6686" spans="19:21">
      <c r="S6686" s="24"/>
      <c r="T6686" s="24"/>
      <c r="U6686" s="24"/>
    </row>
    <row r="6687" spans="19:21">
      <c r="S6687" s="24"/>
      <c r="T6687" s="24"/>
      <c r="U6687" s="24"/>
    </row>
    <row r="6688" spans="19:21">
      <c r="S6688" s="24"/>
      <c r="T6688" s="24"/>
      <c r="U6688" s="24"/>
    </row>
    <row r="6689" spans="19:21">
      <c r="S6689" s="24"/>
      <c r="T6689" s="24"/>
      <c r="U6689" s="24"/>
    </row>
    <row r="6690" spans="19:21">
      <c r="S6690" s="24"/>
      <c r="T6690" s="24"/>
      <c r="U6690" s="24"/>
    </row>
    <row r="6691" spans="19:21">
      <c r="S6691" s="24"/>
      <c r="T6691" s="24"/>
      <c r="U6691" s="24"/>
    </row>
    <row r="6692" spans="19:21">
      <c r="S6692" s="24"/>
      <c r="T6692" s="24"/>
      <c r="U6692" s="24"/>
    </row>
    <row r="6693" spans="19:21">
      <c r="S6693" s="24"/>
      <c r="T6693" s="24"/>
      <c r="U6693" s="24"/>
    </row>
    <row r="6694" spans="19:21">
      <c r="S6694" s="24"/>
      <c r="T6694" s="24"/>
      <c r="U6694" s="24"/>
    </row>
    <row r="6695" spans="19:21">
      <c r="S6695" s="24"/>
      <c r="T6695" s="24"/>
      <c r="U6695" s="24"/>
    </row>
    <row r="6696" spans="19:21">
      <c r="S6696" s="24"/>
      <c r="T6696" s="24"/>
      <c r="U6696" s="24"/>
    </row>
    <row r="6697" spans="19:21">
      <c r="S6697" s="24"/>
      <c r="T6697" s="24"/>
      <c r="U6697" s="24"/>
    </row>
    <row r="6698" spans="19:21">
      <c r="S6698" s="24"/>
      <c r="T6698" s="24"/>
      <c r="U6698" s="24"/>
    </row>
    <row r="6699" spans="19:21">
      <c r="S6699" s="24"/>
      <c r="T6699" s="24"/>
      <c r="U6699" s="24"/>
    </row>
    <row r="6700" spans="19:21">
      <c r="S6700" s="24"/>
      <c r="T6700" s="24"/>
      <c r="U6700" s="24"/>
    </row>
    <row r="6701" spans="19:21">
      <c r="S6701" s="24"/>
      <c r="T6701" s="24"/>
      <c r="U6701" s="24"/>
    </row>
    <row r="6702" spans="19:21">
      <c r="S6702" s="24"/>
      <c r="T6702" s="24"/>
      <c r="U6702" s="24"/>
    </row>
    <row r="6703" spans="19:21">
      <c r="S6703" s="24"/>
      <c r="T6703" s="24"/>
      <c r="U6703" s="24"/>
    </row>
    <row r="6704" spans="19:21">
      <c r="S6704" s="24"/>
      <c r="T6704" s="24"/>
      <c r="U6704" s="24"/>
    </row>
    <row r="6705" spans="19:21">
      <c r="S6705" s="24"/>
      <c r="T6705" s="24"/>
      <c r="U6705" s="24"/>
    </row>
    <row r="6706" spans="19:21">
      <c r="S6706" s="24"/>
      <c r="T6706" s="24"/>
      <c r="U6706" s="24"/>
    </row>
    <row r="6707" spans="19:21">
      <c r="S6707" s="24"/>
      <c r="T6707" s="24"/>
      <c r="U6707" s="24"/>
    </row>
    <row r="6708" spans="19:21">
      <c r="S6708" s="24"/>
      <c r="T6708" s="24"/>
      <c r="U6708" s="24"/>
    </row>
    <row r="6709" spans="19:21">
      <c r="S6709" s="24"/>
      <c r="T6709" s="24"/>
      <c r="U6709" s="24"/>
    </row>
    <row r="6710" spans="19:21">
      <c r="S6710" s="24"/>
      <c r="T6710" s="24"/>
      <c r="U6710" s="24"/>
    </row>
    <row r="6711" spans="19:21">
      <c r="S6711" s="24"/>
      <c r="T6711" s="24"/>
      <c r="U6711" s="24"/>
    </row>
    <row r="6712" spans="19:21">
      <c r="S6712" s="24"/>
      <c r="T6712" s="24"/>
      <c r="U6712" s="24"/>
    </row>
    <row r="6713" spans="19:21">
      <c r="S6713" s="24"/>
      <c r="T6713" s="24"/>
      <c r="U6713" s="24"/>
    </row>
    <row r="6714" spans="19:21">
      <c r="S6714" s="24"/>
      <c r="T6714" s="24"/>
      <c r="U6714" s="24"/>
    </row>
    <row r="6715" spans="19:21">
      <c r="S6715" s="24"/>
      <c r="T6715" s="24"/>
      <c r="U6715" s="24"/>
    </row>
    <row r="6716" spans="19:21">
      <c r="S6716" s="24"/>
      <c r="T6716" s="24"/>
      <c r="U6716" s="24"/>
    </row>
    <row r="6717" spans="19:21">
      <c r="S6717" s="24"/>
      <c r="T6717" s="24"/>
      <c r="U6717" s="24"/>
    </row>
    <row r="6718" spans="19:21">
      <c r="S6718" s="24"/>
      <c r="T6718" s="24"/>
      <c r="U6718" s="24"/>
    </row>
    <row r="6719" spans="19:21">
      <c r="S6719" s="24"/>
      <c r="T6719" s="24"/>
      <c r="U6719" s="24"/>
    </row>
    <row r="6720" spans="19:21">
      <c r="S6720" s="24"/>
      <c r="T6720" s="24"/>
      <c r="U6720" s="24"/>
    </row>
    <row r="6721" spans="19:21">
      <c r="S6721" s="24"/>
      <c r="T6721" s="24"/>
      <c r="U6721" s="24"/>
    </row>
    <row r="6722" spans="19:21">
      <c r="S6722" s="24"/>
      <c r="T6722" s="24"/>
      <c r="U6722" s="24"/>
    </row>
    <row r="6723" spans="19:21">
      <c r="S6723" s="24"/>
      <c r="T6723" s="24"/>
      <c r="U6723" s="24"/>
    </row>
    <row r="6724" spans="19:21">
      <c r="S6724" s="24"/>
      <c r="T6724" s="24"/>
      <c r="U6724" s="24"/>
    </row>
    <row r="6725" spans="19:21">
      <c r="S6725" s="24"/>
      <c r="T6725" s="24"/>
      <c r="U6725" s="24"/>
    </row>
    <row r="6726" spans="19:21">
      <c r="S6726" s="24"/>
      <c r="T6726" s="24"/>
      <c r="U6726" s="24"/>
    </row>
    <row r="6727" spans="19:21">
      <c r="S6727" s="24"/>
      <c r="T6727" s="24"/>
      <c r="U6727" s="24"/>
    </row>
    <row r="6728" spans="19:21">
      <c r="S6728" s="24"/>
      <c r="T6728" s="24"/>
      <c r="U6728" s="24"/>
    </row>
    <row r="6729" spans="19:21">
      <c r="S6729" s="24"/>
      <c r="T6729" s="24"/>
      <c r="U6729" s="24"/>
    </row>
    <row r="6730" spans="19:21">
      <c r="S6730" s="24"/>
      <c r="T6730" s="24"/>
      <c r="U6730" s="24"/>
    </row>
    <row r="6731" spans="19:21">
      <c r="S6731" s="24"/>
      <c r="T6731" s="24"/>
      <c r="U6731" s="24"/>
    </row>
    <row r="6732" spans="19:21">
      <c r="S6732" s="24"/>
      <c r="T6732" s="24"/>
      <c r="U6732" s="24"/>
    </row>
    <row r="6733" spans="19:21">
      <c r="S6733" s="24"/>
      <c r="T6733" s="24"/>
      <c r="U6733" s="24"/>
    </row>
    <row r="6734" spans="19:21">
      <c r="S6734" s="24"/>
      <c r="T6734" s="24"/>
      <c r="U6734" s="24"/>
    </row>
    <row r="6735" spans="19:21">
      <c r="S6735" s="24"/>
      <c r="T6735" s="24"/>
      <c r="U6735" s="24"/>
    </row>
    <row r="6736" spans="19:21">
      <c r="S6736" s="24"/>
      <c r="T6736" s="24"/>
      <c r="U6736" s="24"/>
    </row>
    <row r="6737" spans="19:21">
      <c r="S6737" s="24"/>
      <c r="T6737" s="24"/>
      <c r="U6737" s="24"/>
    </row>
    <row r="6738" spans="19:21">
      <c r="S6738" s="24"/>
      <c r="T6738" s="24"/>
      <c r="U6738" s="24"/>
    </row>
    <row r="6739" spans="19:21">
      <c r="S6739" s="24"/>
      <c r="T6739" s="24"/>
      <c r="U6739" s="24"/>
    </row>
    <row r="6740" spans="19:21">
      <c r="S6740" s="24"/>
      <c r="T6740" s="24"/>
      <c r="U6740" s="24"/>
    </row>
    <row r="6741" spans="19:21">
      <c r="S6741" s="24"/>
      <c r="T6741" s="24"/>
      <c r="U6741" s="24"/>
    </row>
    <row r="6742" spans="19:21">
      <c r="S6742" s="24"/>
      <c r="T6742" s="24"/>
      <c r="U6742" s="24"/>
    </row>
    <row r="6743" spans="19:21">
      <c r="S6743" s="24"/>
      <c r="T6743" s="24"/>
      <c r="U6743" s="24"/>
    </row>
    <row r="6744" spans="19:21">
      <c r="S6744" s="24"/>
      <c r="T6744" s="24"/>
      <c r="U6744" s="24"/>
    </row>
    <row r="6745" spans="19:21">
      <c r="S6745" s="24"/>
      <c r="T6745" s="24"/>
      <c r="U6745" s="24"/>
    </row>
    <row r="6746" spans="19:21">
      <c r="S6746" s="24"/>
      <c r="T6746" s="24"/>
      <c r="U6746" s="24"/>
    </row>
    <row r="6747" spans="19:21">
      <c r="S6747" s="24"/>
      <c r="T6747" s="24"/>
      <c r="U6747" s="24"/>
    </row>
    <row r="6748" spans="19:21">
      <c r="S6748" s="24"/>
      <c r="T6748" s="24"/>
      <c r="U6748" s="24"/>
    </row>
    <row r="6749" spans="19:21">
      <c r="S6749" s="24"/>
      <c r="T6749" s="24"/>
      <c r="U6749" s="24"/>
    </row>
    <row r="6750" spans="19:21">
      <c r="S6750" s="24"/>
      <c r="T6750" s="24"/>
      <c r="U6750" s="24"/>
    </row>
    <row r="6751" spans="19:21">
      <c r="S6751" s="24"/>
      <c r="T6751" s="24"/>
      <c r="U6751" s="24"/>
    </row>
    <row r="6752" spans="19:21">
      <c r="S6752" s="24"/>
      <c r="T6752" s="24"/>
      <c r="U6752" s="24"/>
    </row>
    <row r="6753" spans="19:21">
      <c r="S6753" s="24"/>
      <c r="T6753" s="24"/>
      <c r="U6753" s="24"/>
    </row>
    <row r="6754" spans="19:21">
      <c r="S6754" s="24"/>
      <c r="T6754" s="24"/>
      <c r="U6754" s="24"/>
    </row>
    <row r="6755" spans="19:21">
      <c r="S6755" s="24"/>
      <c r="T6755" s="24"/>
      <c r="U6755" s="24"/>
    </row>
    <row r="6756" spans="19:21">
      <c r="S6756" s="24"/>
      <c r="T6756" s="24"/>
      <c r="U6756" s="24"/>
    </row>
    <row r="6757" spans="19:21">
      <c r="S6757" s="24"/>
      <c r="T6757" s="24"/>
      <c r="U6757" s="24"/>
    </row>
    <row r="6758" spans="19:21">
      <c r="S6758" s="24"/>
      <c r="T6758" s="24"/>
      <c r="U6758" s="24"/>
    </row>
    <row r="6759" spans="19:21">
      <c r="S6759" s="24"/>
      <c r="T6759" s="24"/>
      <c r="U6759" s="24"/>
    </row>
    <row r="6760" spans="19:21">
      <c r="S6760" s="24"/>
      <c r="T6760" s="24"/>
      <c r="U6760" s="24"/>
    </row>
    <row r="6761" spans="19:21">
      <c r="S6761" s="24"/>
      <c r="T6761" s="24"/>
      <c r="U6761" s="24"/>
    </row>
    <row r="6762" spans="19:21">
      <c r="S6762" s="24"/>
      <c r="T6762" s="24"/>
      <c r="U6762" s="24"/>
    </row>
    <row r="6763" spans="19:21">
      <c r="S6763" s="24"/>
      <c r="T6763" s="24"/>
      <c r="U6763" s="24"/>
    </row>
    <row r="6764" spans="19:21">
      <c r="S6764" s="24"/>
      <c r="T6764" s="24"/>
      <c r="U6764" s="24"/>
    </row>
    <row r="6765" spans="19:21">
      <c r="S6765" s="24"/>
      <c r="T6765" s="24"/>
      <c r="U6765" s="24"/>
    </row>
    <row r="6766" spans="19:21">
      <c r="S6766" s="24"/>
      <c r="T6766" s="24"/>
      <c r="U6766" s="24"/>
    </row>
    <row r="6767" spans="19:21">
      <c r="S6767" s="24"/>
      <c r="T6767" s="24"/>
      <c r="U6767" s="24"/>
    </row>
    <row r="6768" spans="19:21">
      <c r="S6768" s="24"/>
      <c r="T6768" s="24"/>
      <c r="U6768" s="24"/>
    </row>
    <row r="6769" spans="19:21">
      <c r="S6769" s="24"/>
      <c r="T6769" s="24"/>
      <c r="U6769" s="24"/>
    </row>
    <row r="6770" spans="19:21">
      <c r="S6770" s="24"/>
      <c r="T6770" s="24"/>
      <c r="U6770" s="24"/>
    </row>
    <row r="6771" spans="19:21">
      <c r="S6771" s="24"/>
      <c r="T6771" s="24"/>
      <c r="U6771" s="24"/>
    </row>
    <row r="6772" spans="19:21">
      <c r="S6772" s="24"/>
      <c r="T6772" s="24"/>
      <c r="U6772" s="24"/>
    </row>
    <row r="6773" spans="19:21">
      <c r="S6773" s="24"/>
      <c r="T6773" s="24"/>
      <c r="U6773" s="24"/>
    </row>
    <row r="6774" spans="19:21">
      <c r="S6774" s="24"/>
      <c r="T6774" s="24"/>
      <c r="U6774" s="24"/>
    </row>
    <row r="6775" spans="19:21">
      <c r="S6775" s="24"/>
      <c r="T6775" s="24"/>
      <c r="U6775" s="24"/>
    </row>
    <row r="6776" spans="19:21">
      <c r="S6776" s="24"/>
      <c r="T6776" s="24"/>
      <c r="U6776" s="24"/>
    </row>
    <row r="6777" spans="19:21">
      <c r="S6777" s="24"/>
      <c r="T6777" s="24"/>
      <c r="U6777" s="24"/>
    </row>
    <row r="6778" spans="19:21">
      <c r="S6778" s="24"/>
      <c r="T6778" s="24"/>
      <c r="U6778" s="24"/>
    </row>
    <row r="6779" spans="19:21">
      <c r="S6779" s="24"/>
      <c r="T6779" s="24"/>
      <c r="U6779" s="24"/>
    </row>
    <row r="6780" spans="19:21">
      <c r="S6780" s="24"/>
      <c r="T6780" s="24"/>
      <c r="U6780" s="24"/>
    </row>
    <row r="6781" spans="19:21">
      <c r="S6781" s="24"/>
      <c r="T6781" s="24"/>
      <c r="U6781" s="24"/>
    </row>
    <row r="6782" spans="19:21">
      <c r="S6782" s="24"/>
      <c r="T6782" s="24"/>
      <c r="U6782" s="24"/>
    </row>
    <row r="6783" spans="19:21">
      <c r="S6783" s="24"/>
      <c r="T6783" s="24"/>
      <c r="U6783" s="24"/>
    </row>
    <row r="6784" spans="19:21">
      <c r="S6784" s="24"/>
      <c r="T6784" s="24"/>
      <c r="U6784" s="24"/>
    </row>
    <row r="6785" spans="19:21">
      <c r="S6785" s="24"/>
      <c r="T6785" s="24"/>
      <c r="U6785" s="24"/>
    </row>
    <row r="6786" spans="19:21">
      <c r="S6786" s="24"/>
      <c r="T6786" s="24"/>
      <c r="U6786" s="24"/>
    </row>
    <row r="6787" spans="19:21">
      <c r="S6787" s="24"/>
      <c r="T6787" s="24"/>
      <c r="U6787" s="24"/>
    </row>
    <row r="6788" spans="19:21">
      <c r="S6788" s="24"/>
      <c r="T6788" s="24"/>
      <c r="U6788" s="24"/>
    </row>
    <row r="6789" spans="19:21">
      <c r="S6789" s="24"/>
      <c r="T6789" s="24"/>
      <c r="U6789" s="24"/>
    </row>
    <row r="6790" spans="19:21">
      <c r="S6790" s="24"/>
      <c r="T6790" s="24"/>
      <c r="U6790" s="24"/>
    </row>
    <row r="6791" spans="19:21">
      <c r="S6791" s="24"/>
      <c r="T6791" s="24"/>
      <c r="U6791" s="24"/>
    </row>
    <row r="6792" spans="19:21">
      <c r="S6792" s="24"/>
      <c r="T6792" s="24"/>
      <c r="U6792" s="24"/>
    </row>
    <row r="6793" spans="19:21">
      <c r="S6793" s="24"/>
      <c r="T6793" s="24"/>
      <c r="U6793" s="24"/>
    </row>
    <row r="6794" spans="19:21">
      <c r="S6794" s="24"/>
      <c r="T6794" s="24"/>
      <c r="U6794" s="24"/>
    </row>
    <row r="6795" spans="19:21">
      <c r="S6795" s="24"/>
      <c r="T6795" s="24"/>
      <c r="U6795" s="24"/>
    </row>
    <row r="6796" spans="19:21">
      <c r="S6796" s="24"/>
      <c r="T6796" s="24"/>
      <c r="U6796" s="24"/>
    </row>
    <row r="6797" spans="19:21">
      <c r="S6797" s="24"/>
      <c r="T6797" s="24"/>
      <c r="U6797" s="24"/>
    </row>
    <row r="6798" spans="19:21">
      <c r="S6798" s="24"/>
      <c r="T6798" s="24"/>
      <c r="U6798" s="24"/>
    </row>
    <row r="6799" spans="19:21">
      <c r="S6799" s="24"/>
      <c r="T6799" s="24"/>
      <c r="U6799" s="24"/>
    </row>
    <row r="6800" spans="19:21">
      <c r="S6800" s="24"/>
      <c r="T6800" s="24"/>
      <c r="U6800" s="24"/>
    </row>
    <row r="6801" spans="19:21">
      <c r="S6801" s="24"/>
      <c r="T6801" s="24"/>
      <c r="U6801" s="24"/>
    </row>
    <row r="6802" spans="19:21">
      <c r="S6802" s="24"/>
      <c r="T6802" s="24"/>
      <c r="U6802" s="24"/>
    </row>
    <row r="6803" spans="19:21">
      <c r="S6803" s="24"/>
      <c r="T6803" s="24"/>
      <c r="U6803" s="24"/>
    </row>
    <row r="6804" spans="19:21">
      <c r="S6804" s="24"/>
      <c r="T6804" s="24"/>
      <c r="U6804" s="24"/>
    </row>
    <row r="6805" spans="19:21">
      <c r="S6805" s="24"/>
      <c r="T6805" s="24"/>
      <c r="U6805" s="24"/>
    </row>
    <row r="6806" spans="19:21">
      <c r="S6806" s="24"/>
      <c r="T6806" s="24"/>
      <c r="U6806" s="24"/>
    </row>
    <row r="6807" spans="19:21">
      <c r="S6807" s="24"/>
      <c r="T6807" s="24"/>
      <c r="U6807" s="24"/>
    </row>
    <row r="6808" spans="19:21">
      <c r="S6808" s="24"/>
      <c r="T6808" s="24"/>
      <c r="U6808" s="24"/>
    </row>
    <row r="6809" spans="19:21">
      <c r="S6809" s="24"/>
      <c r="T6809" s="24"/>
      <c r="U6809" s="24"/>
    </row>
    <row r="6810" spans="19:21">
      <c r="S6810" s="24"/>
      <c r="T6810" s="24"/>
      <c r="U6810" s="24"/>
    </row>
    <row r="6811" spans="19:21">
      <c r="S6811" s="24"/>
      <c r="T6811" s="24"/>
      <c r="U6811" s="24"/>
    </row>
    <row r="6812" spans="19:21">
      <c r="S6812" s="24"/>
      <c r="T6812" s="24"/>
      <c r="U6812" s="24"/>
    </row>
    <row r="6813" spans="19:21">
      <c r="S6813" s="24"/>
      <c r="T6813" s="24"/>
      <c r="U6813" s="24"/>
    </row>
    <row r="6814" spans="19:21">
      <c r="S6814" s="24"/>
      <c r="T6814" s="24"/>
      <c r="U6814" s="24"/>
    </row>
    <row r="6815" spans="19:21">
      <c r="S6815" s="24"/>
      <c r="T6815" s="24"/>
      <c r="U6815" s="24"/>
    </row>
    <row r="6816" spans="19:21">
      <c r="S6816" s="24"/>
      <c r="T6816" s="24"/>
      <c r="U6816" s="24"/>
    </row>
    <row r="6817" spans="19:21">
      <c r="S6817" s="24"/>
      <c r="T6817" s="24"/>
      <c r="U6817" s="24"/>
    </row>
    <row r="6818" spans="19:21">
      <c r="S6818" s="24"/>
      <c r="T6818" s="24"/>
      <c r="U6818" s="24"/>
    </row>
    <row r="6819" spans="19:21">
      <c r="S6819" s="24"/>
      <c r="T6819" s="24"/>
      <c r="U6819" s="24"/>
    </row>
    <row r="6820" spans="19:21">
      <c r="S6820" s="24"/>
      <c r="T6820" s="24"/>
      <c r="U6820" s="24"/>
    </row>
    <row r="6821" spans="19:21">
      <c r="S6821" s="24"/>
      <c r="T6821" s="24"/>
      <c r="U6821" s="24"/>
    </row>
    <row r="6822" spans="19:21">
      <c r="S6822" s="24"/>
      <c r="T6822" s="24"/>
      <c r="U6822" s="24"/>
    </row>
    <row r="6823" spans="19:21">
      <c r="S6823" s="24"/>
      <c r="T6823" s="24"/>
      <c r="U6823" s="24"/>
    </row>
    <row r="6824" spans="19:21">
      <c r="S6824" s="24"/>
      <c r="T6824" s="24"/>
      <c r="U6824" s="24"/>
    </row>
    <row r="6825" spans="19:21">
      <c r="S6825" s="24"/>
      <c r="T6825" s="24"/>
      <c r="U6825" s="24"/>
    </row>
    <row r="6826" spans="19:21">
      <c r="S6826" s="24"/>
      <c r="T6826" s="24"/>
      <c r="U6826" s="24"/>
    </row>
    <row r="6827" spans="19:21">
      <c r="S6827" s="24"/>
      <c r="T6827" s="24"/>
      <c r="U6827" s="24"/>
    </row>
    <row r="6828" spans="19:21">
      <c r="S6828" s="24"/>
      <c r="T6828" s="24"/>
      <c r="U6828" s="24"/>
    </row>
    <row r="6829" spans="19:21">
      <c r="S6829" s="24"/>
      <c r="T6829" s="24"/>
      <c r="U6829" s="24"/>
    </row>
    <row r="6830" spans="19:21">
      <c r="S6830" s="24"/>
      <c r="T6830" s="24"/>
      <c r="U6830" s="24"/>
    </row>
    <row r="6831" spans="19:21">
      <c r="S6831" s="24"/>
      <c r="T6831" s="24"/>
      <c r="U6831" s="24"/>
    </row>
    <row r="6832" spans="19:21">
      <c r="S6832" s="24"/>
      <c r="T6832" s="24"/>
      <c r="U6832" s="24"/>
    </row>
    <row r="6833" spans="19:21">
      <c r="S6833" s="24"/>
      <c r="T6833" s="24"/>
      <c r="U6833" s="24"/>
    </row>
    <row r="6834" spans="19:21">
      <c r="S6834" s="24"/>
      <c r="T6834" s="24"/>
      <c r="U6834" s="24"/>
    </row>
    <row r="6835" spans="19:21">
      <c r="S6835" s="24"/>
      <c r="T6835" s="24"/>
      <c r="U6835" s="24"/>
    </row>
    <row r="6836" spans="19:21">
      <c r="S6836" s="24"/>
      <c r="T6836" s="24"/>
      <c r="U6836" s="24"/>
    </row>
    <row r="6837" spans="19:21">
      <c r="S6837" s="24"/>
      <c r="T6837" s="24"/>
      <c r="U6837" s="24"/>
    </row>
    <row r="6838" spans="19:21">
      <c r="S6838" s="24"/>
      <c r="T6838" s="24"/>
      <c r="U6838" s="24"/>
    </row>
    <row r="6839" spans="19:21">
      <c r="S6839" s="24"/>
      <c r="T6839" s="24"/>
      <c r="U6839" s="24"/>
    </row>
    <row r="6840" spans="19:21">
      <c r="S6840" s="24"/>
      <c r="T6840" s="24"/>
      <c r="U6840" s="24"/>
    </row>
    <row r="6841" spans="19:21">
      <c r="S6841" s="24"/>
      <c r="T6841" s="24"/>
      <c r="U6841" s="24"/>
    </row>
    <row r="6842" spans="19:21">
      <c r="S6842" s="24"/>
      <c r="T6842" s="24"/>
      <c r="U6842" s="24"/>
    </row>
    <row r="6843" spans="19:21">
      <c r="S6843" s="24"/>
      <c r="T6843" s="24"/>
      <c r="U6843" s="24"/>
    </row>
    <row r="6844" spans="19:21">
      <c r="S6844" s="24"/>
      <c r="T6844" s="24"/>
      <c r="U6844" s="24"/>
    </row>
    <row r="6845" spans="19:21">
      <c r="S6845" s="24"/>
      <c r="T6845" s="24"/>
      <c r="U6845" s="24"/>
    </row>
    <row r="6846" spans="19:21">
      <c r="S6846" s="24"/>
      <c r="T6846" s="24"/>
      <c r="U6846" s="24"/>
    </row>
    <row r="6847" spans="19:21">
      <c r="S6847" s="24"/>
      <c r="T6847" s="24"/>
      <c r="U6847" s="24"/>
    </row>
    <row r="6848" spans="19:21">
      <c r="S6848" s="24"/>
      <c r="T6848" s="24"/>
      <c r="U6848" s="24"/>
    </row>
    <row r="6849" spans="19:21">
      <c r="S6849" s="24"/>
      <c r="T6849" s="24"/>
      <c r="U6849" s="24"/>
    </row>
    <row r="6850" spans="19:21">
      <c r="S6850" s="24"/>
      <c r="T6850" s="24"/>
      <c r="U6850" s="24"/>
    </row>
    <row r="6851" spans="19:21">
      <c r="S6851" s="24"/>
      <c r="T6851" s="24"/>
      <c r="U6851" s="24"/>
    </row>
    <row r="6852" spans="19:21">
      <c r="S6852" s="24"/>
      <c r="T6852" s="24"/>
      <c r="U6852" s="24"/>
    </row>
    <row r="6853" spans="19:21">
      <c r="S6853" s="24"/>
      <c r="T6853" s="24"/>
      <c r="U6853" s="24"/>
    </row>
    <row r="6854" spans="19:21">
      <c r="S6854" s="24"/>
      <c r="T6854" s="24"/>
      <c r="U6854" s="24"/>
    </row>
    <row r="6855" spans="19:21">
      <c r="S6855" s="24"/>
      <c r="T6855" s="24"/>
      <c r="U6855" s="24"/>
    </row>
    <row r="6856" spans="19:21">
      <c r="S6856" s="24"/>
      <c r="T6856" s="24"/>
      <c r="U6856" s="24"/>
    </row>
    <row r="6857" spans="19:21">
      <c r="S6857" s="24"/>
      <c r="T6857" s="24"/>
      <c r="U6857" s="24"/>
    </row>
    <row r="6858" spans="19:21">
      <c r="S6858" s="24"/>
      <c r="T6858" s="24"/>
      <c r="U6858" s="24"/>
    </row>
    <row r="6859" spans="19:21">
      <c r="S6859" s="24"/>
      <c r="T6859" s="24"/>
      <c r="U6859" s="24"/>
    </row>
    <row r="6860" spans="19:21">
      <c r="S6860" s="24"/>
      <c r="T6860" s="24"/>
      <c r="U6860" s="24"/>
    </row>
    <row r="6861" spans="19:21">
      <c r="S6861" s="24"/>
      <c r="T6861" s="24"/>
      <c r="U6861" s="24"/>
    </row>
    <row r="6862" spans="19:21">
      <c r="S6862" s="24"/>
      <c r="T6862" s="24"/>
      <c r="U6862" s="24"/>
    </row>
    <row r="6863" spans="19:21">
      <c r="S6863" s="24"/>
      <c r="T6863" s="24"/>
      <c r="U6863" s="24"/>
    </row>
    <row r="6864" spans="19:21">
      <c r="S6864" s="24"/>
      <c r="T6864" s="24"/>
      <c r="U6864" s="24"/>
    </row>
    <row r="6865" spans="19:21">
      <c r="S6865" s="24"/>
      <c r="T6865" s="24"/>
      <c r="U6865" s="24"/>
    </row>
    <row r="6866" spans="19:21">
      <c r="S6866" s="24"/>
      <c r="T6866" s="24"/>
      <c r="U6866" s="24"/>
    </row>
    <row r="6867" spans="19:21">
      <c r="S6867" s="24"/>
      <c r="T6867" s="24"/>
      <c r="U6867" s="24"/>
    </row>
    <row r="6868" spans="19:21">
      <c r="S6868" s="24"/>
      <c r="T6868" s="24"/>
      <c r="U6868" s="24"/>
    </row>
    <row r="6869" spans="19:21">
      <c r="S6869" s="24"/>
      <c r="T6869" s="24"/>
      <c r="U6869" s="24"/>
    </row>
    <row r="6870" spans="19:21">
      <c r="S6870" s="24"/>
      <c r="T6870" s="24"/>
      <c r="U6870" s="24"/>
    </row>
    <row r="6871" spans="19:21">
      <c r="S6871" s="24"/>
      <c r="T6871" s="24"/>
      <c r="U6871" s="24"/>
    </row>
    <row r="6872" spans="19:21">
      <c r="S6872" s="24"/>
      <c r="T6872" s="24"/>
      <c r="U6872" s="24"/>
    </row>
    <row r="6873" spans="19:21">
      <c r="S6873" s="24"/>
      <c r="T6873" s="24"/>
      <c r="U6873" s="24"/>
    </row>
    <row r="6874" spans="19:21">
      <c r="S6874" s="24"/>
      <c r="T6874" s="24"/>
      <c r="U6874" s="24"/>
    </row>
    <row r="6875" spans="19:21">
      <c r="S6875" s="24"/>
      <c r="T6875" s="24"/>
      <c r="U6875" s="24"/>
    </row>
    <row r="6876" spans="19:21">
      <c r="S6876" s="24"/>
      <c r="T6876" s="24"/>
      <c r="U6876" s="24"/>
    </row>
    <row r="6877" spans="19:21">
      <c r="S6877" s="24"/>
      <c r="T6877" s="24"/>
      <c r="U6877" s="24"/>
    </row>
    <row r="6878" spans="19:21">
      <c r="S6878" s="24"/>
      <c r="T6878" s="24"/>
      <c r="U6878" s="24"/>
    </row>
    <row r="6879" spans="19:21">
      <c r="S6879" s="24"/>
      <c r="T6879" s="24"/>
      <c r="U6879" s="24"/>
    </row>
    <row r="6880" spans="19:21">
      <c r="S6880" s="24"/>
      <c r="T6880" s="24"/>
      <c r="U6880" s="24"/>
    </row>
    <row r="6881" spans="19:21">
      <c r="S6881" s="24"/>
      <c r="T6881" s="24"/>
      <c r="U6881" s="24"/>
    </row>
    <row r="6882" spans="19:21">
      <c r="S6882" s="24"/>
      <c r="T6882" s="24"/>
      <c r="U6882" s="24"/>
    </row>
    <row r="6883" spans="19:21">
      <c r="S6883" s="24"/>
      <c r="T6883" s="24"/>
      <c r="U6883" s="24"/>
    </row>
    <row r="6884" spans="19:21">
      <c r="S6884" s="24"/>
      <c r="T6884" s="24"/>
      <c r="U6884" s="24"/>
    </row>
    <row r="6885" spans="19:21">
      <c r="S6885" s="24"/>
      <c r="T6885" s="24"/>
      <c r="U6885" s="24"/>
    </row>
    <row r="6886" spans="19:21">
      <c r="S6886" s="24"/>
      <c r="T6886" s="24"/>
      <c r="U6886" s="24"/>
    </row>
    <row r="6887" spans="19:21">
      <c r="S6887" s="24"/>
      <c r="T6887" s="24"/>
      <c r="U6887" s="24"/>
    </row>
    <row r="6888" spans="19:21">
      <c r="S6888" s="24"/>
      <c r="T6888" s="24"/>
      <c r="U6888" s="24"/>
    </row>
    <row r="6889" spans="19:21">
      <c r="S6889" s="24"/>
      <c r="T6889" s="24"/>
      <c r="U6889" s="24"/>
    </row>
    <row r="6890" spans="19:21">
      <c r="S6890" s="24"/>
      <c r="T6890" s="24"/>
      <c r="U6890" s="24"/>
    </row>
    <row r="6891" spans="19:21">
      <c r="S6891" s="24"/>
      <c r="T6891" s="24"/>
      <c r="U6891" s="24"/>
    </row>
    <row r="6892" spans="19:21">
      <c r="S6892" s="24"/>
      <c r="T6892" s="24"/>
      <c r="U6892" s="24"/>
    </row>
    <row r="6893" spans="19:21">
      <c r="S6893" s="24"/>
      <c r="T6893" s="24"/>
      <c r="U6893" s="24"/>
    </row>
    <row r="6894" spans="19:21">
      <c r="S6894" s="24"/>
      <c r="T6894" s="24"/>
      <c r="U6894" s="24"/>
    </row>
    <row r="6895" spans="19:21">
      <c r="S6895" s="24"/>
      <c r="T6895" s="24"/>
      <c r="U6895" s="24"/>
    </row>
    <row r="6896" spans="19:21">
      <c r="S6896" s="24"/>
      <c r="T6896" s="24"/>
      <c r="U6896" s="24"/>
    </row>
    <row r="6897" spans="19:21">
      <c r="S6897" s="24"/>
      <c r="T6897" s="24"/>
      <c r="U6897" s="24"/>
    </row>
    <row r="6898" spans="19:21">
      <c r="S6898" s="24"/>
      <c r="T6898" s="24"/>
      <c r="U6898" s="24"/>
    </row>
    <row r="6899" spans="19:21">
      <c r="S6899" s="24"/>
      <c r="T6899" s="24"/>
      <c r="U6899" s="24"/>
    </row>
    <row r="6900" spans="19:21">
      <c r="S6900" s="24"/>
      <c r="T6900" s="24"/>
      <c r="U6900" s="24"/>
    </row>
    <row r="6901" spans="19:21">
      <c r="S6901" s="24"/>
      <c r="T6901" s="24"/>
      <c r="U6901" s="24"/>
    </row>
    <row r="6902" spans="19:21">
      <c r="S6902" s="24"/>
      <c r="T6902" s="24"/>
      <c r="U6902" s="24"/>
    </row>
    <row r="6903" spans="19:21">
      <c r="S6903" s="24"/>
      <c r="T6903" s="24"/>
      <c r="U6903" s="24"/>
    </row>
    <row r="6904" spans="19:21">
      <c r="S6904" s="24"/>
      <c r="T6904" s="24"/>
      <c r="U6904" s="24"/>
    </row>
    <row r="6905" spans="19:21">
      <c r="S6905" s="24"/>
      <c r="T6905" s="24"/>
      <c r="U6905" s="24"/>
    </row>
    <row r="6906" spans="19:21">
      <c r="S6906" s="24"/>
      <c r="T6906" s="24"/>
      <c r="U6906" s="24"/>
    </row>
    <row r="6907" spans="19:21">
      <c r="S6907" s="24"/>
      <c r="T6907" s="24"/>
      <c r="U6907" s="24"/>
    </row>
    <row r="6908" spans="19:21">
      <c r="S6908" s="24"/>
      <c r="T6908" s="24"/>
      <c r="U6908" s="24"/>
    </row>
    <row r="6909" spans="19:21">
      <c r="S6909" s="24"/>
      <c r="T6909" s="24"/>
      <c r="U6909" s="24"/>
    </row>
    <row r="6910" spans="19:21">
      <c r="S6910" s="24"/>
      <c r="T6910" s="24"/>
      <c r="U6910" s="24"/>
    </row>
    <row r="6911" spans="19:21">
      <c r="S6911" s="24"/>
      <c r="T6911" s="24"/>
      <c r="U6911" s="24"/>
    </row>
    <row r="6912" spans="19:21">
      <c r="S6912" s="24"/>
      <c r="T6912" s="24"/>
      <c r="U6912" s="24"/>
    </row>
    <row r="6913" spans="19:21">
      <c r="S6913" s="24"/>
      <c r="T6913" s="24"/>
      <c r="U6913" s="24"/>
    </row>
    <row r="6914" spans="19:21">
      <c r="S6914" s="24"/>
      <c r="T6914" s="24"/>
      <c r="U6914" s="24"/>
    </row>
    <row r="6915" spans="19:21">
      <c r="S6915" s="24"/>
      <c r="T6915" s="24"/>
      <c r="U6915" s="24"/>
    </row>
    <row r="6916" spans="19:21">
      <c r="S6916" s="24"/>
      <c r="T6916" s="24"/>
      <c r="U6916" s="24"/>
    </row>
    <row r="6917" spans="19:21">
      <c r="S6917" s="24"/>
      <c r="T6917" s="24"/>
      <c r="U6917" s="24"/>
    </row>
    <row r="6918" spans="19:21">
      <c r="S6918" s="24"/>
      <c r="T6918" s="24"/>
      <c r="U6918" s="24"/>
    </row>
    <row r="6919" spans="19:21">
      <c r="S6919" s="24"/>
      <c r="T6919" s="24"/>
      <c r="U6919" s="24"/>
    </row>
    <row r="6920" spans="19:21">
      <c r="S6920" s="24"/>
      <c r="T6920" s="24"/>
      <c r="U6920" s="24"/>
    </row>
    <row r="6921" spans="19:21">
      <c r="S6921" s="24"/>
      <c r="T6921" s="24"/>
      <c r="U6921" s="24"/>
    </row>
    <row r="6922" spans="19:21">
      <c r="S6922" s="24"/>
      <c r="T6922" s="24"/>
      <c r="U6922" s="24"/>
    </row>
    <row r="6923" spans="19:21">
      <c r="S6923" s="24"/>
      <c r="T6923" s="24"/>
      <c r="U6923" s="24"/>
    </row>
    <row r="6924" spans="19:21">
      <c r="S6924" s="24"/>
      <c r="T6924" s="24"/>
      <c r="U6924" s="24"/>
    </row>
    <row r="6925" spans="19:21">
      <c r="S6925" s="24"/>
      <c r="T6925" s="24"/>
      <c r="U6925" s="24"/>
    </row>
    <row r="6926" spans="19:21">
      <c r="S6926" s="24"/>
      <c r="T6926" s="24"/>
      <c r="U6926" s="24"/>
    </row>
    <row r="6927" spans="19:21">
      <c r="S6927" s="24"/>
      <c r="T6927" s="24"/>
      <c r="U6927" s="24"/>
    </row>
    <row r="6928" spans="19:21">
      <c r="S6928" s="24"/>
      <c r="T6928" s="24"/>
      <c r="U6928" s="24"/>
    </row>
    <row r="6929" spans="19:21">
      <c r="S6929" s="24"/>
      <c r="T6929" s="24"/>
      <c r="U6929" s="24"/>
    </row>
    <row r="6930" spans="19:21">
      <c r="S6930" s="24"/>
      <c r="T6930" s="24"/>
      <c r="U6930" s="24"/>
    </row>
    <row r="6931" spans="19:21">
      <c r="S6931" s="24"/>
      <c r="T6931" s="24"/>
      <c r="U6931" s="24"/>
    </row>
    <row r="6932" spans="19:21">
      <c r="S6932" s="24"/>
      <c r="T6932" s="24"/>
      <c r="U6932" s="24"/>
    </row>
    <row r="6933" spans="19:21">
      <c r="S6933" s="24"/>
      <c r="T6933" s="24"/>
      <c r="U6933" s="24"/>
    </row>
    <row r="6934" spans="19:21">
      <c r="S6934" s="24"/>
      <c r="T6934" s="24"/>
      <c r="U6934" s="24"/>
    </row>
    <row r="6935" spans="19:21">
      <c r="S6935" s="24"/>
      <c r="T6935" s="24"/>
      <c r="U6935" s="24"/>
    </row>
    <row r="6936" spans="19:21">
      <c r="S6936" s="24"/>
      <c r="T6936" s="24"/>
      <c r="U6936" s="24"/>
    </row>
    <row r="6937" spans="19:21">
      <c r="S6937" s="24"/>
      <c r="T6937" s="24"/>
      <c r="U6937" s="24"/>
    </row>
    <row r="6938" spans="19:21">
      <c r="S6938" s="24"/>
      <c r="T6938" s="24"/>
      <c r="U6938" s="24"/>
    </row>
    <row r="6939" spans="19:21">
      <c r="S6939" s="24"/>
      <c r="T6939" s="24"/>
      <c r="U6939" s="24"/>
    </row>
    <row r="6940" spans="19:21">
      <c r="S6940" s="24"/>
      <c r="T6940" s="24"/>
      <c r="U6940" s="24"/>
    </row>
    <row r="6941" spans="19:21">
      <c r="S6941" s="24"/>
      <c r="T6941" s="24"/>
      <c r="U6941" s="24"/>
    </row>
    <row r="6942" spans="19:21">
      <c r="S6942" s="24"/>
      <c r="T6942" s="24"/>
      <c r="U6942" s="24"/>
    </row>
    <row r="6943" spans="19:21">
      <c r="S6943" s="24"/>
      <c r="T6943" s="24"/>
      <c r="U6943" s="24"/>
    </row>
    <row r="6944" spans="19:21">
      <c r="S6944" s="24"/>
      <c r="T6944" s="24"/>
      <c r="U6944" s="24"/>
    </row>
    <row r="6945" spans="19:21">
      <c r="S6945" s="24"/>
      <c r="T6945" s="24"/>
      <c r="U6945" s="24"/>
    </row>
    <row r="6946" spans="19:21">
      <c r="S6946" s="24"/>
      <c r="T6946" s="24"/>
      <c r="U6946" s="24"/>
    </row>
    <row r="6947" spans="19:21">
      <c r="S6947" s="24"/>
      <c r="T6947" s="24"/>
      <c r="U6947" s="24"/>
    </row>
    <row r="6948" spans="19:21">
      <c r="S6948" s="24"/>
      <c r="T6948" s="24"/>
      <c r="U6948" s="24"/>
    </row>
    <row r="6949" spans="19:21">
      <c r="S6949" s="24"/>
      <c r="T6949" s="24"/>
      <c r="U6949" s="24"/>
    </row>
    <row r="6950" spans="19:21">
      <c r="S6950" s="24"/>
      <c r="T6950" s="24"/>
      <c r="U6950" s="24"/>
    </row>
    <row r="6951" spans="19:21">
      <c r="S6951" s="24"/>
      <c r="T6951" s="24"/>
      <c r="U6951" s="24"/>
    </row>
    <row r="6952" spans="19:21">
      <c r="S6952" s="24"/>
      <c r="T6952" s="24"/>
      <c r="U6952" s="24"/>
    </row>
    <row r="6953" spans="19:21">
      <c r="S6953" s="24"/>
      <c r="T6953" s="24"/>
      <c r="U6953" s="24"/>
    </row>
    <row r="6954" spans="19:21">
      <c r="S6954" s="24"/>
      <c r="T6954" s="24"/>
      <c r="U6954" s="24"/>
    </row>
    <row r="6955" spans="19:21">
      <c r="S6955" s="24"/>
      <c r="T6955" s="24"/>
      <c r="U6955" s="24"/>
    </row>
    <row r="6956" spans="19:21">
      <c r="S6956" s="24"/>
      <c r="T6956" s="24"/>
      <c r="U6956" s="24"/>
    </row>
    <row r="6957" spans="19:21">
      <c r="S6957" s="24"/>
      <c r="T6957" s="24"/>
      <c r="U6957" s="24"/>
    </row>
    <row r="6958" spans="19:21">
      <c r="S6958" s="24"/>
      <c r="T6958" s="24"/>
      <c r="U6958" s="24"/>
    </row>
    <row r="6959" spans="19:21">
      <c r="S6959" s="24"/>
      <c r="T6959" s="24"/>
      <c r="U6959" s="24"/>
    </row>
    <row r="6960" spans="19:21">
      <c r="S6960" s="24"/>
      <c r="T6960" s="24"/>
      <c r="U6960" s="24"/>
    </row>
    <row r="6961" spans="19:21">
      <c r="S6961" s="24"/>
      <c r="T6961" s="24"/>
      <c r="U6961" s="24"/>
    </row>
    <row r="6962" spans="19:21">
      <c r="S6962" s="24"/>
      <c r="T6962" s="24"/>
      <c r="U6962" s="24"/>
    </row>
    <row r="6963" spans="19:21">
      <c r="S6963" s="24"/>
      <c r="T6963" s="24"/>
      <c r="U6963" s="24"/>
    </row>
    <row r="6964" spans="19:21">
      <c r="S6964" s="24"/>
      <c r="T6964" s="24"/>
      <c r="U6964" s="24"/>
    </row>
    <row r="6965" spans="19:21">
      <c r="S6965" s="24"/>
      <c r="T6965" s="24"/>
      <c r="U6965" s="24"/>
    </row>
    <row r="6966" spans="19:21">
      <c r="S6966" s="24"/>
      <c r="T6966" s="24"/>
      <c r="U6966" s="24"/>
    </row>
    <row r="6967" spans="19:21">
      <c r="S6967" s="24"/>
      <c r="T6967" s="24"/>
      <c r="U6967" s="24"/>
    </row>
    <row r="6968" spans="19:21">
      <c r="S6968" s="24"/>
      <c r="T6968" s="24"/>
      <c r="U6968" s="24"/>
    </row>
    <row r="6969" spans="19:21">
      <c r="S6969" s="24"/>
      <c r="T6969" s="24"/>
      <c r="U6969" s="24"/>
    </row>
    <row r="6970" spans="19:21">
      <c r="S6970" s="24"/>
      <c r="T6970" s="24"/>
      <c r="U6970" s="24"/>
    </row>
    <row r="6971" spans="19:21">
      <c r="S6971" s="24"/>
      <c r="T6971" s="24"/>
      <c r="U6971" s="24"/>
    </row>
    <row r="6972" spans="19:21">
      <c r="S6972" s="24"/>
      <c r="T6972" s="24"/>
      <c r="U6972" s="24"/>
    </row>
    <row r="6973" spans="19:21">
      <c r="S6973" s="24"/>
      <c r="T6973" s="24"/>
      <c r="U6973" s="24"/>
    </row>
    <row r="6974" spans="19:21">
      <c r="S6974" s="24"/>
      <c r="T6974" s="24"/>
      <c r="U6974" s="24"/>
    </row>
    <row r="6975" spans="19:21">
      <c r="S6975" s="24"/>
      <c r="T6975" s="24"/>
      <c r="U6975" s="24"/>
    </row>
    <row r="6976" spans="19:21">
      <c r="S6976" s="24"/>
      <c r="T6976" s="24"/>
      <c r="U6976" s="24"/>
    </row>
    <row r="6977" spans="19:21">
      <c r="S6977" s="24"/>
      <c r="T6977" s="24"/>
      <c r="U6977" s="24"/>
    </row>
    <row r="6978" spans="19:21">
      <c r="S6978" s="24"/>
      <c r="T6978" s="24"/>
      <c r="U6978" s="24"/>
    </row>
    <row r="6979" spans="19:21">
      <c r="S6979" s="24"/>
      <c r="T6979" s="24"/>
      <c r="U6979" s="24"/>
    </row>
    <row r="6980" spans="19:21">
      <c r="S6980" s="24"/>
      <c r="T6980" s="24"/>
      <c r="U6980" s="24"/>
    </row>
    <row r="6981" spans="19:21">
      <c r="S6981" s="24"/>
      <c r="T6981" s="24"/>
      <c r="U6981" s="24"/>
    </row>
    <row r="6982" spans="19:21">
      <c r="S6982" s="24"/>
      <c r="T6982" s="24"/>
      <c r="U6982" s="24"/>
    </row>
    <row r="6983" spans="19:21">
      <c r="S6983" s="24"/>
      <c r="T6983" s="24"/>
      <c r="U6983" s="24"/>
    </row>
    <row r="6984" spans="19:21">
      <c r="S6984" s="24"/>
      <c r="T6984" s="24"/>
      <c r="U6984" s="24"/>
    </row>
    <row r="6985" spans="19:21">
      <c r="S6985" s="24"/>
      <c r="T6985" s="24"/>
      <c r="U6985" s="24"/>
    </row>
    <row r="6986" spans="19:21">
      <c r="S6986" s="24"/>
      <c r="T6986" s="24"/>
      <c r="U6986" s="24"/>
    </row>
    <row r="6987" spans="19:21">
      <c r="S6987" s="24"/>
      <c r="T6987" s="24"/>
      <c r="U6987" s="24"/>
    </row>
    <row r="6988" spans="19:21">
      <c r="S6988" s="24"/>
      <c r="T6988" s="24"/>
      <c r="U6988" s="24"/>
    </row>
    <row r="6989" spans="19:21">
      <c r="S6989" s="24"/>
      <c r="T6989" s="24"/>
      <c r="U6989" s="24"/>
    </row>
    <row r="6990" spans="19:21">
      <c r="S6990" s="24"/>
      <c r="T6990" s="24"/>
      <c r="U6990" s="24"/>
    </row>
    <row r="6991" spans="19:21">
      <c r="S6991" s="24"/>
      <c r="T6991" s="24"/>
      <c r="U6991" s="24"/>
    </row>
    <row r="6992" spans="19:21">
      <c r="S6992" s="24"/>
      <c r="T6992" s="24"/>
      <c r="U6992" s="24"/>
    </row>
    <row r="6993" spans="19:21">
      <c r="S6993" s="24"/>
      <c r="T6993" s="24"/>
      <c r="U6993" s="24"/>
    </row>
    <row r="6994" spans="19:21">
      <c r="S6994" s="24"/>
      <c r="T6994" s="24"/>
      <c r="U6994" s="24"/>
    </row>
    <row r="6995" spans="19:21">
      <c r="S6995" s="24"/>
      <c r="T6995" s="24"/>
      <c r="U6995" s="24"/>
    </row>
    <row r="6996" spans="19:21">
      <c r="S6996" s="24"/>
      <c r="T6996" s="24"/>
      <c r="U6996" s="24"/>
    </row>
    <row r="6997" spans="19:21">
      <c r="S6997" s="24"/>
      <c r="T6997" s="24"/>
      <c r="U6997" s="24"/>
    </row>
    <row r="6998" spans="19:21">
      <c r="S6998" s="24"/>
      <c r="T6998" s="24"/>
      <c r="U6998" s="24"/>
    </row>
    <row r="6999" spans="19:21">
      <c r="S6999" s="24"/>
      <c r="T6999" s="24"/>
      <c r="U6999" s="24"/>
    </row>
    <row r="7000" spans="19:21">
      <c r="S7000" s="24"/>
      <c r="T7000" s="24"/>
      <c r="U7000" s="24"/>
    </row>
    <row r="7001" spans="19:21">
      <c r="S7001" s="24"/>
      <c r="T7001" s="24"/>
      <c r="U7001" s="24"/>
    </row>
    <row r="7002" spans="19:21">
      <c r="S7002" s="24"/>
      <c r="T7002" s="24"/>
      <c r="U7002" s="24"/>
    </row>
    <row r="7003" spans="19:21">
      <c r="S7003" s="24"/>
      <c r="T7003" s="24"/>
      <c r="U7003" s="24"/>
    </row>
    <row r="7004" spans="19:21">
      <c r="S7004" s="24"/>
      <c r="T7004" s="24"/>
      <c r="U7004" s="24"/>
    </row>
    <row r="7005" spans="19:21">
      <c r="S7005" s="24"/>
      <c r="T7005" s="24"/>
      <c r="U7005" s="24"/>
    </row>
    <row r="7006" spans="19:21">
      <c r="S7006" s="24"/>
      <c r="T7006" s="24"/>
      <c r="U7006" s="24"/>
    </row>
    <row r="7007" spans="19:21">
      <c r="S7007" s="24"/>
      <c r="T7007" s="24"/>
      <c r="U7007" s="24"/>
    </row>
    <row r="7008" spans="19:21">
      <c r="S7008" s="24"/>
      <c r="T7008" s="24"/>
      <c r="U7008" s="24"/>
    </row>
    <row r="7009" spans="19:21">
      <c r="S7009" s="24"/>
      <c r="T7009" s="24"/>
      <c r="U7009" s="24"/>
    </row>
    <row r="7010" spans="19:21">
      <c r="S7010" s="24"/>
      <c r="T7010" s="24"/>
      <c r="U7010" s="24"/>
    </row>
    <row r="7011" spans="19:21">
      <c r="S7011" s="24"/>
      <c r="T7011" s="24"/>
      <c r="U7011" s="24"/>
    </row>
    <row r="7012" spans="19:21">
      <c r="S7012" s="24"/>
      <c r="T7012" s="24"/>
      <c r="U7012" s="24"/>
    </row>
    <row r="7013" spans="19:21">
      <c r="S7013" s="24"/>
      <c r="T7013" s="24"/>
      <c r="U7013" s="24"/>
    </row>
    <row r="7014" spans="19:21">
      <c r="S7014" s="24"/>
      <c r="T7014" s="24"/>
      <c r="U7014" s="24"/>
    </row>
    <row r="7015" spans="19:21">
      <c r="S7015" s="24"/>
      <c r="T7015" s="24"/>
      <c r="U7015" s="24"/>
    </row>
    <row r="7016" spans="19:21">
      <c r="S7016" s="24"/>
      <c r="T7016" s="24"/>
      <c r="U7016" s="24"/>
    </row>
    <row r="7017" spans="19:21">
      <c r="S7017" s="24"/>
      <c r="T7017" s="24"/>
      <c r="U7017" s="24"/>
    </row>
    <row r="7018" spans="19:21">
      <c r="S7018" s="24"/>
      <c r="T7018" s="24"/>
      <c r="U7018" s="24"/>
    </row>
    <row r="7019" spans="19:21">
      <c r="S7019" s="24"/>
      <c r="T7019" s="24"/>
      <c r="U7019" s="24"/>
    </row>
    <row r="7020" spans="19:21">
      <c r="S7020" s="24"/>
      <c r="T7020" s="24"/>
      <c r="U7020" s="24"/>
    </row>
    <row r="7021" spans="19:21">
      <c r="S7021" s="24"/>
      <c r="T7021" s="24"/>
      <c r="U7021" s="24"/>
    </row>
    <row r="7022" spans="19:21">
      <c r="S7022" s="24"/>
      <c r="T7022" s="24"/>
      <c r="U7022" s="24"/>
    </row>
    <row r="7023" spans="19:21">
      <c r="S7023" s="24"/>
      <c r="T7023" s="24"/>
      <c r="U7023" s="24"/>
    </row>
    <row r="7024" spans="19:21">
      <c r="S7024" s="24"/>
      <c r="T7024" s="24"/>
      <c r="U7024" s="24"/>
    </row>
    <row r="7025" spans="19:21">
      <c r="S7025" s="24"/>
      <c r="T7025" s="24"/>
      <c r="U7025" s="24"/>
    </row>
    <row r="7026" spans="19:21">
      <c r="S7026" s="24"/>
      <c r="T7026" s="24"/>
      <c r="U7026" s="24"/>
    </row>
    <row r="7027" spans="19:21">
      <c r="S7027" s="24"/>
      <c r="T7027" s="24"/>
      <c r="U7027" s="24"/>
    </row>
    <row r="7028" spans="19:21">
      <c r="S7028" s="24"/>
      <c r="T7028" s="24"/>
      <c r="U7028" s="24"/>
    </row>
    <row r="7029" spans="19:21">
      <c r="S7029" s="24"/>
      <c r="T7029" s="24"/>
      <c r="U7029" s="24"/>
    </row>
    <row r="7030" spans="19:21">
      <c r="S7030" s="24"/>
      <c r="T7030" s="24"/>
      <c r="U7030" s="24"/>
    </row>
    <row r="7031" spans="19:21">
      <c r="S7031" s="24"/>
      <c r="T7031" s="24"/>
      <c r="U7031" s="24"/>
    </row>
    <row r="7032" spans="19:21">
      <c r="S7032" s="24"/>
      <c r="T7032" s="24"/>
      <c r="U7032" s="24"/>
    </row>
    <row r="7033" spans="19:21">
      <c r="S7033" s="24"/>
      <c r="T7033" s="24"/>
      <c r="U7033" s="24"/>
    </row>
    <row r="7034" spans="19:21">
      <c r="S7034" s="24"/>
      <c r="T7034" s="24"/>
      <c r="U7034" s="24"/>
    </row>
    <row r="7035" spans="19:21">
      <c r="S7035" s="24"/>
      <c r="T7035" s="24"/>
      <c r="U7035" s="24"/>
    </row>
    <row r="7036" spans="19:21">
      <c r="S7036" s="24"/>
      <c r="T7036" s="24"/>
      <c r="U7036" s="24"/>
    </row>
    <row r="7037" spans="19:21">
      <c r="S7037" s="24"/>
      <c r="T7037" s="24"/>
      <c r="U7037" s="24"/>
    </row>
    <row r="7038" spans="19:21">
      <c r="S7038" s="24"/>
      <c r="T7038" s="24"/>
      <c r="U7038" s="24"/>
    </row>
    <row r="7039" spans="19:21">
      <c r="S7039" s="24"/>
      <c r="T7039" s="24"/>
      <c r="U7039" s="24"/>
    </row>
    <row r="7040" spans="19:21">
      <c r="S7040" s="24"/>
      <c r="T7040" s="24"/>
      <c r="U7040" s="24"/>
    </row>
    <row r="7041" spans="19:21">
      <c r="S7041" s="24"/>
      <c r="T7041" s="24"/>
      <c r="U7041" s="24"/>
    </row>
    <row r="7042" spans="19:21">
      <c r="S7042" s="24"/>
      <c r="T7042" s="24"/>
      <c r="U7042" s="24"/>
    </row>
    <row r="7043" spans="19:21">
      <c r="S7043" s="24"/>
      <c r="T7043" s="24"/>
      <c r="U7043" s="24"/>
    </row>
    <row r="7044" spans="19:21">
      <c r="S7044" s="24"/>
      <c r="T7044" s="24"/>
      <c r="U7044" s="24"/>
    </row>
    <row r="7045" spans="19:21">
      <c r="S7045" s="24"/>
      <c r="T7045" s="24"/>
      <c r="U7045" s="24"/>
    </row>
    <row r="7046" spans="19:21">
      <c r="S7046" s="24"/>
      <c r="T7046" s="24"/>
      <c r="U7046" s="24"/>
    </row>
    <row r="7047" spans="19:21">
      <c r="S7047" s="24"/>
      <c r="T7047" s="24"/>
      <c r="U7047" s="24"/>
    </row>
    <row r="7048" spans="19:21">
      <c r="S7048" s="24"/>
      <c r="T7048" s="24"/>
      <c r="U7048" s="24"/>
    </row>
    <row r="7049" spans="19:21">
      <c r="S7049" s="24"/>
      <c r="T7049" s="24"/>
      <c r="U7049" s="24"/>
    </row>
    <row r="7050" spans="19:21">
      <c r="S7050" s="24"/>
      <c r="T7050" s="24"/>
      <c r="U7050" s="24"/>
    </row>
    <row r="7051" spans="19:21">
      <c r="S7051" s="24"/>
      <c r="T7051" s="24"/>
      <c r="U7051" s="24"/>
    </row>
    <row r="7052" spans="19:21">
      <c r="S7052" s="24"/>
      <c r="T7052" s="24"/>
      <c r="U7052" s="24"/>
    </row>
    <row r="7053" spans="19:21">
      <c r="S7053" s="24"/>
      <c r="T7053" s="24"/>
      <c r="U7053" s="24"/>
    </row>
    <row r="7054" spans="19:21">
      <c r="S7054" s="24"/>
      <c r="T7054" s="24"/>
      <c r="U7054" s="24"/>
    </row>
    <row r="7055" spans="19:21">
      <c r="S7055" s="24"/>
      <c r="T7055" s="24"/>
      <c r="U7055" s="24"/>
    </row>
    <row r="7056" spans="19:21">
      <c r="S7056" s="24"/>
      <c r="T7056" s="24"/>
      <c r="U7056" s="24"/>
    </row>
    <row r="7057" spans="19:21">
      <c r="S7057" s="24"/>
      <c r="T7057" s="24"/>
      <c r="U7057" s="24"/>
    </row>
    <row r="7058" spans="19:21">
      <c r="S7058" s="24"/>
      <c r="T7058" s="24"/>
      <c r="U7058" s="24"/>
    </row>
    <row r="7059" spans="19:21">
      <c r="S7059" s="24"/>
      <c r="T7059" s="24"/>
      <c r="U7059" s="24"/>
    </row>
    <row r="7060" spans="19:21">
      <c r="S7060" s="24"/>
      <c r="T7060" s="24"/>
      <c r="U7060" s="24"/>
    </row>
    <row r="7061" spans="19:21">
      <c r="S7061" s="24"/>
      <c r="T7061" s="24"/>
      <c r="U7061" s="24"/>
    </row>
    <row r="7062" spans="19:21">
      <c r="S7062" s="24"/>
      <c r="T7062" s="24"/>
      <c r="U7062" s="24"/>
    </row>
    <row r="7063" spans="19:21">
      <c r="S7063" s="24"/>
      <c r="T7063" s="24"/>
      <c r="U7063" s="24"/>
    </row>
    <row r="7064" spans="19:21">
      <c r="S7064" s="24"/>
      <c r="T7064" s="24"/>
      <c r="U7064" s="24"/>
    </row>
    <row r="7065" spans="19:21">
      <c r="S7065" s="24"/>
      <c r="T7065" s="24"/>
      <c r="U7065" s="24"/>
    </row>
    <row r="7066" spans="19:21">
      <c r="S7066" s="24"/>
      <c r="T7066" s="24"/>
      <c r="U7066" s="24"/>
    </row>
    <row r="7067" spans="19:21">
      <c r="S7067" s="24"/>
      <c r="T7067" s="24"/>
      <c r="U7067" s="24"/>
    </row>
    <row r="7068" spans="19:21">
      <c r="S7068" s="24"/>
      <c r="T7068" s="24"/>
      <c r="U7068" s="24"/>
    </row>
    <row r="7069" spans="19:21">
      <c r="S7069" s="24"/>
      <c r="T7069" s="24"/>
      <c r="U7069" s="24"/>
    </row>
    <row r="7070" spans="19:21">
      <c r="S7070" s="24"/>
      <c r="T7070" s="24"/>
      <c r="U7070" s="24"/>
    </row>
    <row r="7071" spans="19:21">
      <c r="S7071" s="24"/>
      <c r="T7071" s="24"/>
      <c r="U7071" s="24"/>
    </row>
    <row r="7072" spans="19:21">
      <c r="S7072" s="24"/>
      <c r="T7072" s="24"/>
      <c r="U7072" s="24"/>
    </row>
    <row r="7073" spans="19:21">
      <c r="S7073" s="24"/>
      <c r="T7073" s="24"/>
      <c r="U7073" s="24"/>
    </row>
    <row r="7074" spans="19:21">
      <c r="S7074" s="24"/>
      <c r="T7074" s="24"/>
      <c r="U7074" s="24"/>
    </row>
    <row r="7075" spans="19:21">
      <c r="S7075" s="24"/>
      <c r="T7075" s="24"/>
      <c r="U7075" s="24"/>
    </row>
    <row r="7076" spans="19:21">
      <c r="S7076" s="24"/>
      <c r="T7076" s="24"/>
      <c r="U7076" s="24"/>
    </row>
    <row r="7077" spans="19:21">
      <c r="S7077" s="24"/>
      <c r="T7077" s="24"/>
      <c r="U7077" s="24"/>
    </row>
    <row r="7078" spans="19:21">
      <c r="S7078" s="24"/>
      <c r="T7078" s="24"/>
      <c r="U7078" s="24"/>
    </row>
    <row r="7079" spans="19:21">
      <c r="S7079" s="24"/>
      <c r="T7079" s="24"/>
      <c r="U7079" s="24"/>
    </row>
    <row r="7080" spans="19:21">
      <c r="S7080" s="24"/>
      <c r="T7080" s="24"/>
      <c r="U7080" s="24"/>
    </row>
    <row r="7081" spans="19:21">
      <c r="S7081" s="24"/>
      <c r="T7081" s="24"/>
      <c r="U7081" s="24"/>
    </row>
    <row r="7082" spans="19:21">
      <c r="S7082" s="24"/>
      <c r="T7082" s="24"/>
      <c r="U7082" s="24"/>
    </row>
    <row r="7083" spans="19:21">
      <c r="S7083" s="24"/>
      <c r="T7083" s="24"/>
      <c r="U7083" s="24"/>
    </row>
    <row r="7084" spans="19:21">
      <c r="S7084" s="24"/>
      <c r="T7084" s="24"/>
      <c r="U7084" s="24"/>
    </row>
    <row r="7085" spans="19:21">
      <c r="S7085" s="24"/>
      <c r="T7085" s="24"/>
      <c r="U7085" s="24"/>
    </row>
    <row r="7086" spans="19:21">
      <c r="S7086" s="24"/>
      <c r="T7086" s="24"/>
      <c r="U7086" s="24"/>
    </row>
    <row r="7087" spans="19:21">
      <c r="S7087" s="24"/>
      <c r="T7087" s="24"/>
      <c r="U7087" s="24"/>
    </row>
    <row r="7088" spans="19:21">
      <c r="S7088" s="24"/>
      <c r="T7088" s="24"/>
      <c r="U7088" s="24"/>
    </row>
    <row r="7089" spans="19:21">
      <c r="S7089" s="24"/>
      <c r="T7089" s="24"/>
      <c r="U7089" s="24"/>
    </row>
    <row r="7090" spans="19:21">
      <c r="S7090" s="24"/>
      <c r="T7090" s="24"/>
      <c r="U7090" s="24"/>
    </row>
    <row r="7091" spans="19:21">
      <c r="S7091" s="24"/>
      <c r="T7091" s="24"/>
      <c r="U7091" s="24"/>
    </row>
    <row r="7092" spans="19:21">
      <c r="S7092" s="24"/>
      <c r="T7092" s="24"/>
      <c r="U7092" s="24"/>
    </row>
    <row r="7093" spans="19:21">
      <c r="S7093" s="24"/>
      <c r="T7093" s="24"/>
      <c r="U7093" s="24"/>
    </row>
    <row r="7094" spans="19:21">
      <c r="S7094" s="24"/>
      <c r="T7094" s="24"/>
      <c r="U7094" s="24"/>
    </row>
    <row r="7095" spans="19:21">
      <c r="S7095" s="24"/>
      <c r="T7095" s="24"/>
      <c r="U7095" s="24"/>
    </row>
    <row r="7096" spans="19:21">
      <c r="S7096" s="24"/>
      <c r="T7096" s="24"/>
      <c r="U7096" s="24"/>
    </row>
    <row r="7097" spans="19:21">
      <c r="S7097" s="24"/>
      <c r="T7097" s="24"/>
      <c r="U7097" s="24"/>
    </row>
    <row r="7098" spans="19:21">
      <c r="S7098" s="24"/>
      <c r="T7098" s="24"/>
      <c r="U7098" s="24"/>
    </row>
    <row r="7099" spans="19:21">
      <c r="S7099" s="24"/>
      <c r="T7099" s="24"/>
      <c r="U7099" s="24"/>
    </row>
    <row r="7100" spans="19:21">
      <c r="S7100" s="24"/>
      <c r="T7100" s="24"/>
      <c r="U7100" s="24"/>
    </row>
    <row r="7101" spans="19:21">
      <c r="S7101" s="24"/>
      <c r="T7101" s="24"/>
      <c r="U7101" s="24"/>
    </row>
    <row r="7102" spans="19:21">
      <c r="S7102" s="24"/>
      <c r="T7102" s="24"/>
      <c r="U7102" s="24"/>
    </row>
    <row r="7103" spans="19:21">
      <c r="S7103" s="24"/>
      <c r="T7103" s="24"/>
      <c r="U7103" s="24"/>
    </row>
    <row r="7104" spans="19:21">
      <c r="S7104" s="24"/>
      <c r="T7104" s="24"/>
      <c r="U7104" s="24"/>
    </row>
    <row r="7105" spans="19:21">
      <c r="S7105" s="24"/>
      <c r="T7105" s="24"/>
      <c r="U7105" s="24"/>
    </row>
    <row r="7106" spans="19:21">
      <c r="S7106" s="24"/>
      <c r="T7106" s="24"/>
      <c r="U7106" s="24"/>
    </row>
    <row r="7107" spans="19:21">
      <c r="S7107" s="24"/>
      <c r="T7107" s="24"/>
      <c r="U7107" s="24"/>
    </row>
    <row r="7108" spans="19:21">
      <c r="S7108" s="24"/>
      <c r="T7108" s="24"/>
      <c r="U7108" s="24"/>
    </row>
    <row r="7109" spans="19:21">
      <c r="S7109" s="24"/>
      <c r="T7109" s="24"/>
      <c r="U7109" s="24"/>
    </row>
    <row r="7110" spans="19:21">
      <c r="S7110" s="24"/>
      <c r="T7110" s="24"/>
      <c r="U7110" s="24"/>
    </row>
    <row r="7111" spans="19:21">
      <c r="S7111" s="24"/>
      <c r="T7111" s="24"/>
      <c r="U7111" s="24"/>
    </row>
    <row r="7112" spans="19:21">
      <c r="S7112" s="24"/>
      <c r="T7112" s="24"/>
      <c r="U7112" s="24"/>
    </row>
    <row r="7113" spans="19:21">
      <c r="S7113" s="24"/>
      <c r="T7113" s="24"/>
      <c r="U7113" s="24"/>
    </row>
    <row r="7114" spans="19:21">
      <c r="S7114" s="24"/>
      <c r="T7114" s="24"/>
      <c r="U7114" s="24"/>
    </row>
    <row r="7115" spans="19:21">
      <c r="S7115" s="24"/>
      <c r="T7115" s="24"/>
      <c r="U7115" s="24"/>
    </row>
    <row r="7116" spans="19:21">
      <c r="S7116" s="24"/>
      <c r="T7116" s="24"/>
      <c r="U7116" s="24"/>
    </row>
    <row r="7117" spans="19:21">
      <c r="S7117" s="24"/>
      <c r="T7117" s="24"/>
      <c r="U7117" s="24"/>
    </row>
    <row r="7118" spans="19:21">
      <c r="S7118" s="24"/>
      <c r="T7118" s="24"/>
      <c r="U7118" s="24"/>
    </row>
    <row r="7119" spans="19:21">
      <c r="S7119" s="24"/>
      <c r="T7119" s="24"/>
      <c r="U7119" s="24"/>
    </row>
    <row r="7120" spans="19:21">
      <c r="S7120" s="24"/>
      <c r="T7120" s="24"/>
      <c r="U7120" s="24"/>
    </row>
    <row r="7121" spans="19:21">
      <c r="S7121" s="24"/>
      <c r="T7121" s="24"/>
      <c r="U7121" s="24"/>
    </row>
    <row r="7122" spans="19:21">
      <c r="S7122" s="24"/>
      <c r="T7122" s="24"/>
      <c r="U7122" s="24"/>
    </row>
    <row r="7123" spans="19:21">
      <c r="S7123" s="24"/>
      <c r="T7123" s="24"/>
      <c r="U7123" s="24"/>
    </row>
    <row r="7124" spans="19:21">
      <c r="S7124" s="24"/>
      <c r="T7124" s="24"/>
      <c r="U7124" s="24"/>
    </row>
    <row r="7125" spans="19:21">
      <c r="S7125" s="24"/>
      <c r="T7125" s="24"/>
      <c r="U7125" s="24"/>
    </row>
    <row r="7126" spans="19:21">
      <c r="S7126" s="24"/>
      <c r="T7126" s="24"/>
      <c r="U7126" s="24"/>
    </row>
    <row r="7127" spans="19:21">
      <c r="S7127" s="24"/>
      <c r="T7127" s="24"/>
      <c r="U7127" s="24"/>
    </row>
    <row r="7128" spans="19:21">
      <c r="S7128" s="24"/>
      <c r="T7128" s="24"/>
      <c r="U7128" s="24"/>
    </row>
    <row r="7129" spans="19:21">
      <c r="S7129" s="24"/>
      <c r="T7129" s="24"/>
      <c r="U7129" s="24"/>
    </row>
    <row r="7130" spans="19:21">
      <c r="S7130" s="24"/>
      <c r="T7130" s="24"/>
      <c r="U7130" s="24"/>
    </row>
    <row r="7131" spans="19:21">
      <c r="S7131" s="24"/>
      <c r="T7131" s="24"/>
      <c r="U7131" s="24"/>
    </row>
    <row r="7132" spans="19:21">
      <c r="S7132" s="24"/>
      <c r="T7132" s="24"/>
      <c r="U7132" s="24"/>
    </row>
    <row r="7133" spans="19:21">
      <c r="S7133" s="24"/>
      <c r="T7133" s="24"/>
      <c r="U7133" s="24"/>
    </row>
    <row r="7134" spans="19:21">
      <c r="S7134" s="24"/>
      <c r="T7134" s="24"/>
      <c r="U7134" s="24"/>
    </row>
    <row r="7135" spans="19:21">
      <c r="S7135" s="24"/>
      <c r="T7135" s="24"/>
      <c r="U7135" s="24"/>
    </row>
    <row r="7136" spans="19:21">
      <c r="S7136" s="24"/>
      <c r="T7136" s="24"/>
      <c r="U7136" s="24"/>
    </row>
    <row r="7137" spans="19:21">
      <c r="S7137" s="24"/>
      <c r="T7137" s="24"/>
      <c r="U7137" s="24"/>
    </row>
    <row r="7138" spans="19:21">
      <c r="S7138" s="24"/>
      <c r="T7138" s="24"/>
      <c r="U7138" s="24"/>
    </row>
    <row r="7139" spans="19:21">
      <c r="S7139" s="24"/>
      <c r="T7139" s="24"/>
      <c r="U7139" s="24"/>
    </row>
    <row r="7140" spans="19:21">
      <c r="S7140" s="24"/>
      <c r="T7140" s="24"/>
      <c r="U7140" s="24"/>
    </row>
    <row r="7141" spans="19:21">
      <c r="S7141" s="24"/>
      <c r="T7141" s="24"/>
      <c r="U7141" s="24"/>
    </row>
    <row r="7142" spans="19:21">
      <c r="S7142" s="24"/>
      <c r="T7142" s="24"/>
      <c r="U7142" s="24"/>
    </row>
    <row r="7143" spans="19:21">
      <c r="S7143" s="24"/>
      <c r="T7143" s="24"/>
      <c r="U7143" s="24"/>
    </row>
    <row r="7144" spans="19:21">
      <c r="S7144" s="24"/>
      <c r="T7144" s="24"/>
      <c r="U7144" s="24"/>
    </row>
    <row r="7145" spans="19:21">
      <c r="S7145" s="24"/>
      <c r="T7145" s="24"/>
      <c r="U7145" s="24"/>
    </row>
    <row r="7146" spans="19:21">
      <c r="S7146" s="24"/>
      <c r="T7146" s="24"/>
      <c r="U7146" s="24"/>
    </row>
    <row r="7147" spans="19:21">
      <c r="S7147" s="24"/>
      <c r="T7147" s="24"/>
      <c r="U7147" s="24"/>
    </row>
    <row r="7148" spans="19:21">
      <c r="S7148" s="24"/>
      <c r="T7148" s="24"/>
      <c r="U7148" s="24"/>
    </row>
    <row r="7149" spans="19:21">
      <c r="S7149" s="24"/>
      <c r="T7149" s="24"/>
      <c r="U7149" s="24"/>
    </row>
    <row r="7150" spans="19:21">
      <c r="S7150" s="24"/>
      <c r="T7150" s="24"/>
      <c r="U7150" s="24"/>
    </row>
    <row r="7151" spans="19:21">
      <c r="S7151" s="24"/>
      <c r="T7151" s="24"/>
      <c r="U7151" s="24"/>
    </row>
    <row r="7152" spans="19:21">
      <c r="S7152" s="24"/>
      <c r="T7152" s="24"/>
      <c r="U7152" s="24"/>
    </row>
    <row r="7153" spans="19:21">
      <c r="S7153" s="24"/>
      <c r="T7153" s="24"/>
      <c r="U7153" s="24"/>
    </row>
    <row r="7154" spans="19:21">
      <c r="S7154" s="24"/>
      <c r="T7154" s="24"/>
      <c r="U7154" s="24"/>
    </row>
    <row r="7155" spans="19:21">
      <c r="S7155" s="24"/>
      <c r="T7155" s="24"/>
      <c r="U7155" s="24"/>
    </row>
    <row r="7156" spans="19:21">
      <c r="S7156" s="24"/>
      <c r="T7156" s="24"/>
      <c r="U7156" s="24"/>
    </row>
    <row r="7157" spans="19:21">
      <c r="S7157" s="24"/>
      <c r="T7157" s="24"/>
      <c r="U7157" s="24"/>
    </row>
    <row r="7158" spans="19:21">
      <c r="S7158" s="24"/>
      <c r="T7158" s="24"/>
      <c r="U7158" s="24"/>
    </row>
    <row r="7159" spans="19:21">
      <c r="S7159" s="24"/>
      <c r="T7159" s="24"/>
      <c r="U7159" s="24"/>
    </row>
    <row r="7160" spans="19:21">
      <c r="S7160" s="24"/>
      <c r="T7160" s="24"/>
      <c r="U7160" s="24"/>
    </row>
    <row r="7161" spans="19:21">
      <c r="S7161" s="24"/>
      <c r="T7161" s="24"/>
      <c r="U7161" s="24"/>
    </row>
    <row r="7162" spans="19:21">
      <c r="S7162" s="24"/>
      <c r="T7162" s="24"/>
      <c r="U7162" s="24"/>
    </row>
    <row r="7163" spans="19:21">
      <c r="S7163" s="24"/>
      <c r="T7163" s="24"/>
      <c r="U7163" s="24"/>
    </row>
    <row r="7164" spans="19:21">
      <c r="S7164" s="24"/>
      <c r="T7164" s="24"/>
      <c r="U7164" s="24"/>
    </row>
    <row r="7165" spans="19:21">
      <c r="S7165" s="24"/>
      <c r="T7165" s="24"/>
      <c r="U7165" s="24"/>
    </row>
    <row r="7166" spans="19:21">
      <c r="S7166" s="24"/>
      <c r="T7166" s="24"/>
      <c r="U7166" s="24"/>
    </row>
    <row r="7167" spans="19:21">
      <c r="S7167" s="24"/>
      <c r="T7167" s="24"/>
      <c r="U7167" s="24"/>
    </row>
    <row r="7168" spans="19:21">
      <c r="S7168" s="24"/>
      <c r="T7168" s="24"/>
      <c r="U7168" s="24"/>
    </row>
    <row r="7169" spans="19:21">
      <c r="S7169" s="24"/>
      <c r="T7169" s="24"/>
      <c r="U7169" s="24"/>
    </row>
    <row r="7170" spans="19:21">
      <c r="S7170" s="24"/>
      <c r="T7170" s="24"/>
      <c r="U7170" s="24"/>
    </row>
    <row r="7171" spans="19:21">
      <c r="S7171" s="24"/>
      <c r="T7171" s="24"/>
      <c r="U7171" s="24"/>
    </row>
    <row r="7172" spans="19:21">
      <c r="S7172" s="24"/>
      <c r="T7172" s="24"/>
      <c r="U7172" s="24"/>
    </row>
    <row r="7173" spans="19:21">
      <c r="S7173" s="24"/>
      <c r="T7173" s="24"/>
      <c r="U7173" s="24"/>
    </row>
    <row r="7174" spans="19:21">
      <c r="S7174" s="24"/>
      <c r="T7174" s="24"/>
      <c r="U7174" s="24"/>
    </row>
    <row r="7175" spans="19:21">
      <c r="S7175" s="24"/>
      <c r="T7175" s="24"/>
      <c r="U7175" s="24"/>
    </row>
    <row r="7176" spans="19:21">
      <c r="S7176" s="24"/>
      <c r="T7176" s="24"/>
      <c r="U7176" s="24"/>
    </row>
    <row r="7177" spans="19:21">
      <c r="S7177" s="24"/>
      <c r="T7177" s="24"/>
      <c r="U7177" s="24"/>
    </row>
    <row r="7178" spans="19:21">
      <c r="S7178" s="24"/>
      <c r="T7178" s="24"/>
      <c r="U7178" s="24"/>
    </row>
    <row r="7179" spans="19:21">
      <c r="S7179" s="24"/>
      <c r="T7179" s="24"/>
      <c r="U7179" s="24"/>
    </row>
    <row r="7180" spans="19:21">
      <c r="S7180" s="24"/>
      <c r="T7180" s="24"/>
      <c r="U7180" s="24"/>
    </row>
    <row r="7181" spans="19:21">
      <c r="S7181" s="24"/>
      <c r="T7181" s="24"/>
      <c r="U7181" s="24"/>
    </row>
    <row r="7182" spans="19:21">
      <c r="S7182" s="24"/>
      <c r="T7182" s="24"/>
      <c r="U7182" s="24"/>
    </row>
    <row r="7183" spans="19:21">
      <c r="S7183" s="24"/>
      <c r="T7183" s="24"/>
      <c r="U7183" s="24"/>
    </row>
    <row r="7184" spans="19:21">
      <c r="S7184" s="24"/>
      <c r="T7184" s="24"/>
      <c r="U7184" s="24"/>
    </row>
    <row r="7185" spans="19:21">
      <c r="S7185" s="24"/>
      <c r="T7185" s="24"/>
      <c r="U7185" s="24"/>
    </row>
    <row r="7186" spans="19:21">
      <c r="S7186" s="24"/>
      <c r="T7186" s="24"/>
      <c r="U7186" s="24"/>
    </row>
    <row r="7187" spans="19:21">
      <c r="S7187" s="24"/>
      <c r="T7187" s="24"/>
      <c r="U7187" s="24"/>
    </row>
    <row r="7188" spans="19:21">
      <c r="S7188" s="24"/>
      <c r="T7188" s="24"/>
      <c r="U7188" s="24"/>
    </row>
    <row r="7189" spans="19:21">
      <c r="S7189" s="24"/>
      <c r="T7189" s="24"/>
      <c r="U7189" s="24"/>
    </row>
    <row r="7190" spans="19:21">
      <c r="S7190" s="24"/>
      <c r="T7190" s="24"/>
      <c r="U7190" s="24"/>
    </row>
    <row r="7191" spans="19:21">
      <c r="S7191" s="24"/>
      <c r="T7191" s="24"/>
      <c r="U7191" s="24"/>
    </row>
    <row r="7192" spans="19:21">
      <c r="S7192" s="24"/>
      <c r="T7192" s="24"/>
      <c r="U7192" s="24"/>
    </row>
    <row r="7193" spans="19:21">
      <c r="S7193" s="24"/>
      <c r="T7193" s="24"/>
      <c r="U7193" s="24"/>
    </row>
    <row r="7194" spans="19:21">
      <c r="S7194" s="24"/>
      <c r="T7194" s="24"/>
      <c r="U7194" s="24"/>
    </row>
    <row r="7195" spans="19:21">
      <c r="S7195" s="24"/>
      <c r="T7195" s="24"/>
      <c r="U7195" s="24"/>
    </row>
    <row r="7196" spans="19:21">
      <c r="S7196" s="24"/>
      <c r="T7196" s="24"/>
      <c r="U7196" s="24"/>
    </row>
    <row r="7197" spans="19:21">
      <c r="S7197" s="24"/>
      <c r="T7197" s="24"/>
      <c r="U7197" s="24"/>
    </row>
    <row r="7198" spans="19:21">
      <c r="S7198" s="24"/>
      <c r="T7198" s="24"/>
      <c r="U7198" s="24"/>
    </row>
    <row r="7199" spans="19:21">
      <c r="S7199" s="24"/>
      <c r="T7199" s="24"/>
      <c r="U7199" s="24"/>
    </row>
    <row r="7200" spans="19:21">
      <c r="S7200" s="24"/>
      <c r="T7200" s="24"/>
      <c r="U7200" s="24"/>
    </row>
    <row r="7201" spans="19:21">
      <c r="S7201" s="24"/>
      <c r="T7201" s="24"/>
      <c r="U7201" s="24"/>
    </row>
    <row r="7202" spans="19:21">
      <c r="S7202" s="24"/>
      <c r="T7202" s="24"/>
      <c r="U7202" s="24"/>
    </row>
    <row r="7203" spans="19:21">
      <c r="S7203" s="24"/>
      <c r="T7203" s="24"/>
      <c r="U7203" s="24"/>
    </row>
    <row r="7204" spans="19:21">
      <c r="S7204" s="24"/>
      <c r="T7204" s="24"/>
      <c r="U7204" s="24"/>
    </row>
    <row r="7205" spans="19:21">
      <c r="S7205" s="24"/>
      <c r="T7205" s="24"/>
      <c r="U7205" s="24"/>
    </row>
    <row r="7206" spans="19:21">
      <c r="S7206" s="24"/>
      <c r="T7206" s="24"/>
      <c r="U7206" s="24"/>
    </row>
    <row r="7207" spans="19:21">
      <c r="S7207" s="24"/>
      <c r="T7207" s="24"/>
      <c r="U7207" s="24"/>
    </row>
    <row r="7208" spans="19:21">
      <c r="S7208" s="24"/>
      <c r="T7208" s="24"/>
      <c r="U7208" s="24"/>
    </row>
    <row r="7209" spans="19:21">
      <c r="S7209" s="24"/>
      <c r="T7209" s="24"/>
      <c r="U7209" s="24"/>
    </row>
    <row r="7210" spans="19:21">
      <c r="S7210" s="24"/>
      <c r="T7210" s="24"/>
      <c r="U7210" s="24"/>
    </row>
    <row r="7211" spans="19:21">
      <c r="S7211" s="24"/>
      <c r="T7211" s="24"/>
      <c r="U7211" s="24"/>
    </row>
    <row r="7212" spans="19:21">
      <c r="S7212" s="24"/>
      <c r="T7212" s="24"/>
      <c r="U7212" s="24"/>
    </row>
    <row r="7213" spans="19:21">
      <c r="S7213" s="24"/>
      <c r="T7213" s="24"/>
      <c r="U7213" s="24"/>
    </row>
    <row r="7214" spans="19:21">
      <c r="S7214" s="24"/>
      <c r="T7214" s="24"/>
      <c r="U7214" s="24"/>
    </row>
    <row r="7215" spans="19:21">
      <c r="S7215" s="24"/>
      <c r="T7215" s="24"/>
      <c r="U7215" s="24"/>
    </row>
    <row r="7216" spans="19:21">
      <c r="S7216" s="24"/>
      <c r="T7216" s="24"/>
      <c r="U7216" s="24"/>
    </row>
    <row r="7217" spans="19:21">
      <c r="S7217" s="24"/>
      <c r="T7217" s="24"/>
      <c r="U7217" s="24"/>
    </row>
    <row r="7218" spans="19:21">
      <c r="S7218" s="24"/>
      <c r="T7218" s="24"/>
      <c r="U7218" s="24"/>
    </row>
    <row r="7219" spans="19:21">
      <c r="S7219" s="24"/>
      <c r="T7219" s="24"/>
      <c r="U7219" s="24"/>
    </row>
    <row r="7220" spans="19:21">
      <c r="S7220" s="24"/>
      <c r="T7220" s="24"/>
      <c r="U7220" s="24"/>
    </row>
    <row r="7221" spans="19:21">
      <c r="S7221" s="24"/>
      <c r="T7221" s="24"/>
      <c r="U7221" s="24"/>
    </row>
    <row r="7222" spans="19:21">
      <c r="S7222" s="24"/>
      <c r="T7222" s="24"/>
      <c r="U7222" s="24"/>
    </row>
    <row r="7223" spans="19:21">
      <c r="S7223" s="24"/>
      <c r="T7223" s="24"/>
      <c r="U7223" s="24"/>
    </row>
    <row r="7224" spans="19:21">
      <c r="S7224" s="24"/>
      <c r="T7224" s="24"/>
      <c r="U7224" s="24"/>
    </row>
    <row r="7225" spans="19:21">
      <c r="S7225" s="24"/>
      <c r="T7225" s="24"/>
      <c r="U7225" s="24"/>
    </row>
    <row r="7226" spans="19:21">
      <c r="S7226" s="24"/>
      <c r="T7226" s="24"/>
      <c r="U7226" s="24"/>
    </row>
    <row r="7227" spans="19:21">
      <c r="S7227" s="24"/>
      <c r="T7227" s="24"/>
      <c r="U7227" s="24"/>
    </row>
    <row r="7228" spans="19:21">
      <c r="S7228" s="24"/>
      <c r="T7228" s="24"/>
      <c r="U7228" s="24"/>
    </row>
    <row r="7229" spans="19:21">
      <c r="S7229" s="24"/>
      <c r="T7229" s="24"/>
      <c r="U7229" s="24"/>
    </row>
    <row r="7230" spans="19:21">
      <c r="S7230" s="24"/>
      <c r="T7230" s="24"/>
      <c r="U7230" s="24"/>
    </row>
    <row r="7231" spans="19:21">
      <c r="S7231" s="24"/>
      <c r="T7231" s="24"/>
      <c r="U7231" s="24"/>
    </row>
    <row r="7232" spans="19:21">
      <c r="S7232" s="24"/>
      <c r="T7232" s="24"/>
      <c r="U7232" s="24"/>
    </row>
    <row r="7233" spans="19:21">
      <c r="S7233" s="24"/>
      <c r="T7233" s="24"/>
      <c r="U7233" s="24"/>
    </row>
    <row r="7234" spans="19:21">
      <c r="S7234" s="24"/>
      <c r="T7234" s="24"/>
      <c r="U7234" s="24"/>
    </row>
    <row r="7235" spans="19:21">
      <c r="S7235" s="24"/>
      <c r="T7235" s="24"/>
      <c r="U7235" s="24"/>
    </row>
    <row r="7236" spans="19:21">
      <c r="S7236" s="24"/>
      <c r="T7236" s="24"/>
      <c r="U7236" s="24"/>
    </row>
    <row r="7237" spans="19:21">
      <c r="S7237" s="24"/>
      <c r="T7237" s="24"/>
      <c r="U7237" s="24"/>
    </row>
    <row r="7238" spans="19:21">
      <c r="S7238" s="24"/>
      <c r="T7238" s="24"/>
      <c r="U7238" s="24"/>
    </row>
    <row r="7239" spans="19:21">
      <c r="S7239" s="24"/>
      <c r="T7239" s="24"/>
      <c r="U7239" s="24"/>
    </row>
    <row r="7240" spans="19:21">
      <c r="S7240" s="24"/>
      <c r="T7240" s="24"/>
      <c r="U7240" s="24"/>
    </row>
    <row r="7241" spans="19:21">
      <c r="S7241" s="24"/>
      <c r="T7241" s="24"/>
      <c r="U7241" s="24"/>
    </row>
    <row r="7242" spans="19:21">
      <c r="S7242" s="24"/>
      <c r="T7242" s="24"/>
      <c r="U7242" s="24"/>
    </row>
    <row r="7243" spans="19:21">
      <c r="S7243" s="24"/>
      <c r="T7243" s="24"/>
      <c r="U7243" s="24"/>
    </row>
    <row r="7244" spans="19:21">
      <c r="S7244" s="24"/>
      <c r="T7244" s="24"/>
      <c r="U7244" s="24"/>
    </row>
    <row r="7245" spans="19:21">
      <c r="S7245" s="24"/>
      <c r="T7245" s="24"/>
      <c r="U7245" s="24"/>
    </row>
    <row r="7246" spans="19:21">
      <c r="S7246" s="24"/>
      <c r="T7246" s="24"/>
      <c r="U7246" s="24"/>
    </row>
    <row r="7247" spans="19:21">
      <c r="S7247" s="24"/>
      <c r="T7247" s="24"/>
      <c r="U7247" s="24"/>
    </row>
    <row r="7248" spans="19:21">
      <c r="S7248" s="24"/>
      <c r="T7248" s="24"/>
      <c r="U7248" s="24"/>
    </row>
    <row r="7249" spans="19:21">
      <c r="S7249" s="24"/>
      <c r="T7249" s="24"/>
      <c r="U7249" s="24"/>
    </row>
    <row r="7250" spans="19:21">
      <c r="S7250" s="24"/>
      <c r="T7250" s="24"/>
      <c r="U7250" s="24"/>
    </row>
    <row r="7251" spans="19:21">
      <c r="S7251" s="24"/>
      <c r="T7251" s="24"/>
      <c r="U7251" s="24"/>
    </row>
    <row r="7252" spans="19:21">
      <c r="S7252" s="24"/>
      <c r="T7252" s="24"/>
      <c r="U7252" s="24"/>
    </row>
    <row r="7253" spans="19:21">
      <c r="S7253" s="24"/>
      <c r="T7253" s="24"/>
      <c r="U7253" s="24"/>
    </row>
    <row r="7254" spans="19:21">
      <c r="S7254" s="24"/>
      <c r="T7254" s="24"/>
      <c r="U7254" s="24"/>
    </row>
    <row r="7255" spans="19:21">
      <c r="S7255" s="24"/>
      <c r="T7255" s="24"/>
      <c r="U7255" s="24"/>
    </row>
    <row r="7256" spans="19:21">
      <c r="S7256" s="24"/>
      <c r="T7256" s="24"/>
      <c r="U7256" s="24"/>
    </row>
    <row r="7257" spans="19:21">
      <c r="S7257" s="24"/>
      <c r="T7257" s="24"/>
      <c r="U7257" s="24"/>
    </row>
    <row r="7258" spans="19:21">
      <c r="S7258" s="24"/>
      <c r="T7258" s="24"/>
      <c r="U7258" s="24"/>
    </row>
    <row r="7259" spans="19:21">
      <c r="S7259" s="24"/>
      <c r="T7259" s="24"/>
      <c r="U7259" s="24"/>
    </row>
    <row r="7260" spans="19:21">
      <c r="S7260" s="24"/>
      <c r="T7260" s="24"/>
      <c r="U7260" s="24"/>
    </row>
    <row r="7261" spans="19:21">
      <c r="S7261" s="24"/>
      <c r="T7261" s="24"/>
      <c r="U7261" s="24"/>
    </row>
    <row r="7262" spans="19:21">
      <c r="S7262" s="24"/>
      <c r="T7262" s="24"/>
      <c r="U7262" s="24"/>
    </row>
    <row r="7263" spans="19:21">
      <c r="S7263" s="24"/>
      <c r="T7263" s="24"/>
      <c r="U7263" s="24"/>
    </row>
    <row r="7264" spans="19:21">
      <c r="S7264" s="24"/>
      <c r="T7264" s="24"/>
      <c r="U7264" s="24"/>
    </row>
    <row r="7265" spans="19:21">
      <c r="S7265" s="24"/>
      <c r="T7265" s="24"/>
      <c r="U7265" s="24"/>
    </row>
    <row r="7266" spans="19:21">
      <c r="S7266" s="24"/>
      <c r="T7266" s="24"/>
      <c r="U7266" s="24"/>
    </row>
    <row r="7267" spans="19:21">
      <c r="S7267" s="24"/>
      <c r="T7267" s="24"/>
      <c r="U7267" s="24"/>
    </row>
    <row r="7268" spans="19:21">
      <c r="S7268" s="24"/>
      <c r="T7268" s="24"/>
      <c r="U7268" s="24"/>
    </row>
    <row r="7269" spans="19:21">
      <c r="S7269" s="24"/>
      <c r="T7269" s="24"/>
      <c r="U7269" s="24"/>
    </row>
    <row r="7270" spans="19:21">
      <c r="S7270" s="24"/>
      <c r="T7270" s="24"/>
      <c r="U7270" s="24"/>
    </row>
    <row r="7271" spans="19:21">
      <c r="S7271" s="24"/>
      <c r="T7271" s="24"/>
      <c r="U7271" s="24"/>
    </row>
    <row r="7272" spans="19:21">
      <c r="S7272" s="24"/>
      <c r="T7272" s="24"/>
      <c r="U7272" s="24"/>
    </row>
    <row r="7273" spans="19:21">
      <c r="S7273" s="24"/>
      <c r="T7273" s="24"/>
      <c r="U7273" s="24"/>
    </row>
    <row r="7274" spans="19:21">
      <c r="S7274" s="24"/>
      <c r="T7274" s="24"/>
      <c r="U7274" s="24"/>
    </row>
    <row r="7275" spans="19:21">
      <c r="S7275" s="24"/>
      <c r="T7275" s="24"/>
      <c r="U7275" s="24"/>
    </row>
    <row r="7276" spans="19:21">
      <c r="S7276" s="24"/>
      <c r="T7276" s="24"/>
      <c r="U7276" s="24"/>
    </row>
    <row r="7277" spans="19:21">
      <c r="S7277" s="24"/>
      <c r="T7277" s="24"/>
      <c r="U7277" s="24"/>
    </row>
    <row r="7278" spans="19:21">
      <c r="S7278" s="24"/>
      <c r="T7278" s="24"/>
      <c r="U7278" s="24"/>
    </row>
    <row r="7279" spans="19:21">
      <c r="S7279" s="24"/>
      <c r="T7279" s="24"/>
      <c r="U7279" s="24"/>
    </row>
    <row r="7280" spans="19:21">
      <c r="S7280" s="24"/>
      <c r="T7280" s="24"/>
      <c r="U7280" s="24"/>
    </row>
    <row r="7281" spans="19:21">
      <c r="S7281" s="24"/>
      <c r="T7281" s="24"/>
      <c r="U7281" s="24"/>
    </row>
    <row r="7282" spans="19:21">
      <c r="S7282" s="24"/>
      <c r="T7282" s="24"/>
      <c r="U7282" s="24"/>
    </row>
    <row r="7283" spans="19:21">
      <c r="S7283" s="24"/>
      <c r="T7283" s="24"/>
      <c r="U7283" s="24"/>
    </row>
    <row r="7284" spans="19:21">
      <c r="S7284" s="24"/>
      <c r="T7284" s="24"/>
      <c r="U7284" s="24"/>
    </row>
    <row r="7285" spans="19:21">
      <c r="S7285" s="24"/>
      <c r="T7285" s="24"/>
      <c r="U7285" s="24"/>
    </row>
    <row r="7286" spans="19:21">
      <c r="S7286" s="24"/>
      <c r="T7286" s="24"/>
      <c r="U7286" s="24"/>
    </row>
    <row r="7287" spans="19:21">
      <c r="S7287" s="24"/>
      <c r="T7287" s="24"/>
      <c r="U7287" s="24"/>
    </row>
    <row r="7288" spans="19:21">
      <c r="S7288" s="24"/>
      <c r="T7288" s="24"/>
      <c r="U7288" s="24"/>
    </row>
    <row r="7289" spans="19:21">
      <c r="S7289" s="24"/>
      <c r="T7289" s="24"/>
      <c r="U7289" s="24"/>
    </row>
    <row r="7290" spans="19:21">
      <c r="S7290" s="24"/>
      <c r="T7290" s="24"/>
      <c r="U7290" s="24"/>
    </row>
    <row r="7291" spans="19:21">
      <c r="S7291" s="24"/>
      <c r="T7291" s="24"/>
      <c r="U7291" s="24"/>
    </row>
    <row r="7292" spans="19:21">
      <c r="S7292" s="24"/>
      <c r="T7292" s="24"/>
      <c r="U7292" s="24"/>
    </row>
    <row r="7293" spans="19:21">
      <c r="S7293" s="24"/>
      <c r="T7293" s="24"/>
      <c r="U7293" s="24"/>
    </row>
    <row r="7294" spans="19:21">
      <c r="S7294" s="24"/>
      <c r="T7294" s="24"/>
      <c r="U7294" s="24"/>
    </row>
    <row r="7295" spans="19:21">
      <c r="S7295" s="24"/>
      <c r="T7295" s="24"/>
      <c r="U7295" s="24"/>
    </row>
    <row r="7296" spans="19:21">
      <c r="S7296" s="24"/>
      <c r="T7296" s="24"/>
      <c r="U7296" s="24"/>
    </row>
    <row r="7297" spans="19:21">
      <c r="S7297" s="24"/>
      <c r="T7297" s="24"/>
      <c r="U7297" s="24"/>
    </row>
    <row r="7298" spans="19:21">
      <c r="S7298" s="24"/>
      <c r="T7298" s="24"/>
      <c r="U7298" s="24"/>
    </row>
    <row r="7299" spans="19:21">
      <c r="S7299" s="24"/>
      <c r="T7299" s="24"/>
      <c r="U7299" s="24"/>
    </row>
    <row r="7300" spans="19:21">
      <c r="S7300" s="24"/>
      <c r="T7300" s="24"/>
      <c r="U7300" s="24"/>
    </row>
    <row r="7301" spans="19:21">
      <c r="S7301" s="24"/>
      <c r="T7301" s="24"/>
      <c r="U7301" s="24"/>
    </row>
    <row r="7302" spans="19:21">
      <c r="S7302" s="24"/>
      <c r="T7302" s="24"/>
      <c r="U7302" s="24"/>
    </row>
    <row r="7303" spans="19:21">
      <c r="S7303" s="24"/>
      <c r="T7303" s="24"/>
      <c r="U7303" s="24"/>
    </row>
    <row r="7304" spans="19:21">
      <c r="S7304" s="24"/>
      <c r="T7304" s="24"/>
      <c r="U7304" s="24"/>
    </row>
    <row r="7305" spans="19:21">
      <c r="S7305" s="24"/>
      <c r="T7305" s="24"/>
      <c r="U7305" s="24"/>
    </row>
    <row r="7306" spans="19:21">
      <c r="S7306" s="24"/>
      <c r="T7306" s="24"/>
      <c r="U7306" s="24"/>
    </row>
    <row r="7307" spans="19:21">
      <c r="S7307" s="24"/>
      <c r="T7307" s="24"/>
      <c r="U7307" s="24"/>
    </row>
    <row r="7308" spans="19:21">
      <c r="S7308" s="24"/>
      <c r="T7308" s="24"/>
      <c r="U7308" s="24"/>
    </row>
    <row r="7309" spans="19:21">
      <c r="S7309" s="24"/>
      <c r="T7309" s="24"/>
      <c r="U7309" s="24"/>
    </row>
    <row r="7310" spans="19:21">
      <c r="S7310" s="24"/>
      <c r="T7310" s="24"/>
      <c r="U7310" s="24"/>
    </row>
    <row r="7311" spans="19:21">
      <c r="S7311" s="24"/>
      <c r="T7311" s="24"/>
      <c r="U7311" s="24"/>
    </row>
    <row r="7312" spans="19:21">
      <c r="S7312" s="24"/>
      <c r="T7312" s="24"/>
      <c r="U7312" s="24"/>
    </row>
    <row r="7313" spans="19:21">
      <c r="S7313" s="24"/>
      <c r="T7313" s="24"/>
      <c r="U7313" s="24"/>
    </row>
    <row r="7314" spans="19:21">
      <c r="S7314" s="24"/>
      <c r="T7314" s="24"/>
      <c r="U7314" s="24"/>
    </row>
    <row r="7315" spans="19:21">
      <c r="S7315" s="24"/>
      <c r="T7315" s="24"/>
      <c r="U7315" s="24"/>
    </row>
    <row r="7316" spans="19:21">
      <c r="S7316" s="24"/>
      <c r="T7316" s="24"/>
      <c r="U7316" s="24"/>
    </row>
    <row r="7317" spans="19:21">
      <c r="S7317" s="24"/>
      <c r="T7317" s="24"/>
      <c r="U7317" s="24"/>
    </row>
    <row r="7318" spans="19:21">
      <c r="S7318" s="24"/>
      <c r="T7318" s="24"/>
      <c r="U7318" s="24"/>
    </row>
    <row r="7319" spans="19:21">
      <c r="S7319" s="24"/>
      <c r="T7319" s="24"/>
      <c r="U7319" s="24"/>
    </row>
    <row r="7320" spans="19:21">
      <c r="S7320" s="24"/>
      <c r="T7320" s="24"/>
      <c r="U7320" s="24"/>
    </row>
    <row r="7321" spans="19:21">
      <c r="S7321" s="24"/>
      <c r="T7321" s="24"/>
      <c r="U7321" s="24"/>
    </row>
    <row r="7322" spans="19:21">
      <c r="S7322" s="24"/>
      <c r="T7322" s="24"/>
      <c r="U7322" s="24"/>
    </row>
    <row r="7323" spans="19:21">
      <c r="S7323" s="24"/>
      <c r="T7323" s="24"/>
      <c r="U7323" s="24"/>
    </row>
    <row r="7324" spans="19:21">
      <c r="S7324" s="24"/>
      <c r="T7324" s="24"/>
      <c r="U7324" s="24"/>
    </row>
    <row r="7325" spans="19:21">
      <c r="S7325" s="24"/>
      <c r="T7325" s="24"/>
      <c r="U7325" s="24"/>
    </row>
    <row r="7326" spans="19:21">
      <c r="S7326" s="24"/>
      <c r="T7326" s="24"/>
      <c r="U7326" s="24"/>
    </row>
    <row r="7327" spans="19:21">
      <c r="S7327" s="24"/>
      <c r="T7327" s="24"/>
      <c r="U7327" s="24"/>
    </row>
    <row r="7328" spans="19:21">
      <c r="S7328" s="24"/>
      <c r="T7328" s="24"/>
      <c r="U7328" s="24"/>
    </row>
    <row r="7329" spans="19:21">
      <c r="S7329" s="24"/>
      <c r="T7329" s="24"/>
      <c r="U7329" s="24"/>
    </row>
    <row r="7330" spans="19:21">
      <c r="S7330" s="24"/>
      <c r="T7330" s="24"/>
      <c r="U7330" s="24"/>
    </row>
    <row r="7331" spans="19:21">
      <c r="S7331" s="24"/>
      <c r="T7331" s="24"/>
      <c r="U7331" s="24"/>
    </row>
    <row r="7332" spans="19:21">
      <c r="S7332" s="24"/>
      <c r="T7332" s="24"/>
      <c r="U7332" s="24"/>
    </row>
    <row r="7333" spans="19:21">
      <c r="S7333" s="24"/>
      <c r="T7333" s="24"/>
      <c r="U7333" s="24"/>
    </row>
    <row r="7334" spans="19:21">
      <c r="S7334" s="24"/>
      <c r="T7334" s="24"/>
      <c r="U7334" s="24"/>
    </row>
    <row r="7335" spans="19:21">
      <c r="S7335" s="24"/>
      <c r="T7335" s="24"/>
      <c r="U7335" s="24"/>
    </row>
    <row r="7336" spans="19:21">
      <c r="S7336" s="24"/>
      <c r="T7336" s="24"/>
      <c r="U7336" s="24"/>
    </row>
    <row r="7337" spans="19:21">
      <c r="S7337" s="24"/>
      <c r="T7337" s="24"/>
      <c r="U7337" s="24"/>
    </row>
    <row r="7338" spans="19:21">
      <c r="S7338" s="24"/>
      <c r="T7338" s="24"/>
      <c r="U7338" s="24"/>
    </row>
    <row r="7339" spans="19:21">
      <c r="S7339" s="24"/>
      <c r="T7339" s="24"/>
      <c r="U7339" s="24"/>
    </row>
    <row r="7340" spans="19:21">
      <c r="S7340" s="24"/>
      <c r="T7340" s="24"/>
      <c r="U7340" s="24"/>
    </row>
    <row r="7341" spans="19:21">
      <c r="S7341" s="24"/>
      <c r="T7341" s="24"/>
      <c r="U7341" s="24"/>
    </row>
    <row r="7342" spans="19:21">
      <c r="S7342" s="24"/>
      <c r="T7342" s="24"/>
      <c r="U7342" s="24"/>
    </row>
    <row r="7343" spans="19:21">
      <c r="S7343" s="24"/>
      <c r="T7343" s="24"/>
      <c r="U7343" s="24"/>
    </row>
    <row r="7344" spans="19:21">
      <c r="S7344" s="24"/>
      <c r="T7344" s="24"/>
      <c r="U7344" s="24"/>
    </row>
    <row r="7345" spans="19:21">
      <c r="S7345" s="24"/>
      <c r="T7345" s="24"/>
      <c r="U7345" s="24"/>
    </row>
    <row r="7346" spans="19:21">
      <c r="S7346" s="24"/>
      <c r="T7346" s="24"/>
      <c r="U7346" s="24"/>
    </row>
    <row r="7347" spans="19:21">
      <c r="S7347" s="24"/>
      <c r="T7347" s="24"/>
      <c r="U7347" s="24"/>
    </row>
    <row r="7348" spans="19:21">
      <c r="S7348" s="24"/>
      <c r="T7348" s="24"/>
      <c r="U7348" s="24"/>
    </row>
    <row r="7349" spans="19:21">
      <c r="S7349" s="24"/>
      <c r="T7349" s="24"/>
      <c r="U7349" s="24"/>
    </row>
    <row r="7350" spans="19:21">
      <c r="S7350" s="24"/>
      <c r="T7350" s="24"/>
      <c r="U7350" s="24"/>
    </row>
    <row r="7351" spans="19:21">
      <c r="S7351" s="24"/>
      <c r="T7351" s="24"/>
      <c r="U7351" s="24"/>
    </row>
    <row r="7352" spans="19:21">
      <c r="S7352" s="24"/>
      <c r="T7352" s="24"/>
      <c r="U7352" s="24"/>
    </row>
    <row r="7353" spans="19:21">
      <c r="S7353" s="24"/>
      <c r="T7353" s="24"/>
      <c r="U7353" s="24"/>
    </row>
    <row r="7354" spans="19:21">
      <c r="S7354" s="24"/>
      <c r="T7354" s="24"/>
      <c r="U7354" s="24"/>
    </row>
    <row r="7355" spans="19:21">
      <c r="S7355" s="24"/>
      <c r="T7355" s="24"/>
      <c r="U7355" s="24"/>
    </row>
    <row r="7356" spans="19:21">
      <c r="S7356" s="24"/>
      <c r="T7356" s="24"/>
      <c r="U7356" s="24"/>
    </row>
    <row r="7357" spans="19:21">
      <c r="S7357" s="24"/>
      <c r="T7357" s="24"/>
      <c r="U7357" s="24"/>
    </row>
    <row r="7358" spans="19:21">
      <c r="S7358" s="24"/>
      <c r="T7358" s="24"/>
      <c r="U7358" s="24"/>
    </row>
    <row r="7359" spans="19:21">
      <c r="S7359" s="24"/>
      <c r="T7359" s="24"/>
      <c r="U7359" s="24"/>
    </row>
    <row r="7360" spans="19:21">
      <c r="S7360" s="24"/>
      <c r="T7360" s="24"/>
      <c r="U7360" s="24"/>
    </row>
    <row r="7361" spans="19:21">
      <c r="S7361" s="24"/>
      <c r="T7361" s="24"/>
      <c r="U7361" s="24"/>
    </row>
    <row r="7362" spans="19:21">
      <c r="S7362" s="24"/>
      <c r="T7362" s="24"/>
      <c r="U7362" s="24"/>
    </row>
    <row r="7363" spans="19:21">
      <c r="S7363" s="24"/>
      <c r="T7363" s="24"/>
      <c r="U7363" s="24"/>
    </row>
    <row r="7364" spans="19:21">
      <c r="S7364" s="24"/>
      <c r="T7364" s="24"/>
      <c r="U7364" s="24"/>
    </row>
    <row r="7365" spans="19:21">
      <c r="S7365" s="24"/>
      <c r="T7365" s="24"/>
      <c r="U7365" s="24"/>
    </row>
    <row r="7366" spans="19:21">
      <c r="S7366" s="24"/>
      <c r="T7366" s="24"/>
      <c r="U7366" s="24"/>
    </row>
    <row r="7367" spans="19:21">
      <c r="S7367" s="24"/>
      <c r="T7367" s="24"/>
      <c r="U7367" s="24"/>
    </row>
    <row r="7368" spans="19:21">
      <c r="S7368" s="24"/>
      <c r="T7368" s="24"/>
      <c r="U7368" s="24"/>
    </row>
    <row r="7369" spans="19:21">
      <c r="S7369" s="24"/>
      <c r="T7369" s="24"/>
      <c r="U7369" s="24"/>
    </row>
    <row r="7370" spans="19:21">
      <c r="S7370" s="24"/>
      <c r="T7370" s="24"/>
      <c r="U7370" s="24"/>
    </row>
    <row r="7371" spans="19:21">
      <c r="S7371" s="24"/>
      <c r="T7371" s="24"/>
      <c r="U7371" s="24"/>
    </row>
    <row r="7372" spans="19:21">
      <c r="S7372" s="24"/>
      <c r="T7372" s="24"/>
      <c r="U7372" s="24"/>
    </row>
    <row r="7373" spans="19:21">
      <c r="S7373" s="24"/>
      <c r="T7373" s="24"/>
      <c r="U7373" s="24"/>
    </row>
    <row r="7374" spans="19:21">
      <c r="S7374" s="24"/>
      <c r="T7374" s="24"/>
      <c r="U7374" s="24"/>
    </row>
    <row r="7375" spans="19:21">
      <c r="S7375" s="24"/>
      <c r="T7375" s="24"/>
      <c r="U7375" s="24"/>
    </row>
    <row r="7376" spans="19:21">
      <c r="S7376" s="24"/>
      <c r="T7376" s="24"/>
      <c r="U7376" s="24"/>
    </row>
    <row r="7377" spans="19:21">
      <c r="S7377" s="24"/>
      <c r="T7377" s="24"/>
      <c r="U7377" s="24"/>
    </row>
    <row r="7378" spans="19:21">
      <c r="S7378" s="24"/>
      <c r="T7378" s="24"/>
      <c r="U7378" s="24"/>
    </row>
    <row r="7379" spans="19:21">
      <c r="S7379" s="24"/>
      <c r="T7379" s="24"/>
      <c r="U7379" s="24"/>
    </row>
    <row r="7380" spans="19:21">
      <c r="S7380" s="24"/>
      <c r="T7380" s="24"/>
      <c r="U7380" s="24"/>
    </row>
    <row r="7381" spans="19:21">
      <c r="S7381" s="24"/>
      <c r="T7381" s="24"/>
      <c r="U7381" s="24"/>
    </row>
    <row r="7382" spans="19:21">
      <c r="S7382" s="24"/>
      <c r="T7382" s="24"/>
      <c r="U7382" s="24"/>
    </row>
    <row r="7383" spans="19:21">
      <c r="S7383" s="24"/>
      <c r="T7383" s="24"/>
      <c r="U7383" s="24"/>
    </row>
    <row r="7384" spans="19:21">
      <c r="S7384" s="24"/>
      <c r="T7384" s="24"/>
      <c r="U7384" s="24"/>
    </row>
    <row r="7385" spans="19:21">
      <c r="S7385" s="24"/>
      <c r="T7385" s="24"/>
      <c r="U7385" s="24"/>
    </row>
    <row r="7386" spans="19:21">
      <c r="S7386" s="24"/>
      <c r="T7386" s="24"/>
      <c r="U7386" s="24"/>
    </row>
    <row r="7387" spans="19:21">
      <c r="S7387" s="24"/>
      <c r="T7387" s="24"/>
      <c r="U7387" s="24"/>
    </row>
    <row r="7388" spans="19:21">
      <c r="S7388" s="24"/>
      <c r="T7388" s="24"/>
      <c r="U7388" s="24"/>
    </row>
    <row r="7389" spans="19:21">
      <c r="S7389" s="24"/>
      <c r="T7389" s="24"/>
      <c r="U7389" s="24"/>
    </row>
    <row r="7390" spans="19:21">
      <c r="S7390" s="24"/>
      <c r="T7390" s="24"/>
      <c r="U7390" s="24"/>
    </row>
    <row r="7391" spans="19:21">
      <c r="S7391" s="24"/>
      <c r="T7391" s="24"/>
      <c r="U7391" s="24"/>
    </row>
    <row r="7392" spans="19:21">
      <c r="S7392" s="24"/>
      <c r="T7392" s="24"/>
      <c r="U7392" s="24"/>
    </row>
    <row r="7393" spans="19:21">
      <c r="S7393" s="24"/>
      <c r="T7393" s="24"/>
      <c r="U7393" s="24"/>
    </row>
    <row r="7394" spans="19:21">
      <c r="S7394" s="24"/>
      <c r="T7394" s="24"/>
      <c r="U7394" s="24"/>
    </row>
    <row r="7395" spans="19:21">
      <c r="S7395" s="24"/>
      <c r="T7395" s="24"/>
      <c r="U7395" s="24"/>
    </row>
    <row r="7396" spans="19:21">
      <c r="S7396" s="24"/>
      <c r="T7396" s="24"/>
      <c r="U7396" s="24"/>
    </row>
    <row r="7397" spans="19:21">
      <c r="S7397" s="24"/>
      <c r="T7397" s="24"/>
      <c r="U7397" s="24"/>
    </row>
    <row r="7398" spans="19:21">
      <c r="S7398" s="24"/>
      <c r="T7398" s="24"/>
      <c r="U7398" s="24"/>
    </row>
    <row r="7399" spans="19:21">
      <c r="S7399" s="24"/>
      <c r="T7399" s="24"/>
      <c r="U7399" s="24"/>
    </row>
    <row r="7400" spans="19:21">
      <c r="S7400" s="24"/>
      <c r="T7400" s="24"/>
      <c r="U7400" s="24"/>
    </row>
    <row r="7401" spans="19:21">
      <c r="S7401" s="24"/>
      <c r="T7401" s="24"/>
      <c r="U7401" s="24"/>
    </row>
    <row r="7402" spans="19:21">
      <c r="S7402" s="24"/>
      <c r="T7402" s="24"/>
      <c r="U7402" s="24"/>
    </row>
    <row r="7403" spans="19:21">
      <c r="S7403" s="24"/>
      <c r="T7403" s="24"/>
      <c r="U7403" s="24"/>
    </row>
    <row r="7404" spans="19:21">
      <c r="S7404" s="24"/>
      <c r="T7404" s="24"/>
      <c r="U7404" s="24"/>
    </row>
    <row r="7405" spans="19:21">
      <c r="S7405" s="24"/>
      <c r="T7405" s="24"/>
      <c r="U7405" s="24"/>
    </row>
    <row r="7406" spans="19:21">
      <c r="S7406" s="24"/>
      <c r="T7406" s="24"/>
      <c r="U7406" s="24"/>
    </row>
    <row r="7407" spans="19:21">
      <c r="S7407" s="24"/>
      <c r="T7407" s="24"/>
      <c r="U7407" s="24"/>
    </row>
    <row r="7408" spans="19:21">
      <c r="S7408" s="24"/>
      <c r="T7408" s="24"/>
      <c r="U7408" s="24"/>
    </row>
    <row r="7409" spans="19:21">
      <c r="S7409" s="24"/>
      <c r="T7409" s="24"/>
      <c r="U7409" s="24"/>
    </row>
    <row r="7410" spans="19:21">
      <c r="S7410" s="24"/>
      <c r="T7410" s="24"/>
      <c r="U7410" s="24"/>
    </row>
    <row r="7411" spans="19:21">
      <c r="S7411" s="24"/>
      <c r="T7411" s="24"/>
      <c r="U7411" s="24"/>
    </row>
    <row r="7412" spans="19:21">
      <c r="S7412" s="24"/>
      <c r="T7412" s="24"/>
      <c r="U7412" s="24"/>
    </row>
    <row r="7413" spans="19:21">
      <c r="S7413" s="24"/>
      <c r="T7413" s="24"/>
      <c r="U7413" s="24"/>
    </row>
    <row r="7414" spans="19:21">
      <c r="S7414" s="24"/>
      <c r="T7414" s="24"/>
      <c r="U7414" s="24"/>
    </row>
    <row r="7415" spans="19:21">
      <c r="S7415" s="24"/>
      <c r="T7415" s="24"/>
      <c r="U7415" s="24"/>
    </row>
    <row r="7416" spans="19:21">
      <c r="S7416" s="24"/>
      <c r="T7416" s="24"/>
      <c r="U7416" s="24"/>
    </row>
    <row r="7417" spans="19:21">
      <c r="S7417" s="24"/>
      <c r="T7417" s="24"/>
      <c r="U7417" s="24"/>
    </row>
    <row r="7418" spans="19:21">
      <c r="S7418" s="24"/>
      <c r="T7418" s="24"/>
      <c r="U7418" s="24"/>
    </row>
    <row r="7419" spans="19:21">
      <c r="S7419" s="24"/>
      <c r="T7419" s="24"/>
      <c r="U7419" s="24"/>
    </row>
    <row r="7420" spans="19:21">
      <c r="S7420" s="24"/>
      <c r="T7420" s="24"/>
      <c r="U7420" s="24"/>
    </row>
    <row r="7421" spans="19:21">
      <c r="S7421" s="24"/>
      <c r="T7421" s="24"/>
      <c r="U7421" s="24"/>
    </row>
    <row r="7422" spans="19:21">
      <c r="S7422" s="24"/>
      <c r="T7422" s="24"/>
      <c r="U7422" s="24"/>
    </row>
    <row r="7423" spans="19:21">
      <c r="S7423" s="24"/>
      <c r="T7423" s="24"/>
      <c r="U7423" s="24"/>
    </row>
    <row r="7424" spans="19:21">
      <c r="S7424" s="24"/>
      <c r="T7424" s="24"/>
      <c r="U7424" s="24"/>
    </row>
    <row r="7425" spans="19:21">
      <c r="S7425" s="24"/>
      <c r="T7425" s="24"/>
      <c r="U7425" s="24"/>
    </row>
    <row r="7426" spans="19:21">
      <c r="S7426" s="24"/>
      <c r="T7426" s="24"/>
      <c r="U7426" s="24"/>
    </row>
    <row r="7427" spans="19:21">
      <c r="S7427" s="24"/>
      <c r="T7427" s="24"/>
      <c r="U7427" s="24"/>
    </row>
    <row r="7428" spans="19:21">
      <c r="S7428" s="24"/>
      <c r="T7428" s="24"/>
      <c r="U7428" s="24"/>
    </row>
    <row r="7429" spans="19:21">
      <c r="S7429" s="24"/>
      <c r="T7429" s="24"/>
      <c r="U7429" s="24"/>
    </row>
    <row r="7430" spans="19:21">
      <c r="S7430" s="24"/>
      <c r="T7430" s="24"/>
      <c r="U7430" s="24"/>
    </row>
    <row r="7431" spans="19:21">
      <c r="S7431" s="24"/>
      <c r="T7431" s="24"/>
      <c r="U7431" s="24"/>
    </row>
    <row r="7432" spans="19:21">
      <c r="S7432" s="24"/>
      <c r="T7432" s="24"/>
      <c r="U7432" s="24"/>
    </row>
    <row r="7433" spans="19:21">
      <c r="S7433" s="24"/>
      <c r="T7433" s="24"/>
      <c r="U7433" s="24"/>
    </row>
    <row r="7434" spans="19:21">
      <c r="S7434" s="24"/>
      <c r="T7434" s="24"/>
      <c r="U7434" s="24"/>
    </row>
    <row r="7435" spans="19:21">
      <c r="S7435" s="24"/>
      <c r="T7435" s="24"/>
      <c r="U7435" s="24"/>
    </row>
    <row r="7436" spans="19:21">
      <c r="S7436" s="24"/>
      <c r="T7436" s="24"/>
      <c r="U7436" s="24"/>
    </row>
    <row r="7437" spans="19:21">
      <c r="S7437" s="24"/>
      <c r="T7437" s="24"/>
      <c r="U7437" s="24"/>
    </row>
    <row r="7438" spans="19:21">
      <c r="S7438" s="24"/>
      <c r="T7438" s="24"/>
      <c r="U7438" s="24"/>
    </row>
    <row r="7439" spans="19:21">
      <c r="S7439" s="24"/>
      <c r="T7439" s="24"/>
      <c r="U7439" s="24"/>
    </row>
    <row r="7440" spans="19:21">
      <c r="S7440" s="24"/>
      <c r="T7440" s="24"/>
      <c r="U7440" s="24"/>
    </row>
    <row r="7441" spans="19:21">
      <c r="S7441" s="24"/>
      <c r="T7441" s="24"/>
      <c r="U7441" s="24"/>
    </row>
    <row r="7442" spans="19:21">
      <c r="S7442" s="24"/>
      <c r="T7442" s="24"/>
      <c r="U7442" s="24"/>
    </row>
    <row r="7443" spans="19:21">
      <c r="S7443" s="24"/>
      <c r="T7443" s="24"/>
      <c r="U7443" s="24"/>
    </row>
    <row r="7444" spans="19:21">
      <c r="S7444" s="24"/>
      <c r="T7444" s="24"/>
      <c r="U7444" s="24"/>
    </row>
    <row r="7445" spans="19:21">
      <c r="S7445" s="24"/>
      <c r="T7445" s="24"/>
      <c r="U7445" s="24"/>
    </row>
    <row r="7446" spans="19:21">
      <c r="S7446" s="24"/>
      <c r="T7446" s="24"/>
      <c r="U7446" s="24"/>
    </row>
    <row r="7447" spans="19:21">
      <c r="S7447" s="24"/>
      <c r="T7447" s="24"/>
      <c r="U7447" s="24"/>
    </row>
    <row r="7448" spans="19:21">
      <c r="S7448" s="24"/>
      <c r="T7448" s="24"/>
      <c r="U7448" s="24"/>
    </row>
    <row r="7449" spans="19:21">
      <c r="S7449" s="24"/>
      <c r="T7449" s="24"/>
      <c r="U7449" s="24"/>
    </row>
    <row r="7450" spans="19:21">
      <c r="S7450" s="24"/>
      <c r="T7450" s="24"/>
      <c r="U7450" s="24"/>
    </row>
    <row r="7451" spans="19:21">
      <c r="S7451" s="24"/>
      <c r="T7451" s="24"/>
      <c r="U7451" s="24"/>
    </row>
    <row r="7452" spans="19:21">
      <c r="S7452" s="24"/>
      <c r="T7452" s="24"/>
      <c r="U7452" s="24"/>
    </row>
    <row r="7453" spans="19:21">
      <c r="S7453" s="24"/>
      <c r="T7453" s="24"/>
      <c r="U7453" s="24"/>
    </row>
    <row r="7454" spans="19:21">
      <c r="S7454" s="24"/>
      <c r="T7454" s="24"/>
      <c r="U7454" s="24"/>
    </row>
    <row r="7455" spans="19:21">
      <c r="S7455" s="24"/>
      <c r="T7455" s="24"/>
      <c r="U7455" s="24"/>
    </row>
    <row r="7456" spans="19:21">
      <c r="S7456" s="24"/>
      <c r="T7456" s="24"/>
      <c r="U7456" s="24"/>
    </row>
    <row r="7457" spans="19:21">
      <c r="S7457" s="24"/>
      <c r="T7457" s="24"/>
      <c r="U7457" s="24"/>
    </row>
    <row r="7458" spans="19:21">
      <c r="S7458" s="24"/>
      <c r="T7458" s="24"/>
      <c r="U7458" s="24"/>
    </row>
    <row r="7459" spans="19:21">
      <c r="S7459" s="24"/>
      <c r="T7459" s="24"/>
      <c r="U7459" s="24"/>
    </row>
    <row r="7460" spans="19:21">
      <c r="S7460" s="24"/>
      <c r="T7460" s="24"/>
      <c r="U7460" s="24"/>
    </row>
    <row r="7461" spans="19:21">
      <c r="S7461" s="24"/>
      <c r="T7461" s="24"/>
      <c r="U7461" s="24"/>
    </row>
    <row r="7462" spans="19:21">
      <c r="S7462" s="24"/>
      <c r="T7462" s="24"/>
      <c r="U7462" s="24"/>
    </row>
    <row r="7463" spans="19:21">
      <c r="S7463" s="24"/>
      <c r="T7463" s="24"/>
      <c r="U7463" s="24"/>
    </row>
    <row r="7464" spans="19:21">
      <c r="S7464" s="24"/>
      <c r="T7464" s="24"/>
      <c r="U7464" s="24"/>
    </row>
    <row r="7465" spans="19:21">
      <c r="S7465" s="24"/>
      <c r="T7465" s="24"/>
      <c r="U7465" s="24"/>
    </row>
    <row r="7466" spans="19:21">
      <c r="S7466" s="24"/>
      <c r="T7466" s="24"/>
      <c r="U7466" s="24"/>
    </row>
    <row r="7467" spans="19:21">
      <c r="S7467" s="24"/>
      <c r="T7467" s="24"/>
      <c r="U7467" s="24"/>
    </row>
    <row r="7468" spans="19:21">
      <c r="S7468" s="24"/>
      <c r="T7468" s="24"/>
      <c r="U7468" s="24"/>
    </row>
    <row r="7469" spans="19:21">
      <c r="S7469" s="24"/>
      <c r="T7469" s="24"/>
      <c r="U7469" s="24"/>
    </row>
    <row r="7470" spans="19:21">
      <c r="S7470" s="24"/>
      <c r="T7470" s="24"/>
      <c r="U7470" s="24"/>
    </row>
    <row r="7471" spans="19:21">
      <c r="S7471" s="24"/>
      <c r="T7471" s="24"/>
      <c r="U7471" s="24"/>
    </row>
    <row r="7472" spans="19:21">
      <c r="S7472" s="24"/>
      <c r="T7472" s="24"/>
      <c r="U7472" s="24"/>
    </row>
    <row r="7473" spans="19:21">
      <c r="S7473" s="24"/>
      <c r="T7473" s="24"/>
      <c r="U7473" s="24"/>
    </row>
    <row r="7474" spans="19:21">
      <c r="S7474" s="24"/>
      <c r="T7474" s="24"/>
      <c r="U7474" s="24"/>
    </row>
    <row r="7475" spans="19:21">
      <c r="S7475" s="24"/>
      <c r="T7475" s="24"/>
      <c r="U7475" s="24"/>
    </row>
    <row r="7476" spans="19:21">
      <c r="S7476" s="24"/>
      <c r="T7476" s="24"/>
      <c r="U7476" s="24"/>
    </row>
    <row r="7477" spans="19:21">
      <c r="S7477" s="24"/>
      <c r="T7477" s="24"/>
      <c r="U7477" s="24"/>
    </row>
    <row r="7478" spans="19:21">
      <c r="S7478" s="24"/>
      <c r="T7478" s="24"/>
      <c r="U7478" s="24"/>
    </row>
    <row r="7479" spans="19:21">
      <c r="S7479" s="24"/>
      <c r="T7479" s="24"/>
      <c r="U7479" s="24"/>
    </row>
    <row r="7480" spans="19:21">
      <c r="S7480" s="24"/>
      <c r="T7480" s="24"/>
      <c r="U7480" s="24"/>
    </row>
    <row r="7481" spans="19:21">
      <c r="S7481" s="24"/>
      <c r="T7481" s="24"/>
      <c r="U7481" s="24"/>
    </row>
    <row r="7482" spans="19:21">
      <c r="S7482" s="24"/>
      <c r="T7482" s="24"/>
      <c r="U7482" s="24"/>
    </row>
    <row r="7483" spans="19:21">
      <c r="S7483" s="24"/>
      <c r="T7483" s="24"/>
      <c r="U7483" s="24"/>
    </row>
    <row r="7484" spans="19:21">
      <c r="S7484" s="24"/>
      <c r="T7484" s="24"/>
      <c r="U7484" s="24"/>
    </row>
    <row r="7485" spans="19:21">
      <c r="S7485" s="24"/>
      <c r="T7485" s="24"/>
      <c r="U7485" s="24"/>
    </row>
    <row r="7486" spans="19:21">
      <c r="S7486" s="24"/>
      <c r="T7486" s="24"/>
      <c r="U7486" s="24"/>
    </row>
    <row r="7487" spans="19:21">
      <c r="S7487" s="24"/>
      <c r="T7487" s="24"/>
      <c r="U7487" s="24"/>
    </row>
    <row r="7488" spans="19:21">
      <c r="S7488" s="24"/>
      <c r="T7488" s="24"/>
      <c r="U7488" s="24"/>
    </row>
    <row r="7489" spans="19:21">
      <c r="S7489" s="24"/>
      <c r="T7489" s="24"/>
      <c r="U7489" s="24"/>
    </row>
    <row r="7490" spans="19:21">
      <c r="S7490" s="24"/>
      <c r="T7490" s="24"/>
      <c r="U7490" s="24"/>
    </row>
    <row r="7491" spans="19:21">
      <c r="S7491" s="24"/>
      <c r="T7491" s="24"/>
      <c r="U7491" s="24"/>
    </row>
    <row r="7492" spans="19:21">
      <c r="S7492" s="24"/>
      <c r="T7492" s="24"/>
      <c r="U7492" s="24"/>
    </row>
    <row r="7493" spans="19:21">
      <c r="S7493" s="24"/>
      <c r="T7493" s="24"/>
      <c r="U7493" s="24"/>
    </row>
    <row r="7494" spans="19:21">
      <c r="S7494" s="24"/>
      <c r="T7494" s="24"/>
      <c r="U7494" s="24"/>
    </row>
    <row r="7495" spans="19:21">
      <c r="S7495" s="24"/>
      <c r="T7495" s="24"/>
      <c r="U7495" s="24"/>
    </row>
    <row r="7496" spans="19:21">
      <c r="S7496" s="24"/>
      <c r="T7496" s="24"/>
      <c r="U7496" s="24"/>
    </row>
    <row r="7497" spans="19:21">
      <c r="S7497" s="24"/>
      <c r="T7497" s="24"/>
      <c r="U7497" s="24"/>
    </row>
    <row r="7498" spans="19:21">
      <c r="S7498" s="24"/>
      <c r="T7498" s="24"/>
      <c r="U7498" s="24"/>
    </row>
    <row r="7499" spans="19:21">
      <c r="S7499" s="24"/>
      <c r="T7499" s="24"/>
      <c r="U7499" s="24"/>
    </row>
    <row r="7500" spans="19:21">
      <c r="S7500" s="24"/>
      <c r="T7500" s="24"/>
      <c r="U7500" s="24"/>
    </row>
    <row r="7501" spans="19:21">
      <c r="S7501" s="24"/>
      <c r="T7501" s="24"/>
      <c r="U7501" s="24"/>
    </row>
    <row r="7502" spans="19:21">
      <c r="S7502" s="24"/>
      <c r="T7502" s="24"/>
      <c r="U7502" s="24"/>
    </row>
    <row r="7503" spans="19:21">
      <c r="S7503" s="24"/>
      <c r="T7503" s="24"/>
      <c r="U7503" s="24"/>
    </row>
    <row r="7504" spans="19:21">
      <c r="S7504" s="24"/>
      <c r="T7504" s="24"/>
      <c r="U7504" s="24"/>
    </row>
    <row r="7505" spans="19:21">
      <c r="S7505" s="24"/>
      <c r="T7505" s="24"/>
      <c r="U7505" s="24"/>
    </row>
    <row r="7506" spans="19:21">
      <c r="S7506" s="24"/>
      <c r="T7506" s="24"/>
      <c r="U7506" s="24"/>
    </row>
    <row r="7507" spans="19:21">
      <c r="S7507" s="24"/>
      <c r="T7507" s="24"/>
      <c r="U7507" s="24"/>
    </row>
    <row r="7508" spans="19:21">
      <c r="S7508" s="24"/>
      <c r="T7508" s="24"/>
      <c r="U7508" s="24"/>
    </row>
    <row r="7509" spans="19:21">
      <c r="S7509" s="24"/>
      <c r="T7509" s="24"/>
      <c r="U7509" s="24"/>
    </row>
    <row r="7510" spans="19:21">
      <c r="S7510" s="24"/>
      <c r="T7510" s="24"/>
      <c r="U7510" s="24"/>
    </row>
    <row r="7511" spans="19:21">
      <c r="S7511" s="24"/>
      <c r="T7511" s="24"/>
      <c r="U7511" s="24"/>
    </row>
    <row r="7512" spans="19:21">
      <c r="S7512" s="24"/>
      <c r="T7512" s="24"/>
      <c r="U7512" s="24"/>
    </row>
    <row r="7513" spans="19:21">
      <c r="S7513" s="24"/>
      <c r="T7513" s="24"/>
      <c r="U7513" s="24"/>
    </row>
    <row r="7514" spans="19:21">
      <c r="S7514" s="24"/>
      <c r="T7514" s="24"/>
      <c r="U7514" s="24"/>
    </row>
    <row r="7515" spans="19:21">
      <c r="S7515" s="24"/>
      <c r="T7515" s="24"/>
      <c r="U7515" s="24"/>
    </row>
    <row r="7516" spans="19:21">
      <c r="S7516" s="24"/>
      <c r="T7516" s="24"/>
      <c r="U7516" s="24"/>
    </row>
    <row r="7517" spans="19:21">
      <c r="S7517" s="24"/>
      <c r="T7517" s="24"/>
      <c r="U7517" s="24"/>
    </row>
    <row r="7518" spans="19:21">
      <c r="S7518" s="24"/>
      <c r="T7518" s="24"/>
      <c r="U7518" s="24"/>
    </row>
    <row r="7519" spans="19:21">
      <c r="S7519" s="24"/>
      <c r="T7519" s="24"/>
      <c r="U7519" s="24"/>
    </row>
    <row r="7520" spans="19:21">
      <c r="S7520" s="24"/>
      <c r="T7520" s="24"/>
      <c r="U7520" s="24"/>
    </row>
    <row r="7521" spans="19:21">
      <c r="S7521" s="24"/>
      <c r="T7521" s="24"/>
      <c r="U7521" s="24"/>
    </row>
    <row r="7522" spans="19:21">
      <c r="S7522" s="24"/>
      <c r="T7522" s="24"/>
      <c r="U7522" s="24"/>
    </row>
    <row r="7523" spans="19:21">
      <c r="S7523" s="24"/>
      <c r="T7523" s="24"/>
      <c r="U7523" s="24"/>
    </row>
    <row r="7524" spans="19:21">
      <c r="S7524" s="24"/>
      <c r="T7524" s="24"/>
      <c r="U7524" s="24"/>
    </row>
    <row r="7525" spans="19:21">
      <c r="S7525" s="24"/>
      <c r="T7525" s="24"/>
      <c r="U7525" s="24"/>
    </row>
    <row r="7526" spans="19:21">
      <c r="S7526" s="24"/>
      <c r="T7526" s="24"/>
      <c r="U7526" s="24"/>
    </row>
    <row r="7527" spans="19:21">
      <c r="S7527" s="24"/>
      <c r="T7527" s="24"/>
      <c r="U7527" s="24"/>
    </row>
    <row r="7528" spans="19:21">
      <c r="S7528" s="24"/>
      <c r="T7528" s="24"/>
      <c r="U7528" s="24"/>
    </row>
    <row r="7529" spans="19:21">
      <c r="S7529" s="24"/>
      <c r="T7529" s="24"/>
      <c r="U7529" s="24"/>
    </row>
    <row r="7530" spans="19:21">
      <c r="S7530" s="24"/>
      <c r="T7530" s="24"/>
      <c r="U7530" s="24"/>
    </row>
    <row r="7531" spans="19:21">
      <c r="S7531" s="24"/>
      <c r="T7531" s="24"/>
      <c r="U7531" s="24"/>
    </row>
    <row r="7532" spans="19:21">
      <c r="S7532" s="24"/>
      <c r="T7532" s="24"/>
      <c r="U7532" s="24"/>
    </row>
    <row r="7533" spans="19:21">
      <c r="S7533" s="24"/>
      <c r="T7533" s="24"/>
      <c r="U7533" s="24"/>
    </row>
    <row r="7534" spans="19:21">
      <c r="S7534" s="24"/>
      <c r="T7534" s="24"/>
      <c r="U7534" s="24"/>
    </row>
    <row r="7535" spans="19:21">
      <c r="S7535" s="24"/>
      <c r="T7535" s="24"/>
      <c r="U7535" s="24"/>
    </row>
    <row r="7536" spans="19:21">
      <c r="S7536" s="24"/>
      <c r="T7536" s="24"/>
      <c r="U7536" s="24"/>
    </row>
    <row r="7537" spans="19:21">
      <c r="S7537" s="24"/>
      <c r="T7537" s="24"/>
      <c r="U7537" s="24"/>
    </row>
    <row r="7538" spans="19:21">
      <c r="S7538" s="24"/>
      <c r="T7538" s="24"/>
      <c r="U7538" s="24"/>
    </row>
    <row r="7539" spans="19:21">
      <c r="S7539" s="24"/>
      <c r="T7539" s="24"/>
      <c r="U7539" s="24"/>
    </row>
    <row r="7540" spans="19:21">
      <c r="S7540" s="24"/>
      <c r="T7540" s="24"/>
      <c r="U7540" s="24"/>
    </row>
    <row r="7541" spans="19:21">
      <c r="S7541" s="24"/>
      <c r="T7541" s="24"/>
      <c r="U7541" s="24"/>
    </row>
    <row r="7542" spans="19:21">
      <c r="S7542" s="24"/>
      <c r="T7542" s="24"/>
      <c r="U7542" s="24"/>
    </row>
    <row r="7543" spans="19:21">
      <c r="S7543" s="24"/>
      <c r="T7543" s="24"/>
      <c r="U7543" s="24"/>
    </row>
    <row r="7544" spans="19:21">
      <c r="S7544" s="24"/>
      <c r="T7544" s="24"/>
      <c r="U7544" s="24"/>
    </row>
    <row r="7545" spans="19:21">
      <c r="S7545" s="24"/>
      <c r="T7545" s="24"/>
      <c r="U7545" s="24"/>
    </row>
    <row r="7546" spans="19:21">
      <c r="S7546" s="24"/>
      <c r="T7546" s="24"/>
      <c r="U7546" s="24"/>
    </row>
    <row r="7547" spans="19:21">
      <c r="S7547" s="24"/>
      <c r="T7547" s="24"/>
      <c r="U7547" s="24"/>
    </row>
    <row r="7548" spans="19:21">
      <c r="S7548" s="24"/>
      <c r="T7548" s="24"/>
      <c r="U7548" s="24"/>
    </row>
    <row r="7549" spans="19:21">
      <c r="S7549" s="24"/>
      <c r="T7549" s="24"/>
      <c r="U7549" s="24"/>
    </row>
    <row r="7550" spans="19:21">
      <c r="S7550" s="24"/>
      <c r="T7550" s="24"/>
      <c r="U7550" s="24"/>
    </row>
    <row r="7551" spans="19:21">
      <c r="S7551" s="24"/>
      <c r="T7551" s="24"/>
      <c r="U7551" s="24"/>
    </row>
    <row r="7552" spans="19:21">
      <c r="S7552" s="24"/>
      <c r="T7552" s="24"/>
      <c r="U7552" s="24"/>
    </row>
    <row r="7553" spans="19:21">
      <c r="S7553" s="24"/>
      <c r="T7553" s="24"/>
      <c r="U7553" s="24"/>
    </row>
    <row r="7554" spans="19:21">
      <c r="S7554" s="24"/>
      <c r="T7554" s="24"/>
      <c r="U7554" s="24"/>
    </row>
    <row r="7555" spans="19:21">
      <c r="S7555" s="24"/>
      <c r="T7555" s="24"/>
      <c r="U7555" s="24"/>
    </row>
    <row r="7556" spans="19:21">
      <c r="S7556" s="24"/>
      <c r="T7556" s="24"/>
      <c r="U7556" s="24"/>
    </row>
    <row r="7557" spans="19:21">
      <c r="S7557" s="24"/>
      <c r="T7557" s="24"/>
      <c r="U7557" s="24"/>
    </row>
    <row r="7558" spans="19:21">
      <c r="S7558" s="24"/>
      <c r="T7558" s="24"/>
      <c r="U7558" s="24"/>
    </row>
    <row r="7559" spans="19:21">
      <c r="S7559" s="24"/>
      <c r="T7559" s="24"/>
      <c r="U7559" s="24"/>
    </row>
    <row r="7560" spans="19:21">
      <c r="S7560" s="24"/>
      <c r="T7560" s="24"/>
      <c r="U7560" s="24"/>
    </row>
    <row r="7561" spans="19:21">
      <c r="S7561" s="24"/>
      <c r="T7561" s="24"/>
      <c r="U7561" s="24"/>
    </row>
    <row r="7562" spans="19:21">
      <c r="S7562" s="24"/>
      <c r="T7562" s="24"/>
      <c r="U7562" s="24"/>
    </row>
    <row r="7563" spans="19:21">
      <c r="S7563" s="24"/>
      <c r="T7563" s="24"/>
      <c r="U7563" s="24"/>
    </row>
    <row r="7564" spans="19:21">
      <c r="S7564" s="24"/>
      <c r="T7564" s="24"/>
      <c r="U7564" s="24"/>
    </row>
    <row r="7565" spans="19:21">
      <c r="S7565" s="24"/>
      <c r="T7565" s="24"/>
      <c r="U7565" s="24"/>
    </row>
    <row r="7566" spans="19:21">
      <c r="S7566" s="24"/>
      <c r="T7566" s="24"/>
      <c r="U7566" s="24"/>
    </row>
    <row r="7567" spans="19:21">
      <c r="S7567" s="24"/>
      <c r="T7567" s="24"/>
      <c r="U7567" s="24"/>
    </row>
    <row r="7568" spans="19:21">
      <c r="S7568" s="24"/>
      <c r="T7568" s="24"/>
      <c r="U7568" s="24"/>
    </row>
    <row r="7569" spans="19:21">
      <c r="S7569" s="24"/>
      <c r="T7569" s="24"/>
      <c r="U7569" s="24"/>
    </row>
    <row r="7570" spans="19:21">
      <c r="S7570" s="24"/>
      <c r="T7570" s="24"/>
      <c r="U7570" s="24"/>
    </row>
    <row r="7571" spans="19:21">
      <c r="S7571" s="24"/>
      <c r="T7571" s="24"/>
      <c r="U7571" s="24"/>
    </row>
    <row r="7572" spans="19:21">
      <c r="S7572" s="24"/>
      <c r="T7572" s="24"/>
      <c r="U7572" s="24"/>
    </row>
    <row r="7573" spans="19:21">
      <c r="S7573" s="24"/>
      <c r="T7573" s="24"/>
      <c r="U7573" s="24"/>
    </row>
    <row r="7574" spans="19:21">
      <c r="S7574" s="24"/>
      <c r="T7574" s="24"/>
      <c r="U7574" s="24"/>
    </row>
    <row r="7575" spans="19:21">
      <c r="S7575" s="24"/>
      <c r="T7575" s="24"/>
      <c r="U7575" s="24"/>
    </row>
    <row r="7576" spans="19:21">
      <c r="S7576" s="24"/>
      <c r="T7576" s="24"/>
      <c r="U7576" s="24"/>
    </row>
    <row r="7577" spans="19:21">
      <c r="S7577" s="24"/>
      <c r="T7577" s="24"/>
      <c r="U7577" s="24"/>
    </row>
    <row r="7578" spans="19:21">
      <c r="S7578" s="24"/>
      <c r="T7578" s="24"/>
      <c r="U7578" s="24"/>
    </row>
    <row r="7579" spans="19:21">
      <c r="S7579" s="24"/>
      <c r="T7579" s="24"/>
      <c r="U7579" s="24"/>
    </row>
    <row r="7580" spans="19:21">
      <c r="S7580" s="24"/>
      <c r="T7580" s="24"/>
      <c r="U7580" s="24"/>
    </row>
    <row r="7581" spans="19:21">
      <c r="S7581" s="24"/>
      <c r="T7581" s="24"/>
      <c r="U7581" s="24"/>
    </row>
    <row r="7582" spans="19:21">
      <c r="S7582" s="24"/>
      <c r="T7582" s="24"/>
      <c r="U7582" s="24"/>
    </row>
    <row r="7583" spans="19:21">
      <c r="S7583" s="24"/>
      <c r="T7583" s="24"/>
      <c r="U7583" s="24"/>
    </row>
    <row r="7584" spans="19:21">
      <c r="S7584" s="24"/>
      <c r="T7584" s="24"/>
      <c r="U7584" s="24"/>
    </row>
    <row r="7585" spans="19:21">
      <c r="S7585" s="24"/>
      <c r="T7585" s="24"/>
      <c r="U7585" s="24"/>
    </row>
    <row r="7586" spans="19:21">
      <c r="S7586" s="24"/>
      <c r="T7586" s="24"/>
      <c r="U7586" s="24"/>
    </row>
    <row r="7587" spans="19:21">
      <c r="S7587" s="24"/>
      <c r="T7587" s="24"/>
      <c r="U7587" s="24"/>
    </row>
    <row r="7588" spans="19:21">
      <c r="S7588" s="24"/>
      <c r="T7588" s="24"/>
      <c r="U7588" s="24"/>
    </row>
    <row r="7589" spans="19:21">
      <c r="S7589" s="24"/>
      <c r="T7589" s="24"/>
      <c r="U7589" s="24"/>
    </row>
    <row r="7590" spans="19:21">
      <c r="S7590" s="24"/>
      <c r="T7590" s="24"/>
      <c r="U7590" s="24"/>
    </row>
    <row r="7591" spans="19:21">
      <c r="S7591" s="24"/>
      <c r="T7591" s="24"/>
      <c r="U7591" s="24"/>
    </row>
    <row r="7592" spans="19:21">
      <c r="S7592" s="24"/>
      <c r="T7592" s="24"/>
      <c r="U7592" s="24"/>
    </row>
    <row r="7593" spans="19:21">
      <c r="S7593" s="24"/>
      <c r="T7593" s="24"/>
      <c r="U7593" s="24"/>
    </row>
    <row r="7594" spans="19:21">
      <c r="S7594" s="24"/>
      <c r="T7594" s="24"/>
      <c r="U7594" s="24"/>
    </row>
    <row r="7595" spans="19:21">
      <c r="S7595" s="24"/>
      <c r="T7595" s="24"/>
      <c r="U7595" s="24"/>
    </row>
    <row r="7596" spans="19:21">
      <c r="S7596" s="24"/>
      <c r="T7596" s="24"/>
      <c r="U7596" s="24"/>
    </row>
    <row r="7597" spans="19:21">
      <c r="S7597" s="24"/>
      <c r="T7597" s="24"/>
      <c r="U7597" s="24"/>
    </row>
    <row r="7598" spans="19:21">
      <c r="S7598" s="24"/>
      <c r="T7598" s="24"/>
      <c r="U7598" s="24"/>
    </row>
    <row r="7599" spans="19:21">
      <c r="S7599" s="24"/>
      <c r="T7599" s="24"/>
      <c r="U7599" s="24"/>
    </row>
    <row r="7600" spans="19:21">
      <c r="S7600" s="24"/>
      <c r="T7600" s="24"/>
      <c r="U7600" s="24"/>
    </row>
    <row r="7601" spans="19:21">
      <c r="S7601" s="24"/>
      <c r="T7601" s="24"/>
      <c r="U7601" s="24"/>
    </row>
    <row r="7602" spans="19:21">
      <c r="S7602" s="24"/>
      <c r="T7602" s="24"/>
      <c r="U7602" s="24"/>
    </row>
    <row r="7603" spans="19:21">
      <c r="S7603" s="24"/>
      <c r="T7603" s="24"/>
      <c r="U7603" s="24"/>
    </row>
    <row r="7604" spans="19:21">
      <c r="S7604" s="24"/>
      <c r="T7604" s="24"/>
      <c r="U7604" s="24"/>
    </row>
    <row r="7605" spans="19:21">
      <c r="S7605" s="24"/>
      <c r="T7605" s="24"/>
      <c r="U7605" s="24"/>
    </row>
    <row r="7606" spans="19:21">
      <c r="S7606" s="24"/>
      <c r="T7606" s="24"/>
      <c r="U7606" s="24"/>
    </row>
    <row r="7607" spans="19:21">
      <c r="S7607" s="24"/>
      <c r="T7607" s="24"/>
      <c r="U7607" s="24"/>
    </row>
    <row r="7608" spans="19:21">
      <c r="S7608" s="24"/>
      <c r="T7608" s="24"/>
      <c r="U7608" s="24"/>
    </row>
    <row r="7609" spans="19:21">
      <c r="S7609" s="24"/>
      <c r="T7609" s="24"/>
      <c r="U7609" s="24"/>
    </row>
    <row r="7610" spans="19:21">
      <c r="S7610" s="24"/>
      <c r="T7610" s="24"/>
      <c r="U7610" s="24"/>
    </row>
    <row r="7611" spans="19:21">
      <c r="S7611" s="24"/>
      <c r="T7611" s="24"/>
      <c r="U7611" s="24"/>
    </row>
    <row r="7612" spans="19:21">
      <c r="S7612" s="24"/>
      <c r="T7612" s="24"/>
      <c r="U7612" s="24"/>
    </row>
    <row r="7613" spans="19:21">
      <c r="S7613" s="24"/>
      <c r="T7613" s="24"/>
      <c r="U7613" s="24"/>
    </row>
    <row r="7614" spans="19:21">
      <c r="S7614" s="24"/>
      <c r="T7614" s="24"/>
      <c r="U7614" s="24"/>
    </row>
    <row r="7615" spans="19:21">
      <c r="S7615" s="24"/>
      <c r="T7615" s="24"/>
      <c r="U7615" s="24"/>
    </row>
    <row r="7616" spans="19:21">
      <c r="S7616" s="24"/>
      <c r="T7616" s="24"/>
      <c r="U7616" s="24"/>
    </row>
    <row r="7617" spans="19:21">
      <c r="S7617" s="24"/>
      <c r="T7617" s="24"/>
      <c r="U7617" s="24"/>
    </row>
    <row r="7618" spans="19:21">
      <c r="S7618" s="24"/>
      <c r="T7618" s="24"/>
      <c r="U7618" s="24"/>
    </row>
    <row r="7619" spans="19:21">
      <c r="S7619" s="24"/>
      <c r="T7619" s="24"/>
      <c r="U7619" s="24"/>
    </row>
    <row r="7620" spans="19:21">
      <c r="S7620" s="24"/>
      <c r="T7620" s="24"/>
      <c r="U7620" s="24"/>
    </row>
    <row r="7621" spans="19:21">
      <c r="S7621" s="24"/>
      <c r="T7621" s="24"/>
      <c r="U7621" s="24"/>
    </row>
    <row r="7622" spans="19:21">
      <c r="S7622" s="24"/>
      <c r="T7622" s="24"/>
      <c r="U7622" s="24"/>
    </row>
    <row r="7623" spans="19:21">
      <c r="S7623" s="24"/>
      <c r="T7623" s="24"/>
      <c r="U7623" s="24"/>
    </row>
    <row r="7624" spans="19:21">
      <c r="S7624" s="24"/>
      <c r="T7624" s="24"/>
      <c r="U7624" s="24"/>
    </row>
    <row r="7625" spans="19:21">
      <c r="S7625" s="24"/>
      <c r="T7625" s="24"/>
      <c r="U7625" s="24"/>
    </row>
    <row r="7626" spans="19:21">
      <c r="S7626" s="24"/>
      <c r="T7626" s="24"/>
      <c r="U7626" s="24"/>
    </row>
    <row r="7627" spans="19:21">
      <c r="S7627" s="24"/>
      <c r="T7627" s="24"/>
      <c r="U7627" s="24"/>
    </row>
    <row r="7628" spans="19:21">
      <c r="S7628" s="24"/>
      <c r="T7628" s="24"/>
      <c r="U7628" s="24"/>
    </row>
    <row r="7629" spans="19:21">
      <c r="S7629" s="24"/>
      <c r="T7629" s="24"/>
      <c r="U7629" s="24"/>
    </row>
    <row r="7630" spans="19:21">
      <c r="S7630" s="24"/>
      <c r="T7630" s="24"/>
      <c r="U7630" s="24"/>
    </row>
    <row r="7631" spans="19:21">
      <c r="S7631" s="24"/>
      <c r="T7631" s="24"/>
      <c r="U7631" s="24"/>
    </row>
    <row r="7632" spans="19:21">
      <c r="S7632" s="24"/>
      <c r="T7632" s="24"/>
      <c r="U7632" s="24"/>
    </row>
    <row r="7633" spans="19:21">
      <c r="S7633" s="24"/>
      <c r="T7633" s="24"/>
      <c r="U7633" s="24"/>
    </row>
    <row r="7634" spans="19:21">
      <c r="S7634" s="24"/>
      <c r="T7634" s="24"/>
      <c r="U7634" s="24"/>
    </row>
    <row r="7635" spans="19:21">
      <c r="S7635" s="24"/>
      <c r="T7635" s="24"/>
      <c r="U7635" s="24"/>
    </row>
    <row r="7636" spans="19:21">
      <c r="S7636" s="24"/>
      <c r="T7636" s="24"/>
      <c r="U7636" s="24"/>
    </row>
    <row r="7637" spans="19:21">
      <c r="S7637" s="24"/>
      <c r="T7637" s="24"/>
      <c r="U7637" s="24"/>
    </row>
    <row r="7638" spans="19:21">
      <c r="S7638" s="24"/>
      <c r="T7638" s="24"/>
      <c r="U7638" s="24"/>
    </row>
    <row r="7639" spans="19:21">
      <c r="S7639" s="24"/>
      <c r="T7639" s="24"/>
      <c r="U7639" s="24"/>
    </row>
    <row r="7640" spans="19:21">
      <c r="S7640" s="24"/>
      <c r="T7640" s="24"/>
      <c r="U7640" s="24"/>
    </row>
    <row r="7641" spans="19:21">
      <c r="S7641" s="24"/>
      <c r="T7641" s="24"/>
      <c r="U7641" s="24"/>
    </row>
    <row r="7642" spans="19:21">
      <c r="S7642" s="24"/>
      <c r="T7642" s="24"/>
      <c r="U7642" s="24"/>
    </row>
    <row r="7643" spans="19:21">
      <c r="S7643" s="24"/>
      <c r="T7643" s="24"/>
      <c r="U7643" s="24"/>
    </row>
    <row r="7644" spans="19:21">
      <c r="S7644" s="24"/>
      <c r="T7644" s="24"/>
      <c r="U7644" s="24"/>
    </row>
    <row r="7645" spans="19:21">
      <c r="S7645" s="24"/>
      <c r="T7645" s="24"/>
      <c r="U7645" s="24"/>
    </row>
    <row r="7646" spans="19:21">
      <c r="S7646" s="24"/>
      <c r="T7646" s="24"/>
      <c r="U7646" s="24"/>
    </row>
    <row r="7647" spans="19:21">
      <c r="S7647" s="24"/>
      <c r="T7647" s="24"/>
      <c r="U7647" s="24"/>
    </row>
    <row r="7648" spans="19:21">
      <c r="S7648" s="24"/>
      <c r="T7648" s="24"/>
      <c r="U7648" s="24"/>
    </row>
    <row r="7649" spans="19:21">
      <c r="S7649" s="24"/>
      <c r="T7649" s="24"/>
      <c r="U7649" s="24"/>
    </row>
    <row r="7650" spans="19:21">
      <c r="S7650" s="24"/>
      <c r="T7650" s="24"/>
      <c r="U7650" s="24"/>
    </row>
    <row r="7651" spans="19:21">
      <c r="S7651" s="24"/>
      <c r="T7651" s="24"/>
      <c r="U7651" s="24"/>
    </row>
    <row r="7652" spans="19:21">
      <c r="S7652" s="24"/>
      <c r="T7652" s="24"/>
      <c r="U7652" s="24"/>
    </row>
    <row r="7653" spans="19:21">
      <c r="S7653" s="24"/>
      <c r="T7653" s="24"/>
      <c r="U7653" s="24"/>
    </row>
    <row r="7654" spans="19:21">
      <c r="S7654" s="24"/>
      <c r="T7654" s="24"/>
      <c r="U7654" s="24"/>
    </row>
    <row r="7655" spans="19:21">
      <c r="S7655" s="24"/>
      <c r="T7655" s="24"/>
      <c r="U7655" s="24"/>
    </row>
    <row r="7656" spans="19:21">
      <c r="S7656" s="24"/>
      <c r="T7656" s="24"/>
      <c r="U7656" s="24"/>
    </row>
    <row r="7657" spans="19:21">
      <c r="S7657" s="24"/>
      <c r="T7657" s="24"/>
      <c r="U7657" s="24"/>
    </row>
    <row r="7658" spans="19:21">
      <c r="S7658" s="24"/>
      <c r="T7658" s="24"/>
      <c r="U7658" s="24"/>
    </row>
    <row r="7659" spans="19:21">
      <c r="S7659" s="24"/>
      <c r="T7659" s="24"/>
      <c r="U7659" s="24"/>
    </row>
    <row r="7660" spans="19:21">
      <c r="S7660" s="24"/>
      <c r="T7660" s="24"/>
      <c r="U7660" s="24"/>
    </row>
    <row r="7661" spans="19:21">
      <c r="S7661" s="24"/>
      <c r="T7661" s="24"/>
      <c r="U7661" s="24"/>
    </row>
    <row r="7662" spans="19:21">
      <c r="S7662" s="24"/>
      <c r="T7662" s="24"/>
      <c r="U7662" s="24"/>
    </row>
    <row r="7663" spans="19:21">
      <c r="S7663" s="24"/>
      <c r="T7663" s="24"/>
      <c r="U7663" s="24"/>
    </row>
    <row r="7664" spans="19:21">
      <c r="S7664" s="24"/>
      <c r="T7664" s="24"/>
      <c r="U7664" s="24"/>
    </row>
    <row r="7665" spans="19:21">
      <c r="S7665" s="24"/>
      <c r="T7665" s="24"/>
      <c r="U7665" s="24"/>
    </row>
    <row r="7666" spans="19:21">
      <c r="S7666" s="24"/>
      <c r="T7666" s="24"/>
      <c r="U7666" s="24"/>
    </row>
    <row r="7667" spans="19:21">
      <c r="S7667" s="24"/>
      <c r="T7667" s="24"/>
      <c r="U7667" s="24"/>
    </row>
    <row r="7668" spans="19:21">
      <c r="S7668" s="24"/>
      <c r="T7668" s="24"/>
      <c r="U7668" s="24"/>
    </row>
    <row r="7669" spans="19:21">
      <c r="S7669" s="24"/>
      <c r="T7669" s="24"/>
      <c r="U7669" s="24"/>
    </row>
    <row r="7670" spans="19:21">
      <c r="S7670" s="24"/>
      <c r="T7670" s="24"/>
      <c r="U7670" s="24"/>
    </row>
    <row r="7671" spans="19:21">
      <c r="S7671" s="24"/>
      <c r="T7671" s="24"/>
      <c r="U7671" s="24"/>
    </row>
    <row r="7672" spans="19:21">
      <c r="S7672" s="24"/>
      <c r="T7672" s="24"/>
      <c r="U7672" s="24"/>
    </row>
    <row r="7673" spans="19:21">
      <c r="S7673" s="24"/>
      <c r="T7673" s="24"/>
      <c r="U7673" s="24"/>
    </row>
    <row r="7674" spans="19:21">
      <c r="S7674" s="24"/>
      <c r="T7674" s="24"/>
      <c r="U7674" s="24"/>
    </row>
    <row r="7675" spans="19:21">
      <c r="S7675" s="24"/>
      <c r="T7675" s="24"/>
      <c r="U7675" s="24"/>
    </row>
    <row r="7676" spans="19:21">
      <c r="S7676" s="24"/>
      <c r="T7676" s="24"/>
      <c r="U7676" s="24"/>
    </row>
    <row r="7677" spans="19:21">
      <c r="S7677" s="24"/>
      <c r="T7677" s="24"/>
      <c r="U7677" s="24"/>
    </row>
    <row r="7678" spans="19:21">
      <c r="S7678" s="24"/>
      <c r="T7678" s="24"/>
      <c r="U7678" s="24"/>
    </row>
    <row r="7679" spans="19:21">
      <c r="S7679" s="24"/>
      <c r="T7679" s="24"/>
      <c r="U7679" s="24"/>
    </row>
    <row r="7680" spans="19:21">
      <c r="S7680" s="24"/>
      <c r="T7680" s="24"/>
      <c r="U7680" s="24"/>
    </row>
    <row r="7681" spans="19:21">
      <c r="S7681" s="24"/>
      <c r="T7681" s="24"/>
      <c r="U7681" s="24"/>
    </row>
    <row r="7682" spans="19:21">
      <c r="S7682" s="24"/>
      <c r="T7682" s="24"/>
      <c r="U7682" s="24"/>
    </row>
    <row r="7683" spans="19:21">
      <c r="S7683" s="24"/>
      <c r="T7683" s="24"/>
      <c r="U7683" s="24"/>
    </row>
    <row r="7684" spans="19:21">
      <c r="S7684" s="24"/>
      <c r="T7684" s="24"/>
      <c r="U7684" s="24"/>
    </row>
    <row r="7685" spans="19:21">
      <c r="S7685" s="24"/>
      <c r="T7685" s="24"/>
      <c r="U7685" s="24"/>
    </row>
    <row r="7686" spans="19:21">
      <c r="S7686" s="24"/>
      <c r="T7686" s="24"/>
      <c r="U7686" s="24"/>
    </row>
    <row r="7687" spans="19:21">
      <c r="S7687" s="24"/>
      <c r="T7687" s="24"/>
      <c r="U7687" s="24"/>
    </row>
    <row r="7688" spans="19:21">
      <c r="S7688" s="24"/>
      <c r="T7688" s="24"/>
      <c r="U7688" s="24"/>
    </row>
    <row r="7689" spans="19:21">
      <c r="S7689" s="24"/>
      <c r="T7689" s="24"/>
      <c r="U7689" s="24"/>
    </row>
    <row r="7690" spans="19:21">
      <c r="S7690" s="24"/>
      <c r="T7690" s="24"/>
      <c r="U7690" s="24"/>
    </row>
    <row r="7691" spans="19:21">
      <c r="S7691" s="24"/>
      <c r="T7691" s="24"/>
      <c r="U7691" s="24"/>
    </row>
    <row r="7692" spans="19:21">
      <c r="S7692" s="24"/>
      <c r="T7692" s="24"/>
      <c r="U7692" s="24"/>
    </row>
    <row r="7693" spans="19:21">
      <c r="S7693" s="24"/>
      <c r="T7693" s="24"/>
      <c r="U7693" s="24"/>
    </row>
    <row r="7694" spans="19:21">
      <c r="S7694" s="24"/>
      <c r="T7694" s="24"/>
      <c r="U7694" s="24"/>
    </row>
    <row r="7695" spans="19:21">
      <c r="S7695" s="24"/>
      <c r="T7695" s="24"/>
      <c r="U7695" s="24"/>
    </row>
    <row r="7696" spans="19:21">
      <c r="S7696" s="24"/>
      <c r="T7696" s="24"/>
      <c r="U7696" s="24"/>
    </row>
    <row r="7697" spans="19:21">
      <c r="S7697" s="24"/>
      <c r="T7697" s="24"/>
      <c r="U7697" s="24"/>
    </row>
    <row r="7698" spans="19:21">
      <c r="S7698" s="24"/>
      <c r="T7698" s="24"/>
      <c r="U7698" s="24"/>
    </row>
    <row r="7699" spans="19:21">
      <c r="S7699" s="24"/>
      <c r="T7699" s="24"/>
      <c r="U7699" s="24"/>
    </row>
    <row r="7700" spans="19:21">
      <c r="S7700" s="24"/>
      <c r="T7700" s="24"/>
      <c r="U7700" s="24"/>
    </row>
    <row r="7701" spans="19:21">
      <c r="S7701" s="24"/>
      <c r="T7701" s="24"/>
      <c r="U7701" s="24"/>
    </row>
    <row r="7702" spans="19:21">
      <c r="S7702" s="24"/>
      <c r="T7702" s="24"/>
      <c r="U7702" s="24"/>
    </row>
    <row r="7703" spans="19:21">
      <c r="S7703" s="24"/>
      <c r="T7703" s="24"/>
      <c r="U7703" s="24"/>
    </row>
    <row r="7704" spans="19:21">
      <c r="S7704" s="24"/>
      <c r="T7704" s="24"/>
      <c r="U7704" s="24"/>
    </row>
    <row r="7705" spans="19:21">
      <c r="S7705" s="24"/>
      <c r="T7705" s="24"/>
      <c r="U7705" s="24"/>
    </row>
    <row r="7706" spans="19:21">
      <c r="S7706" s="24"/>
      <c r="T7706" s="24"/>
      <c r="U7706" s="24"/>
    </row>
    <row r="7707" spans="19:21">
      <c r="S7707" s="24"/>
      <c r="T7707" s="24"/>
      <c r="U7707" s="24"/>
    </row>
    <row r="7708" spans="19:21">
      <c r="S7708" s="24"/>
      <c r="T7708" s="24"/>
      <c r="U7708" s="24"/>
    </row>
    <row r="7709" spans="19:21">
      <c r="S7709" s="24"/>
      <c r="T7709" s="24"/>
      <c r="U7709" s="24"/>
    </row>
    <row r="7710" spans="19:21">
      <c r="S7710" s="24"/>
      <c r="T7710" s="24"/>
      <c r="U7710" s="24"/>
    </row>
    <row r="7711" spans="19:21">
      <c r="S7711" s="24"/>
      <c r="T7711" s="24"/>
      <c r="U7711" s="24"/>
    </row>
    <row r="7712" spans="19:21">
      <c r="S7712" s="24"/>
      <c r="T7712" s="24"/>
      <c r="U7712" s="24"/>
    </row>
    <row r="7713" spans="19:21">
      <c r="S7713" s="24"/>
      <c r="T7713" s="24"/>
      <c r="U7713" s="24"/>
    </row>
    <row r="7714" spans="19:21">
      <c r="S7714" s="24"/>
      <c r="T7714" s="24"/>
      <c r="U7714" s="24"/>
    </row>
    <row r="7715" spans="19:21">
      <c r="S7715" s="24"/>
      <c r="T7715" s="24"/>
      <c r="U7715" s="24"/>
    </row>
    <row r="7716" spans="19:21">
      <c r="S7716" s="24"/>
      <c r="T7716" s="24"/>
      <c r="U7716" s="24"/>
    </row>
    <row r="7717" spans="19:21">
      <c r="S7717" s="24"/>
      <c r="T7717" s="24"/>
      <c r="U7717" s="24"/>
    </row>
    <row r="7718" spans="19:21">
      <c r="S7718" s="24"/>
      <c r="T7718" s="24"/>
      <c r="U7718" s="24"/>
    </row>
    <row r="7719" spans="19:21">
      <c r="S7719" s="24"/>
      <c r="T7719" s="24"/>
      <c r="U7719" s="24"/>
    </row>
    <row r="7720" spans="19:21">
      <c r="S7720" s="24"/>
      <c r="T7720" s="24"/>
      <c r="U7720" s="24"/>
    </row>
    <row r="7721" spans="19:21">
      <c r="S7721" s="24"/>
      <c r="T7721" s="24"/>
      <c r="U7721" s="24"/>
    </row>
    <row r="7722" spans="19:21">
      <c r="S7722" s="24"/>
      <c r="T7722" s="24"/>
      <c r="U7722" s="24"/>
    </row>
    <row r="7723" spans="19:21">
      <c r="S7723" s="24"/>
      <c r="T7723" s="24"/>
      <c r="U7723" s="24"/>
    </row>
    <row r="7724" spans="19:21">
      <c r="S7724" s="24"/>
      <c r="T7724" s="24"/>
      <c r="U7724" s="24"/>
    </row>
    <row r="7725" spans="19:21">
      <c r="S7725" s="24"/>
      <c r="T7725" s="24"/>
      <c r="U7725" s="24"/>
    </row>
    <row r="7726" spans="19:21">
      <c r="S7726" s="24"/>
      <c r="T7726" s="24"/>
      <c r="U7726" s="24"/>
    </row>
    <row r="7727" spans="19:21">
      <c r="S7727" s="24"/>
      <c r="T7727" s="24"/>
      <c r="U7727" s="24"/>
    </row>
    <row r="7728" spans="19:21">
      <c r="S7728" s="24"/>
      <c r="T7728" s="24"/>
      <c r="U7728" s="24"/>
    </row>
    <row r="7729" spans="19:21">
      <c r="S7729" s="24"/>
      <c r="T7729" s="24"/>
      <c r="U7729" s="24"/>
    </row>
    <row r="7730" spans="19:21">
      <c r="S7730" s="24"/>
      <c r="T7730" s="24"/>
      <c r="U7730" s="24"/>
    </row>
    <row r="7731" spans="19:21">
      <c r="S7731" s="24"/>
      <c r="T7731" s="24"/>
      <c r="U7731" s="24"/>
    </row>
    <row r="7732" spans="19:21">
      <c r="S7732" s="24"/>
      <c r="T7732" s="24"/>
      <c r="U7732" s="24"/>
    </row>
    <row r="7733" spans="19:21">
      <c r="S7733" s="24"/>
      <c r="T7733" s="24"/>
      <c r="U7733" s="24"/>
    </row>
    <row r="7734" spans="19:21">
      <c r="S7734" s="24"/>
      <c r="T7734" s="24"/>
      <c r="U7734" s="24"/>
    </row>
    <row r="7735" spans="19:21">
      <c r="S7735" s="24"/>
      <c r="T7735" s="24"/>
      <c r="U7735" s="24"/>
    </row>
    <row r="7736" spans="19:21">
      <c r="S7736" s="24"/>
      <c r="T7736" s="24"/>
      <c r="U7736" s="24"/>
    </row>
    <row r="7737" spans="19:21">
      <c r="S7737" s="24"/>
      <c r="T7737" s="24"/>
      <c r="U7737" s="24"/>
    </row>
    <row r="7738" spans="19:21">
      <c r="S7738" s="24"/>
      <c r="T7738" s="24"/>
      <c r="U7738" s="24"/>
    </row>
    <row r="7739" spans="19:21">
      <c r="S7739" s="24"/>
      <c r="T7739" s="24"/>
      <c r="U7739" s="24"/>
    </row>
    <row r="7740" spans="19:21">
      <c r="S7740" s="24"/>
      <c r="T7740" s="24"/>
      <c r="U7740" s="24"/>
    </row>
    <row r="7741" spans="19:21">
      <c r="S7741" s="24"/>
      <c r="T7741" s="24"/>
      <c r="U7741" s="24"/>
    </row>
    <row r="7742" spans="19:21">
      <c r="S7742" s="24"/>
      <c r="T7742" s="24"/>
      <c r="U7742" s="24"/>
    </row>
    <row r="7743" spans="19:21">
      <c r="S7743" s="24"/>
      <c r="T7743" s="24"/>
      <c r="U7743" s="24"/>
    </row>
    <row r="7744" spans="19:21">
      <c r="S7744" s="24"/>
      <c r="T7744" s="24"/>
      <c r="U7744" s="24"/>
    </row>
    <row r="7745" spans="19:21">
      <c r="S7745" s="24"/>
      <c r="T7745" s="24"/>
      <c r="U7745" s="24"/>
    </row>
    <row r="7746" spans="19:21">
      <c r="S7746" s="24"/>
      <c r="T7746" s="24"/>
      <c r="U7746" s="24"/>
    </row>
    <row r="7747" spans="19:21">
      <c r="S7747" s="24"/>
      <c r="T7747" s="24"/>
      <c r="U7747" s="24"/>
    </row>
    <row r="7748" spans="19:21">
      <c r="S7748" s="24"/>
      <c r="T7748" s="24"/>
      <c r="U7748" s="24"/>
    </row>
    <row r="7749" spans="19:21">
      <c r="S7749" s="24"/>
      <c r="T7749" s="24"/>
      <c r="U7749" s="24"/>
    </row>
    <row r="7750" spans="19:21">
      <c r="S7750" s="24"/>
      <c r="T7750" s="24"/>
      <c r="U7750" s="24"/>
    </row>
    <row r="7751" spans="19:21">
      <c r="S7751" s="24"/>
      <c r="T7751" s="24"/>
      <c r="U7751" s="24"/>
    </row>
    <row r="7752" spans="19:21">
      <c r="S7752" s="24"/>
      <c r="T7752" s="24"/>
      <c r="U7752" s="24"/>
    </row>
    <row r="7753" spans="19:21">
      <c r="S7753" s="24"/>
      <c r="T7753" s="24"/>
      <c r="U7753" s="24"/>
    </row>
    <row r="7754" spans="19:21">
      <c r="S7754" s="24"/>
      <c r="T7754" s="24"/>
      <c r="U7754" s="24"/>
    </row>
    <row r="7755" spans="19:21">
      <c r="S7755" s="24"/>
      <c r="T7755" s="24"/>
      <c r="U7755" s="24"/>
    </row>
    <row r="7756" spans="19:21">
      <c r="S7756" s="24"/>
      <c r="T7756" s="24"/>
      <c r="U7756" s="24"/>
    </row>
    <row r="7757" spans="19:21">
      <c r="S7757" s="24"/>
      <c r="T7757" s="24"/>
      <c r="U7757" s="24"/>
    </row>
    <row r="7758" spans="19:21">
      <c r="S7758" s="24"/>
      <c r="T7758" s="24"/>
      <c r="U7758" s="24"/>
    </row>
    <row r="7759" spans="19:21">
      <c r="S7759" s="24"/>
      <c r="T7759" s="24"/>
      <c r="U7759" s="24"/>
    </row>
    <row r="7760" spans="19:21">
      <c r="S7760" s="24"/>
      <c r="T7760" s="24"/>
      <c r="U7760" s="24"/>
    </row>
    <row r="7761" spans="19:21">
      <c r="S7761" s="24"/>
      <c r="T7761" s="24"/>
      <c r="U7761" s="24"/>
    </row>
    <row r="7762" spans="19:21">
      <c r="S7762" s="24"/>
      <c r="T7762" s="24"/>
      <c r="U7762" s="24"/>
    </row>
    <row r="7763" spans="19:21">
      <c r="S7763" s="24"/>
      <c r="T7763" s="24"/>
      <c r="U7763" s="24"/>
    </row>
    <row r="7764" spans="19:21">
      <c r="S7764" s="24"/>
      <c r="T7764" s="24"/>
      <c r="U7764" s="24"/>
    </row>
    <row r="7765" spans="19:21">
      <c r="S7765" s="24"/>
      <c r="T7765" s="24"/>
      <c r="U7765" s="24"/>
    </row>
    <row r="7766" spans="19:21">
      <c r="S7766" s="24"/>
      <c r="T7766" s="24"/>
      <c r="U7766" s="24"/>
    </row>
    <row r="7767" spans="19:21">
      <c r="S7767" s="24"/>
      <c r="T7767" s="24"/>
      <c r="U7767" s="24"/>
    </row>
    <row r="7768" spans="19:21">
      <c r="S7768" s="24"/>
      <c r="T7768" s="24"/>
      <c r="U7768" s="24"/>
    </row>
    <row r="7769" spans="19:21">
      <c r="S7769" s="24"/>
      <c r="T7769" s="24"/>
      <c r="U7769" s="24"/>
    </row>
    <row r="7770" spans="19:21">
      <c r="S7770" s="24"/>
      <c r="T7770" s="24"/>
      <c r="U7770" s="24"/>
    </row>
    <row r="7771" spans="19:21">
      <c r="S7771" s="24"/>
      <c r="T7771" s="24"/>
      <c r="U7771" s="24"/>
    </row>
    <row r="7772" spans="19:21">
      <c r="S7772" s="24"/>
      <c r="T7772" s="24"/>
      <c r="U7772" s="24"/>
    </row>
    <row r="7773" spans="19:21">
      <c r="S7773" s="24"/>
      <c r="T7773" s="24"/>
      <c r="U7773" s="24"/>
    </row>
    <row r="7774" spans="19:21">
      <c r="S7774" s="24"/>
      <c r="T7774" s="24"/>
      <c r="U7774" s="24"/>
    </row>
    <row r="7775" spans="19:21">
      <c r="S7775" s="24"/>
      <c r="T7775" s="24"/>
      <c r="U7775" s="24"/>
    </row>
    <row r="7776" spans="19:21">
      <c r="S7776" s="24"/>
      <c r="T7776" s="24"/>
      <c r="U7776" s="24"/>
    </row>
    <row r="7777" spans="19:21">
      <c r="S7777" s="24"/>
      <c r="T7777" s="24"/>
      <c r="U7777" s="24"/>
    </row>
    <row r="7778" spans="19:21">
      <c r="S7778" s="24"/>
      <c r="T7778" s="24"/>
      <c r="U7778" s="24"/>
    </row>
    <row r="7779" spans="19:21">
      <c r="S7779" s="24"/>
      <c r="T7779" s="24"/>
      <c r="U7779" s="24"/>
    </row>
    <row r="7780" spans="19:21">
      <c r="S7780" s="24"/>
      <c r="T7780" s="24"/>
      <c r="U7780" s="24"/>
    </row>
    <row r="7781" spans="19:21">
      <c r="S7781" s="24"/>
      <c r="T7781" s="24"/>
      <c r="U7781" s="24"/>
    </row>
    <row r="7782" spans="19:21">
      <c r="S7782" s="24"/>
      <c r="T7782" s="24"/>
      <c r="U7782" s="24"/>
    </row>
    <row r="7783" spans="19:21">
      <c r="S7783" s="24"/>
      <c r="T7783" s="24"/>
      <c r="U7783" s="24"/>
    </row>
    <row r="7784" spans="19:21">
      <c r="S7784" s="24"/>
      <c r="T7784" s="24"/>
      <c r="U7784" s="24"/>
    </row>
    <row r="7785" spans="19:21">
      <c r="S7785" s="24"/>
      <c r="T7785" s="24"/>
      <c r="U7785" s="24"/>
    </row>
    <row r="7786" spans="19:21">
      <c r="S7786" s="24"/>
      <c r="T7786" s="24"/>
      <c r="U7786" s="24"/>
    </row>
    <row r="7787" spans="19:21">
      <c r="S7787" s="24"/>
      <c r="T7787" s="24"/>
      <c r="U7787" s="24"/>
    </row>
    <row r="7788" spans="19:21">
      <c r="S7788" s="24"/>
      <c r="T7788" s="24"/>
      <c r="U7788" s="24"/>
    </row>
    <row r="7789" spans="19:21">
      <c r="S7789" s="24"/>
      <c r="T7789" s="24"/>
      <c r="U7789" s="24"/>
    </row>
    <row r="7790" spans="19:21">
      <c r="S7790" s="24"/>
      <c r="T7790" s="24"/>
      <c r="U7790" s="24"/>
    </row>
    <row r="7791" spans="19:21">
      <c r="S7791" s="24"/>
      <c r="T7791" s="24"/>
      <c r="U7791" s="24"/>
    </row>
    <row r="7792" spans="19:21">
      <c r="S7792" s="24"/>
      <c r="T7792" s="24"/>
      <c r="U7792" s="24"/>
    </row>
    <row r="7793" spans="19:21">
      <c r="S7793" s="24"/>
      <c r="T7793" s="24"/>
      <c r="U7793" s="24"/>
    </row>
    <row r="7794" spans="19:21">
      <c r="S7794" s="24"/>
      <c r="T7794" s="24"/>
      <c r="U7794" s="24"/>
    </row>
    <row r="7795" spans="19:21">
      <c r="S7795" s="24"/>
      <c r="T7795" s="24"/>
      <c r="U7795" s="24"/>
    </row>
    <row r="7796" spans="19:21">
      <c r="S7796" s="24"/>
      <c r="T7796" s="24"/>
      <c r="U7796" s="24"/>
    </row>
    <row r="7797" spans="19:21">
      <c r="S7797" s="24"/>
      <c r="T7797" s="24"/>
      <c r="U7797" s="24"/>
    </row>
    <row r="7798" spans="19:21">
      <c r="S7798" s="24"/>
      <c r="T7798" s="24"/>
      <c r="U7798" s="24"/>
    </row>
    <row r="7799" spans="19:21">
      <c r="S7799" s="24"/>
      <c r="T7799" s="24"/>
      <c r="U7799" s="24"/>
    </row>
    <row r="7800" spans="19:21">
      <c r="S7800" s="24"/>
      <c r="T7800" s="24"/>
      <c r="U7800" s="24"/>
    </row>
    <row r="7801" spans="19:21">
      <c r="S7801" s="24"/>
      <c r="T7801" s="24"/>
      <c r="U7801" s="24"/>
    </row>
    <row r="7802" spans="19:21">
      <c r="S7802" s="24"/>
      <c r="T7802" s="24"/>
      <c r="U7802" s="24"/>
    </row>
    <row r="7803" spans="19:21">
      <c r="S7803" s="24"/>
      <c r="T7803" s="24"/>
      <c r="U7803" s="24"/>
    </row>
    <row r="7804" spans="19:21">
      <c r="S7804" s="24"/>
      <c r="T7804" s="24"/>
      <c r="U7804" s="24"/>
    </row>
    <row r="7805" spans="19:21">
      <c r="S7805" s="24"/>
      <c r="T7805" s="24"/>
      <c r="U7805" s="24"/>
    </row>
    <row r="7806" spans="19:21">
      <c r="S7806" s="24"/>
      <c r="T7806" s="24"/>
      <c r="U7806" s="24"/>
    </row>
    <row r="7807" spans="19:21">
      <c r="S7807" s="24"/>
      <c r="T7807" s="24"/>
      <c r="U7807" s="24"/>
    </row>
    <row r="7808" spans="19:21">
      <c r="S7808" s="24"/>
      <c r="T7808" s="24"/>
      <c r="U7808" s="24"/>
    </row>
    <row r="7809" spans="19:21">
      <c r="S7809" s="24"/>
      <c r="T7809" s="24"/>
      <c r="U7809" s="24"/>
    </row>
    <row r="7810" spans="19:21">
      <c r="S7810" s="24"/>
      <c r="T7810" s="24"/>
      <c r="U7810" s="24"/>
    </row>
    <row r="7811" spans="19:21">
      <c r="S7811" s="24"/>
      <c r="T7811" s="24"/>
      <c r="U7811" s="24"/>
    </row>
    <row r="7812" spans="19:21">
      <c r="S7812" s="24"/>
      <c r="T7812" s="24"/>
      <c r="U7812" s="24"/>
    </row>
    <row r="7813" spans="19:21">
      <c r="S7813" s="24"/>
      <c r="T7813" s="24"/>
      <c r="U7813" s="24"/>
    </row>
    <row r="7814" spans="19:21">
      <c r="S7814" s="24"/>
      <c r="T7814" s="24"/>
      <c r="U7814" s="24"/>
    </row>
    <row r="7815" spans="19:21">
      <c r="S7815" s="24"/>
      <c r="T7815" s="24"/>
      <c r="U7815" s="24"/>
    </row>
    <row r="7816" spans="19:21">
      <c r="S7816" s="24"/>
      <c r="T7816" s="24"/>
      <c r="U7816" s="24"/>
    </row>
    <row r="7817" spans="19:21">
      <c r="S7817" s="24"/>
      <c r="T7817" s="24"/>
      <c r="U7817" s="24"/>
    </row>
    <row r="7818" spans="19:21">
      <c r="S7818" s="24"/>
      <c r="T7818" s="24"/>
      <c r="U7818" s="24"/>
    </row>
    <row r="7819" spans="19:21">
      <c r="S7819" s="24"/>
      <c r="T7819" s="24"/>
      <c r="U7819" s="24"/>
    </row>
    <row r="7820" spans="19:21">
      <c r="S7820" s="24"/>
      <c r="T7820" s="24"/>
      <c r="U7820" s="24"/>
    </row>
    <row r="7821" spans="19:21">
      <c r="S7821" s="24"/>
      <c r="T7821" s="24"/>
      <c r="U7821" s="24"/>
    </row>
    <row r="7822" spans="19:21">
      <c r="S7822" s="24"/>
      <c r="T7822" s="24"/>
      <c r="U7822" s="24"/>
    </row>
    <row r="7823" spans="19:21">
      <c r="S7823" s="24"/>
      <c r="T7823" s="24"/>
      <c r="U7823" s="24"/>
    </row>
    <row r="7824" spans="19:21">
      <c r="S7824" s="24"/>
      <c r="T7824" s="24"/>
      <c r="U7824" s="24"/>
    </row>
    <row r="7825" spans="19:21">
      <c r="S7825" s="24"/>
      <c r="T7825" s="24"/>
      <c r="U7825" s="24"/>
    </row>
    <row r="7826" spans="19:21">
      <c r="S7826" s="24"/>
      <c r="T7826" s="24"/>
      <c r="U7826" s="24"/>
    </row>
    <row r="7827" spans="19:21">
      <c r="S7827" s="24"/>
      <c r="T7827" s="24"/>
      <c r="U7827" s="24"/>
    </row>
    <row r="7828" spans="19:21">
      <c r="S7828" s="24"/>
      <c r="T7828" s="24"/>
      <c r="U7828" s="24"/>
    </row>
    <row r="7829" spans="19:21">
      <c r="S7829" s="24"/>
      <c r="T7829" s="24"/>
      <c r="U7829" s="24"/>
    </row>
    <row r="7830" spans="19:21">
      <c r="S7830" s="24"/>
      <c r="T7830" s="24"/>
      <c r="U7830" s="24"/>
    </row>
    <row r="7831" spans="19:21">
      <c r="S7831" s="24"/>
      <c r="T7831" s="24"/>
      <c r="U7831" s="24"/>
    </row>
    <row r="7832" spans="19:21">
      <c r="S7832" s="24"/>
      <c r="T7832" s="24"/>
      <c r="U7832" s="24"/>
    </row>
    <row r="7833" spans="19:21">
      <c r="S7833" s="24"/>
      <c r="T7833" s="24"/>
      <c r="U7833" s="24"/>
    </row>
    <row r="7834" spans="19:21">
      <c r="S7834" s="24"/>
      <c r="T7834" s="24"/>
      <c r="U7834" s="24"/>
    </row>
    <row r="7835" spans="19:21">
      <c r="S7835" s="24"/>
      <c r="T7835" s="24"/>
      <c r="U7835" s="24"/>
    </row>
    <row r="7836" spans="19:21">
      <c r="S7836" s="24"/>
      <c r="T7836" s="24"/>
      <c r="U7836" s="24"/>
    </row>
    <row r="7837" spans="19:21">
      <c r="S7837" s="24"/>
      <c r="T7837" s="24"/>
      <c r="U7837" s="24"/>
    </row>
    <row r="7838" spans="19:21">
      <c r="S7838" s="24"/>
      <c r="T7838" s="24"/>
      <c r="U7838" s="24"/>
    </row>
    <row r="7839" spans="19:21">
      <c r="S7839" s="24"/>
      <c r="T7839" s="24"/>
      <c r="U7839" s="24"/>
    </row>
    <row r="7840" spans="19:21">
      <c r="S7840" s="24"/>
      <c r="T7840" s="24"/>
      <c r="U7840" s="24"/>
    </row>
    <row r="7841" spans="19:21">
      <c r="S7841" s="24"/>
      <c r="T7841" s="24"/>
      <c r="U7841" s="24"/>
    </row>
    <row r="7842" spans="19:21">
      <c r="S7842" s="24"/>
      <c r="T7842" s="24"/>
      <c r="U7842" s="24"/>
    </row>
    <row r="7843" spans="19:21">
      <c r="S7843" s="24"/>
      <c r="T7843" s="24"/>
      <c r="U7843" s="24"/>
    </row>
    <row r="7844" spans="19:21">
      <c r="S7844" s="24"/>
      <c r="T7844" s="24"/>
      <c r="U7844" s="24"/>
    </row>
    <row r="7845" spans="19:21">
      <c r="S7845" s="24"/>
      <c r="T7845" s="24"/>
      <c r="U7845" s="24"/>
    </row>
    <row r="7846" spans="19:21">
      <c r="S7846" s="24"/>
      <c r="T7846" s="24"/>
      <c r="U7846" s="24"/>
    </row>
    <row r="7847" spans="19:21">
      <c r="S7847" s="24"/>
      <c r="T7847" s="24"/>
      <c r="U7847" s="24"/>
    </row>
    <row r="7848" spans="19:21">
      <c r="S7848" s="24"/>
      <c r="T7848" s="24"/>
      <c r="U7848" s="24"/>
    </row>
    <row r="7849" spans="19:21">
      <c r="S7849" s="24"/>
      <c r="T7849" s="24"/>
      <c r="U7849" s="24"/>
    </row>
    <row r="7850" spans="19:21">
      <c r="S7850" s="24"/>
      <c r="T7850" s="24"/>
      <c r="U7850" s="24"/>
    </row>
    <row r="7851" spans="19:21">
      <c r="S7851" s="24"/>
      <c r="T7851" s="24"/>
      <c r="U7851" s="24"/>
    </row>
    <row r="7852" spans="19:21">
      <c r="S7852" s="24"/>
      <c r="T7852" s="24"/>
      <c r="U7852" s="24"/>
    </row>
    <row r="7853" spans="19:21">
      <c r="S7853" s="24"/>
      <c r="T7853" s="24"/>
      <c r="U7853" s="24"/>
    </row>
    <row r="7854" spans="19:21">
      <c r="S7854" s="24"/>
      <c r="T7854" s="24"/>
      <c r="U7854" s="24"/>
    </row>
    <row r="7855" spans="19:21">
      <c r="S7855" s="24"/>
      <c r="T7855" s="24"/>
      <c r="U7855" s="24"/>
    </row>
    <row r="7856" spans="19:21">
      <c r="S7856" s="24"/>
      <c r="T7856" s="24"/>
      <c r="U7856" s="24"/>
    </row>
    <row r="7857" spans="19:21">
      <c r="S7857" s="24"/>
      <c r="T7857" s="24"/>
      <c r="U7857" s="24"/>
    </row>
    <row r="7858" spans="19:21">
      <c r="S7858" s="24"/>
      <c r="T7858" s="24"/>
      <c r="U7858" s="24"/>
    </row>
    <row r="7859" spans="19:21">
      <c r="S7859" s="24"/>
      <c r="T7859" s="24"/>
      <c r="U7859" s="24"/>
    </row>
    <row r="7860" spans="19:21">
      <c r="S7860" s="24"/>
      <c r="T7860" s="24"/>
      <c r="U7860" s="24"/>
    </row>
    <row r="7861" spans="19:21">
      <c r="S7861" s="24"/>
      <c r="T7861" s="24"/>
      <c r="U7861" s="24"/>
    </row>
    <row r="7862" spans="19:21">
      <c r="S7862" s="24"/>
      <c r="T7862" s="24"/>
      <c r="U7862" s="24"/>
    </row>
    <row r="7863" spans="19:21">
      <c r="S7863" s="24"/>
      <c r="T7863" s="24"/>
      <c r="U7863" s="24"/>
    </row>
    <row r="7864" spans="19:21">
      <c r="S7864" s="24"/>
      <c r="T7864" s="24"/>
      <c r="U7864" s="24"/>
    </row>
    <row r="7865" spans="19:21">
      <c r="S7865" s="24"/>
      <c r="T7865" s="24"/>
      <c r="U7865" s="24"/>
    </row>
    <row r="7866" spans="19:21">
      <c r="S7866" s="24"/>
      <c r="T7866" s="24"/>
      <c r="U7866" s="24"/>
    </row>
    <row r="7867" spans="19:21">
      <c r="S7867" s="24"/>
      <c r="T7867" s="24"/>
      <c r="U7867" s="24"/>
    </row>
    <row r="7868" spans="19:21">
      <c r="S7868" s="24"/>
      <c r="T7868" s="24"/>
      <c r="U7868" s="24"/>
    </row>
    <row r="7869" spans="19:21">
      <c r="S7869" s="24"/>
      <c r="T7869" s="24"/>
      <c r="U7869" s="24"/>
    </row>
    <row r="7870" spans="19:21">
      <c r="S7870" s="24"/>
      <c r="T7870" s="24"/>
      <c r="U7870" s="24"/>
    </row>
    <row r="7871" spans="19:21">
      <c r="S7871" s="24"/>
      <c r="T7871" s="24"/>
      <c r="U7871" s="24"/>
    </row>
    <row r="7872" spans="19:21">
      <c r="S7872" s="24"/>
      <c r="T7872" s="24"/>
      <c r="U7872" s="24"/>
    </row>
    <row r="7873" spans="19:21">
      <c r="S7873" s="24"/>
      <c r="T7873" s="24"/>
      <c r="U7873" s="24"/>
    </row>
    <row r="7874" spans="19:21">
      <c r="S7874" s="24"/>
      <c r="T7874" s="24"/>
      <c r="U7874" s="24"/>
    </row>
    <row r="7875" spans="19:21">
      <c r="S7875" s="24"/>
      <c r="T7875" s="24"/>
      <c r="U7875" s="24"/>
    </row>
    <row r="7876" spans="19:21">
      <c r="S7876" s="24"/>
      <c r="T7876" s="24"/>
      <c r="U7876" s="24"/>
    </row>
    <row r="7877" spans="19:21">
      <c r="S7877" s="24"/>
      <c r="T7877" s="24"/>
      <c r="U7877" s="24"/>
    </row>
    <row r="7878" spans="19:21">
      <c r="S7878" s="24"/>
      <c r="T7878" s="24"/>
      <c r="U7878" s="24"/>
    </row>
    <row r="7879" spans="19:21">
      <c r="S7879" s="24"/>
      <c r="T7879" s="24"/>
      <c r="U7879" s="24"/>
    </row>
    <row r="7880" spans="19:21">
      <c r="S7880" s="24"/>
      <c r="T7880" s="24"/>
      <c r="U7880" s="24"/>
    </row>
    <row r="7881" spans="19:21">
      <c r="S7881" s="24"/>
      <c r="T7881" s="24"/>
      <c r="U7881" s="24"/>
    </row>
    <row r="7882" spans="19:21">
      <c r="S7882" s="24"/>
      <c r="T7882" s="24"/>
      <c r="U7882" s="24"/>
    </row>
    <row r="7883" spans="19:21">
      <c r="S7883" s="24"/>
      <c r="T7883" s="24"/>
      <c r="U7883" s="24"/>
    </row>
    <row r="7884" spans="19:21">
      <c r="S7884" s="24"/>
      <c r="T7884" s="24"/>
      <c r="U7884" s="24"/>
    </row>
    <row r="7885" spans="19:21">
      <c r="S7885" s="24"/>
      <c r="T7885" s="24"/>
      <c r="U7885" s="24"/>
    </row>
    <row r="7886" spans="19:21">
      <c r="S7886" s="24"/>
      <c r="T7886" s="24"/>
      <c r="U7886" s="24"/>
    </row>
    <row r="7887" spans="19:21">
      <c r="S7887" s="24"/>
      <c r="T7887" s="24"/>
      <c r="U7887" s="24"/>
    </row>
    <row r="7888" spans="19:21">
      <c r="S7888" s="24"/>
      <c r="T7888" s="24"/>
      <c r="U7888" s="24"/>
    </row>
    <row r="7889" spans="19:21">
      <c r="S7889" s="24"/>
      <c r="T7889" s="24"/>
      <c r="U7889" s="24"/>
    </row>
    <row r="7890" spans="19:21">
      <c r="S7890" s="24"/>
      <c r="T7890" s="24"/>
      <c r="U7890" s="24"/>
    </row>
    <row r="7891" spans="19:21">
      <c r="S7891" s="24"/>
      <c r="T7891" s="24"/>
      <c r="U7891" s="24"/>
    </row>
    <row r="7892" spans="19:21">
      <c r="S7892" s="24"/>
      <c r="T7892" s="24"/>
      <c r="U7892" s="24"/>
    </row>
    <row r="7893" spans="19:21">
      <c r="S7893" s="24"/>
      <c r="T7893" s="24"/>
      <c r="U7893" s="24"/>
    </row>
    <row r="7894" spans="19:21">
      <c r="S7894" s="24"/>
      <c r="T7894" s="24"/>
      <c r="U7894" s="24"/>
    </row>
    <row r="7895" spans="19:21">
      <c r="S7895" s="24"/>
      <c r="T7895" s="24"/>
      <c r="U7895" s="24"/>
    </row>
    <row r="7896" spans="19:21">
      <c r="S7896" s="24"/>
      <c r="T7896" s="24"/>
      <c r="U7896" s="24"/>
    </row>
    <row r="7897" spans="19:21">
      <c r="S7897" s="24"/>
      <c r="T7897" s="24"/>
      <c r="U7897" s="24"/>
    </row>
    <row r="7898" spans="19:21">
      <c r="S7898" s="24"/>
      <c r="T7898" s="24"/>
      <c r="U7898" s="24"/>
    </row>
    <row r="7899" spans="19:21">
      <c r="S7899" s="24"/>
      <c r="T7899" s="24"/>
      <c r="U7899" s="24"/>
    </row>
    <row r="7900" spans="19:21">
      <c r="S7900" s="24"/>
      <c r="T7900" s="24"/>
      <c r="U7900" s="24"/>
    </row>
    <row r="7901" spans="19:21">
      <c r="S7901" s="24"/>
      <c r="T7901" s="24"/>
      <c r="U7901" s="24"/>
    </row>
    <row r="7902" spans="19:21">
      <c r="S7902" s="24"/>
      <c r="T7902" s="24"/>
      <c r="U7902" s="24"/>
    </row>
    <row r="7903" spans="19:21">
      <c r="S7903" s="24"/>
      <c r="T7903" s="24"/>
      <c r="U7903" s="24"/>
    </row>
    <row r="7904" spans="19:21">
      <c r="S7904" s="24"/>
      <c r="T7904" s="24"/>
      <c r="U7904" s="24"/>
    </row>
    <row r="7905" spans="19:21">
      <c r="S7905" s="24"/>
      <c r="T7905" s="24"/>
      <c r="U7905" s="24"/>
    </row>
    <row r="7906" spans="19:21">
      <c r="S7906" s="24"/>
      <c r="T7906" s="24"/>
      <c r="U7906" s="24"/>
    </row>
    <row r="7907" spans="19:21">
      <c r="S7907" s="24"/>
      <c r="T7907" s="24"/>
      <c r="U7907" s="24"/>
    </row>
    <row r="7908" spans="19:21">
      <c r="S7908" s="24"/>
      <c r="T7908" s="24"/>
      <c r="U7908" s="24"/>
    </row>
    <row r="7909" spans="19:21">
      <c r="S7909" s="24"/>
      <c r="T7909" s="24"/>
      <c r="U7909" s="24"/>
    </row>
    <row r="7910" spans="19:21">
      <c r="S7910" s="24"/>
      <c r="T7910" s="24"/>
      <c r="U7910" s="24"/>
    </row>
    <row r="7911" spans="19:21">
      <c r="S7911" s="24"/>
      <c r="T7911" s="24"/>
      <c r="U7911" s="24"/>
    </row>
    <row r="7912" spans="19:21">
      <c r="S7912" s="24"/>
      <c r="T7912" s="24"/>
      <c r="U7912" s="24"/>
    </row>
    <row r="7913" spans="19:21">
      <c r="S7913" s="24"/>
      <c r="T7913" s="24"/>
      <c r="U7913" s="24"/>
    </row>
    <row r="7914" spans="19:21">
      <c r="S7914" s="24"/>
      <c r="T7914" s="24"/>
      <c r="U7914" s="24"/>
    </row>
    <row r="7915" spans="19:21">
      <c r="S7915" s="24"/>
      <c r="T7915" s="24"/>
      <c r="U7915" s="24"/>
    </row>
    <row r="7916" spans="19:21">
      <c r="S7916" s="24"/>
      <c r="T7916" s="24"/>
      <c r="U7916" s="24"/>
    </row>
    <row r="7917" spans="19:21">
      <c r="S7917" s="24"/>
      <c r="T7917" s="24"/>
      <c r="U7917" s="24"/>
    </row>
    <row r="7918" spans="19:21">
      <c r="S7918" s="24"/>
      <c r="T7918" s="24"/>
      <c r="U7918" s="24"/>
    </row>
    <row r="7919" spans="19:21">
      <c r="S7919" s="24"/>
      <c r="T7919" s="24"/>
      <c r="U7919" s="24"/>
    </row>
    <row r="7920" spans="19:21">
      <c r="S7920" s="24"/>
      <c r="T7920" s="24"/>
      <c r="U7920" s="24"/>
    </row>
    <row r="7921" spans="19:21">
      <c r="S7921" s="24"/>
      <c r="T7921" s="24"/>
      <c r="U7921" s="24"/>
    </row>
    <row r="7922" spans="19:21">
      <c r="S7922" s="24"/>
      <c r="T7922" s="24"/>
      <c r="U7922" s="24"/>
    </row>
    <row r="7923" spans="19:21">
      <c r="S7923" s="24"/>
      <c r="T7923" s="24"/>
      <c r="U7923" s="24"/>
    </row>
    <row r="7924" spans="19:21">
      <c r="S7924" s="24"/>
      <c r="T7924" s="24"/>
      <c r="U7924" s="24"/>
    </row>
    <row r="7925" spans="19:21">
      <c r="S7925" s="24"/>
      <c r="T7925" s="24"/>
      <c r="U7925" s="24"/>
    </row>
    <row r="7926" spans="19:21">
      <c r="S7926" s="24"/>
      <c r="T7926" s="24"/>
      <c r="U7926" s="24"/>
    </row>
    <row r="7927" spans="19:21">
      <c r="S7927" s="24"/>
      <c r="T7927" s="24"/>
      <c r="U7927" s="24"/>
    </row>
    <row r="7928" spans="19:21">
      <c r="S7928" s="24"/>
      <c r="T7928" s="24"/>
      <c r="U7928" s="24"/>
    </row>
    <row r="7929" spans="19:21">
      <c r="S7929" s="24"/>
      <c r="T7929" s="24"/>
      <c r="U7929" s="24"/>
    </row>
    <row r="7930" spans="19:21">
      <c r="S7930" s="24"/>
      <c r="T7930" s="24"/>
      <c r="U7930" s="24"/>
    </row>
    <row r="7931" spans="19:21">
      <c r="S7931" s="24"/>
      <c r="T7931" s="24"/>
      <c r="U7931" s="24"/>
    </row>
    <row r="7932" spans="19:21">
      <c r="S7932" s="24"/>
      <c r="T7932" s="24"/>
      <c r="U7932" s="24"/>
    </row>
    <row r="7933" spans="19:21">
      <c r="S7933" s="24"/>
      <c r="T7933" s="24"/>
      <c r="U7933" s="24"/>
    </row>
    <row r="7934" spans="19:21">
      <c r="S7934" s="24"/>
      <c r="T7934" s="24"/>
      <c r="U7934" s="24"/>
    </row>
    <row r="7935" spans="19:21">
      <c r="S7935" s="24"/>
      <c r="T7935" s="24"/>
      <c r="U7935" s="24"/>
    </row>
    <row r="7936" spans="19:21">
      <c r="S7936" s="24"/>
      <c r="T7936" s="24"/>
      <c r="U7936" s="24"/>
    </row>
    <row r="7937" spans="19:21">
      <c r="S7937" s="24"/>
      <c r="T7937" s="24"/>
      <c r="U7937" s="24"/>
    </row>
    <row r="7938" spans="19:21">
      <c r="S7938" s="24"/>
      <c r="T7938" s="24"/>
      <c r="U7938" s="24"/>
    </row>
    <row r="7939" spans="19:21">
      <c r="S7939" s="24"/>
      <c r="T7939" s="24"/>
      <c r="U7939" s="24"/>
    </row>
    <row r="7940" spans="19:21">
      <c r="S7940" s="24"/>
      <c r="T7940" s="24"/>
      <c r="U7940" s="24"/>
    </row>
    <row r="7941" spans="19:21">
      <c r="S7941" s="24"/>
      <c r="T7941" s="24"/>
      <c r="U7941" s="24"/>
    </row>
    <row r="7942" spans="19:21">
      <c r="S7942" s="24"/>
      <c r="T7942" s="24"/>
      <c r="U7942" s="24"/>
    </row>
    <row r="7943" spans="19:21">
      <c r="S7943" s="24"/>
      <c r="T7943" s="24"/>
      <c r="U7943" s="24"/>
    </row>
    <row r="7944" spans="19:21">
      <c r="S7944" s="24"/>
      <c r="T7944" s="24"/>
      <c r="U7944" s="24"/>
    </row>
    <row r="7945" spans="19:21">
      <c r="S7945" s="24"/>
      <c r="T7945" s="24"/>
      <c r="U7945" s="24"/>
    </row>
    <row r="7946" spans="19:21">
      <c r="S7946" s="24"/>
      <c r="T7946" s="24"/>
      <c r="U7946" s="24"/>
    </row>
    <row r="7947" spans="19:21">
      <c r="S7947" s="24"/>
      <c r="T7947" s="24"/>
      <c r="U7947" s="24"/>
    </row>
    <row r="7948" spans="19:21">
      <c r="S7948" s="24"/>
      <c r="T7948" s="24"/>
      <c r="U7948" s="24"/>
    </row>
    <row r="7949" spans="19:21">
      <c r="S7949" s="24"/>
      <c r="T7949" s="24"/>
      <c r="U7949" s="24"/>
    </row>
    <row r="7950" spans="19:21">
      <c r="S7950" s="24"/>
      <c r="T7950" s="24"/>
      <c r="U7950" s="24"/>
    </row>
    <row r="7951" spans="19:21">
      <c r="S7951" s="24"/>
      <c r="T7951" s="24"/>
      <c r="U7951" s="24"/>
    </row>
    <row r="7952" spans="19:21">
      <c r="S7952" s="24"/>
      <c r="T7952" s="24"/>
      <c r="U7952" s="24"/>
    </row>
    <row r="7953" spans="19:21">
      <c r="S7953" s="24"/>
      <c r="T7953" s="24"/>
      <c r="U7953" s="24"/>
    </row>
    <row r="7954" spans="19:21">
      <c r="S7954" s="24"/>
      <c r="T7954" s="24"/>
      <c r="U7954" s="24"/>
    </row>
    <row r="7955" spans="19:21">
      <c r="S7955" s="24"/>
      <c r="T7955" s="24"/>
      <c r="U7955" s="24"/>
    </row>
    <row r="7956" spans="19:21">
      <c r="S7956" s="24"/>
      <c r="T7956" s="24"/>
      <c r="U7956" s="24"/>
    </row>
    <row r="7957" spans="19:21">
      <c r="S7957" s="24"/>
      <c r="T7957" s="24"/>
      <c r="U7957" s="24"/>
    </row>
    <row r="7958" spans="19:21">
      <c r="S7958" s="24"/>
      <c r="T7958" s="24"/>
      <c r="U7958" s="24"/>
    </row>
    <row r="7959" spans="19:21">
      <c r="S7959" s="24"/>
      <c r="T7959" s="24"/>
      <c r="U7959" s="24"/>
    </row>
    <row r="7960" spans="19:21">
      <c r="S7960" s="24"/>
      <c r="T7960" s="24"/>
      <c r="U7960" s="24"/>
    </row>
    <row r="7961" spans="19:21">
      <c r="S7961" s="24"/>
      <c r="T7961" s="24"/>
      <c r="U7961" s="24"/>
    </row>
    <row r="7962" spans="19:21">
      <c r="S7962" s="24"/>
      <c r="T7962" s="24"/>
      <c r="U7962" s="24"/>
    </row>
    <row r="7963" spans="19:21">
      <c r="S7963" s="24"/>
      <c r="T7963" s="24"/>
      <c r="U7963" s="24"/>
    </row>
    <row r="7964" spans="19:21">
      <c r="S7964" s="24"/>
      <c r="T7964" s="24"/>
      <c r="U7964" s="24"/>
    </row>
    <row r="7965" spans="19:21">
      <c r="S7965" s="24"/>
      <c r="T7965" s="24"/>
      <c r="U7965" s="24"/>
    </row>
    <row r="7966" spans="19:21">
      <c r="S7966" s="24"/>
      <c r="T7966" s="24"/>
      <c r="U7966" s="24"/>
    </row>
    <row r="7967" spans="19:21">
      <c r="S7967" s="24"/>
      <c r="T7967" s="24"/>
      <c r="U7967" s="24"/>
    </row>
    <row r="7968" spans="19:21">
      <c r="S7968" s="24"/>
      <c r="T7968" s="24"/>
      <c r="U7968" s="24"/>
    </row>
    <row r="7969" spans="19:21">
      <c r="S7969" s="24"/>
      <c r="T7969" s="24"/>
      <c r="U7969" s="24"/>
    </row>
    <row r="7970" spans="19:21">
      <c r="S7970" s="24"/>
      <c r="T7970" s="24"/>
      <c r="U7970" s="24"/>
    </row>
    <row r="7971" spans="19:21">
      <c r="S7971" s="24"/>
      <c r="T7971" s="24"/>
      <c r="U7971" s="24"/>
    </row>
    <row r="7972" spans="19:21">
      <c r="S7972" s="24"/>
      <c r="T7972" s="24"/>
      <c r="U7972" s="24"/>
    </row>
    <row r="7973" spans="19:21">
      <c r="S7973" s="24"/>
      <c r="T7973" s="24"/>
      <c r="U7973" s="24"/>
    </row>
    <row r="7974" spans="19:21">
      <c r="S7974" s="24"/>
      <c r="T7974" s="24"/>
      <c r="U7974" s="24"/>
    </row>
    <row r="7975" spans="19:21">
      <c r="S7975" s="24"/>
      <c r="T7975" s="24"/>
      <c r="U7975" s="24"/>
    </row>
    <row r="7976" spans="19:21">
      <c r="S7976" s="24"/>
      <c r="T7976" s="24"/>
      <c r="U7976" s="24"/>
    </row>
    <row r="7977" spans="19:21">
      <c r="S7977" s="24"/>
      <c r="T7977" s="24"/>
      <c r="U7977" s="24"/>
    </row>
    <row r="7978" spans="19:21">
      <c r="S7978" s="24"/>
      <c r="T7978" s="24"/>
      <c r="U7978" s="24"/>
    </row>
    <row r="7979" spans="19:21">
      <c r="S7979" s="24"/>
      <c r="T7979" s="24"/>
      <c r="U7979" s="24"/>
    </row>
    <row r="7980" spans="19:21">
      <c r="S7980" s="24"/>
      <c r="T7980" s="24"/>
      <c r="U7980" s="24"/>
    </row>
    <row r="7981" spans="19:21">
      <c r="S7981" s="24"/>
      <c r="T7981" s="24"/>
      <c r="U7981" s="24"/>
    </row>
    <row r="7982" spans="19:21">
      <c r="S7982" s="24"/>
      <c r="T7982" s="24"/>
      <c r="U7982" s="24"/>
    </row>
    <row r="7983" spans="19:21">
      <c r="S7983" s="24"/>
      <c r="T7983" s="24"/>
      <c r="U7983" s="24"/>
    </row>
    <row r="7984" spans="19:21">
      <c r="S7984" s="24"/>
      <c r="T7984" s="24"/>
      <c r="U7984" s="24"/>
    </row>
    <row r="7985" spans="19:21">
      <c r="S7985" s="24"/>
      <c r="T7985" s="24"/>
      <c r="U7985" s="24"/>
    </row>
    <row r="7986" spans="19:21">
      <c r="S7986" s="24"/>
      <c r="T7986" s="24"/>
      <c r="U7986" s="24"/>
    </row>
    <row r="7987" spans="19:21">
      <c r="S7987" s="24"/>
      <c r="T7987" s="24"/>
      <c r="U7987" s="24"/>
    </row>
    <row r="7988" spans="19:21">
      <c r="S7988" s="24"/>
      <c r="T7988" s="24"/>
      <c r="U7988" s="24"/>
    </row>
    <row r="7989" spans="19:21">
      <c r="S7989" s="24"/>
      <c r="T7989" s="24"/>
      <c r="U7989" s="24"/>
    </row>
    <row r="7990" spans="19:21">
      <c r="S7990" s="24"/>
      <c r="T7990" s="24"/>
      <c r="U7990" s="24"/>
    </row>
    <row r="7991" spans="19:21">
      <c r="S7991" s="24"/>
      <c r="T7991" s="24"/>
      <c r="U7991" s="24"/>
    </row>
    <row r="7992" spans="19:21">
      <c r="S7992" s="24"/>
      <c r="T7992" s="24"/>
      <c r="U7992" s="24"/>
    </row>
    <row r="7993" spans="19:21">
      <c r="S7993" s="24"/>
      <c r="T7993" s="24"/>
      <c r="U7993" s="24"/>
    </row>
    <row r="7994" spans="19:21">
      <c r="S7994" s="24"/>
      <c r="T7994" s="24"/>
      <c r="U7994" s="24"/>
    </row>
    <row r="7995" spans="19:21">
      <c r="S7995" s="24"/>
      <c r="T7995" s="24"/>
      <c r="U7995" s="24"/>
    </row>
    <row r="7996" spans="19:21">
      <c r="S7996" s="24"/>
      <c r="T7996" s="24"/>
      <c r="U7996" s="24"/>
    </row>
    <row r="7997" spans="19:21">
      <c r="S7997" s="24"/>
      <c r="T7997" s="24"/>
      <c r="U7997" s="24"/>
    </row>
    <row r="7998" spans="19:21">
      <c r="S7998" s="24"/>
      <c r="T7998" s="24"/>
      <c r="U7998" s="24"/>
    </row>
    <row r="7999" spans="19:21">
      <c r="S7999" s="24"/>
      <c r="T7999" s="24"/>
      <c r="U7999" s="24"/>
    </row>
    <row r="8000" spans="19:21">
      <c r="S8000" s="24"/>
      <c r="T8000" s="24"/>
      <c r="U8000" s="24"/>
    </row>
    <row r="8001" spans="19:21">
      <c r="S8001" s="24"/>
      <c r="T8001" s="24"/>
      <c r="U8001" s="24"/>
    </row>
    <row r="8002" spans="19:21">
      <c r="S8002" s="24"/>
      <c r="T8002" s="24"/>
      <c r="U8002" s="24"/>
    </row>
    <row r="8003" spans="19:21">
      <c r="S8003" s="24"/>
      <c r="T8003" s="24"/>
      <c r="U8003" s="24"/>
    </row>
    <row r="8004" spans="19:21">
      <c r="S8004" s="24"/>
      <c r="T8004" s="24"/>
      <c r="U8004" s="24"/>
    </row>
    <row r="8005" spans="19:21">
      <c r="S8005" s="24"/>
      <c r="T8005" s="24"/>
      <c r="U8005" s="24"/>
    </row>
    <row r="8006" spans="19:21">
      <c r="S8006" s="24"/>
      <c r="T8006" s="24"/>
      <c r="U8006" s="24"/>
    </row>
    <row r="8007" spans="19:21">
      <c r="S8007" s="24"/>
      <c r="T8007" s="24"/>
      <c r="U8007" s="24"/>
    </row>
    <row r="8008" spans="19:21">
      <c r="S8008" s="24"/>
      <c r="T8008" s="24"/>
      <c r="U8008" s="24"/>
    </row>
    <row r="8009" spans="19:21">
      <c r="S8009" s="24"/>
      <c r="T8009" s="24"/>
      <c r="U8009" s="24"/>
    </row>
    <row r="8010" spans="19:21">
      <c r="S8010" s="24"/>
      <c r="T8010" s="24"/>
      <c r="U8010" s="24"/>
    </row>
    <row r="8011" spans="19:21">
      <c r="S8011" s="24"/>
      <c r="T8011" s="24"/>
      <c r="U8011" s="24"/>
    </row>
    <row r="8012" spans="19:21">
      <c r="S8012" s="24"/>
      <c r="T8012" s="24"/>
      <c r="U8012" s="24"/>
    </row>
    <row r="8013" spans="19:21">
      <c r="S8013" s="24"/>
      <c r="T8013" s="24"/>
      <c r="U8013" s="24"/>
    </row>
    <row r="8014" spans="19:21">
      <c r="S8014" s="24"/>
      <c r="T8014" s="24"/>
      <c r="U8014" s="24"/>
    </row>
    <row r="8015" spans="19:21">
      <c r="S8015" s="24"/>
      <c r="T8015" s="24"/>
      <c r="U8015" s="24"/>
    </row>
    <row r="8016" spans="19:21">
      <c r="S8016" s="24"/>
      <c r="T8016" s="24"/>
      <c r="U8016" s="24"/>
    </row>
    <row r="8017" spans="19:21">
      <c r="S8017" s="24"/>
      <c r="T8017" s="24"/>
      <c r="U8017" s="24"/>
    </row>
    <row r="8018" spans="19:21">
      <c r="S8018" s="24"/>
      <c r="T8018" s="24"/>
      <c r="U8018" s="24"/>
    </row>
    <row r="8019" spans="19:21">
      <c r="S8019" s="24"/>
      <c r="T8019" s="24"/>
      <c r="U8019" s="24"/>
    </row>
    <row r="8020" spans="19:21">
      <c r="S8020" s="24"/>
      <c r="T8020" s="24"/>
      <c r="U8020" s="24"/>
    </row>
    <row r="8021" spans="19:21">
      <c r="S8021" s="24"/>
      <c r="T8021" s="24"/>
      <c r="U8021" s="24"/>
    </row>
    <row r="8022" spans="19:21">
      <c r="S8022" s="24"/>
      <c r="T8022" s="24"/>
      <c r="U8022" s="24"/>
    </row>
    <row r="8023" spans="19:21">
      <c r="S8023" s="24"/>
      <c r="T8023" s="24"/>
      <c r="U8023" s="24"/>
    </row>
    <row r="8024" spans="19:21">
      <c r="S8024" s="24"/>
      <c r="T8024" s="24"/>
      <c r="U8024" s="24"/>
    </row>
    <row r="8025" spans="19:21">
      <c r="S8025" s="24"/>
      <c r="T8025" s="24"/>
      <c r="U8025" s="24"/>
    </row>
    <row r="8026" spans="19:21">
      <c r="S8026" s="24"/>
      <c r="T8026" s="24"/>
      <c r="U8026" s="24"/>
    </row>
    <row r="8027" spans="19:21">
      <c r="S8027" s="24"/>
      <c r="T8027" s="24"/>
      <c r="U8027" s="24"/>
    </row>
    <row r="8028" spans="19:21">
      <c r="S8028" s="24"/>
      <c r="T8028" s="24"/>
      <c r="U8028" s="24"/>
    </row>
    <row r="8029" spans="19:21">
      <c r="S8029" s="24"/>
      <c r="T8029" s="24"/>
      <c r="U8029" s="24"/>
    </row>
    <row r="8030" spans="19:21">
      <c r="S8030" s="24"/>
      <c r="T8030" s="24"/>
      <c r="U8030" s="24"/>
    </row>
    <row r="8031" spans="19:21">
      <c r="S8031" s="24"/>
      <c r="T8031" s="24"/>
      <c r="U8031" s="24"/>
    </row>
    <row r="8032" spans="19:21">
      <c r="S8032" s="24"/>
      <c r="T8032" s="24"/>
      <c r="U8032" s="24"/>
    </row>
    <row r="8033" spans="19:21">
      <c r="S8033" s="24"/>
      <c r="T8033" s="24"/>
      <c r="U8033" s="24"/>
    </row>
    <row r="8034" spans="19:21">
      <c r="S8034" s="24"/>
      <c r="T8034" s="24"/>
      <c r="U8034" s="24"/>
    </row>
    <row r="8035" spans="19:21">
      <c r="S8035" s="24"/>
      <c r="T8035" s="24"/>
      <c r="U8035" s="24"/>
    </row>
    <row r="8036" spans="19:21">
      <c r="S8036" s="24"/>
      <c r="T8036" s="24"/>
      <c r="U8036" s="24"/>
    </row>
    <row r="8037" spans="19:21">
      <c r="S8037" s="24"/>
      <c r="T8037" s="24"/>
      <c r="U8037" s="24"/>
    </row>
    <row r="8038" spans="19:21">
      <c r="S8038" s="24"/>
      <c r="T8038" s="24"/>
      <c r="U8038" s="24"/>
    </row>
    <row r="8039" spans="19:21">
      <c r="S8039" s="24"/>
      <c r="T8039" s="24"/>
      <c r="U8039" s="24"/>
    </row>
    <row r="8040" spans="19:21">
      <c r="S8040" s="24"/>
      <c r="T8040" s="24"/>
      <c r="U8040" s="24"/>
    </row>
    <row r="8041" spans="19:21">
      <c r="S8041" s="24"/>
      <c r="T8041" s="24"/>
      <c r="U8041" s="24"/>
    </row>
    <row r="8042" spans="19:21">
      <c r="S8042" s="24"/>
      <c r="T8042" s="24"/>
      <c r="U8042" s="24"/>
    </row>
    <row r="8043" spans="19:21">
      <c r="S8043" s="24"/>
      <c r="T8043" s="24"/>
      <c r="U8043" s="24"/>
    </row>
    <row r="8044" spans="19:21">
      <c r="S8044" s="24"/>
      <c r="T8044" s="24"/>
      <c r="U8044" s="24"/>
    </row>
    <row r="8045" spans="19:21">
      <c r="S8045" s="24"/>
      <c r="T8045" s="24"/>
      <c r="U8045" s="24"/>
    </row>
    <row r="8046" spans="19:21">
      <c r="S8046" s="24"/>
      <c r="T8046" s="24"/>
      <c r="U8046" s="24"/>
    </row>
    <row r="8047" spans="19:21">
      <c r="S8047" s="24"/>
      <c r="T8047" s="24"/>
      <c r="U8047" s="24"/>
    </row>
    <row r="8048" spans="19:21">
      <c r="S8048" s="24"/>
      <c r="T8048" s="24"/>
      <c r="U8048" s="24"/>
    </row>
    <row r="8049" spans="19:21">
      <c r="S8049" s="24"/>
      <c r="T8049" s="24"/>
      <c r="U8049" s="24"/>
    </row>
    <row r="8050" spans="19:21">
      <c r="S8050" s="24"/>
      <c r="T8050" s="24"/>
      <c r="U8050" s="24"/>
    </row>
    <row r="8051" spans="19:21">
      <c r="S8051" s="24"/>
      <c r="T8051" s="24"/>
      <c r="U8051" s="24"/>
    </row>
    <row r="8052" spans="19:21">
      <c r="S8052" s="24"/>
      <c r="T8052" s="24"/>
      <c r="U8052" s="24"/>
    </row>
    <row r="8053" spans="19:21">
      <c r="S8053" s="24"/>
      <c r="T8053" s="24"/>
      <c r="U8053" s="24"/>
    </row>
    <row r="8054" spans="19:21">
      <c r="S8054" s="24"/>
      <c r="T8054" s="24"/>
      <c r="U8054" s="24"/>
    </row>
    <row r="8055" spans="19:21">
      <c r="S8055" s="24"/>
      <c r="T8055" s="24"/>
      <c r="U8055" s="24"/>
    </row>
    <row r="8056" spans="19:21">
      <c r="S8056" s="24"/>
      <c r="T8056" s="24"/>
      <c r="U8056" s="24"/>
    </row>
    <row r="8057" spans="19:21">
      <c r="S8057" s="24"/>
      <c r="T8057" s="24"/>
      <c r="U8057" s="24"/>
    </row>
    <row r="8058" spans="19:21">
      <c r="S8058" s="24"/>
      <c r="T8058" s="24"/>
      <c r="U8058" s="24"/>
    </row>
    <row r="8059" spans="19:21">
      <c r="S8059" s="24"/>
      <c r="T8059" s="24"/>
      <c r="U8059" s="24"/>
    </row>
    <row r="8060" spans="19:21">
      <c r="S8060" s="24"/>
      <c r="T8060" s="24"/>
      <c r="U8060" s="24"/>
    </row>
    <row r="8061" spans="19:21">
      <c r="S8061" s="24"/>
      <c r="T8061" s="24"/>
      <c r="U8061" s="24"/>
    </row>
    <row r="8062" spans="19:21">
      <c r="S8062" s="24"/>
      <c r="T8062" s="24"/>
      <c r="U8062" s="24"/>
    </row>
    <row r="8063" spans="19:21">
      <c r="S8063" s="24"/>
      <c r="T8063" s="24"/>
      <c r="U8063" s="24"/>
    </row>
    <row r="8064" spans="19:21">
      <c r="S8064" s="24"/>
      <c r="T8064" s="24"/>
      <c r="U8064" s="24"/>
    </row>
    <row r="8065" spans="19:21">
      <c r="S8065" s="24"/>
      <c r="T8065" s="24"/>
      <c r="U8065" s="24"/>
    </row>
    <row r="8066" spans="19:21">
      <c r="S8066" s="24"/>
      <c r="T8066" s="24"/>
      <c r="U8066" s="24"/>
    </row>
    <row r="8067" spans="19:21">
      <c r="S8067" s="24"/>
      <c r="T8067" s="24"/>
      <c r="U8067" s="24"/>
    </row>
    <row r="8068" spans="19:21">
      <c r="S8068" s="24"/>
      <c r="T8068" s="24"/>
      <c r="U8068" s="24"/>
    </row>
    <row r="8069" spans="19:21">
      <c r="S8069" s="24"/>
      <c r="T8069" s="24"/>
      <c r="U8069" s="24"/>
    </row>
    <row r="8070" spans="19:21">
      <c r="S8070" s="24"/>
      <c r="T8070" s="24"/>
      <c r="U8070" s="24"/>
    </row>
    <row r="8071" spans="19:21">
      <c r="S8071" s="24"/>
      <c r="T8071" s="24"/>
      <c r="U8071" s="24"/>
    </row>
    <row r="8072" spans="19:21">
      <c r="S8072" s="24"/>
      <c r="T8072" s="24"/>
      <c r="U8072" s="24"/>
    </row>
    <row r="8073" spans="19:21">
      <c r="S8073" s="24"/>
      <c r="T8073" s="24"/>
      <c r="U8073" s="24"/>
    </row>
    <row r="8074" spans="19:21">
      <c r="S8074" s="24"/>
      <c r="T8074" s="24"/>
      <c r="U8074" s="24"/>
    </row>
    <row r="8075" spans="19:21">
      <c r="S8075" s="24"/>
      <c r="T8075" s="24"/>
      <c r="U8075" s="24"/>
    </row>
    <row r="8076" spans="19:21">
      <c r="S8076" s="24"/>
      <c r="T8076" s="24"/>
      <c r="U8076" s="24"/>
    </row>
    <row r="8077" spans="19:21">
      <c r="S8077" s="24"/>
      <c r="T8077" s="24"/>
      <c r="U8077" s="24"/>
    </row>
    <row r="8078" spans="19:21">
      <c r="S8078" s="24"/>
      <c r="T8078" s="24"/>
      <c r="U8078" s="24"/>
    </row>
    <row r="8079" spans="19:21">
      <c r="S8079" s="24"/>
      <c r="T8079" s="24"/>
      <c r="U8079" s="24"/>
    </row>
    <row r="8080" spans="19:21">
      <c r="S8080" s="24"/>
      <c r="T8080" s="24"/>
      <c r="U8080" s="24"/>
    </row>
    <row r="8081" spans="19:21">
      <c r="S8081" s="24"/>
      <c r="T8081" s="24"/>
      <c r="U8081" s="24"/>
    </row>
    <row r="8082" spans="19:21">
      <c r="S8082" s="24"/>
      <c r="T8082" s="24"/>
      <c r="U8082" s="24"/>
    </row>
    <row r="8083" spans="19:21">
      <c r="S8083" s="24"/>
      <c r="T8083" s="24"/>
      <c r="U8083" s="24"/>
    </row>
    <row r="8084" spans="19:21">
      <c r="S8084" s="24"/>
      <c r="T8084" s="24"/>
      <c r="U8084" s="24"/>
    </row>
    <row r="8085" spans="19:21">
      <c r="S8085" s="24"/>
      <c r="T8085" s="24"/>
      <c r="U8085" s="24"/>
    </row>
    <row r="8086" spans="19:21">
      <c r="S8086" s="24"/>
      <c r="T8086" s="24"/>
      <c r="U8086" s="24"/>
    </row>
    <row r="8087" spans="19:21">
      <c r="S8087" s="24"/>
      <c r="T8087" s="24"/>
      <c r="U8087" s="24"/>
    </row>
    <row r="8088" spans="19:21">
      <c r="S8088" s="24"/>
      <c r="T8088" s="24"/>
      <c r="U8088" s="24"/>
    </row>
    <row r="8089" spans="19:21">
      <c r="S8089" s="24"/>
      <c r="T8089" s="24"/>
      <c r="U8089" s="24"/>
    </row>
    <row r="8090" spans="19:21">
      <c r="S8090" s="24"/>
      <c r="T8090" s="24"/>
      <c r="U8090" s="24"/>
    </row>
    <row r="8091" spans="19:21">
      <c r="S8091" s="24"/>
      <c r="T8091" s="24"/>
      <c r="U8091" s="24"/>
    </row>
    <row r="8092" spans="19:21">
      <c r="S8092" s="24"/>
      <c r="T8092" s="24"/>
      <c r="U8092" s="24"/>
    </row>
    <row r="8093" spans="19:21">
      <c r="S8093" s="24"/>
      <c r="T8093" s="24"/>
      <c r="U8093" s="24"/>
    </row>
    <row r="8094" spans="19:21">
      <c r="S8094" s="24"/>
      <c r="T8094" s="24"/>
      <c r="U8094" s="24"/>
    </row>
    <row r="8095" spans="19:21">
      <c r="S8095" s="24"/>
      <c r="T8095" s="24"/>
      <c r="U8095" s="24"/>
    </row>
    <row r="8096" spans="19:21">
      <c r="S8096" s="24"/>
      <c r="T8096" s="24"/>
      <c r="U8096" s="24"/>
    </row>
    <row r="8097" spans="19:21">
      <c r="S8097" s="24"/>
      <c r="T8097" s="24"/>
      <c r="U8097" s="24"/>
    </row>
    <row r="8098" spans="19:21">
      <c r="S8098" s="24"/>
      <c r="T8098" s="24"/>
      <c r="U8098" s="24"/>
    </row>
    <row r="8099" spans="19:21">
      <c r="S8099" s="24"/>
      <c r="T8099" s="24"/>
      <c r="U8099" s="24"/>
    </row>
    <row r="8100" spans="19:21">
      <c r="S8100" s="24"/>
      <c r="T8100" s="24"/>
      <c r="U8100" s="24"/>
    </row>
    <row r="8101" spans="19:21">
      <c r="S8101" s="24"/>
      <c r="T8101" s="24"/>
      <c r="U8101" s="24"/>
    </row>
    <row r="8102" spans="19:21">
      <c r="S8102" s="24"/>
      <c r="T8102" s="24"/>
      <c r="U8102" s="24"/>
    </row>
    <row r="8103" spans="19:21">
      <c r="S8103" s="24"/>
      <c r="T8103" s="24"/>
      <c r="U8103" s="24"/>
    </row>
    <row r="8104" spans="19:21">
      <c r="S8104" s="24"/>
      <c r="T8104" s="24"/>
      <c r="U8104" s="24"/>
    </row>
    <row r="8105" spans="19:21">
      <c r="S8105" s="24"/>
      <c r="T8105" s="24"/>
      <c r="U8105" s="24"/>
    </row>
    <row r="8106" spans="19:21">
      <c r="S8106" s="24"/>
      <c r="T8106" s="24"/>
      <c r="U8106" s="24"/>
    </row>
    <row r="8107" spans="19:21">
      <c r="S8107" s="24"/>
      <c r="T8107" s="24"/>
      <c r="U8107" s="24"/>
    </row>
    <row r="8108" spans="19:21">
      <c r="S8108" s="24"/>
      <c r="T8108" s="24"/>
      <c r="U8108" s="24"/>
    </row>
    <row r="8109" spans="19:21">
      <c r="S8109" s="24"/>
      <c r="T8109" s="24"/>
      <c r="U8109" s="24"/>
    </row>
    <row r="8110" spans="19:21">
      <c r="S8110" s="24"/>
      <c r="T8110" s="24"/>
      <c r="U8110" s="24"/>
    </row>
    <row r="8111" spans="19:21">
      <c r="S8111" s="24"/>
      <c r="T8111" s="24"/>
      <c r="U8111" s="24"/>
    </row>
    <row r="8112" spans="19:21">
      <c r="S8112" s="24"/>
      <c r="T8112" s="24"/>
      <c r="U8112" s="24"/>
    </row>
    <row r="8113" spans="19:21">
      <c r="S8113" s="24"/>
      <c r="T8113" s="24"/>
      <c r="U8113" s="24"/>
    </row>
    <row r="8114" spans="19:21">
      <c r="S8114" s="24"/>
      <c r="T8114" s="24"/>
      <c r="U8114" s="24"/>
    </row>
    <row r="8115" spans="19:21">
      <c r="S8115" s="24"/>
      <c r="T8115" s="24"/>
      <c r="U8115" s="24"/>
    </row>
    <row r="8116" spans="19:21">
      <c r="S8116" s="24"/>
      <c r="T8116" s="24"/>
      <c r="U8116" s="24"/>
    </row>
    <row r="8117" spans="19:21">
      <c r="S8117" s="24"/>
      <c r="T8117" s="24"/>
      <c r="U8117" s="24"/>
    </row>
    <row r="8118" spans="19:21">
      <c r="S8118" s="24"/>
      <c r="T8118" s="24"/>
      <c r="U8118" s="24"/>
    </row>
    <row r="8119" spans="19:21">
      <c r="S8119" s="24"/>
      <c r="T8119" s="24"/>
      <c r="U8119" s="24"/>
    </row>
    <row r="8120" spans="19:21">
      <c r="S8120" s="24"/>
      <c r="T8120" s="24"/>
      <c r="U8120" s="24"/>
    </row>
    <row r="8121" spans="19:21">
      <c r="S8121" s="24"/>
      <c r="T8121" s="24"/>
      <c r="U8121" s="24"/>
    </row>
    <row r="8122" spans="19:21">
      <c r="S8122" s="24"/>
      <c r="T8122" s="24"/>
      <c r="U8122" s="24"/>
    </row>
    <row r="8123" spans="19:21">
      <c r="S8123" s="24"/>
      <c r="T8123" s="24"/>
      <c r="U8123" s="24"/>
    </row>
    <row r="8124" spans="19:21">
      <c r="S8124" s="24"/>
      <c r="T8124" s="24"/>
      <c r="U8124" s="24"/>
    </row>
    <row r="8125" spans="19:21">
      <c r="S8125" s="24"/>
      <c r="T8125" s="24"/>
      <c r="U8125" s="24"/>
    </row>
    <row r="8126" spans="19:21">
      <c r="S8126" s="24"/>
      <c r="T8126" s="24"/>
      <c r="U8126" s="24"/>
    </row>
    <row r="8127" spans="19:21">
      <c r="S8127" s="24"/>
      <c r="T8127" s="24"/>
      <c r="U8127" s="24"/>
    </row>
    <row r="8128" spans="19:21">
      <c r="S8128" s="24"/>
      <c r="T8128" s="24"/>
      <c r="U8128" s="24"/>
    </row>
    <row r="8129" spans="19:21">
      <c r="S8129" s="24"/>
      <c r="T8129" s="24"/>
      <c r="U8129" s="24"/>
    </row>
    <row r="8130" spans="19:21">
      <c r="S8130" s="24"/>
      <c r="T8130" s="24"/>
      <c r="U8130" s="24"/>
    </row>
    <row r="8131" spans="19:21">
      <c r="S8131" s="24"/>
      <c r="T8131" s="24"/>
      <c r="U8131" s="24"/>
    </row>
    <row r="8132" spans="19:21">
      <c r="S8132" s="24"/>
      <c r="T8132" s="24"/>
      <c r="U8132" s="24"/>
    </row>
    <row r="8133" spans="19:21">
      <c r="S8133" s="24"/>
      <c r="T8133" s="24"/>
      <c r="U8133" s="24"/>
    </row>
    <row r="8134" spans="19:21">
      <c r="S8134" s="24"/>
      <c r="T8134" s="24"/>
      <c r="U8134" s="24"/>
    </row>
    <row r="8135" spans="19:21">
      <c r="S8135" s="24"/>
      <c r="T8135" s="24"/>
      <c r="U8135" s="24"/>
    </row>
    <row r="8136" spans="19:21">
      <c r="S8136" s="24"/>
      <c r="T8136" s="24"/>
      <c r="U8136" s="24"/>
    </row>
    <row r="8137" spans="19:21">
      <c r="S8137" s="24"/>
      <c r="T8137" s="24"/>
      <c r="U8137" s="24"/>
    </row>
    <row r="8138" spans="19:21">
      <c r="S8138" s="24"/>
      <c r="T8138" s="24"/>
      <c r="U8138" s="24"/>
    </row>
    <row r="8139" spans="19:21">
      <c r="S8139" s="24"/>
      <c r="T8139" s="24"/>
      <c r="U8139" s="24"/>
    </row>
    <row r="8140" spans="19:21">
      <c r="S8140" s="24"/>
      <c r="T8140" s="24"/>
      <c r="U8140" s="24"/>
    </row>
    <row r="8141" spans="19:21">
      <c r="S8141" s="24"/>
      <c r="T8141" s="24"/>
      <c r="U8141" s="24"/>
    </row>
    <row r="8142" spans="19:21">
      <c r="S8142" s="24"/>
      <c r="T8142" s="24"/>
      <c r="U8142" s="24"/>
    </row>
    <row r="8143" spans="19:21">
      <c r="S8143" s="24"/>
      <c r="T8143" s="24"/>
      <c r="U8143" s="24"/>
    </row>
    <row r="8144" spans="19:21">
      <c r="S8144" s="24"/>
      <c r="T8144" s="24"/>
      <c r="U8144" s="24"/>
    </row>
    <row r="8145" spans="19:21">
      <c r="S8145" s="24"/>
      <c r="T8145" s="24"/>
      <c r="U8145" s="24"/>
    </row>
    <row r="8146" spans="19:21">
      <c r="S8146" s="24"/>
      <c r="T8146" s="24"/>
      <c r="U8146" s="24"/>
    </row>
    <row r="8147" spans="19:21">
      <c r="S8147" s="24"/>
      <c r="T8147" s="24"/>
      <c r="U8147" s="24"/>
    </row>
    <row r="8148" spans="19:21">
      <c r="S8148" s="24"/>
      <c r="T8148" s="24"/>
      <c r="U8148" s="24"/>
    </row>
    <row r="8149" spans="19:21">
      <c r="S8149" s="24"/>
      <c r="T8149" s="24"/>
      <c r="U8149" s="24"/>
    </row>
    <row r="8150" spans="19:21">
      <c r="S8150" s="24"/>
      <c r="T8150" s="24"/>
      <c r="U8150" s="24"/>
    </row>
    <row r="8151" spans="19:21">
      <c r="S8151" s="24"/>
      <c r="T8151" s="24"/>
      <c r="U8151" s="24"/>
    </row>
    <row r="8152" spans="19:21">
      <c r="S8152" s="24"/>
      <c r="T8152" s="24"/>
      <c r="U8152" s="24"/>
    </row>
    <row r="8153" spans="19:21">
      <c r="S8153" s="24"/>
      <c r="T8153" s="24"/>
      <c r="U8153" s="24"/>
    </row>
    <row r="8154" spans="19:21">
      <c r="S8154" s="24"/>
      <c r="T8154" s="24"/>
      <c r="U8154" s="24"/>
    </row>
    <row r="8155" spans="19:21">
      <c r="S8155" s="24"/>
      <c r="T8155" s="24"/>
      <c r="U8155" s="24"/>
    </row>
    <row r="8156" spans="19:21">
      <c r="S8156" s="24"/>
      <c r="T8156" s="24"/>
      <c r="U8156" s="24"/>
    </row>
    <row r="8157" spans="19:21">
      <c r="S8157" s="24"/>
      <c r="T8157" s="24"/>
      <c r="U8157" s="24"/>
    </row>
    <row r="8158" spans="19:21">
      <c r="S8158" s="24"/>
      <c r="T8158" s="24"/>
      <c r="U8158" s="24"/>
    </row>
    <row r="8159" spans="19:21">
      <c r="S8159" s="24"/>
      <c r="T8159" s="24"/>
      <c r="U8159" s="24"/>
    </row>
    <row r="8160" spans="19:21">
      <c r="S8160" s="24"/>
      <c r="T8160" s="24"/>
      <c r="U8160" s="24"/>
    </row>
    <row r="8161" spans="19:21">
      <c r="S8161" s="24"/>
      <c r="T8161" s="24"/>
      <c r="U8161" s="24"/>
    </row>
    <row r="8162" spans="19:21">
      <c r="S8162" s="24"/>
      <c r="T8162" s="24"/>
      <c r="U8162" s="24"/>
    </row>
    <row r="8163" spans="19:21">
      <c r="S8163" s="24"/>
      <c r="T8163" s="24"/>
      <c r="U8163" s="24"/>
    </row>
    <row r="8164" spans="19:21">
      <c r="S8164" s="24"/>
      <c r="T8164" s="24"/>
      <c r="U8164" s="24"/>
    </row>
    <row r="8165" spans="19:21">
      <c r="S8165" s="24"/>
      <c r="T8165" s="24"/>
      <c r="U8165" s="24"/>
    </row>
    <row r="8166" spans="19:21">
      <c r="S8166" s="24"/>
      <c r="T8166" s="24"/>
      <c r="U8166" s="24"/>
    </row>
    <row r="8167" spans="19:21">
      <c r="S8167" s="24"/>
      <c r="T8167" s="24"/>
      <c r="U8167" s="24"/>
    </row>
    <row r="8168" spans="19:21">
      <c r="S8168" s="24"/>
      <c r="T8168" s="24"/>
      <c r="U8168" s="24"/>
    </row>
    <row r="8169" spans="19:21">
      <c r="S8169" s="24"/>
      <c r="T8169" s="24"/>
      <c r="U8169" s="24"/>
    </row>
    <row r="8170" spans="19:21">
      <c r="S8170" s="24"/>
      <c r="T8170" s="24"/>
      <c r="U8170" s="24"/>
    </row>
    <row r="8171" spans="19:21">
      <c r="S8171" s="24"/>
      <c r="T8171" s="24"/>
      <c r="U8171" s="24"/>
    </row>
    <row r="8172" spans="19:21">
      <c r="S8172" s="24"/>
      <c r="T8172" s="24"/>
      <c r="U8172" s="24"/>
    </row>
    <row r="8173" spans="19:21">
      <c r="S8173" s="24"/>
      <c r="T8173" s="24"/>
      <c r="U8173" s="24"/>
    </row>
    <row r="8174" spans="19:21">
      <c r="S8174" s="24"/>
      <c r="T8174" s="24"/>
      <c r="U8174" s="24"/>
    </row>
    <row r="8175" spans="19:21">
      <c r="S8175" s="24"/>
      <c r="T8175" s="24"/>
      <c r="U8175" s="24"/>
    </row>
    <row r="8176" spans="19:21">
      <c r="S8176" s="24"/>
      <c r="T8176" s="24"/>
      <c r="U8176" s="24"/>
    </row>
    <row r="8177" spans="19:21">
      <c r="S8177" s="24"/>
      <c r="T8177" s="24"/>
      <c r="U8177" s="24"/>
    </row>
    <row r="8178" spans="19:21">
      <c r="S8178" s="24"/>
      <c r="T8178" s="24"/>
      <c r="U8178" s="24"/>
    </row>
    <row r="8179" spans="19:21">
      <c r="S8179" s="24"/>
      <c r="T8179" s="24"/>
      <c r="U8179" s="24"/>
    </row>
    <row r="8180" spans="19:21">
      <c r="S8180" s="24"/>
      <c r="T8180" s="24"/>
      <c r="U8180" s="24"/>
    </row>
    <row r="8181" spans="19:21">
      <c r="S8181" s="24"/>
      <c r="T8181" s="24"/>
      <c r="U8181" s="24"/>
    </row>
    <row r="8182" spans="19:21">
      <c r="S8182" s="24"/>
      <c r="T8182" s="24"/>
      <c r="U8182" s="24"/>
    </row>
    <row r="8183" spans="19:21">
      <c r="S8183" s="24"/>
      <c r="T8183" s="24"/>
      <c r="U8183" s="24"/>
    </row>
    <row r="8184" spans="19:21">
      <c r="S8184" s="24"/>
      <c r="T8184" s="24"/>
      <c r="U8184" s="24"/>
    </row>
    <row r="8185" spans="19:21">
      <c r="S8185" s="24"/>
      <c r="T8185" s="24"/>
      <c r="U8185" s="24"/>
    </row>
    <row r="8186" spans="19:21">
      <c r="S8186" s="24"/>
      <c r="T8186" s="24"/>
      <c r="U8186" s="24"/>
    </row>
    <row r="8187" spans="19:21">
      <c r="S8187" s="24"/>
      <c r="T8187" s="24"/>
      <c r="U8187" s="24"/>
    </row>
    <row r="8188" spans="19:21">
      <c r="S8188" s="24"/>
      <c r="T8188" s="24"/>
      <c r="U8188" s="24"/>
    </row>
    <row r="8189" spans="19:21">
      <c r="S8189" s="24"/>
      <c r="T8189" s="24"/>
      <c r="U8189" s="24"/>
    </row>
    <row r="8190" spans="19:21">
      <c r="S8190" s="24"/>
      <c r="T8190" s="24"/>
      <c r="U8190" s="24"/>
    </row>
    <row r="8191" spans="19:21">
      <c r="S8191" s="24"/>
      <c r="T8191" s="24"/>
      <c r="U8191" s="24"/>
    </row>
    <row r="8192" spans="19:21">
      <c r="S8192" s="24"/>
      <c r="T8192" s="24"/>
      <c r="U8192" s="24"/>
    </row>
    <row r="8193" spans="19:21">
      <c r="S8193" s="24"/>
      <c r="T8193" s="24"/>
      <c r="U8193" s="24"/>
    </row>
    <row r="8194" spans="19:21">
      <c r="S8194" s="24"/>
      <c r="T8194" s="24"/>
      <c r="U8194" s="24"/>
    </row>
    <row r="8195" spans="19:21">
      <c r="S8195" s="24"/>
      <c r="T8195" s="24"/>
      <c r="U8195" s="24"/>
    </row>
    <row r="8196" spans="19:21">
      <c r="S8196" s="24"/>
      <c r="T8196" s="24"/>
      <c r="U8196" s="24"/>
    </row>
    <row r="8197" spans="19:21">
      <c r="S8197" s="24"/>
      <c r="T8197" s="24"/>
      <c r="U8197" s="24"/>
    </row>
    <row r="8198" spans="19:21">
      <c r="S8198" s="24"/>
      <c r="T8198" s="24"/>
      <c r="U8198" s="24"/>
    </row>
    <row r="8199" spans="19:21">
      <c r="S8199" s="24"/>
      <c r="T8199" s="24"/>
      <c r="U8199" s="24"/>
    </row>
    <row r="8200" spans="19:21">
      <c r="S8200" s="24"/>
      <c r="T8200" s="24"/>
      <c r="U8200" s="24"/>
    </row>
    <row r="8201" spans="19:21">
      <c r="S8201" s="24"/>
      <c r="T8201" s="24"/>
      <c r="U8201" s="24"/>
    </row>
    <row r="8202" spans="19:21">
      <c r="S8202" s="24"/>
      <c r="T8202" s="24"/>
      <c r="U8202" s="24"/>
    </row>
    <row r="8203" spans="19:21">
      <c r="S8203" s="24"/>
      <c r="T8203" s="24"/>
      <c r="U8203" s="24"/>
    </row>
    <row r="8204" spans="19:21">
      <c r="S8204" s="24"/>
      <c r="T8204" s="24"/>
      <c r="U8204" s="24"/>
    </row>
    <row r="8205" spans="19:21">
      <c r="S8205" s="24"/>
      <c r="T8205" s="24"/>
      <c r="U8205" s="24"/>
    </row>
    <row r="8206" spans="19:21">
      <c r="S8206" s="24"/>
      <c r="T8206" s="24"/>
      <c r="U8206" s="24"/>
    </row>
    <row r="8207" spans="19:21">
      <c r="S8207" s="24"/>
      <c r="T8207" s="24"/>
      <c r="U8207" s="24"/>
    </row>
    <row r="8208" spans="19:21">
      <c r="S8208" s="24"/>
      <c r="T8208" s="24"/>
      <c r="U8208" s="24"/>
    </row>
    <row r="8209" spans="19:21">
      <c r="S8209" s="24"/>
      <c r="T8209" s="24"/>
      <c r="U8209" s="24"/>
    </row>
    <row r="8210" spans="19:21">
      <c r="S8210" s="24"/>
      <c r="T8210" s="24"/>
      <c r="U8210" s="24"/>
    </row>
    <row r="8211" spans="19:21">
      <c r="S8211" s="24"/>
      <c r="T8211" s="24"/>
      <c r="U8211" s="24"/>
    </row>
    <row r="8212" spans="19:21">
      <c r="S8212" s="24"/>
      <c r="T8212" s="24"/>
      <c r="U8212" s="24"/>
    </row>
    <row r="8213" spans="19:21">
      <c r="S8213" s="24"/>
      <c r="T8213" s="24"/>
      <c r="U8213" s="24"/>
    </row>
    <row r="8214" spans="19:21">
      <c r="S8214" s="24"/>
      <c r="T8214" s="24"/>
      <c r="U8214" s="24"/>
    </row>
    <row r="8215" spans="19:21">
      <c r="S8215" s="24"/>
      <c r="T8215" s="24"/>
      <c r="U8215" s="24"/>
    </row>
    <row r="8216" spans="19:21">
      <c r="S8216" s="24"/>
      <c r="T8216" s="24"/>
      <c r="U8216" s="24"/>
    </row>
    <row r="8217" spans="19:21">
      <c r="S8217" s="24"/>
      <c r="T8217" s="24"/>
      <c r="U8217" s="24"/>
    </row>
    <row r="8218" spans="19:21">
      <c r="S8218" s="24"/>
      <c r="T8218" s="24"/>
      <c r="U8218" s="24"/>
    </row>
    <row r="8219" spans="19:21">
      <c r="S8219" s="24"/>
      <c r="T8219" s="24"/>
      <c r="U8219" s="24"/>
    </row>
    <row r="8220" spans="19:21">
      <c r="S8220" s="24"/>
      <c r="T8220" s="24"/>
      <c r="U8220" s="24"/>
    </row>
    <row r="8221" spans="19:21">
      <c r="S8221" s="24"/>
      <c r="T8221" s="24"/>
      <c r="U8221" s="24"/>
    </row>
    <row r="8222" spans="19:21">
      <c r="S8222" s="24"/>
      <c r="T8222" s="24"/>
      <c r="U8222" s="24"/>
    </row>
    <row r="8223" spans="19:21">
      <c r="S8223" s="24"/>
      <c r="T8223" s="24"/>
      <c r="U8223" s="24"/>
    </row>
    <row r="8224" spans="19:21">
      <c r="S8224" s="24"/>
      <c r="T8224" s="24"/>
      <c r="U8224" s="24"/>
    </row>
    <row r="8225" spans="19:21">
      <c r="S8225" s="24"/>
      <c r="T8225" s="24"/>
      <c r="U8225" s="24"/>
    </row>
    <row r="8226" spans="19:21">
      <c r="S8226" s="24"/>
      <c r="T8226" s="24"/>
      <c r="U8226" s="24"/>
    </row>
    <row r="8227" spans="19:21">
      <c r="S8227" s="24"/>
      <c r="T8227" s="24"/>
      <c r="U8227" s="24"/>
    </row>
    <row r="8228" spans="19:21">
      <c r="S8228" s="24"/>
      <c r="T8228" s="24"/>
      <c r="U8228" s="24"/>
    </row>
    <row r="8229" spans="19:21">
      <c r="S8229" s="24"/>
      <c r="T8229" s="24"/>
      <c r="U8229" s="24"/>
    </row>
    <row r="8230" spans="19:21">
      <c r="S8230" s="24"/>
      <c r="T8230" s="24"/>
      <c r="U8230" s="24"/>
    </row>
    <row r="8231" spans="19:21">
      <c r="S8231" s="24"/>
      <c r="T8231" s="24"/>
      <c r="U8231" s="24"/>
    </row>
    <row r="8232" spans="19:21">
      <c r="S8232" s="24"/>
      <c r="T8232" s="24"/>
      <c r="U8232" s="24"/>
    </row>
    <row r="8233" spans="19:21">
      <c r="S8233" s="24"/>
      <c r="T8233" s="24"/>
      <c r="U8233" s="24"/>
    </row>
    <row r="8234" spans="19:21">
      <c r="S8234" s="24"/>
      <c r="T8234" s="24"/>
      <c r="U8234" s="24"/>
    </row>
    <row r="8235" spans="19:21">
      <c r="S8235" s="24"/>
      <c r="T8235" s="24"/>
      <c r="U8235" s="24"/>
    </row>
    <row r="8236" spans="19:21">
      <c r="S8236" s="24"/>
      <c r="T8236" s="24"/>
      <c r="U8236" s="24"/>
    </row>
    <row r="8237" spans="19:21">
      <c r="S8237" s="24"/>
      <c r="T8237" s="24"/>
      <c r="U8237" s="24"/>
    </row>
    <row r="8238" spans="19:21">
      <c r="S8238" s="24"/>
      <c r="T8238" s="24"/>
      <c r="U8238" s="24"/>
    </row>
    <row r="8239" spans="19:21">
      <c r="S8239" s="24"/>
      <c r="T8239" s="24"/>
      <c r="U8239" s="24"/>
    </row>
    <row r="8240" spans="19:21">
      <c r="S8240" s="24"/>
      <c r="T8240" s="24"/>
      <c r="U8240" s="24"/>
    </row>
    <row r="8241" spans="19:21">
      <c r="S8241" s="24"/>
      <c r="T8241" s="24"/>
      <c r="U8241" s="24"/>
    </row>
    <row r="8242" spans="19:21">
      <c r="S8242" s="24"/>
      <c r="T8242" s="24"/>
      <c r="U8242" s="24"/>
    </row>
    <row r="8243" spans="19:21">
      <c r="S8243" s="24"/>
      <c r="T8243" s="24"/>
      <c r="U8243" s="24"/>
    </row>
    <row r="8244" spans="19:21">
      <c r="S8244" s="24"/>
      <c r="T8244" s="24"/>
      <c r="U8244" s="24"/>
    </row>
    <row r="8245" spans="19:21">
      <c r="S8245" s="24"/>
      <c r="T8245" s="24"/>
      <c r="U8245" s="24"/>
    </row>
    <row r="8246" spans="19:21">
      <c r="S8246" s="24"/>
      <c r="T8246" s="24"/>
      <c r="U8246" s="24"/>
    </row>
    <row r="8247" spans="19:21">
      <c r="S8247" s="24"/>
      <c r="T8247" s="24"/>
      <c r="U8247" s="24"/>
    </row>
    <row r="8248" spans="19:21">
      <c r="S8248" s="24"/>
      <c r="T8248" s="24"/>
      <c r="U8248" s="24"/>
    </row>
    <row r="8249" spans="19:21">
      <c r="S8249" s="24"/>
      <c r="T8249" s="24"/>
      <c r="U8249" s="24"/>
    </row>
    <row r="8250" spans="19:21">
      <c r="S8250" s="24"/>
      <c r="T8250" s="24"/>
      <c r="U8250" s="24"/>
    </row>
    <row r="8251" spans="19:21">
      <c r="S8251" s="24"/>
      <c r="T8251" s="24"/>
      <c r="U8251" s="24"/>
    </row>
    <row r="8252" spans="19:21">
      <c r="S8252" s="24"/>
      <c r="T8252" s="24"/>
      <c r="U8252" s="24"/>
    </row>
    <row r="8253" spans="19:21">
      <c r="S8253" s="24"/>
      <c r="T8253" s="24"/>
      <c r="U8253" s="24"/>
    </row>
    <row r="8254" spans="19:21">
      <c r="S8254" s="24"/>
      <c r="T8254" s="24"/>
      <c r="U8254" s="24"/>
    </row>
    <row r="8255" spans="19:21">
      <c r="S8255" s="24"/>
      <c r="T8255" s="24"/>
      <c r="U8255" s="24"/>
    </row>
    <row r="8256" spans="19:21">
      <c r="S8256" s="24"/>
      <c r="T8256" s="24"/>
      <c r="U8256" s="24"/>
    </row>
    <row r="8257" spans="19:21">
      <c r="S8257" s="24"/>
      <c r="T8257" s="24"/>
      <c r="U8257" s="24"/>
    </row>
    <row r="8258" spans="19:21">
      <c r="S8258" s="24"/>
      <c r="T8258" s="24"/>
      <c r="U8258" s="24"/>
    </row>
    <row r="8259" spans="19:21">
      <c r="S8259" s="24"/>
      <c r="T8259" s="24"/>
      <c r="U8259" s="24"/>
    </row>
    <row r="8260" spans="19:21">
      <c r="S8260" s="24"/>
      <c r="T8260" s="24"/>
      <c r="U8260" s="24"/>
    </row>
    <row r="8261" spans="19:21">
      <c r="S8261" s="24"/>
      <c r="T8261" s="24"/>
      <c r="U8261" s="24"/>
    </row>
    <row r="8262" spans="19:21">
      <c r="S8262" s="24"/>
      <c r="T8262" s="24"/>
      <c r="U8262" s="24"/>
    </row>
    <row r="8263" spans="19:21">
      <c r="S8263" s="24"/>
      <c r="T8263" s="24"/>
      <c r="U8263" s="24"/>
    </row>
    <row r="8264" spans="19:21">
      <c r="S8264" s="24"/>
      <c r="T8264" s="24"/>
      <c r="U8264" s="24"/>
    </row>
    <row r="8265" spans="19:21">
      <c r="S8265" s="24"/>
      <c r="T8265" s="24"/>
      <c r="U8265" s="24"/>
    </row>
    <row r="8266" spans="19:21">
      <c r="S8266" s="24"/>
      <c r="T8266" s="24"/>
      <c r="U8266" s="24"/>
    </row>
    <row r="8267" spans="19:21">
      <c r="S8267" s="24"/>
      <c r="T8267" s="24"/>
      <c r="U8267" s="24"/>
    </row>
    <row r="8268" spans="19:21">
      <c r="S8268" s="24"/>
      <c r="T8268" s="24"/>
      <c r="U8268" s="24"/>
    </row>
    <row r="8269" spans="19:21">
      <c r="S8269" s="24"/>
      <c r="T8269" s="24"/>
      <c r="U8269" s="24"/>
    </row>
    <row r="8270" spans="19:21">
      <c r="S8270" s="24"/>
      <c r="T8270" s="24"/>
      <c r="U8270" s="24"/>
    </row>
    <row r="8271" spans="19:21">
      <c r="S8271" s="24"/>
      <c r="T8271" s="24"/>
      <c r="U8271" s="24"/>
    </row>
    <row r="8272" spans="19:21">
      <c r="S8272" s="24"/>
      <c r="T8272" s="24"/>
      <c r="U8272" s="24"/>
    </row>
    <row r="8273" spans="19:21">
      <c r="S8273" s="24"/>
      <c r="T8273" s="24"/>
      <c r="U8273" s="24"/>
    </row>
    <row r="8274" spans="19:21">
      <c r="S8274" s="24"/>
      <c r="T8274" s="24"/>
      <c r="U8274" s="24"/>
    </row>
    <row r="8275" spans="19:21">
      <c r="S8275" s="24"/>
      <c r="T8275" s="24"/>
      <c r="U8275" s="24"/>
    </row>
    <row r="8276" spans="19:21">
      <c r="S8276" s="24"/>
      <c r="T8276" s="24"/>
      <c r="U8276" s="24"/>
    </row>
    <row r="8277" spans="19:21">
      <c r="S8277" s="24"/>
      <c r="T8277" s="24"/>
      <c r="U8277" s="24"/>
    </row>
    <row r="8278" spans="19:21">
      <c r="S8278" s="24"/>
      <c r="T8278" s="24"/>
      <c r="U8278" s="24"/>
    </row>
    <row r="8279" spans="19:21">
      <c r="S8279" s="24"/>
      <c r="T8279" s="24"/>
      <c r="U8279" s="24"/>
    </row>
    <row r="8280" spans="19:21">
      <c r="S8280" s="24"/>
      <c r="T8280" s="24"/>
      <c r="U8280" s="24"/>
    </row>
    <row r="8281" spans="19:21">
      <c r="S8281" s="24"/>
      <c r="T8281" s="24"/>
      <c r="U8281" s="24"/>
    </row>
    <row r="8282" spans="19:21">
      <c r="S8282" s="24"/>
      <c r="T8282" s="24"/>
      <c r="U8282" s="24"/>
    </row>
    <row r="8283" spans="19:21">
      <c r="S8283" s="24"/>
      <c r="T8283" s="24"/>
      <c r="U8283" s="24"/>
    </row>
    <row r="8284" spans="19:21">
      <c r="S8284" s="24"/>
      <c r="T8284" s="24"/>
      <c r="U8284" s="24"/>
    </row>
    <row r="8285" spans="19:21">
      <c r="S8285" s="24"/>
      <c r="T8285" s="24"/>
      <c r="U8285" s="24"/>
    </row>
    <row r="8286" spans="19:21">
      <c r="S8286" s="24"/>
      <c r="T8286" s="24"/>
      <c r="U8286" s="24"/>
    </row>
    <row r="8287" spans="19:21">
      <c r="S8287" s="24"/>
      <c r="T8287" s="24"/>
      <c r="U8287" s="24"/>
    </row>
    <row r="8288" spans="19:21">
      <c r="S8288" s="24"/>
      <c r="T8288" s="24"/>
      <c r="U8288" s="24"/>
    </row>
    <row r="8289" spans="19:21">
      <c r="S8289" s="24"/>
      <c r="T8289" s="24"/>
      <c r="U8289" s="24"/>
    </row>
    <row r="8290" spans="19:21">
      <c r="S8290" s="24"/>
      <c r="T8290" s="24"/>
      <c r="U8290" s="24"/>
    </row>
    <row r="8291" spans="19:21">
      <c r="S8291" s="24"/>
      <c r="T8291" s="24"/>
      <c r="U8291" s="24"/>
    </row>
    <row r="8292" spans="19:21">
      <c r="S8292" s="24"/>
      <c r="T8292" s="24"/>
      <c r="U8292" s="24"/>
    </row>
    <row r="8293" spans="19:21">
      <c r="S8293" s="24"/>
      <c r="T8293" s="24"/>
      <c r="U8293" s="24"/>
    </row>
    <row r="8294" spans="19:21">
      <c r="S8294" s="24"/>
      <c r="T8294" s="24"/>
      <c r="U8294" s="24"/>
    </row>
    <row r="8295" spans="19:21">
      <c r="S8295" s="24"/>
      <c r="T8295" s="24"/>
      <c r="U8295" s="24"/>
    </row>
    <row r="8296" spans="19:21">
      <c r="S8296" s="24"/>
      <c r="T8296" s="24"/>
      <c r="U8296" s="24"/>
    </row>
    <row r="8297" spans="19:21">
      <c r="S8297" s="24"/>
      <c r="T8297" s="24"/>
      <c r="U8297" s="24"/>
    </row>
    <row r="8298" spans="19:21">
      <c r="S8298" s="24"/>
      <c r="T8298" s="24"/>
      <c r="U8298" s="24"/>
    </row>
    <row r="8299" spans="19:21">
      <c r="S8299" s="24"/>
      <c r="T8299" s="24"/>
      <c r="U8299" s="24"/>
    </row>
    <row r="8300" spans="19:21">
      <c r="S8300" s="24"/>
      <c r="T8300" s="24"/>
      <c r="U8300" s="24"/>
    </row>
    <row r="8301" spans="19:21">
      <c r="S8301" s="24"/>
      <c r="T8301" s="24"/>
      <c r="U8301" s="24"/>
    </row>
    <row r="8302" spans="19:21">
      <c r="S8302" s="24"/>
      <c r="T8302" s="24"/>
      <c r="U8302" s="24"/>
    </row>
    <row r="8303" spans="19:21">
      <c r="S8303" s="24"/>
      <c r="T8303" s="24"/>
      <c r="U8303" s="24"/>
    </row>
    <row r="8304" spans="19:21">
      <c r="S8304" s="24"/>
      <c r="T8304" s="24"/>
      <c r="U8304" s="24"/>
    </row>
    <row r="8305" spans="19:21">
      <c r="S8305" s="24"/>
      <c r="T8305" s="24"/>
      <c r="U8305" s="24"/>
    </row>
    <row r="8306" spans="19:21">
      <c r="S8306" s="24"/>
      <c r="T8306" s="24"/>
      <c r="U8306" s="24"/>
    </row>
    <row r="8307" spans="19:21">
      <c r="S8307" s="24"/>
      <c r="T8307" s="24"/>
      <c r="U8307" s="24"/>
    </row>
    <row r="8308" spans="19:21">
      <c r="S8308" s="24"/>
      <c r="T8308" s="24"/>
      <c r="U8308" s="24"/>
    </row>
    <row r="8309" spans="19:21">
      <c r="S8309" s="24"/>
      <c r="T8309" s="24"/>
      <c r="U8309" s="24"/>
    </row>
    <row r="8310" spans="19:21">
      <c r="S8310" s="24"/>
      <c r="T8310" s="24"/>
      <c r="U8310" s="24"/>
    </row>
    <row r="8311" spans="19:21">
      <c r="S8311" s="24"/>
      <c r="T8311" s="24"/>
      <c r="U8311" s="24"/>
    </row>
    <row r="8312" spans="19:21">
      <c r="S8312" s="24"/>
      <c r="T8312" s="24"/>
      <c r="U8312" s="24"/>
    </row>
    <row r="8313" spans="19:21">
      <c r="S8313" s="24"/>
      <c r="T8313" s="24"/>
      <c r="U8313" s="24"/>
    </row>
    <row r="8314" spans="19:21">
      <c r="S8314" s="24"/>
      <c r="T8314" s="24"/>
      <c r="U8314" s="24"/>
    </row>
    <row r="8315" spans="19:21">
      <c r="S8315" s="24"/>
      <c r="T8315" s="24"/>
      <c r="U8315" s="24"/>
    </row>
    <row r="8316" spans="19:21">
      <c r="S8316" s="24"/>
      <c r="T8316" s="24"/>
      <c r="U8316" s="24"/>
    </row>
    <row r="8317" spans="19:21">
      <c r="S8317" s="24"/>
      <c r="T8317" s="24"/>
      <c r="U8317" s="24"/>
    </row>
    <row r="8318" spans="19:21">
      <c r="S8318" s="24"/>
      <c r="T8318" s="24"/>
      <c r="U8318" s="24"/>
    </row>
    <row r="8319" spans="19:21">
      <c r="S8319" s="24"/>
      <c r="T8319" s="24"/>
      <c r="U8319" s="24"/>
    </row>
    <row r="8320" spans="19:21">
      <c r="S8320" s="24"/>
      <c r="T8320" s="24"/>
      <c r="U8320" s="24"/>
    </row>
    <row r="8321" spans="19:21">
      <c r="S8321" s="24"/>
      <c r="T8321" s="24"/>
      <c r="U8321" s="24"/>
    </row>
    <row r="8322" spans="19:21">
      <c r="S8322" s="24"/>
      <c r="T8322" s="24"/>
      <c r="U8322" s="24"/>
    </row>
    <row r="8323" spans="19:21">
      <c r="S8323" s="24"/>
      <c r="T8323" s="24"/>
      <c r="U8323" s="24"/>
    </row>
    <row r="8324" spans="19:21">
      <c r="S8324" s="24"/>
      <c r="T8324" s="24"/>
      <c r="U8324" s="24"/>
    </row>
    <row r="8325" spans="19:21">
      <c r="S8325" s="24"/>
      <c r="T8325" s="24"/>
      <c r="U8325" s="24"/>
    </row>
    <row r="8326" spans="19:21">
      <c r="S8326" s="24"/>
      <c r="T8326" s="24"/>
      <c r="U8326" s="24"/>
    </row>
    <row r="8327" spans="19:21">
      <c r="S8327" s="24"/>
      <c r="T8327" s="24"/>
      <c r="U8327" s="24"/>
    </row>
    <row r="8328" spans="19:21">
      <c r="S8328" s="24"/>
      <c r="T8328" s="24"/>
      <c r="U8328" s="24"/>
    </row>
    <row r="8329" spans="19:21">
      <c r="S8329" s="24"/>
      <c r="T8329" s="24"/>
      <c r="U8329" s="24"/>
    </row>
    <row r="8330" spans="19:21">
      <c r="S8330" s="24"/>
      <c r="T8330" s="24"/>
      <c r="U8330" s="24"/>
    </row>
    <row r="8331" spans="19:21">
      <c r="S8331" s="24"/>
      <c r="T8331" s="24"/>
      <c r="U8331" s="24"/>
    </row>
    <row r="8332" spans="19:21">
      <c r="S8332" s="24"/>
      <c r="T8332" s="24"/>
      <c r="U8332" s="24"/>
    </row>
    <row r="8333" spans="19:21">
      <c r="S8333" s="24"/>
      <c r="T8333" s="24"/>
      <c r="U8333" s="24"/>
    </row>
    <row r="8334" spans="19:21">
      <c r="S8334" s="24"/>
      <c r="T8334" s="24"/>
      <c r="U8334" s="24"/>
    </row>
    <row r="8335" spans="19:21">
      <c r="S8335" s="24"/>
      <c r="T8335" s="24"/>
      <c r="U8335" s="24"/>
    </row>
    <row r="8336" spans="19:21">
      <c r="S8336" s="24"/>
      <c r="T8336" s="24"/>
      <c r="U8336" s="24"/>
    </row>
    <row r="8337" spans="19:21">
      <c r="S8337" s="24"/>
      <c r="T8337" s="24"/>
      <c r="U8337" s="24"/>
    </row>
    <row r="8338" spans="19:21">
      <c r="S8338" s="24"/>
      <c r="T8338" s="24"/>
      <c r="U8338" s="24"/>
    </row>
    <row r="8339" spans="19:21">
      <c r="S8339" s="24"/>
      <c r="T8339" s="24"/>
      <c r="U8339" s="24"/>
    </row>
    <row r="8340" spans="19:21">
      <c r="S8340" s="24"/>
      <c r="T8340" s="24"/>
      <c r="U8340" s="24"/>
    </row>
    <row r="8341" spans="19:21">
      <c r="S8341" s="24"/>
      <c r="T8341" s="24"/>
      <c r="U8341" s="24"/>
    </row>
    <row r="8342" spans="19:21">
      <c r="S8342" s="24"/>
      <c r="T8342" s="24"/>
      <c r="U8342" s="24"/>
    </row>
    <row r="8343" spans="19:21">
      <c r="S8343" s="24"/>
      <c r="T8343" s="24"/>
      <c r="U8343" s="24"/>
    </row>
    <row r="8344" spans="19:21">
      <c r="S8344" s="24"/>
      <c r="T8344" s="24"/>
      <c r="U8344" s="24"/>
    </row>
    <row r="8345" spans="19:21">
      <c r="S8345" s="24"/>
      <c r="T8345" s="24"/>
      <c r="U8345" s="24"/>
    </row>
    <row r="8346" spans="19:21">
      <c r="S8346" s="24"/>
      <c r="T8346" s="24"/>
      <c r="U8346" s="24"/>
    </row>
    <row r="8347" spans="19:21">
      <c r="S8347" s="24"/>
      <c r="T8347" s="24"/>
      <c r="U8347" s="24"/>
    </row>
    <row r="8348" spans="19:21">
      <c r="S8348" s="24"/>
      <c r="T8348" s="24"/>
      <c r="U8348" s="24"/>
    </row>
    <row r="8349" spans="19:21">
      <c r="S8349" s="24"/>
      <c r="T8349" s="24"/>
      <c r="U8349" s="24"/>
    </row>
    <row r="8350" spans="19:21">
      <c r="S8350" s="24"/>
      <c r="T8350" s="24"/>
      <c r="U8350" s="24"/>
    </row>
    <row r="8351" spans="19:21">
      <c r="S8351" s="24"/>
      <c r="T8351" s="24"/>
      <c r="U8351" s="24"/>
    </row>
    <row r="8352" spans="19:21">
      <c r="S8352" s="24"/>
      <c r="T8352" s="24"/>
      <c r="U8352" s="24"/>
    </row>
    <row r="8353" spans="19:21">
      <c r="S8353" s="24"/>
      <c r="T8353" s="24"/>
      <c r="U8353" s="24"/>
    </row>
    <row r="8354" spans="19:21">
      <c r="S8354" s="24"/>
      <c r="T8354" s="24"/>
      <c r="U8354" s="24"/>
    </row>
    <row r="8355" spans="19:21">
      <c r="S8355" s="24"/>
      <c r="T8355" s="24"/>
      <c r="U8355" s="24"/>
    </row>
    <row r="8356" spans="19:21">
      <c r="S8356" s="24"/>
      <c r="T8356" s="24"/>
      <c r="U8356" s="24"/>
    </row>
    <row r="8357" spans="19:21">
      <c r="S8357" s="24"/>
      <c r="T8357" s="24"/>
      <c r="U8357" s="24"/>
    </row>
    <row r="8358" spans="19:21">
      <c r="S8358" s="24"/>
      <c r="T8358" s="24"/>
      <c r="U8358" s="24"/>
    </row>
    <row r="8359" spans="19:21">
      <c r="S8359" s="24"/>
      <c r="T8359" s="24"/>
      <c r="U8359" s="24"/>
    </row>
    <row r="8360" spans="19:21">
      <c r="S8360" s="24"/>
      <c r="T8360" s="24"/>
      <c r="U8360" s="24"/>
    </row>
    <row r="8361" spans="19:21">
      <c r="S8361" s="24"/>
      <c r="T8361" s="24"/>
      <c r="U8361" s="24"/>
    </row>
    <row r="8362" spans="19:21">
      <c r="S8362" s="24"/>
      <c r="T8362" s="24"/>
      <c r="U8362" s="24"/>
    </row>
    <row r="8363" spans="19:21">
      <c r="S8363" s="24"/>
      <c r="T8363" s="24"/>
      <c r="U8363" s="24"/>
    </row>
    <row r="8364" spans="19:21">
      <c r="S8364" s="24"/>
      <c r="T8364" s="24"/>
      <c r="U8364" s="24"/>
    </row>
    <row r="8365" spans="19:21">
      <c r="S8365" s="24"/>
      <c r="T8365" s="24"/>
      <c r="U8365" s="24"/>
    </row>
    <row r="8366" spans="19:21">
      <c r="S8366" s="24"/>
      <c r="T8366" s="24"/>
      <c r="U8366" s="24"/>
    </row>
    <row r="8367" spans="19:21">
      <c r="S8367" s="24"/>
      <c r="T8367" s="24"/>
      <c r="U8367" s="24"/>
    </row>
    <row r="8368" spans="19:21">
      <c r="S8368" s="24"/>
      <c r="T8368" s="24"/>
      <c r="U8368" s="24"/>
    </row>
    <row r="8369" spans="19:21">
      <c r="S8369" s="24"/>
      <c r="T8369" s="24"/>
      <c r="U8369" s="24"/>
    </row>
    <row r="8370" spans="19:21">
      <c r="S8370" s="24"/>
      <c r="T8370" s="24"/>
      <c r="U8370" s="24"/>
    </row>
    <row r="8371" spans="19:21">
      <c r="S8371" s="24"/>
      <c r="T8371" s="24"/>
      <c r="U8371" s="24"/>
    </row>
    <row r="8372" spans="19:21">
      <c r="S8372" s="24"/>
      <c r="T8372" s="24"/>
      <c r="U8372" s="24"/>
    </row>
    <row r="8373" spans="19:21">
      <c r="S8373" s="24"/>
      <c r="T8373" s="24"/>
      <c r="U8373" s="24"/>
    </row>
    <row r="8374" spans="19:21">
      <c r="S8374" s="24"/>
      <c r="T8374" s="24"/>
      <c r="U8374" s="24"/>
    </row>
    <row r="8375" spans="19:21">
      <c r="S8375" s="24"/>
      <c r="T8375" s="24"/>
      <c r="U8375" s="24"/>
    </row>
    <row r="8376" spans="19:21">
      <c r="S8376" s="24"/>
      <c r="T8376" s="24"/>
      <c r="U8376" s="24"/>
    </row>
    <row r="8377" spans="19:21">
      <c r="S8377" s="24"/>
      <c r="T8377" s="24"/>
      <c r="U8377" s="24"/>
    </row>
    <row r="8378" spans="19:21">
      <c r="S8378" s="24"/>
      <c r="T8378" s="24"/>
      <c r="U8378" s="24"/>
    </row>
    <row r="8379" spans="19:21">
      <c r="S8379" s="24"/>
      <c r="T8379" s="24"/>
      <c r="U8379" s="24"/>
    </row>
    <row r="8380" spans="19:21">
      <c r="S8380" s="24"/>
      <c r="T8380" s="24"/>
      <c r="U8380" s="24"/>
    </row>
    <row r="8381" spans="19:21">
      <c r="S8381" s="24"/>
      <c r="T8381" s="24"/>
      <c r="U8381" s="24"/>
    </row>
    <row r="8382" spans="19:21">
      <c r="S8382" s="24"/>
      <c r="T8382" s="24"/>
      <c r="U8382" s="24"/>
    </row>
    <row r="8383" spans="19:21">
      <c r="S8383" s="24"/>
      <c r="T8383" s="24"/>
      <c r="U8383" s="24"/>
    </row>
    <row r="8384" spans="19:21">
      <c r="S8384" s="24"/>
      <c r="T8384" s="24"/>
      <c r="U8384" s="24"/>
    </row>
    <row r="8385" spans="19:21">
      <c r="S8385" s="24"/>
      <c r="T8385" s="24"/>
      <c r="U8385" s="24"/>
    </row>
    <row r="8386" spans="19:21">
      <c r="S8386" s="24"/>
      <c r="T8386" s="24"/>
      <c r="U8386" s="24"/>
    </row>
    <row r="8387" spans="19:21">
      <c r="S8387" s="24"/>
      <c r="T8387" s="24"/>
      <c r="U8387" s="24"/>
    </row>
    <row r="8388" spans="19:21">
      <c r="S8388" s="24"/>
      <c r="T8388" s="24"/>
      <c r="U8388" s="24"/>
    </row>
    <row r="8389" spans="19:21">
      <c r="S8389" s="24"/>
      <c r="T8389" s="24"/>
      <c r="U8389" s="24"/>
    </row>
    <row r="8390" spans="19:21">
      <c r="S8390" s="24"/>
      <c r="T8390" s="24"/>
      <c r="U8390" s="24"/>
    </row>
    <row r="8391" spans="19:21">
      <c r="S8391" s="24"/>
      <c r="T8391" s="24"/>
      <c r="U8391" s="24"/>
    </row>
    <row r="8392" spans="19:21">
      <c r="S8392" s="24"/>
      <c r="T8392" s="24"/>
      <c r="U8392" s="24"/>
    </row>
    <row r="8393" spans="19:21">
      <c r="S8393" s="24"/>
      <c r="T8393" s="24"/>
      <c r="U8393" s="24"/>
    </row>
    <row r="8394" spans="19:21">
      <c r="S8394" s="24"/>
      <c r="T8394" s="24"/>
      <c r="U8394" s="24"/>
    </row>
    <row r="8395" spans="19:21">
      <c r="S8395" s="24"/>
      <c r="T8395" s="24"/>
      <c r="U8395" s="24"/>
    </row>
    <row r="8396" spans="19:21">
      <c r="S8396" s="24"/>
      <c r="T8396" s="24"/>
      <c r="U8396" s="24"/>
    </row>
    <row r="8397" spans="19:21">
      <c r="S8397" s="24"/>
      <c r="T8397" s="24"/>
      <c r="U8397" s="24"/>
    </row>
    <row r="8398" spans="19:21">
      <c r="S8398" s="24"/>
      <c r="T8398" s="24"/>
      <c r="U8398" s="24"/>
    </row>
    <row r="8399" spans="19:21">
      <c r="S8399" s="24"/>
      <c r="T8399" s="24"/>
      <c r="U8399" s="24"/>
    </row>
    <row r="8400" spans="19:21">
      <c r="S8400" s="24"/>
      <c r="T8400" s="24"/>
      <c r="U8400" s="24"/>
    </row>
    <row r="8401" spans="19:21">
      <c r="S8401" s="24"/>
      <c r="T8401" s="24"/>
      <c r="U8401" s="24"/>
    </row>
    <row r="8402" spans="19:21">
      <c r="S8402" s="24"/>
      <c r="T8402" s="24"/>
      <c r="U8402" s="24"/>
    </row>
    <row r="8403" spans="19:21">
      <c r="S8403" s="24"/>
      <c r="T8403" s="24"/>
      <c r="U8403" s="24"/>
    </row>
    <row r="8404" spans="19:21">
      <c r="S8404" s="24"/>
      <c r="T8404" s="24"/>
      <c r="U8404" s="24"/>
    </row>
    <row r="8405" spans="19:21">
      <c r="S8405" s="24"/>
      <c r="T8405" s="24"/>
      <c r="U8405" s="24"/>
    </row>
    <row r="8406" spans="19:21">
      <c r="S8406" s="24"/>
      <c r="T8406" s="24"/>
      <c r="U8406" s="24"/>
    </row>
    <row r="8407" spans="19:21">
      <c r="S8407" s="24"/>
      <c r="T8407" s="24"/>
      <c r="U8407" s="24"/>
    </row>
    <row r="8408" spans="19:21">
      <c r="S8408" s="24"/>
      <c r="T8408" s="24"/>
      <c r="U8408" s="24"/>
    </row>
    <row r="8409" spans="19:21">
      <c r="S8409" s="24"/>
      <c r="T8409" s="24"/>
      <c r="U8409" s="24"/>
    </row>
    <row r="8410" spans="19:21">
      <c r="S8410" s="24"/>
      <c r="T8410" s="24"/>
      <c r="U8410" s="24"/>
    </row>
    <row r="8411" spans="19:21">
      <c r="S8411" s="24"/>
      <c r="T8411" s="24"/>
      <c r="U8411" s="24"/>
    </row>
    <row r="8412" spans="19:21">
      <c r="S8412" s="24"/>
      <c r="T8412" s="24"/>
      <c r="U8412" s="24"/>
    </row>
    <row r="8413" spans="19:21">
      <c r="S8413" s="24"/>
      <c r="T8413" s="24"/>
      <c r="U8413" s="24"/>
    </row>
    <row r="8414" spans="19:21">
      <c r="S8414" s="24"/>
      <c r="T8414" s="24"/>
      <c r="U8414" s="24"/>
    </row>
    <row r="8415" spans="19:21">
      <c r="S8415" s="24"/>
      <c r="T8415" s="24"/>
      <c r="U8415" s="24"/>
    </row>
    <row r="8416" spans="19:21">
      <c r="S8416" s="24"/>
      <c r="T8416" s="24"/>
      <c r="U8416" s="24"/>
    </row>
    <row r="8417" spans="19:21">
      <c r="S8417" s="24"/>
      <c r="T8417" s="24"/>
      <c r="U8417" s="24"/>
    </row>
    <row r="8418" spans="19:21">
      <c r="S8418" s="24"/>
      <c r="T8418" s="24"/>
      <c r="U8418" s="24"/>
    </row>
    <row r="8419" spans="19:21">
      <c r="S8419" s="24"/>
      <c r="T8419" s="24"/>
      <c r="U8419" s="24"/>
    </row>
    <row r="8420" spans="19:21">
      <c r="S8420" s="24"/>
      <c r="T8420" s="24"/>
      <c r="U8420" s="24"/>
    </row>
    <row r="8421" spans="19:21">
      <c r="S8421" s="24"/>
      <c r="T8421" s="24"/>
      <c r="U8421" s="24"/>
    </row>
    <row r="8422" spans="19:21">
      <c r="S8422" s="24"/>
      <c r="T8422" s="24"/>
      <c r="U8422" s="24"/>
    </row>
    <row r="8423" spans="19:21">
      <c r="S8423" s="24"/>
      <c r="T8423" s="24"/>
      <c r="U8423" s="24"/>
    </row>
    <row r="8424" spans="19:21">
      <c r="S8424" s="24"/>
      <c r="T8424" s="24"/>
      <c r="U8424" s="24"/>
    </row>
    <row r="8425" spans="19:21">
      <c r="S8425" s="24"/>
      <c r="T8425" s="24"/>
      <c r="U8425" s="24"/>
    </row>
    <row r="8426" spans="19:21">
      <c r="S8426" s="24"/>
      <c r="T8426" s="24"/>
      <c r="U8426" s="24"/>
    </row>
    <row r="8427" spans="19:21">
      <c r="S8427" s="24"/>
      <c r="T8427" s="24"/>
      <c r="U8427" s="24"/>
    </row>
    <row r="8428" spans="19:21">
      <c r="S8428" s="24"/>
      <c r="T8428" s="24"/>
      <c r="U8428" s="24"/>
    </row>
    <row r="8429" spans="19:21">
      <c r="S8429" s="24"/>
      <c r="T8429" s="24"/>
      <c r="U8429" s="24"/>
    </row>
    <row r="8430" spans="19:21">
      <c r="S8430" s="24"/>
      <c r="T8430" s="24"/>
      <c r="U8430" s="24"/>
    </row>
    <row r="8431" spans="19:21">
      <c r="S8431" s="24"/>
      <c r="T8431" s="24"/>
      <c r="U8431" s="24"/>
    </row>
    <row r="8432" spans="19:21">
      <c r="S8432" s="24"/>
      <c r="T8432" s="24"/>
      <c r="U8432" s="24"/>
    </row>
    <row r="8433" spans="19:21">
      <c r="S8433" s="24"/>
      <c r="T8433" s="24"/>
      <c r="U8433" s="24"/>
    </row>
    <row r="8434" spans="19:21">
      <c r="S8434" s="24"/>
      <c r="T8434" s="24"/>
      <c r="U8434" s="24"/>
    </row>
    <row r="8435" spans="19:21">
      <c r="S8435" s="24"/>
      <c r="T8435" s="24"/>
      <c r="U8435" s="24"/>
    </row>
    <row r="8436" spans="19:21">
      <c r="S8436" s="24"/>
      <c r="T8436" s="24"/>
      <c r="U8436" s="24"/>
    </row>
    <row r="8437" spans="19:21">
      <c r="S8437" s="24"/>
      <c r="T8437" s="24"/>
      <c r="U8437" s="24"/>
    </row>
    <row r="8438" spans="19:21">
      <c r="S8438" s="24"/>
      <c r="T8438" s="24"/>
      <c r="U8438" s="24"/>
    </row>
    <row r="8439" spans="19:21">
      <c r="S8439" s="24"/>
      <c r="T8439" s="24"/>
      <c r="U8439" s="24"/>
    </row>
    <row r="8440" spans="19:21">
      <c r="S8440" s="24"/>
      <c r="T8440" s="24"/>
      <c r="U8440" s="24"/>
    </row>
    <row r="8441" spans="19:21">
      <c r="S8441" s="24"/>
      <c r="T8441" s="24"/>
      <c r="U8441" s="24"/>
    </row>
  </sheetData>
  <autoFilter ref="B7:X2427" xr:uid="{00000000-0009-0000-0000-00000B000000}"/>
  <phoneticPr fontId="0" type="noConversion"/>
  <dataValidations count="2">
    <dataValidation type="list" allowBlank="1" showInputMessage="1" showErrorMessage="1" sqref="A7" xr:uid="{00000000-0002-0000-0B00-000000000000}">
      <formula1>"Full Data, Quick Price"</formula1>
    </dataValidation>
    <dataValidation type="list" allowBlank="1" showInputMessage="1" showErrorMessage="1" errorTitle="Invalid Attribute Type" error="Please select an attribute type from the dropdown list" sqref="B5:W5" xr:uid="{00000000-0002-0000-0B00-000001000000}">
      <formula1>"text, double, short, calculation, compatibility rule, string expression, boolean, description, pointer, pointer-merge"</formula1>
    </dataValidation>
  </dataValidations>
  <printOptions gridLines="1"/>
  <pageMargins left="0.24791666700000001" right="0.24791666700000001" top="0.48402777800000002" bottom="0.48402777800000002" header="0.51180555555555596" footer="0.51180555555555596"/>
  <pageSetup scale="10" firstPageNumber="0" orientation="landscape" horizontalDpi="300" verticalDpi="3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pageSetUpPr autoPageBreaks="0" fitToPage="1"/>
  </sheetPr>
  <dimension ref="A1:BD1524"/>
  <sheetViews>
    <sheetView zoomScaleNormal="108" workbookViewId="0">
      <pane ySplit="6" topLeftCell="A279" activePane="bottomLeft" state="frozen"/>
      <selection activeCell="B42" sqref="B42"/>
      <selection pane="bottomLeft" activeCell="N321" sqref="N321"/>
    </sheetView>
  </sheetViews>
  <sheetFormatPr defaultColWidth="9.140625" defaultRowHeight="12.75" outlineLevelRow="1"/>
  <cols>
    <col min="1" max="1" width="28.140625" style="67" customWidth="1"/>
    <col min="2" max="2" width="9.7109375" style="137" customWidth="1"/>
    <col min="3" max="3" width="29" style="24" customWidth="1"/>
    <col min="4" max="4" width="33.5703125" style="24" customWidth="1"/>
    <col min="5" max="5" width="38.7109375" style="24" customWidth="1"/>
    <col min="6" max="6" width="8" style="25" customWidth="1"/>
    <col min="7" max="7" width="12" style="24" customWidth="1"/>
    <col min="8" max="8" width="14.85546875" style="24" customWidth="1"/>
    <col min="9" max="9" width="13.42578125" style="24" customWidth="1"/>
    <col min="10" max="10" width="20.42578125" style="24" customWidth="1"/>
    <col min="11" max="11" width="26.140625" style="24" customWidth="1"/>
    <col min="12" max="12" width="24.140625" style="24" customWidth="1"/>
    <col min="13" max="13" width="25.42578125" style="24" customWidth="1"/>
    <col min="14" max="14" width="10" style="25" customWidth="1"/>
    <col min="15" max="15" width="10.42578125" style="24" customWidth="1"/>
    <col min="16" max="16" width="16.42578125" style="25" bestFit="1" customWidth="1"/>
    <col min="17" max="17" width="78" style="25" bestFit="1" customWidth="1"/>
    <col min="18" max="18" width="6" style="24" bestFit="1" customWidth="1"/>
    <col min="19" max="19" width="8.7109375" style="24" bestFit="1" customWidth="1"/>
    <col min="20" max="16384" width="9.140625" style="24"/>
  </cols>
  <sheetData>
    <row r="1" spans="1:56" s="70" customFormat="1" ht="13.5" thickBot="1">
      <c r="A1" s="45" t="s">
        <v>305</v>
      </c>
      <c r="B1" s="133" t="s">
        <v>11456</v>
      </c>
      <c r="C1" s="133"/>
      <c r="D1" s="133"/>
      <c r="E1" s="133"/>
      <c r="F1" s="127"/>
      <c r="G1" s="69"/>
      <c r="H1" s="69"/>
      <c r="I1" s="69"/>
      <c r="J1" s="69"/>
      <c r="K1" s="69"/>
      <c r="L1" s="69"/>
      <c r="M1" s="69"/>
      <c r="N1" s="127"/>
      <c r="O1" s="69"/>
      <c r="P1" s="69"/>
      <c r="Q1" s="69"/>
      <c r="S1" s="70" t="s">
        <v>518</v>
      </c>
    </row>
    <row r="2" spans="1:56" ht="13.5" outlineLevel="1" thickTop="1">
      <c r="A2" s="42" t="s">
        <v>11457</v>
      </c>
      <c r="B2" s="134"/>
      <c r="C2" s="41" t="str">
        <f>IF($A$6="Full Data", "ID", "")</f>
        <v>ID</v>
      </c>
      <c r="D2" s="150" t="str">
        <f>IF($A$6="Quick Price", "ID", "")</f>
        <v/>
      </c>
      <c r="E2" s="66" t="s">
        <v>520</v>
      </c>
      <c r="F2" s="114" t="str">
        <f>IF($A$6="Full Data", "ConstructionCode", "")</f>
        <v>ConstructionCode</v>
      </c>
      <c r="G2" s="41" t="s">
        <v>3855</v>
      </c>
      <c r="H2" s="66" t="s">
        <v>3856</v>
      </c>
      <c r="I2" s="66" t="s">
        <v>4644</v>
      </c>
      <c r="J2" s="66" t="s">
        <v>11458</v>
      </c>
      <c r="K2" s="66"/>
      <c r="L2" s="66" t="s">
        <v>3863</v>
      </c>
      <c r="M2" s="66" t="s">
        <v>3864</v>
      </c>
      <c r="N2" s="114" t="s">
        <v>521</v>
      </c>
      <c r="O2" s="66" t="s">
        <v>308</v>
      </c>
      <c r="P2" s="66" t="s">
        <v>310</v>
      </c>
      <c r="Q2" s="66"/>
    </row>
    <row r="3" spans="1:56" outlineLevel="1">
      <c r="A3" s="42" t="str">
        <f>IF($A$6="Full Data", "PumpOptions", "BasicOptionsDynamicDesc")</f>
        <v>PumpOptions</v>
      </c>
      <c r="B3" s="134"/>
      <c r="C3" s="41" t="str">
        <f>IF($A$6="Full Data", "PriceList", "")</f>
        <v>PriceList</v>
      </c>
      <c r="D3" s="150" t="str">
        <f>IF($A$6="Quick Price", "PriceList", "")</f>
        <v/>
      </c>
      <c r="E3" s="66"/>
      <c r="F3" s="114"/>
      <c r="G3" s="41"/>
      <c r="H3" s="66"/>
      <c r="I3" s="66"/>
      <c r="J3" s="66"/>
      <c r="K3" s="41" t="s">
        <v>307</v>
      </c>
      <c r="L3" s="41"/>
      <c r="M3" s="66"/>
      <c r="N3" s="114"/>
      <c r="O3" s="66"/>
      <c r="P3" s="66"/>
      <c r="Q3" s="66"/>
    </row>
    <row r="4" spans="1:56" s="74" customFormat="1" outlineLevel="1">
      <c r="A4" s="71" t="s">
        <v>313</v>
      </c>
      <c r="B4" s="141"/>
      <c r="C4" s="50" t="str">
        <f>IF($A$6="Full Data", "pointer-merge", "")</f>
        <v>pointer-merge</v>
      </c>
      <c r="D4" s="151" t="str">
        <f>IF($A$6="Quick Price","pointer-merge","")</f>
        <v/>
      </c>
      <c r="E4" s="72" t="s">
        <v>522</v>
      </c>
      <c r="F4" s="50" t="str">
        <f>IF($A$6="Full Data", "text", "")</f>
        <v>text</v>
      </c>
      <c r="G4" s="50" t="s">
        <v>522</v>
      </c>
      <c r="H4" s="72" t="s">
        <v>522</v>
      </c>
      <c r="I4" s="72" t="s">
        <v>522</v>
      </c>
      <c r="J4" s="72" t="s">
        <v>522</v>
      </c>
      <c r="K4" s="50" t="s">
        <v>1608</v>
      </c>
      <c r="L4" s="72" t="s">
        <v>522</v>
      </c>
      <c r="M4" s="72" t="s">
        <v>522</v>
      </c>
      <c r="N4" s="128" t="s">
        <v>522</v>
      </c>
      <c r="O4" s="72" t="s">
        <v>314</v>
      </c>
      <c r="P4" s="72" t="s">
        <v>314</v>
      </c>
      <c r="Q4" s="72"/>
      <c r="R4" s="73" t="s">
        <v>316</v>
      </c>
    </row>
    <row r="5" spans="1:56" s="70" customFormat="1" ht="13.5" outlineLevel="1" thickBot="1">
      <c r="A5" s="75" t="s">
        <v>317</v>
      </c>
      <c r="B5" s="142"/>
      <c r="C5" s="76"/>
      <c r="D5" s="76"/>
      <c r="E5" s="76"/>
      <c r="F5" s="129"/>
      <c r="G5" s="54"/>
      <c r="H5" s="76"/>
      <c r="I5" s="76"/>
      <c r="J5" s="76"/>
      <c r="K5" s="54"/>
      <c r="L5" s="54"/>
      <c r="M5" s="76"/>
      <c r="N5" s="129"/>
      <c r="O5" s="76"/>
      <c r="P5" s="76"/>
      <c r="Q5" s="76"/>
    </row>
    <row r="6" spans="1:56" ht="13.5" thickTop="1">
      <c r="A6" s="67" t="s">
        <v>318</v>
      </c>
      <c r="B6" s="143" t="s">
        <v>523</v>
      </c>
      <c r="C6" s="5" t="s">
        <v>307</v>
      </c>
      <c r="D6" s="5"/>
      <c r="E6" s="5" t="s">
        <v>520</v>
      </c>
      <c r="F6" s="108" t="s">
        <v>1609</v>
      </c>
      <c r="G6" s="4" t="s">
        <v>3855</v>
      </c>
      <c r="H6" s="4" t="s">
        <v>4649</v>
      </c>
      <c r="I6" s="4" t="s">
        <v>4650</v>
      </c>
      <c r="J6" s="4" t="s">
        <v>4645</v>
      </c>
      <c r="K6" s="4" t="s">
        <v>525</v>
      </c>
      <c r="L6" s="5" t="s">
        <v>3863</v>
      </c>
      <c r="M6" s="5" t="s">
        <v>3864</v>
      </c>
      <c r="N6" s="108" t="s">
        <v>521</v>
      </c>
      <c r="O6" s="5" t="s">
        <v>321</v>
      </c>
      <c r="P6" s="122" t="s">
        <v>322</v>
      </c>
      <c r="Q6" s="122" t="s">
        <v>11459</v>
      </c>
    </row>
    <row r="7" spans="1:56">
      <c r="A7" s="68" t="s">
        <v>324</v>
      </c>
      <c r="B7" s="144" t="b">
        <f>OR(K7="SlvMatl_None", K7 = "SlvMatl_Bronze")</f>
        <v>0</v>
      </c>
      <c r="C7" s="24" t="s">
        <v>11460</v>
      </c>
      <c r="D7" s="24" t="str">
        <f>IF(B7 = TRUE,C7,"")</f>
        <v/>
      </c>
      <c r="E7" s="24" t="s">
        <v>11461</v>
      </c>
      <c r="F7" s="189" t="s">
        <v>332</v>
      </c>
      <c r="G7" s="189" t="s">
        <v>11462</v>
      </c>
      <c r="H7" s="24" t="s">
        <v>3961</v>
      </c>
      <c r="I7" s="24" t="s">
        <v>3961</v>
      </c>
      <c r="K7" s="24" t="s">
        <v>11463</v>
      </c>
      <c r="L7" s="24" t="s">
        <v>11464</v>
      </c>
      <c r="M7" s="24" t="s">
        <v>11464</v>
      </c>
      <c r="N7" s="25">
        <v>96701004</v>
      </c>
      <c r="O7" s="24" t="s">
        <v>11465</v>
      </c>
      <c r="P7" s="25" t="s">
        <v>11466</v>
      </c>
      <c r="Q7" t="s">
        <v>11467</v>
      </c>
      <c r="R7"/>
    </row>
    <row r="8" spans="1:56">
      <c r="B8" s="144" t="b">
        <f t="shared" ref="B8:B71" si="0">OR(K8="SlvMatl_None", K8 = "SlvMatl_Bronze")</f>
        <v>0</v>
      </c>
      <c r="C8" s="24" t="s">
        <v>11468</v>
      </c>
      <c r="D8" s="24" t="str">
        <f t="shared" ref="D8:D71" si="1">IF(B8 = TRUE,C8,"")</f>
        <v/>
      </c>
      <c r="E8" s="24" t="s">
        <v>11469</v>
      </c>
      <c r="F8" s="189" t="s">
        <v>332</v>
      </c>
      <c r="G8" s="189" t="s">
        <v>11462</v>
      </c>
      <c r="H8" s="24" t="s">
        <v>3961</v>
      </c>
      <c r="I8" s="24" t="s">
        <v>3961</v>
      </c>
      <c r="K8" s="24" t="s">
        <v>11463</v>
      </c>
      <c r="L8" s="24" t="s">
        <v>11464</v>
      </c>
      <c r="M8" s="24" t="s">
        <v>11464</v>
      </c>
      <c r="N8" s="25">
        <v>96701004</v>
      </c>
      <c r="O8" s="24" t="s">
        <v>11465</v>
      </c>
      <c r="P8" s="25" t="s">
        <v>11466</v>
      </c>
      <c r="Q8" t="s">
        <v>11467</v>
      </c>
    </row>
    <row r="9" spans="1:56">
      <c r="B9" s="144" t="b">
        <f t="shared" si="0"/>
        <v>0</v>
      </c>
      <c r="C9" s="24" t="s">
        <v>11470</v>
      </c>
      <c r="D9" s="24" t="str">
        <f t="shared" si="1"/>
        <v/>
      </c>
      <c r="E9" s="24" t="s">
        <v>11471</v>
      </c>
      <c r="F9" s="189" t="s">
        <v>332</v>
      </c>
      <c r="G9" s="189" t="s">
        <v>11462</v>
      </c>
      <c r="H9" s="24" t="s">
        <v>3961</v>
      </c>
      <c r="I9" s="24" t="s">
        <v>3961</v>
      </c>
      <c r="K9" s="24" t="s">
        <v>11463</v>
      </c>
      <c r="L9" s="24" t="s">
        <v>11464</v>
      </c>
      <c r="M9" s="24" t="s">
        <v>11464</v>
      </c>
      <c r="N9" s="25">
        <v>96701004</v>
      </c>
      <c r="O9" s="24" t="s">
        <v>11465</v>
      </c>
      <c r="P9" s="25" t="s">
        <v>11466</v>
      </c>
      <c r="Q9" t="s">
        <v>11467</v>
      </c>
    </row>
    <row r="10" spans="1:56">
      <c r="B10" s="144" t="b">
        <f t="shared" si="0"/>
        <v>0</v>
      </c>
      <c r="C10" s="24" t="s">
        <v>11472</v>
      </c>
      <c r="D10" s="24" t="str">
        <f t="shared" si="1"/>
        <v/>
      </c>
      <c r="E10" s="24" t="s">
        <v>11471</v>
      </c>
      <c r="F10" s="189" t="s">
        <v>351</v>
      </c>
      <c r="G10" s="189" t="s">
        <v>11462</v>
      </c>
      <c r="H10" s="24" t="s">
        <v>3961</v>
      </c>
      <c r="I10" s="24" t="s">
        <v>3961</v>
      </c>
      <c r="K10" s="24" t="s">
        <v>11463</v>
      </c>
      <c r="L10" s="24" t="s">
        <v>11464</v>
      </c>
      <c r="M10" s="24" t="s">
        <v>11464</v>
      </c>
      <c r="N10" s="25">
        <v>96701006</v>
      </c>
      <c r="O10" s="24" t="s">
        <v>11473</v>
      </c>
      <c r="P10" s="25" t="s">
        <v>11466</v>
      </c>
      <c r="Q10" t="s">
        <v>11467</v>
      </c>
    </row>
    <row r="11" spans="1:56">
      <c r="B11" s="144" t="b">
        <f t="shared" si="0"/>
        <v>0</v>
      </c>
      <c r="C11" s="24" t="s">
        <v>11474</v>
      </c>
      <c r="D11" s="24" t="str">
        <f t="shared" si="1"/>
        <v/>
      </c>
      <c r="E11" s="24" t="s">
        <v>11475</v>
      </c>
      <c r="F11" s="189" t="s">
        <v>359</v>
      </c>
      <c r="G11" s="189" t="s">
        <v>11462</v>
      </c>
      <c r="H11" s="24" t="s">
        <v>3961</v>
      </c>
      <c r="I11" s="24" t="s">
        <v>3961</v>
      </c>
      <c r="K11" s="24" t="s">
        <v>11463</v>
      </c>
      <c r="L11" s="24" t="s">
        <v>11464</v>
      </c>
      <c r="M11" s="24" t="s">
        <v>11464</v>
      </c>
      <c r="N11" s="25">
        <v>96701010</v>
      </c>
      <c r="O11" s="24" t="s">
        <v>11476</v>
      </c>
      <c r="P11" s="25" t="s">
        <v>11466</v>
      </c>
      <c r="Q11" t="s">
        <v>11467</v>
      </c>
    </row>
    <row r="12" spans="1:56">
      <c r="B12" s="144" t="b">
        <f t="shared" si="0"/>
        <v>0</v>
      </c>
      <c r="C12" s="24" t="s">
        <v>11477</v>
      </c>
      <c r="D12" s="24" t="str">
        <f t="shared" si="1"/>
        <v/>
      </c>
      <c r="E12" s="24" t="s">
        <v>11478</v>
      </c>
      <c r="F12" s="189" t="s">
        <v>359</v>
      </c>
      <c r="G12" s="189" t="s">
        <v>11462</v>
      </c>
      <c r="H12" s="24" t="s">
        <v>3961</v>
      </c>
      <c r="I12" s="24" t="s">
        <v>3961</v>
      </c>
      <c r="K12" s="24" t="s">
        <v>11463</v>
      </c>
      <c r="L12" s="24" t="s">
        <v>11464</v>
      </c>
      <c r="M12" s="24" t="s">
        <v>11464</v>
      </c>
      <c r="N12" s="25">
        <v>96701010</v>
      </c>
      <c r="O12" s="24" t="s">
        <v>11476</v>
      </c>
      <c r="P12" s="25" t="s">
        <v>11466</v>
      </c>
      <c r="Q12" t="s">
        <v>11467</v>
      </c>
      <c r="R12" s="4"/>
      <c r="S12" s="4"/>
      <c r="T12" s="4"/>
      <c r="U12" s="4"/>
      <c r="V12" s="4"/>
      <c r="W12" s="252"/>
      <c r="X12" s="252"/>
      <c r="Y12" s="252"/>
      <c r="Z12" s="252"/>
      <c r="AA12" s="252"/>
      <c r="AB12" s="252"/>
      <c r="AC12" s="252"/>
      <c r="AD12" s="252"/>
      <c r="AE12" s="252"/>
      <c r="AF12" s="252"/>
      <c r="AG12" s="252"/>
      <c r="AH12" s="252"/>
      <c r="AI12" s="252"/>
      <c r="AJ12" s="252"/>
      <c r="AK12" s="252"/>
      <c r="AL12" s="252"/>
      <c r="AM12" s="252"/>
      <c r="AN12" s="252"/>
      <c r="AO12" s="252"/>
      <c r="AP12" s="252"/>
      <c r="AQ12" s="252"/>
      <c r="AR12" s="252"/>
      <c r="AS12" s="252"/>
      <c r="AT12" s="252"/>
      <c r="AU12" s="252"/>
      <c r="AV12" s="252"/>
      <c r="AW12" s="252"/>
      <c r="AX12" s="252"/>
      <c r="AY12" s="252"/>
      <c r="AZ12" s="252"/>
      <c r="BA12" s="252"/>
      <c r="BB12" s="252"/>
      <c r="BC12" s="252"/>
      <c r="BD12" s="252"/>
    </row>
    <row r="13" spans="1:56">
      <c r="B13" s="144" t="b">
        <f t="shared" si="0"/>
        <v>0</v>
      </c>
      <c r="C13" s="24" t="s">
        <v>11479</v>
      </c>
      <c r="D13" s="24" t="str">
        <f t="shared" si="1"/>
        <v/>
      </c>
      <c r="E13" s="24" t="s">
        <v>11480</v>
      </c>
      <c r="F13" s="189" t="s">
        <v>359</v>
      </c>
      <c r="G13" s="189" t="s">
        <v>11462</v>
      </c>
      <c r="H13" s="24" t="s">
        <v>3961</v>
      </c>
      <c r="I13" s="24" t="s">
        <v>3961</v>
      </c>
      <c r="K13" s="24" t="s">
        <v>11463</v>
      </c>
      <c r="L13" s="24" t="s">
        <v>11464</v>
      </c>
      <c r="M13" s="24" t="s">
        <v>11464</v>
      </c>
      <c r="N13" s="25">
        <v>96701010</v>
      </c>
      <c r="O13" s="24" t="s">
        <v>11476</v>
      </c>
      <c r="P13" s="25" t="s">
        <v>11466</v>
      </c>
      <c r="Q13" t="s">
        <v>11467</v>
      </c>
    </row>
    <row r="14" spans="1:56">
      <c r="B14" s="144" t="b">
        <f t="shared" si="0"/>
        <v>0</v>
      </c>
      <c r="C14" s="24" t="s">
        <v>11481</v>
      </c>
      <c r="D14" s="24" t="str">
        <f t="shared" si="1"/>
        <v/>
      </c>
      <c r="E14" s="24" t="s">
        <v>11482</v>
      </c>
      <c r="F14" s="189" t="s">
        <v>359</v>
      </c>
      <c r="G14" s="189" t="s">
        <v>11462</v>
      </c>
      <c r="H14" s="24" t="s">
        <v>3961</v>
      </c>
      <c r="I14" s="24" t="s">
        <v>3961</v>
      </c>
      <c r="K14" s="24" t="s">
        <v>11463</v>
      </c>
      <c r="L14" s="24" t="s">
        <v>11464</v>
      </c>
      <c r="M14" s="24" t="s">
        <v>11464</v>
      </c>
      <c r="N14" s="25">
        <v>96701010</v>
      </c>
      <c r="O14" s="24" t="s">
        <v>11476</v>
      </c>
      <c r="P14" s="25" t="s">
        <v>11466</v>
      </c>
      <c r="Q14" t="s">
        <v>11467</v>
      </c>
    </row>
    <row r="15" spans="1:56">
      <c r="B15" s="144" t="b">
        <f t="shared" si="0"/>
        <v>0</v>
      </c>
      <c r="C15" s="24" t="s">
        <v>11483</v>
      </c>
      <c r="D15" s="24" t="str">
        <f t="shared" si="1"/>
        <v/>
      </c>
      <c r="E15" s="24" t="s">
        <v>11484</v>
      </c>
      <c r="F15" s="189" t="s">
        <v>359</v>
      </c>
      <c r="G15" s="189" t="s">
        <v>11462</v>
      </c>
      <c r="H15" s="24" t="s">
        <v>3961</v>
      </c>
      <c r="I15" s="24" t="s">
        <v>3961</v>
      </c>
      <c r="K15" s="24" t="s">
        <v>11463</v>
      </c>
      <c r="L15" s="24" t="s">
        <v>11464</v>
      </c>
      <c r="M15" s="24" t="s">
        <v>11464</v>
      </c>
      <c r="N15" s="25">
        <v>96701014</v>
      </c>
      <c r="O15" s="24" t="s">
        <v>11485</v>
      </c>
      <c r="P15" s="25" t="s">
        <v>11466</v>
      </c>
      <c r="Q15" t="s">
        <v>11467</v>
      </c>
    </row>
    <row r="16" spans="1:56">
      <c r="B16" s="144" t="b">
        <f t="shared" si="0"/>
        <v>0</v>
      </c>
      <c r="C16" s="24" t="s">
        <v>11486</v>
      </c>
      <c r="D16" s="24" t="str">
        <f t="shared" si="1"/>
        <v/>
      </c>
      <c r="E16" s="24" t="s">
        <v>11487</v>
      </c>
      <c r="F16" s="189" t="s">
        <v>359</v>
      </c>
      <c r="G16" s="189" t="s">
        <v>11462</v>
      </c>
      <c r="H16" s="24" t="s">
        <v>3961</v>
      </c>
      <c r="I16" s="24" t="s">
        <v>3961</v>
      </c>
      <c r="K16" s="24" t="s">
        <v>11463</v>
      </c>
      <c r="L16" s="24" t="s">
        <v>11464</v>
      </c>
      <c r="M16" s="24" t="s">
        <v>11464</v>
      </c>
      <c r="N16" s="25">
        <v>96701014</v>
      </c>
      <c r="O16" s="24" t="s">
        <v>11485</v>
      </c>
      <c r="P16" s="25" t="s">
        <v>11466</v>
      </c>
      <c r="Q16" t="s">
        <v>11467</v>
      </c>
    </row>
    <row r="17" spans="2:18">
      <c r="B17" s="144" t="b">
        <f t="shared" si="0"/>
        <v>0</v>
      </c>
      <c r="C17" s="24" t="s">
        <v>11488</v>
      </c>
      <c r="D17" s="24" t="str">
        <f t="shared" si="1"/>
        <v/>
      </c>
      <c r="E17" s="24" t="s">
        <v>11489</v>
      </c>
      <c r="F17" s="189" t="s">
        <v>359</v>
      </c>
      <c r="G17" s="189" t="s">
        <v>11462</v>
      </c>
      <c r="H17" s="24" t="s">
        <v>3961</v>
      </c>
      <c r="I17" s="24" t="s">
        <v>3961</v>
      </c>
      <c r="K17" s="24" t="s">
        <v>11463</v>
      </c>
      <c r="L17" s="24" t="s">
        <v>11464</v>
      </c>
      <c r="M17" s="24" t="s">
        <v>11464</v>
      </c>
      <c r="N17" s="25">
        <v>96701010</v>
      </c>
      <c r="O17" s="24" t="s">
        <v>11476</v>
      </c>
      <c r="P17" s="25" t="s">
        <v>11466</v>
      </c>
      <c r="Q17" t="s">
        <v>11467</v>
      </c>
      <c r="R17" s="210"/>
    </row>
    <row r="18" spans="2:18">
      <c r="B18" s="144" t="b">
        <f t="shared" si="0"/>
        <v>0</v>
      </c>
      <c r="C18" s="24" t="s">
        <v>11490</v>
      </c>
      <c r="D18" s="24" t="str">
        <f t="shared" si="1"/>
        <v/>
      </c>
      <c r="E18" s="24" t="s">
        <v>11491</v>
      </c>
      <c r="F18" s="189" t="s">
        <v>359</v>
      </c>
      <c r="G18" s="189" t="s">
        <v>11462</v>
      </c>
      <c r="H18" s="24" t="s">
        <v>3961</v>
      </c>
      <c r="I18" s="24" t="s">
        <v>3961</v>
      </c>
      <c r="K18" s="24" t="s">
        <v>11463</v>
      </c>
      <c r="L18" s="24" t="s">
        <v>11464</v>
      </c>
      <c r="M18" s="24" t="s">
        <v>11464</v>
      </c>
      <c r="N18" s="25">
        <v>96701014</v>
      </c>
      <c r="O18" s="24" t="s">
        <v>11485</v>
      </c>
      <c r="P18" s="25" t="s">
        <v>11466</v>
      </c>
      <c r="Q18" t="s">
        <v>11467</v>
      </c>
      <c r="R18" s="211"/>
    </row>
    <row r="19" spans="2:18">
      <c r="B19" s="144" t="b">
        <f t="shared" si="0"/>
        <v>0</v>
      </c>
      <c r="C19" s="24" t="s">
        <v>11492</v>
      </c>
      <c r="D19" s="24" t="str">
        <f t="shared" si="1"/>
        <v/>
      </c>
      <c r="E19" s="24" t="s">
        <v>11493</v>
      </c>
      <c r="F19" s="189" t="s">
        <v>401</v>
      </c>
      <c r="G19" s="189" t="s">
        <v>11462</v>
      </c>
      <c r="H19" s="24" t="s">
        <v>3961</v>
      </c>
      <c r="I19" s="24" t="s">
        <v>3961</v>
      </c>
      <c r="K19" s="24" t="s">
        <v>11463</v>
      </c>
      <c r="L19" s="24" t="s">
        <v>11464</v>
      </c>
      <c r="M19" s="24" t="s">
        <v>11464</v>
      </c>
      <c r="N19" s="25">
        <v>96701018</v>
      </c>
      <c r="O19" s="24" t="s">
        <v>11494</v>
      </c>
      <c r="P19" s="25" t="s">
        <v>11466</v>
      </c>
      <c r="Q19" t="s">
        <v>11467</v>
      </c>
      <c r="R19" s="211"/>
    </row>
    <row r="20" spans="2:18">
      <c r="B20" s="144" t="b">
        <f t="shared" si="0"/>
        <v>0</v>
      </c>
      <c r="C20" s="24" t="s">
        <v>11495</v>
      </c>
      <c r="D20" s="24" t="str">
        <f t="shared" si="1"/>
        <v/>
      </c>
      <c r="E20" s="24" t="s">
        <v>11496</v>
      </c>
      <c r="F20" s="189" t="s">
        <v>401</v>
      </c>
      <c r="G20" s="189" t="s">
        <v>11462</v>
      </c>
      <c r="H20" s="24" t="s">
        <v>3961</v>
      </c>
      <c r="I20" s="24" t="s">
        <v>3961</v>
      </c>
      <c r="K20" s="24" t="s">
        <v>11463</v>
      </c>
      <c r="L20" s="24" t="s">
        <v>11464</v>
      </c>
      <c r="M20" s="24" t="s">
        <v>11464</v>
      </c>
      <c r="N20" s="25">
        <v>96701019</v>
      </c>
      <c r="O20" s="24" t="s">
        <v>11497</v>
      </c>
      <c r="P20" s="25" t="s">
        <v>11466</v>
      </c>
      <c r="Q20" t="s">
        <v>11467</v>
      </c>
      <c r="R20" s="211"/>
    </row>
    <row r="21" spans="2:18">
      <c r="B21" s="144" t="b">
        <f t="shared" si="0"/>
        <v>0</v>
      </c>
      <c r="C21" s="24" t="s">
        <v>11498</v>
      </c>
      <c r="D21" s="24" t="str">
        <f t="shared" si="1"/>
        <v/>
      </c>
      <c r="E21" s="24" t="s">
        <v>11496</v>
      </c>
      <c r="F21" s="189" t="s">
        <v>410</v>
      </c>
      <c r="G21" s="189" t="s">
        <v>11462</v>
      </c>
      <c r="H21" s="24" t="s">
        <v>3961</v>
      </c>
      <c r="I21" s="24" t="s">
        <v>3961</v>
      </c>
      <c r="K21" s="24" t="s">
        <v>11463</v>
      </c>
      <c r="L21" s="24" t="s">
        <v>11464</v>
      </c>
      <c r="M21" s="24" t="s">
        <v>11464</v>
      </c>
      <c r="N21" s="25">
        <v>96701020</v>
      </c>
      <c r="O21" s="24" t="s">
        <v>11499</v>
      </c>
      <c r="P21" s="25" t="s">
        <v>11466</v>
      </c>
      <c r="Q21" t="s">
        <v>11467</v>
      </c>
      <c r="R21" s="211"/>
    </row>
    <row r="22" spans="2:18">
      <c r="B22" s="144" t="b">
        <f t="shared" si="0"/>
        <v>0</v>
      </c>
      <c r="C22" s="24" t="s">
        <v>11500</v>
      </c>
      <c r="D22" s="24" t="str">
        <f t="shared" si="1"/>
        <v/>
      </c>
      <c r="E22" s="24" t="s">
        <v>11501</v>
      </c>
      <c r="F22" s="189" t="s">
        <v>410</v>
      </c>
      <c r="G22" s="189" t="s">
        <v>11462</v>
      </c>
      <c r="H22" s="24" t="s">
        <v>3961</v>
      </c>
      <c r="I22" s="24" t="s">
        <v>3961</v>
      </c>
      <c r="K22" s="24" t="s">
        <v>11463</v>
      </c>
      <c r="L22" s="24" t="s">
        <v>11464</v>
      </c>
      <c r="M22" s="24" t="s">
        <v>11464</v>
      </c>
      <c r="N22" s="25">
        <v>96701021</v>
      </c>
      <c r="O22" s="24" t="s">
        <v>11502</v>
      </c>
      <c r="P22" s="25" t="s">
        <v>11466</v>
      </c>
      <c r="Q22" t="s">
        <v>11467</v>
      </c>
      <c r="R22" s="211"/>
    </row>
    <row r="23" spans="2:18">
      <c r="B23" s="144" t="b">
        <f t="shared" si="0"/>
        <v>0</v>
      </c>
      <c r="C23" s="24" t="s">
        <v>11503</v>
      </c>
      <c r="D23" s="24" t="str">
        <f t="shared" si="1"/>
        <v/>
      </c>
      <c r="E23" s="24" t="s">
        <v>11504</v>
      </c>
      <c r="F23" s="189" t="s">
        <v>401</v>
      </c>
      <c r="G23" s="189" t="s">
        <v>11462</v>
      </c>
      <c r="H23" s="24" t="s">
        <v>3961</v>
      </c>
      <c r="I23" s="24" t="s">
        <v>3961</v>
      </c>
      <c r="K23" s="24" t="s">
        <v>11463</v>
      </c>
      <c r="L23" s="24" t="s">
        <v>11464</v>
      </c>
      <c r="M23" s="24" t="s">
        <v>11464</v>
      </c>
      <c r="N23" s="25">
        <v>96701018</v>
      </c>
      <c r="O23" s="24" t="s">
        <v>11494</v>
      </c>
      <c r="P23" s="25" t="s">
        <v>11466</v>
      </c>
      <c r="Q23" t="s">
        <v>11467</v>
      </c>
      <c r="R23" s="211"/>
    </row>
    <row r="24" spans="2:18">
      <c r="B24" s="144" t="b">
        <f t="shared" si="0"/>
        <v>0</v>
      </c>
      <c r="C24" s="24" t="s">
        <v>11505</v>
      </c>
      <c r="D24" s="24" t="str">
        <f t="shared" si="1"/>
        <v/>
      </c>
      <c r="E24" s="24" t="s">
        <v>11506</v>
      </c>
      <c r="F24" s="189" t="s">
        <v>401</v>
      </c>
      <c r="G24" s="189" t="s">
        <v>11462</v>
      </c>
      <c r="H24" s="24" t="s">
        <v>3961</v>
      </c>
      <c r="I24" s="24" t="s">
        <v>3961</v>
      </c>
      <c r="K24" s="24" t="s">
        <v>11463</v>
      </c>
      <c r="L24" s="24" t="s">
        <v>11464</v>
      </c>
      <c r="M24" s="24" t="s">
        <v>11464</v>
      </c>
      <c r="N24" s="25">
        <v>96701018</v>
      </c>
      <c r="O24" s="24" t="s">
        <v>11494</v>
      </c>
      <c r="P24" s="25" t="s">
        <v>11466</v>
      </c>
      <c r="Q24" t="s">
        <v>11467</v>
      </c>
      <c r="R24" s="212"/>
    </row>
    <row r="25" spans="2:18">
      <c r="B25" s="144" t="b">
        <f t="shared" si="0"/>
        <v>0</v>
      </c>
      <c r="C25" s="24" t="s">
        <v>11507</v>
      </c>
      <c r="D25" s="24" t="str">
        <f t="shared" si="1"/>
        <v/>
      </c>
      <c r="E25" s="24" t="s">
        <v>4560</v>
      </c>
      <c r="F25" s="189" t="s">
        <v>432</v>
      </c>
      <c r="G25" s="189" t="s">
        <v>11462</v>
      </c>
      <c r="H25" s="24" t="s">
        <v>3961</v>
      </c>
      <c r="I25" s="24" t="s">
        <v>3961</v>
      </c>
      <c r="K25" s="24" t="s">
        <v>11463</v>
      </c>
      <c r="L25" s="24" t="s">
        <v>11464</v>
      </c>
      <c r="M25" s="24" t="s">
        <v>11464</v>
      </c>
      <c r="N25" s="25">
        <v>96701022</v>
      </c>
      <c r="O25" s="24" t="s">
        <v>11508</v>
      </c>
      <c r="P25" s="25" t="s">
        <v>11466</v>
      </c>
      <c r="Q25" t="s">
        <v>11467</v>
      </c>
      <c r="R25" s="211"/>
    </row>
    <row r="26" spans="2:18">
      <c r="B26" s="144" t="b">
        <f t="shared" si="0"/>
        <v>0</v>
      </c>
      <c r="C26" s="24" t="s">
        <v>11509</v>
      </c>
      <c r="D26" s="24" t="str">
        <f t="shared" si="1"/>
        <v/>
      </c>
      <c r="E26" s="24" t="s">
        <v>11510</v>
      </c>
      <c r="F26" s="189" t="s">
        <v>401</v>
      </c>
      <c r="G26" s="189" t="s">
        <v>11462</v>
      </c>
      <c r="H26" s="24" t="s">
        <v>3961</v>
      </c>
      <c r="I26" s="24" t="s">
        <v>3961</v>
      </c>
      <c r="K26" s="24" t="s">
        <v>11463</v>
      </c>
      <c r="L26" s="24" t="s">
        <v>11464</v>
      </c>
      <c r="M26" s="24" t="s">
        <v>11464</v>
      </c>
      <c r="N26" s="25">
        <v>96701018</v>
      </c>
      <c r="O26" s="24" t="s">
        <v>11494</v>
      </c>
      <c r="P26" s="25" t="s">
        <v>11466</v>
      </c>
      <c r="Q26" t="s">
        <v>11467</v>
      </c>
      <c r="R26" s="202"/>
    </row>
    <row r="27" spans="2:18">
      <c r="B27" s="144" t="b">
        <f t="shared" si="0"/>
        <v>0</v>
      </c>
      <c r="C27" s="24" t="s">
        <v>11511</v>
      </c>
      <c r="D27" s="24" t="str">
        <f t="shared" si="1"/>
        <v/>
      </c>
      <c r="E27" s="24" t="s">
        <v>11512</v>
      </c>
      <c r="F27" s="189" t="s">
        <v>443</v>
      </c>
      <c r="G27" s="189" t="s">
        <v>11462</v>
      </c>
      <c r="H27" s="24" t="s">
        <v>3961</v>
      </c>
      <c r="I27" s="24" t="s">
        <v>3961</v>
      </c>
      <c r="K27" s="24" t="s">
        <v>11463</v>
      </c>
      <c r="L27" s="24" t="s">
        <v>11464</v>
      </c>
      <c r="M27" s="24" t="s">
        <v>11464</v>
      </c>
      <c r="N27" s="25">
        <v>96701023</v>
      </c>
      <c r="O27" s="24" t="s">
        <v>11513</v>
      </c>
      <c r="P27" s="25" t="s">
        <v>11466</v>
      </c>
      <c r="Q27" t="s">
        <v>11467</v>
      </c>
      <c r="R27" s="202"/>
    </row>
    <row r="28" spans="2:18">
      <c r="B28" s="144" t="b">
        <f t="shared" si="0"/>
        <v>0</v>
      </c>
      <c r="C28" s="24" t="s">
        <v>11514</v>
      </c>
      <c r="D28" s="24" t="str">
        <f t="shared" si="1"/>
        <v/>
      </c>
      <c r="E28" s="24" t="s">
        <v>963</v>
      </c>
      <c r="F28" s="189" t="s">
        <v>450</v>
      </c>
      <c r="G28" s="189" t="s">
        <v>11462</v>
      </c>
      <c r="H28" s="24" t="s">
        <v>3961</v>
      </c>
      <c r="I28" s="24" t="s">
        <v>3961</v>
      </c>
      <c r="K28" s="24" t="s">
        <v>11463</v>
      </c>
      <c r="L28" s="24" t="s">
        <v>11464</v>
      </c>
      <c r="M28" s="24" t="s">
        <v>11464</v>
      </c>
      <c r="N28" s="25">
        <v>96701024</v>
      </c>
      <c r="O28" s="24" t="s">
        <v>11515</v>
      </c>
      <c r="P28" s="25" t="s">
        <v>11466</v>
      </c>
      <c r="Q28" t="s">
        <v>11467</v>
      </c>
      <c r="R28" s="202"/>
    </row>
    <row r="29" spans="2:18">
      <c r="B29" s="144" t="b">
        <f t="shared" si="0"/>
        <v>0</v>
      </c>
      <c r="C29" s="24" t="s">
        <v>11516</v>
      </c>
      <c r="D29" s="24" t="str">
        <f t="shared" si="1"/>
        <v/>
      </c>
      <c r="E29" s="24" t="s">
        <v>11517</v>
      </c>
      <c r="F29" s="189" t="s">
        <v>450</v>
      </c>
      <c r="G29" s="189" t="s">
        <v>11462</v>
      </c>
      <c r="H29" s="24" t="s">
        <v>3961</v>
      </c>
      <c r="I29" s="24" t="s">
        <v>3961</v>
      </c>
      <c r="K29" s="24" t="s">
        <v>11463</v>
      </c>
      <c r="L29" s="24" t="s">
        <v>11464</v>
      </c>
      <c r="M29" s="24" t="s">
        <v>11464</v>
      </c>
      <c r="N29" s="25">
        <v>96701025</v>
      </c>
      <c r="O29" s="24" t="s">
        <v>11518</v>
      </c>
      <c r="P29" s="25" t="s">
        <v>11466</v>
      </c>
      <c r="Q29" t="s">
        <v>11467</v>
      </c>
      <c r="R29" s="202"/>
    </row>
    <row r="30" spans="2:18">
      <c r="B30" s="144" t="b">
        <f t="shared" si="0"/>
        <v>0</v>
      </c>
      <c r="C30" s="24" t="s">
        <v>11519</v>
      </c>
      <c r="D30" s="24" t="str">
        <f t="shared" si="1"/>
        <v/>
      </c>
      <c r="E30" s="24" t="s">
        <v>3972</v>
      </c>
      <c r="F30" s="189" t="s">
        <v>432</v>
      </c>
      <c r="G30" s="189" t="s">
        <v>11462</v>
      </c>
      <c r="H30" s="24" t="s">
        <v>3961</v>
      </c>
      <c r="I30" s="24" t="s">
        <v>3961</v>
      </c>
      <c r="K30" s="24" t="s">
        <v>11463</v>
      </c>
      <c r="L30" s="24" t="s">
        <v>11464</v>
      </c>
      <c r="M30" s="24" t="s">
        <v>11464</v>
      </c>
      <c r="N30" s="25">
        <v>96701026</v>
      </c>
      <c r="O30" s="24" t="s">
        <v>11520</v>
      </c>
      <c r="P30" s="25" t="s">
        <v>11466</v>
      </c>
      <c r="Q30" t="s">
        <v>11467</v>
      </c>
      <c r="R30" s="213"/>
    </row>
    <row r="31" spans="2:18">
      <c r="B31" s="144" t="b">
        <f t="shared" si="0"/>
        <v>0</v>
      </c>
      <c r="C31" s="24" t="s">
        <v>11521</v>
      </c>
      <c r="D31" s="24" t="str">
        <f t="shared" si="1"/>
        <v/>
      </c>
      <c r="E31" s="24" t="s">
        <v>3996</v>
      </c>
      <c r="F31" s="189" t="s">
        <v>432</v>
      </c>
      <c r="G31" s="189" t="s">
        <v>11462</v>
      </c>
      <c r="H31" s="24" t="s">
        <v>3961</v>
      </c>
      <c r="I31" s="24" t="s">
        <v>3961</v>
      </c>
      <c r="K31" s="24" t="s">
        <v>11463</v>
      </c>
      <c r="L31" s="24" t="s">
        <v>11464</v>
      </c>
      <c r="M31" s="24" t="s">
        <v>11464</v>
      </c>
      <c r="N31" s="25">
        <v>96701027</v>
      </c>
      <c r="O31" s="24" t="s">
        <v>11522</v>
      </c>
      <c r="P31" s="25" t="s">
        <v>11466</v>
      </c>
      <c r="Q31" t="s">
        <v>11467</v>
      </c>
      <c r="R31" s="202"/>
    </row>
    <row r="32" spans="2:18">
      <c r="B32" s="144" t="b">
        <f t="shared" si="0"/>
        <v>1</v>
      </c>
      <c r="C32" s="24" t="s">
        <v>11523</v>
      </c>
      <c r="D32" s="24" t="str">
        <f t="shared" si="1"/>
        <v>ConTab_BOM_KP_Sleeves0026</v>
      </c>
      <c r="E32" s="24" t="s">
        <v>4104</v>
      </c>
      <c r="F32" s="189" t="s">
        <v>339</v>
      </c>
      <c r="G32" s="189" t="s">
        <v>11462</v>
      </c>
      <c r="H32" s="24" t="s">
        <v>3956</v>
      </c>
      <c r="I32" s="24" t="s">
        <v>4656</v>
      </c>
      <c r="J32" s="24" t="s">
        <v>11524</v>
      </c>
      <c r="K32" s="24" t="s">
        <v>11525</v>
      </c>
      <c r="L32" s="24" t="s">
        <v>11526</v>
      </c>
      <c r="M32" s="24" t="s">
        <v>11526</v>
      </c>
      <c r="N32" s="24" t="s">
        <v>11527</v>
      </c>
      <c r="O32" s="24" t="s">
        <v>11528</v>
      </c>
      <c r="P32" s="25" t="s">
        <v>552</v>
      </c>
      <c r="Q32" t="s">
        <v>11529</v>
      </c>
      <c r="R32" s="202"/>
    </row>
    <row r="33" spans="2:18">
      <c r="B33" s="144" t="b">
        <f t="shared" si="0"/>
        <v>1</v>
      </c>
      <c r="C33" s="24" t="s">
        <v>11530</v>
      </c>
      <c r="D33" s="24" t="str">
        <f t="shared" si="1"/>
        <v>ConTab_BOM_KP_Sleeves0027</v>
      </c>
      <c r="E33" s="24" t="s">
        <v>4035</v>
      </c>
      <c r="F33" s="189" t="s">
        <v>339</v>
      </c>
      <c r="G33" s="189" t="s">
        <v>11462</v>
      </c>
      <c r="H33" s="24" t="s">
        <v>3956</v>
      </c>
      <c r="I33" s="24" t="s">
        <v>4656</v>
      </c>
      <c r="J33" s="24" t="s">
        <v>11524</v>
      </c>
      <c r="K33" s="24" t="s">
        <v>11525</v>
      </c>
      <c r="L33" s="24" t="s">
        <v>11526</v>
      </c>
      <c r="M33" s="24" t="s">
        <v>11526</v>
      </c>
      <c r="N33" s="24" t="s">
        <v>11527</v>
      </c>
      <c r="O33" s="24" t="s">
        <v>11528</v>
      </c>
      <c r="P33" s="25" t="s">
        <v>552</v>
      </c>
      <c r="Q33" t="s">
        <v>11529</v>
      </c>
      <c r="R33" s="202"/>
    </row>
    <row r="34" spans="2:18">
      <c r="B34" s="144" t="b">
        <f t="shared" si="0"/>
        <v>1</v>
      </c>
      <c r="C34" s="24" t="s">
        <v>11531</v>
      </c>
      <c r="D34" s="24" t="str">
        <f t="shared" si="1"/>
        <v>ConTab_BOM_KP_Sleeves0028</v>
      </c>
      <c r="E34" s="24" t="s">
        <v>4213</v>
      </c>
      <c r="F34" s="189" t="s">
        <v>339</v>
      </c>
      <c r="G34" s="189" t="s">
        <v>11462</v>
      </c>
      <c r="H34" s="24" t="s">
        <v>3956</v>
      </c>
      <c r="I34" s="24" t="s">
        <v>4656</v>
      </c>
      <c r="J34" s="24" t="s">
        <v>11524</v>
      </c>
      <c r="K34" s="24" t="s">
        <v>11525</v>
      </c>
      <c r="L34" s="24" t="s">
        <v>11526</v>
      </c>
      <c r="M34" s="24" t="s">
        <v>11526</v>
      </c>
      <c r="N34" s="24" t="s">
        <v>11527</v>
      </c>
      <c r="O34" s="24" t="s">
        <v>11528</v>
      </c>
      <c r="P34" s="25" t="s">
        <v>552</v>
      </c>
      <c r="Q34" t="s">
        <v>11529</v>
      </c>
      <c r="R34" s="202"/>
    </row>
    <row r="35" spans="2:18">
      <c r="B35" s="144" t="b">
        <f t="shared" si="0"/>
        <v>1</v>
      </c>
      <c r="C35" s="24" t="s">
        <v>11532</v>
      </c>
      <c r="D35" s="24" t="str">
        <f t="shared" si="1"/>
        <v>ConTab_BOM_KP_Sleeves0029</v>
      </c>
      <c r="E35" s="24" t="s">
        <v>11517</v>
      </c>
      <c r="F35" s="189" t="s">
        <v>450</v>
      </c>
      <c r="G35" s="189" t="s">
        <v>11462</v>
      </c>
      <c r="H35" s="24" t="s">
        <v>3956</v>
      </c>
      <c r="I35" s="24" t="s">
        <v>4656</v>
      </c>
      <c r="J35" s="24" t="s">
        <v>11524</v>
      </c>
      <c r="K35" s="24" t="s">
        <v>11525</v>
      </c>
      <c r="L35" s="24" t="s">
        <v>11526</v>
      </c>
      <c r="M35" s="24" t="s">
        <v>11526</v>
      </c>
      <c r="N35" s="24" t="s">
        <v>11527</v>
      </c>
      <c r="O35" s="24" t="s">
        <v>11533</v>
      </c>
      <c r="P35" s="25" t="s">
        <v>552</v>
      </c>
      <c r="Q35" t="s">
        <v>11529</v>
      </c>
      <c r="R35" s="202"/>
    </row>
    <row r="36" spans="2:18">
      <c r="B36" s="144" t="b">
        <f t="shared" si="0"/>
        <v>1</v>
      </c>
      <c r="C36" s="24" t="s">
        <v>11534</v>
      </c>
      <c r="D36" s="24" t="str">
        <f t="shared" si="1"/>
        <v>ConTab_BOM_KP_Sleeves0030</v>
      </c>
      <c r="E36" s="24" t="s">
        <v>4104</v>
      </c>
      <c r="F36" s="189" t="s">
        <v>332</v>
      </c>
      <c r="G36" s="189" t="s">
        <v>11462</v>
      </c>
      <c r="H36" s="24" t="s">
        <v>3956</v>
      </c>
      <c r="I36" s="24" t="s">
        <v>4656</v>
      </c>
      <c r="J36" s="24" t="s">
        <v>11524</v>
      </c>
      <c r="K36" s="24" t="s">
        <v>11535</v>
      </c>
      <c r="L36" s="24" t="s">
        <v>11536</v>
      </c>
      <c r="M36" s="24" t="s">
        <v>11536</v>
      </c>
      <c r="N36" s="24" t="s">
        <v>11527</v>
      </c>
      <c r="O36" s="24" t="s">
        <v>11537</v>
      </c>
      <c r="P36" s="155" t="s">
        <v>539</v>
      </c>
      <c r="Q36" t="s">
        <v>11538</v>
      </c>
      <c r="R36" s="202"/>
    </row>
    <row r="37" spans="2:18">
      <c r="B37" s="144" t="b">
        <f t="shared" si="0"/>
        <v>1</v>
      </c>
      <c r="C37" s="24" t="s">
        <v>11539</v>
      </c>
      <c r="D37" s="24" t="str">
        <f t="shared" si="1"/>
        <v>ConTab_BOM_KP_Sleeves0031</v>
      </c>
      <c r="E37" s="24" t="s">
        <v>4035</v>
      </c>
      <c r="F37" s="189" t="s">
        <v>332</v>
      </c>
      <c r="G37" s="189" t="s">
        <v>11462</v>
      </c>
      <c r="H37" s="24" t="s">
        <v>3956</v>
      </c>
      <c r="I37" s="24" t="s">
        <v>4656</v>
      </c>
      <c r="J37" s="24" t="s">
        <v>11524</v>
      </c>
      <c r="K37" s="24" t="s">
        <v>11535</v>
      </c>
      <c r="L37" s="24" t="s">
        <v>11536</v>
      </c>
      <c r="M37" s="24" t="s">
        <v>11536</v>
      </c>
      <c r="N37" s="24" t="s">
        <v>11527</v>
      </c>
      <c r="O37" s="24" t="s">
        <v>11537</v>
      </c>
      <c r="P37" s="155" t="s">
        <v>539</v>
      </c>
      <c r="Q37" t="s">
        <v>11538</v>
      </c>
      <c r="R37" s="202"/>
    </row>
    <row r="38" spans="2:18">
      <c r="B38" s="144" t="b">
        <f t="shared" si="0"/>
        <v>1</v>
      </c>
      <c r="C38" s="24" t="s">
        <v>11540</v>
      </c>
      <c r="D38" s="24" t="str">
        <f t="shared" si="1"/>
        <v>ConTab_BOM_KP_Sleeves0032</v>
      </c>
      <c r="E38" s="24" t="s">
        <v>4213</v>
      </c>
      <c r="F38" s="189" t="s">
        <v>332</v>
      </c>
      <c r="G38" s="189" t="s">
        <v>11462</v>
      </c>
      <c r="H38" s="24" t="s">
        <v>3956</v>
      </c>
      <c r="I38" s="24" t="s">
        <v>4656</v>
      </c>
      <c r="J38" s="24" t="s">
        <v>11524</v>
      </c>
      <c r="K38" s="24" t="s">
        <v>11535</v>
      </c>
      <c r="L38" s="24" t="s">
        <v>11536</v>
      </c>
      <c r="M38" s="24" t="s">
        <v>11536</v>
      </c>
      <c r="N38" s="24" t="s">
        <v>11527</v>
      </c>
      <c r="O38" s="24" t="s">
        <v>11537</v>
      </c>
      <c r="P38" s="155" t="s">
        <v>539</v>
      </c>
      <c r="Q38" t="s">
        <v>11538</v>
      </c>
      <c r="R38" s="202"/>
    </row>
    <row r="39" spans="2:18">
      <c r="B39" s="144" t="b">
        <f t="shared" si="0"/>
        <v>1</v>
      </c>
      <c r="C39" s="24" t="s">
        <v>11541</v>
      </c>
      <c r="D39" s="24" t="str">
        <f t="shared" si="1"/>
        <v>ConTab_BOM_KP_Sleeves0033</v>
      </c>
      <c r="E39" s="24" t="s">
        <v>4213</v>
      </c>
      <c r="F39" s="189" t="s">
        <v>351</v>
      </c>
      <c r="G39" s="189" t="s">
        <v>11462</v>
      </c>
      <c r="H39" s="24" t="s">
        <v>3956</v>
      </c>
      <c r="I39" s="24" t="s">
        <v>4656</v>
      </c>
      <c r="J39" s="24" t="s">
        <v>11524</v>
      </c>
      <c r="K39" s="24" t="s">
        <v>11535</v>
      </c>
      <c r="L39" s="24" t="s">
        <v>11536</v>
      </c>
      <c r="M39" s="24" t="s">
        <v>11536</v>
      </c>
      <c r="N39" s="25">
        <v>96701007</v>
      </c>
      <c r="O39" s="24" t="s">
        <v>11542</v>
      </c>
      <c r="P39" s="155" t="s">
        <v>539</v>
      </c>
      <c r="Q39" t="s">
        <v>11538</v>
      </c>
      <c r="R39" s="202"/>
    </row>
    <row r="40" spans="2:18">
      <c r="B40" s="144" t="b">
        <f t="shared" si="0"/>
        <v>1</v>
      </c>
      <c r="C40" s="24" t="s">
        <v>11543</v>
      </c>
      <c r="D40" s="24" t="str">
        <f t="shared" si="1"/>
        <v>ConTab_BOM_KP_Sleeves0034</v>
      </c>
      <c r="E40" s="24" t="s">
        <v>614</v>
      </c>
      <c r="F40" s="189" t="s">
        <v>359</v>
      </c>
      <c r="G40" s="189" t="s">
        <v>11462</v>
      </c>
      <c r="H40" s="24" t="s">
        <v>3956</v>
      </c>
      <c r="I40" s="24" t="s">
        <v>4656</v>
      </c>
      <c r="J40" s="24" t="s">
        <v>11524</v>
      </c>
      <c r="K40" s="24" t="s">
        <v>11535</v>
      </c>
      <c r="L40" s="24" t="s">
        <v>11536</v>
      </c>
      <c r="M40" s="24" t="s">
        <v>11536</v>
      </c>
      <c r="N40" s="25">
        <v>96701011</v>
      </c>
      <c r="O40" s="24" t="s">
        <v>11544</v>
      </c>
      <c r="P40" s="155" t="s">
        <v>539</v>
      </c>
      <c r="Q40" t="s">
        <v>11538</v>
      </c>
      <c r="R40" s="202"/>
    </row>
    <row r="41" spans="2:18">
      <c r="B41" s="144" t="b">
        <f t="shared" si="0"/>
        <v>1</v>
      </c>
      <c r="C41" s="24" t="s">
        <v>11545</v>
      </c>
      <c r="D41" s="24" t="str">
        <f t="shared" si="1"/>
        <v>ConTab_BOM_KP_Sleeves0035</v>
      </c>
      <c r="E41" s="24" t="s">
        <v>1645</v>
      </c>
      <c r="F41" s="189" t="s">
        <v>359</v>
      </c>
      <c r="G41" s="189" t="s">
        <v>11462</v>
      </c>
      <c r="H41" s="24" t="s">
        <v>3956</v>
      </c>
      <c r="I41" s="24" t="s">
        <v>4656</v>
      </c>
      <c r="J41" s="24" t="s">
        <v>11524</v>
      </c>
      <c r="K41" s="24" t="s">
        <v>11535</v>
      </c>
      <c r="L41" s="24" t="s">
        <v>11536</v>
      </c>
      <c r="M41" s="24" t="s">
        <v>11536</v>
      </c>
      <c r="N41" s="25">
        <v>96701011</v>
      </c>
      <c r="O41" s="24" t="s">
        <v>11544</v>
      </c>
      <c r="P41" s="155" t="s">
        <v>539</v>
      </c>
      <c r="Q41" t="s">
        <v>11538</v>
      </c>
    </row>
    <row r="42" spans="2:18">
      <c r="B42" s="144" t="b">
        <f t="shared" si="0"/>
        <v>1</v>
      </c>
      <c r="C42" s="24" t="s">
        <v>11546</v>
      </c>
      <c r="D42" s="24" t="str">
        <f t="shared" si="1"/>
        <v>ConTab_BOM_KP_Sleeves0036</v>
      </c>
      <c r="E42" s="24" t="s">
        <v>1653</v>
      </c>
      <c r="F42" s="189" t="s">
        <v>359</v>
      </c>
      <c r="G42" s="189" t="s">
        <v>11462</v>
      </c>
      <c r="H42" s="24" t="s">
        <v>3956</v>
      </c>
      <c r="I42" s="24" t="s">
        <v>4656</v>
      </c>
      <c r="J42" s="24" t="s">
        <v>11524</v>
      </c>
      <c r="K42" s="24" t="s">
        <v>11535</v>
      </c>
      <c r="L42" s="24" t="s">
        <v>11536</v>
      </c>
      <c r="M42" s="24" t="s">
        <v>11536</v>
      </c>
      <c r="N42" s="25">
        <v>96701011</v>
      </c>
      <c r="O42" s="24" t="s">
        <v>11544</v>
      </c>
      <c r="P42" s="155" t="s">
        <v>539</v>
      </c>
      <c r="Q42" t="s">
        <v>11538</v>
      </c>
    </row>
    <row r="43" spans="2:18">
      <c r="B43" s="144" t="b">
        <f t="shared" si="0"/>
        <v>1</v>
      </c>
      <c r="C43" s="24" t="s">
        <v>11547</v>
      </c>
      <c r="D43" s="24" t="str">
        <f t="shared" si="1"/>
        <v>ConTab_BOM_KP_Sleeves0037</v>
      </c>
      <c r="E43" s="24" t="s">
        <v>677</v>
      </c>
      <c r="F43" s="189" t="s">
        <v>359</v>
      </c>
      <c r="G43" s="189" t="s">
        <v>11462</v>
      </c>
      <c r="H43" s="24" t="s">
        <v>3956</v>
      </c>
      <c r="I43" s="24" t="s">
        <v>4656</v>
      </c>
      <c r="J43" s="24" t="s">
        <v>11524</v>
      </c>
      <c r="K43" s="24" t="s">
        <v>11535</v>
      </c>
      <c r="L43" s="24" t="s">
        <v>11536</v>
      </c>
      <c r="M43" s="24" t="s">
        <v>11536</v>
      </c>
      <c r="N43" s="25">
        <v>96701011</v>
      </c>
      <c r="O43" s="24" t="s">
        <v>11544</v>
      </c>
      <c r="P43" s="155" t="s">
        <v>539</v>
      </c>
      <c r="Q43" t="s">
        <v>11538</v>
      </c>
    </row>
    <row r="44" spans="2:18">
      <c r="B44" s="144" t="b">
        <f t="shared" si="0"/>
        <v>1</v>
      </c>
      <c r="C44" s="24" t="s">
        <v>11548</v>
      </c>
      <c r="D44" s="24" t="str">
        <f t="shared" si="1"/>
        <v>ConTab_BOM_KP_Sleeves0038</v>
      </c>
      <c r="E44" s="24" t="s">
        <v>1668</v>
      </c>
      <c r="F44" s="189" t="s">
        <v>359</v>
      </c>
      <c r="G44" s="189" t="s">
        <v>11462</v>
      </c>
      <c r="H44" s="24" t="s">
        <v>3956</v>
      </c>
      <c r="I44" s="24" t="s">
        <v>4656</v>
      </c>
      <c r="J44" s="24" t="s">
        <v>11524</v>
      </c>
      <c r="K44" s="24" t="s">
        <v>11535</v>
      </c>
      <c r="L44" s="24" t="s">
        <v>11536</v>
      </c>
      <c r="M44" s="24" t="s">
        <v>11536</v>
      </c>
      <c r="N44" s="25">
        <v>96701015</v>
      </c>
      <c r="O44" s="24" t="s">
        <v>11549</v>
      </c>
      <c r="P44" s="155" t="s">
        <v>539</v>
      </c>
      <c r="Q44" t="s">
        <v>11538</v>
      </c>
    </row>
    <row r="45" spans="2:18">
      <c r="B45" s="144" t="b">
        <f t="shared" si="0"/>
        <v>1</v>
      </c>
      <c r="C45" s="24" t="s">
        <v>11550</v>
      </c>
      <c r="D45" s="24" t="str">
        <f t="shared" si="1"/>
        <v>ConTab_BOM_KP_Sleeves0039</v>
      </c>
      <c r="E45" s="24" t="s">
        <v>1676</v>
      </c>
      <c r="F45" s="189" t="s">
        <v>359</v>
      </c>
      <c r="G45" s="189" t="s">
        <v>11462</v>
      </c>
      <c r="H45" s="24" t="s">
        <v>3956</v>
      </c>
      <c r="I45" s="24" t="s">
        <v>4656</v>
      </c>
      <c r="J45" s="24" t="s">
        <v>11524</v>
      </c>
      <c r="K45" s="24" t="s">
        <v>11535</v>
      </c>
      <c r="L45" s="24" t="s">
        <v>11536</v>
      </c>
      <c r="M45" s="24" t="s">
        <v>11536</v>
      </c>
      <c r="N45" s="25">
        <v>96701015</v>
      </c>
      <c r="O45" s="24" t="s">
        <v>11549</v>
      </c>
      <c r="P45" s="155" t="s">
        <v>539</v>
      </c>
      <c r="Q45" t="s">
        <v>11538</v>
      </c>
    </row>
    <row r="46" spans="2:18">
      <c r="B46" s="144" t="b">
        <f t="shared" si="0"/>
        <v>1</v>
      </c>
      <c r="C46" s="24" t="s">
        <v>11551</v>
      </c>
      <c r="D46" s="24" t="str">
        <f t="shared" si="1"/>
        <v>ConTab_BOM_KP_Sleeves0040</v>
      </c>
      <c r="E46" s="24" t="s">
        <v>743</v>
      </c>
      <c r="F46" s="189" t="s">
        <v>359</v>
      </c>
      <c r="G46" s="189" t="s">
        <v>11462</v>
      </c>
      <c r="H46" s="24" t="s">
        <v>3956</v>
      </c>
      <c r="I46" s="24" t="s">
        <v>4656</v>
      </c>
      <c r="J46" s="24" t="s">
        <v>11524</v>
      </c>
      <c r="K46" s="24" t="s">
        <v>11535</v>
      </c>
      <c r="L46" s="24" t="s">
        <v>11536</v>
      </c>
      <c r="M46" s="24" t="s">
        <v>11536</v>
      </c>
      <c r="N46" s="25">
        <v>96701011</v>
      </c>
      <c r="O46" s="24" t="s">
        <v>11544</v>
      </c>
      <c r="P46" s="155" t="s">
        <v>539</v>
      </c>
      <c r="Q46" t="s">
        <v>11538</v>
      </c>
    </row>
    <row r="47" spans="2:18">
      <c r="B47" s="144" t="b">
        <f t="shared" si="0"/>
        <v>1</v>
      </c>
      <c r="C47" s="24" t="s">
        <v>11552</v>
      </c>
      <c r="D47" s="24" t="str">
        <f t="shared" si="1"/>
        <v>ConTab_BOM_KP_Sleeves0041</v>
      </c>
      <c r="E47" s="24" t="s">
        <v>1691</v>
      </c>
      <c r="F47" s="189" t="s">
        <v>359</v>
      </c>
      <c r="G47" s="189" t="s">
        <v>11462</v>
      </c>
      <c r="H47" s="24" t="s">
        <v>3956</v>
      </c>
      <c r="I47" s="24" t="s">
        <v>4656</v>
      </c>
      <c r="J47" s="24" t="s">
        <v>11524</v>
      </c>
      <c r="K47" s="24" t="s">
        <v>11535</v>
      </c>
      <c r="L47" s="24" t="s">
        <v>11536</v>
      </c>
      <c r="M47" s="24" t="s">
        <v>11536</v>
      </c>
      <c r="N47" s="25">
        <v>96701015</v>
      </c>
      <c r="O47" s="24" t="s">
        <v>11549</v>
      </c>
      <c r="P47" s="155" t="s">
        <v>539</v>
      </c>
      <c r="Q47" t="s">
        <v>11538</v>
      </c>
    </row>
    <row r="48" spans="2:18">
      <c r="B48" s="144" t="b">
        <f t="shared" si="0"/>
        <v>1</v>
      </c>
      <c r="C48" s="24" t="s">
        <v>11553</v>
      </c>
      <c r="D48" s="24" t="str">
        <f t="shared" si="1"/>
        <v>ConTab_BOM_KP_Sleeves0042</v>
      </c>
      <c r="E48" s="24" t="s">
        <v>4459</v>
      </c>
      <c r="F48" s="189" t="s">
        <v>401</v>
      </c>
      <c r="G48" s="189" t="s">
        <v>11462</v>
      </c>
      <c r="H48" s="24" t="s">
        <v>3956</v>
      </c>
      <c r="I48" s="24" t="s">
        <v>4656</v>
      </c>
      <c r="J48" s="24" t="s">
        <v>11524</v>
      </c>
      <c r="K48" s="24" t="s">
        <v>11535</v>
      </c>
      <c r="L48" s="24" t="s">
        <v>11536</v>
      </c>
      <c r="M48" s="24" t="s">
        <v>11536</v>
      </c>
      <c r="N48" s="25">
        <v>96701028</v>
      </c>
      <c r="O48" s="24" t="s">
        <v>11554</v>
      </c>
      <c r="P48" s="155" t="s">
        <v>539</v>
      </c>
      <c r="Q48" t="s">
        <v>11538</v>
      </c>
    </row>
    <row r="49" spans="2:17">
      <c r="B49" s="144" t="b">
        <f t="shared" si="0"/>
        <v>1</v>
      </c>
      <c r="C49" s="24" t="s">
        <v>11555</v>
      </c>
      <c r="D49" s="24" t="str">
        <f t="shared" si="1"/>
        <v>ConTab_BOM_KP_Sleeves0043</v>
      </c>
      <c r="E49" s="24" t="s">
        <v>1706</v>
      </c>
      <c r="F49" s="189" t="s">
        <v>401</v>
      </c>
      <c r="G49" s="189" t="s">
        <v>11462</v>
      </c>
      <c r="H49" s="24" t="s">
        <v>3956</v>
      </c>
      <c r="I49" s="24" t="s">
        <v>4656</v>
      </c>
      <c r="J49" s="24" t="s">
        <v>11524</v>
      </c>
      <c r="K49" s="24" t="s">
        <v>11535</v>
      </c>
      <c r="L49" s="24" t="s">
        <v>11536</v>
      </c>
      <c r="M49" s="24" t="s">
        <v>11536</v>
      </c>
      <c r="N49" s="25">
        <v>96701029</v>
      </c>
      <c r="O49" s="24" t="s">
        <v>11556</v>
      </c>
      <c r="P49" s="155" t="s">
        <v>539</v>
      </c>
      <c r="Q49" t="s">
        <v>11538</v>
      </c>
    </row>
    <row r="50" spans="2:17">
      <c r="B50" s="144" t="b">
        <f t="shared" si="0"/>
        <v>1</v>
      </c>
      <c r="C50" s="24" t="s">
        <v>11557</v>
      </c>
      <c r="D50" s="24" t="str">
        <f t="shared" si="1"/>
        <v>ConTab_BOM_KP_Sleeves0044</v>
      </c>
      <c r="E50" s="24" t="s">
        <v>1706</v>
      </c>
      <c r="F50" s="189" t="s">
        <v>410</v>
      </c>
      <c r="G50" s="189" t="s">
        <v>11462</v>
      </c>
      <c r="H50" s="24" t="s">
        <v>3956</v>
      </c>
      <c r="I50" s="24" t="s">
        <v>4656</v>
      </c>
      <c r="J50" s="24" t="s">
        <v>11524</v>
      </c>
      <c r="K50" s="24" t="s">
        <v>11535</v>
      </c>
      <c r="L50" s="24" t="s">
        <v>11536</v>
      </c>
      <c r="M50" s="24" t="s">
        <v>11536</v>
      </c>
      <c r="N50" s="25">
        <v>96701030</v>
      </c>
      <c r="O50" s="24" t="s">
        <v>11558</v>
      </c>
      <c r="P50" s="155" t="s">
        <v>539</v>
      </c>
      <c r="Q50" t="s">
        <v>11538</v>
      </c>
    </row>
    <row r="51" spans="2:17">
      <c r="B51" s="144" t="b">
        <f t="shared" si="0"/>
        <v>1</v>
      </c>
      <c r="C51" s="24" t="s">
        <v>11559</v>
      </c>
      <c r="D51" s="24" t="str">
        <f t="shared" si="1"/>
        <v>ConTab_BOM_KP_Sleeves0045</v>
      </c>
      <c r="E51" s="24" t="s">
        <v>831</v>
      </c>
      <c r="F51" s="189" t="s">
        <v>410</v>
      </c>
      <c r="G51" s="189" t="s">
        <v>11462</v>
      </c>
      <c r="H51" s="24" t="s">
        <v>3956</v>
      </c>
      <c r="I51" s="24" t="s">
        <v>4656</v>
      </c>
      <c r="J51" s="24" t="s">
        <v>11524</v>
      </c>
      <c r="K51" s="24" t="s">
        <v>11535</v>
      </c>
      <c r="L51" s="24" t="s">
        <v>11536</v>
      </c>
      <c r="M51" s="24" t="s">
        <v>11536</v>
      </c>
      <c r="N51" s="25">
        <v>96701031</v>
      </c>
      <c r="O51" s="24" t="s">
        <v>11560</v>
      </c>
      <c r="P51" s="155" t="s">
        <v>539</v>
      </c>
      <c r="Q51" t="s">
        <v>11538</v>
      </c>
    </row>
    <row r="52" spans="2:17">
      <c r="B52" s="144" t="b">
        <f t="shared" si="0"/>
        <v>1</v>
      </c>
      <c r="C52" s="24" t="s">
        <v>11561</v>
      </c>
      <c r="D52" s="24" t="str">
        <f t="shared" si="1"/>
        <v>ConTab_BOM_KP_Sleeves0046</v>
      </c>
      <c r="E52" s="24" t="s">
        <v>1720</v>
      </c>
      <c r="F52" s="189" t="s">
        <v>401</v>
      </c>
      <c r="G52" s="189" t="s">
        <v>11462</v>
      </c>
      <c r="H52" s="24" t="s">
        <v>3956</v>
      </c>
      <c r="I52" s="24" t="s">
        <v>4656</v>
      </c>
      <c r="J52" s="24" t="s">
        <v>11524</v>
      </c>
      <c r="K52" s="24" t="s">
        <v>11535</v>
      </c>
      <c r="L52" s="24" t="s">
        <v>11536</v>
      </c>
      <c r="M52" s="24" t="s">
        <v>11536</v>
      </c>
      <c r="N52" s="25">
        <v>96701028</v>
      </c>
      <c r="O52" s="24" t="s">
        <v>11554</v>
      </c>
      <c r="P52" s="155" t="s">
        <v>539</v>
      </c>
      <c r="Q52" t="s">
        <v>11538</v>
      </c>
    </row>
    <row r="53" spans="2:17">
      <c r="B53" s="144" t="b">
        <f t="shared" si="0"/>
        <v>1</v>
      </c>
      <c r="C53" s="24" t="s">
        <v>11562</v>
      </c>
      <c r="D53" s="24" t="str">
        <f t="shared" si="1"/>
        <v>ConTab_BOM_KP_Sleeves0047</v>
      </c>
      <c r="E53" s="24" t="s">
        <v>1863</v>
      </c>
      <c r="F53" s="189" t="s">
        <v>401</v>
      </c>
      <c r="G53" s="189" t="s">
        <v>11462</v>
      </c>
      <c r="H53" s="24" t="s">
        <v>3956</v>
      </c>
      <c r="I53" s="24" t="s">
        <v>4656</v>
      </c>
      <c r="J53" s="24" t="s">
        <v>11524</v>
      </c>
      <c r="K53" s="24" t="s">
        <v>11535</v>
      </c>
      <c r="L53" s="24" t="s">
        <v>11536</v>
      </c>
      <c r="M53" s="24" t="s">
        <v>11536</v>
      </c>
      <c r="N53" s="25">
        <v>96701028</v>
      </c>
      <c r="O53" s="24" t="s">
        <v>11554</v>
      </c>
      <c r="P53" s="155" t="s">
        <v>539</v>
      </c>
      <c r="Q53" t="s">
        <v>11538</v>
      </c>
    </row>
    <row r="54" spans="2:17">
      <c r="B54" s="144" t="b">
        <f t="shared" si="0"/>
        <v>1</v>
      </c>
      <c r="C54" s="24" t="s">
        <v>11563</v>
      </c>
      <c r="D54" s="24" t="str">
        <f t="shared" si="1"/>
        <v>ConTab_BOM_KP_Sleeves0048</v>
      </c>
      <c r="E54" s="24" t="s">
        <v>4560</v>
      </c>
      <c r="F54" s="189" t="s">
        <v>432</v>
      </c>
      <c r="G54" s="189" t="s">
        <v>11462</v>
      </c>
      <c r="H54" s="24" t="s">
        <v>3956</v>
      </c>
      <c r="I54" s="24" t="s">
        <v>4656</v>
      </c>
      <c r="J54" s="24" t="s">
        <v>11524</v>
      </c>
      <c r="K54" s="24" t="s">
        <v>11535</v>
      </c>
      <c r="L54" s="24" t="s">
        <v>11536</v>
      </c>
      <c r="M54" s="24" t="s">
        <v>11536</v>
      </c>
      <c r="N54" s="25">
        <v>96701032</v>
      </c>
      <c r="O54" s="24" t="s">
        <v>11564</v>
      </c>
      <c r="P54" s="155" t="s">
        <v>539</v>
      </c>
      <c r="Q54" t="s">
        <v>11538</v>
      </c>
    </row>
    <row r="55" spans="2:17">
      <c r="B55" s="144" t="b">
        <f t="shared" si="0"/>
        <v>1</v>
      </c>
      <c r="C55" s="24" t="s">
        <v>11565</v>
      </c>
      <c r="D55" s="24" t="str">
        <f t="shared" si="1"/>
        <v>ConTab_BOM_KP_Sleeves0049</v>
      </c>
      <c r="E55" s="24" t="s">
        <v>1747</v>
      </c>
      <c r="F55" s="189" t="s">
        <v>401</v>
      </c>
      <c r="G55" s="189" t="s">
        <v>11462</v>
      </c>
      <c r="H55" s="24" t="s">
        <v>3956</v>
      </c>
      <c r="I55" s="24" t="s">
        <v>4656</v>
      </c>
      <c r="J55" s="24" t="s">
        <v>11524</v>
      </c>
      <c r="K55" s="24" t="s">
        <v>11535</v>
      </c>
      <c r="L55" s="24" t="s">
        <v>11536</v>
      </c>
      <c r="M55" s="24" t="s">
        <v>11536</v>
      </c>
      <c r="N55" s="25">
        <v>96701028</v>
      </c>
      <c r="O55" s="24" t="s">
        <v>11554</v>
      </c>
      <c r="P55" s="155" t="s">
        <v>539</v>
      </c>
      <c r="Q55" t="s">
        <v>11538</v>
      </c>
    </row>
    <row r="56" spans="2:17">
      <c r="B56" s="144" t="b">
        <f t="shared" si="0"/>
        <v>1</v>
      </c>
      <c r="C56" s="24" t="s">
        <v>11566</v>
      </c>
      <c r="D56" s="24" t="str">
        <f t="shared" si="1"/>
        <v>ConTab_BOM_KP_Sleeves0050</v>
      </c>
      <c r="E56" s="24" t="s">
        <v>1759</v>
      </c>
      <c r="F56" s="189" t="s">
        <v>443</v>
      </c>
      <c r="G56" s="189" t="s">
        <v>11462</v>
      </c>
      <c r="H56" s="24" t="s">
        <v>3956</v>
      </c>
      <c r="I56" s="24" t="s">
        <v>4656</v>
      </c>
      <c r="J56" s="24" t="s">
        <v>11524</v>
      </c>
      <c r="K56" s="24" t="s">
        <v>11535</v>
      </c>
      <c r="L56" s="24" t="s">
        <v>11536</v>
      </c>
      <c r="M56" s="24" t="s">
        <v>11536</v>
      </c>
      <c r="N56" s="25">
        <v>96701033</v>
      </c>
      <c r="O56" s="24" t="s">
        <v>11567</v>
      </c>
      <c r="P56" s="155" t="s">
        <v>539</v>
      </c>
      <c r="Q56" t="s">
        <v>11538</v>
      </c>
    </row>
    <row r="57" spans="2:17">
      <c r="B57" s="144" t="b">
        <f t="shared" si="0"/>
        <v>1</v>
      </c>
      <c r="C57" s="24" t="s">
        <v>11568</v>
      </c>
      <c r="D57" s="24" t="str">
        <f t="shared" si="1"/>
        <v>ConTab_BOM_KP_Sleeves0051</v>
      </c>
      <c r="E57" s="24" t="s">
        <v>963</v>
      </c>
      <c r="F57" s="189" t="s">
        <v>450</v>
      </c>
      <c r="G57" s="189" t="s">
        <v>11462</v>
      </c>
      <c r="H57" s="24" t="s">
        <v>3956</v>
      </c>
      <c r="I57" s="24" t="s">
        <v>4656</v>
      </c>
      <c r="J57" s="24" t="s">
        <v>11524</v>
      </c>
      <c r="K57" s="24" t="s">
        <v>11535</v>
      </c>
      <c r="L57" s="24" t="s">
        <v>11536</v>
      </c>
      <c r="M57" s="24" t="s">
        <v>11536</v>
      </c>
      <c r="N57" s="25">
        <v>96701034</v>
      </c>
      <c r="O57" s="24" t="s">
        <v>11569</v>
      </c>
      <c r="P57" s="155" t="s">
        <v>539</v>
      </c>
      <c r="Q57" t="s">
        <v>11538</v>
      </c>
    </row>
    <row r="58" spans="2:17">
      <c r="B58" s="144" t="b">
        <f t="shared" si="0"/>
        <v>1</v>
      </c>
      <c r="C58" s="24" t="s">
        <v>11570</v>
      </c>
      <c r="D58" s="24" t="str">
        <f t="shared" si="1"/>
        <v>ConTab_BOM_KP_Sleeves0052</v>
      </c>
      <c r="E58" s="24" t="s">
        <v>11517</v>
      </c>
      <c r="F58" s="189" t="s">
        <v>450</v>
      </c>
      <c r="G58" s="189" t="s">
        <v>11462</v>
      </c>
      <c r="H58" s="24" t="s">
        <v>3956</v>
      </c>
      <c r="I58" s="24" t="s">
        <v>4656</v>
      </c>
      <c r="J58" s="24" t="s">
        <v>11524</v>
      </c>
      <c r="K58" s="24" t="s">
        <v>11535</v>
      </c>
      <c r="L58" s="24" t="s">
        <v>11536</v>
      </c>
      <c r="M58" s="24" t="s">
        <v>11536</v>
      </c>
      <c r="N58" s="25">
        <v>96701035</v>
      </c>
      <c r="O58" s="24" t="s">
        <v>11571</v>
      </c>
      <c r="P58" s="155" t="s">
        <v>539</v>
      </c>
      <c r="Q58" t="s">
        <v>11538</v>
      </c>
    </row>
    <row r="59" spans="2:17">
      <c r="B59" s="144" t="b">
        <f t="shared" si="0"/>
        <v>1</v>
      </c>
      <c r="C59" s="24" t="s">
        <v>11572</v>
      </c>
      <c r="D59" s="24" t="str">
        <f t="shared" si="1"/>
        <v>ConTab_BOM_KP_Sleeves0053</v>
      </c>
      <c r="E59" s="24" t="s">
        <v>3972</v>
      </c>
      <c r="F59" s="189" t="s">
        <v>432</v>
      </c>
      <c r="G59" s="189" t="s">
        <v>11462</v>
      </c>
      <c r="H59" s="24" t="s">
        <v>3956</v>
      </c>
      <c r="I59" s="24" t="s">
        <v>4656</v>
      </c>
      <c r="J59" s="24" t="s">
        <v>11524</v>
      </c>
      <c r="K59" s="24" t="s">
        <v>11535</v>
      </c>
      <c r="L59" s="24" t="s">
        <v>11536</v>
      </c>
      <c r="M59" s="24" t="s">
        <v>11536</v>
      </c>
      <c r="N59" s="25">
        <v>96701036</v>
      </c>
      <c r="O59" s="24" t="s">
        <v>11573</v>
      </c>
      <c r="P59" s="155" t="s">
        <v>539</v>
      </c>
      <c r="Q59" t="s">
        <v>11538</v>
      </c>
    </row>
    <row r="60" spans="2:17">
      <c r="B60" s="144" t="b">
        <f t="shared" si="0"/>
        <v>1</v>
      </c>
      <c r="C60" s="24" t="s">
        <v>11574</v>
      </c>
      <c r="D60" s="24" t="str">
        <f t="shared" si="1"/>
        <v>ConTab_BOM_KP_Sleeves0054</v>
      </c>
      <c r="E60" s="24" t="s">
        <v>3996</v>
      </c>
      <c r="F60" s="189" t="s">
        <v>432</v>
      </c>
      <c r="G60" s="189" t="s">
        <v>11462</v>
      </c>
      <c r="H60" s="24" t="s">
        <v>3956</v>
      </c>
      <c r="I60" s="24" t="s">
        <v>4656</v>
      </c>
      <c r="J60" s="24" t="s">
        <v>11524</v>
      </c>
      <c r="K60" s="24" t="s">
        <v>11535</v>
      </c>
      <c r="L60" s="24" t="s">
        <v>11536</v>
      </c>
      <c r="M60" s="24" t="s">
        <v>11536</v>
      </c>
      <c r="N60" s="25">
        <v>96701037</v>
      </c>
      <c r="O60" s="24" t="s">
        <v>11575</v>
      </c>
      <c r="P60" s="155" t="s">
        <v>539</v>
      </c>
      <c r="Q60" t="s">
        <v>11538</v>
      </c>
    </row>
    <row r="61" spans="2:17">
      <c r="B61" s="144" t="b">
        <f t="shared" si="0"/>
        <v>0</v>
      </c>
      <c r="C61" s="24" t="s">
        <v>11576</v>
      </c>
      <c r="D61" s="24" t="str">
        <f t="shared" si="1"/>
        <v/>
      </c>
      <c r="E61" s="24" t="s">
        <v>4104</v>
      </c>
      <c r="F61" s="189" t="s">
        <v>332</v>
      </c>
      <c r="G61" s="189" t="s">
        <v>11462</v>
      </c>
      <c r="H61" s="24" t="s">
        <v>3956</v>
      </c>
      <c r="I61" s="24" t="s">
        <v>4656</v>
      </c>
      <c r="J61" s="24" t="s">
        <v>11524</v>
      </c>
      <c r="K61" s="24" t="s">
        <v>11577</v>
      </c>
      <c r="L61" s="24" t="s">
        <v>11578</v>
      </c>
      <c r="M61" s="24" t="s">
        <v>11578</v>
      </c>
      <c r="N61" s="24" t="s">
        <v>11527</v>
      </c>
      <c r="O61" s="24" t="s">
        <v>11537</v>
      </c>
      <c r="P61" s="155" t="s">
        <v>11579</v>
      </c>
      <c r="Q61" t="s">
        <v>11580</v>
      </c>
    </row>
    <row r="62" spans="2:17">
      <c r="B62" s="144" t="b">
        <f t="shared" si="0"/>
        <v>0</v>
      </c>
      <c r="C62" s="24" t="s">
        <v>11581</v>
      </c>
      <c r="D62" s="24" t="str">
        <f t="shared" si="1"/>
        <v/>
      </c>
      <c r="E62" s="24" t="s">
        <v>4035</v>
      </c>
      <c r="F62" s="189" t="s">
        <v>332</v>
      </c>
      <c r="G62" s="189" t="s">
        <v>11462</v>
      </c>
      <c r="H62" s="24" t="s">
        <v>3956</v>
      </c>
      <c r="I62" s="24" t="s">
        <v>4656</v>
      </c>
      <c r="J62" s="24" t="s">
        <v>11524</v>
      </c>
      <c r="K62" s="24" t="s">
        <v>11577</v>
      </c>
      <c r="L62" s="24" t="s">
        <v>11578</v>
      </c>
      <c r="M62" s="24" t="s">
        <v>11578</v>
      </c>
      <c r="N62" s="24" t="s">
        <v>11527</v>
      </c>
      <c r="O62" s="24" t="s">
        <v>11537</v>
      </c>
      <c r="P62" s="155" t="s">
        <v>11579</v>
      </c>
      <c r="Q62" t="s">
        <v>11580</v>
      </c>
    </row>
    <row r="63" spans="2:17">
      <c r="B63" s="144" t="b">
        <f t="shared" si="0"/>
        <v>0</v>
      </c>
      <c r="C63" s="24" t="s">
        <v>11582</v>
      </c>
      <c r="D63" s="24" t="str">
        <f t="shared" si="1"/>
        <v/>
      </c>
      <c r="E63" s="24" t="s">
        <v>4213</v>
      </c>
      <c r="F63" s="189" t="s">
        <v>332</v>
      </c>
      <c r="G63" s="189" t="s">
        <v>11462</v>
      </c>
      <c r="H63" s="24" t="s">
        <v>3956</v>
      </c>
      <c r="I63" s="24" t="s">
        <v>4656</v>
      </c>
      <c r="J63" s="24" t="s">
        <v>11524</v>
      </c>
      <c r="K63" s="24" t="s">
        <v>11577</v>
      </c>
      <c r="L63" s="24" t="s">
        <v>11578</v>
      </c>
      <c r="M63" s="24" t="s">
        <v>11578</v>
      </c>
      <c r="N63" s="24" t="s">
        <v>11527</v>
      </c>
      <c r="O63" s="24" t="s">
        <v>11537</v>
      </c>
      <c r="P63" s="155" t="s">
        <v>11579</v>
      </c>
      <c r="Q63" t="s">
        <v>11580</v>
      </c>
    </row>
    <row r="64" spans="2:17">
      <c r="B64" s="144" t="b">
        <f t="shared" si="0"/>
        <v>0</v>
      </c>
      <c r="C64" s="24" t="s">
        <v>11583</v>
      </c>
      <c r="D64" s="24" t="str">
        <f t="shared" si="1"/>
        <v/>
      </c>
      <c r="E64" s="24" t="s">
        <v>4213</v>
      </c>
      <c r="F64" s="189" t="s">
        <v>351</v>
      </c>
      <c r="G64" s="189" t="s">
        <v>11462</v>
      </c>
      <c r="H64" s="24" t="s">
        <v>3956</v>
      </c>
      <c r="I64" s="24" t="s">
        <v>4656</v>
      </c>
      <c r="J64" s="24" t="s">
        <v>11524</v>
      </c>
      <c r="K64" s="24" t="s">
        <v>11577</v>
      </c>
      <c r="L64" s="24" t="s">
        <v>11578</v>
      </c>
      <c r="M64" s="24" t="s">
        <v>11578</v>
      </c>
      <c r="N64" s="25">
        <v>96701008</v>
      </c>
      <c r="O64" s="24" t="s">
        <v>11584</v>
      </c>
      <c r="P64" s="155" t="s">
        <v>11579</v>
      </c>
      <c r="Q64" t="s">
        <v>11580</v>
      </c>
    </row>
    <row r="65" spans="2:17">
      <c r="B65" s="144" t="b">
        <f t="shared" si="0"/>
        <v>0</v>
      </c>
      <c r="C65" s="24" t="s">
        <v>11585</v>
      </c>
      <c r="D65" s="24" t="str">
        <f t="shared" si="1"/>
        <v/>
      </c>
      <c r="E65" s="24" t="s">
        <v>614</v>
      </c>
      <c r="F65" s="189" t="s">
        <v>359</v>
      </c>
      <c r="G65" s="189" t="s">
        <v>11462</v>
      </c>
      <c r="H65" s="24" t="s">
        <v>3956</v>
      </c>
      <c r="I65" s="24" t="s">
        <v>4656</v>
      </c>
      <c r="J65" s="24" t="s">
        <v>11524</v>
      </c>
      <c r="K65" s="24" t="s">
        <v>11577</v>
      </c>
      <c r="L65" s="24" t="s">
        <v>11578</v>
      </c>
      <c r="M65" s="24" t="s">
        <v>11578</v>
      </c>
      <c r="N65" s="25">
        <v>96701012</v>
      </c>
      <c r="O65" s="24" t="s">
        <v>11586</v>
      </c>
      <c r="P65" s="155" t="s">
        <v>11579</v>
      </c>
      <c r="Q65" t="s">
        <v>11580</v>
      </c>
    </row>
    <row r="66" spans="2:17">
      <c r="B66" s="144" t="b">
        <f t="shared" si="0"/>
        <v>0</v>
      </c>
      <c r="C66" s="24" t="s">
        <v>11587</v>
      </c>
      <c r="D66" s="24" t="str">
        <f t="shared" si="1"/>
        <v/>
      </c>
      <c r="E66" s="24" t="s">
        <v>1645</v>
      </c>
      <c r="F66" s="189" t="s">
        <v>359</v>
      </c>
      <c r="G66" s="189" t="s">
        <v>11462</v>
      </c>
      <c r="H66" s="24" t="s">
        <v>3956</v>
      </c>
      <c r="I66" s="24" t="s">
        <v>4656</v>
      </c>
      <c r="J66" s="24" t="s">
        <v>11524</v>
      </c>
      <c r="K66" s="24" t="s">
        <v>11577</v>
      </c>
      <c r="L66" s="24" t="s">
        <v>11578</v>
      </c>
      <c r="M66" s="24" t="s">
        <v>11578</v>
      </c>
      <c r="N66" s="25">
        <v>96701012</v>
      </c>
      <c r="O66" s="24" t="s">
        <v>11586</v>
      </c>
      <c r="P66" s="155" t="s">
        <v>11579</v>
      </c>
      <c r="Q66" t="s">
        <v>11580</v>
      </c>
    </row>
    <row r="67" spans="2:17">
      <c r="B67" s="144" t="b">
        <f t="shared" si="0"/>
        <v>0</v>
      </c>
      <c r="C67" s="24" t="s">
        <v>11588</v>
      </c>
      <c r="D67" s="24" t="str">
        <f t="shared" si="1"/>
        <v/>
      </c>
      <c r="E67" s="24" t="s">
        <v>1653</v>
      </c>
      <c r="F67" s="189" t="s">
        <v>359</v>
      </c>
      <c r="G67" s="189" t="s">
        <v>11462</v>
      </c>
      <c r="H67" s="24" t="s">
        <v>3956</v>
      </c>
      <c r="I67" s="24" t="s">
        <v>4656</v>
      </c>
      <c r="J67" s="24" t="s">
        <v>11524</v>
      </c>
      <c r="K67" s="24" t="s">
        <v>11577</v>
      </c>
      <c r="L67" s="24" t="s">
        <v>11578</v>
      </c>
      <c r="M67" s="24" t="s">
        <v>11578</v>
      </c>
      <c r="N67" s="25">
        <v>96701012</v>
      </c>
      <c r="O67" s="24" t="s">
        <v>11586</v>
      </c>
      <c r="P67" s="155" t="s">
        <v>11579</v>
      </c>
      <c r="Q67" t="s">
        <v>11580</v>
      </c>
    </row>
    <row r="68" spans="2:17">
      <c r="B68" s="144" t="b">
        <f t="shared" si="0"/>
        <v>0</v>
      </c>
      <c r="C68" s="24" t="s">
        <v>11589</v>
      </c>
      <c r="D68" s="24" t="str">
        <f t="shared" si="1"/>
        <v/>
      </c>
      <c r="E68" s="24" t="s">
        <v>677</v>
      </c>
      <c r="F68" s="189" t="s">
        <v>359</v>
      </c>
      <c r="G68" s="189" t="s">
        <v>11462</v>
      </c>
      <c r="H68" s="24" t="s">
        <v>3956</v>
      </c>
      <c r="I68" s="24" t="s">
        <v>4656</v>
      </c>
      <c r="J68" s="24" t="s">
        <v>11524</v>
      </c>
      <c r="K68" s="24" t="s">
        <v>11577</v>
      </c>
      <c r="L68" s="24" t="s">
        <v>11578</v>
      </c>
      <c r="M68" s="24" t="s">
        <v>11578</v>
      </c>
      <c r="N68" s="25">
        <v>96701012</v>
      </c>
      <c r="O68" s="24" t="s">
        <v>11586</v>
      </c>
      <c r="P68" s="155" t="s">
        <v>11579</v>
      </c>
      <c r="Q68" t="s">
        <v>11580</v>
      </c>
    </row>
    <row r="69" spans="2:17">
      <c r="B69" s="144" t="b">
        <f t="shared" si="0"/>
        <v>0</v>
      </c>
      <c r="C69" s="24" t="s">
        <v>11590</v>
      </c>
      <c r="D69" s="24" t="str">
        <f t="shared" si="1"/>
        <v/>
      </c>
      <c r="E69" s="24" t="s">
        <v>1668</v>
      </c>
      <c r="F69" s="189" t="s">
        <v>359</v>
      </c>
      <c r="G69" s="189" t="s">
        <v>11462</v>
      </c>
      <c r="H69" s="24" t="s">
        <v>3956</v>
      </c>
      <c r="I69" s="24" t="s">
        <v>4656</v>
      </c>
      <c r="J69" s="24" t="s">
        <v>11524</v>
      </c>
      <c r="K69" s="24" t="s">
        <v>11577</v>
      </c>
      <c r="L69" s="24" t="s">
        <v>11578</v>
      </c>
      <c r="M69" s="24" t="s">
        <v>11578</v>
      </c>
      <c r="N69" s="25">
        <v>96701016</v>
      </c>
      <c r="O69" s="24" t="s">
        <v>11591</v>
      </c>
      <c r="P69" s="155" t="s">
        <v>11579</v>
      </c>
      <c r="Q69" t="s">
        <v>11580</v>
      </c>
    </row>
    <row r="70" spans="2:17">
      <c r="B70" s="144" t="b">
        <f t="shared" si="0"/>
        <v>0</v>
      </c>
      <c r="C70" s="24" t="s">
        <v>11592</v>
      </c>
      <c r="D70" s="24" t="str">
        <f t="shared" si="1"/>
        <v/>
      </c>
      <c r="E70" s="24" t="s">
        <v>1676</v>
      </c>
      <c r="F70" s="189" t="s">
        <v>359</v>
      </c>
      <c r="G70" s="189" t="s">
        <v>11462</v>
      </c>
      <c r="H70" s="24" t="s">
        <v>3956</v>
      </c>
      <c r="I70" s="24" t="s">
        <v>4656</v>
      </c>
      <c r="J70" s="24" t="s">
        <v>11524</v>
      </c>
      <c r="K70" s="24" t="s">
        <v>11577</v>
      </c>
      <c r="L70" s="24" t="s">
        <v>11578</v>
      </c>
      <c r="M70" s="24" t="s">
        <v>11578</v>
      </c>
      <c r="N70" s="25">
        <v>96701016</v>
      </c>
      <c r="O70" s="24" t="s">
        <v>11591</v>
      </c>
      <c r="P70" s="155" t="s">
        <v>11579</v>
      </c>
      <c r="Q70" t="s">
        <v>11580</v>
      </c>
    </row>
    <row r="71" spans="2:17">
      <c r="B71" s="144" t="b">
        <f t="shared" si="0"/>
        <v>0</v>
      </c>
      <c r="C71" s="24" t="s">
        <v>11593</v>
      </c>
      <c r="D71" s="24" t="str">
        <f t="shared" si="1"/>
        <v/>
      </c>
      <c r="E71" s="24" t="s">
        <v>743</v>
      </c>
      <c r="F71" s="189" t="s">
        <v>359</v>
      </c>
      <c r="G71" s="189" t="s">
        <v>11462</v>
      </c>
      <c r="H71" s="24" t="s">
        <v>3956</v>
      </c>
      <c r="I71" s="24" t="s">
        <v>4656</v>
      </c>
      <c r="J71" s="24" t="s">
        <v>11524</v>
      </c>
      <c r="K71" s="24" t="s">
        <v>11577</v>
      </c>
      <c r="L71" s="24" t="s">
        <v>11578</v>
      </c>
      <c r="M71" s="24" t="s">
        <v>11578</v>
      </c>
      <c r="N71" s="25">
        <v>96701012</v>
      </c>
      <c r="O71" s="24" t="s">
        <v>11586</v>
      </c>
      <c r="P71" s="155" t="s">
        <v>11579</v>
      </c>
      <c r="Q71" t="s">
        <v>11580</v>
      </c>
    </row>
    <row r="72" spans="2:17">
      <c r="B72" s="144" t="b">
        <f t="shared" ref="B72:B135" si="2">OR(K72="SlvMatl_None", K72 = "SlvMatl_Bronze")</f>
        <v>0</v>
      </c>
      <c r="C72" s="24" t="s">
        <v>11594</v>
      </c>
      <c r="D72" s="24" t="str">
        <f t="shared" ref="D72:D135" si="3">IF(B72 = TRUE,C72,"")</f>
        <v/>
      </c>
      <c r="E72" s="24" t="s">
        <v>1691</v>
      </c>
      <c r="F72" s="189" t="s">
        <v>359</v>
      </c>
      <c r="G72" s="189" t="s">
        <v>11462</v>
      </c>
      <c r="H72" s="24" t="s">
        <v>3956</v>
      </c>
      <c r="I72" s="24" t="s">
        <v>4656</v>
      </c>
      <c r="J72" s="24" t="s">
        <v>11524</v>
      </c>
      <c r="K72" s="24" t="s">
        <v>11577</v>
      </c>
      <c r="L72" s="24" t="s">
        <v>11578</v>
      </c>
      <c r="M72" s="24" t="s">
        <v>11578</v>
      </c>
      <c r="N72" s="25">
        <v>96701016</v>
      </c>
      <c r="O72" s="24" t="s">
        <v>11591</v>
      </c>
      <c r="P72" s="155" t="s">
        <v>11579</v>
      </c>
      <c r="Q72" t="s">
        <v>11580</v>
      </c>
    </row>
    <row r="73" spans="2:17">
      <c r="B73" s="144" t="b">
        <f t="shared" si="2"/>
        <v>0</v>
      </c>
      <c r="C73" s="24" t="s">
        <v>11595</v>
      </c>
      <c r="D73" s="24" t="str">
        <f t="shared" si="3"/>
        <v/>
      </c>
      <c r="E73" s="24" t="s">
        <v>4459</v>
      </c>
      <c r="F73" s="189" t="s">
        <v>401</v>
      </c>
      <c r="G73" s="189" t="s">
        <v>11462</v>
      </c>
      <c r="H73" s="24" t="s">
        <v>3956</v>
      </c>
      <c r="I73" s="24" t="s">
        <v>4656</v>
      </c>
      <c r="J73" s="24" t="s">
        <v>11524</v>
      </c>
      <c r="K73" s="24" t="s">
        <v>11577</v>
      </c>
      <c r="L73" s="24" t="s">
        <v>11578</v>
      </c>
      <c r="M73" s="24" t="s">
        <v>11578</v>
      </c>
      <c r="N73" s="25">
        <v>96701038</v>
      </c>
      <c r="O73" s="24" t="s">
        <v>11596</v>
      </c>
      <c r="P73" s="155" t="s">
        <v>11579</v>
      </c>
      <c r="Q73" t="s">
        <v>11580</v>
      </c>
    </row>
    <row r="74" spans="2:17">
      <c r="B74" s="144" t="b">
        <f t="shared" si="2"/>
        <v>0</v>
      </c>
      <c r="C74" s="24" t="s">
        <v>11597</v>
      </c>
      <c r="D74" s="24" t="str">
        <f t="shared" si="3"/>
        <v/>
      </c>
      <c r="E74" s="24" t="s">
        <v>1706</v>
      </c>
      <c r="F74" s="189" t="s">
        <v>401</v>
      </c>
      <c r="G74" s="189" t="s">
        <v>11462</v>
      </c>
      <c r="H74" s="24" t="s">
        <v>3956</v>
      </c>
      <c r="I74" s="24" t="s">
        <v>4656</v>
      </c>
      <c r="J74" s="24" t="s">
        <v>11524</v>
      </c>
      <c r="K74" s="24" t="s">
        <v>11577</v>
      </c>
      <c r="L74" s="24" t="s">
        <v>11578</v>
      </c>
      <c r="M74" s="24" t="s">
        <v>11578</v>
      </c>
      <c r="N74" s="25">
        <v>96701039</v>
      </c>
      <c r="O74" s="24" t="s">
        <v>11598</v>
      </c>
      <c r="P74" s="155" t="s">
        <v>11579</v>
      </c>
      <c r="Q74" t="s">
        <v>11580</v>
      </c>
    </row>
    <row r="75" spans="2:17">
      <c r="B75" s="144" t="b">
        <f t="shared" si="2"/>
        <v>0</v>
      </c>
      <c r="C75" s="24" t="s">
        <v>11599</v>
      </c>
      <c r="D75" s="24" t="str">
        <f t="shared" si="3"/>
        <v/>
      </c>
      <c r="E75" s="24" t="s">
        <v>1706</v>
      </c>
      <c r="F75" s="189" t="s">
        <v>410</v>
      </c>
      <c r="G75" s="189" t="s">
        <v>11462</v>
      </c>
      <c r="H75" s="24" t="s">
        <v>3956</v>
      </c>
      <c r="I75" s="24" t="s">
        <v>4656</v>
      </c>
      <c r="J75" s="24" t="s">
        <v>11524</v>
      </c>
      <c r="K75" s="24" t="s">
        <v>11577</v>
      </c>
      <c r="L75" s="24" t="s">
        <v>11578</v>
      </c>
      <c r="M75" s="24" t="s">
        <v>11578</v>
      </c>
      <c r="N75" s="25">
        <v>96701040</v>
      </c>
      <c r="O75" s="24" t="s">
        <v>11600</v>
      </c>
      <c r="P75" s="155" t="s">
        <v>11579</v>
      </c>
      <c r="Q75" t="s">
        <v>11580</v>
      </c>
    </row>
    <row r="76" spans="2:17">
      <c r="B76" s="144" t="b">
        <f t="shared" si="2"/>
        <v>0</v>
      </c>
      <c r="C76" s="24" t="s">
        <v>11601</v>
      </c>
      <c r="D76" s="24" t="str">
        <f t="shared" si="3"/>
        <v/>
      </c>
      <c r="E76" s="24" t="s">
        <v>831</v>
      </c>
      <c r="F76" s="189" t="s">
        <v>410</v>
      </c>
      <c r="G76" s="189" t="s">
        <v>11462</v>
      </c>
      <c r="H76" s="24" t="s">
        <v>3956</v>
      </c>
      <c r="I76" s="24" t="s">
        <v>4656</v>
      </c>
      <c r="J76" s="24" t="s">
        <v>11524</v>
      </c>
      <c r="K76" s="24" t="s">
        <v>11577</v>
      </c>
      <c r="L76" s="24" t="s">
        <v>11578</v>
      </c>
      <c r="M76" s="24" t="s">
        <v>11578</v>
      </c>
      <c r="N76" s="25">
        <v>96701041</v>
      </c>
      <c r="O76" s="24" t="s">
        <v>11602</v>
      </c>
      <c r="P76" s="155" t="s">
        <v>11579</v>
      </c>
      <c r="Q76" t="s">
        <v>11580</v>
      </c>
    </row>
    <row r="77" spans="2:17">
      <c r="B77" s="144" t="b">
        <f t="shared" si="2"/>
        <v>0</v>
      </c>
      <c r="C77" s="24" t="s">
        <v>11603</v>
      </c>
      <c r="D77" s="24" t="str">
        <f t="shared" si="3"/>
        <v/>
      </c>
      <c r="E77" s="24" t="s">
        <v>1720</v>
      </c>
      <c r="F77" s="189" t="s">
        <v>401</v>
      </c>
      <c r="G77" s="189" t="s">
        <v>11462</v>
      </c>
      <c r="H77" s="24" t="s">
        <v>3956</v>
      </c>
      <c r="I77" s="24" t="s">
        <v>4656</v>
      </c>
      <c r="J77" s="24" t="s">
        <v>11524</v>
      </c>
      <c r="K77" s="24" t="s">
        <v>11577</v>
      </c>
      <c r="L77" s="24" t="s">
        <v>11578</v>
      </c>
      <c r="M77" s="24" t="s">
        <v>11578</v>
      </c>
      <c r="N77" s="25">
        <v>96701038</v>
      </c>
      <c r="O77" s="24" t="s">
        <v>11596</v>
      </c>
      <c r="P77" s="155" t="s">
        <v>11579</v>
      </c>
      <c r="Q77" t="s">
        <v>11580</v>
      </c>
    </row>
    <row r="78" spans="2:17">
      <c r="B78" s="144" t="b">
        <f t="shared" si="2"/>
        <v>0</v>
      </c>
      <c r="C78" s="24" t="s">
        <v>11604</v>
      </c>
      <c r="D78" s="24" t="str">
        <f t="shared" si="3"/>
        <v/>
      </c>
      <c r="E78" s="24" t="s">
        <v>1863</v>
      </c>
      <c r="F78" s="189" t="s">
        <v>401</v>
      </c>
      <c r="G78" s="189" t="s">
        <v>11462</v>
      </c>
      <c r="H78" s="24" t="s">
        <v>3956</v>
      </c>
      <c r="I78" s="24" t="s">
        <v>4656</v>
      </c>
      <c r="J78" s="24" t="s">
        <v>11524</v>
      </c>
      <c r="K78" s="24" t="s">
        <v>11577</v>
      </c>
      <c r="L78" s="24" t="s">
        <v>11578</v>
      </c>
      <c r="M78" s="24" t="s">
        <v>11578</v>
      </c>
      <c r="N78" s="25">
        <v>96701038</v>
      </c>
      <c r="O78" s="24" t="s">
        <v>11596</v>
      </c>
      <c r="P78" s="155" t="s">
        <v>11579</v>
      </c>
      <c r="Q78" t="s">
        <v>11580</v>
      </c>
    </row>
    <row r="79" spans="2:17">
      <c r="B79" s="144" t="b">
        <f t="shared" si="2"/>
        <v>0</v>
      </c>
      <c r="C79" s="24" t="s">
        <v>11605</v>
      </c>
      <c r="D79" s="24" t="str">
        <f t="shared" si="3"/>
        <v/>
      </c>
      <c r="E79" s="24" t="s">
        <v>4560</v>
      </c>
      <c r="F79" s="189" t="s">
        <v>432</v>
      </c>
      <c r="G79" s="189" t="s">
        <v>11462</v>
      </c>
      <c r="H79" s="24" t="s">
        <v>3956</v>
      </c>
      <c r="I79" s="24" t="s">
        <v>4656</v>
      </c>
      <c r="J79" s="24" t="s">
        <v>11524</v>
      </c>
      <c r="K79" s="24" t="s">
        <v>11577</v>
      </c>
      <c r="L79" s="24" t="s">
        <v>11578</v>
      </c>
      <c r="M79" s="24" t="s">
        <v>11578</v>
      </c>
      <c r="N79" s="25">
        <v>96701042</v>
      </c>
      <c r="O79" s="24" t="s">
        <v>11606</v>
      </c>
      <c r="P79" s="155" t="s">
        <v>11579</v>
      </c>
      <c r="Q79" t="s">
        <v>11580</v>
      </c>
    </row>
    <row r="80" spans="2:17">
      <c r="B80" s="144" t="b">
        <f t="shared" si="2"/>
        <v>0</v>
      </c>
      <c r="C80" s="24" t="s">
        <v>11607</v>
      </c>
      <c r="D80" s="24" t="str">
        <f t="shared" si="3"/>
        <v/>
      </c>
      <c r="E80" s="24" t="s">
        <v>1747</v>
      </c>
      <c r="F80" s="189" t="s">
        <v>401</v>
      </c>
      <c r="G80" s="189" t="s">
        <v>11462</v>
      </c>
      <c r="H80" s="24" t="s">
        <v>3956</v>
      </c>
      <c r="I80" s="24" t="s">
        <v>4656</v>
      </c>
      <c r="J80" s="24" t="s">
        <v>11524</v>
      </c>
      <c r="K80" s="24" t="s">
        <v>11577</v>
      </c>
      <c r="L80" s="24" t="s">
        <v>11578</v>
      </c>
      <c r="M80" s="24" t="s">
        <v>11578</v>
      </c>
      <c r="N80" s="25">
        <v>96701038</v>
      </c>
      <c r="O80" s="24" t="s">
        <v>11596</v>
      </c>
      <c r="P80" s="155" t="s">
        <v>11579</v>
      </c>
      <c r="Q80" t="s">
        <v>11580</v>
      </c>
    </row>
    <row r="81" spans="2:17">
      <c r="B81" s="144" t="b">
        <f t="shared" si="2"/>
        <v>0</v>
      </c>
      <c r="C81" s="24" t="s">
        <v>11608</v>
      </c>
      <c r="D81" s="24" t="str">
        <f t="shared" si="3"/>
        <v/>
      </c>
      <c r="E81" s="24" t="s">
        <v>1759</v>
      </c>
      <c r="F81" s="189" t="s">
        <v>443</v>
      </c>
      <c r="G81" s="189" t="s">
        <v>11462</v>
      </c>
      <c r="H81" s="24" t="s">
        <v>3956</v>
      </c>
      <c r="I81" s="24" t="s">
        <v>4656</v>
      </c>
      <c r="J81" s="24" t="s">
        <v>11524</v>
      </c>
      <c r="K81" s="24" t="s">
        <v>11577</v>
      </c>
      <c r="L81" s="24" t="s">
        <v>11578</v>
      </c>
      <c r="M81" s="24" t="s">
        <v>11578</v>
      </c>
      <c r="N81" s="25">
        <v>96701043</v>
      </c>
      <c r="O81" s="24" t="s">
        <v>11609</v>
      </c>
      <c r="P81" s="155" t="s">
        <v>11579</v>
      </c>
      <c r="Q81" t="s">
        <v>11580</v>
      </c>
    </row>
    <row r="82" spans="2:17">
      <c r="B82" s="144" t="b">
        <f t="shared" si="2"/>
        <v>0</v>
      </c>
      <c r="C82" s="24" t="s">
        <v>11610</v>
      </c>
      <c r="D82" s="24" t="str">
        <f t="shared" si="3"/>
        <v/>
      </c>
      <c r="E82" s="24" t="s">
        <v>963</v>
      </c>
      <c r="F82" s="189" t="s">
        <v>450</v>
      </c>
      <c r="G82" s="189" t="s">
        <v>11462</v>
      </c>
      <c r="H82" s="24" t="s">
        <v>3956</v>
      </c>
      <c r="I82" s="24" t="s">
        <v>4656</v>
      </c>
      <c r="J82" s="24" t="s">
        <v>11524</v>
      </c>
      <c r="K82" s="24" t="s">
        <v>11577</v>
      </c>
      <c r="L82" s="24" t="s">
        <v>11578</v>
      </c>
      <c r="M82" s="24" t="s">
        <v>11578</v>
      </c>
      <c r="N82" s="25">
        <v>96701044</v>
      </c>
      <c r="O82" s="24" t="s">
        <v>11611</v>
      </c>
      <c r="P82" s="155" t="s">
        <v>11579</v>
      </c>
      <c r="Q82" t="s">
        <v>11580</v>
      </c>
    </row>
    <row r="83" spans="2:17">
      <c r="B83" s="144" t="b">
        <f t="shared" si="2"/>
        <v>0</v>
      </c>
      <c r="C83" s="24" t="s">
        <v>11612</v>
      </c>
      <c r="D83" s="24" t="str">
        <f t="shared" si="3"/>
        <v/>
      </c>
      <c r="E83" s="24" t="s">
        <v>11517</v>
      </c>
      <c r="F83" s="189" t="s">
        <v>450</v>
      </c>
      <c r="G83" s="189" t="s">
        <v>11462</v>
      </c>
      <c r="H83" s="24" t="s">
        <v>3956</v>
      </c>
      <c r="I83" s="24" t="s">
        <v>4656</v>
      </c>
      <c r="J83" s="24" t="s">
        <v>11524</v>
      </c>
      <c r="K83" s="24" t="s">
        <v>11577</v>
      </c>
      <c r="L83" s="24" t="s">
        <v>11578</v>
      </c>
      <c r="M83" s="24" t="s">
        <v>11578</v>
      </c>
      <c r="N83" s="25">
        <v>96701045</v>
      </c>
      <c r="O83" s="24" t="s">
        <v>11613</v>
      </c>
      <c r="P83" s="155" t="s">
        <v>11579</v>
      </c>
      <c r="Q83" t="s">
        <v>11580</v>
      </c>
    </row>
    <row r="84" spans="2:17">
      <c r="B84" s="144" t="b">
        <f t="shared" si="2"/>
        <v>0</v>
      </c>
      <c r="C84" s="24" t="s">
        <v>11614</v>
      </c>
      <c r="D84" s="24" t="str">
        <f t="shared" si="3"/>
        <v/>
      </c>
      <c r="E84" s="24" t="s">
        <v>3972</v>
      </c>
      <c r="F84" s="189" t="s">
        <v>432</v>
      </c>
      <c r="G84" s="189" t="s">
        <v>11462</v>
      </c>
      <c r="H84" s="24" t="s">
        <v>3956</v>
      </c>
      <c r="I84" s="24" t="s">
        <v>4656</v>
      </c>
      <c r="J84" s="24" t="s">
        <v>11524</v>
      </c>
      <c r="K84" s="24" t="s">
        <v>11577</v>
      </c>
      <c r="L84" s="24" t="s">
        <v>11578</v>
      </c>
      <c r="M84" s="24" t="s">
        <v>11578</v>
      </c>
      <c r="N84" s="25">
        <v>96701046</v>
      </c>
      <c r="O84" s="24" t="s">
        <v>11615</v>
      </c>
      <c r="P84" s="155" t="s">
        <v>11579</v>
      </c>
      <c r="Q84" t="s">
        <v>11580</v>
      </c>
    </row>
    <row r="85" spans="2:17">
      <c r="B85" s="144" t="b">
        <f t="shared" si="2"/>
        <v>0</v>
      </c>
      <c r="C85" s="24" t="s">
        <v>11616</v>
      </c>
      <c r="D85" s="24" t="str">
        <f t="shared" si="3"/>
        <v/>
      </c>
      <c r="E85" s="24" t="s">
        <v>3996</v>
      </c>
      <c r="F85" s="189" t="s">
        <v>432</v>
      </c>
      <c r="G85" s="189" t="s">
        <v>11462</v>
      </c>
      <c r="H85" s="24" t="s">
        <v>3956</v>
      </c>
      <c r="I85" s="24" t="s">
        <v>4656</v>
      </c>
      <c r="J85" s="24" t="s">
        <v>11524</v>
      </c>
      <c r="K85" s="24" t="s">
        <v>11577</v>
      </c>
      <c r="L85" s="24" t="s">
        <v>11578</v>
      </c>
      <c r="M85" s="24" t="s">
        <v>11578</v>
      </c>
      <c r="N85" s="25">
        <v>96701047</v>
      </c>
      <c r="O85" s="24" t="s">
        <v>11617</v>
      </c>
      <c r="P85" s="155" t="s">
        <v>11466</v>
      </c>
      <c r="Q85" t="s">
        <v>11580</v>
      </c>
    </row>
    <row r="86" spans="2:17">
      <c r="B86" s="144" t="b">
        <f t="shared" si="2"/>
        <v>1</v>
      </c>
      <c r="C86" s="24" t="s">
        <v>11618</v>
      </c>
      <c r="D86" s="24" t="str">
        <f t="shared" si="3"/>
        <v>ConTab_BOM_KP_Sleeves0155</v>
      </c>
      <c r="E86" s="24" t="s">
        <v>4104</v>
      </c>
      <c r="F86" s="189" t="s">
        <v>332</v>
      </c>
      <c r="G86" s="189" t="s">
        <v>11462</v>
      </c>
      <c r="H86" s="24" t="s">
        <v>3956</v>
      </c>
      <c r="I86" s="24" t="s">
        <v>4656</v>
      </c>
      <c r="J86" s="24" t="s">
        <v>11619</v>
      </c>
      <c r="K86" s="24" t="s">
        <v>11535</v>
      </c>
      <c r="L86" s="24" t="s">
        <v>11536</v>
      </c>
      <c r="M86" s="24" t="s">
        <v>11536</v>
      </c>
      <c r="N86" s="25">
        <v>96701005</v>
      </c>
      <c r="O86" s="24" t="s">
        <v>11620</v>
      </c>
      <c r="P86" s="155" t="s">
        <v>539</v>
      </c>
      <c r="Q86" t="s">
        <v>11538</v>
      </c>
    </row>
    <row r="87" spans="2:17">
      <c r="B87" s="144" t="b">
        <f t="shared" si="2"/>
        <v>1</v>
      </c>
      <c r="C87" s="24" t="s">
        <v>11621</v>
      </c>
      <c r="D87" s="24" t="str">
        <f t="shared" si="3"/>
        <v>ConTab_BOM_KP_Sleeves0156</v>
      </c>
      <c r="E87" s="24" t="s">
        <v>4035</v>
      </c>
      <c r="F87" s="189" t="s">
        <v>332</v>
      </c>
      <c r="G87" s="189" t="s">
        <v>11462</v>
      </c>
      <c r="H87" s="24" t="s">
        <v>3956</v>
      </c>
      <c r="I87" s="24" t="s">
        <v>4656</v>
      </c>
      <c r="J87" s="24" t="s">
        <v>11619</v>
      </c>
      <c r="K87" s="24" t="s">
        <v>11535</v>
      </c>
      <c r="L87" s="24" t="s">
        <v>11536</v>
      </c>
      <c r="M87" s="24" t="s">
        <v>11536</v>
      </c>
      <c r="N87" s="25">
        <v>96701005</v>
      </c>
      <c r="O87" s="24" t="s">
        <v>11620</v>
      </c>
      <c r="P87" s="155" t="s">
        <v>539</v>
      </c>
      <c r="Q87" t="s">
        <v>11538</v>
      </c>
    </row>
    <row r="88" spans="2:17">
      <c r="B88" s="144" t="b">
        <f t="shared" si="2"/>
        <v>1</v>
      </c>
      <c r="C88" s="24" t="s">
        <v>11622</v>
      </c>
      <c r="D88" s="24" t="str">
        <f t="shared" si="3"/>
        <v>ConTab_BOM_KP_Sleeves0157</v>
      </c>
      <c r="E88" s="24" t="s">
        <v>4213</v>
      </c>
      <c r="F88" s="189" t="s">
        <v>332</v>
      </c>
      <c r="G88" s="189" t="s">
        <v>11462</v>
      </c>
      <c r="H88" s="24" t="s">
        <v>3956</v>
      </c>
      <c r="I88" s="24" t="s">
        <v>4656</v>
      </c>
      <c r="J88" s="24" t="s">
        <v>11619</v>
      </c>
      <c r="K88" s="24" t="s">
        <v>11535</v>
      </c>
      <c r="L88" s="24" t="s">
        <v>11536</v>
      </c>
      <c r="M88" s="24" t="s">
        <v>11536</v>
      </c>
      <c r="N88" s="25">
        <v>96701005</v>
      </c>
      <c r="O88" s="24" t="s">
        <v>11620</v>
      </c>
      <c r="P88" s="155" t="s">
        <v>539</v>
      </c>
      <c r="Q88" t="s">
        <v>11538</v>
      </c>
    </row>
    <row r="89" spans="2:17">
      <c r="B89" s="144" t="b">
        <f t="shared" si="2"/>
        <v>1</v>
      </c>
      <c r="C89" s="24" t="s">
        <v>11623</v>
      </c>
      <c r="D89" s="24" t="str">
        <f t="shared" si="3"/>
        <v>ConTab_BOM_KP_Sleeves0158</v>
      </c>
      <c r="E89" s="24" t="s">
        <v>4213</v>
      </c>
      <c r="F89" s="189" t="s">
        <v>351</v>
      </c>
      <c r="G89" s="189" t="s">
        <v>11462</v>
      </c>
      <c r="H89" s="24" t="s">
        <v>3956</v>
      </c>
      <c r="I89" s="24" t="s">
        <v>4656</v>
      </c>
      <c r="J89" s="24" t="s">
        <v>11619</v>
      </c>
      <c r="K89" s="24" t="s">
        <v>11535</v>
      </c>
      <c r="L89" s="24" t="s">
        <v>11536</v>
      </c>
      <c r="M89" s="24" t="s">
        <v>11536</v>
      </c>
      <c r="N89" s="25">
        <v>96701009</v>
      </c>
      <c r="O89" s="24" t="s">
        <v>11624</v>
      </c>
      <c r="P89" s="155" t="s">
        <v>539</v>
      </c>
      <c r="Q89" t="s">
        <v>11538</v>
      </c>
    </row>
    <row r="90" spans="2:17">
      <c r="B90" s="144" t="b">
        <f t="shared" si="2"/>
        <v>1</v>
      </c>
      <c r="C90" s="24" t="s">
        <v>11625</v>
      </c>
      <c r="D90" s="24" t="str">
        <f t="shared" si="3"/>
        <v>ConTab_BOM_KP_Sleeves0159</v>
      </c>
      <c r="E90" s="24" t="s">
        <v>614</v>
      </c>
      <c r="F90" s="189" t="s">
        <v>359</v>
      </c>
      <c r="G90" s="189" t="s">
        <v>11462</v>
      </c>
      <c r="H90" s="24" t="s">
        <v>3956</v>
      </c>
      <c r="I90" s="24" t="s">
        <v>4656</v>
      </c>
      <c r="J90" s="24" t="s">
        <v>11619</v>
      </c>
      <c r="K90" s="24" t="s">
        <v>11535</v>
      </c>
      <c r="L90" s="24" t="s">
        <v>11536</v>
      </c>
      <c r="M90" s="24" t="s">
        <v>11536</v>
      </c>
      <c r="N90" s="25">
        <v>96701013</v>
      </c>
      <c r="O90" s="24" t="s">
        <v>11626</v>
      </c>
      <c r="P90" s="155" t="s">
        <v>539</v>
      </c>
      <c r="Q90" t="s">
        <v>11538</v>
      </c>
    </row>
    <row r="91" spans="2:17">
      <c r="B91" s="144" t="b">
        <f t="shared" si="2"/>
        <v>1</v>
      </c>
      <c r="C91" s="24" t="s">
        <v>11627</v>
      </c>
      <c r="D91" s="24" t="str">
        <f t="shared" si="3"/>
        <v>ConTab_BOM_KP_Sleeves0160</v>
      </c>
      <c r="E91" s="24" t="s">
        <v>1645</v>
      </c>
      <c r="F91" s="189" t="s">
        <v>359</v>
      </c>
      <c r="G91" s="189" t="s">
        <v>11462</v>
      </c>
      <c r="H91" s="24" t="s">
        <v>3956</v>
      </c>
      <c r="I91" s="24" t="s">
        <v>4656</v>
      </c>
      <c r="J91" s="24" t="s">
        <v>11619</v>
      </c>
      <c r="K91" s="24" t="s">
        <v>11535</v>
      </c>
      <c r="L91" s="24" t="s">
        <v>11536</v>
      </c>
      <c r="M91" s="24" t="s">
        <v>11536</v>
      </c>
      <c r="N91" s="25">
        <v>96701013</v>
      </c>
      <c r="O91" s="24" t="s">
        <v>11626</v>
      </c>
      <c r="P91" s="155" t="s">
        <v>539</v>
      </c>
      <c r="Q91" t="s">
        <v>11538</v>
      </c>
    </row>
    <row r="92" spans="2:17">
      <c r="B92" s="144" t="b">
        <f t="shared" si="2"/>
        <v>1</v>
      </c>
      <c r="C92" s="24" t="s">
        <v>11628</v>
      </c>
      <c r="D92" s="24" t="str">
        <f t="shared" si="3"/>
        <v>ConTab_BOM_KP_Sleeves0161</v>
      </c>
      <c r="E92" s="24" t="s">
        <v>1653</v>
      </c>
      <c r="F92" s="189" t="s">
        <v>359</v>
      </c>
      <c r="G92" s="189" t="s">
        <v>11462</v>
      </c>
      <c r="H92" s="24" t="s">
        <v>3956</v>
      </c>
      <c r="I92" s="24" t="s">
        <v>4656</v>
      </c>
      <c r="J92" s="24" t="s">
        <v>11619</v>
      </c>
      <c r="K92" s="24" t="s">
        <v>11535</v>
      </c>
      <c r="L92" s="24" t="s">
        <v>11536</v>
      </c>
      <c r="M92" s="24" t="s">
        <v>11536</v>
      </c>
      <c r="N92" s="25">
        <v>96701013</v>
      </c>
      <c r="O92" s="24" t="s">
        <v>11626</v>
      </c>
      <c r="P92" s="155" t="s">
        <v>539</v>
      </c>
      <c r="Q92" t="s">
        <v>11538</v>
      </c>
    </row>
    <row r="93" spans="2:17">
      <c r="B93" s="144" t="b">
        <f t="shared" si="2"/>
        <v>1</v>
      </c>
      <c r="C93" s="24" t="s">
        <v>11629</v>
      </c>
      <c r="D93" s="24" t="str">
        <f t="shared" si="3"/>
        <v>ConTab_BOM_KP_Sleeves0162</v>
      </c>
      <c r="E93" s="24" t="s">
        <v>677</v>
      </c>
      <c r="F93" s="189" t="s">
        <v>359</v>
      </c>
      <c r="G93" s="189" t="s">
        <v>11462</v>
      </c>
      <c r="H93" s="24" t="s">
        <v>3956</v>
      </c>
      <c r="I93" s="24" t="s">
        <v>4656</v>
      </c>
      <c r="J93" s="24" t="s">
        <v>11619</v>
      </c>
      <c r="K93" s="24" t="s">
        <v>11535</v>
      </c>
      <c r="L93" s="24" t="s">
        <v>11536</v>
      </c>
      <c r="M93" s="24" t="s">
        <v>11536</v>
      </c>
      <c r="N93" s="25">
        <v>96701013</v>
      </c>
      <c r="O93" s="24" t="s">
        <v>11626</v>
      </c>
      <c r="P93" s="155" t="s">
        <v>539</v>
      </c>
      <c r="Q93" t="s">
        <v>11538</v>
      </c>
    </row>
    <row r="94" spans="2:17">
      <c r="B94" s="144" t="b">
        <f t="shared" si="2"/>
        <v>1</v>
      </c>
      <c r="C94" s="24" t="s">
        <v>11630</v>
      </c>
      <c r="D94" s="24" t="str">
        <f t="shared" si="3"/>
        <v>ConTab_BOM_KP_Sleeves0163</v>
      </c>
      <c r="E94" s="24" t="s">
        <v>1668</v>
      </c>
      <c r="F94" s="189" t="s">
        <v>359</v>
      </c>
      <c r="G94" s="189" t="s">
        <v>11462</v>
      </c>
      <c r="H94" s="24" t="s">
        <v>3956</v>
      </c>
      <c r="I94" s="24" t="s">
        <v>4656</v>
      </c>
      <c r="J94" s="24" t="s">
        <v>11619</v>
      </c>
      <c r="K94" s="24" t="s">
        <v>11535</v>
      </c>
      <c r="L94" s="24" t="s">
        <v>11536</v>
      </c>
      <c r="M94" s="24" t="s">
        <v>11536</v>
      </c>
      <c r="N94" s="25">
        <v>96701017</v>
      </c>
      <c r="O94" s="24" t="s">
        <v>11631</v>
      </c>
      <c r="P94" s="155" t="s">
        <v>539</v>
      </c>
      <c r="Q94" t="s">
        <v>11538</v>
      </c>
    </row>
    <row r="95" spans="2:17">
      <c r="B95" s="144" t="b">
        <f t="shared" si="2"/>
        <v>1</v>
      </c>
      <c r="C95" s="24" t="s">
        <v>11632</v>
      </c>
      <c r="D95" s="24" t="str">
        <f t="shared" si="3"/>
        <v>ConTab_BOM_KP_Sleeves0164</v>
      </c>
      <c r="E95" s="24" t="s">
        <v>1676</v>
      </c>
      <c r="F95" s="189" t="s">
        <v>359</v>
      </c>
      <c r="G95" s="189" t="s">
        <v>11462</v>
      </c>
      <c r="H95" s="24" t="s">
        <v>3956</v>
      </c>
      <c r="I95" s="24" t="s">
        <v>4656</v>
      </c>
      <c r="J95" s="24" t="s">
        <v>11619</v>
      </c>
      <c r="K95" s="24" t="s">
        <v>11535</v>
      </c>
      <c r="L95" s="24" t="s">
        <v>11536</v>
      </c>
      <c r="M95" s="24" t="s">
        <v>11536</v>
      </c>
      <c r="N95" s="25">
        <v>96701017</v>
      </c>
      <c r="O95" s="24" t="s">
        <v>11631</v>
      </c>
      <c r="P95" s="155" t="s">
        <v>539</v>
      </c>
      <c r="Q95" t="s">
        <v>11538</v>
      </c>
    </row>
    <row r="96" spans="2:17">
      <c r="B96" s="144" t="b">
        <f t="shared" si="2"/>
        <v>1</v>
      </c>
      <c r="C96" s="24" t="s">
        <v>11633</v>
      </c>
      <c r="D96" s="24" t="str">
        <f t="shared" si="3"/>
        <v>ConTab_BOM_KP_Sleeves0165</v>
      </c>
      <c r="E96" s="24" t="s">
        <v>743</v>
      </c>
      <c r="F96" s="189" t="s">
        <v>359</v>
      </c>
      <c r="G96" s="189" t="s">
        <v>11462</v>
      </c>
      <c r="H96" s="24" t="s">
        <v>3956</v>
      </c>
      <c r="I96" s="24" t="s">
        <v>4656</v>
      </c>
      <c r="J96" s="24" t="s">
        <v>11619</v>
      </c>
      <c r="K96" s="24" t="s">
        <v>11535</v>
      </c>
      <c r="L96" s="24" t="s">
        <v>11536</v>
      </c>
      <c r="M96" s="24" t="s">
        <v>11536</v>
      </c>
      <c r="N96" s="25">
        <v>96701013</v>
      </c>
      <c r="O96" s="24" t="s">
        <v>11626</v>
      </c>
      <c r="P96" s="155" t="s">
        <v>539</v>
      </c>
      <c r="Q96" t="s">
        <v>11538</v>
      </c>
    </row>
    <row r="97" spans="2:17">
      <c r="B97" s="144" t="b">
        <f t="shared" si="2"/>
        <v>1</v>
      </c>
      <c r="C97" s="24" t="s">
        <v>11634</v>
      </c>
      <c r="D97" s="24" t="str">
        <f t="shared" si="3"/>
        <v>ConTab_BOM_KP_Sleeves0166</v>
      </c>
      <c r="E97" s="24" t="s">
        <v>1691</v>
      </c>
      <c r="F97" s="189" t="s">
        <v>359</v>
      </c>
      <c r="G97" s="189" t="s">
        <v>11462</v>
      </c>
      <c r="H97" s="24" t="s">
        <v>3956</v>
      </c>
      <c r="I97" s="24" t="s">
        <v>4656</v>
      </c>
      <c r="J97" s="24" t="s">
        <v>11619</v>
      </c>
      <c r="K97" s="24" t="s">
        <v>11535</v>
      </c>
      <c r="L97" s="24" t="s">
        <v>11536</v>
      </c>
      <c r="M97" s="24" t="s">
        <v>11536</v>
      </c>
      <c r="N97" s="25">
        <v>96701017</v>
      </c>
      <c r="O97" s="24" t="s">
        <v>11631</v>
      </c>
      <c r="P97" s="155" t="s">
        <v>539</v>
      </c>
      <c r="Q97" t="s">
        <v>11538</v>
      </c>
    </row>
    <row r="98" spans="2:17">
      <c r="B98" s="144" t="b">
        <f t="shared" si="2"/>
        <v>1</v>
      </c>
      <c r="C98" s="24" t="s">
        <v>11635</v>
      </c>
      <c r="D98" s="24" t="str">
        <f t="shared" si="3"/>
        <v>ConTab_BOM_KP_Sleeves0167</v>
      </c>
      <c r="E98" s="24" t="s">
        <v>4459</v>
      </c>
      <c r="F98" s="189" t="s">
        <v>401</v>
      </c>
      <c r="G98" s="189" t="s">
        <v>11462</v>
      </c>
      <c r="H98" s="24" t="s">
        <v>3956</v>
      </c>
      <c r="I98" s="24" t="s">
        <v>4656</v>
      </c>
      <c r="J98" s="24" t="s">
        <v>11619</v>
      </c>
      <c r="K98" s="24" t="s">
        <v>11535</v>
      </c>
      <c r="L98" s="24" t="s">
        <v>11536</v>
      </c>
      <c r="M98" s="24" t="s">
        <v>11536</v>
      </c>
      <c r="N98" s="25">
        <v>96701048</v>
      </c>
      <c r="O98" s="24" t="s">
        <v>11636</v>
      </c>
      <c r="P98" s="155" t="s">
        <v>539</v>
      </c>
      <c r="Q98" t="s">
        <v>11538</v>
      </c>
    </row>
    <row r="99" spans="2:17">
      <c r="B99" s="144" t="b">
        <f t="shared" si="2"/>
        <v>1</v>
      </c>
      <c r="C99" s="24" t="s">
        <v>11637</v>
      </c>
      <c r="D99" s="24" t="str">
        <f t="shared" si="3"/>
        <v>ConTab_BOM_KP_Sleeves0168</v>
      </c>
      <c r="E99" s="24" t="s">
        <v>1706</v>
      </c>
      <c r="F99" s="189" t="s">
        <v>401</v>
      </c>
      <c r="G99" s="189" t="s">
        <v>11462</v>
      </c>
      <c r="H99" s="24" t="s">
        <v>3956</v>
      </c>
      <c r="I99" s="24" t="s">
        <v>4656</v>
      </c>
      <c r="J99" s="24" t="s">
        <v>11619</v>
      </c>
      <c r="K99" s="24" t="s">
        <v>11535</v>
      </c>
      <c r="L99" s="24" t="s">
        <v>11536</v>
      </c>
      <c r="M99" s="24" t="s">
        <v>11536</v>
      </c>
      <c r="N99" s="25">
        <v>96701049</v>
      </c>
      <c r="O99" s="24" t="s">
        <v>11638</v>
      </c>
      <c r="P99" s="155" t="s">
        <v>539</v>
      </c>
      <c r="Q99" t="s">
        <v>11538</v>
      </c>
    </row>
    <row r="100" spans="2:17">
      <c r="B100" s="144" t="b">
        <f t="shared" si="2"/>
        <v>1</v>
      </c>
      <c r="C100" s="24" t="s">
        <v>11639</v>
      </c>
      <c r="D100" s="24" t="str">
        <f t="shared" si="3"/>
        <v>ConTab_BOM_KP_Sleeves0169</v>
      </c>
      <c r="E100" s="24" t="s">
        <v>1706</v>
      </c>
      <c r="F100" s="189" t="s">
        <v>410</v>
      </c>
      <c r="G100" s="189" t="s">
        <v>11462</v>
      </c>
      <c r="H100" s="24" t="s">
        <v>3956</v>
      </c>
      <c r="I100" s="24" t="s">
        <v>4656</v>
      </c>
      <c r="J100" s="24" t="s">
        <v>11619</v>
      </c>
      <c r="K100" s="24" t="s">
        <v>11535</v>
      </c>
      <c r="L100" s="24" t="s">
        <v>11536</v>
      </c>
      <c r="M100" s="24" t="s">
        <v>11536</v>
      </c>
      <c r="N100" s="25">
        <v>96701050</v>
      </c>
      <c r="O100" s="24" t="s">
        <v>11640</v>
      </c>
      <c r="P100" s="155" t="s">
        <v>539</v>
      </c>
      <c r="Q100" t="s">
        <v>11538</v>
      </c>
    </row>
    <row r="101" spans="2:17">
      <c r="B101" s="144" t="b">
        <f t="shared" si="2"/>
        <v>1</v>
      </c>
      <c r="C101" s="24" t="s">
        <v>11641</v>
      </c>
      <c r="D101" s="24" t="str">
        <f t="shared" si="3"/>
        <v>ConTab_BOM_KP_Sleeves0170</v>
      </c>
      <c r="E101" s="24" t="s">
        <v>831</v>
      </c>
      <c r="F101" s="189" t="s">
        <v>410</v>
      </c>
      <c r="G101" s="189" t="s">
        <v>11462</v>
      </c>
      <c r="H101" s="24" t="s">
        <v>3956</v>
      </c>
      <c r="I101" s="24" t="s">
        <v>4656</v>
      </c>
      <c r="J101" s="24" t="s">
        <v>11619</v>
      </c>
      <c r="K101" s="24" t="s">
        <v>11535</v>
      </c>
      <c r="L101" s="24" t="s">
        <v>11536</v>
      </c>
      <c r="M101" s="24" t="s">
        <v>11536</v>
      </c>
      <c r="N101" s="25">
        <v>96701051</v>
      </c>
      <c r="O101" s="24" t="s">
        <v>11642</v>
      </c>
      <c r="P101" s="155" t="s">
        <v>539</v>
      </c>
      <c r="Q101" t="s">
        <v>11538</v>
      </c>
    </row>
    <row r="102" spans="2:17">
      <c r="B102" s="144" t="b">
        <f t="shared" si="2"/>
        <v>1</v>
      </c>
      <c r="C102" s="24" t="s">
        <v>11643</v>
      </c>
      <c r="D102" s="24" t="str">
        <f t="shared" si="3"/>
        <v>ConTab_BOM_KP_Sleeves0171</v>
      </c>
      <c r="E102" s="24" t="s">
        <v>1720</v>
      </c>
      <c r="F102" s="189" t="s">
        <v>401</v>
      </c>
      <c r="G102" s="189" t="s">
        <v>11462</v>
      </c>
      <c r="H102" s="24" t="s">
        <v>3956</v>
      </c>
      <c r="I102" s="24" t="s">
        <v>4656</v>
      </c>
      <c r="J102" s="24" t="s">
        <v>11619</v>
      </c>
      <c r="K102" s="24" t="s">
        <v>11535</v>
      </c>
      <c r="L102" s="24" t="s">
        <v>11536</v>
      </c>
      <c r="M102" s="24" t="s">
        <v>11536</v>
      </c>
      <c r="N102" s="25">
        <v>96701048</v>
      </c>
      <c r="O102" s="24" t="s">
        <v>11636</v>
      </c>
      <c r="P102" s="155" t="s">
        <v>539</v>
      </c>
      <c r="Q102" t="s">
        <v>11538</v>
      </c>
    </row>
    <row r="103" spans="2:17">
      <c r="B103" s="144" t="b">
        <f t="shared" si="2"/>
        <v>1</v>
      </c>
      <c r="C103" s="24" t="s">
        <v>11644</v>
      </c>
      <c r="D103" s="24" t="str">
        <f t="shared" si="3"/>
        <v>ConTab_BOM_KP_Sleeves0172</v>
      </c>
      <c r="E103" s="24" t="s">
        <v>1863</v>
      </c>
      <c r="F103" s="189" t="s">
        <v>401</v>
      </c>
      <c r="G103" s="189" t="s">
        <v>11462</v>
      </c>
      <c r="H103" s="24" t="s">
        <v>3956</v>
      </c>
      <c r="I103" s="24" t="s">
        <v>4656</v>
      </c>
      <c r="J103" s="24" t="s">
        <v>11619</v>
      </c>
      <c r="K103" s="24" t="s">
        <v>11535</v>
      </c>
      <c r="L103" s="24" t="s">
        <v>11536</v>
      </c>
      <c r="M103" s="24" t="s">
        <v>11536</v>
      </c>
      <c r="N103" s="25">
        <v>96701048</v>
      </c>
      <c r="O103" s="24" t="s">
        <v>11636</v>
      </c>
      <c r="P103" s="155" t="s">
        <v>539</v>
      </c>
      <c r="Q103" t="s">
        <v>11538</v>
      </c>
    </row>
    <row r="104" spans="2:17">
      <c r="B104" s="144" t="b">
        <f t="shared" si="2"/>
        <v>1</v>
      </c>
      <c r="C104" s="24" t="s">
        <v>11645</v>
      </c>
      <c r="D104" s="24" t="str">
        <f t="shared" si="3"/>
        <v>ConTab_BOM_KP_Sleeves0173</v>
      </c>
      <c r="E104" s="24" t="s">
        <v>4560</v>
      </c>
      <c r="F104" s="189" t="s">
        <v>432</v>
      </c>
      <c r="G104" s="189" t="s">
        <v>11462</v>
      </c>
      <c r="H104" s="24" t="s">
        <v>3956</v>
      </c>
      <c r="I104" s="24" t="s">
        <v>4656</v>
      </c>
      <c r="J104" s="24" t="s">
        <v>11619</v>
      </c>
      <c r="K104" s="24" t="s">
        <v>11535</v>
      </c>
      <c r="L104" s="24" t="s">
        <v>11536</v>
      </c>
      <c r="M104" s="24" t="s">
        <v>11536</v>
      </c>
      <c r="N104" s="25">
        <v>96701052</v>
      </c>
      <c r="O104" s="24" t="s">
        <v>11646</v>
      </c>
      <c r="P104" s="155" t="s">
        <v>539</v>
      </c>
      <c r="Q104" t="s">
        <v>11538</v>
      </c>
    </row>
    <row r="105" spans="2:17">
      <c r="B105" s="144" t="b">
        <f t="shared" si="2"/>
        <v>1</v>
      </c>
      <c r="C105" s="24" t="s">
        <v>11647</v>
      </c>
      <c r="D105" s="24" t="str">
        <f t="shared" si="3"/>
        <v>ConTab_BOM_KP_Sleeves0174</v>
      </c>
      <c r="E105" s="24" t="s">
        <v>1747</v>
      </c>
      <c r="F105" s="189" t="s">
        <v>401</v>
      </c>
      <c r="G105" s="189" t="s">
        <v>11462</v>
      </c>
      <c r="H105" s="24" t="s">
        <v>3956</v>
      </c>
      <c r="I105" s="24" t="s">
        <v>4656</v>
      </c>
      <c r="J105" s="24" t="s">
        <v>11619</v>
      </c>
      <c r="K105" s="24" t="s">
        <v>11535</v>
      </c>
      <c r="L105" s="24" t="s">
        <v>11536</v>
      </c>
      <c r="M105" s="24" t="s">
        <v>11536</v>
      </c>
      <c r="N105" s="25">
        <v>96701048</v>
      </c>
      <c r="O105" s="24" t="s">
        <v>11636</v>
      </c>
      <c r="P105" s="155" t="s">
        <v>539</v>
      </c>
      <c r="Q105" t="s">
        <v>11538</v>
      </c>
    </row>
    <row r="106" spans="2:17">
      <c r="B106" s="144" t="b">
        <f t="shared" si="2"/>
        <v>1</v>
      </c>
      <c r="C106" s="24" t="s">
        <v>11648</v>
      </c>
      <c r="D106" s="24" t="str">
        <f t="shared" si="3"/>
        <v>ConTab_BOM_KP_Sleeves0175</v>
      </c>
      <c r="E106" s="24" t="s">
        <v>1759</v>
      </c>
      <c r="F106" s="189" t="s">
        <v>443</v>
      </c>
      <c r="G106" s="189" t="s">
        <v>11462</v>
      </c>
      <c r="H106" s="24" t="s">
        <v>3956</v>
      </c>
      <c r="I106" s="24" t="s">
        <v>4656</v>
      </c>
      <c r="J106" s="24" t="s">
        <v>11619</v>
      </c>
      <c r="K106" s="24" t="s">
        <v>11535</v>
      </c>
      <c r="L106" s="24" t="s">
        <v>11536</v>
      </c>
      <c r="M106" s="24" t="s">
        <v>11536</v>
      </c>
      <c r="N106" s="25">
        <v>96701053</v>
      </c>
      <c r="O106" s="24" t="s">
        <v>11649</v>
      </c>
      <c r="P106" s="155" t="s">
        <v>539</v>
      </c>
      <c r="Q106" t="s">
        <v>11538</v>
      </c>
    </row>
    <row r="107" spans="2:17">
      <c r="B107" s="144" t="b">
        <f t="shared" si="2"/>
        <v>1</v>
      </c>
      <c r="C107" s="24" t="s">
        <v>11650</v>
      </c>
      <c r="D107" s="24" t="str">
        <f t="shared" si="3"/>
        <v>ConTab_BOM_KP_Sleeves0176</v>
      </c>
      <c r="E107" s="24" t="s">
        <v>963</v>
      </c>
      <c r="F107" s="189" t="s">
        <v>450</v>
      </c>
      <c r="G107" s="189" t="s">
        <v>11462</v>
      </c>
      <c r="H107" s="24" t="s">
        <v>3956</v>
      </c>
      <c r="I107" s="24" t="s">
        <v>4656</v>
      </c>
      <c r="J107" s="24" t="s">
        <v>11619</v>
      </c>
      <c r="K107" s="24" t="s">
        <v>11535</v>
      </c>
      <c r="L107" s="24" t="s">
        <v>11536</v>
      </c>
      <c r="M107" s="24" t="s">
        <v>11536</v>
      </c>
      <c r="N107" s="25">
        <v>96701054</v>
      </c>
      <c r="O107" s="24" t="s">
        <v>11651</v>
      </c>
      <c r="P107" s="155" t="s">
        <v>539</v>
      </c>
      <c r="Q107" t="s">
        <v>11538</v>
      </c>
    </row>
    <row r="108" spans="2:17">
      <c r="B108" s="144" t="b">
        <f t="shared" si="2"/>
        <v>1</v>
      </c>
      <c r="C108" s="24" t="s">
        <v>11652</v>
      </c>
      <c r="D108" s="24" t="str">
        <f t="shared" si="3"/>
        <v>ConTab_BOM_KP_Sleeves0177</v>
      </c>
      <c r="E108" s="24" t="s">
        <v>11517</v>
      </c>
      <c r="F108" s="189" t="s">
        <v>450</v>
      </c>
      <c r="G108" s="189" t="s">
        <v>11462</v>
      </c>
      <c r="H108" s="24" t="s">
        <v>3956</v>
      </c>
      <c r="I108" s="24" t="s">
        <v>4656</v>
      </c>
      <c r="J108" s="24" t="s">
        <v>11619</v>
      </c>
      <c r="K108" s="24" t="s">
        <v>11535</v>
      </c>
      <c r="L108" s="24" t="s">
        <v>11536</v>
      </c>
      <c r="M108" s="24" t="s">
        <v>11536</v>
      </c>
      <c r="N108" s="25">
        <v>96701055</v>
      </c>
      <c r="O108" s="24" t="s">
        <v>11653</v>
      </c>
      <c r="P108" s="155" t="s">
        <v>539</v>
      </c>
      <c r="Q108" t="s">
        <v>11538</v>
      </c>
    </row>
    <row r="109" spans="2:17">
      <c r="B109" s="144" t="b">
        <f t="shared" si="2"/>
        <v>1</v>
      </c>
      <c r="C109" s="24" t="s">
        <v>11654</v>
      </c>
      <c r="D109" s="24" t="str">
        <f t="shared" si="3"/>
        <v>ConTab_BOM_KP_Sleeves0178</v>
      </c>
      <c r="E109" s="24" t="s">
        <v>3972</v>
      </c>
      <c r="F109" s="189" t="s">
        <v>432</v>
      </c>
      <c r="G109" s="189" t="s">
        <v>11462</v>
      </c>
      <c r="H109" s="24" t="s">
        <v>3956</v>
      </c>
      <c r="I109" s="24" t="s">
        <v>4656</v>
      </c>
      <c r="J109" s="24" t="s">
        <v>11619</v>
      </c>
      <c r="K109" s="24" t="s">
        <v>11535</v>
      </c>
      <c r="L109" s="24" t="s">
        <v>11536</v>
      </c>
      <c r="M109" s="24" t="s">
        <v>11536</v>
      </c>
      <c r="N109" s="25">
        <v>96701056</v>
      </c>
      <c r="O109" s="24" t="s">
        <v>11655</v>
      </c>
      <c r="P109" s="155" t="s">
        <v>539</v>
      </c>
      <c r="Q109" t="s">
        <v>11538</v>
      </c>
    </row>
    <row r="110" spans="2:17">
      <c r="B110" s="144" t="b">
        <f t="shared" si="2"/>
        <v>1</v>
      </c>
      <c r="C110" s="24" t="s">
        <v>11656</v>
      </c>
      <c r="D110" s="24" t="str">
        <f t="shared" si="3"/>
        <v>ConTab_BOM_KP_Sleeves0179</v>
      </c>
      <c r="E110" s="24" t="s">
        <v>3996</v>
      </c>
      <c r="F110" s="189" t="s">
        <v>432</v>
      </c>
      <c r="G110" s="189" t="s">
        <v>11462</v>
      </c>
      <c r="H110" s="24" t="s">
        <v>3956</v>
      </c>
      <c r="I110" s="24" t="s">
        <v>4656</v>
      </c>
      <c r="J110" s="24" t="s">
        <v>11619</v>
      </c>
      <c r="K110" s="24" t="s">
        <v>11535</v>
      </c>
      <c r="L110" s="24" t="s">
        <v>11536</v>
      </c>
      <c r="M110" s="24" t="s">
        <v>11536</v>
      </c>
      <c r="N110" s="25">
        <v>96701003</v>
      </c>
      <c r="O110" s="24" t="s">
        <v>11657</v>
      </c>
      <c r="P110" s="155" t="s">
        <v>539</v>
      </c>
      <c r="Q110" t="s">
        <v>11538</v>
      </c>
    </row>
    <row r="111" spans="2:17">
      <c r="B111" s="144" t="b">
        <f t="shared" si="2"/>
        <v>0</v>
      </c>
      <c r="C111" s="24" t="s">
        <v>11658</v>
      </c>
      <c r="D111" s="24" t="str">
        <f t="shared" si="3"/>
        <v/>
      </c>
      <c r="E111" s="24" t="s">
        <v>4104</v>
      </c>
      <c r="F111" s="189" t="s">
        <v>332</v>
      </c>
      <c r="G111" s="189" t="s">
        <v>11462</v>
      </c>
      <c r="H111" s="24" t="s">
        <v>3956</v>
      </c>
      <c r="I111" s="24" t="s">
        <v>4656</v>
      </c>
      <c r="J111" s="24" t="s">
        <v>11619</v>
      </c>
      <c r="K111" s="24" t="s">
        <v>11577</v>
      </c>
      <c r="L111" s="24" t="s">
        <v>11578</v>
      </c>
      <c r="M111" s="24" t="s">
        <v>11578</v>
      </c>
      <c r="N111" s="25" t="s">
        <v>544</v>
      </c>
      <c r="O111" s="24" t="s">
        <v>11659</v>
      </c>
      <c r="P111" s="155" t="s">
        <v>11579</v>
      </c>
      <c r="Q111" t="s">
        <v>11580</v>
      </c>
    </row>
    <row r="112" spans="2:17">
      <c r="B112" s="144" t="b">
        <f t="shared" si="2"/>
        <v>0</v>
      </c>
      <c r="C112" s="24" t="s">
        <v>11660</v>
      </c>
      <c r="D112" s="24" t="str">
        <f t="shared" si="3"/>
        <v/>
      </c>
      <c r="E112" s="24" t="s">
        <v>4035</v>
      </c>
      <c r="F112" s="189" t="s">
        <v>332</v>
      </c>
      <c r="G112" s="189" t="s">
        <v>11462</v>
      </c>
      <c r="H112" s="24" t="s">
        <v>3956</v>
      </c>
      <c r="I112" s="24" t="s">
        <v>4656</v>
      </c>
      <c r="J112" s="24" t="s">
        <v>11619</v>
      </c>
      <c r="K112" s="24" t="s">
        <v>11577</v>
      </c>
      <c r="L112" s="24" t="s">
        <v>11578</v>
      </c>
      <c r="M112" s="24" t="s">
        <v>11578</v>
      </c>
      <c r="N112" s="25" t="s">
        <v>544</v>
      </c>
      <c r="O112" s="24" t="s">
        <v>11659</v>
      </c>
      <c r="P112" s="155" t="s">
        <v>11579</v>
      </c>
      <c r="Q112" t="s">
        <v>11580</v>
      </c>
    </row>
    <row r="113" spans="2:17">
      <c r="B113" s="144" t="b">
        <f t="shared" si="2"/>
        <v>0</v>
      </c>
      <c r="C113" s="24" t="s">
        <v>11661</v>
      </c>
      <c r="D113" s="24" t="str">
        <f t="shared" si="3"/>
        <v/>
      </c>
      <c r="E113" s="24" t="s">
        <v>4213</v>
      </c>
      <c r="F113" s="189" t="s">
        <v>332</v>
      </c>
      <c r="G113" s="189" t="s">
        <v>11462</v>
      </c>
      <c r="H113" s="24" t="s">
        <v>3956</v>
      </c>
      <c r="I113" s="24" t="s">
        <v>4656</v>
      </c>
      <c r="J113" s="24" t="s">
        <v>11619</v>
      </c>
      <c r="K113" s="24" t="s">
        <v>11577</v>
      </c>
      <c r="L113" s="24" t="s">
        <v>11578</v>
      </c>
      <c r="M113" s="24" t="s">
        <v>11578</v>
      </c>
      <c r="N113" s="25" t="s">
        <v>544</v>
      </c>
      <c r="O113" s="24" t="s">
        <v>11659</v>
      </c>
      <c r="P113" s="155" t="s">
        <v>11579</v>
      </c>
      <c r="Q113" t="s">
        <v>11580</v>
      </c>
    </row>
    <row r="114" spans="2:17">
      <c r="B114" s="144" t="b">
        <f t="shared" si="2"/>
        <v>0</v>
      </c>
      <c r="C114" s="24" t="s">
        <v>11662</v>
      </c>
      <c r="D114" s="24" t="str">
        <f t="shared" si="3"/>
        <v/>
      </c>
      <c r="E114" s="24" t="s">
        <v>4213</v>
      </c>
      <c r="F114" s="189" t="s">
        <v>351</v>
      </c>
      <c r="G114" s="189" t="s">
        <v>11462</v>
      </c>
      <c r="H114" s="24" t="s">
        <v>3956</v>
      </c>
      <c r="I114" s="24" t="s">
        <v>4656</v>
      </c>
      <c r="J114" s="24" t="s">
        <v>11619</v>
      </c>
      <c r="K114" s="24" t="s">
        <v>11577</v>
      </c>
      <c r="L114" s="24" t="s">
        <v>11578</v>
      </c>
      <c r="M114" s="24" t="s">
        <v>11578</v>
      </c>
      <c r="N114" s="25" t="s">
        <v>544</v>
      </c>
      <c r="O114" s="24" t="s">
        <v>11663</v>
      </c>
      <c r="P114" s="155" t="s">
        <v>11579</v>
      </c>
      <c r="Q114" t="s">
        <v>11580</v>
      </c>
    </row>
    <row r="115" spans="2:17">
      <c r="B115" s="144" t="b">
        <f t="shared" si="2"/>
        <v>0</v>
      </c>
      <c r="C115" s="24" t="s">
        <v>11664</v>
      </c>
      <c r="D115" s="24" t="str">
        <f t="shared" si="3"/>
        <v/>
      </c>
      <c r="E115" s="24" t="s">
        <v>614</v>
      </c>
      <c r="F115" s="189" t="s">
        <v>359</v>
      </c>
      <c r="G115" s="189" t="s">
        <v>11462</v>
      </c>
      <c r="H115" s="24" t="s">
        <v>3956</v>
      </c>
      <c r="I115" s="24" t="s">
        <v>4656</v>
      </c>
      <c r="J115" s="24" t="s">
        <v>11619</v>
      </c>
      <c r="K115" s="24" t="s">
        <v>11577</v>
      </c>
      <c r="L115" s="24" t="s">
        <v>11578</v>
      </c>
      <c r="M115" s="24" t="s">
        <v>11578</v>
      </c>
      <c r="N115" s="25" t="s">
        <v>544</v>
      </c>
      <c r="O115" s="24" t="s">
        <v>11665</v>
      </c>
      <c r="P115" s="155" t="s">
        <v>11579</v>
      </c>
      <c r="Q115" t="s">
        <v>11580</v>
      </c>
    </row>
    <row r="116" spans="2:17">
      <c r="B116" s="144" t="b">
        <f t="shared" si="2"/>
        <v>0</v>
      </c>
      <c r="C116" s="24" t="s">
        <v>11666</v>
      </c>
      <c r="D116" s="24" t="str">
        <f t="shared" si="3"/>
        <v/>
      </c>
      <c r="E116" s="24" t="s">
        <v>1645</v>
      </c>
      <c r="F116" s="189" t="s">
        <v>359</v>
      </c>
      <c r="G116" s="189" t="s">
        <v>11462</v>
      </c>
      <c r="H116" s="24" t="s">
        <v>3956</v>
      </c>
      <c r="I116" s="24" t="s">
        <v>4656</v>
      </c>
      <c r="J116" s="24" t="s">
        <v>11619</v>
      </c>
      <c r="K116" s="24" t="s">
        <v>11577</v>
      </c>
      <c r="L116" s="24" t="s">
        <v>11578</v>
      </c>
      <c r="M116" s="24" t="s">
        <v>11578</v>
      </c>
      <c r="N116" s="25" t="s">
        <v>544</v>
      </c>
      <c r="O116" s="24" t="s">
        <v>11665</v>
      </c>
      <c r="P116" s="155" t="s">
        <v>11579</v>
      </c>
      <c r="Q116" t="s">
        <v>11580</v>
      </c>
    </row>
    <row r="117" spans="2:17">
      <c r="B117" s="144" t="b">
        <f t="shared" si="2"/>
        <v>0</v>
      </c>
      <c r="C117" s="24" t="s">
        <v>11667</v>
      </c>
      <c r="D117" s="24" t="str">
        <f t="shared" si="3"/>
        <v/>
      </c>
      <c r="E117" s="24" t="s">
        <v>1653</v>
      </c>
      <c r="F117" s="189" t="s">
        <v>359</v>
      </c>
      <c r="G117" s="189" t="s">
        <v>11462</v>
      </c>
      <c r="H117" s="24" t="s">
        <v>3956</v>
      </c>
      <c r="I117" s="24" t="s">
        <v>4656</v>
      </c>
      <c r="J117" s="24" t="s">
        <v>11619</v>
      </c>
      <c r="K117" s="24" t="s">
        <v>11577</v>
      </c>
      <c r="L117" s="24" t="s">
        <v>11578</v>
      </c>
      <c r="M117" s="24" t="s">
        <v>11578</v>
      </c>
      <c r="N117" s="25" t="s">
        <v>544</v>
      </c>
      <c r="O117" s="24" t="s">
        <v>11665</v>
      </c>
      <c r="P117" s="155" t="s">
        <v>11579</v>
      </c>
      <c r="Q117" t="s">
        <v>11580</v>
      </c>
    </row>
    <row r="118" spans="2:17">
      <c r="B118" s="144" t="b">
        <f t="shared" si="2"/>
        <v>0</v>
      </c>
      <c r="C118" s="24" t="s">
        <v>11668</v>
      </c>
      <c r="D118" s="24" t="str">
        <f t="shared" si="3"/>
        <v/>
      </c>
      <c r="E118" s="24" t="s">
        <v>677</v>
      </c>
      <c r="F118" s="189" t="s">
        <v>359</v>
      </c>
      <c r="G118" s="189" t="s">
        <v>11462</v>
      </c>
      <c r="H118" s="24" t="s">
        <v>3956</v>
      </c>
      <c r="I118" s="24" t="s">
        <v>4656</v>
      </c>
      <c r="J118" s="24" t="s">
        <v>11619</v>
      </c>
      <c r="K118" s="24" t="s">
        <v>11577</v>
      </c>
      <c r="L118" s="24" t="s">
        <v>11578</v>
      </c>
      <c r="M118" s="24" t="s">
        <v>11578</v>
      </c>
      <c r="N118" s="25" t="s">
        <v>544</v>
      </c>
      <c r="O118" s="24" t="s">
        <v>11665</v>
      </c>
      <c r="P118" s="155" t="s">
        <v>11579</v>
      </c>
      <c r="Q118" t="s">
        <v>11580</v>
      </c>
    </row>
    <row r="119" spans="2:17">
      <c r="B119" s="144" t="b">
        <f t="shared" si="2"/>
        <v>0</v>
      </c>
      <c r="C119" s="24" t="s">
        <v>11669</v>
      </c>
      <c r="D119" s="24" t="str">
        <f t="shared" si="3"/>
        <v/>
      </c>
      <c r="E119" s="24" t="s">
        <v>1668</v>
      </c>
      <c r="F119" s="189" t="s">
        <v>359</v>
      </c>
      <c r="G119" s="189" t="s">
        <v>11462</v>
      </c>
      <c r="H119" s="24" t="s">
        <v>3956</v>
      </c>
      <c r="I119" s="24" t="s">
        <v>4656</v>
      </c>
      <c r="J119" s="24" t="s">
        <v>11619</v>
      </c>
      <c r="K119" s="24" t="s">
        <v>11577</v>
      </c>
      <c r="L119" s="24" t="s">
        <v>11578</v>
      </c>
      <c r="M119" s="24" t="s">
        <v>11578</v>
      </c>
      <c r="N119" s="25" t="s">
        <v>544</v>
      </c>
      <c r="O119" s="24" t="s">
        <v>11670</v>
      </c>
      <c r="P119" s="155" t="s">
        <v>11579</v>
      </c>
      <c r="Q119" t="s">
        <v>11580</v>
      </c>
    </row>
    <row r="120" spans="2:17">
      <c r="B120" s="144" t="b">
        <f t="shared" si="2"/>
        <v>0</v>
      </c>
      <c r="C120" s="24" t="s">
        <v>11671</v>
      </c>
      <c r="D120" s="24" t="str">
        <f t="shared" si="3"/>
        <v/>
      </c>
      <c r="E120" s="24" t="s">
        <v>1676</v>
      </c>
      <c r="F120" s="189" t="s">
        <v>359</v>
      </c>
      <c r="G120" s="189" t="s">
        <v>11462</v>
      </c>
      <c r="H120" s="24" t="s">
        <v>3956</v>
      </c>
      <c r="I120" s="24" t="s">
        <v>4656</v>
      </c>
      <c r="J120" s="24" t="s">
        <v>11619</v>
      </c>
      <c r="K120" s="24" t="s">
        <v>11577</v>
      </c>
      <c r="L120" s="24" t="s">
        <v>11578</v>
      </c>
      <c r="M120" s="24" t="s">
        <v>11578</v>
      </c>
      <c r="N120" s="25" t="s">
        <v>544</v>
      </c>
      <c r="O120" s="24" t="s">
        <v>11670</v>
      </c>
      <c r="P120" s="155" t="s">
        <v>11579</v>
      </c>
      <c r="Q120" t="s">
        <v>11580</v>
      </c>
    </row>
    <row r="121" spans="2:17">
      <c r="B121" s="144" t="b">
        <f t="shared" si="2"/>
        <v>0</v>
      </c>
      <c r="C121" s="24" t="s">
        <v>11672</v>
      </c>
      <c r="D121" s="24" t="str">
        <f t="shared" si="3"/>
        <v/>
      </c>
      <c r="E121" s="24" t="s">
        <v>743</v>
      </c>
      <c r="F121" s="189" t="s">
        <v>359</v>
      </c>
      <c r="G121" s="189" t="s">
        <v>11462</v>
      </c>
      <c r="H121" s="24" t="s">
        <v>3956</v>
      </c>
      <c r="I121" s="24" t="s">
        <v>4656</v>
      </c>
      <c r="J121" s="24" t="s">
        <v>11619</v>
      </c>
      <c r="K121" s="24" t="s">
        <v>11577</v>
      </c>
      <c r="L121" s="24" t="s">
        <v>11578</v>
      </c>
      <c r="M121" s="24" t="s">
        <v>11578</v>
      </c>
      <c r="N121" s="25" t="s">
        <v>544</v>
      </c>
      <c r="O121" s="24" t="s">
        <v>11665</v>
      </c>
      <c r="P121" s="155" t="s">
        <v>11579</v>
      </c>
      <c r="Q121" t="s">
        <v>11580</v>
      </c>
    </row>
    <row r="122" spans="2:17">
      <c r="B122" s="144" t="b">
        <f t="shared" si="2"/>
        <v>0</v>
      </c>
      <c r="C122" s="24" t="s">
        <v>11673</v>
      </c>
      <c r="D122" s="24" t="str">
        <f t="shared" si="3"/>
        <v/>
      </c>
      <c r="E122" s="24" t="s">
        <v>1691</v>
      </c>
      <c r="F122" s="189" t="s">
        <v>359</v>
      </c>
      <c r="G122" s="189" t="s">
        <v>11462</v>
      </c>
      <c r="H122" s="24" t="s">
        <v>3956</v>
      </c>
      <c r="I122" s="24" t="s">
        <v>4656</v>
      </c>
      <c r="J122" s="24" t="s">
        <v>11619</v>
      </c>
      <c r="K122" s="24" t="s">
        <v>11577</v>
      </c>
      <c r="L122" s="24" t="s">
        <v>11578</v>
      </c>
      <c r="M122" s="24" t="s">
        <v>11578</v>
      </c>
      <c r="N122" s="25" t="s">
        <v>544</v>
      </c>
      <c r="O122" s="24" t="s">
        <v>11670</v>
      </c>
      <c r="P122" s="155" t="s">
        <v>11579</v>
      </c>
      <c r="Q122" t="s">
        <v>11580</v>
      </c>
    </row>
    <row r="123" spans="2:17">
      <c r="B123" s="144" t="b">
        <f t="shared" si="2"/>
        <v>0</v>
      </c>
      <c r="C123" s="24" t="s">
        <v>11674</v>
      </c>
      <c r="D123" s="24" t="str">
        <f t="shared" si="3"/>
        <v/>
      </c>
      <c r="E123" s="24" t="s">
        <v>4459</v>
      </c>
      <c r="F123" s="189" t="s">
        <v>401</v>
      </c>
      <c r="G123" s="189" t="s">
        <v>11462</v>
      </c>
      <c r="H123" s="24" t="s">
        <v>3956</v>
      </c>
      <c r="I123" s="24" t="s">
        <v>4656</v>
      </c>
      <c r="J123" s="24" t="s">
        <v>11619</v>
      </c>
      <c r="K123" s="24" t="s">
        <v>11577</v>
      </c>
      <c r="L123" s="24" t="s">
        <v>11578</v>
      </c>
      <c r="M123" s="24" t="s">
        <v>11578</v>
      </c>
      <c r="N123" s="25" t="s">
        <v>544</v>
      </c>
      <c r="O123" s="24" t="s">
        <v>11675</v>
      </c>
      <c r="P123" s="155" t="s">
        <v>11579</v>
      </c>
      <c r="Q123" t="s">
        <v>11580</v>
      </c>
    </row>
    <row r="124" spans="2:17">
      <c r="B124" s="144" t="b">
        <f t="shared" si="2"/>
        <v>0</v>
      </c>
      <c r="C124" s="24" t="s">
        <v>11676</v>
      </c>
      <c r="D124" s="24" t="str">
        <f t="shared" si="3"/>
        <v/>
      </c>
      <c r="E124" s="24" t="s">
        <v>1706</v>
      </c>
      <c r="F124" s="189" t="s">
        <v>401</v>
      </c>
      <c r="G124" s="189" t="s">
        <v>11462</v>
      </c>
      <c r="H124" s="24" t="s">
        <v>3956</v>
      </c>
      <c r="I124" s="24" t="s">
        <v>4656</v>
      </c>
      <c r="J124" s="24" t="s">
        <v>11619</v>
      </c>
      <c r="K124" s="24" t="s">
        <v>11577</v>
      </c>
      <c r="L124" s="24" t="s">
        <v>11578</v>
      </c>
      <c r="M124" s="24" t="s">
        <v>11578</v>
      </c>
      <c r="N124" s="25" t="s">
        <v>544</v>
      </c>
      <c r="O124" s="24" t="s">
        <v>11677</v>
      </c>
      <c r="P124" s="155" t="s">
        <v>11579</v>
      </c>
      <c r="Q124" t="s">
        <v>11580</v>
      </c>
    </row>
    <row r="125" spans="2:17">
      <c r="B125" s="144" t="b">
        <f t="shared" si="2"/>
        <v>0</v>
      </c>
      <c r="C125" s="24" t="s">
        <v>11678</v>
      </c>
      <c r="D125" s="24" t="str">
        <f t="shared" si="3"/>
        <v/>
      </c>
      <c r="E125" s="24" t="s">
        <v>1706</v>
      </c>
      <c r="F125" s="189" t="s">
        <v>410</v>
      </c>
      <c r="G125" s="189" t="s">
        <v>11462</v>
      </c>
      <c r="H125" s="24" t="s">
        <v>3956</v>
      </c>
      <c r="I125" s="24" t="s">
        <v>4656</v>
      </c>
      <c r="J125" s="24" t="s">
        <v>11619</v>
      </c>
      <c r="K125" s="24" t="s">
        <v>11577</v>
      </c>
      <c r="L125" s="24" t="s">
        <v>11578</v>
      </c>
      <c r="M125" s="24" t="s">
        <v>11578</v>
      </c>
      <c r="N125" s="25" t="s">
        <v>544</v>
      </c>
      <c r="O125" s="24" t="s">
        <v>11679</v>
      </c>
      <c r="P125" s="155" t="s">
        <v>11579</v>
      </c>
      <c r="Q125" t="s">
        <v>11580</v>
      </c>
    </row>
    <row r="126" spans="2:17">
      <c r="B126" s="144" t="b">
        <f t="shared" si="2"/>
        <v>0</v>
      </c>
      <c r="C126" s="24" t="s">
        <v>11680</v>
      </c>
      <c r="D126" s="24" t="str">
        <f t="shared" si="3"/>
        <v/>
      </c>
      <c r="E126" s="24" t="s">
        <v>831</v>
      </c>
      <c r="F126" s="189" t="s">
        <v>410</v>
      </c>
      <c r="G126" s="189" t="s">
        <v>11462</v>
      </c>
      <c r="H126" s="24" t="s">
        <v>3956</v>
      </c>
      <c r="I126" s="24" t="s">
        <v>4656</v>
      </c>
      <c r="J126" s="24" t="s">
        <v>11619</v>
      </c>
      <c r="K126" s="24" t="s">
        <v>11577</v>
      </c>
      <c r="L126" s="24" t="s">
        <v>11578</v>
      </c>
      <c r="M126" s="24" t="s">
        <v>11578</v>
      </c>
      <c r="N126" s="25" t="s">
        <v>544</v>
      </c>
      <c r="O126" s="24" t="s">
        <v>11681</v>
      </c>
      <c r="P126" s="155" t="s">
        <v>11579</v>
      </c>
      <c r="Q126" t="s">
        <v>11580</v>
      </c>
    </row>
    <row r="127" spans="2:17">
      <c r="B127" s="144" t="b">
        <f t="shared" si="2"/>
        <v>0</v>
      </c>
      <c r="C127" s="24" t="s">
        <v>11682</v>
      </c>
      <c r="D127" s="24" t="str">
        <f t="shared" si="3"/>
        <v/>
      </c>
      <c r="E127" s="24" t="s">
        <v>1720</v>
      </c>
      <c r="F127" s="189" t="s">
        <v>401</v>
      </c>
      <c r="G127" s="189" t="s">
        <v>11462</v>
      </c>
      <c r="H127" s="24" t="s">
        <v>3956</v>
      </c>
      <c r="I127" s="24" t="s">
        <v>4656</v>
      </c>
      <c r="J127" s="24" t="s">
        <v>11619</v>
      </c>
      <c r="K127" s="24" t="s">
        <v>11577</v>
      </c>
      <c r="L127" s="24" t="s">
        <v>11578</v>
      </c>
      <c r="M127" s="24" t="s">
        <v>11578</v>
      </c>
      <c r="N127" s="25">
        <v>91848272</v>
      </c>
      <c r="O127" s="24" t="s">
        <v>11675</v>
      </c>
      <c r="P127" s="155" t="s">
        <v>11579</v>
      </c>
      <c r="Q127" t="s">
        <v>11580</v>
      </c>
    </row>
    <row r="128" spans="2:17">
      <c r="B128" s="144" t="b">
        <f t="shared" si="2"/>
        <v>0</v>
      </c>
      <c r="C128" s="24" t="s">
        <v>11683</v>
      </c>
      <c r="D128" s="24" t="str">
        <f t="shared" si="3"/>
        <v/>
      </c>
      <c r="E128" s="24" t="s">
        <v>1863</v>
      </c>
      <c r="F128" s="189" t="s">
        <v>401</v>
      </c>
      <c r="G128" s="189" t="s">
        <v>11462</v>
      </c>
      <c r="H128" s="24" t="s">
        <v>3956</v>
      </c>
      <c r="I128" s="24" t="s">
        <v>4656</v>
      </c>
      <c r="J128" s="24" t="s">
        <v>11619</v>
      </c>
      <c r="K128" s="24" t="s">
        <v>11577</v>
      </c>
      <c r="L128" s="24" t="s">
        <v>11578</v>
      </c>
      <c r="M128" s="24" t="s">
        <v>11578</v>
      </c>
      <c r="N128" s="25" t="s">
        <v>544</v>
      </c>
      <c r="O128" s="24" t="s">
        <v>11675</v>
      </c>
      <c r="P128" s="155" t="s">
        <v>11579</v>
      </c>
      <c r="Q128" t="s">
        <v>11580</v>
      </c>
    </row>
    <row r="129" spans="2:17">
      <c r="B129" s="144" t="b">
        <f t="shared" si="2"/>
        <v>0</v>
      </c>
      <c r="C129" s="24" t="s">
        <v>11684</v>
      </c>
      <c r="D129" s="24" t="str">
        <f t="shared" si="3"/>
        <v/>
      </c>
      <c r="E129" s="24" t="s">
        <v>4560</v>
      </c>
      <c r="F129" s="189" t="s">
        <v>432</v>
      </c>
      <c r="G129" s="189" t="s">
        <v>11462</v>
      </c>
      <c r="H129" s="24" t="s">
        <v>3956</v>
      </c>
      <c r="I129" s="24" t="s">
        <v>4656</v>
      </c>
      <c r="J129" s="24" t="s">
        <v>11619</v>
      </c>
      <c r="K129" s="24" t="s">
        <v>11577</v>
      </c>
      <c r="L129" s="24" t="s">
        <v>11578</v>
      </c>
      <c r="M129" s="24" t="s">
        <v>11578</v>
      </c>
      <c r="N129" s="25" t="s">
        <v>544</v>
      </c>
      <c r="O129" s="24" t="s">
        <v>11685</v>
      </c>
      <c r="P129" s="155" t="s">
        <v>11579</v>
      </c>
      <c r="Q129" t="s">
        <v>11580</v>
      </c>
    </row>
    <row r="130" spans="2:17">
      <c r="B130" s="144" t="b">
        <f t="shared" si="2"/>
        <v>0</v>
      </c>
      <c r="C130" s="24" t="s">
        <v>11686</v>
      </c>
      <c r="D130" s="24" t="str">
        <f t="shared" si="3"/>
        <v/>
      </c>
      <c r="E130" s="24" t="s">
        <v>1747</v>
      </c>
      <c r="F130" s="189" t="s">
        <v>401</v>
      </c>
      <c r="G130" s="189" t="s">
        <v>11462</v>
      </c>
      <c r="H130" s="24" t="s">
        <v>3956</v>
      </c>
      <c r="I130" s="24" t="s">
        <v>4656</v>
      </c>
      <c r="J130" s="24" t="s">
        <v>11619</v>
      </c>
      <c r="K130" s="24" t="s">
        <v>11577</v>
      </c>
      <c r="L130" s="24" t="s">
        <v>11578</v>
      </c>
      <c r="M130" s="24" t="s">
        <v>11578</v>
      </c>
      <c r="N130" s="25" t="s">
        <v>544</v>
      </c>
      <c r="O130" s="24" t="s">
        <v>11675</v>
      </c>
      <c r="P130" s="155" t="s">
        <v>11579</v>
      </c>
      <c r="Q130" t="s">
        <v>11580</v>
      </c>
    </row>
    <row r="131" spans="2:17">
      <c r="B131" s="144" t="b">
        <f t="shared" si="2"/>
        <v>0</v>
      </c>
      <c r="C131" s="24" t="s">
        <v>11687</v>
      </c>
      <c r="D131" s="24" t="str">
        <f t="shared" si="3"/>
        <v/>
      </c>
      <c r="E131" s="24" t="s">
        <v>1759</v>
      </c>
      <c r="F131" s="189" t="s">
        <v>443</v>
      </c>
      <c r="G131" s="189" t="s">
        <v>11462</v>
      </c>
      <c r="H131" s="24" t="s">
        <v>3956</v>
      </c>
      <c r="I131" s="24" t="s">
        <v>4656</v>
      </c>
      <c r="J131" s="24" t="s">
        <v>11619</v>
      </c>
      <c r="K131" s="24" t="s">
        <v>11577</v>
      </c>
      <c r="L131" s="24" t="s">
        <v>11578</v>
      </c>
      <c r="M131" s="24" t="s">
        <v>11578</v>
      </c>
      <c r="N131" s="25" t="s">
        <v>544</v>
      </c>
      <c r="O131" s="24" t="s">
        <v>11688</v>
      </c>
      <c r="P131" s="155" t="s">
        <v>11579</v>
      </c>
      <c r="Q131" t="s">
        <v>11580</v>
      </c>
    </row>
    <row r="132" spans="2:17">
      <c r="B132" s="144" t="b">
        <f t="shared" si="2"/>
        <v>0</v>
      </c>
      <c r="C132" s="24" t="s">
        <v>11689</v>
      </c>
      <c r="D132" s="24" t="str">
        <f t="shared" si="3"/>
        <v/>
      </c>
      <c r="E132" s="24" t="s">
        <v>963</v>
      </c>
      <c r="F132" s="189" t="s">
        <v>450</v>
      </c>
      <c r="G132" s="189" t="s">
        <v>11462</v>
      </c>
      <c r="H132" s="24" t="s">
        <v>3956</v>
      </c>
      <c r="I132" s="24" t="s">
        <v>4656</v>
      </c>
      <c r="J132" s="24" t="s">
        <v>11619</v>
      </c>
      <c r="K132" s="24" t="s">
        <v>11577</v>
      </c>
      <c r="L132" s="24" t="s">
        <v>11578</v>
      </c>
      <c r="M132" s="24" t="s">
        <v>11578</v>
      </c>
      <c r="N132" s="25" t="s">
        <v>544</v>
      </c>
      <c r="O132" s="24" t="s">
        <v>11690</v>
      </c>
      <c r="P132" s="155" t="s">
        <v>11579</v>
      </c>
      <c r="Q132" t="s">
        <v>11580</v>
      </c>
    </row>
    <row r="133" spans="2:17">
      <c r="B133" s="144" t="b">
        <f t="shared" si="2"/>
        <v>0</v>
      </c>
      <c r="C133" s="24" t="s">
        <v>11691</v>
      </c>
      <c r="D133" s="24" t="str">
        <f t="shared" si="3"/>
        <v/>
      </c>
      <c r="E133" s="24" t="s">
        <v>11517</v>
      </c>
      <c r="F133" s="189" t="s">
        <v>450</v>
      </c>
      <c r="G133" s="189" t="s">
        <v>11462</v>
      </c>
      <c r="H133" s="24" t="s">
        <v>3956</v>
      </c>
      <c r="I133" s="24" t="s">
        <v>4656</v>
      </c>
      <c r="J133" s="24" t="s">
        <v>11619</v>
      </c>
      <c r="K133" s="24" t="s">
        <v>11577</v>
      </c>
      <c r="L133" s="24" t="s">
        <v>11578</v>
      </c>
      <c r="M133" s="24" t="s">
        <v>11578</v>
      </c>
      <c r="N133" s="25" t="s">
        <v>544</v>
      </c>
      <c r="O133" s="24" t="s">
        <v>11692</v>
      </c>
      <c r="P133" s="155" t="s">
        <v>11579</v>
      </c>
      <c r="Q133" t="s">
        <v>11580</v>
      </c>
    </row>
    <row r="134" spans="2:17">
      <c r="B134" s="144" t="b">
        <f t="shared" si="2"/>
        <v>0</v>
      </c>
      <c r="C134" s="24" t="s">
        <v>11693</v>
      </c>
      <c r="D134" s="24" t="str">
        <f t="shared" si="3"/>
        <v/>
      </c>
      <c r="E134" s="24" t="s">
        <v>3972</v>
      </c>
      <c r="F134" s="189" t="s">
        <v>432</v>
      </c>
      <c r="G134" s="189" t="s">
        <v>11462</v>
      </c>
      <c r="H134" s="24" t="s">
        <v>3956</v>
      </c>
      <c r="I134" s="24" t="s">
        <v>4656</v>
      </c>
      <c r="J134" s="24" t="s">
        <v>11619</v>
      </c>
      <c r="K134" s="24" t="s">
        <v>11577</v>
      </c>
      <c r="L134" s="24" t="s">
        <v>11578</v>
      </c>
      <c r="M134" s="24" t="s">
        <v>11578</v>
      </c>
      <c r="N134" s="24">
        <v>91866728</v>
      </c>
      <c r="O134" s="24" t="s">
        <v>11694</v>
      </c>
      <c r="P134" s="155" t="s">
        <v>11579</v>
      </c>
      <c r="Q134" t="s">
        <v>11580</v>
      </c>
    </row>
    <row r="135" spans="2:17">
      <c r="B135" s="144" t="b">
        <f t="shared" si="2"/>
        <v>0</v>
      </c>
      <c r="C135" s="24" t="s">
        <v>11695</v>
      </c>
      <c r="D135" s="24" t="str">
        <f t="shared" si="3"/>
        <v/>
      </c>
      <c r="E135" s="24" t="s">
        <v>3996</v>
      </c>
      <c r="F135" s="189" t="s">
        <v>432</v>
      </c>
      <c r="G135" s="189" t="s">
        <v>11462</v>
      </c>
      <c r="H135" s="24" t="s">
        <v>3956</v>
      </c>
      <c r="I135" s="24" t="s">
        <v>4656</v>
      </c>
      <c r="J135" s="24" t="s">
        <v>11619</v>
      </c>
      <c r="K135" s="24" t="s">
        <v>11577</v>
      </c>
      <c r="L135" s="24" t="s">
        <v>11578</v>
      </c>
      <c r="M135" s="24" t="s">
        <v>11578</v>
      </c>
      <c r="N135" s="25" t="s">
        <v>544</v>
      </c>
      <c r="O135" s="24" t="s">
        <v>11696</v>
      </c>
      <c r="P135" s="155" t="s">
        <v>11579</v>
      </c>
      <c r="Q135" t="s">
        <v>11580</v>
      </c>
    </row>
    <row r="136" spans="2:17">
      <c r="B136" s="144" t="b">
        <f t="shared" ref="B136:B199" si="4">OR(K136="SlvMatl_None", K136 = "SlvMatl_Bronze")</f>
        <v>0</v>
      </c>
      <c r="C136" s="24" t="s">
        <v>11697</v>
      </c>
      <c r="D136" s="24" t="str">
        <f t="shared" ref="D136:D199" si="5">IF(B136 = TRUE,C136,"")</f>
        <v/>
      </c>
      <c r="E136" s="24" t="s">
        <v>4104</v>
      </c>
      <c r="F136" s="189" t="s">
        <v>332</v>
      </c>
      <c r="G136" s="189" t="s">
        <v>11462</v>
      </c>
      <c r="H136" s="24" t="s">
        <v>3956</v>
      </c>
      <c r="I136" s="24" t="s">
        <v>4656</v>
      </c>
      <c r="J136" s="24" t="s">
        <v>11524</v>
      </c>
      <c r="K136" s="24" t="s">
        <v>11698</v>
      </c>
      <c r="L136" s="24" t="s">
        <v>549</v>
      </c>
      <c r="M136" s="24" t="s">
        <v>549</v>
      </c>
      <c r="N136" s="25" t="s">
        <v>544</v>
      </c>
      <c r="O136" s="24" t="s">
        <v>11537</v>
      </c>
      <c r="P136" s="155" t="s">
        <v>552</v>
      </c>
      <c r="Q136" t="s">
        <v>11699</v>
      </c>
    </row>
    <row r="137" spans="2:17">
      <c r="B137" s="144" t="b">
        <f t="shared" si="4"/>
        <v>0</v>
      </c>
      <c r="C137" s="24" t="s">
        <v>11700</v>
      </c>
      <c r="D137" s="24" t="str">
        <f t="shared" si="5"/>
        <v/>
      </c>
      <c r="E137" s="24" t="s">
        <v>4035</v>
      </c>
      <c r="F137" s="189" t="s">
        <v>332</v>
      </c>
      <c r="G137" s="189" t="s">
        <v>11462</v>
      </c>
      <c r="H137" s="24" t="s">
        <v>3956</v>
      </c>
      <c r="I137" s="24" t="s">
        <v>4656</v>
      </c>
      <c r="J137" s="24" t="s">
        <v>11524</v>
      </c>
      <c r="K137" s="24" t="s">
        <v>11698</v>
      </c>
      <c r="L137" s="24" t="s">
        <v>549</v>
      </c>
      <c r="M137" s="24" t="s">
        <v>549</v>
      </c>
      <c r="N137" s="25" t="s">
        <v>544</v>
      </c>
      <c r="O137" s="24" t="s">
        <v>11537</v>
      </c>
      <c r="P137" s="155" t="s">
        <v>552</v>
      </c>
      <c r="Q137" t="s">
        <v>11699</v>
      </c>
    </row>
    <row r="138" spans="2:17">
      <c r="B138" s="144" t="b">
        <f t="shared" si="4"/>
        <v>0</v>
      </c>
      <c r="C138" s="24" t="s">
        <v>11701</v>
      </c>
      <c r="D138" s="24" t="str">
        <f t="shared" si="5"/>
        <v/>
      </c>
      <c r="E138" s="24" t="s">
        <v>4213</v>
      </c>
      <c r="F138" s="189" t="s">
        <v>332</v>
      </c>
      <c r="G138" s="189" t="s">
        <v>11462</v>
      </c>
      <c r="H138" s="24" t="s">
        <v>3956</v>
      </c>
      <c r="I138" s="24" t="s">
        <v>4656</v>
      </c>
      <c r="J138" s="24" t="s">
        <v>11524</v>
      </c>
      <c r="K138" s="24" t="s">
        <v>11698</v>
      </c>
      <c r="L138" s="24" t="s">
        <v>549</v>
      </c>
      <c r="M138" s="24" t="s">
        <v>549</v>
      </c>
      <c r="N138" s="25" t="s">
        <v>544</v>
      </c>
      <c r="O138" s="24" t="s">
        <v>11537</v>
      </c>
      <c r="P138" s="155" t="s">
        <v>552</v>
      </c>
      <c r="Q138" t="s">
        <v>11699</v>
      </c>
    </row>
    <row r="139" spans="2:17">
      <c r="B139" s="144" t="b">
        <f t="shared" si="4"/>
        <v>0</v>
      </c>
      <c r="C139" s="24" t="s">
        <v>11702</v>
      </c>
      <c r="D139" s="24" t="str">
        <f t="shared" si="5"/>
        <v/>
      </c>
      <c r="E139" s="24" t="s">
        <v>4213</v>
      </c>
      <c r="F139" s="189" t="s">
        <v>351</v>
      </c>
      <c r="G139" s="189" t="s">
        <v>11462</v>
      </c>
      <c r="H139" s="24" t="s">
        <v>3956</v>
      </c>
      <c r="I139" s="24" t="s">
        <v>4656</v>
      </c>
      <c r="J139" s="24" t="s">
        <v>11524</v>
      </c>
      <c r="K139" s="24" t="s">
        <v>11698</v>
      </c>
      <c r="L139" s="24" t="s">
        <v>549</v>
      </c>
      <c r="M139" s="24" t="s">
        <v>549</v>
      </c>
      <c r="N139" s="25" t="s">
        <v>544</v>
      </c>
      <c r="O139" s="24" t="s">
        <v>11703</v>
      </c>
      <c r="P139" s="155" t="s">
        <v>552</v>
      </c>
      <c r="Q139" t="s">
        <v>11699</v>
      </c>
    </row>
    <row r="140" spans="2:17">
      <c r="B140" s="144" t="b">
        <f t="shared" si="4"/>
        <v>0</v>
      </c>
      <c r="C140" s="24" t="s">
        <v>11704</v>
      </c>
      <c r="D140" s="24" t="str">
        <f t="shared" si="5"/>
        <v/>
      </c>
      <c r="E140" s="24" t="s">
        <v>614</v>
      </c>
      <c r="F140" s="189" t="s">
        <v>359</v>
      </c>
      <c r="G140" s="189" t="s">
        <v>11462</v>
      </c>
      <c r="H140" s="24" t="s">
        <v>3956</v>
      </c>
      <c r="I140" s="24" t="s">
        <v>4656</v>
      </c>
      <c r="J140" s="24" t="s">
        <v>11524</v>
      </c>
      <c r="K140" s="24" t="s">
        <v>11698</v>
      </c>
      <c r="L140" s="24" t="s">
        <v>549</v>
      </c>
      <c r="M140" s="24" t="s">
        <v>549</v>
      </c>
      <c r="N140" s="25" t="s">
        <v>544</v>
      </c>
      <c r="O140" s="24" t="s">
        <v>11705</v>
      </c>
      <c r="P140" s="155" t="s">
        <v>552</v>
      </c>
      <c r="Q140" t="s">
        <v>11699</v>
      </c>
    </row>
    <row r="141" spans="2:17">
      <c r="B141" s="144" t="b">
        <f t="shared" si="4"/>
        <v>0</v>
      </c>
      <c r="C141" s="24" t="s">
        <v>11706</v>
      </c>
      <c r="D141" s="24" t="str">
        <f t="shared" si="5"/>
        <v/>
      </c>
      <c r="E141" s="24" t="s">
        <v>1645</v>
      </c>
      <c r="F141" s="189" t="s">
        <v>359</v>
      </c>
      <c r="G141" s="189" t="s">
        <v>11462</v>
      </c>
      <c r="H141" s="24" t="s">
        <v>3956</v>
      </c>
      <c r="I141" s="24" t="s">
        <v>4656</v>
      </c>
      <c r="J141" s="24" t="s">
        <v>11524</v>
      </c>
      <c r="K141" s="24" t="s">
        <v>11698</v>
      </c>
      <c r="L141" s="24" t="s">
        <v>549</v>
      </c>
      <c r="M141" s="24" t="s">
        <v>549</v>
      </c>
      <c r="N141" s="25" t="s">
        <v>544</v>
      </c>
      <c r="O141" s="24" t="s">
        <v>11705</v>
      </c>
      <c r="P141" s="155" t="s">
        <v>552</v>
      </c>
      <c r="Q141" t="s">
        <v>11699</v>
      </c>
    </row>
    <row r="142" spans="2:17">
      <c r="B142" s="144" t="b">
        <f t="shared" si="4"/>
        <v>0</v>
      </c>
      <c r="C142" s="24" t="s">
        <v>11707</v>
      </c>
      <c r="D142" s="24" t="str">
        <f t="shared" si="5"/>
        <v/>
      </c>
      <c r="E142" s="24" t="s">
        <v>1653</v>
      </c>
      <c r="F142" s="189" t="s">
        <v>359</v>
      </c>
      <c r="G142" s="189" t="s">
        <v>11462</v>
      </c>
      <c r="H142" s="24" t="s">
        <v>3956</v>
      </c>
      <c r="I142" s="24" t="s">
        <v>4656</v>
      </c>
      <c r="J142" s="24" t="s">
        <v>11524</v>
      </c>
      <c r="K142" s="24" t="s">
        <v>11698</v>
      </c>
      <c r="L142" s="24" t="s">
        <v>549</v>
      </c>
      <c r="M142" s="24" t="s">
        <v>549</v>
      </c>
      <c r="N142" s="25" t="s">
        <v>544</v>
      </c>
      <c r="O142" s="24" t="s">
        <v>11705</v>
      </c>
      <c r="P142" s="155" t="s">
        <v>552</v>
      </c>
      <c r="Q142" t="s">
        <v>11699</v>
      </c>
    </row>
    <row r="143" spans="2:17">
      <c r="B143" s="144" t="b">
        <f t="shared" si="4"/>
        <v>0</v>
      </c>
      <c r="C143" s="24" t="s">
        <v>11708</v>
      </c>
      <c r="D143" s="24" t="str">
        <f t="shared" si="5"/>
        <v/>
      </c>
      <c r="E143" s="24" t="s">
        <v>677</v>
      </c>
      <c r="F143" s="189" t="s">
        <v>359</v>
      </c>
      <c r="G143" s="189" t="s">
        <v>11462</v>
      </c>
      <c r="H143" s="24" t="s">
        <v>3956</v>
      </c>
      <c r="I143" s="24" t="s">
        <v>4656</v>
      </c>
      <c r="J143" s="24" t="s">
        <v>11524</v>
      </c>
      <c r="K143" s="24" t="s">
        <v>11698</v>
      </c>
      <c r="L143" s="24" t="s">
        <v>549</v>
      </c>
      <c r="M143" s="24" t="s">
        <v>549</v>
      </c>
      <c r="N143" s="25" t="s">
        <v>544</v>
      </c>
      <c r="O143" s="24" t="s">
        <v>11705</v>
      </c>
      <c r="P143" s="155" t="s">
        <v>552</v>
      </c>
      <c r="Q143" t="s">
        <v>11699</v>
      </c>
    </row>
    <row r="144" spans="2:17">
      <c r="B144" s="144" t="b">
        <f t="shared" si="4"/>
        <v>0</v>
      </c>
      <c r="C144" s="24" t="s">
        <v>11709</v>
      </c>
      <c r="D144" s="24" t="str">
        <f t="shared" si="5"/>
        <v/>
      </c>
      <c r="E144" s="24" t="s">
        <v>1668</v>
      </c>
      <c r="F144" s="189" t="s">
        <v>359</v>
      </c>
      <c r="G144" s="189" t="s">
        <v>11462</v>
      </c>
      <c r="H144" s="24" t="s">
        <v>3956</v>
      </c>
      <c r="I144" s="24" t="s">
        <v>4656</v>
      </c>
      <c r="J144" s="24" t="s">
        <v>11524</v>
      </c>
      <c r="K144" s="24" t="s">
        <v>11698</v>
      </c>
      <c r="L144" s="24" t="s">
        <v>549</v>
      </c>
      <c r="M144" s="24" t="s">
        <v>549</v>
      </c>
      <c r="N144" s="25" t="s">
        <v>544</v>
      </c>
      <c r="O144" s="24" t="s">
        <v>11710</v>
      </c>
      <c r="P144" s="155" t="s">
        <v>552</v>
      </c>
      <c r="Q144" t="s">
        <v>11699</v>
      </c>
    </row>
    <row r="145" spans="2:17">
      <c r="B145" s="144" t="b">
        <f t="shared" si="4"/>
        <v>0</v>
      </c>
      <c r="C145" s="24" t="s">
        <v>11711</v>
      </c>
      <c r="D145" s="24" t="str">
        <f t="shared" si="5"/>
        <v/>
      </c>
      <c r="E145" s="24" t="s">
        <v>1676</v>
      </c>
      <c r="F145" s="189" t="s">
        <v>359</v>
      </c>
      <c r="G145" s="189" t="s">
        <v>11462</v>
      </c>
      <c r="H145" s="24" t="s">
        <v>3956</v>
      </c>
      <c r="I145" s="24" t="s">
        <v>4656</v>
      </c>
      <c r="J145" s="24" t="s">
        <v>11524</v>
      </c>
      <c r="K145" s="24" t="s">
        <v>11698</v>
      </c>
      <c r="L145" s="24" t="s">
        <v>549</v>
      </c>
      <c r="M145" s="24" t="s">
        <v>549</v>
      </c>
      <c r="N145" s="25" t="s">
        <v>544</v>
      </c>
      <c r="O145" s="24" t="s">
        <v>11710</v>
      </c>
      <c r="P145" s="155" t="s">
        <v>552</v>
      </c>
      <c r="Q145" t="s">
        <v>11699</v>
      </c>
    </row>
    <row r="146" spans="2:17">
      <c r="B146" s="144" t="b">
        <f t="shared" si="4"/>
        <v>0</v>
      </c>
      <c r="C146" s="24" t="s">
        <v>11712</v>
      </c>
      <c r="D146" s="24" t="str">
        <f t="shared" si="5"/>
        <v/>
      </c>
      <c r="E146" s="24" t="s">
        <v>743</v>
      </c>
      <c r="F146" s="189" t="s">
        <v>359</v>
      </c>
      <c r="G146" s="189" t="s">
        <v>11462</v>
      </c>
      <c r="H146" s="24" t="s">
        <v>3956</v>
      </c>
      <c r="I146" s="24" t="s">
        <v>4656</v>
      </c>
      <c r="J146" s="24" t="s">
        <v>11524</v>
      </c>
      <c r="K146" s="24" t="s">
        <v>11698</v>
      </c>
      <c r="L146" s="24" t="s">
        <v>549</v>
      </c>
      <c r="M146" s="24" t="s">
        <v>549</v>
      </c>
      <c r="N146" s="25" t="s">
        <v>544</v>
      </c>
      <c r="O146" s="24" t="s">
        <v>11705</v>
      </c>
      <c r="P146" s="155" t="s">
        <v>552</v>
      </c>
      <c r="Q146" t="s">
        <v>11699</v>
      </c>
    </row>
    <row r="147" spans="2:17">
      <c r="B147" s="144" t="b">
        <f t="shared" si="4"/>
        <v>0</v>
      </c>
      <c r="C147" s="24" t="s">
        <v>11713</v>
      </c>
      <c r="D147" s="24" t="str">
        <f t="shared" si="5"/>
        <v/>
      </c>
      <c r="E147" s="24" t="s">
        <v>1691</v>
      </c>
      <c r="F147" s="189" t="s">
        <v>359</v>
      </c>
      <c r="G147" s="189" t="s">
        <v>11462</v>
      </c>
      <c r="H147" s="24" t="s">
        <v>3956</v>
      </c>
      <c r="I147" s="24" t="s">
        <v>4656</v>
      </c>
      <c r="J147" s="24" t="s">
        <v>11524</v>
      </c>
      <c r="K147" s="24" t="s">
        <v>11698</v>
      </c>
      <c r="L147" s="24" t="s">
        <v>549</v>
      </c>
      <c r="M147" s="24" t="s">
        <v>549</v>
      </c>
      <c r="N147" s="25" t="s">
        <v>544</v>
      </c>
      <c r="O147" s="24" t="s">
        <v>11710</v>
      </c>
      <c r="P147" s="155" t="s">
        <v>552</v>
      </c>
      <c r="Q147" t="s">
        <v>11699</v>
      </c>
    </row>
    <row r="148" spans="2:17">
      <c r="B148" s="144" t="b">
        <f t="shared" si="4"/>
        <v>0</v>
      </c>
      <c r="C148" s="24" t="s">
        <v>11714</v>
      </c>
      <c r="D148" s="24" t="str">
        <f t="shared" si="5"/>
        <v/>
      </c>
      <c r="E148" s="24" t="s">
        <v>4459</v>
      </c>
      <c r="F148" s="189" t="s">
        <v>401</v>
      </c>
      <c r="G148" s="189" t="s">
        <v>11462</v>
      </c>
      <c r="H148" s="24" t="s">
        <v>3956</v>
      </c>
      <c r="I148" s="24" t="s">
        <v>4656</v>
      </c>
      <c r="J148" s="24" t="s">
        <v>11524</v>
      </c>
      <c r="K148" s="24" t="s">
        <v>11698</v>
      </c>
      <c r="L148" s="24" t="s">
        <v>549</v>
      </c>
      <c r="M148" s="24" t="s">
        <v>549</v>
      </c>
      <c r="N148" s="25" t="s">
        <v>544</v>
      </c>
      <c r="O148" s="24" t="s">
        <v>11715</v>
      </c>
      <c r="P148" s="155" t="s">
        <v>552</v>
      </c>
      <c r="Q148" t="s">
        <v>11699</v>
      </c>
    </row>
    <row r="149" spans="2:17">
      <c r="B149" s="144" t="b">
        <f t="shared" si="4"/>
        <v>0</v>
      </c>
      <c r="C149" s="24" t="s">
        <v>11716</v>
      </c>
      <c r="D149" s="24" t="str">
        <f t="shared" si="5"/>
        <v/>
      </c>
      <c r="E149" s="24" t="s">
        <v>1706</v>
      </c>
      <c r="F149" s="189" t="s">
        <v>401</v>
      </c>
      <c r="G149" s="189" t="s">
        <v>11462</v>
      </c>
      <c r="H149" s="24" t="s">
        <v>3956</v>
      </c>
      <c r="I149" s="24" t="s">
        <v>4656</v>
      </c>
      <c r="J149" s="24" t="s">
        <v>11524</v>
      </c>
      <c r="K149" s="24" t="s">
        <v>11698</v>
      </c>
      <c r="L149" s="24" t="s">
        <v>549</v>
      </c>
      <c r="M149" s="24" t="s">
        <v>549</v>
      </c>
      <c r="N149" s="25" t="s">
        <v>544</v>
      </c>
      <c r="O149" s="24" t="s">
        <v>11717</v>
      </c>
      <c r="P149" s="155" t="s">
        <v>552</v>
      </c>
      <c r="Q149" t="s">
        <v>11699</v>
      </c>
    </row>
    <row r="150" spans="2:17">
      <c r="B150" s="144" t="b">
        <f t="shared" si="4"/>
        <v>0</v>
      </c>
      <c r="C150" s="24" t="s">
        <v>11718</v>
      </c>
      <c r="D150" s="24" t="str">
        <f t="shared" si="5"/>
        <v/>
      </c>
      <c r="E150" s="24" t="s">
        <v>1706</v>
      </c>
      <c r="F150" s="189" t="s">
        <v>410</v>
      </c>
      <c r="G150" s="189" t="s">
        <v>11462</v>
      </c>
      <c r="H150" s="24" t="s">
        <v>3956</v>
      </c>
      <c r="I150" s="24" t="s">
        <v>4656</v>
      </c>
      <c r="J150" s="24" t="s">
        <v>11524</v>
      </c>
      <c r="K150" s="24" t="s">
        <v>11698</v>
      </c>
      <c r="L150" s="24" t="s">
        <v>549</v>
      </c>
      <c r="M150" s="24" t="s">
        <v>549</v>
      </c>
      <c r="N150" s="25" t="s">
        <v>544</v>
      </c>
      <c r="O150" s="24" t="s">
        <v>11719</v>
      </c>
      <c r="P150" s="155" t="s">
        <v>552</v>
      </c>
      <c r="Q150" t="s">
        <v>11699</v>
      </c>
    </row>
    <row r="151" spans="2:17">
      <c r="B151" s="144" t="b">
        <f t="shared" si="4"/>
        <v>0</v>
      </c>
      <c r="C151" s="24" t="s">
        <v>11720</v>
      </c>
      <c r="D151" s="24" t="str">
        <f t="shared" si="5"/>
        <v/>
      </c>
      <c r="E151" s="24" t="s">
        <v>831</v>
      </c>
      <c r="F151" s="189" t="s">
        <v>410</v>
      </c>
      <c r="G151" s="189" t="s">
        <v>11462</v>
      </c>
      <c r="H151" s="24" t="s">
        <v>3956</v>
      </c>
      <c r="I151" s="24" t="s">
        <v>4656</v>
      </c>
      <c r="J151" s="24" t="s">
        <v>11524</v>
      </c>
      <c r="K151" s="24" t="s">
        <v>11698</v>
      </c>
      <c r="L151" s="24" t="s">
        <v>549</v>
      </c>
      <c r="M151" s="24" t="s">
        <v>549</v>
      </c>
      <c r="N151" s="25" t="s">
        <v>544</v>
      </c>
      <c r="O151" s="24" t="s">
        <v>11721</v>
      </c>
      <c r="P151" s="155" t="s">
        <v>552</v>
      </c>
      <c r="Q151" t="s">
        <v>11699</v>
      </c>
    </row>
    <row r="152" spans="2:17">
      <c r="B152" s="144" t="b">
        <f t="shared" si="4"/>
        <v>0</v>
      </c>
      <c r="C152" s="24" t="s">
        <v>11722</v>
      </c>
      <c r="D152" s="24" t="str">
        <f t="shared" si="5"/>
        <v/>
      </c>
      <c r="E152" s="24" t="s">
        <v>1720</v>
      </c>
      <c r="F152" s="189" t="s">
        <v>401</v>
      </c>
      <c r="G152" s="189" t="s">
        <v>11462</v>
      </c>
      <c r="H152" s="24" t="s">
        <v>3956</v>
      </c>
      <c r="I152" s="24" t="s">
        <v>4656</v>
      </c>
      <c r="J152" s="24" t="s">
        <v>11524</v>
      </c>
      <c r="K152" s="24" t="s">
        <v>11698</v>
      </c>
      <c r="L152" s="24" t="s">
        <v>549</v>
      </c>
      <c r="M152" s="24" t="s">
        <v>549</v>
      </c>
      <c r="N152" s="25" t="s">
        <v>544</v>
      </c>
      <c r="O152" s="24" t="s">
        <v>11715</v>
      </c>
      <c r="P152" s="155" t="s">
        <v>552</v>
      </c>
      <c r="Q152" t="s">
        <v>11699</v>
      </c>
    </row>
    <row r="153" spans="2:17">
      <c r="B153" s="144" t="b">
        <f t="shared" si="4"/>
        <v>0</v>
      </c>
      <c r="C153" s="24" t="s">
        <v>11723</v>
      </c>
      <c r="D153" s="24" t="str">
        <f t="shared" si="5"/>
        <v/>
      </c>
      <c r="E153" s="24" t="s">
        <v>1863</v>
      </c>
      <c r="F153" s="189" t="s">
        <v>401</v>
      </c>
      <c r="G153" s="189" t="s">
        <v>11462</v>
      </c>
      <c r="H153" s="24" t="s">
        <v>3956</v>
      </c>
      <c r="I153" s="24" t="s">
        <v>4656</v>
      </c>
      <c r="J153" s="24" t="s">
        <v>11524</v>
      </c>
      <c r="K153" s="24" t="s">
        <v>11698</v>
      </c>
      <c r="L153" s="24" t="s">
        <v>549</v>
      </c>
      <c r="M153" s="24" t="s">
        <v>549</v>
      </c>
      <c r="N153" s="25" t="s">
        <v>544</v>
      </c>
      <c r="O153" s="24" t="s">
        <v>11715</v>
      </c>
      <c r="P153" s="155" t="s">
        <v>552</v>
      </c>
      <c r="Q153" t="s">
        <v>11699</v>
      </c>
    </row>
    <row r="154" spans="2:17">
      <c r="B154" s="144" t="b">
        <f t="shared" si="4"/>
        <v>0</v>
      </c>
      <c r="C154" s="24" t="s">
        <v>11724</v>
      </c>
      <c r="D154" s="24" t="str">
        <f t="shared" si="5"/>
        <v/>
      </c>
      <c r="E154" s="24" t="s">
        <v>4560</v>
      </c>
      <c r="F154" s="189" t="s">
        <v>432</v>
      </c>
      <c r="G154" s="189" t="s">
        <v>11462</v>
      </c>
      <c r="H154" s="24" t="s">
        <v>3956</v>
      </c>
      <c r="I154" s="24" t="s">
        <v>4656</v>
      </c>
      <c r="J154" s="24" t="s">
        <v>11524</v>
      </c>
      <c r="K154" s="24" t="s">
        <v>11698</v>
      </c>
      <c r="L154" s="24" t="s">
        <v>549</v>
      </c>
      <c r="M154" s="24" t="s">
        <v>549</v>
      </c>
      <c r="N154" s="25" t="s">
        <v>544</v>
      </c>
      <c r="O154" s="24" t="s">
        <v>11725</v>
      </c>
      <c r="P154" s="155" t="s">
        <v>552</v>
      </c>
      <c r="Q154" t="s">
        <v>11699</v>
      </c>
    </row>
    <row r="155" spans="2:17">
      <c r="B155" s="144" t="b">
        <f t="shared" si="4"/>
        <v>0</v>
      </c>
      <c r="C155" s="24" t="s">
        <v>11726</v>
      </c>
      <c r="D155" s="24" t="str">
        <f t="shared" si="5"/>
        <v/>
      </c>
      <c r="E155" s="24" t="s">
        <v>1747</v>
      </c>
      <c r="F155" s="189" t="s">
        <v>401</v>
      </c>
      <c r="G155" s="189" t="s">
        <v>11462</v>
      </c>
      <c r="H155" s="24" t="s">
        <v>3956</v>
      </c>
      <c r="I155" s="24" t="s">
        <v>4656</v>
      </c>
      <c r="J155" s="24" t="s">
        <v>11524</v>
      </c>
      <c r="K155" s="24" t="s">
        <v>11698</v>
      </c>
      <c r="L155" s="24" t="s">
        <v>549</v>
      </c>
      <c r="M155" s="24" t="s">
        <v>549</v>
      </c>
      <c r="N155" s="25" t="s">
        <v>544</v>
      </c>
      <c r="O155" s="24" t="s">
        <v>11715</v>
      </c>
      <c r="P155" s="155" t="s">
        <v>552</v>
      </c>
      <c r="Q155" t="s">
        <v>11699</v>
      </c>
    </row>
    <row r="156" spans="2:17">
      <c r="B156" s="144" t="b">
        <f t="shared" si="4"/>
        <v>0</v>
      </c>
      <c r="C156" s="24" t="s">
        <v>11727</v>
      </c>
      <c r="D156" s="24" t="str">
        <f t="shared" si="5"/>
        <v/>
      </c>
      <c r="E156" s="24" t="s">
        <v>1759</v>
      </c>
      <c r="F156" s="189" t="s">
        <v>443</v>
      </c>
      <c r="G156" s="189" t="s">
        <v>11462</v>
      </c>
      <c r="H156" s="24" t="s">
        <v>3956</v>
      </c>
      <c r="I156" s="24" t="s">
        <v>4656</v>
      </c>
      <c r="J156" s="24" t="s">
        <v>11524</v>
      </c>
      <c r="K156" s="24" t="s">
        <v>11698</v>
      </c>
      <c r="L156" s="24" t="s">
        <v>549</v>
      </c>
      <c r="M156" s="24" t="s">
        <v>549</v>
      </c>
      <c r="N156" s="25" t="s">
        <v>544</v>
      </c>
      <c r="O156" s="24" t="s">
        <v>11728</v>
      </c>
      <c r="P156" s="155" t="s">
        <v>552</v>
      </c>
      <c r="Q156" t="s">
        <v>11699</v>
      </c>
    </row>
    <row r="157" spans="2:17">
      <c r="B157" s="144" t="b">
        <f t="shared" si="4"/>
        <v>0</v>
      </c>
      <c r="C157" s="24" t="s">
        <v>11729</v>
      </c>
      <c r="D157" s="24" t="str">
        <f t="shared" si="5"/>
        <v/>
      </c>
      <c r="E157" s="24" t="s">
        <v>963</v>
      </c>
      <c r="F157" s="189" t="s">
        <v>450</v>
      </c>
      <c r="G157" s="189" t="s">
        <v>11462</v>
      </c>
      <c r="H157" s="24" t="s">
        <v>3956</v>
      </c>
      <c r="I157" s="24" t="s">
        <v>4656</v>
      </c>
      <c r="J157" s="24" t="s">
        <v>11524</v>
      </c>
      <c r="K157" s="24" t="s">
        <v>11698</v>
      </c>
      <c r="L157" s="24" t="s">
        <v>549</v>
      </c>
      <c r="M157" s="24" t="s">
        <v>549</v>
      </c>
      <c r="N157" s="25" t="s">
        <v>544</v>
      </c>
      <c r="O157" s="24" t="s">
        <v>11730</v>
      </c>
      <c r="P157" s="155" t="s">
        <v>552</v>
      </c>
      <c r="Q157" t="s">
        <v>11699</v>
      </c>
    </row>
    <row r="158" spans="2:17">
      <c r="B158" s="144" t="b">
        <f t="shared" si="4"/>
        <v>0</v>
      </c>
      <c r="C158" s="24" t="s">
        <v>11731</v>
      </c>
      <c r="D158" s="24" t="str">
        <f t="shared" si="5"/>
        <v/>
      </c>
      <c r="E158" s="24" t="s">
        <v>11517</v>
      </c>
      <c r="F158" s="189" t="s">
        <v>450</v>
      </c>
      <c r="G158" s="189" t="s">
        <v>11462</v>
      </c>
      <c r="H158" s="24" t="s">
        <v>3956</v>
      </c>
      <c r="I158" s="24" t="s">
        <v>4656</v>
      </c>
      <c r="J158" s="24" t="s">
        <v>11524</v>
      </c>
      <c r="K158" s="24" t="s">
        <v>11698</v>
      </c>
      <c r="L158" s="24" t="s">
        <v>549</v>
      </c>
      <c r="M158" s="24" t="s">
        <v>549</v>
      </c>
      <c r="N158" s="25" t="s">
        <v>544</v>
      </c>
      <c r="O158" s="24" t="s">
        <v>11732</v>
      </c>
      <c r="P158" s="155" t="s">
        <v>552</v>
      </c>
      <c r="Q158" t="s">
        <v>11699</v>
      </c>
    </row>
    <row r="159" spans="2:17">
      <c r="B159" s="144" t="b">
        <f t="shared" si="4"/>
        <v>0</v>
      </c>
      <c r="C159" s="24" t="s">
        <v>11733</v>
      </c>
      <c r="D159" s="24" t="str">
        <f t="shared" si="5"/>
        <v/>
      </c>
      <c r="E159" s="24" t="s">
        <v>3972</v>
      </c>
      <c r="F159" s="189" t="s">
        <v>432</v>
      </c>
      <c r="G159" s="189" t="s">
        <v>11462</v>
      </c>
      <c r="H159" s="24" t="s">
        <v>3956</v>
      </c>
      <c r="I159" s="24" t="s">
        <v>4656</v>
      </c>
      <c r="J159" s="24" t="s">
        <v>11524</v>
      </c>
      <c r="K159" s="24" t="s">
        <v>11698</v>
      </c>
      <c r="L159" s="24" t="s">
        <v>549</v>
      </c>
      <c r="M159" s="24" t="s">
        <v>549</v>
      </c>
      <c r="N159" s="25" t="s">
        <v>544</v>
      </c>
      <c r="O159" s="24" t="s">
        <v>11734</v>
      </c>
      <c r="P159" s="155" t="s">
        <v>552</v>
      </c>
      <c r="Q159" t="s">
        <v>11699</v>
      </c>
    </row>
    <row r="160" spans="2:17">
      <c r="B160" s="144" t="b">
        <f t="shared" si="4"/>
        <v>0</v>
      </c>
      <c r="C160" s="24" t="s">
        <v>11735</v>
      </c>
      <c r="D160" s="24" t="str">
        <f t="shared" si="5"/>
        <v/>
      </c>
      <c r="E160" s="24" t="s">
        <v>3996</v>
      </c>
      <c r="F160" s="189" t="s">
        <v>432</v>
      </c>
      <c r="G160" s="189" t="s">
        <v>11462</v>
      </c>
      <c r="H160" s="24" t="s">
        <v>3956</v>
      </c>
      <c r="I160" s="24" t="s">
        <v>4656</v>
      </c>
      <c r="J160" s="24" t="s">
        <v>11524</v>
      </c>
      <c r="K160" s="24" t="s">
        <v>11698</v>
      </c>
      <c r="L160" s="24" t="s">
        <v>549</v>
      </c>
      <c r="M160" s="24" t="s">
        <v>549</v>
      </c>
      <c r="N160" s="25" t="s">
        <v>544</v>
      </c>
      <c r="O160" s="24" t="s">
        <v>11736</v>
      </c>
      <c r="P160" s="155" t="s">
        <v>552</v>
      </c>
      <c r="Q160" t="s">
        <v>11699</v>
      </c>
    </row>
    <row r="161" spans="2:18">
      <c r="B161" s="144" t="b">
        <f t="shared" si="4"/>
        <v>1</v>
      </c>
      <c r="C161" s="24" t="s">
        <v>11737</v>
      </c>
      <c r="D161" s="24" t="str">
        <f t="shared" si="5"/>
        <v>ConTab_BOM_KP_Sleeves0725</v>
      </c>
      <c r="E161" s="24" t="s">
        <v>4262</v>
      </c>
      <c r="F161" s="189" t="s">
        <v>351</v>
      </c>
      <c r="G161" s="189" t="s">
        <v>11738</v>
      </c>
      <c r="H161" s="24" t="s">
        <v>3956</v>
      </c>
      <c r="I161" s="24" t="s">
        <v>4656</v>
      </c>
      <c r="J161" s="24" t="s">
        <v>11619</v>
      </c>
      <c r="K161" s="24" t="s">
        <v>11535</v>
      </c>
      <c r="L161" s="24" t="s">
        <v>11536</v>
      </c>
      <c r="M161" s="24" t="s">
        <v>11739</v>
      </c>
      <c r="N161" s="155" t="s">
        <v>544</v>
      </c>
      <c r="O161" s="24" t="s">
        <v>11740</v>
      </c>
      <c r="P161" s="155" t="s">
        <v>539</v>
      </c>
      <c r="Q161" t="s">
        <v>11538</v>
      </c>
      <c r="R161"/>
    </row>
    <row r="162" spans="2:18">
      <c r="B162" s="144" t="b">
        <f t="shared" si="4"/>
        <v>0</v>
      </c>
      <c r="C162" s="24" t="s">
        <v>11741</v>
      </c>
      <c r="D162" s="24" t="str">
        <f t="shared" si="5"/>
        <v/>
      </c>
      <c r="E162" s="24" t="s">
        <v>4262</v>
      </c>
      <c r="F162" s="189" t="s">
        <v>351</v>
      </c>
      <c r="G162" s="189" t="s">
        <v>11738</v>
      </c>
      <c r="H162" s="24" t="s">
        <v>3956</v>
      </c>
      <c r="I162" s="24" t="s">
        <v>4656</v>
      </c>
      <c r="J162" s="24" t="s">
        <v>11619</v>
      </c>
      <c r="K162" s="24" t="s">
        <v>11577</v>
      </c>
      <c r="L162" s="24" t="s">
        <v>11742</v>
      </c>
      <c r="M162" s="24" t="s">
        <v>11739</v>
      </c>
      <c r="N162" s="155" t="s">
        <v>544</v>
      </c>
      <c r="O162" s="24" t="s">
        <v>11743</v>
      </c>
      <c r="P162" s="155" t="s">
        <v>11579</v>
      </c>
      <c r="Q162" t="s">
        <v>11580</v>
      </c>
      <c r="R162"/>
    </row>
    <row r="163" spans="2:18">
      <c r="B163" s="144" t="b">
        <f t="shared" si="4"/>
        <v>0</v>
      </c>
      <c r="C163" s="24" t="s">
        <v>11744</v>
      </c>
      <c r="D163" s="24" t="str">
        <f t="shared" si="5"/>
        <v/>
      </c>
      <c r="E163" s="24" t="s">
        <v>4262</v>
      </c>
      <c r="F163" s="189" t="s">
        <v>351</v>
      </c>
      <c r="G163" s="189" t="s">
        <v>11738</v>
      </c>
      <c r="H163" s="24" t="s">
        <v>3956</v>
      </c>
      <c r="I163" s="24" t="s">
        <v>4656</v>
      </c>
      <c r="J163" s="24" t="s">
        <v>11619</v>
      </c>
      <c r="K163" s="24" t="s">
        <v>11698</v>
      </c>
      <c r="L163" s="24" t="s">
        <v>549</v>
      </c>
      <c r="M163" s="24" t="s">
        <v>11739</v>
      </c>
      <c r="N163" s="155" t="s">
        <v>544</v>
      </c>
      <c r="O163" s="24" t="s">
        <v>11745</v>
      </c>
      <c r="P163" s="155" t="s">
        <v>552</v>
      </c>
      <c r="Q163" t="s">
        <v>11699</v>
      </c>
      <c r="R163"/>
    </row>
    <row r="164" spans="2:18">
      <c r="B164" s="144" t="b">
        <f t="shared" si="4"/>
        <v>1</v>
      </c>
      <c r="C164" s="24" t="s">
        <v>11746</v>
      </c>
      <c r="D164" s="24" t="str">
        <f t="shared" si="5"/>
        <v>ConTab_BOM_KP_Sleeves0732</v>
      </c>
      <c r="E164" s="24" t="s">
        <v>4262</v>
      </c>
      <c r="F164" s="189" t="s">
        <v>351</v>
      </c>
      <c r="G164" s="189" t="s">
        <v>11747</v>
      </c>
      <c r="H164" s="24" t="s">
        <v>3956</v>
      </c>
      <c r="I164" s="24" t="s">
        <v>4656</v>
      </c>
      <c r="J164" s="24" t="s">
        <v>11619</v>
      </c>
      <c r="K164" s="24" t="s">
        <v>11535</v>
      </c>
      <c r="L164" s="24" t="s">
        <v>11536</v>
      </c>
      <c r="M164" s="24" t="s">
        <v>11739</v>
      </c>
      <c r="N164" s="155" t="s">
        <v>544</v>
      </c>
      <c r="O164" s="24" t="s">
        <v>11748</v>
      </c>
      <c r="P164" s="155" t="s">
        <v>539</v>
      </c>
      <c r="Q164" t="s">
        <v>11538</v>
      </c>
      <c r="R164"/>
    </row>
    <row r="165" spans="2:18">
      <c r="B165" s="144" t="b">
        <f t="shared" si="4"/>
        <v>0</v>
      </c>
      <c r="C165" s="24" t="s">
        <v>11749</v>
      </c>
      <c r="D165" s="24" t="str">
        <f t="shared" si="5"/>
        <v/>
      </c>
      <c r="E165" s="24" t="s">
        <v>4262</v>
      </c>
      <c r="F165" s="189" t="s">
        <v>351</v>
      </c>
      <c r="G165" s="189" t="s">
        <v>11747</v>
      </c>
      <c r="H165" s="24" t="s">
        <v>3956</v>
      </c>
      <c r="I165" s="24" t="s">
        <v>4656</v>
      </c>
      <c r="J165" s="24" t="s">
        <v>11619</v>
      </c>
      <c r="K165" s="24" t="s">
        <v>11577</v>
      </c>
      <c r="L165" s="24" t="s">
        <v>11742</v>
      </c>
      <c r="M165" s="24" t="s">
        <v>11739</v>
      </c>
      <c r="N165" s="155" t="s">
        <v>544</v>
      </c>
      <c r="O165" s="24" t="s">
        <v>11750</v>
      </c>
      <c r="P165" s="155" t="s">
        <v>11751</v>
      </c>
      <c r="Q165" t="s">
        <v>11580</v>
      </c>
      <c r="R165"/>
    </row>
    <row r="166" spans="2:18">
      <c r="B166" s="144" t="b">
        <f t="shared" si="4"/>
        <v>0</v>
      </c>
      <c r="C166" s="24" t="s">
        <v>11752</v>
      </c>
      <c r="D166" s="24" t="str">
        <f t="shared" si="5"/>
        <v/>
      </c>
      <c r="E166" s="24" t="s">
        <v>4262</v>
      </c>
      <c r="F166" s="189" t="s">
        <v>351</v>
      </c>
      <c r="G166" s="189" t="s">
        <v>11747</v>
      </c>
      <c r="H166" s="24" t="s">
        <v>3956</v>
      </c>
      <c r="I166" s="24" t="s">
        <v>4656</v>
      </c>
      <c r="J166" s="24" t="s">
        <v>11619</v>
      </c>
      <c r="K166" s="24" t="s">
        <v>11698</v>
      </c>
      <c r="L166" s="24" t="s">
        <v>549</v>
      </c>
      <c r="M166" s="24" t="s">
        <v>11739</v>
      </c>
      <c r="N166" s="155" t="s">
        <v>544</v>
      </c>
      <c r="O166" s="24" t="s">
        <v>11753</v>
      </c>
      <c r="P166" s="155" t="s">
        <v>552</v>
      </c>
      <c r="Q166" t="s">
        <v>11699</v>
      </c>
      <c r="R166"/>
    </row>
    <row r="167" spans="2:18">
      <c r="B167" s="144" t="b">
        <f t="shared" si="4"/>
        <v>1</v>
      </c>
      <c r="C167" s="24" t="s">
        <v>11754</v>
      </c>
      <c r="D167" s="24" t="str">
        <f t="shared" si="5"/>
        <v>ConTab_BOM_KP_Sleeves0739</v>
      </c>
      <c r="E167" s="24" t="s">
        <v>4262</v>
      </c>
      <c r="F167" s="189" t="s">
        <v>351</v>
      </c>
      <c r="G167" s="189" t="s">
        <v>11738</v>
      </c>
      <c r="H167" s="24" t="s">
        <v>3956</v>
      </c>
      <c r="I167" s="24" t="s">
        <v>4656</v>
      </c>
      <c r="J167" s="24" t="s">
        <v>11524</v>
      </c>
      <c r="K167" s="24" t="s">
        <v>11535</v>
      </c>
      <c r="L167" s="24" t="s">
        <v>11536</v>
      </c>
      <c r="M167" s="24" t="s">
        <v>11739</v>
      </c>
      <c r="N167" s="24">
        <v>96699020</v>
      </c>
      <c r="O167" s="24" t="s">
        <v>11755</v>
      </c>
      <c r="P167" s="155" t="s">
        <v>539</v>
      </c>
      <c r="Q167" t="s">
        <v>11538</v>
      </c>
      <c r="R167"/>
    </row>
    <row r="168" spans="2:18">
      <c r="B168" s="144" t="b">
        <f t="shared" si="4"/>
        <v>0</v>
      </c>
      <c r="C168" s="24" t="s">
        <v>11756</v>
      </c>
      <c r="D168" s="24" t="str">
        <f t="shared" si="5"/>
        <v/>
      </c>
      <c r="E168" s="24" t="s">
        <v>4262</v>
      </c>
      <c r="F168" s="189" t="s">
        <v>351</v>
      </c>
      <c r="G168" s="189" t="s">
        <v>11738</v>
      </c>
      <c r="H168" s="24" t="s">
        <v>3956</v>
      </c>
      <c r="I168" s="24" t="s">
        <v>4656</v>
      </c>
      <c r="J168" s="24" t="s">
        <v>11524</v>
      </c>
      <c r="K168" s="24" t="s">
        <v>11577</v>
      </c>
      <c r="L168" s="24" t="s">
        <v>11742</v>
      </c>
      <c r="M168" s="24" t="s">
        <v>11739</v>
      </c>
      <c r="N168" s="155" t="s">
        <v>544</v>
      </c>
      <c r="O168" s="24" t="s">
        <v>11757</v>
      </c>
      <c r="P168" s="155" t="s">
        <v>11751</v>
      </c>
      <c r="Q168" t="s">
        <v>11580</v>
      </c>
      <c r="R168"/>
    </row>
    <row r="169" spans="2:18">
      <c r="B169" s="144" t="b">
        <f t="shared" si="4"/>
        <v>0</v>
      </c>
      <c r="C169" s="24" t="s">
        <v>11758</v>
      </c>
      <c r="D169" s="24" t="str">
        <f t="shared" si="5"/>
        <v/>
      </c>
      <c r="E169" s="24" t="s">
        <v>4262</v>
      </c>
      <c r="F169" s="189" t="s">
        <v>351</v>
      </c>
      <c r="G169" s="189" t="s">
        <v>11738</v>
      </c>
      <c r="H169" s="24" t="s">
        <v>3956</v>
      </c>
      <c r="I169" s="24" t="s">
        <v>4656</v>
      </c>
      <c r="J169" s="24" t="s">
        <v>11524</v>
      </c>
      <c r="K169" s="24" t="s">
        <v>11698</v>
      </c>
      <c r="L169" s="24" t="s">
        <v>549</v>
      </c>
      <c r="M169" s="24" t="s">
        <v>11739</v>
      </c>
      <c r="N169" s="155" t="s">
        <v>544</v>
      </c>
      <c r="O169" s="24" t="s">
        <v>11759</v>
      </c>
      <c r="P169" s="155" t="s">
        <v>552</v>
      </c>
      <c r="Q169" t="s">
        <v>11699</v>
      </c>
      <c r="R169"/>
    </row>
    <row r="170" spans="2:18">
      <c r="B170" s="144" t="b">
        <f t="shared" si="4"/>
        <v>1</v>
      </c>
      <c r="C170" s="24" t="s">
        <v>11760</v>
      </c>
      <c r="D170" s="24" t="str">
        <f t="shared" si="5"/>
        <v>ConTab_BOM_KP_Sleeves0746</v>
      </c>
      <c r="E170" s="24" t="s">
        <v>4262</v>
      </c>
      <c r="F170" s="189" t="s">
        <v>351</v>
      </c>
      <c r="G170" s="189" t="s">
        <v>11747</v>
      </c>
      <c r="H170" s="24" t="s">
        <v>3956</v>
      </c>
      <c r="I170" s="24" t="s">
        <v>4656</v>
      </c>
      <c r="J170" s="24" t="s">
        <v>11524</v>
      </c>
      <c r="K170" s="24" t="s">
        <v>11535</v>
      </c>
      <c r="L170" s="24" t="s">
        <v>11536</v>
      </c>
      <c r="M170" s="24" t="s">
        <v>11739</v>
      </c>
      <c r="N170" s="24">
        <v>96699024</v>
      </c>
      <c r="O170" s="24" t="s">
        <v>11761</v>
      </c>
      <c r="P170" s="155" t="s">
        <v>539</v>
      </c>
      <c r="Q170" t="s">
        <v>11538</v>
      </c>
      <c r="R170"/>
    </row>
    <row r="171" spans="2:18">
      <c r="B171" s="144" t="b">
        <f t="shared" si="4"/>
        <v>0</v>
      </c>
      <c r="C171" s="24" t="s">
        <v>11762</v>
      </c>
      <c r="D171" s="24" t="str">
        <f t="shared" si="5"/>
        <v/>
      </c>
      <c r="E171" s="24" t="s">
        <v>4262</v>
      </c>
      <c r="F171" s="189" t="s">
        <v>351</v>
      </c>
      <c r="G171" s="189" t="s">
        <v>11747</v>
      </c>
      <c r="H171" s="24" t="s">
        <v>3956</v>
      </c>
      <c r="I171" s="24" t="s">
        <v>4656</v>
      </c>
      <c r="J171" s="24" t="s">
        <v>11524</v>
      </c>
      <c r="K171" s="24" t="s">
        <v>11577</v>
      </c>
      <c r="L171" s="24" t="s">
        <v>11742</v>
      </c>
      <c r="M171" s="24" t="s">
        <v>11739</v>
      </c>
      <c r="N171" s="155" t="s">
        <v>544</v>
      </c>
      <c r="O171" s="24" t="s">
        <v>11763</v>
      </c>
      <c r="P171" s="155" t="s">
        <v>11751</v>
      </c>
      <c r="Q171" t="s">
        <v>11580</v>
      </c>
      <c r="R171"/>
    </row>
    <row r="172" spans="2:18">
      <c r="B172" s="144" t="b">
        <f t="shared" si="4"/>
        <v>0</v>
      </c>
      <c r="C172" s="24" t="s">
        <v>11764</v>
      </c>
      <c r="D172" s="24" t="str">
        <f t="shared" si="5"/>
        <v/>
      </c>
      <c r="E172" s="24" t="s">
        <v>4262</v>
      </c>
      <c r="F172" s="189" t="s">
        <v>351</v>
      </c>
      <c r="G172" s="189" t="s">
        <v>11747</v>
      </c>
      <c r="H172" s="24" t="s">
        <v>3956</v>
      </c>
      <c r="I172" s="24" t="s">
        <v>4656</v>
      </c>
      <c r="J172" s="24" t="s">
        <v>11524</v>
      </c>
      <c r="K172" s="24" t="s">
        <v>11698</v>
      </c>
      <c r="L172" s="24" t="s">
        <v>549</v>
      </c>
      <c r="M172" s="24" t="s">
        <v>11739</v>
      </c>
      <c r="N172" s="155" t="s">
        <v>544</v>
      </c>
      <c r="O172" s="24" t="s">
        <v>11765</v>
      </c>
      <c r="P172" s="155" t="s">
        <v>552</v>
      </c>
      <c r="Q172" t="s">
        <v>11699</v>
      </c>
      <c r="R172"/>
    </row>
    <row r="173" spans="2:18" ht="13.5" customHeight="1">
      <c r="B173" s="144" t="b">
        <f t="shared" si="4"/>
        <v>1</v>
      </c>
      <c r="C173" s="24" t="s">
        <v>11766</v>
      </c>
      <c r="D173" s="24" t="str">
        <f t="shared" si="5"/>
        <v>ConTab_BOM_KP_Sleeves0753</v>
      </c>
      <c r="E173" s="24" t="s">
        <v>4185</v>
      </c>
      <c r="F173" s="25">
        <v>4</v>
      </c>
      <c r="G173" s="24" t="s">
        <v>11738</v>
      </c>
      <c r="H173" s="24" t="s">
        <v>3956</v>
      </c>
      <c r="I173" s="24" t="s">
        <v>4656</v>
      </c>
      <c r="J173" s="24" t="s">
        <v>11619</v>
      </c>
      <c r="K173" s="24" t="s">
        <v>11535</v>
      </c>
      <c r="L173" s="24" t="s">
        <v>11536</v>
      </c>
      <c r="M173" s="24" t="s">
        <v>11739</v>
      </c>
      <c r="N173" s="155">
        <v>98833038</v>
      </c>
      <c r="O173" s="24" t="s">
        <v>11626</v>
      </c>
      <c r="P173" s="155" t="s">
        <v>539</v>
      </c>
      <c r="Q173" t="s">
        <v>11538</v>
      </c>
      <c r="R173"/>
    </row>
    <row r="174" spans="2:18" ht="13.5" customHeight="1">
      <c r="B174" s="144" t="b">
        <f t="shared" si="4"/>
        <v>1</v>
      </c>
      <c r="C174" s="24" t="s">
        <v>11767</v>
      </c>
      <c r="D174" s="24" t="str">
        <f t="shared" si="5"/>
        <v>ConTab_BOM_KP_Sleeves0754</v>
      </c>
      <c r="E174" s="24" t="s">
        <v>4291</v>
      </c>
      <c r="F174" s="25">
        <v>4</v>
      </c>
      <c r="G174" s="24" t="s">
        <v>11738</v>
      </c>
      <c r="H174" s="24" t="s">
        <v>3956</v>
      </c>
      <c r="I174" s="24" t="s">
        <v>4656</v>
      </c>
      <c r="J174" s="24" t="s">
        <v>11619</v>
      </c>
      <c r="K174" s="24" t="s">
        <v>11535</v>
      </c>
      <c r="L174" s="24" t="s">
        <v>11536</v>
      </c>
      <c r="M174" s="24" t="s">
        <v>11739</v>
      </c>
      <c r="N174" s="155">
        <v>98833038</v>
      </c>
      <c r="O174" s="24" t="s">
        <v>11626</v>
      </c>
      <c r="P174" s="155" t="s">
        <v>539</v>
      </c>
      <c r="Q174" t="s">
        <v>11538</v>
      </c>
      <c r="R174"/>
    </row>
    <row r="175" spans="2:18" ht="13.5" customHeight="1">
      <c r="B175" s="144" t="b">
        <f t="shared" si="4"/>
        <v>1</v>
      </c>
      <c r="C175" s="24" t="s">
        <v>11768</v>
      </c>
      <c r="D175" s="24" t="str">
        <f t="shared" si="5"/>
        <v>ConTab_BOM_KP_Sleeves0755</v>
      </c>
      <c r="E175" s="24" t="s">
        <v>4316</v>
      </c>
      <c r="F175" s="25">
        <v>4</v>
      </c>
      <c r="G175" s="24" t="s">
        <v>11738</v>
      </c>
      <c r="H175" s="24" t="s">
        <v>3956</v>
      </c>
      <c r="I175" s="24" t="s">
        <v>4656</v>
      </c>
      <c r="J175" s="24" t="s">
        <v>11619</v>
      </c>
      <c r="K175" s="24" t="s">
        <v>11535</v>
      </c>
      <c r="L175" s="24" t="s">
        <v>11536</v>
      </c>
      <c r="M175" s="24" t="s">
        <v>11739</v>
      </c>
      <c r="N175" s="155">
        <v>98833038</v>
      </c>
      <c r="O175" s="24" t="s">
        <v>11626</v>
      </c>
      <c r="P175" s="155" t="s">
        <v>539</v>
      </c>
      <c r="Q175" t="s">
        <v>11538</v>
      </c>
      <c r="R175"/>
    </row>
    <row r="176" spans="2:18" ht="13.5" customHeight="1">
      <c r="B176" s="144" t="b">
        <f t="shared" si="4"/>
        <v>1</v>
      </c>
      <c r="C176" s="24" t="s">
        <v>11769</v>
      </c>
      <c r="D176" s="24" t="str">
        <f t="shared" si="5"/>
        <v>ConTab_BOM_KP_Sleeves0756</v>
      </c>
      <c r="E176" s="24" t="s">
        <v>4341</v>
      </c>
      <c r="F176" s="25">
        <v>4</v>
      </c>
      <c r="G176" s="24" t="s">
        <v>11738</v>
      </c>
      <c r="H176" s="24" t="s">
        <v>3956</v>
      </c>
      <c r="I176" s="24" t="s">
        <v>4656</v>
      </c>
      <c r="J176" s="24" t="s">
        <v>11619</v>
      </c>
      <c r="K176" s="24" t="s">
        <v>11535</v>
      </c>
      <c r="L176" s="24" t="s">
        <v>11536</v>
      </c>
      <c r="M176" s="24" t="s">
        <v>11739</v>
      </c>
      <c r="N176" s="155">
        <v>98833038</v>
      </c>
      <c r="O176" s="24" t="s">
        <v>11626</v>
      </c>
      <c r="P176" s="155" t="s">
        <v>539</v>
      </c>
      <c r="Q176" t="s">
        <v>11538</v>
      </c>
      <c r="R176"/>
    </row>
    <row r="177" spans="2:19" ht="13.5" customHeight="1">
      <c r="B177" s="144" t="b">
        <f t="shared" si="4"/>
        <v>1</v>
      </c>
      <c r="C177" s="24" t="s">
        <v>11770</v>
      </c>
      <c r="D177" s="24" t="str">
        <f t="shared" si="5"/>
        <v>ConTab_BOM_KP_Sleeves0757</v>
      </c>
      <c r="E177" s="24" t="s">
        <v>4383</v>
      </c>
      <c r="F177" s="25">
        <v>4</v>
      </c>
      <c r="G177" s="24" t="s">
        <v>11738</v>
      </c>
      <c r="H177" s="24" t="s">
        <v>3956</v>
      </c>
      <c r="I177" s="24" t="s">
        <v>4656</v>
      </c>
      <c r="J177" s="24" t="s">
        <v>11619</v>
      </c>
      <c r="K177" s="24" t="s">
        <v>11535</v>
      </c>
      <c r="L177" s="24" t="s">
        <v>11536</v>
      </c>
      <c r="M177" s="24" t="s">
        <v>11739</v>
      </c>
      <c r="N177" s="155">
        <v>98832719</v>
      </c>
      <c r="O177" s="24" t="s">
        <v>11631</v>
      </c>
      <c r="P177" s="155" t="s">
        <v>539</v>
      </c>
      <c r="Q177" t="s">
        <v>11538</v>
      </c>
      <c r="R177"/>
    </row>
    <row r="178" spans="2:19" ht="13.5" customHeight="1">
      <c r="B178" s="144" t="b">
        <f t="shared" si="4"/>
        <v>1</v>
      </c>
      <c r="C178" s="24" t="s">
        <v>11771</v>
      </c>
      <c r="D178" s="24" t="str">
        <f t="shared" si="5"/>
        <v>ConTab_BOM_KP_Sleeves0758</v>
      </c>
      <c r="E178" s="24" t="s">
        <v>4402</v>
      </c>
      <c r="F178" s="25">
        <v>4</v>
      </c>
      <c r="G178" s="24" t="s">
        <v>11738</v>
      </c>
      <c r="H178" s="24" t="s">
        <v>3956</v>
      </c>
      <c r="I178" s="24" t="s">
        <v>4656</v>
      </c>
      <c r="J178" s="24" t="s">
        <v>11619</v>
      </c>
      <c r="K178" s="24" t="s">
        <v>11535</v>
      </c>
      <c r="L178" s="24" t="s">
        <v>11536</v>
      </c>
      <c r="M178" s="24" t="s">
        <v>11739</v>
      </c>
      <c r="N178" s="155">
        <v>98832719</v>
      </c>
      <c r="O178" s="24" t="s">
        <v>11631</v>
      </c>
      <c r="P178" s="155" t="s">
        <v>539</v>
      </c>
      <c r="Q178" t="s">
        <v>11538</v>
      </c>
      <c r="R178"/>
    </row>
    <row r="179" spans="2:19" ht="13.5" customHeight="1">
      <c r="B179" s="144" t="b">
        <f t="shared" si="4"/>
        <v>1</v>
      </c>
      <c r="C179" s="24" t="s">
        <v>11772</v>
      </c>
      <c r="D179" s="24" t="str">
        <f t="shared" si="5"/>
        <v>ConTab_BOM_KP_Sleeves0759</v>
      </c>
      <c r="E179" s="24" t="s">
        <v>4435</v>
      </c>
      <c r="F179" s="25">
        <v>4</v>
      </c>
      <c r="G179" s="24" t="s">
        <v>11738</v>
      </c>
      <c r="H179" s="24" t="s">
        <v>3956</v>
      </c>
      <c r="I179" s="24" t="s">
        <v>4656</v>
      </c>
      <c r="J179" s="24" t="s">
        <v>11619</v>
      </c>
      <c r="K179" s="24" t="s">
        <v>11535</v>
      </c>
      <c r="L179" s="24" t="s">
        <v>11536</v>
      </c>
      <c r="M179" s="24" t="s">
        <v>11739</v>
      </c>
      <c r="N179" s="155">
        <v>98832719</v>
      </c>
      <c r="O179" s="24" t="s">
        <v>11626</v>
      </c>
      <c r="P179" s="155" t="s">
        <v>539</v>
      </c>
      <c r="Q179" t="s">
        <v>11538</v>
      </c>
      <c r="R179"/>
    </row>
    <row r="180" spans="2:19" ht="13.5" customHeight="1">
      <c r="B180" s="144" t="b">
        <f t="shared" si="4"/>
        <v>1</v>
      </c>
      <c r="C180" s="24" t="s">
        <v>11773</v>
      </c>
      <c r="D180" s="24" t="str">
        <f t="shared" si="5"/>
        <v>ConTab_BOM_KP_Sleeves0760</v>
      </c>
      <c r="E180" s="24" t="s">
        <v>4454</v>
      </c>
      <c r="F180" s="25">
        <v>4</v>
      </c>
      <c r="G180" s="24" t="s">
        <v>11738</v>
      </c>
      <c r="H180" s="24" t="s">
        <v>3956</v>
      </c>
      <c r="I180" s="24" t="s">
        <v>4656</v>
      </c>
      <c r="J180" s="24" t="s">
        <v>11619</v>
      </c>
      <c r="K180" s="24" t="s">
        <v>11535</v>
      </c>
      <c r="L180" s="24" t="s">
        <v>11536</v>
      </c>
      <c r="M180" s="24" t="s">
        <v>11739</v>
      </c>
      <c r="N180" s="155">
        <v>98832719</v>
      </c>
      <c r="O180" s="24" t="s">
        <v>11631</v>
      </c>
      <c r="P180" s="155" t="s">
        <v>539</v>
      </c>
      <c r="Q180" t="s">
        <v>11538</v>
      </c>
      <c r="R180"/>
    </row>
    <row r="181" spans="2:19" ht="13.5" customHeight="1">
      <c r="B181" s="144" t="b">
        <f t="shared" si="4"/>
        <v>1</v>
      </c>
      <c r="C181" s="24" t="s">
        <v>11774</v>
      </c>
      <c r="D181" s="24" t="str">
        <f t="shared" si="5"/>
        <v>ConTab_BOM_KP_Sleeves0761</v>
      </c>
      <c r="E181" s="24" t="s">
        <v>4185</v>
      </c>
      <c r="F181" s="25">
        <v>4</v>
      </c>
      <c r="G181" s="24" t="s">
        <v>11747</v>
      </c>
      <c r="H181" s="24" t="s">
        <v>3956</v>
      </c>
      <c r="I181" s="24" t="s">
        <v>4656</v>
      </c>
      <c r="J181" s="24" t="s">
        <v>11619</v>
      </c>
      <c r="K181" s="24" t="s">
        <v>11535</v>
      </c>
      <c r="L181" s="24" t="s">
        <v>11536</v>
      </c>
      <c r="M181" s="24" t="s">
        <v>11739</v>
      </c>
      <c r="N181" s="155" t="s">
        <v>544</v>
      </c>
      <c r="O181" s="24" t="s">
        <v>11626</v>
      </c>
      <c r="P181" s="155" t="s">
        <v>539</v>
      </c>
      <c r="Q181" t="s">
        <v>11538</v>
      </c>
      <c r="R181"/>
    </row>
    <row r="182" spans="2:19" ht="13.5" customHeight="1">
      <c r="B182" s="144" t="b">
        <f t="shared" si="4"/>
        <v>1</v>
      </c>
      <c r="C182" s="24" t="s">
        <v>11775</v>
      </c>
      <c r="D182" s="24" t="str">
        <f t="shared" si="5"/>
        <v>ConTab_BOM_KP_Sleeves0762</v>
      </c>
      <c r="E182" s="24" t="s">
        <v>4291</v>
      </c>
      <c r="F182" s="25">
        <v>4</v>
      </c>
      <c r="G182" s="24" t="s">
        <v>11747</v>
      </c>
      <c r="H182" s="24" t="s">
        <v>3956</v>
      </c>
      <c r="I182" s="24" t="s">
        <v>4656</v>
      </c>
      <c r="J182" s="24" t="s">
        <v>11619</v>
      </c>
      <c r="K182" s="24" t="s">
        <v>11535</v>
      </c>
      <c r="L182" s="24" t="s">
        <v>11536</v>
      </c>
      <c r="M182" s="24" t="s">
        <v>11739</v>
      </c>
      <c r="N182" s="155" t="s">
        <v>544</v>
      </c>
      <c r="O182" s="24" t="s">
        <v>11626</v>
      </c>
      <c r="P182" s="155" t="s">
        <v>539</v>
      </c>
      <c r="Q182" t="s">
        <v>11538</v>
      </c>
      <c r="R182"/>
    </row>
    <row r="183" spans="2:19" ht="13.5" customHeight="1">
      <c r="B183" s="144" t="b">
        <f t="shared" si="4"/>
        <v>1</v>
      </c>
      <c r="C183" s="24" t="s">
        <v>11776</v>
      </c>
      <c r="D183" s="24" t="str">
        <f t="shared" si="5"/>
        <v>ConTab_BOM_KP_Sleeves0763</v>
      </c>
      <c r="E183" s="24" t="s">
        <v>4316</v>
      </c>
      <c r="F183" s="25">
        <v>4</v>
      </c>
      <c r="G183" s="24" t="s">
        <v>11747</v>
      </c>
      <c r="H183" s="24" t="s">
        <v>3956</v>
      </c>
      <c r="I183" s="24" t="s">
        <v>4656</v>
      </c>
      <c r="J183" s="24" t="s">
        <v>11619</v>
      </c>
      <c r="K183" s="24" t="s">
        <v>11535</v>
      </c>
      <c r="L183" s="24" t="s">
        <v>11536</v>
      </c>
      <c r="M183" s="24" t="s">
        <v>11739</v>
      </c>
      <c r="N183" s="155" t="s">
        <v>544</v>
      </c>
      <c r="O183" s="24" t="s">
        <v>11626</v>
      </c>
      <c r="P183" s="155" t="s">
        <v>539</v>
      </c>
      <c r="Q183" t="s">
        <v>11538</v>
      </c>
      <c r="R183"/>
    </row>
    <row r="184" spans="2:19" ht="13.5" customHeight="1">
      <c r="B184" s="144" t="b">
        <f t="shared" si="4"/>
        <v>1</v>
      </c>
      <c r="C184" s="24" t="s">
        <v>11777</v>
      </c>
      <c r="D184" s="24" t="str">
        <f t="shared" si="5"/>
        <v>ConTab_BOM_KP_Sleeves0764</v>
      </c>
      <c r="E184" s="24" t="s">
        <v>4341</v>
      </c>
      <c r="F184" s="25">
        <v>4</v>
      </c>
      <c r="G184" s="24" t="s">
        <v>11747</v>
      </c>
      <c r="H184" s="24" t="s">
        <v>3956</v>
      </c>
      <c r="I184" s="24" t="s">
        <v>4656</v>
      </c>
      <c r="J184" s="24" t="s">
        <v>11619</v>
      </c>
      <c r="K184" s="24" t="s">
        <v>11535</v>
      </c>
      <c r="L184" s="24" t="s">
        <v>11536</v>
      </c>
      <c r="M184" s="24" t="s">
        <v>11739</v>
      </c>
      <c r="N184" s="155" t="s">
        <v>544</v>
      </c>
      <c r="O184" s="24" t="s">
        <v>11626</v>
      </c>
      <c r="P184" s="155" t="s">
        <v>539</v>
      </c>
      <c r="Q184" t="s">
        <v>11538</v>
      </c>
      <c r="R184"/>
    </row>
    <row r="185" spans="2:19" ht="13.5" customHeight="1">
      <c r="B185" s="144" t="b">
        <f t="shared" si="4"/>
        <v>1</v>
      </c>
      <c r="C185" s="24" t="s">
        <v>11778</v>
      </c>
      <c r="D185" s="24" t="str">
        <f t="shared" si="5"/>
        <v>ConTab_BOM_KP_Sleeves0765</v>
      </c>
      <c r="E185" s="24" t="s">
        <v>4383</v>
      </c>
      <c r="F185" s="25">
        <v>4</v>
      </c>
      <c r="G185" s="24" t="s">
        <v>11747</v>
      </c>
      <c r="H185" s="24" t="s">
        <v>3956</v>
      </c>
      <c r="I185" s="24" t="s">
        <v>4656</v>
      </c>
      <c r="J185" s="24" t="s">
        <v>11619</v>
      </c>
      <c r="K185" s="24" t="s">
        <v>11535</v>
      </c>
      <c r="L185" s="24" t="s">
        <v>11536</v>
      </c>
      <c r="M185" s="24" t="s">
        <v>11739</v>
      </c>
      <c r="N185" s="155" t="s">
        <v>544</v>
      </c>
      <c r="O185" s="24" t="s">
        <v>11631</v>
      </c>
      <c r="P185" s="155" t="s">
        <v>539</v>
      </c>
      <c r="Q185" t="s">
        <v>11538</v>
      </c>
      <c r="R185"/>
    </row>
    <row r="186" spans="2:19" ht="13.5" customHeight="1">
      <c r="B186" s="144" t="b">
        <f t="shared" si="4"/>
        <v>1</v>
      </c>
      <c r="C186" s="24" t="s">
        <v>11779</v>
      </c>
      <c r="D186" s="24" t="str">
        <f t="shared" si="5"/>
        <v>ConTab_BOM_KP_Sleeves0766</v>
      </c>
      <c r="E186" s="24" t="s">
        <v>4402</v>
      </c>
      <c r="F186" s="25">
        <v>4</v>
      </c>
      <c r="G186" s="24" t="s">
        <v>11747</v>
      </c>
      <c r="H186" s="24" t="s">
        <v>3956</v>
      </c>
      <c r="I186" s="24" t="s">
        <v>4656</v>
      </c>
      <c r="J186" s="24" t="s">
        <v>11619</v>
      </c>
      <c r="K186" s="24" t="s">
        <v>11535</v>
      </c>
      <c r="L186" s="24" t="s">
        <v>11536</v>
      </c>
      <c r="M186" s="24" t="s">
        <v>11739</v>
      </c>
      <c r="N186" s="155" t="s">
        <v>544</v>
      </c>
      <c r="O186" s="24" t="s">
        <v>11631</v>
      </c>
      <c r="P186" s="155" t="s">
        <v>539</v>
      </c>
      <c r="Q186" t="s">
        <v>11538</v>
      </c>
      <c r="R186"/>
    </row>
    <row r="187" spans="2:19" ht="13.5" customHeight="1">
      <c r="B187" s="144" t="b">
        <f t="shared" si="4"/>
        <v>1</v>
      </c>
      <c r="C187" s="24" t="s">
        <v>11780</v>
      </c>
      <c r="D187" s="24" t="str">
        <f t="shared" si="5"/>
        <v>ConTab_BOM_KP_Sleeves0767</v>
      </c>
      <c r="E187" s="24" t="s">
        <v>4435</v>
      </c>
      <c r="F187" s="25">
        <v>4</v>
      </c>
      <c r="G187" s="24" t="s">
        <v>11747</v>
      </c>
      <c r="H187" s="24" t="s">
        <v>3956</v>
      </c>
      <c r="I187" s="24" t="s">
        <v>4656</v>
      </c>
      <c r="J187" s="24" t="s">
        <v>11619</v>
      </c>
      <c r="K187" s="24" t="s">
        <v>11535</v>
      </c>
      <c r="L187" s="24" t="s">
        <v>11536</v>
      </c>
      <c r="M187" s="24" t="s">
        <v>11739</v>
      </c>
      <c r="N187" s="155" t="s">
        <v>544</v>
      </c>
      <c r="O187" s="24" t="s">
        <v>11626</v>
      </c>
      <c r="P187" s="155" t="s">
        <v>539</v>
      </c>
      <c r="Q187" t="s">
        <v>11538</v>
      </c>
      <c r="R187"/>
    </row>
    <row r="188" spans="2:19" ht="13.5" customHeight="1">
      <c r="B188" s="144" t="b">
        <f t="shared" si="4"/>
        <v>1</v>
      </c>
      <c r="C188" s="24" t="s">
        <v>11781</v>
      </c>
      <c r="D188" s="24" t="str">
        <f t="shared" si="5"/>
        <v>ConTab_BOM_KP_Sleeves0768</v>
      </c>
      <c r="E188" s="24" t="s">
        <v>4454</v>
      </c>
      <c r="F188" s="25">
        <v>4</v>
      </c>
      <c r="G188" s="24" t="s">
        <v>11747</v>
      </c>
      <c r="H188" s="24" t="s">
        <v>3956</v>
      </c>
      <c r="I188" s="24" t="s">
        <v>4656</v>
      </c>
      <c r="J188" s="24" t="s">
        <v>11619</v>
      </c>
      <c r="K188" s="24" t="s">
        <v>11535</v>
      </c>
      <c r="L188" s="24" t="s">
        <v>11536</v>
      </c>
      <c r="M188" s="24" t="s">
        <v>11739</v>
      </c>
      <c r="N188" s="155" t="s">
        <v>544</v>
      </c>
      <c r="O188" s="24" t="s">
        <v>11631</v>
      </c>
      <c r="P188" s="155" t="s">
        <v>539</v>
      </c>
      <c r="Q188" t="s">
        <v>11538</v>
      </c>
      <c r="R188"/>
    </row>
    <row r="189" spans="2:19" ht="13.5" customHeight="1">
      <c r="B189" s="144" t="b">
        <f t="shared" si="4"/>
        <v>0</v>
      </c>
      <c r="C189" s="24" t="s">
        <v>11782</v>
      </c>
      <c r="D189" s="24" t="str">
        <f t="shared" si="5"/>
        <v/>
      </c>
      <c r="E189" s="24" t="s">
        <v>4185</v>
      </c>
      <c r="F189" s="25">
        <v>4</v>
      </c>
      <c r="G189" s="24" t="s">
        <v>11738</v>
      </c>
      <c r="H189" s="24" t="s">
        <v>3956</v>
      </c>
      <c r="I189" s="24" t="s">
        <v>4656</v>
      </c>
      <c r="J189" s="24" t="s">
        <v>11619</v>
      </c>
      <c r="K189" s="24" t="s">
        <v>11577</v>
      </c>
      <c r="L189" s="24" t="s">
        <v>11578</v>
      </c>
      <c r="M189" s="24" t="s">
        <v>11739</v>
      </c>
      <c r="N189" s="155" t="s">
        <v>544</v>
      </c>
      <c r="O189" s="24" t="s">
        <v>11665</v>
      </c>
      <c r="P189" s="155" t="s">
        <v>11579</v>
      </c>
      <c r="Q189" t="s">
        <v>11580</v>
      </c>
      <c r="R189"/>
      <c r="S189"/>
    </row>
    <row r="190" spans="2:19" ht="13.5" customHeight="1">
      <c r="B190" s="144" t="b">
        <f t="shared" si="4"/>
        <v>0</v>
      </c>
      <c r="C190" s="24" t="s">
        <v>11783</v>
      </c>
      <c r="D190" s="24" t="str">
        <f t="shared" si="5"/>
        <v/>
      </c>
      <c r="E190" s="24" t="s">
        <v>4291</v>
      </c>
      <c r="F190" s="25">
        <v>4</v>
      </c>
      <c r="G190" s="24" t="s">
        <v>11738</v>
      </c>
      <c r="H190" s="24" t="s">
        <v>3956</v>
      </c>
      <c r="I190" s="24" t="s">
        <v>4656</v>
      </c>
      <c r="J190" s="24" t="s">
        <v>11619</v>
      </c>
      <c r="K190" s="24" t="s">
        <v>11577</v>
      </c>
      <c r="L190" s="24" t="s">
        <v>11578</v>
      </c>
      <c r="M190" s="24" t="s">
        <v>11739</v>
      </c>
      <c r="N190" s="155" t="s">
        <v>544</v>
      </c>
      <c r="O190" s="24" t="s">
        <v>11665</v>
      </c>
      <c r="P190" s="155" t="s">
        <v>11579</v>
      </c>
      <c r="Q190" t="s">
        <v>11580</v>
      </c>
      <c r="R190"/>
    </row>
    <row r="191" spans="2:19" ht="13.5" customHeight="1">
      <c r="B191" s="144" t="b">
        <f t="shared" si="4"/>
        <v>0</v>
      </c>
      <c r="C191" s="24" t="s">
        <v>11784</v>
      </c>
      <c r="D191" s="24" t="str">
        <f t="shared" si="5"/>
        <v/>
      </c>
      <c r="E191" s="24" t="s">
        <v>4316</v>
      </c>
      <c r="F191" s="25">
        <v>4</v>
      </c>
      <c r="G191" s="24" t="s">
        <v>11738</v>
      </c>
      <c r="H191" s="24" t="s">
        <v>3956</v>
      </c>
      <c r="I191" s="24" t="s">
        <v>4656</v>
      </c>
      <c r="J191" s="24" t="s">
        <v>11619</v>
      </c>
      <c r="K191" s="24" t="s">
        <v>11577</v>
      </c>
      <c r="L191" s="24" t="s">
        <v>11578</v>
      </c>
      <c r="M191" s="24" t="s">
        <v>11739</v>
      </c>
      <c r="N191" s="155" t="s">
        <v>544</v>
      </c>
      <c r="O191" s="24" t="s">
        <v>11665</v>
      </c>
      <c r="P191" s="155" t="s">
        <v>11579</v>
      </c>
      <c r="Q191" t="s">
        <v>11580</v>
      </c>
      <c r="R191"/>
    </row>
    <row r="192" spans="2:19" ht="13.5" customHeight="1">
      <c r="B192" s="144" t="b">
        <f t="shared" si="4"/>
        <v>0</v>
      </c>
      <c r="C192" s="24" t="s">
        <v>11785</v>
      </c>
      <c r="D192" s="24" t="str">
        <f t="shared" si="5"/>
        <v/>
      </c>
      <c r="E192" s="24" t="s">
        <v>4341</v>
      </c>
      <c r="F192" s="25">
        <v>4</v>
      </c>
      <c r="G192" s="24" t="s">
        <v>11738</v>
      </c>
      <c r="H192" s="24" t="s">
        <v>3956</v>
      </c>
      <c r="I192" s="24" t="s">
        <v>4656</v>
      </c>
      <c r="J192" s="24" t="s">
        <v>11619</v>
      </c>
      <c r="K192" s="24" t="s">
        <v>11577</v>
      </c>
      <c r="L192" s="24" t="s">
        <v>11578</v>
      </c>
      <c r="M192" s="24" t="s">
        <v>11739</v>
      </c>
      <c r="N192" s="155" t="s">
        <v>544</v>
      </c>
      <c r="O192" s="24" t="s">
        <v>11665</v>
      </c>
      <c r="P192" s="155" t="s">
        <v>11579</v>
      </c>
      <c r="Q192" t="s">
        <v>11580</v>
      </c>
      <c r="R192"/>
    </row>
    <row r="193" spans="2:18" ht="13.5" customHeight="1">
      <c r="B193" s="144" t="b">
        <f t="shared" si="4"/>
        <v>0</v>
      </c>
      <c r="C193" s="24" t="s">
        <v>11786</v>
      </c>
      <c r="D193" s="24" t="str">
        <f t="shared" si="5"/>
        <v/>
      </c>
      <c r="E193" s="24" t="s">
        <v>4383</v>
      </c>
      <c r="F193" s="25">
        <v>4</v>
      </c>
      <c r="G193" s="24" t="s">
        <v>11738</v>
      </c>
      <c r="H193" s="24" t="s">
        <v>3956</v>
      </c>
      <c r="I193" s="24" t="s">
        <v>4656</v>
      </c>
      <c r="J193" s="24" t="s">
        <v>11619</v>
      </c>
      <c r="K193" s="24" t="s">
        <v>11577</v>
      </c>
      <c r="L193" s="24" t="s">
        <v>11578</v>
      </c>
      <c r="M193" s="24" t="s">
        <v>11739</v>
      </c>
      <c r="N193" s="155" t="s">
        <v>544</v>
      </c>
      <c r="O193" s="24" t="s">
        <v>11670</v>
      </c>
      <c r="P193" s="155" t="s">
        <v>11579</v>
      </c>
      <c r="Q193" t="s">
        <v>11580</v>
      </c>
      <c r="R193"/>
    </row>
    <row r="194" spans="2:18" ht="13.5" customHeight="1">
      <c r="B194" s="144" t="b">
        <f t="shared" si="4"/>
        <v>0</v>
      </c>
      <c r="C194" s="24" t="s">
        <v>11787</v>
      </c>
      <c r="D194" s="24" t="str">
        <f t="shared" si="5"/>
        <v/>
      </c>
      <c r="E194" s="24" t="s">
        <v>4402</v>
      </c>
      <c r="F194" s="25">
        <v>4</v>
      </c>
      <c r="G194" s="24" t="s">
        <v>11738</v>
      </c>
      <c r="H194" s="24" t="s">
        <v>3956</v>
      </c>
      <c r="I194" s="24" t="s">
        <v>4656</v>
      </c>
      <c r="J194" s="24" t="s">
        <v>11619</v>
      </c>
      <c r="K194" s="24" t="s">
        <v>11577</v>
      </c>
      <c r="L194" s="24" t="s">
        <v>11578</v>
      </c>
      <c r="M194" s="24" t="s">
        <v>11739</v>
      </c>
      <c r="N194" s="155" t="s">
        <v>544</v>
      </c>
      <c r="O194" s="24" t="s">
        <v>11670</v>
      </c>
      <c r="P194" s="155" t="s">
        <v>11579</v>
      </c>
      <c r="Q194" t="s">
        <v>11580</v>
      </c>
      <c r="R194"/>
    </row>
    <row r="195" spans="2:18" ht="13.5" customHeight="1">
      <c r="B195" s="144" t="b">
        <f t="shared" si="4"/>
        <v>0</v>
      </c>
      <c r="C195" s="24" t="s">
        <v>11788</v>
      </c>
      <c r="D195" s="24" t="str">
        <f t="shared" si="5"/>
        <v/>
      </c>
      <c r="E195" s="24" t="s">
        <v>4435</v>
      </c>
      <c r="F195" s="25">
        <v>4</v>
      </c>
      <c r="G195" s="24" t="s">
        <v>11738</v>
      </c>
      <c r="H195" s="24" t="s">
        <v>3956</v>
      </c>
      <c r="I195" s="24" t="s">
        <v>4656</v>
      </c>
      <c r="J195" s="24" t="s">
        <v>11619</v>
      </c>
      <c r="K195" s="24" t="s">
        <v>11577</v>
      </c>
      <c r="L195" s="24" t="s">
        <v>11578</v>
      </c>
      <c r="M195" s="24" t="s">
        <v>11739</v>
      </c>
      <c r="N195" s="155" t="s">
        <v>544</v>
      </c>
      <c r="O195" s="24" t="s">
        <v>11665</v>
      </c>
      <c r="P195" s="155" t="s">
        <v>11579</v>
      </c>
      <c r="Q195" t="s">
        <v>11580</v>
      </c>
      <c r="R195"/>
    </row>
    <row r="196" spans="2:18" ht="13.5" customHeight="1">
      <c r="B196" s="144" t="b">
        <f t="shared" si="4"/>
        <v>0</v>
      </c>
      <c r="C196" s="24" t="s">
        <v>11789</v>
      </c>
      <c r="D196" s="24" t="str">
        <f t="shared" si="5"/>
        <v/>
      </c>
      <c r="E196" s="24" t="s">
        <v>4454</v>
      </c>
      <c r="F196" s="25">
        <v>4</v>
      </c>
      <c r="G196" s="24" t="s">
        <v>11738</v>
      </c>
      <c r="H196" s="24" t="s">
        <v>3956</v>
      </c>
      <c r="I196" s="24" t="s">
        <v>4656</v>
      </c>
      <c r="J196" s="24" t="s">
        <v>11619</v>
      </c>
      <c r="K196" s="24" t="s">
        <v>11577</v>
      </c>
      <c r="L196" s="24" t="s">
        <v>11578</v>
      </c>
      <c r="M196" s="24" t="s">
        <v>11739</v>
      </c>
      <c r="N196" s="155" t="s">
        <v>544</v>
      </c>
      <c r="O196" s="24" t="s">
        <v>11670</v>
      </c>
      <c r="P196" s="155" t="s">
        <v>11579</v>
      </c>
      <c r="Q196" t="s">
        <v>11580</v>
      </c>
      <c r="R196"/>
    </row>
    <row r="197" spans="2:18" ht="13.5" customHeight="1">
      <c r="B197" s="144" t="b">
        <f t="shared" si="4"/>
        <v>0</v>
      </c>
      <c r="C197" s="24" t="s">
        <v>11790</v>
      </c>
      <c r="D197" s="24" t="str">
        <f t="shared" si="5"/>
        <v/>
      </c>
      <c r="E197" s="24" t="s">
        <v>4185</v>
      </c>
      <c r="F197" s="25">
        <v>4</v>
      </c>
      <c r="G197" s="24" t="s">
        <v>11747</v>
      </c>
      <c r="H197" s="24" t="s">
        <v>3956</v>
      </c>
      <c r="I197" s="24" t="s">
        <v>4656</v>
      </c>
      <c r="J197" s="24" t="s">
        <v>11619</v>
      </c>
      <c r="K197" s="24" t="s">
        <v>11577</v>
      </c>
      <c r="L197" s="24" t="s">
        <v>11578</v>
      </c>
      <c r="M197" s="24" t="s">
        <v>11739</v>
      </c>
      <c r="N197" s="155" t="s">
        <v>544</v>
      </c>
      <c r="O197" s="24" t="s">
        <v>11665</v>
      </c>
      <c r="P197" s="155" t="s">
        <v>11579</v>
      </c>
      <c r="Q197" t="s">
        <v>11580</v>
      </c>
      <c r="R197"/>
    </row>
    <row r="198" spans="2:18" ht="13.5" customHeight="1">
      <c r="B198" s="144" t="b">
        <f t="shared" si="4"/>
        <v>0</v>
      </c>
      <c r="C198" s="24" t="s">
        <v>11791</v>
      </c>
      <c r="D198" s="24" t="str">
        <f t="shared" si="5"/>
        <v/>
      </c>
      <c r="E198" s="24" t="s">
        <v>4291</v>
      </c>
      <c r="F198" s="25">
        <v>4</v>
      </c>
      <c r="G198" s="24" t="s">
        <v>11747</v>
      </c>
      <c r="H198" s="24" t="s">
        <v>3956</v>
      </c>
      <c r="I198" s="24" t="s">
        <v>4656</v>
      </c>
      <c r="J198" s="24" t="s">
        <v>11619</v>
      </c>
      <c r="K198" s="24" t="s">
        <v>11577</v>
      </c>
      <c r="L198" s="24" t="s">
        <v>11578</v>
      </c>
      <c r="M198" s="24" t="s">
        <v>11739</v>
      </c>
      <c r="N198" s="155" t="s">
        <v>544</v>
      </c>
      <c r="O198" s="24" t="s">
        <v>11665</v>
      </c>
      <c r="P198" s="155" t="s">
        <v>11579</v>
      </c>
      <c r="Q198" t="s">
        <v>11580</v>
      </c>
      <c r="R198"/>
    </row>
    <row r="199" spans="2:18" ht="13.5" customHeight="1">
      <c r="B199" s="144" t="b">
        <f t="shared" si="4"/>
        <v>0</v>
      </c>
      <c r="C199" s="24" t="s">
        <v>11792</v>
      </c>
      <c r="D199" s="24" t="str">
        <f t="shared" si="5"/>
        <v/>
      </c>
      <c r="E199" s="24" t="s">
        <v>4316</v>
      </c>
      <c r="F199" s="25">
        <v>4</v>
      </c>
      <c r="G199" s="24" t="s">
        <v>11747</v>
      </c>
      <c r="H199" s="24" t="s">
        <v>3956</v>
      </c>
      <c r="I199" s="24" t="s">
        <v>4656</v>
      </c>
      <c r="J199" s="24" t="s">
        <v>11619</v>
      </c>
      <c r="K199" s="24" t="s">
        <v>11577</v>
      </c>
      <c r="L199" s="24" t="s">
        <v>11578</v>
      </c>
      <c r="M199" s="24" t="s">
        <v>11739</v>
      </c>
      <c r="N199" s="155" t="s">
        <v>544</v>
      </c>
      <c r="O199" s="24" t="s">
        <v>11665</v>
      </c>
      <c r="P199" s="155" t="s">
        <v>11579</v>
      </c>
      <c r="Q199" t="s">
        <v>11580</v>
      </c>
      <c r="R199"/>
    </row>
    <row r="200" spans="2:18" ht="13.5" customHeight="1">
      <c r="B200" s="144" t="b">
        <f t="shared" ref="B200:B263" si="6">OR(K200="SlvMatl_None", K200 = "SlvMatl_Bronze")</f>
        <v>0</v>
      </c>
      <c r="C200" s="24" t="s">
        <v>11793</v>
      </c>
      <c r="D200" s="24" t="str">
        <f t="shared" ref="D200:D263" si="7">IF(B200 = TRUE,C200,"")</f>
        <v/>
      </c>
      <c r="E200" s="24" t="s">
        <v>4341</v>
      </c>
      <c r="F200" s="25">
        <v>4</v>
      </c>
      <c r="G200" s="24" t="s">
        <v>11747</v>
      </c>
      <c r="H200" s="24" t="s">
        <v>3956</v>
      </c>
      <c r="I200" s="24" t="s">
        <v>4656</v>
      </c>
      <c r="J200" s="24" t="s">
        <v>11619</v>
      </c>
      <c r="K200" s="24" t="s">
        <v>11577</v>
      </c>
      <c r="L200" s="24" t="s">
        <v>11578</v>
      </c>
      <c r="M200" s="24" t="s">
        <v>11739</v>
      </c>
      <c r="N200" s="155" t="s">
        <v>544</v>
      </c>
      <c r="O200" s="24" t="s">
        <v>11665</v>
      </c>
      <c r="P200" s="155" t="s">
        <v>11579</v>
      </c>
      <c r="Q200" t="s">
        <v>11580</v>
      </c>
      <c r="R200"/>
    </row>
    <row r="201" spans="2:18" ht="13.5" customHeight="1">
      <c r="B201" s="144" t="b">
        <f t="shared" si="6"/>
        <v>0</v>
      </c>
      <c r="C201" s="24" t="s">
        <v>11794</v>
      </c>
      <c r="D201" s="24" t="str">
        <f t="shared" si="7"/>
        <v/>
      </c>
      <c r="E201" s="24" t="s">
        <v>4383</v>
      </c>
      <c r="F201" s="25">
        <v>4</v>
      </c>
      <c r="G201" s="24" t="s">
        <v>11747</v>
      </c>
      <c r="H201" s="24" t="s">
        <v>3956</v>
      </c>
      <c r="I201" s="24" t="s">
        <v>4656</v>
      </c>
      <c r="J201" s="24" t="s">
        <v>11619</v>
      </c>
      <c r="K201" s="24" t="s">
        <v>11577</v>
      </c>
      <c r="L201" s="24" t="s">
        <v>11578</v>
      </c>
      <c r="M201" s="24" t="s">
        <v>11739</v>
      </c>
      <c r="N201" s="155" t="s">
        <v>544</v>
      </c>
      <c r="O201" s="24" t="s">
        <v>11670</v>
      </c>
      <c r="P201" s="155" t="s">
        <v>11579</v>
      </c>
      <c r="Q201" t="s">
        <v>11580</v>
      </c>
      <c r="R201"/>
    </row>
    <row r="202" spans="2:18" ht="13.5" customHeight="1">
      <c r="B202" s="144" t="b">
        <f t="shared" si="6"/>
        <v>0</v>
      </c>
      <c r="C202" s="24" t="s">
        <v>11795</v>
      </c>
      <c r="D202" s="24" t="str">
        <f t="shared" si="7"/>
        <v/>
      </c>
      <c r="E202" s="24" t="s">
        <v>4402</v>
      </c>
      <c r="F202" s="25">
        <v>4</v>
      </c>
      <c r="G202" s="24" t="s">
        <v>11747</v>
      </c>
      <c r="H202" s="24" t="s">
        <v>3956</v>
      </c>
      <c r="I202" s="24" t="s">
        <v>4656</v>
      </c>
      <c r="J202" s="24" t="s">
        <v>11619</v>
      </c>
      <c r="K202" s="24" t="s">
        <v>11577</v>
      </c>
      <c r="L202" s="24" t="s">
        <v>11578</v>
      </c>
      <c r="M202" s="24" t="s">
        <v>11739</v>
      </c>
      <c r="N202" s="155" t="s">
        <v>544</v>
      </c>
      <c r="O202" s="24" t="s">
        <v>11670</v>
      </c>
      <c r="P202" s="155" t="s">
        <v>11579</v>
      </c>
      <c r="Q202" t="s">
        <v>11580</v>
      </c>
      <c r="R202"/>
    </row>
    <row r="203" spans="2:18" ht="13.5" customHeight="1">
      <c r="B203" s="144" t="b">
        <f t="shared" si="6"/>
        <v>0</v>
      </c>
      <c r="C203" s="24" t="s">
        <v>11796</v>
      </c>
      <c r="D203" s="24" t="str">
        <f t="shared" si="7"/>
        <v/>
      </c>
      <c r="E203" s="24" t="s">
        <v>4435</v>
      </c>
      <c r="F203" s="25">
        <v>4</v>
      </c>
      <c r="G203" s="24" t="s">
        <v>11747</v>
      </c>
      <c r="H203" s="24" t="s">
        <v>3956</v>
      </c>
      <c r="I203" s="24" t="s">
        <v>4656</v>
      </c>
      <c r="J203" s="24" t="s">
        <v>11619</v>
      </c>
      <c r="K203" s="24" t="s">
        <v>11577</v>
      </c>
      <c r="L203" s="24" t="s">
        <v>11578</v>
      </c>
      <c r="M203" s="24" t="s">
        <v>11739</v>
      </c>
      <c r="N203" s="155" t="s">
        <v>544</v>
      </c>
      <c r="O203" s="24" t="s">
        <v>11665</v>
      </c>
      <c r="P203" s="155" t="s">
        <v>11579</v>
      </c>
      <c r="Q203" t="s">
        <v>11580</v>
      </c>
      <c r="R203"/>
    </row>
    <row r="204" spans="2:18" ht="13.5" customHeight="1">
      <c r="B204" s="144" t="b">
        <f t="shared" si="6"/>
        <v>0</v>
      </c>
      <c r="C204" s="24" t="s">
        <v>11797</v>
      </c>
      <c r="D204" s="24" t="str">
        <f t="shared" si="7"/>
        <v/>
      </c>
      <c r="E204" s="24" t="s">
        <v>4454</v>
      </c>
      <c r="F204" s="25">
        <v>4</v>
      </c>
      <c r="G204" s="24" t="s">
        <v>11747</v>
      </c>
      <c r="H204" s="24" t="s">
        <v>3956</v>
      </c>
      <c r="I204" s="24" t="s">
        <v>4656</v>
      </c>
      <c r="J204" s="24" t="s">
        <v>11619</v>
      </c>
      <c r="K204" s="24" t="s">
        <v>11577</v>
      </c>
      <c r="L204" s="24" t="s">
        <v>11578</v>
      </c>
      <c r="M204" s="24" t="s">
        <v>11739</v>
      </c>
      <c r="N204" s="155" t="s">
        <v>544</v>
      </c>
      <c r="O204" s="24" t="s">
        <v>11670</v>
      </c>
      <c r="P204" s="155" t="s">
        <v>11579</v>
      </c>
      <c r="Q204" t="s">
        <v>11580</v>
      </c>
      <c r="R204"/>
    </row>
    <row r="205" spans="2:18" ht="13.5" customHeight="1">
      <c r="B205" s="144" t="b">
        <f t="shared" si="6"/>
        <v>0</v>
      </c>
      <c r="C205" s="24" t="s">
        <v>11798</v>
      </c>
      <c r="D205" s="24" t="str">
        <f t="shared" si="7"/>
        <v/>
      </c>
      <c r="E205" s="24" t="s">
        <v>4185</v>
      </c>
      <c r="F205" s="25">
        <v>4</v>
      </c>
      <c r="G205" s="24" t="s">
        <v>11738</v>
      </c>
      <c r="H205" s="24" t="s">
        <v>3956</v>
      </c>
      <c r="I205" s="24" t="s">
        <v>4656</v>
      </c>
      <c r="J205" s="24" t="s">
        <v>11619</v>
      </c>
      <c r="K205" s="24" t="s">
        <v>11698</v>
      </c>
      <c r="L205" s="24" t="s">
        <v>549</v>
      </c>
      <c r="M205" s="24" t="s">
        <v>11739</v>
      </c>
      <c r="N205" s="155" t="s">
        <v>544</v>
      </c>
      <c r="O205" s="24" t="s">
        <v>11705</v>
      </c>
      <c r="P205" s="155" t="s">
        <v>552</v>
      </c>
      <c r="Q205" t="s">
        <v>11699</v>
      </c>
      <c r="R205"/>
    </row>
    <row r="206" spans="2:18" ht="13.5" customHeight="1">
      <c r="B206" s="144" t="b">
        <f t="shared" si="6"/>
        <v>0</v>
      </c>
      <c r="C206" s="24" t="s">
        <v>11799</v>
      </c>
      <c r="D206" s="24" t="str">
        <f t="shared" si="7"/>
        <v/>
      </c>
      <c r="E206" s="24" t="s">
        <v>4291</v>
      </c>
      <c r="F206" s="25">
        <v>4</v>
      </c>
      <c r="G206" s="24" t="s">
        <v>11738</v>
      </c>
      <c r="H206" s="24" t="s">
        <v>3956</v>
      </c>
      <c r="I206" s="24" t="s">
        <v>4656</v>
      </c>
      <c r="J206" s="24" t="s">
        <v>11619</v>
      </c>
      <c r="K206" s="24" t="s">
        <v>11698</v>
      </c>
      <c r="L206" s="24" t="s">
        <v>549</v>
      </c>
      <c r="M206" s="24" t="s">
        <v>11739</v>
      </c>
      <c r="N206" s="155" t="s">
        <v>544</v>
      </c>
      <c r="O206" s="24" t="s">
        <v>11705</v>
      </c>
      <c r="P206" s="155" t="s">
        <v>552</v>
      </c>
      <c r="Q206" t="s">
        <v>11699</v>
      </c>
      <c r="R206"/>
    </row>
    <row r="207" spans="2:18" ht="13.5" customHeight="1">
      <c r="B207" s="144" t="b">
        <f t="shared" si="6"/>
        <v>0</v>
      </c>
      <c r="C207" s="24" t="s">
        <v>11800</v>
      </c>
      <c r="D207" s="24" t="str">
        <f t="shared" si="7"/>
        <v/>
      </c>
      <c r="E207" s="24" t="s">
        <v>4316</v>
      </c>
      <c r="F207" s="25">
        <v>4</v>
      </c>
      <c r="G207" s="24" t="s">
        <v>11738</v>
      </c>
      <c r="H207" s="24" t="s">
        <v>3956</v>
      </c>
      <c r="I207" s="24" t="s">
        <v>4656</v>
      </c>
      <c r="J207" s="24" t="s">
        <v>11619</v>
      </c>
      <c r="K207" s="24" t="s">
        <v>11698</v>
      </c>
      <c r="L207" s="24" t="s">
        <v>549</v>
      </c>
      <c r="M207" s="24" t="s">
        <v>11739</v>
      </c>
      <c r="N207" s="155" t="s">
        <v>544</v>
      </c>
      <c r="O207" s="24" t="s">
        <v>11705</v>
      </c>
      <c r="P207" s="155" t="s">
        <v>552</v>
      </c>
      <c r="Q207" t="s">
        <v>11699</v>
      </c>
      <c r="R207"/>
    </row>
    <row r="208" spans="2:18" ht="13.5" customHeight="1">
      <c r="B208" s="144" t="b">
        <f t="shared" si="6"/>
        <v>0</v>
      </c>
      <c r="C208" s="24" t="s">
        <v>11801</v>
      </c>
      <c r="D208" s="24" t="str">
        <f t="shared" si="7"/>
        <v/>
      </c>
      <c r="E208" s="24" t="s">
        <v>4341</v>
      </c>
      <c r="F208" s="25">
        <v>4</v>
      </c>
      <c r="G208" s="24" t="s">
        <v>11738</v>
      </c>
      <c r="H208" s="24" t="s">
        <v>3956</v>
      </c>
      <c r="I208" s="24" t="s">
        <v>4656</v>
      </c>
      <c r="J208" s="24" t="s">
        <v>11619</v>
      </c>
      <c r="K208" s="24" t="s">
        <v>11698</v>
      </c>
      <c r="L208" s="24" t="s">
        <v>549</v>
      </c>
      <c r="M208" s="24" t="s">
        <v>11739</v>
      </c>
      <c r="N208" s="155" t="s">
        <v>544</v>
      </c>
      <c r="O208" s="24" t="s">
        <v>11705</v>
      </c>
      <c r="P208" s="155" t="s">
        <v>552</v>
      </c>
      <c r="Q208" t="s">
        <v>11699</v>
      </c>
      <c r="R208"/>
    </row>
    <row r="209" spans="2:18" ht="13.5" customHeight="1">
      <c r="B209" s="144" t="b">
        <f t="shared" si="6"/>
        <v>0</v>
      </c>
      <c r="C209" s="24" t="s">
        <v>11802</v>
      </c>
      <c r="D209" s="24" t="str">
        <f t="shared" si="7"/>
        <v/>
      </c>
      <c r="E209" s="24" t="s">
        <v>4383</v>
      </c>
      <c r="F209" s="25">
        <v>4</v>
      </c>
      <c r="G209" s="24" t="s">
        <v>11738</v>
      </c>
      <c r="H209" s="24" t="s">
        <v>3956</v>
      </c>
      <c r="I209" s="24" t="s">
        <v>4656</v>
      </c>
      <c r="J209" s="24" t="s">
        <v>11619</v>
      </c>
      <c r="K209" s="24" t="s">
        <v>11698</v>
      </c>
      <c r="L209" s="24" t="s">
        <v>549</v>
      </c>
      <c r="M209" s="24" t="s">
        <v>11739</v>
      </c>
      <c r="N209" s="155" t="s">
        <v>544</v>
      </c>
      <c r="O209" s="24" t="s">
        <v>11710</v>
      </c>
      <c r="P209" s="155" t="s">
        <v>552</v>
      </c>
      <c r="Q209" t="s">
        <v>11699</v>
      </c>
      <c r="R209"/>
    </row>
    <row r="210" spans="2:18" ht="13.5" customHeight="1">
      <c r="B210" s="144" t="b">
        <f t="shared" si="6"/>
        <v>0</v>
      </c>
      <c r="C210" s="24" t="s">
        <v>11803</v>
      </c>
      <c r="D210" s="24" t="str">
        <f t="shared" si="7"/>
        <v/>
      </c>
      <c r="E210" s="24" t="s">
        <v>4402</v>
      </c>
      <c r="F210" s="25">
        <v>4</v>
      </c>
      <c r="G210" s="24" t="s">
        <v>11738</v>
      </c>
      <c r="H210" s="24" t="s">
        <v>3956</v>
      </c>
      <c r="I210" s="24" t="s">
        <v>4656</v>
      </c>
      <c r="J210" s="24" t="s">
        <v>11619</v>
      </c>
      <c r="K210" s="24" t="s">
        <v>11698</v>
      </c>
      <c r="L210" s="24" t="s">
        <v>549</v>
      </c>
      <c r="M210" s="24" t="s">
        <v>11739</v>
      </c>
      <c r="N210" s="155" t="s">
        <v>544</v>
      </c>
      <c r="O210" s="24" t="s">
        <v>11710</v>
      </c>
      <c r="P210" s="155" t="s">
        <v>552</v>
      </c>
      <c r="Q210" t="s">
        <v>11699</v>
      </c>
      <c r="R210"/>
    </row>
    <row r="211" spans="2:18" ht="13.5" customHeight="1">
      <c r="B211" s="144" t="b">
        <f t="shared" si="6"/>
        <v>0</v>
      </c>
      <c r="C211" s="24" t="s">
        <v>11804</v>
      </c>
      <c r="D211" s="24" t="str">
        <f t="shared" si="7"/>
        <v/>
      </c>
      <c r="E211" s="24" t="s">
        <v>4435</v>
      </c>
      <c r="F211" s="25">
        <v>4</v>
      </c>
      <c r="G211" s="24" t="s">
        <v>11738</v>
      </c>
      <c r="H211" s="24" t="s">
        <v>3956</v>
      </c>
      <c r="I211" s="24" t="s">
        <v>4656</v>
      </c>
      <c r="J211" s="24" t="s">
        <v>11619</v>
      </c>
      <c r="K211" s="24" t="s">
        <v>11698</v>
      </c>
      <c r="L211" s="24" t="s">
        <v>549</v>
      </c>
      <c r="M211" s="24" t="s">
        <v>11739</v>
      </c>
      <c r="N211" s="155" t="s">
        <v>544</v>
      </c>
      <c r="O211" s="24" t="s">
        <v>11705</v>
      </c>
      <c r="P211" s="155" t="s">
        <v>552</v>
      </c>
      <c r="Q211" t="s">
        <v>11699</v>
      </c>
      <c r="R211"/>
    </row>
    <row r="212" spans="2:18" ht="13.5" customHeight="1">
      <c r="B212" s="144" t="b">
        <f t="shared" si="6"/>
        <v>0</v>
      </c>
      <c r="C212" s="24" t="s">
        <v>11805</v>
      </c>
      <c r="D212" s="24" t="str">
        <f t="shared" si="7"/>
        <v/>
      </c>
      <c r="E212" s="24" t="s">
        <v>4454</v>
      </c>
      <c r="F212" s="25">
        <v>4</v>
      </c>
      <c r="G212" s="24" t="s">
        <v>11738</v>
      </c>
      <c r="H212" s="24" t="s">
        <v>3956</v>
      </c>
      <c r="I212" s="24" t="s">
        <v>4656</v>
      </c>
      <c r="J212" s="24" t="s">
        <v>11619</v>
      </c>
      <c r="K212" s="24" t="s">
        <v>11698</v>
      </c>
      <c r="L212" s="24" t="s">
        <v>549</v>
      </c>
      <c r="M212" s="24" t="s">
        <v>11739</v>
      </c>
      <c r="N212" s="155" t="s">
        <v>544</v>
      </c>
      <c r="O212" s="24" t="s">
        <v>11710</v>
      </c>
      <c r="P212" s="155" t="s">
        <v>552</v>
      </c>
      <c r="Q212" t="s">
        <v>11699</v>
      </c>
      <c r="R212"/>
    </row>
    <row r="213" spans="2:18" ht="13.5" customHeight="1">
      <c r="B213" s="144" t="b">
        <f t="shared" si="6"/>
        <v>0</v>
      </c>
      <c r="C213" s="24" t="s">
        <v>11806</v>
      </c>
      <c r="D213" s="24" t="str">
        <f t="shared" si="7"/>
        <v/>
      </c>
      <c r="E213" s="24" t="s">
        <v>4185</v>
      </c>
      <c r="F213" s="25">
        <v>4</v>
      </c>
      <c r="G213" s="24" t="s">
        <v>11747</v>
      </c>
      <c r="H213" s="24" t="s">
        <v>3956</v>
      </c>
      <c r="I213" s="24" t="s">
        <v>4656</v>
      </c>
      <c r="J213" s="24" t="s">
        <v>11619</v>
      </c>
      <c r="K213" s="24" t="s">
        <v>11698</v>
      </c>
      <c r="L213" s="24" t="s">
        <v>549</v>
      </c>
      <c r="M213" s="24" t="s">
        <v>11739</v>
      </c>
      <c r="N213" s="155" t="s">
        <v>544</v>
      </c>
      <c r="O213" s="24" t="s">
        <v>11705</v>
      </c>
      <c r="P213" s="155" t="s">
        <v>552</v>
      </c>
      <c r="Q213" t="s">
        <v>11699</v>
      </c>
      <c r="R213"/>
    </row>
    <row r="214" spans="2:18" ht="13.5" customHeight="1">
      <c r="B214" s="144" t="b">
        <f t="shared" si="6"/>
        <v>0</v>
      </c>
      <c r="C214" s="24" t="s">
        <v>11807</v>
      </c>
      <c r="D214" s="24" t="str">
        <f t="shared" si="7"/>
        <v/>
      </c>
      <c r="E214" s="24" t="s">
        <v>4291</v>
      </c>
      <c r="F214" s="25">
        <v>4</v>
      </c>
      <c r="G214" s="24" t="s">
        <v>11747</v>
      </c>
      <c r="H214" s="24" t="s">
        <v>3956</v>
      </c>
      <c r="I214" s="24" t="s">
        <v>4656</v>
      </c>
      <c r="J214" s="24" t="s">
        <v>11619</v>
      </c>
      <c r="K214" s="24" t="s">
        <v>11698</v>
      </c>
      <c r="L214" s="24" t="s">
        <v>549</v>
      </c>
      <c r="M214" s="24" t="s">
        <v>11739</v>
      </c>
      <c r="N214" s="155" t="s">
        <v>544</v>
      </c>
      <c r="O214" s="24" t="s">
        <v>11705</v>
      </c>
      <c r="P214" s="155" t="s">
        <v>552</v>
      </c>
      <c r="Q214" t="s">
        <v>11699</v>
      </c>
      <c r="R214"/>
    </row>
    <row r="215" spans="2:18" ht="13.5" customHeight="1">
      <c r="B215" s="144" t="b">
        <f t="shared" si="6"/>
        <v>0</v>
      </c>
      <c r="C215" s="24" t="s">
        <v>11808</v>
      </c>
      <c r="D215" s="24" t="str">
        <f t="shared" si="7"/>
        <v/>
      </c>
      <c r="E215" s="24" t="s">
        <v>4316</v>
      </c>
      <c r="F215" s="25">
        <v>4</v>
      </c>
      <c r="G215" s="24" t="s">
        <v>11747</v>
      </c>
      <c r="H215" s="24" t="s">
        <v>3956</v>
      </c>
      <c r="I215" s="24" t="s">
        <v>4656</v>
      </c>
      <c r="J215" s="24" t="s">
        <v>11619</v>
      </c>
      <c r="K215" s="24" t="s">
        <v>11698</v>
      </c>
      <c r="L215" s="24" t="s">
        <v>549</v>
      </c>
      <c r="M215" s="24" t="s">
        <v>11739</v>
      </c>
      <c r="N215" s="155" t="s">
        <v>544</v>
      </c>
      <c r="O215" s="24" t="s">
        <v>11705</v>
      </c>
      <c r="P215" s="155" t="s">
        <v>552</v>
      </c>
      <c r="Q215" t="s">
        <v>11699</v>
      </c>
      <c r="R215"/>
    </row>
    <row r="216" spans="2:18" ht="13.5" customHeight="1">
      <c r="B216" s="144" t="b">
        <f t="shared" si="6"/>
        <v>0</v>
      </c>
      <c r="C216" s="24" t="s">
        <v>11809</v>
      </c>
      <c r="D216" s="24" t="str">
        <f t="shared" si="7"/>
        <v/>
      </c>
      <c r="E216" s="24" t="s">
        <v>4341</v>
      </c>
      <c r="F216" s="25">
        <v>4</v>
      </c>
      <c r="G216" s="24" t="s">
        <v>11747</v>
      </c>
      <c r="H216" s="24" t="s">
        <v>3956</v>
      </c>
      <c r="I216" s="24" t="s">
        <v>4656</v>
      </c>
      <c r="J216" s="24" t="s">
        <v>11619</v>
      </c>
      <c r="K216" s="24" t="s">
        <v>11698</v>
      </c>
      <c r="L216" s="24" t="s">
        <v>549</v>
      </c>
      <c r="M216" s="24" t="s">
        <v>11739</v>
      </c>
      <c r="N216" s="155" t="s">
        <v>544</v>
      </c>
      <c r="O216" s="24" t="s">
        <v>11705</v>
      </c>
      <c r="P216" s="155" t="s">
        <v>552</v>
      </c>
      <c r="Q216" t="s">
        <v>11699</v>
      </c>
      <c r="R216"/>
    </row>
    <row r="217" spans="2:18" ht="13.5" customHeight="1">
      <c r="B217" s="144" t="b">
        <f t="shared" si="6"/>
        <v>0</v>
      </c>
      <c r="C217" s="24" t="s">
        <v>11810</v>
      </c>
      <c r="D217" s="24" t="str">
        <f t="shared" si="7"/>
        <v/>
      </c>
      <c r="E217" s="24" t="s">
        <v>4383</v>
      </c>
      <c r="F217" s="25">
        <v>4</v>
      </c>
      <c r="G217" s="24" t="s">
        <v>11747</v>
      </c>
      <c r="H217" s="24" t="s">
        <v>3956</v>
      </c>
      <c r="I217" s="24" t="s">
        <v>4656</v>
      </c>
      <c r="J217" s="24" t="s">
        <v>11619</v>
      </c>
      <c r="K217" s="24" t="s">
        <v>11698</v>
      </c>
      <c r="L217" s="24" t="s">
        <v>549</v>
      </c>
      <c r="M217" s="24" t="s">
        <v>11739</v>
      </c>
      <c r="N217" s="155" t="s">
        <v>544</v>
      </c>
      <c r="O217" s="24" t="s">
        <v>11710</v>
      </c>
      <c r="P217" s="155" t="s">
        <v>552</v>
      </c>
      <c r="Q217" t="s">
        <v>11699</v>
      </c>
      <c r="R217"/>
    </row>
    <row r="218" spans="2:18" ht="13.5" customHeight="1">
      <c r="B218" s="144" t="b">
        <f t="shared" si="6"/>
        <v>0</v>
      </c>
      <c r="C218" s="24" t="s">
        <v>11811</v>
      </c>
      <c r="D218" s="24" t="str">
        <f t="shared" si="7"/>
        <v/>
      </c>
      <c r="E218" s="24" t="s">
        <v>4402</v>
      </c>
      <c r="F218" s="25">
        <v>4</v>
      </c>
      <c r="G218" s="24" t="s">
        <v>11747</v>
      </c>
      <c r="H218" s="24" t="s">
        <v>3956</v>
      </c>
      <c r="I218" s="24" t="s">
        <v>4656</v>
      </c>
      <c r="J218" s="24" t="s">
        <v>11619</v>
      </c>
      <c r="K218" s="24" t="s">
        <v>11698</v>
      </c>
      <c r="L218" s="24" t="s">
        <v>549</v>
      </c>
      <c r="M218" s="24" t="s">
        <v>11739</v>
      </c>
      <c r="N218" s="155" t="s">
        <v>544</v>
      </c>
      <c r="O218" s="24" t="s">
        <v>11710</v>
      </c>
      <c r="P218" s="155" t="s">
        <v>552</v>
      </c>
      <c r="Q218" t="s">
        <v>11699</v>
      </c>
      <c r="R218"/>
    </row>
    <row r="219" spans="2:18" ht="13.5" customHeight="1">
      <c r="B219" s="144" t="b">
        <f t="shared" si="6"/>
        <v>0</v>
      </c>
      <c r="C219" s="24" t="s">
        <v>11812</v>
      </c>
      <c r="D219" s="24" t="str">
        <f t="shared" si="7"/>
        <v/>
      </c>
      <c r="E219" s="24" t="s">
        <v>4435</v>
      </c>
      <c r="F219" s="25">
        <v>4</v>
      </c>
      <c r="G219" s="24" t="s">
        <v>11747</v>
      </c>
      <c r="H219" s="24" t="s">
        <v>3956</v>
      </c>
      <c r="I219" s="24" t="s">
        <v>4656</v>
      </c>
      <c r="J219" s="24" t="s">
        <v>11619</v>
      </c>
      <c r="K219" s="24" t="s">
        <v>11698</v>
      </c>
      <c r="L219" s="24" t="s">
        <v>549</v>
      </c>
      <c r="M219" s="24" t="s">
        <v>11739</v>
      </c>
      <c r="N219" s="155" t="s">
        <v>544</v>
      </c>
      <c r="O219" s="24" t="s">
        <v>11705</v>
      </c>
      <c r="P219" s="155" t="s">
        <v>552</v>
      </c>
      <c r="Q219" t="s">
        <v>11699</v>
      </c>
      <c r="R219"/>
    </row>
    <row r="220" spans="2:18" ht="13.5" customHeight="1">
      <c r="B220" s="144" t="b">
        <f t="shared" si="6"/>
        <v>0</v>
      </c>
      <c r="C220" s="24" t="s">
        <v>11813</v>
      </c>
      <c r="D220" s="24" t="str">
        <f t="shared" si="7"/>
        <v/>
      </c>
      <c r="E220" s="24" t="s">
        <v>4454</v>
      </c>
      <c r="F220" s="25">
        <v>4</v>
      </c>
      <c r="G220" s="24" t="s">
        <v>11747</v>
      </c>
      <c r="H220" s="24" t="s">
        <v>3956</v>
      </c>
      <c r="I220" s="24" t="s">
        <v>4656</v>
      </c>
      <c r="J220" s="24" t="s">
        <v>11619</v>
      </c>
      <c r="K220" s="24" t="s">
        <v>11698</v>
      </c>
      <c r="L220" s="24" t="s">
        <v>549</v>
      </c>
      <c r="M220" s="24" t="s">
        <v>11739</v>
      </c>
      <c r="N220" s="155" t="s">
        <v>544</v>
      </c>
      <c r="O220" s="24" t="s">
        <v>11710</v>
      </c>
      <c r="P220" s="155" t="s">
        <v>552</v>
      </c>
      <c r="Q220" t="s">
        <v>11699</v>
      </c>
      <c r="R220"/>
    </row>
    <row r="221" spans="2:18" ht="13.5" customHeight="1">
      <c r="B221" s="144" t="b">
        <f t="shared" si="6"/>
        <v>1</v>
      </c>
      <c r="C221" s="24" t="s">
        <v>11814</v>
      </c>
      <c r="D221" s="24" t="str">
        <f t="shared" si="7"/>
        <v>ConTab_BOM_KP_Sleeves0865</v>
      </c>
      <c r="E221" s="24" t="s">
        <v>4185</v>
      </c>
      <c r="F221" s="25">
        <v>4</v>
      </c>
      <c r="G221" s="24" t="s">
        <v>11738</v>
      </c>
      <c r="H221" s="24" t="s">
        <v>3956</v>
      </c>
      <c r="I221" s="24" t="s">
        <v>4656</v>
      </c>
      <c r="J221" s="24" t="s">
        <v>11524</v>
      </c>
      <c r="K221" s="24" t="s">
        <v>11535</v>
      </c>
      <c r="L221" s="24" t="s">
        <v>11536</v>
      </c>
      <c r="M221" s="24" t="s">
        <v>11739</v>
      </c>
      <c r="N221" s="24">
        <v>96698980</v>
      </c>
      <c r="O221" s="24" t="s">
        <v>11544</v>
      </c>
      <c r="P221" s="155" t="s">
        <v>539</v>
      </c>
      <c r="Q221" t="s">
        <v>11538</v>
      </c>
      <c r="R221"/>
    </row>
    <row r="222" spans="2:18" ht="13.5" customHeight="1">
      <c r="B222" s="144" t="b">
        <f t="shared" si="6"/>
        <v>1</v>
      </c>
      <c r="C222" s="24" t="s">
        <v>11815</v>
      </c>
      <c r="D222" s="24" t="str">
        <f t="shared" si="7"/>
        <v>ConTab_BOM_KP_Sleeves0866</v>
      </c>
      <c r="E222" s="24" t="s">
        <v>4291</v>
      </c>
      <c r="F222" s="25">
        <v>4</v>
      </c>
      <c r="G222" s="24" t="s">
        <v>11738</v>
      </c>
      <c r="H222" s="24" t="s">
        <v>3956</v>
      </c>
      <c r="I222" s="24" t="s">
        <v>4656</v>
      </c>
      <c r="J222" s="24" t="s">
        <v>11524</v>
      </c>
      <c r="K222" s="24" t="s">
        <v>11535</v>
      </c>
      <c r="L222" s="24" t="s">
        <v>11536</v>
      </c>
      <c r="M222" s="24" t="s">
        <v>11739</v>
      </c>
      <c r="N222" s="24">
        <v>96698980</v>
      </c>
      <c r="O222" s="24" t="s">
        <v>11544</v>
      </c>
      <c r="P222" s="155" t="s">
        <v>539</v>
      </c>
      <c r="Q222" t="s">
        <v>11538</v>
      </c>
      <c r="R222"/>
    </row>
    <row r="223" spans="2:18" ht="13.5" customHeight="1">
      <c r="B223" s="144" t="b">
        <f t="shared" si="6"/>
        <v>1</v>
      </c>
      <c r="C223" s="24" t="s">
        <v>11816</v>
      </c>
      <c r="D223" s="24" t="str">
        <f t="shared" si="7"/>
        <v>ConTab_BOM_KP_Sleeves0867</v>
      </c>
      <c r="E223" s="24" t="s">
        <v>4316</v>
      </c>
      <c r="F223" s="25">
        <v>4</v>
      </c>
      <c r="G223" s="24" t="s">
        <v>11738</v>
      </c>
      <c r="H223" s="24" t="s">
        <v>3956</v>
      </c>
      <c r="I223" s="24" t="s">
        <v>4656</v>
      </c>
      <c r="J223" s="24" t="s">
        <v>11524</v>
      </c>
      <c r="K223" s="24" t="s">
        <v>11535</v>
      </c>
      <c r="L223" s="24" t="s">
        <v>11536</v>
      </c>
      <c r="M223" s="24" t="s">
        <v>11739</v>
      </c>
      <c r="N223" s="24">
        <v>96698980</v>
      </c>
      <c r="O223" s="24" t="s">
        <v>11544</v>
      </c>
      <c r="P223" s="155" t="s">
        <v>539</v>
      </c>
      <c r="Q223" t="s">
        <v>11538</v>
      </c>
      <c r="R223"/>
    </row>
    <row r="224" spans="2:18" ht="13.5" customHeight="1">
      <c r="B224" s="144" t="b">
        <f t="shared" si="6"/>
        <v>1</v>
      </c>
      <c r="C224" s="24" t="s">
        <v>11817</v>
      </c>
      <c r="D224" s="24" t="str">
        <f t="shared" si="7"/>
        <v>ConTab_BOM_KP_Sleeves0868</v>
      </c>
      <c r="E224" s="24" t="s">
        <v>4341</v>
      </c>
      <c r="F224" s="25">
        <v>4</v>
      </c>
      <c r="G224" s="24" t="s">
        <v>11738</v>
      </c>
      <c r="H224" s="24" t="s">
        <v>3956</v>
      </c>
      <c r="I224" s="24" t="s">
        <v>4656</v>
      </c>
      <c r="J224" s="24" t="s">
        <v>11524</v>
      </c>
      <c r="K224" s="24" t="s">
        <v>11535</v>
      </c>
      <c r="L224" s="24" t="s">
        <v>11536</v>
      </c>
      <c r="M224" s="24" t="s">
        <v>11739</v>
      </c>
      <c r="N224" s="24">
        <v>96698980</v>
      </c>
      <c r="O224" s="24" t="s">
        <v>11544</v>
      </c>
      <c r="P224" s="155" t="s">
        <v>539</v>
      </c>
      <c r="Q224" t="s">
        <v>11538</v>
      </c>
      <c r="R224"/>
    </row>
    <row r="225" spans="2:18" ht="13.5" customHeight="1">
      <c r="B225" s="144" t="b">
        <f t="shared" si="6"/>
        <v>1</v>
      </c>
      <c r="C225" s="24" t="s">
        <v>11818</v>
      </c>
      <c r="D225" s="24" t="str">
        <f t="shared" si="7"/>
        <v>ConTab_BOM_KP_Sleeves0869</v>
      </c>
      <c r="E225" s="24" t="s">
        <v>4383</v>
      </c>
      <c r="F225" s="25">
        <v>4</v>
      </c>
      <c r="G225" s="24" t="s">
        <v>11738</v>
      </c>
      <c r="H225" s="24" t="s">
        <v>3956</v>
      </c>
      <c r="I225" s="24" t="s">
        <v>4656</v>
      </c>
      <c r="J225" s="24" t="s">
        <v>11524</v>
      </c>
      <c r="K225" s="24" t="s">
        <v>11535</v>
      </c>
      <c r="L225" s="24" t="s">
        <v>11536</v>
      </c>
      <c r="M225" s="24" t="s">
        <v>11739</v>
      </c>
      <c r="N225" s="24">
        <v>96698976</v>
      </c>
      <c r="O225" s="24" t="s">
        <v>11549</v>
      </c>
      <c r="P225" s="155" t="s">
        <v>539</v>
      </c>
      <c r="Q225" t="s">
        <v>11538</v>
      </c>
      <c r="R225"/>
    </row>
    <row r="226" spans="2:18" ht="13.5" customHeight="1">
      <c r="B226" s="144" t="b">
        <f t="shared" si="6"/>
        <v>1</v>
      </c>
      <c r="C226" s="24" t="s">
        <v>11819</v>
      </c>
      <c r="D226" s="24" t="str">
        <f t="shared" si="7"/>
        <v>ConTab_BOM_KP_Sleeves0870</v>
      </c>
      <c r="E226" s="24" t="s">
        <v>4402</v>
      </c>
      <c r="F226" s="25">
        <v>4</v>
      </c>
      <c r="G226" s="24" t="s">
        <v>11738</v>
      </c>
      <c r="H226" s="24" t="s">
        <v>3956</v>
      </c>
      <c r="I226" s="24" t="s">
        <v>4656</v>
      </c>
      <c r="J226" s="24" t="s">
        <v>11524</v>
      </c>
      <c r="K226" s="24" t="s">
        <v>11535</v>
      </c>
      <c r="L226" s="24" t="s">
        <v>11536</v>
      </c>
      <c r="M226" s="24" t="s">
        <v>11739</v>
      </c>
      <c r="N226" s="24">
        <v>96698976</v>
      </c>
      <c r="O226" s="24" t="s">
        <v>11549</v>
      </c>
      <c r="P226" s="155" t="s">
        <v>539</v>
      </c>
      <c r="Q226" t="s">
        <v>11538</v>
      </c>
      <c r="R226"/>
    </row>
    <row r="227" spans="2:18" ht="13.5" customHeight="1">
      <c r="B227" s="144" t="b">
        <f t="shared" si="6"/>
        <v>1</v>
      </c>
      <c r="C227" s="24" t="s">
        <v>11820</v>
      </c>
      <c r="D227" s="24" t="str">
        <f t="shared" si="7"/>
        <v>ConTab_BOM_KP_Sleeves0871</v>
      </c>
      <c r="E227" s="24" t="s">
        <v>4435</v>
      </c>
      <c r="F227" s="25">
        <v>4</v>
      </c>
      <c r="G227" s="24" t="s">
        <v>11738</v>
      </c>
      <c r="H227" s="24" t="s">
        <v>3956</v>
      </c>
      <c r="I227" s="24" t="s">
        <v>4656</v>
      </c>
      <c r="J227" s="24" t="s">
        <v>11524</v>
      </c>
      <c r="K227" s="24" t="s">
        <v>11535</v>
      </c>
      <c r="L227" s="24" t="s">
        <v>11536</v>
      </c>
      <c r="M227" s="24" t="s">
        <v>11739</v>
      </c>
      <c r="N227" s="24">
        <v>96698980</v>
      </c>
      <c r="O227" s="24" t="s">
        <v>11544</v>
      </c>
      <c r="P227" s="155" t="s">
        <v>539</v>
      </c>
      <c r="Q227" t="s">
        <v>11538</v>
      </c>
      <c r="R227"/>
    </row>
    <row r="228" spans="2:18" ht="13.5" customHeight="1">
      <c r="B228" s="144" t="b">
        <f t="shared" si="6"/>
        <v>1</v>
      </c>
      <c r="C228" s="24" t="s">
        <v>11821</v>
      </c>
      <c r="D228" s="24" t="str">
        <f t="shared" si="7"/>
        <v>ConTab_BOM_KP_Sleeves0872</v>
      </c>
      <c r="E228" s="24" t="s">
        <v>4454</v>
      </c>
      <c r="F228" s="25">
        <v>4</v>
      </c>
      <c r="G228" s="24" t="s">
        <v>11738</v>
      </c>
      <c r="H228" s="24" t="s">
        <v>3956</v>
      </c>
      <c r="I228" s="24" t="s">
        <v>4656</v>
      </c>
      <c r="J228" s="24" t="s">
        <v>11524</v>
      </c>
      <c r="K228" s="24" t="s">
        <v>11535</v>
      </c>
      <c r="L228" s="24" t="s">
        <v>11536</v>
      </c>
      <c r="M228" s="24" t="s">
        <v>11739</v>
      </c>
      <c r="N228" s="24">
        <v>96698976</v>
      </c>
      <c r="O228" s="24" t="s">
        <v>11549</v>
      </c>
      <c r="P228" s="155" t="s">
        <v>539</v>
      </c>
      <c r="Q228" t="s">
        <v>11538</v>
      </c>
      <c r="R228"/>
    </row>
    <row r="229" spans="2:18" ht="13.5" customHeight="1">
      <c r="B229" s="144" t="b">
        <f t="shared" si="6"/>
        <v>1</v>
      </c>
      <c r="C229" s="24" t="s">
        <v>11822</v>
      </c>
      <c r="D229" s="24" t="str">
        <f t="shared" si="7"/>
        <v>ConTab_BOM_KP_Sleeves0873</v>
      </c>
      <c r="E229" s="24" t="s">
        <v>4185</v>
      </c>
      <c r="F229" s="25">
        <v>4</v>
      </c>
      <c r="G229" s="24" t="s">
        <v>11747</v>
      </c>
      <c r="H229" s="24" t="s">
        <v>3956</v>
      </c>
      <c r="I229" s="24" t="s">
        <v>4656</v>
      </c>
      <c r="J229" s="24" t="s">
        <v>11524</v>
      </c>
      <c r="K229" s="24" t="s">
        <v>11535</v>
      </c>
      <c r="L229" s="24" t="s">
        <v>11536</v>
      </c>
      <c r="M229" s="24" t="s">
        <v>11739</v>
      </c>
      <c r="N229" s="24">
        <v>96698974</v>
      </c>
      <c r="O229" s="24" t="s">
        <v>11544</v>
      </c>
      <c r="P229" s="155" t="s">
        <v>539</v>
      </c>
      <c r="Q229" t="s">
        <v>11538</v>
      </c>
      <c r="R229"/>
    </row>
    <row r="230" spans="2:18" ht="13.5" customHeight="1">
      <c r="B230" s="144" t="b">
        <f t="shared" si="6"/>
        <v>1</v>
      </c>
      <c r="C230" s="24" t="s">
        <v>11823</v>
      </c>
      <c r="D230" s="24" t="str">
        <f t="shared" si="7"/>
        <v>ConTab_BOM_KP_Sleeves0874</v>
      </c>
      <c r="E230" s="24" t="s">
        <v>4291</v>
      </c>
      <c r="F230" s="25">
        <v>4</v>
      </c>
      <c r="G230" s="24" t="s">
        <v>11747</v>
      </c>
      <c r="H230" s="24" t="s">
        <v>3956</v>
      </c>
      <c r="I230" s="24" t="s">
        <v>4656</v>
      </c>
      <c r="J230" s="24" t="s">
        <v>11524</v>
      </c>
      <c r="K230" s="24" t="s">
        <v>11535</v>
      </c>
      <c r="L230" s="24" t="s">
        <v>11536</v>
      </c>
      <c r="M230" s="24" t="s">
        <v>11739</v>
      </c>
      <c r="N230" s="24">
        <v>96698974</v>
      </c>
      <c r="O230" s="24" t="s">
        <v>11544</v>
      </c>
      <c r="P230" s="155" t="s">
        <v>539</v>
      </c>
      <c r="Q230" t="s">
        <v>11538</v>
      </c>
      <c r="R230"/>
    </row>
    <row r="231" spans="2:18" ht="13.5" customHeight="1">
      <c r="B231" s="144" t="b">
        <f t="shared" si="6"/>
        <v>1</v>
      </c>
      <c r="C231" s="24" t="s">
        <v>11824</v>
      </c>
      <c r="D231" s="24" t="str">
        <f t="shared" si="7"/>
        <v>ConTab_BOM_KP_Sleeves0875</v>
      </c>
      <c r="E231" s="24" t="s">
        <v>4316</v>
      </c>
      <c r="F231" s="25">
        <v>4</v>
      </c>
      <c r="G231" s="24" t="s">
        <v>11747</v>
      </c>
      <c r="H231" s="24" t="s">
        <v>3956</v>
      </c>
      <c r="I231" s="24" t="s">
        <v>4656</v>
      </c>
      <c r="J231" s="24" t="s">
        <v>11524</v>
      </c>
      <c r="K231" s="24" t="s">
        <v>11535</v>
      </c>
      <c r="L231" s="24" t="s">
        <v>11536</v>
      </c>
      <c r="M231" s="24" t="s">
        <v>11739</v>
      </c>
      <c r="N231" s="24">
        <v>96698974</v>
      </c>
      <c r="O231" s="24" t="s">
        <v>11544</v>
      </c>
      <c r="P231" s="155" t="s">
        <v>539</v>
      </c>
      <c r="Q231" t="s">
        <v>11538</v>
      </c>
      <c r="R231"/>
    </row>
    <row r="232" spans="2:18" ht="13.5" customHeight="1">
      <c r="B232" s="144" t="b">
        <f t="shared" si="6"/>
        <v>1</v>
      </c>
      <c r="C232" s="24" t="s">
        <v>11825</v>
      </c>
      <c r="D232" s="24" t="str">
        <f t="shared" si="7"/>
        <v>ConTab_BOM_KP_Sleeves0876</v>
      </c>
      <c r="E232" s="24" t="s">
        <v>4341</v>
      </c>
      <c r="F232" s="25">
        <v>4</v>
      </c>
      <c r="G232" s="24" t="s">
        <v>11747</v>
      </c>
      <c r="H232" s="24" t="s">
        <v>3956</v>
      </c>
      <c r="I232" s="24" t="s">
        <v>4656</v>
      </c>
      <c r="J232" s="24" t="s">
        <v>11524</v>
      </c>
      <c r="K232" s="24" t="s">
        <v>11535</v>
      </c>
      <c r="L232" s="24" t="s">
        <v>11536</v>
      </c>
      <c r="M232" s="24" t="s">
        <v>11739</v>
      </c>
      <c r="N232" s="24">
        <v>96698974</v>
      </c>
      <c r="O232" s="24" t="s">
        <v>11544</v>
      </c>
      <c r="P232" s="155" t="s">
        <v>539</v>
      </c>
      <c r="Q232" t="s">
        <v>11538</v>
      </c>
      <c r="R232"/>
    </row>
    <row r="233" spans="2:18" ht="13.5" customHeight="1">
      <c r="B233" s="144" t="b">
        <f t="shared" si="6"/>
        <v>1</v>
      </c>
      <c r="C233" s="24" t="s">
        <v>11826</v>
      </c>
      <c r="D233" s="24" t="str">
        <f t="shared" si="7"/>
        <v>ConTab_BOM_KP_Sleeves0877</v>
      </c>
      <c r="E233" s="24" t="s">
        <v>4383</v>
      </c>
      <c r="F233" s="25">
        <v>4</v>
      </c>
      <c r="G233" s="24" t="s">
        <v>11747</v>
      </c>
      <c r="H233" s="24" t="s">
        <v>3956</v>
      </c>
      <c r="I233" s="24" t="s">
        <v>4656</v>
      </c>
      <c r="J233" s="24" t="s">
        <v>11524</v>
      </c>
      <c r="K233" s="24" t="s">
        <v>11535</v>
      </c>
      <c r="L233" s="24" t="s">
        <v>11536</v>
      </c>
      <c r="M233" s="24" t="s">
        <v>11739</v>
      </c>
      <c r="N233" s="24">
        <v>96698986</v>
      </c>
      <c r="O233" s="24" t="s">
        <v>11549</v>
      </c>
      <c r="P233" s="155" t="s">
        <v>539</v>
      </c>
      <c r="Q233" t="s">
        <v>11538</v>
      </c>
      <c r="R233"/>
    </row>
    <row r="234" spans="2:18" ht="13.5" customHeight="1">
      <c r="B234" s="144" t="b">
        <f t="shared" si="6"/>
        <v>1</v>
      </c>
      <c r="C234" s="24" t="s">
        <v>11827</v>
      </c>
      <c r="D234" s="24" t="str">
        <f t="shared" si="7"/>
        <v>ConTab_BOM_KP_Sleeves0878</v>
      </c>
      <c r="E234" s="24" t="s">
        <v>4402</v>
      </c>
      <c r="F234" s="25">
        <v>4</v>
      </c>
      <c r="G234" s="24" t="s">
        <v>11747</v>
      </c>
      <c r="H234" s="24" t="s">
        <v>3956</v>
      </c>
      <c r="I234" s="24" t="s">
        <v>4656</v>
      </c>
      <c r="J234" s="24" t="s">
        <v>11524</v>
      </c>
      <c r="K234" s="24" t="s">
        <v>11535</v>
      </c>
      <c r="L234" s="24" t="s">
        <v>11536</v>
      </c>
      <c r="M234" s="24" t="s">
        <v>11739</v>
      </c>
      <c r="N234" s="24">
        <v>96698986</v>
      </c>
      <c r="O234" s="24" t="s">
        <v>11549</v>
      </c>
      <c r="P234" s="155" t="s">
        <v>539</v>
      </c>
      <c r="Q234" t="s">
        <v>11538</v>
      </c>
      <c r="R234"/>
    </row>
    <row r="235" spans="2:18" ht="13.5" customHeight="1">
      <c r="B235" s="144" t="b">
        <f t="shared" si="6"/>
        <v>1</v>
      </c>
      <c r="C235" s="24" t="s">
        <v>11828</v>
      </c>
      <c r="D235" s="24" t="str">
        <f t="shared" si="7"/>
        <v>ConTab_BOM_KP_Sleeves0879</v>
      </c>
      <c r="E235" s="24" t="s">
        <v>4435</v>
      </c>
      <c r="F235" s="25">
        <v>4</v>
      </c>
      <c r="G235" s="24" t="s">
        <v>11747</v>
      </c>
      <c r="H235" s="24" t="s">
        <v>3956</v>
      </c>
      <c r="I235" s="24" t="s">
        <v>4656</v>
      </c>
      <c r="J235" s="24" t="s">
        <v>11524</v>
      </c>
      <c r="K235" s="24" t="s">
        <v>11535</v>
      </c>
      <c r="L235" s="24" t="s">
        <v>11536</v>
      </c>
      <c r="M235" s="24" t="s">
        <v>11739</v>
      </c>
      <c r="N235" s="24">
        <v>96698974</v>
      </c>
      <c r="O235" s="24" t="s">
        <v>11544</v>
      </c>
      <c r="P235" s="155" t="s">
        <v>539</v>
      </c>
      <c r="Q235" t="s">
        <v>11538</v>
      </c>
      <c r="R235"/>
    </row>
    <row r="236" spans="2:18" ht="13.5" customHeight="1">
      <c r="B236" s="144" t="b">
        <f t="shared" si="6"/>
        <v>1</v>
      </c>
      <c r="C236" s="24" t="s">
        <v>11829</v>
      </c>
      <c r="D236" s="24" t="str">
        <f t="shared" si="7"/>
        <v>ConTab_BOM_KP_Sleeves0880</v>
      </c>
      <c r="E236" s="24" t="s">
        <v>4454</v>
      </c>
      <c r="F236" s="25">
        <v>4</v>
      </c>
      <c r="G236" s="24" t="s">
        <v>11747</v>
      </c>
      <c r="H236" s="24" t="s">
        <v>3956</v>
      </c>
      <c r="I236" s="24" t="s">
        <v>4656</v>
      </c>
      <c r="J236" s="24" t="s">
        <v>11524</v>
      </c>
      <c r="K236" s="24" t="s">
        <v>11535</v>
      </c>
      <c r="L236" s="24" t="s">
        <v>11536</v>
      </c>
      <c r="M236" s="24" t="s">
        <v>11739</v>
      </c>
      <c r="N236" s="24">
        <v>96698986</v>
      </c>
      <c r="O236" s="24" t="s">
        <v>11549</v>
      </c>
      <c r="P236" s="155" t="s">
        <v>539</v>
      </c>
      <c r="Q236" t="s">
        <v>11538</v>
      </c>
      <c r="R236"/>
    </row>
    <row r="237" spans="2:18" ht="13.5" customHeight="1">
      <c r="B237" s="144" t="b">
        <f t="shared" si="6"/>
        <v>0</v>
      </c>
      <c r="C237" s="24" t="s">
        <v>11830</v>
      </c>
      <c r="D237" s="24" t="str">
        <f t="shared" si="7"/>
        <v/>
      </c>
      <c r="E237" s="24" t="s">
        <v>4185</v>
      </c>
      <c r="F237" s="25">
        <v>4</v>
      </c>
      <c r="G237" s="24" t="s">
        <v>11738</v>
      </c>
      <c r="H237" s="24" t="s">
        <v>3956</v>
      </c>
      <c r="I237" s="24" t="s">
        <v>4656</v>
      </c>
      <c r="J237" s="24" t="s">
        <v>11524</v>
      </c>
      <c r="K237" s="24" t="s">
        <v>11577</v>
      </c>
      <c r="L237" s="24" t="s">
        <v>11578</v>
      </c>
      <c r="M237" s="24" t="s">
        <v>11739</v>
      </c>
      <c r="N237" s="24">
        <v>96698988</v>
      </c>
      <c r="O237" s="24" t="s">
        <v>11586</v>
      </c>
      <c r="P237" s="155" t="s">
        <v>11579</v>
      </c>
      <c r="Q237" t="s">
        <v>11580</v>
      </c>
      <c r="R237"/>
    </row>
    <row r="238" spans="2:18" ht="13.5" customHeight="1">
      <c r="B238" s="144" t="b">
        <f t="shared" si="6"/>
        <v>0</v>
      </c>
      <c r="C238" s="24" t="s">
        <v>11831</v>
      </c>
      <c r="D238" s="24" t="str">
        <f t="shared" si="7"/>
        <v/>
      </c>
      <c r="E238" s="24" t="s">
        <v>4291</v>
      </c>
      <c r="F238" s="25">
        <v>4</v>
      </c>
      <c r="G238" s="24" t="s">
        <v>11738</v>
      </c>
      <c r="H238" s="24" t="s">
        <v>3956</v>
      </c>
      <c r="I238" s="24" t="s">
        <v>4656</v>
      </c>
      <c r="J238" s="24" t="s">
        <v>11524</v>
      </c>
      <c r="K238" s="24" t="s">
        <v>11577</v>
      </c>
      <c r="L238" s="24" t="s">
        <v>11578</v>
      </c>
      <c r="M238" s="24" t="s">
        <v>11739</v>
      </c>
      <c r="N238" s="24">
        <v>96698988</v>
      </c>
      <c r="O238" s="24" t="s">
        <v>11586</v>
      </c>
      <c r="P238" s="155" t="s">
        <v>11579</v>
      </c>
      <c r="Q238" t="s">
        <v>11580</v>
      </c>
      <c r="R238"/>
    </row>
    <row r="239" spans="2:18" ht="13.5" customHeight="1">
      <c r="B239" s="144" t="b">
        <f t="shared" si="6"/>
        <v>0</v>
      </c>
      <c r="C239" s="24" t="s">
        <v>11832</v>
      </c>
      <c r="D239" s="24" t="str">
        <f t="shared" si="7"/>
        <v/>
      </c>
      <c r="E239" s="24" t="s">
        <v>4316</v>
      </c>
      <c r="F239" s="25">
        <v>4</v>
      </c>
      <c r="G239" s="24" t="s">
        <v>11738</v>
      </c>
      <c r="H239" s="24" t="s">
        <v>3956</v>
      </c>
      <c r="I239" s="24" t="s">
        <v>4656</v>
      </c>
      <c r="J239" s="24" t="s">
        <v>11524</v>
      </c>
      <c r="K239" s="24" t="s">
        <v>11577</v>
      </c>
      <c r="L239" s="24" t="s">
        <v>11578</v>
      </c>
      <c r="M239" s="24" t="s">
        <v>11739</v>
      </c>
      <c r="N239" s="24">
        <v>96698988</v>
      </c>
      <c r="O239" s="24" t="s">
        <v>11586</v>
      </c>
      <c r="P239" s="155" t="s">
        <v>11579</v>
      </c>
      <c r="Q239" t="s">
        <v>11580</v>
      </c>
      <c r="R239"/>
    </row>
    <row r="240" spans="2:18" ht="13.5" customHeight="1">
      <c r="B240" s="144" t="b">
        <f t="shared" si="6"/>
        <v>0</v>
      </c>
      <c r="C240" s="24" t="s">
        <v>11833</v>
      </c>
      <c r="D240" s="24" t="str">
        <f t="shared" si="7"/>
        <v/>
      </c>
      <c r="E240" s="24" t="s">
        <v>4341</v>
      </c>
      <c r="F240" s="25">
        <v>4</v>
      </c>
      <c r="G240" s="24" t="s">
        <v>11738</v>
      </c>
      <c r="H240" s="24" t="s">
        <v>3956</v>
      </c>
      <c r="I240" s="24" t="s">
        <v>4656</v>
      </c>
      <c r="J240" s="24" t="s">
        <v>11524</v>
      </c>
      <c r="K240" s="24" t="s">
        <v>11577</v>
      </c>
      <c r="L240" s="24" t="s">
        <v>11578</v>
      </c>
      <c r="M240" s="24" t="s">
        <v>11739</v>
      </c>
      <c r="N240" s="24">
        <v>96698988</v>
      </c>
      <c r="O240" s="24" t="s">
        <v>11586</v>
      </c>
      <c r="P240" s="155" t="s">
        <v>11579</v>
      </c>
      <c r="Q240" t="s">
        <v>11580</v>
      </c>
      <c r="R240"/>
    </row>
    <row r="241" spans="2:18" ht="13.5" customHeight="1">
      <c r="B241" s="144" t="b">
        <f t="shared" si="6"/>
        <v>0</v>
      </c>
      <c r="C241" s="24" t="s">
        <v>11834</v>
      </c>
      <c r="D241" s="24" t="str">
        <f t="shared" si="7"/>
        <v/>
      </c>
      <c r="E241" s="24" t="s">
        <v>4383</v>
      </c>
      <c r="F241" s="25">
        <v>4</v>
      </c>
      <c r="G241" s="24" t="s">
        <v>11738</v>
      </c>
      <c r="H241" s="24" t="s">
        <v>3956</v>
      </c>
      <c r="I241" s="24" t="s">
        <v>4656</v>
      </c>
      <c r="J241" s="24" t="s">
        <v>11524</v>
      </c>
      <c r="K241" s="24" t="s">
        <v>11577</v>
      </c>
      <c r="L241" s="24" t="s">
        <v>11578</v>
      </c>
      <c r="M241" s="24" t="s">
        <v>11739</v>
      </c>
      <c r="N241" s="24">
        <v>96698984</v>
      </c>
      <c r="O241" s="24" t="s">
        <v>11591</v>
      </c>
      <c r="P241" s="155" t="s">
        <v>11579</v>
      </c>
      <c r="Q241" t="s">
        <v>11580</v>
      </c>
      <c r="R241"/>
    </row>
    <row r="242" spans="2:18" ht="13.5" customHeight="1">
      <c r="B242" s="144" t="b">
        <f t="shared" si="6"/>
        <v>0</v>
      </c>
      <c r="C242" s="24" t="s">
        <v>11835</v>
      </c>
      <c r="D242" s="24" t="str">
        <f t="shared" si="7"/>
        <v/>
      </c>
      <c r="E242" s="24" t="s">
        <v>4402</v>
      </c>
      <c r="F242" s="25">
        <v>4</v>
      </c>
      <c r="G242" s="24" t="s">
        <v>11738</v>
      </c>
      <c r="H242" s="24" t="s">
        <v>3956</v>
      </c>
      <c r="I242" s="24" t="s">
        <v>4656</v>
      </c>
      <c r="J242" s="24" t="s">
        <v>11524</v>
      </c>
      <c r="K242" s="24" t="s">
        <v>11577</v>
      </c>
      <c r="L242" s="24" t="s">
        <v>11578</v>
      </c>
      <c r="M242" s="24" t="s">
        <v>11739</v>
      </c>
      <c r="N242" s="24">
        <v>96698984</v>
      </c>
      <c r="O242" s="24" t="s">
        <v>11591</v>
      </c>
      <c r="P242" s="155" t="s">
        <v>11579</v>
      </c>
      <c r="Q242" t="s">
        <v>11580</v>
      </c>
      <c r="R242"/>
    </row>
    <row r="243" spans="2:18" ht="13.5" customHeight="1">
      <c r="B243" s="144" t="b">
        <f t="shared" si="6"/>
        <v>0</v>
      </c>
      <c r="C243" s="24" t="s">
        <v>11836</v>
      </c>
      <c r="D243" s="24" t="str">
        <f t="shared" si="7"/>
        <v/>
      </c>
      <c r="E243" s="24" t="s">
        <v>4435</v>
      </c>
      <c r="F243" s="25">
        <v>4</v>
      </c>
      <c r="G243" s="24" t="s">
        <v>11738</v>
      </c>
      <c r="H243" s="24" t="s">
        <v>3956</v>
      </c>
      <c r="I243" s="24" t="s">
        <v>4656</v>
      </c>
      <c r="J243" s="24" t="s">
        <v>11524</v>
      </c>
      <c r="K243" s="24" t="s">
        <v>11577</v>
      </c>
      <c r="L243" s="24" t="s">
        <v>11578</v>
      </c>
      <c r="M243" s="24" t="s">
        <v>11739</v>
      </c>
      <c r="N243" s="24">
        <v>96698988</v>
      </c>
      <c r="O243" s="24" t="s">
        <v>11586</v>
      </c>
      <c r="P243" s="155" t="s">
        <v>11579</v>
      </c>
      <c r="Q243" t="s">
        <v>11580</v>
      </c>
      <c r="R243"/>
    </row>
    <row r="244" spans="2:18" ht="13.5" customHeight="1">
      <c r="B244" s="144" t="b">
        <f t="shared" si="6"/>
        <v>0</v>
      </c>
      <c r="C244" s="24" t="s">
        <v>11837</v>
      </c>
      <c r="D244" s="24" t="str">
        <f t="shared" si="7"/>
        <v/>
      </c>
      <c r="E244" s="24" t="s">
        <v>4454</v>
      </c>
      <c r="F244" s="25">
        <v>4</v>
      </c>
      <c r="G244" s="24" t="s">
        <v>11738</v>
      </c>
      <c r="H244" s="24" t="s">
        <v>3956</v>
      </c>
      <c r="I244" s="24" t="s">
        <v>4656</v>
      </c>
      <c r="J244" s="24" t="s">
        <v>11524</v>
      </c>
      <c r="K244" s="24" t="s">
        <v>11577</v>
      </c>
      <c r="L244" s="24" t="s">
        <v>11578</v>
      </c>
      <c r="M244" s="24" t="s">
        <v>11739</v>
      </c>
      <c r="N244" s="24">
        <v>96698984</v>
      </c>
      <c r="O244" s="24" t="s">
        <v>11591</v>
      </c>
      <c r="P244" s="155" t="s">
        <v>11579</v>
      </c>
      <c r="Q244" t="s">
        <v>11580</v>
      </c>
      <c r="R244"/>
    </row>
    <row r="245" spans="2:18" ht="13.5" customHeight="1">
      <c r="B245" s="144" t="b">
        <f t="shared" si="6"/>
        <v>0</v>
      </c>
      <c r="C245" s="24" t="s">
        <v>11838</v>
      </c>
      <c r="D245" s="24" t="str">
        <f t="shared" si="7"/>
        <v/>
      </c>
      <c r="E245" s="24" t="s">
        <v>4185</v>
      </c>
      <c r="F245" s="25">
        <v>4</v>
      </c>
      <c r="G245" s="24" t="s">
        <v>11747</v>
      </c>
      <c r="H245" s="24" t="s">
        <v>3956</v>
      </c>
      <c r="I245" s="24" t="s">
        <v>4656</v>
      </c>
      <c r="J245" s="24" t="s">
        <v>11524</v>
      </c>
      <c r="K245" s="24" t="s">
        <v>11577</v>
      </c>
      <c r="L245" s="24" t="s">
        <v>11578</v>
      </c>
      <c r="M245" s="24" t="s">
        <v>11739</v>
      </c>
      <c r="N245" s="24">
        <v>96698982</v>
      </c>
      <c r="O245" s="24" t="s">
        <v>11586</v>
      </c>
      <c r="P245" s="155" t="s">
        <v>11579</v>
      </c>
      <c r="Q245" t="s">
        <v>11580</v>
      </c>
      <c r="R245"/>
    </row>
    <row r="246" spans="2:18" ht="13.5" customHeight="1">
      <c r="B246" s="144" t="b">
        <f t="shared" si="6"/>
        <v>0</v>
      </c>
      <c r="C246" s="24" t="s">
        <v>11839</v>
      </c>
      <c r="D246" s="24" t="str">
        <f t="shared" si="7"/>
        <v/>
      </c>
      <c r="E246" s="24" t="s">
        <v>4291</v>
      </c>
      <c r="F246" s="25">
        <v>4</v>
      </c>
      <c r="G246" s="24" t="s">
        <v>11747</v>
      </c>
      <c r="H246" s="24" t="s">
        <v>3956</v>
      </c>
      <c r="I246" s="24" t="s">
        <v>4656</v>
      </c>
      <c r="J246" s="24" t="s">
        <v>11524</v>
      </c>
      <c r="K246" s="24" t="s">
        <v>11577</v>
      </c>
      <c r="L246" s="24" t="s">
        <v>11578</v>
      </c>
      <c r="M246" s="24" t="s">
        <v>11739</v>
      </c>
      <c r="N246" s="24">
        <v>96698982</v>
      </c>
      <c r="O246" s="24" t="s">
        <v>11586</v>
      </c>
      <c r="P246" s="155" t="s">
        <v>11579</v>
      </c>
      <c r="Q246" t="s">
        <v>11580</v>
      </c>
      <c r="R246"/>
    </row>
    <row r="247" spans="2:18" ht="13.5" customHeight="1">
      <c r="B247" s="144" t="b">
        <f t="shared" si="6"/>
        <v>0</v>
      </c>
      <c r="C247" s="24" t="s">
        <v>11840</v>
      </c>
      <c r="D247" s="24" t="str">
        <f t="shared" si="7"/>
        <v/>
      </c>
      <c r="E247" s="24" t="s">
        <v>4316</v>
      </c>
      <c r="F247" s="25">
        <v>4</v>
      </c>
      <c r="G247" s="24" t="s">
        <v>11747</v>
      </c>
      <c r="H247" s="24" t="s">
        <v>3956</v>
      </c>
      <c r="I247" s="24" t="s">
        <v>4656</v>
      </c>
      <c r="J247" s="24" t="s">
        <v>11524</v>
      </c>
      <c r="K247" s="24" t="s">
        <v>11577</v>
      </c>
      <c r="L247" s="24" t="s">
        <v>11578</v>
      </c>
      <c r="M247" s="24" t="s">
        <v>11739</v>
      </c>
      <c r="N247" s="24">
        <v>96698982</v>
      </c>
      <c r="O247" s="24" t="s">
        <v>11586</v>
      </c>
      <c r="P247" s="155" t="s">
        <v>11579</v>
      </c>
      <c r="Q247" t="s">
        <v>11580</v>
      </c>
      <c r="R247"/>
    </row>
    <row r="248" spans="2:18" ht="13.5" customHeight="1">
      <c r="B248" s="144" t="b">
        <f t="shared" si="6"/>
        <v>0</v>
      </c>
      <c r="C248" s="24" t="s">
        <v>11841</v>
      </c>
      <c r="D248" s="24" t="str">
        <f t="shared" si="7"/>
        <v/>
      </c>
      <c r="E248" s="24" t="s">
        <v>4341</v>
      </c>
      <c r="F248" s="25">
        <v>4</v>
      </c>
      <c r="G248" s="24" t="s">
        <v>11747</v>
      </c>
      <c r="H248" s="24" t="s">
        <v>3956</v>
      </c>
      <c r="I248" s="24" t="s">
        <v>4656</v>
      </c>
      <c r="J248" s="24" t="s">
        <v>11524</v>
      </c>
      <c r="K248" s="24" t="s">
        <v>11577</v>
      </c>
      <c r="L248" s="24" t="s">
        <v>11578</v>
      </c>
      <c r="M248" s="24" t="s">
        <v>11739</v>
      </c>
      <c r="N248" s="24">
        <v>96698982</v>
      </c>
      <c r="O248" s="24" t="s">
        <v>11586</v>
      </c>
      <c r="P248" s="155" t="s">
        <v>11579</v>
      </c>
      <c r="Q248" t="s">
        <v>11580</v>
      </c>
      <c r="R248"/>
    </row>
    <row r="249" spans="2:18" ht="13.5" customHeight="1">
      <c r="B249" s="144" t="b">
        <f t="shared" si="6"/>
        <v>0</v>
      </c>
      <c r="C249" s="24" t="s">
        <v>11842</v>
      </c>
      <c r="D249" s="24" t="str">
        <f t="shared" si="7"/>
        <v/>
      </c>
      <c r="E249" s="24" t="s">
        <v>4383</v>
      </c>
      <c r="F249" s="25">
        <v>4</v>
      </c>
      <c r="G249" s="24" t="s">
        <v>11747</v>
      </c>
      <c r="H249" s="24" t="s">
        <v>3956</v>
      </c>
      <c r="I249" s="24" t="s">
        <v>4656</v>
      </c>
      <c r="J249" s="24" t="s">
        <v>11524</v>
      </c>
      <c r="K249" s="24" t="s">
        <v>11577</v>
      </c>
      <c r="L249" s="24" t="s">
        <v>11578</v>
      </c>
      <c r="M249" s="24" t="s">
        <v>11739</v>
      </c>
      <c r="N249" s="24">
        <v>96701058</v>
      </c>
      <c r="O249" s="24" t="s">
        <v>11591</v>
      </c>
      <c r="P249" s="155" t="s">
        <v>11579</v>
      </c>
      <c r="Q249" t="s">
        <v>11580</v>
      </c>
      <c r="R249"/>
    </row>
    <row r="250" spans="2:18" ht="13.5" customHeight="1">
      <c r="B250" s="144" t="b">
        <f t="shared" si="6"/>
        <v>0</v>
      </c>
      <c r="C250" s="24" t="s">
        <v>11843</v>
      </c>
      <c r="D250" s="24" t="str">
        <f t="shared" si="7"/>
        <v/>
      </c>
      <c r="E250" s="24" t="s">
        <v>4402</v>
      </c>
      <c r="F250" s="25">
        <v>4</v>
      </c>
      <c r="G250" s="24" t="s">
        <v>11747</v>
      </c>
      <c r="H250" s="24" t="s">
        <v>3956</v>
      </c>
      <c r="I250" s="24" t="s">
        <v>4656</v>
      </c>
      <c r="J250" s="24" t="s">
        <v>11524</v>
      </c>
      <c r="K250" s="24" t="s">
        <v>11577</v>
      </c>
      <c r="L250" s="24" t="s">
        <v>11578</v>
      </c>
      <c r="M250" s="24" t="s">
        <v>11739</v>
      </c>
      <c r="N250" s="24">
        <v>96701058</v>
      </c>
      <c r="O250" s="24" t="s">
        <v>11591</v>
      </c>
      <c r="P250" s="155" t="s">
        <v>11579</v>
      </c>
      <c r="Q250" t="s">
        <v>11580</v>
      </c>
      <c r="R250"/>
    </row>
    <row r="251" spans="2:18" ht="13.5" customHeight="1">
      <c r="B251" s="144" t="b">
        <f t="shared" si="6"/>
        <v>0</v>
      </c>
      <c r="C251" s="24" t="s">
        <v>11844</v>
      </c>
      <c r="D251" s="24" t="str">
        <f t="shared" si="7"/>
        <v/>
      </c>
      <c r="E251" s="24" t="s">
        <v>4435</v>
      </c>
      <c r="F251" s="25">
        <v>4</v>
      </c>
      <c r="G251" s="24" t="s">
        <v>11747</v>
      </c>
      <c r="H251" s="24" t="s">
        <v>3956</v>
      </c>
      <c r="I251" s="24" t="s">
        <v>4656</v>
      </c>
      <c r="J251" s="24" t="s">
        <v>11524</v>
      </c>
      <c r="K251" s="24" t="s">
        <v>11577</v>
      </c>
      <c r="L251" s="24" t="s">
        <v>11578</v>
      </c>
      <c r="M251" s="24" t="s">
        <v>11739</v>
      </c>
      <c r="N251" s="24">
        <v>96698982</v>
      </c>
      <c r="O251" s="24" t="s">
        <v>11586</v>
      </c>
      <c r="P251" s="155" t="s">
        <v>11579</v>
      </c>
      <c r="Q251" t="s">
        <v>11580</v>
      </c>
      <c r="R251"/>
    </row>
    <row r="252" spans="2:18" ht="13.5" customHeight="1">
      <c r="B252" s="144" t="b">
        <f t="shared" si="6"/>
        <v>0</v>
      </c>
      <c r="C252" s="24" t="s">
        <v>11845</v>
      </c>
      <c r="D252" s="24" t="str">
        <f t="shared" si="7"/>
        <v/>
      </c>
      <c r="E252" s="24" t="s">
        <v>4454</v>
      </c>
      <c r="F252" s="25">
        <v>4</v>
      </c>
      <c r="G252" s="24" t="s">
        <v>11747</v>
      </c>
      <c r="H252" s="24" t="s">
        <v>3956</v>
      </c>
      <c r="I252" s="24" t="s">
        <v>4656</v>
      </c>
      <c r="J252" s="24" t="s">
        <v>11524</v>
      </c>
      <c r="K252" s="24" t="s">
        <v>11577</v>
      </c>
      <c r="L252" s="24" t="s">
        <v>11578</v>
      </c>
      <c r="M252" s="24" t="s">
        <v>11739</v>
      </c>
      <c r="N252" s="24">
        <v>96701058</v>
      </c>
      <c r="O252" s="24" t="s">
        <v>11591</v>
      </c>
      <c r="P252" s="155" t="s">
        <v>11579</v>
      </c>
      <c r="Q252" t="s">
        <v>11580</v>
      </c>
      <c r="R252"/>
    </row>
    <row r="253" spans="2:18" ht="13.5" customHeight="1">
      <c r="B253" s="144" t="b">
        <f t="shared" si="6"/>
        <v>0</v>
      </c>
      <c r="C253" s="24" t="s">
        <v>11846</v>
      </c>
      <c r="D253" s="24" t="str">
        <f t="shared" si="7"/>
        <v/>
      </c>
      <c r="E253" s="24" t="s">
        <v>4185</v>
      </c>
      <c r="F253" s="25">
        <v>4</v>
      </c>
      <c r="G253" s="24" t="s">
        <v>11738</v>
      </c>
      <c r="H253" s="24" t="s">
        <v>3956</v>
      </c>
      <c r="I253" s="24" t="s">
        <v>4656</v>
      </c>
      <c r="J253" s="24" t="s">
        <v>11524</v>
      </c>
      <c r="K253" s="24" t="s">
        <v>11698</v>
      </c>
      <c r="L253" s="24" t="s">
        <v>549</v>
      </c>
      <c r="M253" s="24" t="s">
        <v>11739</v>
      </c>
      <c r="N253" s="155" t="s">
        <v>544</v>
      </c>
      <c r="O253" s="24" t="s">
        <v>11705</v>
      </c>
      <c r="P253" s="155" t="s">
        <v>552</v>
      </c>
      <c r="Q253" t="s">
        <v>11699</v>
      </c>
      <c r="R253"/>
    </row>
    <row r="254" spans="2:18" ht="13.5" customHeight="1">
      <c r="B254" s="144" t="b">
        <f t="shared" si="6"/>
        <v>0</v>
      </c>
      <c r="C254" s="24" t="s">
        <v>11847</v>
      </c>
      <c r="D254" s="24" t="str">
        <f t="shared" si="7"/>
        <v/>
      </c>
      <c r="E254" s="24" t="s">
        <v>4291</v>
      </c>
      <c r="F254" s="25">
        <v>4</v>
      </c>
      <c r="G254" s="24" t="s">
        <v>11738</v>
      </c>
      <c r="H254" s="24" t="s">
        <v>3956</v>
      </c>
      <c r="I254" s="24" t="s">
        <v>4656</v>
      </c>
      <c r="J254" s="24" t="s">
        <v>11524</v>
      </c>
      <c r="K254" s="24" t="s">
        <v>11698</v>
      </c>
      <c r="L254" s="24" t="s">
        <v>549</v>
      </c>
      <c r="M254" s="24" t="s">
        <v>11739</v>
      </c>
      <c r="N254" s="155" t="s">
        <v>544</v>
      </c>
      <c r="O254" s="24" t="s">
        <v>11705</v>
      </c>
      <c r="P254" s="155" t="s">
        <v>552</v>
      </c>
      <c r="Q254" t="s">
        <v>11699</v>
      </c>
      <c r="R254"/>
    </row>
    <row r="255" spans="2:18" ht="13.5" customHeight="1">
      <c r="B255" s="144" t="b">
        <f t="shared" si="6"/>
        <v>0</v>
      </c>
      <c r="C255" s="24" t="s">
        <v>11848</v>
      </c>
      <c r="D255" s="24" t="str">
        <f t="shared" si="7"/>
        <v/>
      </c>
      <c r="E255" s="24" t="s">
        <v>4316</v>
      </c>
      <c r="F255" s="25">
        <v>4</v>
      </c>
      <c r="G255" s="24" t="s">
        <v>11738</v>
      </c>
      <c r="H255" s="24" t="s">
        <v>3956</v>
      </c>
      <c r="I255" s="24" t="s">
        <v>4656</v>
      </c>
      <c r="J255" s="24" t="s">
        <v>11524</v>
      </c>
      <c r="K255" s="24" t="s">
        <v>11698</v>
      </c>
      <c r="L255" s="24" t="s">
        <v>549</v>
      </c>
      <c r="M255" s="24" t="s">
        <v>11739</v>
      </c>
      <c r="N255" s="155" t="s">
        <v>544</v>
      </c>
      <c r="O255" s="24" t="s">
        <v>11705</v>
      </c>
      <c r="P255" s="155" t="s">
        <v>552</v>
      </c>
      <c r="Q255" t="s">
        <v>11699</v>
      </c>
      <c r="R255"/>
    </row>
    <row r="256" spans="2:18" ht="13.5" customHeight="1">
      <c r="B256" s="144" t="b">
        <f t="shared" si="6"/>
        <v>0</v>
      </c>
      <c r="C256" s="24" t="s">
        <v>11849</v>
      </c>
      <c r="D256" s="24" t="str">
        <f t="shared" si="7"/>
        <v/>
      </c>
      <c r="E256" s="24" t="s">
        <v>4341</v>
      </c>
      <c r="F256" s="25">
        <v>4</v>
      </c>
      <c r="G256" s="24" t="s">
        <v>11738</v>
      </c>
      <c r="H256" s="24" t="s">
        <v>3956</v>
      </c>
      <c r="I256" s="24" t="s">
        <v>4656</v>
      </c>
      <c r="J256" s="24" t="s">
        <v>11524</v>
      </c>
      <c r="K256" s="24" t="s">
        <v>11698</v>
      </c>
      <c r="L256" s="24" t="s">
        <v>549</v>
      </c>
      <c r="M256" s="24" t="s">
        <v>11739</v>
      </c>
      <c r="N256" s="155" t="s">
        <v>544</v>
      </c>
      <c r="O256" s="24" t="s">
        <v>11705</v>
      </c>
      <c r="P256" s="155" t="s">
        <v>552</v>
      </c>
      <c r="Q256" t="s">
        <v>11699</v>
      </c>
      <c r="R256"/>
    </row>
    <row r="257" spans="2:18" ht="13.5" customHeight="1">
      <c r="B257" s="144" t="b">
        <f t="shared" si="6"/>
        <v>0</v>
      </c>
      <c r="C257" s="24" t="s">
        <v>11850</v>
      </c>
      <c r="D257" s="24" t="str">
        <f t="shared" si="7"/>
        <v/>
      </c>
      <c r="E257" s="24" t="s">
        <v>4383</v>
      </c>
      <c r="F257" s="25">
        <v>4</v>
      </c>
      <c r="G257" s="24" t="s">
        <v>11738</v>
      </c>
      <c r="H257" s="24" t="s">
        <v>3956</v>
      </c>
      <c r="I257" s="24" t="s">
        <v>4656</v>
      </c>
      <c r="J257" s="24" t="s">
        <v>11524</v>
      </c>
      <c r="K257" s="24" t="s">
        <v>11698</v>
      </c>
      <c r="L257" s="24" t="s">
        <v>549</v>
      </c>
      <c r="M257" s="24" t="s">
        <v>11739</v>
      </c>
      <c r="N257" s="155" t="s">
        <v>544</v>
      </c>
      <c r="O257" s="24" t="s">
        <v>11710</v>
      </c>
      <c r="P257" s="155" t="s">
        <v>552</v>
      </c>
      <c r="Q257" t="s">
        <v>11699</v>
      </c>
      <c r="R257"/>
    </row>
    <row r="258" spans="2:18" ht="13.5" customHeight="1">
      <c r="B258" s="144" t="b">
        <f t="shared" si="6"/>
        <v>0</v>
      </c>
      <c r="C258" s="24" t="s">
        <v>11851</v>
      </c>
      <c r="D258" s="24" t="str">
        <f t="shared" si="7"/>
        <v/>
      </c>
      <c r="E258" s="24" t="s">
        <v>4402</v>
      </c>
      <c r="F258" s="25">
        <v>4</v>
      </c>
      <c r="G258" s="24" t="s">
        <v>11738</v>
      </c>
      <c r="H258" s="24" t="s">
        <v>3956</v>
      </c>
      <c r="I258" s="24" t="s">
        <v>4656</v>
      </c>
      <c r="J258" s="24" t="s">
        <v>11524</v>
      </c>
      <c r="K258" s="24" t="s">
        <v>11698</v>
      </c>
      <c r="L258" s="24" t="s">
        <v>549</v>
      </c>
      <c r="M258" s="24" t="s">
        <v>11739</v>
      </c>
      <c r="N258" s="155" t="s">
        <v>544</v>
      </c>
      <c r="O258" s="24" t="s">
        <v>11710</v>
      </c>
      <c r="P258" s="155" t="s">
        <v>552</v>
      </c>
      <c r="Q258" t="s">
        <v>11699</v>
      </c>
      <c r="R258"/>
    </row>
    <row r="259" spans="2:18" ht="13.5" customHeight="1">
      <c r="B259" s="144" t="b">
        <f t="shared" si="6"/>
        <v>0</v>
      </c>
      <c r="C259" s="24" t="s">
        <v>11852</v>
      </c>
      <c r="D259" s="24" t="str">
        <f t="shared" si="7"/>
        <v/>
      </c>
      <c r="E259" s="24" t="s">
        <v>4435</v>
      </c>
      <c r="F259" s="25">
        <v>4</v>
      </c>
      <c r="G259" s="24" t="s">
        <v>11738</v>
      </c>
      <c r="H259" s="24" t="s">
        <v>3956</v>
      </c>
      <c r="I259" s="24" t="s">
        <v>4656</v>
      </c>
      <c r="J259" s="24" t="s">
        <v>11524</v>
      </c>
      <c r="K259" s="24" t="s">
        <v>11698</v>
      </c>
      <c r="L259" s="24" t="s">
        <v>549</v>
      </c>
      <c r="M259" s="24" t="s">
        <v>11739</v>
      </c>
      <c r="N259" s="155" t="s">
        <v>544</v>
      </c>
      <c r="O259" s="24" t="s">
        <v>11705</v>
      </c>
      <c r="P259" s="155" t="s">
        <v>552</v>
      </c>
      <c r="Q259" t="s">
        <v>11699</v>
      </c>
      <c r="R259"/>
    </row>
    <row r="260" spans="2:18" ht="13.5" customHeight="1">
      <c r="B260" s="144" t="b">
        <f t="shared" si="6"/>
        <v>0</v>
      </c>
      <c r="C260" s="24" t="s">
        <v>11853</v>
      </c>
      <c r="D260" s="24" t="str">
        <f t="shared" si="7"/>
        <v/>
      </c>
      <c r="E260" s="24" t="s">
        <v>4454</v>
      </c>
      <c r="F260" s="25">
        <v>4</v>
      </c>
      <c r="G260" s="24" t="s">
        <v>11738</v>
      </c>
      <c r="H260" s="24" t="s">
        <v>3956</v>
      </c>
      <c r="I260" s="24" t="s">
        <v>4656</v>
      </c>
      <c r="J260" s="24" t="s">
        <v>11524</v>
      </c>
      <c r="K260" s="24" t="s">
        <v>11698</v>
      </c>
      <c r="L260" s="24" t="s">
        <v>549</v>
      </c>
      <c r="M260" s="24" t="s">
        <v>11739</v>
      </c>
      <c r="N260" s="155" t="s">
        <v>544</v>
      </c>
      <c r="O260" s="24" t="s">
        <v>11710</v>
      </c>
      <c r="P260" s="155" t="s">
        <v>552</v>
      </c>
      <c r="Q260" t="s">
        <v>11699</v>
      </c>
      <c r="R260"/>
    </row>
    <row r="261" spans="2:18" ht="13.5" customHeight="1">
      <c r="B261" s="144" t="b">
        <f t="shared" si="6"/>
        <v>0</v>
      </c>
      <c r="C261" s="24" t="s">
        <v>11854</v>
      </c>
      <c r="D261" s="24" t="str">
        <f t="shared" si="7"/>
        <v/>
      </c>
      <c r="E261" s="24" t="s">
        <v>4185</v>
      </c>
      <c r="F261" s="25">
        <v>4</v>
      </c>
      <c r="G261" s="24" t="s">
        <v>11747</v>
      </c>
      <c r="H261" s="24" t="s">
        <v>3956</v>
      </c>
      <c r="I261" s="24" t="s">
        <v>4656</v>
      </c>
      <c r="J261" s="24" t="s">
        <v>11524</v>
      </c>
      <c r="K261" s="24" t="s">
        <v>11698</v>
      </c>
      <c r="L261" s="24" t="s">
        <v>549</v>
      </c>
      <c r="M261" s="24" t="s">
        <v>11739</v>
      </c>
      <c r="N261" s="155" t="s">
        <v>544</v>
      </c>
      <c r="O261" s="24" t="s">
        <v>11705</v>
      </c>
      <c r="P261" s="155" t="s">
        <v>552</v>
      </c>
      <c r="Q261" t="s">
        <v>11699</v>
      </c>
      <c r="R261"/>
    </row>
    <row r="262" spans="2:18" ht="13.5" customHeight="1">
      <c r="B262" s="144" t="b">
        <f t="shared" si="6"/>
        <v>0</v>
      </c>
      <c r="C262" s="24" t="s">
        <v>11855</v>
      </c>
      <c r="D262" s="24" t="str">
        <f t="shared" si="7"/>
        <v/>
      </c>
      <c r="E262" s="24" t="s">
        <v>4291</v>
      </c>
      <c r="F262" s="25">
        <v>4</v>
      </c>
      <c r="G262" s="24" t="s">
        <v>11747</v>
      </c>
      <c r="H262" s="24" t="s">
        <v>3956</v>
      </c>
      <c r="I262" s="24" t="s">
        <v>4656</v>
      </c>
      <c r="J262" s="24" t="s">
        <v>11524</v>
      </c>
      <c r="K262" s="24" t="s">
        <v>11698</v>
      </c>
      <c r="L262" s="24" t="s">
        <v>549</v>
      </c>
      <c r="M262" s="24" t="s">
        <v>11739</v>
      </c>
      <c r="N262" s="155" t="s">
        <v>544</v>
      </c>
      <c r="O262" s="24" t="s">
        <v>11705</v>
      </c>
      <c r="P262" s="155" t="s">
        <v>552</v>
      </c>
      <c r="Q262" t="s">
        <v>11699</v>
      </c>
      <c r="R262"/>
    </row>
    <row r="263" spans="2:18" ht="13.5" customHeight="1">
      <c r="B263" s="144" t="b">
        <f t="shared" si="6"/>
        <v>0</v>
      </c>
      <c r="C263" s="24" t="s">
        <v>11856</v>
      </c>
      <c r="D263" s="24" t="str">
        <f t="shared" si="7"/>
        <v/>
      </c>
      <c r="E263" s="24" t="s">
        <v>4316</v>
      </c>
      <c r="F263" s="25">
        <v>4</v>
      </c>
      <c r="G263" s="24" t="s">
        <v>11747</v>
      </c>
      <c r="H263" s="24" t="s">
        <v>3956</v>
      </c>
      <c r="I263" s="24" t="s">
        <v>4656</v>
      </c>
      <c r="J263" s="24" t="s">
        <v>11524</v>
      </c>
      <c r="K263" s="24" t="s">
        <v>11698</v>
      </c>
      <c r="L263" s="24" t="s">
        <v>549</v>
      </c>
      <c r="M263" s="24" t="s">
        <v>11739</v>
      </c>
      <c r="N263" s="155" t="s">
        <v>544</v>
      </c>
      <c r="O263" s="24" t="s">
        <v>11705</v>
      </c>
      <c r="P263" s="155" t="s">
        <v>552</v>
      </c>
      <c r="Q263" t="s">
        <v>11699</v>
      </c>
      <c r="R263"/>
    </row>
    <row r="264" spans="2:18" ht="13.5" customHeight="1">
      <c r="B264" s="144" t="b">
        <f t="shared" ref="B264:B327" si="8">OR(K264="SlvMatl_None", K264 = "SlvMatl_Bronze")</f>
        <v>0</v>
      </c>
      <c r="C264" s="24" t="s">
        <v>11857</v>
      </c>
      <c r="D264" s="24" t="str">
        <f t="shared" ref="D264:D327" si="9">IF(B264 = TRUE,C264,"")</f>
        <v/>
      </c>
      <c r="E264" s="24" t="s">
        <v>4341</v>
      </c>
      <c r="F264" s="25">
        <v>4</v>
      </c>
      <c r="G264" s="24" t="s">
        <v>11747</v>
      </c>
      <c r="H264" s="24" t="s">
        <v>3956</v>
      </c>
      <c r="I264" s="24" t="s">
        <v>4656</v>
      </c>
      <c r="J264" s="24" t="s">
        <v>11524</v>
      </c>
      <c r="K264" s="24" t="s">
        <v>11698</v>
      </c>
      <c r="L264" s="24" t="s">
        <v>549</v>
      </c>
      <c r="M264" s="24" t="s">
        <v>11739</v>
      </c>
      <c r="N264" s="155" t="s">
        <v>544</v>
      </c>
      <c r="O264" s="24" t="s">
        <v>11705</v>
      </c>
      <c r="P264" s="155" t="s">
        <v>552</v>
      </c>
      <c r="Q264" t="s">
        <v>11699</v>
      </c>
      <c r="R264"/>
    </row>
    <row r="265" spans="2:18" ht="13.5" customHeight="1">
      <c r="B265" s="144" t="b">
        <f t="shared" si="8"/>
        <v>0</v>
      </c>
      <c r="C265" s="24" t="s">
        <v>11858</v>
      </c>
      <c r="D265" s="24" t="str">
        <f t="shared" si="9"/>
        <v/>
      </c>
      <c r="E265" s="24" t="s">
        <v>4383</v>
      </c>
      <c r="F265" s="25">
        <v>4</v>
      </c>
      <c r="G265" s="24" t="s">
        <v>11747</v>
      </c>
      <c r="H265" s="24" t="s">
        <v>3956</v>
      </c>
      <c r="I265" s="24" t="s">
        <v>4656</v>
      </c>
      <c r="J265" s="24" t="s">
        <v>11524</v>
      </c>
      <c r="K265" s="24" t="s">
        <v>11698</v>
      </c>
      <c r="L265" s="24" t="s">
        <v>549</v>
      </c>
      <c r="M265" s="24" t="s">
        <v>11739</v>
      </c>
      <c r="N265" s="155" t="s">
        <v>544</v>
      </c>
      <c r="O265" s="24" t="s">
        <v>11710</v>
      </c>
      <c r="P265" s="155" t="s">
        <v>552</v>
      </c>
      <c r="Q265" t="s">
        <v>11699</v>
      </c>
      <c r="R265"/>
    </row>
    <row r="266" spans="2:18" ht="13.5" customHeight="1">
      <c r="B266" s="144" t="b">
        <f t="shared" si="8"/>
        <v>0</v>
      </c>
      <c r="C266" s="24" t="s">
        <v>11859</v>
      </c>
      <c r="D266" s="24" t="str">
        <f t="shared" si="9"/>
        <v/>
      </c>
      <c r="E266" s="24" t="s">
        <v>4402</v>
      </c>
      <c r="F266" s="25">
        <v>4</v>
      </c>
      <c r="G266" s="24" t="s">
        <v>11747</v>
      </c>
      <c r="H266" s="24" t="s">
        <v>3956</v>
      </c>
      <c r="I266" s="24" t="s">
        <v>4656</v>
      </c>
      <c r="J266" s="24" t="s">
        <v>11524</v>
      </c>
      <c r="K266" s="24" t="s">
        <v>11698</v>
      </c>
      <c r="L266" s="24" t="s">
        <v>549</v>
      </c>
      <c r="M266" s="24" t="s">
        <v>11739</v>
      </c>
      <c r="N266" s="155" t="s">
        <v>544</v>
      </c>
      <c r="O266" s="24" t="s">
        <v>11710</v>
      </c>
      <c r="P266" s="155" t="s">
        <v>552</v>
      </c>
      <c r="Q266" t="s">
        <v>11699</v>
      </c>
      <c r="R266"/>
    </row>
    <row r="267" spans="2:18" ht="13.5" customHeight="1">
      <c r="B267" s="144" t="b">
        <f t="shared" si="8"/>
        <v>0</v>
      </c>
      <c r="C267" s="24" t="s">
        <v>11860</v>
      </c>
      <c r="D267" s="24" t="str">
        <f t="shared" si="9"/>
        <v/>
      </c>
      <c r="E267" s="24" t="s">
        <v>4435</v>
      </c>
      <c r="F267" s="25">
        <v>4</v>
      </c>
      <c r="G267" s="24" t="s">
        <v>11747</v>
      </c>
      <c r="H267" s="24" t="s">
        <v>3956</v>
      </c>
      <c r="I267" s="24" t="s">
        <v>4656</v>
      </c>
      <c r="J267" s="24" t="s">
        <v>11524</v>
      </c>
      <c r="K267" s="24" t="s">
        <v>11698</v>
      </c>
      <c r="L267" s="24" t="s">
        <v>549</v>
      </c>
      <c r="M267" s="24" t="s">
        <v>11739</v>
      </c>
      <c r="N267" s="155" t="s">
        <v>544</v>
      </c>
      <c r="O267" s="24" t="s">
        <v>11705</v>
      </c>
      <c r="P267" s="155" t="s">
        <v>552</v>
      </c>
      <c r="Q267" t="s">
        <v>11699</v>
      </c>
      <c r="R267"/>
    </row>
    <row r="268" spans="2:18" ht="13.5" customHeight="1">
      <c r="B268" s="144" t="b">
        <f t="shared" si="8"/>
        <v>0</v>
      </c>
      <c r="C268" s="24" t="s">
        <v>11861</v>
      </c>
      <c r="D268" s="24" t="str">
        <f t="shared" si="9"/>
        <v/>
      </c>
      <c r="E268" s="24" t="s">
        <v>4454</v>
      </c>
      <c r="F268" s="25">
        <v>4</v>
      </c>
      <c r="G268" s="24" t="s">
        <v>11747</v>
      </c>
      <c r="H268" s="24" t="s">
        <v>3956</v>
      </c>
      <c r="I268" s="24" t="s">
        <v>4656</v>
      </c>
      <c r="J268" s="24" t="s">
        <v>11524</v>
      </c>
      <c r="K268" s="24" t="s">
        <v>11698</v>
      </c>
      <c r="L268" s="24" t="s">
        <v>549</v>
      </c>
      <c r="M268" s="24" t="s">
        <v>11739</v>
      </c>
      <c r="N268" s="155" t="s">
        <v>544</v>
      </c>
      <c r="O268" s="24" t="s">
        <v>11710</v>
      </c>
      <c r="P268" s="155" t="s">
        <v>552</v>
      </c>
      <c r="Q268" t="s">
        <v>11699</v>
      </c>
      <c r="R268"/>
    </row>
    <row r="269" spans="2:18" ht="13.5" customHeight="1">
      <c r="B269" s="144" t="b">
        <f t="shared" si="8"/>
        <v>1</v>
      </c>
      <c r="C269" s="24" t="s">
        <v>11862</v>
      </c>
      <c r="D269" s="24" t="str">
        <f t="shared" si="9"/>
        <v>ConTab_BOM_KP_Sleeves0977</v>
      </c>
      <c r="E269" s="24" t="s">
        <v>4474</v>
      </c>
      <c r="F269" s="25">
        <v>5</v>
      </c>
      <c r="G269" s="24" t="s">
        <v>11738</v>
      </c>
      <c r="H269" s="24" t="s">
        <v>3956</v>
      </c>
      <c r="I269" s="24" t="s">
        <v>4656</v>
      </c>
      <c r="J269" s="24" t="s">
        <v>11619</v>
      </c>
      <c r="K269" s="24" t="s">
        <v>11535</v>
      </c>
      <c r="L269" s="24" t="s">
        <v>11536</v>
      </c>
      <c r="M269" s="24" t="s">
        <v>11739</v>
      </c>
      <c r="N269" s="155" t="s">
        <v>544</v>
      </c>
      <c r="O269" s="24" t="s">
        <v>11636</v>
      </c>
      <c r="P269" s="155" t="s">
        <v>539</v>
      </c>
      <c r="Q269" t="s">
        <v>11538</v>
      </c>
      <c r="R269"/>
    </row>
    <row r="270" spans="2:18" ht="13.5" customHeight="1">
      <c r="B270" s="144" t="b">
        <f t="shared" si="8"/>
        <v>1</v>
      </c>
      <c r="C270" s="24" t="s">
        <v>11863</v>
      </c>
      <c r="D270" s="24" t="str">
        <f t="shared" si="9"/>
        <v>ConTab_BOM_KP_Sleeves0978</v>
      </c>
      <c r="E270" s="24" t="s">
        <v>4507</v>
      </c>
      <c r="F270" s="25">
        <v>5</v>
      </c>
      <c r="G270" s="24" t="s">
        <v>11738</v>
      </c>
      <c r="H270" s="24" t="s">
        <v>3956</v>
      </c>
      <c r="I270" s="24" t="s">
        <v>4656</v>
      </c>
      <c r="J270" s="24" t="s">
        <v>11619</v>
      </c>
      <c r="K270" s="24" t="s">
        <v>11535</v>
      </c>
      <c r="L270" s="24" t="s">
        <v>11536</v>
      </c>
      <c r="M270" s="24" t="s">
        <v>11739</v>
      </c>
      <c r="N270" s="155" t="s">
        <v>544</v>
      </c>
      <c r="O270" s="24" t="s">
        <v>11638</v>
      </c>
      <c r="P270" s="155" t="s">
        <v>539</v>
      </c>
      <c r="Q270" t="s">
        <v>11538</v>
      </c>
      <c r="R270"/>
    </row>
    <row r="271" spans="2:18" ht="13.5" customHeight="1">
      <c r="B271" s="144" t="b">
        <f t="shared" si="8"/>
        <v>1</v>
      </c>
      <c r="C271" s="24" t="s">
        <v>11864</v>
      </c>
      <c r="D271" s="24" t="str">
        <f t="shared" si="9"/>
        <v>ConTab_BOM_KP_Sleeves0979</v>
      </c>
      <c r="E271" s="24" t="s">
        <v>4536</v>
      </c>
      <c r="F271" s="25">
        <v>5</v>
      </c>
      <c r="G271" s="24" t="s">
        <v>11738</v>
      </c>
      <c r="H271" s="24" t="s">
        <v>3956</v>
      </c>
      <c r="I271" s="24" t="s">
        <v>4656</v>
      </c>
      <c r="J271" s="24" t="s">
        <v>11619</v>
      </c>
      <c r="K271" s="24" t="s">
        <v>11535</v>
      </c>
      <c r="L271" s="24" t="s">
        <v>11536</v>
      </c>
      <c r="M271" s="24" t="s">
        <v>11739</v>
      </c>
      <c r="N271" s="155" t="s">
        <v>544</v>
      </c>
      <c r="O271" s="24" t="s">
        <v>11636</v>
      </c>
      <c r="P271" s="155" t="s">
        <v>539</v>
      </c>
      <c r="Q271" t="s">
        <v>11538</v>
      </c>
      <c r="R271"/>
    </row>
    <row r="272" spans="2:18" ht="13.5" customHeight="1">
      <c r="B272" s="144" t="b">
        <f t="shared" si="8"/>
        <v>1</v>
      </c>
      <c r="C272" s="24" t="s">
        <v>11865</v>
      </c>
      <c r="D272" s="24" t="str">
        <f t="shared" si="9"/>
        <v>ConTab_BOM_KP_Sleeves0980</v>
      </c>
      <c r="E272" s="24" t="s">
        <v>4555</v>
      </c>
      <c r="F272" s="25">
        <v>5</v>
      </c>
      <c r="G272" s="24" t="s">
        <v>11738</v>
      </c>
      <c r="H272" s="24" t="s">
        <v>3956</v>
      </c>
      <c r="I272" s="24" t="s">
        <v>4656</v>
      </c>
      <c r="J272" s="24" t="s">
        <v>11619</v>
      </c>
      <c r="K272" s="24" t="s">
        <v>11535</v>
      </c>
      <c r="L272" s="24" t="s">
        <v>11536</v>
      </c>
      <c r="M272" s="24" t="s">
        <v>11739</v>
      </c>
      <c r="N272" s="155" t="s">
        <v>544</v>
      </c>
      <c r="O272" s="24" t="s">
        <v>11636</v>
      </c>
      <c r="P272" s="155" t="s">
        <v>539</v>
      </c>
      <c r="Q272" t="s">
        <v>11538</v>
      </c>
      <c r="R272"/>
    </row>
    <row r="273" spans="2:18" ht="13.5" customHeight="1">
      <c r="B273" s="144" t="b">
        <f t="shared" si="8"/>
        <v>1</v>
      </c>
      <c r="C273" s="24" t="s">
        <v>11866</v>
      </c>
      <c r="D273" s="24" t="str">
        <f t="shared" si="9"/>
        <v>ConTab_BOM_KP_Sleeves0981</v>
      </c>
      <c r="E273" s="24" t="s">
        <v>3893</v>
      </c>
      <c r="F273" s="25">
        <v>5</v>
      </c>
      <c r="G273" s="24" t="s">
        <v>11738</v>
      </c>
      <c r="H273" s="24" t="s">
        <v>3956</v>
      </c>
      <c r="I273" s="24" t="s">
        <v>4656</v>
      </c>
      <c r="J273" s="24" t="s">
        <v>11619</v>
      </c>
      <c r="K273" s="24" t="s">
        <v>11535</v>
      </c>
      <c r="L273" s="24" t="s">
        <v>11536</v>
      </c>
      <c r="M273" s="24" t="s">
        <v>11739</v>
      </c>
      <c r="N273" s="155" t="s">
        <v>544</v>
      </c>
      <c r="O273" s="24" t="s">
        <v>11636</v>
      </c>
      <c r="P273" s="155" t="s">
        <v>539</v>
      </c>
      <c r="Q273" t="s">
        <v>11538</v>
      </c>
      <c r="R273"/>
    </row>
    <row r="274" spans="2:18" ht="13.5" customHeight="1">
      <c r="B274" s="144" t="b">
        <f t="shared" si="8"/>
        <v>1</v>
      </c>
      <c r="C274" s="24" t="s">
        <v>11867</v>
      </c>
      <c r="D274" s="24" t="str">
        <f t="shared" si="9"/>
        <v>ConTab_BOM_KP_Sleeves0982</v>
      </c>
      <c r="E274" s="24" t="s">
        <v>4474</v>
      </c>
      <c r="F274" s="25">
        <v>5</v>
      </c>
      <c r="G274" s="24" t="s">
        <v>11747</v>
      </c>
      <c r="H274" s="24" t="s">
        <v>3956</v>
      </c>
      <c r="I274" s="24" t="s">
        <v>4656</v>
      </c>
      <c r="J274" s="24" t="s">
        <v>11619</v>
      </c>
      <c r="K274" s="24" t="s">
        <v>11535</v>
      </c>
      <c r="L274" s="24" t="s">
        <v>11536</v>
      </c>
      <c r="M274" s="24" t="s">
        <v>11739</v>
      </c>
      <c r="N274" s="155" t="s">
        <v>544</v>
      </c>
      <c r="O274" s="24" t="s">
        <v>11636</v>
      </c>
      <c r="P274" s="155" t="s">
        <v>539</v>
      </c>
      <c r="Q274" t="s">
        <v>11538</v>
      </c>
      <c r="R274"/>
    </row>
    <row r="275" spans="2:18" ht="13.5" customHeight="1">
      <c r="B275" s="144" t="b">
        <f t="shared" si="8"/>
        <v>1</v>
      </c>
      <c r="C275" s="24" t="s">
        <v>11868</v>
      </c>
      <c r="D275" s="24" t="str">
        <f t="shared" si="9"/>
        <v>ConTab_BOM_KP_Sleeves0983</v>
      </c>
      <c r="E275" s="24" t="s">
        <v>4507</v>
      </c>
      <c r="F275" s="25">
        <v>5</v>
      </c>
      <c r="G275" s="24" t="s">
        <v>11747</v>
      </c>
      <c r="H275" s="24" t="s">
        <v>3956</v>
      </c>
      <c r="I275" s="24" t="s">
        <v>4656</v>
      </c>
      <c r="J275" s="24" t="s">
        <v>11619</v>
      </c>
      <c r="K275" s="24" t="s">
        <v>11535</v>
      </c>
      <c r="L275" s="24" t="s">
        <v>11536</v>
      </c>
      <c r="M275" s="24" t="s">
        <v>11739</v>
      </c>
      <c r="N275" s="155" t="s">
        <v>544</v>
      </c>
      <c r="O275" s="24" t="s">
        <v>11638</v>
      </c>
      <c r="P275" s="155" t="s">
        <v>539</v>
      </c>
      <c r="Q275" t="s">
        <v>11538</v>
      </c>
      <c r="R275"/>
    </row>
    <row r="276" spans="2:18" ht="13.5" customHeight="1">
      <c r="B276" s="144" t="b">
        <f t="shared" si="8"/>
        <v>1</v>
      </c>
      <c r="C276" s="24" t="s">
        <v>11869</v>
      </c>
      <c r="D276" s="24" t="str">
        <f t="shared" si="9"/>
        <v>ConTab_BOM_KP_Sleeves0984</v>
      </c>
      <c r="E276" s="24" t="s">
        <v>4536</v>
      </c>
      <c r="F276" s="25">
        <v>5</v>
      </c>
      <c r="G276" s="24" t="s">
        <v>11747</v>
      </c>
      <c r="H276" s="24" t="s">
        <v>3956</v>
      </c>
      <c r="I276" s="24" t="s">
        <v>4656</v>
      </c>
      <c r="J276" s="24" t="s">
        <v>11619</v>
      </c>
      <c r="K276" s="24" t="s">
        <v>11535</v>
      </c>
      <c r="L276" s="24" t="s">
        <v>11536</v>
      </c>
      <c r="M276" s="24" t="s">
        <v>11739</v>
      </c>
      <c r="N276" s="155" t="s">
        <v>544</v>
      </c>
      <c r="O276" s="24" t="s">
        <v>11636</v>
      </c>
      <c r="P276" s="155" t="s">
        <v>539</v>
      </c>
      <c r="Q276" t="s">
        <v>11538</v>
      </c>
      <c r="R276"/>
    </row>
    <row r="277" spans="2:18" ht="13.5" customHeight="1">
      <c r="B277" s="144" t="b">
        <f t="shared" si="8"/>
        <v>1</v>
      </c>
      <c r="C277" s="24" t="s">
        <v>11870</v>
      </c>
      <c r="D277" s="24" t="str">
        <f t="shared" si="9"/>
        <v>ConTab_BOM_KP_Sleeves0985</v>
      </c>
      <c r="E277" s="24" t="s">
        <v>4555</v>
      </c>
      <c r="F277" s="25">
        <v>5</v>
      </c>
      <c r="G277" s="24" t="s">
        <v>11747</v>
      </c>
      <c r="H277" s="24" t="s">
        <v>3956</v>
      </c>
      <c r="I277" s="24" t="s">
        <v>4656</v>
      </c>
      <c r="J277" s="24" t="s">
        <v>11619</v>
      </c>
      <c r="K277" s="24" t="s">
        <v>11535</v>
      </c>
      <c r="L277" s="24" t="s">
        <v>11536</v>
      </c>
      <c r="M277" s="24" t="s">
        <v>11739</v>
      </c>
      <c r="N277" s="155" t="s">
        <v>544</v>
      </c>
      <c r="O277" s="24" t="s">
        <v>11636</v>
      </c>
      <c r="P277" s="155" t="s">
        <v>539</v>
      </c>
      <c r="Q277" t="s">
        <v>11538</v>
      </c>
      <c r="R277"/>
    </row>
    <row r="278" spans="2:18" ht="13.5" customHeight="1">
      <c r="B278" s="144" t="b">
        <f t="shared" si="8"/>
        <v>1</v>
      </c>
      <c r="C278" s="24" t="s">
        <v>11871</v>
      </c>
      <c r="D278" s="24" t="str">
        <f t="shared" si="9"/>
        <v>ConTab_BOM_KP_Sleeves0986</v>
      </c>
      <c r="E278" s="24" t="s">
        <v>3893</v>
      </c>
      <c r="F278" s="25">
        <v>5</v>
      </c>
      <c r="G278" s="24" t="s">
        <v>11747</v>
      </c>
      <c r="H278" s="24" t="s">
        <v>3956</v>
      </c>
      <c r="I278" s="24" t="s">
        <v>4656</v>
      </c>
      <c r="J278" s="24" t="s">
        <v>11619</v>
      </c>
      <c r="K278" s="24" t="s">
        <v>11535</v>
      </c>
      <c r="L278" s="24" t="s">
        <v>11536</v>
      </c>
      <c r="M278" s="24" t="s">
        <v>11739</v>
      </c>
      <c r="N278" s="155" t="s">
        <v>544</v>
      </c>
      <c r="O278" s="24" t="s">
        <v>11636</v>
      </c>
      <c r="P278" s="155" t="s">
        <v>539</v>
      </c>
      <c r="Q278" t="s">
        <v>11538</v>
      </c>
      <c r="R278"/>
    </row>
    <row r="279" spans="2:18" ht="13.5" customHeight="1">
      <c r="B279" s="144" t="b">
        <f t="shared" si="8"/>
        <v>0</v>
      </c>
      <c r="C279" s="24" t="s">
        <v>11872</v>
      </c>
      <c r="D279" s="24" t="str">
        <f t="shared" si="9"/>
        <v/>
      </c>
      <c r="E279" s="24" t="s">
        <v>4474</v>
      </c>
      <c r="F279" s="25">
        <v>5</v>
      </c>
      <c r="G279" s="24" t="s">
        <v>11738</v>
      </c>
      <c r="H279" s="24" t="s">
        <v>3956</v>
      </c>
      <c r="I279" s="24" t="s">
        <v>4656</v>
      </c>
      <c r="J279" s="24" t="s">
        <v>11619</v>
      </c>
      <c r="K279" s="24" t="s">
        <v>11698</v>
      </c>
      <c r="L279" s="24" t="s">
        <v>549</v>
      </c>
      <c r="M279" s="24" t="s">
        <v>11739</v>
      </c>
      <c r="N279" s="155" t="s">
        <v>544</v>
      </c>
      <c r="O279" s="24" t="s">
        <v>11715</v>
      </c>
      <c r="P279" s="155" t="s">
        <v>552</v>
      </c>
      <c r="Q279" t="s">
        <v>11699</v>
      </c>
      <c r="R279"/>
    </row>
    <row r="280" spans="2:18" ht="13.5" customHeight="1">
      <c r="B280" s="144" t="b">
        <f t="shared" si="8"/>
        <v>0</v>
      </c>
      <c r="C280" s="24" t="s">
        <v>11873</v>
      </c>
      <c r="D280" s="24" t="str">
        <f t="shared" si="9"/>
        <v/>
      </c>
      <c r="E280" s="24" t="s">
        <v>4507</v>
      </c>
      <c r="F280" s="25">
        <v>5</v>
      </c>
      <c r="G280" s="24" t="s">
        <v>11738</v>
      </c>
      <c r="H280" s="24" t="s">
        <v>3956</v>
      </c>
      <c r="I280" s="24" t="s">
        <v>4656</v>
      </c>
      <c r="J280" s="24" t="s">
        <v>11619</v>
      </c>
      <c r="K280" s="24" t="s">
        <v>11698</v>
      </c>
      <c r="L280" s="24" t="s">
        <v>549</v>
      </c>
      <c r="M280" s="24" t="s">
        <v>11739</v>
      </c>
      <c r="N280" s="155" t="s">
        <v>544</v>
      </c>
      <c r="O280" s="24" t="s">
        <v>11717</v>
      </c>
      <c r="P280" s="155" t="s">
        <v>552</v>
      </c>
      <c r="Q280" t="s">
        <v>11699</v>
      </c>
      <c r="R280"/>
    </row>
    <row r="281" spans="2:18" ht="13.5" customHeight="1">
      <c r="B281" s="144" t="b">
        <f t="shared" si="8"/>
        <v>0</v>
      </c>
      <c r="C281" s="24" t="s">
        <v>11874</v>
      </c>
      <c r="D281" s="24" t="str">
        <f t="shared" si="9"/>
        <v/>
      </c>
      <c r="E281" s="24" t="s">
        <v>4536</v>
      </c>
      <c r="F281" s="25">
        <v>5</v>
      </c>
      <c r="G281" s="24" t="s">
        <v>11738</v>
      </c>
      <c r="H281" s="24" t="s">
        <v>3956</v>
      </c>
      <c r="I281" s="24" t="s">
        <v>4656</v>
      </c>
      <c r="J281" s="24" t="s">
        <v>11619</v>
      </c>
      <c r="K281" s="24" t="s">
        <v>11698</v>
      </c>
      <c r="L281" s="24" t="s">
        <v>549</v>
      </c>
      <c r="M281" s="24" t="s">
        <v>11739</v>
      </c>
      <c r="N281" s="155" t="s">
        <v>544</v>
      </c>
      <c r="O281" s="24" t="s">
        <v>11715</v>
      </c>
      <c r="P281" s="155" t="s">
        <v>552</v>
      </c>
      <c r="Q281" t="s">
        <v>11699</v>
      </c>
      <c r="R281"/>
    </row>
    <row r="282" spans="2:18" ht="13.5" customHeight="1">
      <c r="B282" s="144" t="b">
        <f t="shared" si="8"/>
        <v>0</v>
      </c>
      <c r="C282" s="24" t="s">
        <v>11875</v>
      </c>
      <c r="D282" s="24" t="str">
        <f t="shared" si="9"/>
        <v/>
      </c>
      <c r="E282" s="24" t="s">
        <v>4555</v>
      </c>
      <c r="F282" s="25">
        <v>5</v>
      </c>
      <c r="G282" s="24" t="s">
        <v>11738</v>
      </c>
      <c r="H282" s="24" t="s">
        <v>3956</v>
      </c>
      <c r="I282" s="24" t="s">
        <v>4656</v>
      </c>
      <c r="J282" s="24" t="s">
        <v>11619</v>
      </c>
      <c r="K282" s="24" t="s">
        <v>11698</v>
      </c>
      <c r="L282" s="24" t="s">
        <v>549</v>
      </c>
      <c r="M282" s="24" t="s">
        <v>11739</v>
      </c>
      <c r="N282" s="155" t="s">
        <v>544</v>
      </c>
      <c r="O282" s="24" t="s">
        <v>11715</v>
      </c>
      <c r="P282" s="155" t="s">
        <v>552</v>
      </c>
      <c r="Q282" t="s">
        <v>11699</v>
      </c>
      <c r="R282"/>
    </row>
    <row r="283" spans="2:18" ht="13.5" customHeight="1">
      <c r="B283" s="144" t="b">
        <f t="shared" si="8"/>
        <v>0</v>
      </c>
      <c r="C283" s="24" t="s">
        <v>11876</v>
      </c>
      <c r="D283" s="24" t="str">
        <f t="shared" si="9"/>
        <v/>
      </c>
      <c r="E283" s="24" t="s">
        <v>3893</v>
      </c>
      <c r="F283" s="25">
        <v>5</v>
      </c>
      <c r="G283" s="24" t="s">
        <v>11738</v>
      </c>
      <c r="H283" s="24" t="s">
        <v>3956</v>
      </c>
      <c r="I283" s="24" t="s">
        <v>4656</v>
      </c>
      <c r="J283" s="24" t="s">
        <v>11619</v>
      </c>
      <c r="K283" s="24" t="s">
        <v>11698</v>
      </c>
      <c r="L283" s="24" t="s">
        <v>549</v>
      </c>
      <c r="M283" s="24" t="s">
        <v>11739</v>
      </c>
      <c r="N283" s="155" t="s">
        <v>544</v>
      </c>
      <c r="O283" s="24" t="s">
        <v>11715</v>
      </c>
      <c r="P283" s="155" t="s">
        <v>552</v>
      </c>
      <c r="Q283" t="s">
        <v>11699</v>
      </c>
      <c r="R283"/>
    </row>
    <row r="284" spans="2:18" ht="13.5" customHeight="1">
      <c r="B284" s="144" t="b">
        <f t="shared" si="8"/>
        <v>0</v>
      </c>
      <c r="C284" s="24" t="s">
        <v>11877</v>
      </c>
      <c r="D284" s="24" t="str">
        <f t="shared" si="9"/>
        <v/>
      </c>
      <c r="E284" s="24" t="s">
        <v>4474</v>
      </c>
      <c r="F284" s="25">
        <v>5</v>
      </c>
      <c r="G284" s="24" t="s">
        <v>11747</v>
      </c>
      <c r="H284" s="24" t="s">
        <v>3956</v>
      </c>
      <c r="I284" s="24" t="s">
        <v>4656</v>
      </c>
      <c r="J284" s="24" t="s">
        <v>11619</v>
      </c>
      <c r="K284" s="24" t="s">
        <v>11698</v>
      </c>
      <c r="L284" s="24" t="s">
        <v>549</v>
      </c>
      <c r="M284" s="24" t="s">
        <v>11739</v>
      </c>
      <c r="N284" s="155" t="s">
        <v>544</v>
      </c>
      <c r="O284" s="24" t="s">
        <v>11715</v>
      </c>
      <c r="P284" s="155" t="s">
        <v>552</v>
      </c>
      <c r="Q284" t="s">
        <v>11699</v>
      </c>
      <c r="R284"/>
    </row>
    <row r="285" spans="2:18" ht="13.5" customHeight="1">
      <c r="B285" s="144" t="b">
        <f t="shared" si="8"/>
        <v>0</v>
      </c>
      <c r="C285" s="24" t="s">
        <v>11878</v>
      </c>
      <c r="D285" s="24" t="str">
        <f t="shared" si="9"/>
        <v/>
      </c>
      <c r="E285" s="24" t="s">
        <v>4507</v>
      </c>
      <c r="F285" s="25">
        <v>5</v>
      </c>
      <c r="G285" s="24" t="s">
        <v>11747</v>
      </c>
      <c r="H285" s="24" t="s">
        <v>3956</v>
      </c>
      <c r="I285" s="24" t="s">
        <v>4656</v>
      </c>
      <c r="J285" s="24" t="s">
        <v>11619</v>
      </c>
      <c r="K285" s="24" t="s">
        <v>11698</v>
      </c>
      <c r="L285" s="24" t="s">
        <v>549</v>
      </c>
      <c r="M285" s="24" t="s">
        <v>11739</v>
      </c>
      <c r="N285" s="155" t="s">
        <v>544</v>
      </c>
      <c r="O285" s="24" t="s">
        <v>11717</v>
      </c>
      <c r="P285" s="155" t="s">
        <v>552</v>
      </c>
      <c r="Q285" t="s">
        <v>11699</v>
      </c>
      <c r="R285"/>
    </row>
    <row r="286" spans="2:18" ht="13.5" customHeight="1">
      <c r="B286" s="144" t="b">
        <f t="shared" si="8"/>
        <v>0</v>
      </c>
      <c r="C286" s="24" t="s">
        <v>11879</v>
      </c>
      <c r="D286" s="24" t="str">
        <f t="shared" si="9"/>
        <v/>
      </c>
      <c r="E286" s="24" t="s">
        <v>4536</v>
      </c>
      <c r="F286" s="25">
        <v>5</v>
      </c>
      <c r="G286" s="24" t="s">
        <v>11747</v>
      </c>
      <c r="H286" s="24" t="s">
        <v>3956</v>
      </c>
      <c r="I286" s="24" t="s">
        <v>4656</v>
      </c>
      <c r="J286" s="24" t="s">
        <v>11619</v>
      </c>
      <c r="K286" s="24" t="s">
        <v>11698</v>
      </c>
      <c r="L286" s="24" t="s">
        <v>549</v>
      </c>
      <c r="M286" s="24" t="s">
        <v>11739</v>
      </c>
      <c r="N286" s="155" t="s">
        <v>544</v>
      </c>
      <c r="O286" s="24" t="s">
        <v>11715</v>
      </c>
      <c r="P286" s="155" t="s">
        <v>552</v>
      </c>
      <c r="Q286" t="s">
        <v>11699</v>
      </c>
      <c r="R286"/>
    </row>
    <row r="287" spans="2:18" ht="13.5" customHeight="1">
      <c r="B287" s="144" t="b">
        <f t="shared" si="8"/>
        <v>0</v>
      </c>
      <c r="C287" s="24" t="s">
        <v>11880</v>
      </c>
      <c r="D287" s="24" t="str">
        <f t="shared" si="9"/>
        <v/>
      </c>
      <c r="E287" s="24" t="s">
        <v>4555</v>
      </c>
      <c r="F287" s="25">
        <v>5</v>
      </c>
      <c r="G287" s="24" t="s">
        <v>11747</v>
      </c>
      <c r="H287" s="24" t="s">
        <v>3956</v>
      </c>
      <c r="I287" s="24" t="s">
        <v>4656</v>
      </c>
      <c r="J287" s="24" t="s">
        <v>11619</v>
      </c>
      <c r="K287" s="24" t="s">
        <v>11698</v>
      </c>
      <c r="L287" s="24" t="s">
        <v>549</v>
      </c>
      <c r="M287" s="24" t="s">
        <v>11739</v>
      </c>
      <c r="N287" s="155" t="s">
        <v>544</v>
      </c>
      <c r="O287" s="24" t="s">
        <v>11715</v>
      </c>
      <c r="P287" s="155" t="s">
        <v>552</v>
      </c>
      <c r="Q287" t="s">
        <v>11699</v>
      </c>
      <c r="R287"/>
    </row>
    <row r="288" spans="2:18" ht="13.5" customHeight="1">
      <c r="B288" s="144" t="b">
        <f t="shared" si="8"/>
        <v>0</v>
      </c>
      <c r="C288" s="24" t="s">
        <v>11881</v>
      </c>
      <c r="D288" s="24" t="str">
        <f t="shared" si="9"/>
        <v/>
      </c>
      <c r="E288" s="24" t="s">
        <v>3893</v>
      </c>
      <c r="F288" s="25">
        <v>5</v>
      </c>
      <c r="G288" s="24" t="s">
        <v>11747</v>
      </c>
      <c r="H288" s="24" t="s">
        <v>3956</v>
      </c>
      <c r="I288" s="24" t="s">
        <v>4656</v>
      </c>
      <c r="J288" s="24" t="s">
        <v>11619</v>
      </c>
      <c r="K288" s="24" t="s">
        <v>11698</v>
      </c>
      <c r="L288" s="24" t="s">
        <v>549</v>
      </c>
      <c r="M288" s="24" t="s">
        <v>11739</v>
      </c>
      <c r="N288" s="155" t="s">
        <v>544</v>
      </c>
      <c r="O288" s="24" t="s">
        <v>11715</v>
      </c>
      <c r="P288" s="155" t="s">
        <v>552</v>
      </c>
      <c r="Q288" t="s">
        <v>11699</v>
      </c>
      <c r="R288"/>
    </row>
    <row r="289" spans="2:18" ht="13.5" customHeight="1">
      <c r="B289" s="144" t="b">
        <f t="shared" si="8"/>
        <v>1</v>
      </c>
      <c r="C289" s="24" t="s">
        <v>11882</v>
      </c>
      <c r="D289" s="24" t="str">
        <f t="shared" si="9"/>
        <v>ConTab_BOM_KP_Sleeves1037</v>
      </c>
      <c r="E289" s="24" t="s">
        <v>4474</v>
      </c>
      <c r="F289" s="25">
        <v>5</v>
      </c>
      <c r="G289" s="24" t="s">
        <v>11738</v>
      </c>
      <c r="H289" s="24" t="s">
        <v>3956</v>
      </c>
      <c r="I289" s="24" t="s">
        <v>4656</v>
      </c>
      <c r="J289" s="24" t="s">
        <v>11524</v>
      </c>
      <c r="K289" s="24" t="s">
        <v>11535</v>
      </c>
      <c r="L289" s="24" t="s">
        <v>11536</v>
      </c>
      <c r="M289" s="24" t="s">
        <v>11739</v>
      </c>
      <c r="N289" s="24">
        <v>96698992</v>
      </c>
      <c r="O289" s="24" t="s">
        <v>11554</v>
      </c>
      <c r="P289" s="155" t="s">
        <v>539</v>
      </c>
      <c r="Q289" t="s">
        <v>11538</v>
      </c>
      <c r="R289"/>
    </row>
    <row r="290" spans="2:18" ht="13.5" customHeight="1">
      <c r="B290" s="144" t="b">
        <f t="shared" si="8"/>
        <v>1</v>
      </c>
      <c r="C290" s="24" t="s">
        <v>11883</v>
      </c>
      <c r="D290" s="24" t="str">
        <f t="shared" si="9"/>
        <v>ConTab_BOM_KP_Sleeves1038</v>
      </c>
      <c r="E290" s="24" t="s">
        <v>4507</v>
      </c>
      <c r="F290" s="25">
        <v>5</v>
      </c>
      <c r="G290" s="24" t="s">
        <v>11738</v>
      </c>
      <c r="H290" s="24" t="s">
        <v>3956</v>
      </c>
      <c r="I290" s="24" t="s">
        <v>4656</v>
      </c>
      <c r="J290" s="24" t="s">
        <v>11524</v>
      </c>
      <c r="K290" s="24" t="s">
        <v>11535</v>
      </c>
      <c r="L290" s="24" t="s">
        <v>11536</v>
      </c>
      <c r="M290" s="24" t="s">
        <v>11739</v>
      </c>
      <c r="N290" s="24">
        <v>96732777</v>
      </c>
      <c r="O290" s="24" t="s">
        <v>11556</v>
      </c>
      <c r="P290" s="155" t="s">
        <v>539</v>
      </c>
      <c r="Q290" t="s">
        <v>11538</v>
      </c>
      <c r="R290"/>
    </row>
    <row r="291" spans="2:18" ht="13.5" customHeight="1">
      <c r="B291" s="144" t="b">
        <f t="shared" si="8"/>
        <v>1</v>
      </c>
      <c r="C291" s="24" t="s">
        <v>11884</v>
      </c>
      <c r="D291" s="24" t="str">
        <f t="shared" si="9"/>
        <v>ConTab_BOM_KP_Sleeves1039</v>
      </c>
      <c r="E291" s="24" t="s">
        <v>4536</v>
      </c>
      <c r="F291" s="25">
        <v>5</v>
      </c>
      <c r="G291" s="24" t="s">
        <v>11738</v>
      </c>
      <c r="H291" s="24" t="s">
        <v>3956</v>
      </c>
      <c r="I291" s="24" t="s">
        <v>4656</v>
      </c>
      <c r="J291" s="24" t="s">
        <v>11524</v>
      </c>
      <c r="K291" s="24" t="s">
        <v>11535</v>
      </c>
      <c r="L291" s="24" t="s">
        <v>11536</v>
      </c>
      <c r="M291" s="24" t="s">
        <v>11739</v>
      </c>
      <c r="N291" s="24">
        <v>96698992</v>
      </c>
      <c r="O291" s="24" t="s">
        <v>11554</v>
      </c>
      <c r="P291" s="155" t="s">
        <v>539</v>
      </c>
      <c r="Q291" t="s">
        <v>11538</v>
      </c>
      <c r="R291"/>
    </row>
    <row r="292" spans="2:18" ht="13.5" customHeight="1">
      <c r="B292" s="144" t="b">
        <f t="shared" si="8"/>
        <v>1</v>
      </c>
      <c r="C292" s="24" t="s">
        <v>11885</v>
      </c>
      <c r="D292" s="24" t="str">
        <f t="shared" si="9"/>
        <v>ConTab_BOM_KP_Sleeves1040</v>
      </c>
      <c r="E292" s="24" t="s">
        <v>4555</v>
      </c>
      <c r="F292" s="25">
        <v>5</v>
      </c>
      <c r="G292" s="24" t="s">
        <v>11738</v>
      </c>
      <c r="H292" s="24" t="s">
        <v>3956</v>
      </c>
      <c r="I292" s="24" t="s">
        <v>4656</v>
      </c>
      <c r="J292" s="24" t="s">
        <v>11524</v>
      </c>
      <c r="K292" s="24" t="s">
        <v>11535</v>
      </c>
      <c r="L292" s="24" t="s">
        <v>11536</v>
      </c>
      <c r="M292" s="24" t="s">
        <v>11739</v>
      </c>
      <c r="N292" s="24">
        <v>96698992</v>
      </c>
      <c r="O292" s="24" t="s">
        <v>11554</v>
      </c>
      <c r="P292" s="155" t="s">
        <v>539</v>
      </c>
      <c r="Q292" t="s">
        <v>11538</v>
      </c>
      <c r="R292"/>
    </row>
    <row r="293" spans="2:18" ht="13.5" customHeight="1">
      <c r="B293" s="144" t="b">
        <f t="shared" si="8"/>
        <v>1</v>
      </c>
      <c r="C293" s="24" t="s">
        <v>11886</v>
      </c>
      <c r="D293" s="24" t="str">
        <f t="shared" si="9"/>
        <v>ConTab_BOM_KP_Sleeves1041</v>
      </c>
      <c r="E293" s="24" t="s">
        <v>3893</v>
      </c>
      <c r="F293" s="25">
        <v>5</v>
      </c>
      <c r="G293" s="24" t="s">
        <v>11738</v>
      </c>
      <c r="H293" s="24" t="s">
        <v>3956</v>
      </c>
      <c r="I293" s="24" t="s">
        <v>4656</v>
      </c>
      <c r="J293" s="24" t="s">
        <v>11524</v>
      </c>
      <c r="K293" s="24" t="s">
        <v>11535</v>
      </c>
      <c r="L293" s="24" t="s">
        <v>11536</v>
      </c>
      <c r="M293" s="24" t="s">
        <v>11739</v>
      </c>
      <c r="N293" s="24">
        <v>96698992</v>
      </c>
      <c r="O293" s="24" t="s">
        <v>11554</v>
      </c>
      <c r="P293" s="155" t="s">
        <v>539</v>
      </c>
      <c r="Q293" t="s">
        <v>11538</v>
      </c>
      <c r="R293"/>
    </row>
    <row r="294" spans="2:18" ht="13.5" customHeight="1">
      <c r="B294" s="144" t="b">
        <f t="shared" si="8"/>
        <v>1</v>
      </c>
      <c r="C294" s="24" t="s">
        <v>11887</v>
      </c>
      <c r="D294" s="24" t="str">
        <f t="shared" si="9"/>
        <v>ConTab_BOM_KP_Sleeves1042</v>
      </c>
      <c r="E294" s="24" t="s">
        <v>4474</v>
      </c>
      <c r="F294" s="25">
        <v>5</v>
      </c>
      <c r="G294" s="24" t="s">
        <v>11747</v>
      </c>
      <c r="H294" s="24" t="s">
        <v>3956</v>
      </c>
      <c r="I294" s="24" t="s">
        <v>4656</v>
      </c>
      <c r="J294" s="24" t="s">
        <v>11524</v>
      </c>
      <c r="K294" s="24" t="s">
        <v>11535</v>
      </c>
      <c r="L294" s="24" t="s">
        <v>11536</v>
      </c>
      <c r="M294" s="24" t="s">
        <v>11739</v>
      </c>
      <c r="N294" s="24">
        <v>96698996</v>
      </c>
      <c r="O294" s="24" t="s">
        <v>11554</v>
      </c>
      <c r="P294" s="155" t="s">
        <v>539</v>
      </c>
      <c r="Q294" t="s">
        <v>11538</v>
      </c>
      <c r="R294"/>
    </row>
    <row r="295" spans="2:18" ht="13.5" customHeight="1">
      <c r="B295" s="144" t="b">
        <f t="shared" si="8"/>
        <v>1</v>
      </c>
      <c r="C295" s="24" t="s">
        <v>11888</v>
      </c>
      <c r="D295" s="24" t="str">
        <f t="shared" si="9"/>
        <v>ConTab_BOM_KP_Sleeves1043</v>
      </c>
      <c r="E295" s="24" t="s">
        <v>4507</v>
      </c>
      <c r="F295" s="25">
        <v>5</v>
      </c>
      <c r="G295" s="24" t="s">
        <v>11747</v>
      </c>
      <c r="H295" s="24" t="s">
        <v>3956</v>
      </c>
      <c r="I295" s="24" t="s">
        <v>4656</v>
      </c>
      <c r="J295" s="24" t="s">
        <v>11524</v>
      </c>
      <c r="K295" s="24" t="s">
        <v>11535</v>
      </c>
      <c r="L295" s="24" t="s">
        <v>11536</v>
      </c>
      <c r="M295" s="24" t="s">
        <v>11739</v>
      </c>
      <c r="N295" s="24">
        <v>96701060</v>
      </c>
      <c r="O295" s="24" t="s">
        <v>11556</v>
      </c>
      <c r="P295" s="155" t="s">
        <v>539</v>
      </c>
      <c r="Q295" t="s">
        <v>11538</v>
      </c>
      <c r="R295"/>
    </row>
    <row r="296" spans="2:18" ht="13.5" customHeight="1">
      <c r="B296" s="144" t="b">
        <f t="shared" si="8"/>
        <v>1</v>
      </c>
      <c r="C296" s="24" t="s">
        <v>11889</v>
      </c>
      <c r="D296" s="24" t="str">
        <f t="shared" si="9"/>
        <v>ConTab_BOM_KP_Sleeves1044</v>
      </c>
      <c r="E296" s="24" t="s">
        <v>4536</v>
      </c>
      <c r="F296" s="25">
        <v>5</v>
      </c>
      <c r="G296" s="24" t="s">
        <v>11747</v>
      </c>
      <c r="H296" s="24" t="s">
        <v>3956</v>
      </c>
      <c r="I296" s="24" t="s">
        <v>4656</v>
      </c>
      <c r="J296" s="24" t="s">
        <v>11524</v>
      </c>
      <c r="K296" s="24" t="s">
        <v>11535</v>
      </c>
      <c r="L296" s="24" t="s">
        <v>11536</v>
      </c>
      <c r="M296" s="24" t="s">
        <v>11739</v>
      </c>
      <c r="N296" s="24">
        <v>96698996</v>
      </c>
      <c r="O296" s="24" t="s">
        <v>11554</v>
      </c>
      <c r="P296" s="155" t="s">
        <v>539</v>
      </c>
      <c r="Q296" t="s">
        <v>11538</v>
      </c>
      <c r="R296"/>
    </row>
    <row r="297" spans="2:18" ht="13.5" customHeight="1">
      <c r="B297" s="144" t="b">
        <f t="shared" si="8"/>
        <v>1</v>
      </c>
      <c r="C297" s="24" t="s">
        <v>11890</v>
      </c>
      <c r="D297" s="24" t="str">
        <f t="shared" si="9"/>
        <v>ConTab_BOM_KP_Sleeves1045</v>
      </c>
      <c r="E297" s="24" t="s">
        <v>4555</v>
      </c>
      <c r="F297" s="25">
        <v>5</v>
      </c>
      <c r="G297" s="24" t="s">
        <v>11747</v>
      </c>
      <c r="H297" s="24" t="s">
        <v>3956</v>
      </c>
      <c r="I297" s="24" t="s">
        <v>4656</v>
      </c>
      <c r="J297" s="24" t="s">
        <v>11524</v>
      </c>
      <c r="K297" s="24" t="s">
        <v>11535</v>
      </c>
      <c r="L297" s="24" t="s">
        <v>11536</v>
      </c>
      <c r="M297" s="24" t="s">
        <v>11739</v>
      </c>
      <c r="N297" s="24">
        <v>96698996</v>
      </c>
      <c r="O297" s="24" t="s">
        <v>11554</v>
      </c>
      <c r="P297" s="155" t="s">
        <v>539</v>
      </c>
      <c r="Q297" t="s">
        <v>11538</v>
      </c>
      <c r="R297"/>
    </row>
    <row r="298" spans="2:18" ht="13.5" customHeight="1">
      <c r="B298" s="144" t="b">
        <f t="shared" si="8"/>
        <v>1</v>
      </c>
      <c r="C298" s="24" t="s">
        <v>11891</v>
      </c>
      <c r="D298" s="24" t="str">
        <f t="shared" si="9"/>
        <v>ConTab_BOM_KP_Sleeves1046</v>
      </c>
      <c r="E298" s="24" t="s">
        <v>3893</v>
      </c>
      <c r="F298" s="25">
        <v>5</v>
      </c>
      <c r="G298" s="24" t="s">
        <v>11747</v>
      </c>
      <c r="H298" s="24" t="s">
        <v>3956</v>
      </c>
      <c r="I298" s="24" t="s">
        <v>4656</v>
      </c>
      <c r="J298" s="24" t="s">
        <v>11524</v>
      </c>
      <c r="K298" s="24" t="s">
        <v>11535</v>
      </c>
      <c r="L298" s="24" t="s">
        <v>11536</v>
      </c>
      <c r="M298" s="24" t="s">
        <v>11739</v>
      </c>
      <c r="N298" s="24">
        <v>96698996</v>
      </c>
      <c r="O298" s="24" t="s">
        <v>11554</v>
      </c>
      <c r="P298" s="155" t="s">
        <v>539</v>
      </c>
      <c r="Q298" t="s">
        <v>11538</v>
      </c>
      <c r="R298"/>
    </row>
    <row r="299" spans="2:18" ht="13.5" customHeight="1">
      <c r="B299" s="144" t="b">
        <f t="shared" si="8"/>
        <v>0</v>
      </c>
      <c r="C299" s="24" t="s">
        <v>11892</v>
      </c>
      <c r="D299" s="24" t="str">
        <f t="shared" si="9"/>
        <v/>
      </c>
      <c r="E299" s="24" t="s">
        <v>4474</v>
      </c>
      <c r="F299" s="25">
        <v>5</v>
      </c>
      <c r="G299" s="24" t="s">
        <v>11738</v>
      </c>
      <c r="H299" s="24" t="s">
        <v>3956</v>
      </c>
      <c r="I299" s="24" t="s">
        <v>4656</v>
      </c>
      <c r="J299" s="24" t="s">
        <v>11524</v>
      </c>
      <c r="K299" s="24" t="s">
        <v>11577</v>
      </c>
      <c r="L299" s="24" t="s">
        <v>11578</v>
      </c>
      <c r="M299" s="24" t="s">
        <v>11739</v>
      </c>
      <c r="N299" s="24">
        <v>96699008</v>
      </c>
      <c r="O299" s="24" t="s">
        <v>11596</v>
      </c>
      <c r="P299" s="155" t="s">
        <v>11579</v>
      </c>
      <c r="Q299" t="s">
        <v>11580</v>
      </c>
      <c r="R299"/>
    </row>
    <row r="300" spans="2:18" ht="13.5" customHeight="1">
      <c r="B300" s="144" t="b">
        <f t="shared" si="8"/>
        <v>0</v>
      </c>
      <c r="C300" s="24" t="s">
        <v>11893</v>
      </c>
      <c r="D300" s="24" t="str">
        <f t="shared" si="9"/>
        <v/>
      </c>
      <c r="E300" s="24" t="s">
        <v>4507</v>
      </c>
      <c r="F300" s="25">
        <v>5</v>
      </c>
      <c r="G300" s="24" t="s">
        <v>11738</v>
      </c>
      <c r="H300" s="24" t="s">
        <v>3956</v>
      </c>
      <c r="I300" s="24" t="s">
        <v>4656</v>
      </c>
      <c r="J300" s="24" t="s">
        <v>11524</v>
      </c>
      <c r="K300" s="24" t="s">
        <v>11577</v>
      </c>
      <c r="L300" s="24" t="s">
        <v>11578</v>
      </c>
      <c r="M300" s="24" t="s">
        <v>11739</v>
      </c>
      <c r="N300" s="24">
        <v>96699002</v>
      </c>
      <c r="O300" s="24" t="s">
        <v>11598</v>
      </c>
      <c r="P300" s="155" t="s">
        <v>11579</v>
      </c>
      <c r="Q300" t="s">
        <v>11580</v>
      </c>
      <c r="R300"/>
    </row>
    <row r="301" spans="2:18" ht="13.5" customHeight="1">
      <c r="B301" s="144" t="b">
        <f t="shared" si="8"/>
        <v>0</v>
      </c>
      <c r="C301" s="24" t="s">
        <v>11894</v>
      </c>
      <c r="D301" s="24" t="str">
        <f t="shared" si="9"/>
        <v/>
      </c>
      <c r="E301" s="24" t="s">
        <v>4536</v>
      </c>
      <c r="F301" s="25">
        <v>5</v>
      </c>
      <c r="G301" s="24" t="s">
        <v>11738</v>
      </c>
      <c r="H301" s="24" t="s">
        <v>3956</v>
      </c>
      <c r="I301" s="24" t="s">
        <v>4656</v>
      </c>
      <c r="J301" s="24" t="s">
        <v>11524</v>
      </c>
      <c r="K301" s="24" t="s">
        <v>11577</v>
      </c>
      <c r="L301" s="24" t="s">
        <v>11578</v>
      </c>
      <c r="M301" s="24" t="s">
        <v>11739</v>
      </c>
      <c r="N301" s="24">
        <v>96699008</v>
      </c>
      <c r="O301" s="24" t="s">
        <v>11596</v>
      </c>
      <c r="P301" s="155" t="s">
        <v>11579</v>
      </c>
      <c r="Q301" t="s">
        <v>11580</v>
      </c>
      <c r="R301"/>
    </row>
    <row r="302" spans="2:18" ht="13.5" customHeight="1">
      <c r="B302" s="144" t="b">
        <f t="shared" si="8"/>
        <v>0</v>
      </c>
      <c r="C302" s="24" t="s">
        <v>11895</v>
      </c>
      <c r="D302" s="24" t="str">
        <f t="shared" si="9"/>
        <v/>
      </c>
      <c r="E302" s="24" t="s">
        <v>4555</v>
      </c>
      <c r="F302" s="25">
        <v>5</v>
      </c>
      <c r="G302" s="24" t="s">
        <v>11738</v>
      </c>
      <c r="H302" s="24" t="s">
        <v>3956</v>
      </c>
      <c r="I302" s="24" t="s">
        <v>4656</v>
      </c>
      <c r="J302" s="24" t="s">
        <v>11524</v>
      </c>
      <c r="K302" s="24" t="s">
        <v>11577</v>
      </c>
      <c r="L302" s="24" t="s">
        <v>11578</v>
      </c>
      <c r="M302" s="24" t="s">
        <v>11739</v>
      </c>
      <c r="N302" s="24">
        <v>96699008</v>
      </c>
      <c r="O302" s="24" t="s">
        <v>11596</v>
      </c>
      <c r="P302" s="155" t="s">
        <v>11579</v>
      </c>
      <c r="Q302" t="s">
        <v>11580</v>
      </c>
      <c r="R302"/>
    </row>
    <row r="303" spans="2:18" ht="13.5" customHeight="1">
      <c r="B303" s="144" t="b">
        <f t="shared" si="8"/>
        <v>0</v>
      </c>
      <c r="C303" s="24" t="s">
        <v>11896</v>
      </c>
      <c r="D303" s="24" t="str">
        <f t="shared" si="9"/>
        <v/>
      </c>
      <c r="E303" s="24" t="s">
        <v>3893</v>
      </c>
      <c r="F303" s="25">
        <v>5</v>
      </c>
      <c r="G303" s="24" t="s">
        <v>11738</v>
      </c>
      <c r="H303" s="24" t="s">
        <v>3956</v>
      </c>
      <c r="I303" s="24" t="s">
        <v>4656</v>
      </c>
      <c r="J303" s="24" t="s">
        <v>11524</v>
      </c>
      <c r="K303" s="24" t="s">
        <v>11577</v>
      </c>
      <c r="L303" s="24" t="s">
        <v>11578</v>
      </c>
      <c r="M303" s="24" t="s">
        <v>11739</v>
      </c>
      <c r="N303" s="24">
        <v>96699008</v>
      </c>
      <c r="O303" s="24" t="s">
        <v>11596</v>
      </c>
      <c r="P303" s="155" t="s">
        <v>11579</v>
      </c>
      <c r="Q303" t="s">
        <v>11580</v>
      </c>
      <c r="R303"/>
    </row>
    <row r="304" spans="2:18" ht="13.5" customHeight="1">
      <c r="B304" s="144" t="b">
        <f t="shared" si="8"/>
        <v>0</v>
      </c>
      <c r="C304" s="24" t="s">
        <v>11897</v>
      </c>
      <c r="D304" s="24" t="str">
        <f t="shared" si="9"/>
        <v/>
      </c>
      <c r="E304" s="24" t="s">
        <v>4474</v>
      </c>
      <c r="F304" s="25">
        <v>5</v>
      </c>
      <c r="G304" s="24" t="s">
        <v>11747</v>
      </c>
      <c r="H304" s="24" t="s">
        <v>3956</v>
      </c>
      <c r="I304" s="24" t="s">
        <v>4656</v>
      </c>
      <c r="J304" s="24" t="s">
        <v>11524</v>
      </c>
      <c r="K304" s="24" t="s">
        <v>11577</v>
      </c>
      <c r="L304" s="24" t="s">
        <v>11578</v>
      </c>
      <c r="M304" s="24" t="s">
        <v>11739</v>
      </c>
      <c r="N304" s="24">
        <v>96699012</v>
      </c>
      <c r="O304" s="24" t="s">
        <v>11596</v>
      </c>
      <c r="P304" s="155" t="s">
        <v>11579</v>
      </c>
      <c r="Q304" t="s">
        <v>11580</v>
      </c>
      <c r="R304"/>
    </row>
    <row r="305" spans="2:18" ht="13.5" customHeight="1">
      <c r="B305" s="144" t="b">
        <f t="shared" si="8"/>
        <v>0</v>
      </c>
      <c r="C305" s="24" t="s">
        <v>11898</v>
      </c>
      <c r="D305" s="24" t="str">
        <f t="shared" si="9"/>
        <v/>
      </c>
      <c r="E305" s="24" t="s">
        <v>4507</v>
      </c>
      <c r="F305" s="25">
        <v>5</v>
      </c>
      <c r="G305" s="24" t="s">
        <v>11747</v>
      </c>
      <c r="H305" s="24" t="s">
        <v>3956</v>
      </c>
      <c r="I305" s="24" t="s">
        <v>4656</v>
      </c>
      <c r="J305" s="24" t="s">
        <v>11524</v>
      </c>
      <c r="K305" s="24" t="s">
        <v>11577</v>
      </c>
      <c r="L305" s="24" t="s">
        <v>11578</v>
      </c>
      <c r="M305" s="24" t="s">
        <v>11739</v>
      </c>
      <c r="N305" s="24">
        <v>96699004</v>
      </c>
      <c r="O305" s="24" t="s">
        <v>11598</v>
      </c>
      <c r="P305" s="155" t="s">
        <v>11579</v>
      </c>
      <c r="Q305" t="s">
        <v>11580</v>
      </c>
      <c r="R305"/>
    </row>
    <row r="306" spans="2:18" ht="13.5" customHeight="1">
      <c r="B306" s="144" t="b">
        <f t="shared" si="8"/>
        <v>0</v>
      </c>
      <c r="C306" s="24" t="s">
        <v>11899</v>
      </c>
      <c r="D306" s="24" t="str">
        <f t="shared" si="9"/>
        <v/>
      </c>
      <c r="E306" s="24" t="s">
        <v>4536</v>
      </c>
      <c r="F306" s="25">
        <v>5</v>
      </c>
      <c r="G306" s="24" t="s">
        <v>11747</v>
      </c>
      <c r="H306" s="24" t="s">
        <v>3956</v>
      </c>
      <c r="I306" s="24" t="s">
        <v>4656</v>
      </c>
      <c r="J306" s="24" t="s">
        <v>11524</v>
      </c>
      <c r="K306" s="24" t="s">
        <v>11577</v>
      </c>
      <c r="L306" s="24" t="s">
        <v>11578</v>
      </c>
      <c r="M306" s="24" t="s">
        <v>11739</v>
      </c>
      <c r="N306" s="24">
        <v>96699012</v>
      </c>
      <c r="O306" s="24" t="s">
        <v>11596</v>
      </c>
      <c r="P306" s="155" t="s">
        <v>11579</v>
      </c>
      <c r="Q306" t="s">
        <v>11580</v>
      </c>
      <c r="R306"/>
    </row>
    <row r="307" spans="2:18" ht="13.5" customHeight="1">
      <c r="B307" s="144" t="b">
        <f t="shared" si="8"/>
        <v>0</v>
      </c>
      <c r="C307" s="24" t="s">
        <v>11900</v>
      </c>
      <c r="D307" s="24" t="str">
        <f t="shared" si="9"/>
        <v/>
      </c>
      <c r="E307" s="24" t="s">
        <v>4555</v>
      </c>
      <c r="F307" s="25">
        <v>5</v>
      </c>
      <c r="G307" s="24" t="s">
        <v>11747</v>
      </c>
      <c r="H307" s="24" t="s">
        <v>3956</v>
      </c>
      <c r="I307" s="24" t="s">
        <v>4656</v>
      </c>
      <c r="J307" s="24" t="s">
        <v>11524</v>
      </c>
      <c r="K307" s="24" t="s">
        <v>11577</v>
      </c>
      <c r="L307" s="24" t="s">
        <v>11578</v>
      </c>
      <c r="M307" s="24" t="s">
        <v>11739</v>
      </c>
      <c r="N307" s="24">
        <v>96699012</v>
      </c>
      <c r="O307" s="24" t="s">
        <v>11596</v>
      </c>
      <c r="P307" s="155" t="s">
        <v>11579</v>
      </c>
      <c r="Q307" t="s">
        <v>11580</v>
      </c>
      <c r="R307"/>
    </row>
    <row r="308" spans="2:18" ht="13.5" customHeight="1">
      <c r="B308" s="144" t="b">
        <f t="shared" si="8"/>
        <v>0</v>
      </c>
      <c r="C308" s="24" t="s">
        <v>11901</v>
      </c>
      <c r="D308" s="24" t="str">
        <f t="shared" si="9"/>
        <v/>
      </c>
      <c r="E308" s="24" t="s">
        <v>3893</v>
      </c>
      <c r="F308" s="25">
        <v>5</v>
      </c>
      <c r="G308" s="24" t="s">
        <v>11747</v>
      </c>
      <c r="H308" s="24" t="s">
        <v>3956</v>
      </c>
      <c r="I308" s="24" t="s">
        <v>4656</v>
      </c>
      <c r="J308" s="24" t="s">
        <v>11524</v>
      </c>
      <c r="K308" s="24" t="s">
        <v>11577</v>
      </c>
      <c r="L308" s="24" t="s">
        <v>11578</v>
      </c>
      <c r="M308" s="24" t="s">
        <v>11739</v>
      </c>
      <c r="N308" s="24">
        <v>96699012</v>
      </c>
      <c r="O308" s="24" t="s">
        <v>11596</v>
      </c>
      <c r="P308" s="155" t="s">
        <v>11579</v>
      </c>
      <c r="Q308" t="s">
        <v>11580</v>
      </c>
      <c r="R308"/>
    </row>
    <row r="309" spans="2:18" ht="13.5" customHeight="1">
      <c r="B309" s="144" t="b">
        <f t="shared" si="8"/>
        <v>0</v>
      </c>
      <c r="C309" s="24" t="s">
        <v>11902</v>
      </c>
      <c r="D309" s="24" t="str">
        <f t="shared" si="9"/>
        <v/>
      </c>
      <c r="E309" s="24" t="s">
        <v>4474</v>
      </c>
      <c r="F309" s="25">
        <v>5</v>
      </c>
      <c r="G309" s="24" t="s">
        <v>11738</v>
      </c>
      <c r="H309" s="24" t="s">
        <v>3956</v>
      </c>
      <c r="I309" s="24" t="s">
        <v>4656</v>
      </c>
      <c r="J309" s="24" t="s">
        <v>11524</v>
      </c>
      <c r="K309" s="24" t="s">
        <v>11698</v>
      </c>
      <c r="L309" s="24" t="s">
        <v>549</v>
      </c>
      <c r="M309" s="24" t="s">
        <v>11739</v>
      </c>
      <c r="N309" s="155" t="s">
        <v>544</v>
      </c>
      <c r="O309" s="24" t="s">
        <v>11715</v>
      </c>
      <c r="P309" s="155" t="s">
        <v>552</v>
      </c>
      <c r="Q309" t="s">
        <v>11699</v>
      </c>
      <c r="R309"/>
    </row>
    <row r="310" spans="2:18" ht="13.5" customHeight="1">
      <c r="B310" s="144" t="b">
        <f t="shared" si="8"/>
        <v>0</v>
      </c>
      <c r="C310" s="24" t="s">
        <v>11903</v>
      </c>
      <c r="D310" s="24" t="str">
        <f t="shared" si="9"/>
        <v/>
      </c>
      <c r="E310" s="24" t="s">
        <v>4507</v>
      </c>
      <c r="F310" s="25">
        <v>5</v>
      </c>
      <c r="G310" s="24" t="s">
        <v>11738</v>
      </c>
      <c r="H310" s="24" t="s">
        <v>3956</v>
      </c>
      <c r="I310" s="24" t="s">
        <v>4656</v>
      </c>
      <c r="J310" s="24" t="s">
        <v>11524</v>
      </c>
      <c r="K310" s="24" t="s">
        <v>11698</v>
      </c>
      <c r="L310" s="24" t="s">
        <v>549</v>
      </c>
      <c r="M310" s="24" t="s">
        <v>11739</v>
      </c>
      <c r="N310" s="155" t="s">
        <v>544</v>
      </c>
      <c r="O310" s="24" t="s">
        <v>11717</v>
      </c>
      <c r="P310" s="155" t="s">
        <v>552</v>
      </c>
      <c r="Q310" t="s">
        <v>11699</v>
      </c>
      <c r="R310"/>
    </row>
    <row r="311" spans="2:18" ht="13.5" customHeight="1">
      <c r="B311" s="144" t="b">
        <f t="shared" si="8"/>
        <v>0</v>
      </c>
      <c r="C311" s="24" t="s">
        <v>11904</v>
      </c>
      <c r="D311" s="24" t="str">
        <f t="shared" si="9"/>
        <v/>
      </c>
      <c r="E311" s="24" t="s">
        <v>4536</v>
      </c>
      <c r="F311" s="25">
        <v>5</v>
      </c>
      <c r="G311" s="24" t="s">
        <v>11738</v>
      </c>
      <c r="H311" s="24" t="s">
        <v>3956</v>
      </c>
      <c r="I311" s="24" t="s">
        <v>4656</v>
      </c>
      <c r="J311" s="24" t="s">
        <v>11524</v>
      </c>
      <c r="K311" s="24" t="s">
        <v>11698</v>
      </c>
      <c r="L311" s="24" t="s">
        <v>549</v>
      </c>
      <c r="M311" s="24" t="s">
        <v>11739</v>
      </c>
      <c r="N311" s="155" t="s">
        <v>544</v>
      </c>
      <c r="O311" s="24" t="s">
        <v>11715</v>
      </c>
      <c r="P311" s="155" t="s">
        <v>552</v>
      </c>
      <c r="Q311" t="s">
        <v>11699</v>
      </c>
      <c r="R311"/>
    </row>
    <row r="312" spans="2:18" ht="13.5" customHeight="1">
      <c r="B312" s="144" t="b">
        <f t="shared" si="8"/>
        <v>0</v>
      </c>
      <c r="C312" s="24" t="s">
        <v>11905</v>
      </c>
      <c r="D312" s="24" t="str">
        <f t="shared" si="9"/>
        <v/>
      </c>
      <c r="E312" s="24" t="s">
        <v>4555</v>
      </c>
      <c r="F312" s="25">
        <v>5</v>
      </c>
      <c r="G312" s="24" t="s">
        <v>11738</v>
      </c>
      <c r="H312" s="24" t="s">
        <v>3956</v>
      </c>
      <c r="I312" s="24" t="s">
        <v>4656</v>
      </c>
      <c r="J312" s="24" t="s">
        <v>11524</v>
      </c>
      <c r="K312" s="24" t="s">
        <v>11698</v>
      </c>
      <c r="L312" s="24" t="s">
        <v>549</v>
      </c>
      <c r="M312" s="24" t="s">
        <v>11739</v>
      </c>
      <c r="N312" s="155" t="s">
        <v>544</v>
      </c>
      <c r="O312" s="24" t="s">
        <v>11715</v>
      </c>
      <c r="P312" s="155" t="s">
        <v>552</v>
      </c>
      <c r="Q312" t="s">
        <v>11699</v>
      </c>
      <c r="R312"/>
    </row>
    <row r="313" spans="2:18" ht="13.5" customHeight="1">
      <c r="B313" s="144" t="b">
        <f t="shared" si="8"/>
        <v>0</v>
      </c>
      <c r="C313" s="24" t="s">
        <v>11906</v>
      </c>
      <c r="D313" s="24" t="str">
        <f t="shared" si="9"/>
        <v/>
      </c>
      <c r="E313" s="24" t="s">
        <v>3893</v>
      </c>
      <c r="F313" s="25">
        <v>5</v>
      </c>
      <c r="G313" s="24" t="s">
        <v>11738</v>
      </c>
      <c r="H313" s="24" t="s">
        <v>3956</v>
      </c>
      <c r="I313" s="24" t="s">
        <v>4656</v>
      </c>
      <c r="J313" s="24" t="s">
        <v>11524</v>
      </c>
      <c r="K313" s="24" t="s">
        <v>11698</v>
      </c>
      <c r="L313" s="24" t="s">
        <v>549</v>
      </c>
      <c r="M313" s="24" t="s">
        <v>11739</v>
      </c>
      <c r="N313" s="155" t="s">
        <v>544</v>
      </c>
      <c r="O313" s="24" t="s">
        <v>11715</v>
      </c>
      <c r="P313" s="155" t="s">
        <v>552</v>
      </c>
      <c r="Q313" t="s">
        <v>11699</v>
      </c>
      <c r="R313"/>
    </row>
    <row r="314" spans="2:18" ht="13.5" customHeight="1">
      <c r="B314" s="144" t="b">
        <f t="shared" si="8"/>
        <v>0</v>
      </c>
      <c r="C314" s="24" t="s">
        <v>11907</v>
      </c>
      <c r="D314" s="24" t="str">
        <f t="shared" si="9"/>
        <v/>
      </c>
      <c r="E314" s="24" t="s">
        <v>4474</v>
      </c>
      <c r="F314" s="25">
        <v>5</v>
      </c>
      <c r="G314" s="24" t="s">
        <v>11747</v>
      </c>
      <c r="H314" s="24" t="s">
        <v>3956</v>
      </c>
      <c r="I314" s="24" t="s">
        <v>4656</v>
      </c>
      <c r="J314" s="24" t="s">
        <v>11524</v>
      </c>
      <c r="K314" s="24" t="s">
        <v>11698</v>
      </c>
      <c r="L314" s="24" t="s">
        <v>549</v>
      </c>
      <c r="M314" s="24" t="s">
        <v>11739</v>
      </c>
      <c r="N314" s="155" t="s">
        <v>544</v>
      </c>
      <c r="O314" s="24" t="s">
        <v>11715</v>
      </c>
      <c r="P314" s="155" t="s">
        <v>552</v>
      </c>
      <c r="Q314" t="s">
        <v>11699</v>
      </c>
      <c r="R314"/>
    </row>
    <row r="315" spans="2:18" ht="13.5" customHeight="1">
      <c r="B315" s="144" t="b">
        <f t="shared" si="8"/>
        <v>0</v>
      </c>
      <c r="C315" s="24" t="s">
        <v>11908</v>
      </c>
      <c r="D315" s="24" t="str">
        <f t="shared" si="9"/>
        <v/>
      </c>
      <c r="E315" s="24" t="s">
        <v>4507</v>
      </c>
      <c r="F315" s="25">
        <v>5</v>
      </c>
      <c r="G315" s="24" t="s">
        <v>11747</v>
      </c>
      <c r="H315" s="24" t="s">
        <v>3956</v>
      </c>
      <c r="I315" s="24" t="s">
        <v>4656</v>
      </c>
      <c r="J315" s="24" t="s">
        <v>11524</v>
      </c>
      <c r="K315" s="24" t="s">
        <v>11698</v>
      </c>
      <c r="L315" s="24" t="s">
        <v>549</v>
      </c>
      <c r="M315" s="24" t="s">
        <v>11739</v>
      </c>
      <c r="N315" s="155" t="s">
        <v>544</v>
      </c>
      <c r="O315" s="24" t="s">
        <v>11717</v>
      </c>
      <c r="P315" s="155" t="s">
        <v>552</v>
      </c>
      <c r="Q315" t="s">
        <v>11699</v>
      </c>
      <c r="R315"/>
    </row>
    <row r="316" spans="2:18" ht="13.5" customHeight="1">
      <c r="B316" s="144" t="b">
        <f t="shared" si="8"/>
        <v>0</v>
      </c>
      <c r="C316" s="24" t="s">
        <v>11909</v>
      </c>
      <c r="D316" s="24" t="str">
        <f t="shared" si="9"/>
        <v/>
      </c>
      <c r="E316" s="24" t="s">
        <v>4536</v>
      </c>
      <c r="F316" s="25">
        <v>5</v>
      </c>
      <c r="G316" s="24" t="s">
        <v>11747</v>
      </c>
      <c r="H316" s="24" t="s">
        <v>3956</v>
      </c>
      <c r="I316" s="24" t="s">
        <v>4656</v>
      </c>
      <c r="J316" s="24" t="s">
        <v>11524</v>
      </c>
      <c r="K316" s="24" t="s">
        <v>11698</v>
      </c>
      <c r="L316" s="24" t="s">
        <v>549</v>
      </c>
      <c r="M316" s="24" t="s">
        <v>11739</v>
      </c>
      <c r="N316" s="155" t="s">
        <v>544</v>
      </c>
      <c r="O316" s="24" t="s">
        <v>11715</v>
      </c>
      <c r="P316" s="155" t="s">
        <v>552</v>
      </c>
      <c r="Q316" t="s">
        <v>11699</v>
      </c>
      <c r="R316"/>
    </row>
    <row r="317" spans="2:18" ht="13.5" customHeight="1">
      <c r="B317" s="144" t="b">
        <f t="shared" si="8"/>
        <v>0</v>
      </c>
      <c r="C317" s="24" t="s">
        <v>11910</v>
      </c>
      <c r="D317" s="24" t="str">
        <f t="shared" si="9"/>
        <v/>
      </c>
      <c r="E317" s="24" t="s">
        <v>4555</v>
      </c>
      <c r="F317" s="25">
        <v>5</v>
      </c>
      <c r="G317" s="24" t="s">
        <v>11747</v>
      </c>
      <c r="H317" s="24" t="s">
        <v>3956</v>
      </c>
      <c r="I317" s="24" t="s">
        <v>4656</v>
      </c>
      <c r="J317" s="24" t="s">
        <v>11524</v>
      </c>
      <c r="K317" s="24" t="s">
        <v>11698</v>
      </c>
      <c r="L317" s="24" t="s">
        <v>549</v>
      </c>
      <c r="M317" s="24" t="s">
        <v>11739</v>
      </c>
      <c r="N317" s="155" t="s">
        <v>544</v>
      </c>
      <c r="O317" s="24" t="s">
        <v>11715</v>
      </c>
      <c r="P317" s="155" t="s">
        <v>552</v>
      </c>
      <c r="Q317" t="s">
        <v>11699</v>
      </c>
      <c r="R317"/>
    </row>
    <row r="318" spans="2:18" ht="13.5" customHeight="1">
      <c r="B318" s="144" t="b">
        <f t="shared" si="8"/>
        <v>0</v>
      </c>
      <c r="C318" s="24" t="s">
        <v>11911</v>
      </c>
      <c r="D318" s="24" t="str">
        <f t="shared" si="9"/>
        <v/>
      </c>
      <c r="E318" s="24" t="s">
        <v>3893</v>
      </c>
      <c r="F318" s="25">
        <v>5</v>
      </c>
      <c r="G318" s="24" t="s">
        <v>11747</v>
      </c>
      <c r="H318" s="24" t="s">
        <v>3956</v>
      </c>
      <c r="I318" s="24" t="s">
        <v>4656</v>
      </c>
      <c r="J318" s="24" t="s">
        <v>11524</v>
      </c>
      <c r="K318" s="24" t="s">
        <v>11698</v>
      </c>
      <c r="L318" s="24" t="s">
        <v>549</v>
      </c>
      <c r="M318" s="24" t="s">
        <v>11739</v>
      </c>
      <c r="N318" s="155" t="s">
        <v>544</v>
      </c>
      <c r="O318" s="24" t="s">
        <v>11715</v>
      </c>
      <c r="P318" s="155" t="s">
        <v>552</v>
      </c>
      <c r="Q318" t="s">
        <v>11699</v>
      </c>
      <c r="R318"/>
    </row>
    <row r="319" spans="2:18" ht="13.5" customHeight="1">
      <c r="B319" s="144" t="b">
        <f t="shared" si="8"/>
        <v>1</v>
      </c>
      <c r="C319" s="24" t="s">
        <v>11912</v>
      </c>
      <c r="D319" s="24" t="str">
        <f t="shared" si="9"/>
        <v>ConTab_BOM_KP_Sleeves1107</v>
      </c>
      <c r="E319" s="137" t="s">
        <v>3913</v>
      </c>
      <c r="F319" s="189" t="s">
        <v>443</v>
      </c>
      <c r="G319" s="189" t="s">
        <v>11738</v>
      </c>
      <c r="H319" s="137" t="s">
        <v>3956</v>
      </c>
      <c r="I319" s="137" t="s">
        <v>4656</v>
      </c>
      <c r="J319" s="137" t="s">
        <v>11524</v>
      </c>
      <c r="K319" s="137" t="s">
        <v>11535</v>
      </c>
      <c r="L319" s="137" t="s">
        <v>11536</v>
      </c>
      <c r="M319" s="137" t="s">
        <v>11739</v>
      </c>
      <c r="N319" s="137">
        <v>97825624</v>
      </c>
      <c r="O319" s="24" t="s">
        <v>11913</v>
      </c>
      <c r="P319" s="155" t="s">
        <v>539</v>
      </c>
      <c r="Q319" t="s">
        <v>11538</v>
      </c>
      <c r="R319"/>
    </row>
    <row r="320" spans="2:18" ht="13.5" customHeight="1">
      <c r="B320" s="144" t="b">
        <f t="shared" si="8"/>
        <v>0</v>
      </c>
      <c r="C320" s="24" t="s">
        <v>11914</v>
      </c>
      <c r="D320" s="24" t="str">
        <f t="shared" si="9"/>
        <v/>
      </c>
      <c r="E320" s="137" t="s">
        <v>3913</v>
      </c>
      <c r="F320" s="189" t="s">
        <v>443</v>
      </c>
      <c r="G320" s="189" t="s">
        <v>11738</v>
      </c>
      <c r="H320" s="137" t="s">
        <v>3956</v>
      </c>
      <c r="I320" s="137" t="s">
        <v>4656</v>
      </c>
      <c r="J320" s="137" t="s">
        <v>11524</v>
      </c>
      <c r="K320" s="137" t="s">
        <v>11577</v>
      </c>
      <c r="L320" s="137" t="s">
        <v>11578</v>
      </c>
      <c r="M320" s="137" t="s">
        <v>11739</v>
      </c>
      <c r="N320" s="137">
        <v>97825626</v>
      </c>
      <c r="O320" s="24" t="s">
        <v>11915</v>
      </c>
      <c r="P320" s="155" t="s">
        <v>11579</v>
      </c>
      <c r="Q320" t="s">
        <v>11580</v>
      </c>
      <c r="R320"/>
    </row>
    <row r="321" spans="2:18" ht="13.5" customHeight="1">
      <c r="B321" s="144" t="b">
        <f t="shared" si="8"/>
        <v>1</v>
      </c>
      <c r="C321" s="24" t="s">
        <v>11916</v>
      </c>
      <c r="D321" s="24" t="str">
        <f t="shared" si="9"/>
        <v>ConTab_BOM_KP_Sleeves1113</v>
      </c>
      <c r="E321" s="137" t="s">
        <v>3913</v>
      </c>
      <c r="F321" s="189" t="s">
        <v>443</v>
      </c>
      <c r="G321" s="189" t="s">
        <v>11747</v>
      </c>
      <c r="H321" s="137" t="s">
        <v>3956</v>
      </c>
      <c r="I321" s="137" t="s">
        <v>4656</v>
      </c>
      <c r="J321" s="137" t="s">
        <v>11524</v>
      </c>
      <c r="K321" s="137" t="s">
        <v>11535</v>
      </c>
      <c r="L321" s="137" t="s">
        <v>11536</v>
      </c>
      <c r="M321" s="137" t="s">
        <v>11739</v>
      </c>
      <c r="N321" s="155">
        <v>97825628</v>
      </c>
      <c r="O321" s="24" t="s">
        <v>11917</v>
      </c>
      <c r="P321" s="155" t="s">
        <v>539</v>
      </c>
      <c r="Q321" t="s">
        <v>11538</v>
      </c>
      <c r="R321"/>
    </row>
    <row r="322" spans="2:18" ht="13.5" customHeight="1">
      <c r="B322" s="144" t="b">
        <f t="shared" si="8"/>
        <v>0</v>
      </c>
      <c r="C322" s="24" t="s">
        <v>11918</v>
      </c>
      <c r="D322" s="24" t="str">
        <f t="shared" si="9"/>
        <v/>
      </c>
      <c r="E322" s="137" t="s">
        <v>3913</v>
      </c>
      <c r="F322" s="189" t="s">
        <v>443</v>
      </c>
      <c r="G322" s="189" t="s">
        <v>11747</v>
      </c>
      <c r="H322" s="137" t="s">
        <v>3956</v>
      </c>
      <c r="I322" s="137" t="s">
        <v>4656</v>
      </c>
      <c r="J322" s="137" t="s">
        <v>11524</v>
      </c>
      <c r="K322" s="137" t="s">
        <v>11577</v>
      </c>
      <c r="L322" s="137" t="s">
        <v>11578</v>
      </c>
      <c r="M322" s="137" t="s">
        <v>11739</v>
      </c>
      <c r="N322" s="155">
        <v>97825629</v>
      </c>
      <c r="O322" s="24" t="s">
        <v>11919</v>
      </c>
      <c r="P322" s="155" t="s">
        <v>11579</v>
      </c>
      <c r="Q322" t="s">
        <v>11580</v>
      </c>
      <c r="R322"/>
    </row>
    <row r="323" spans="2:18" ht="13.5" customHeight="1">
      <c r="B323" s="144" t="b">
        <f t="shared" si="8"/>
        <v>1</v>
      </c>
      <c r="C323" s="24" t="s">
        <v>11920</v>
      </c>
      <c r="D323" s="24" t="str">
        <f t="shared" si="9"/>
        <v>ConTab_BOM_KP_Sleeves1131</v>
      </c>
      <c r="E323" s="137" t="s">
        <v>3913</v>
      </c>
      <c r="F323" s="189" t="s">
        <v>443</v>
      </c>
      <c r="G323" s="189" t="s">
        <v>11738</v>
      </c>
      <c r="H323" s="137" t="s">
        <v>3956</v>
      </c>
      <c r="I323" s="137" t="s">
        <v>4656</v>
      </c>
      <c r="J323" s="137" t="s">
        <v>11619</v>
      </c>
      <c r="K323" s="137" t="s">
        <v>11535</v>
      </c>
      <c r="L323" s="137" t="s">
        <v>11536</v>
      </c>
      <c r="M323" s="137" t="s">
        <v>11739</v>
      </c>
      <c r="N323" s="155">
        <v>97825627</v>
      </c>
      <c r="O323" s="24" t="s">
        <v>11921</v>
      </c>
      <c r="P323" s="155" t="s">
        <v>539</v>
      </c>
      <c r="Q323" t="s">
        <v>11538</v>
      </c>
      <c r="R323"/>
    </row>
    <row r="324" spans="2:18" ht="13.5" customHeight="1">
      <c r="B324" s="144" t="b">
        <f t="shared" si="8"/>
        <v>0</v>
      </c>
      <c r="C324" s="24" t="s">
        <v>11922</v>
      </c>
      <c r="D324" s="24" t="str">
        <f t="shared" si="9"/>
        <v/>
      </c>
      <c r="E324" s="137" t="s">
        <v>3913</v>
      </c>
      <c r="F324" s="189" t="s">
        <v>443</v>
      </c>
      <c r="G324" s="189" t="s">
        <v>11738</v>
      </c>
      <c r="H324" s="137" t="s">
        <v>3956</v>
      </c>
      <c r="I324" s="137" t="s">
        <v>4656</v>
      </c>
      <c r="J324" s="137" t="s">
        <v>11619</v>
      </c>
      <c r="K324" s="137" t="s">
        <v>11577</v>
      </c>
      <c r="L324" s="137" t="s">
        <v>11578</v>
      </c>
      <c r="M324" s="137" t="s">
        <v>11739</v>
      </c>
      <c r="N324" s="155" t="s">
        <v>544</v>
      </c>
      <c r="O324" s="24" t="s">
        <v>11923</v>
      </c>
      <c r="P324" s="155" t="s">
        <v>11579</v>
      </c>
      <c r="Q324" t="s">
        <v>11580</v>
      </c>
      <c r="R324"/>
    </row>
    <row r="325" spans="2:18" ht="13.5" customHeight="1">
      <c r="B325" s="144" t="b">
        <f t="shared" si="8"/>
        <v>1</v>
      </c>
      <c r="C325" s="24" t="s">
        <v>11924</v>
      </c>
      <c r="D325" s="24" t="str">
        <f t="shared" si="9"/>
        <v>ConTab_BOM_KP_Sleeves1137</v>
      </c>
      <c r="E325" s="137" t="s">
        <v>3913</v>
      </c>
      <c r="F325" s="189" t="s">
        <v>443</v>
      </c>
      <c r="G325" s="189" t="s">
        <v>11747</v>
      </c>
      <c r="H325" s="137" t="s">
        <v>3956</v>
      </c>
      <c r="I325" s="137" t="s">
        <v>4656</v>
      </c>
      <c r="J325" s="137" t="s">
        <v>11619</v>
      </c>
      <c r="K325" s="137" t="s">
        <v>11535</v>
      </c>
      <c r="L325" s="137" t="s">
        <v>11536</v>
      </c>
      <c r="M325" s="137" t="s">
        <v>11739</v>
      </c>
      <c r="N325" s="155">
        <v>97825630</v>
      </c>
      <c r="O325" s="24" t="s">
        <v>11925</v>
      </c>
      <c r="P325" s="155" t="s">
        <v>539</v>
      </c>
      <c r="Q325" t="s">
        <v>11538</v>
      </c>
      <c r="R325"/>
    </row>
    <row r="326" spans="2:18" ht="13.5" customHeight="1">
      <c r="B326" s="144" t="b">
        <f t="shared" si="8"/>
        <v>0</v>
      </c>
      <c r="C326" s="24" t="s">
        <v>11926</v>
      </c>
      <c r="D326" s="24" t="str">
        <f t="shared" si="9"/>
        <v/>
      </c>
      <c r="E326" s="137" t="s">
        <v>3913</v>
      </c>
      <c r="F326" s="189" t="s">
        <v>443</v>
      </c>
      <c r="G326" s="189" t="s">
        <v>11747</v>
      </c>
      <c r="H326" s="137" t="s">
        <v>3956</v>
      </c>
      <c r="I326" s="137" t="s">
        <v>4656</v>
      </c>
      <c r="J326" s="137" t="s">
        <v>11619</v>
      </c>
      <c r="K326" s="137" t="s">
        <v>11577</v>
      </c>
      <c r="L326" s="137" t="s">
        <v>11578</v>
      </c>
      <c r="M326" s="137" t="s">
        <v>11739</v>
      </c>
      <c r="N326" s="155" t="s">
        <v>544</v>
      </c>
      <c r="O326" s="24" t="s">
        <v>11927</v>
      </c>
      <c r="P326" s="155" t="s">
        <v>11579</v>
      </c>
      <c r="Q326" t="s">
        <v>11580</v>
      </c>
      <c r="R326"/>
    </row>
    <row r="327" spans="2:18" ht="13.5" customHeight="1">
      <c r="B327" s="144" t="b">
        <f t="shared" si="8"/>
        <v>0</v>
      </c>
      <c r="C327" s="24" t="s">
        <v>11928</v>
      </c>
      <c r="D327" s="24" t="str">
        <f t="shared" si="9"/>
        <v/>
      </c>
      <c r="E327" s="24" t="s">
        <v>11929</v>
      </c>
      <c r="F327" s="189" t="s">
        <v>359</v>
      </c>
      <c r="G327" s="189" t="s">
        <v>11462</v>
      </c>
      <c r="H327" s="24" t="s">
        <v>3961</v>
      </c>
      <c r="I327" s="24" t="s">
        <v>3961</v>
      </c>
      <c r="K327" s="24" t="s">
        <v>11463</v>
      </c>
      <c r="L327" s="24" t="s">
        <v>11464</v>
      </c>
      <c r="M327" s="24" t="s">
        <v>11464</v>
      </c>
      <c r="N327" s="25">
        <v>96701010</v>
      </c>
      <c r="O327" s="24" t="s">
        <v>11476</v>
      </c>
      <c r="P327" s="25" t="s">
        <v>11466</v>
      </c>
      <c r="Q327" t="s">
        <v>11467</v>
      </c>
      <c r="R327"/>
    </row>
    <row r="328" spans="2:18" ht="13.5" customHeight="1">
      <c r="B328" s="144" t="b">
        <f t="shared" ref="B328:B391" si="10">OR(K328="SlvMatl_None", K328 = "SlvMatl_Bronze")</f>
        <v>0</v>
      </c>
      <c r="C328" s="24" t="s">
        <v>11930</v>
      </c>
      <c r="D328" s="24" t="str">
        <f t="shared" ref="D328:D391" si="11">IF(B328 = TRUE,C328,"")</f>
        <v/>
      </c>
      <c r="E328" s="24" t="s">
        <v>11931</v>
      </c>
      <c r="F328" s="189" t="s">
        <v>359</v>
      </c>
      <c r="G328" s="189" t="s">
        <v>11462</v>
      </c>
      <c r="H328" s="24" t="s">
        <v>3961</v>
      </c>
      <c r="I328" s="24" t="s">
        <v>3961</v>
      </c>
      <c r="K328" s="24" t="s">
        <v>11463</v>
      </c>
      <c r="L328" s="24" t="s">
        <v>11464</v>
      </c>
      <c r="M328" s="24" t="s">
        <v>11464</v>
      </c>
      <c r="N328" s="25">
        <v>96701010</v>
      </c>
      <c r="O328" s="24" t="s">
        <v>11476</v>
      </c>
      <c r="P328" s="25" t="s">
        <v>11466</v>
      </c>
      <c r="Q328" t="s">
        <v>11467</v>
      </c>
      <c r="R328"/>
    </row>
    <row r="329" spans="2:18" ht="13.5" customHeight="1">
      <c r="B329" s="144" t="b">
        <f t="shared" si="10"/>
        <v>1</v>
      </c>
      <c r="C329" s="24" t="s">
        <v>11932</v>
      </c>
      <c r="D329" s="24" t="str">
        <f t="shared" si="11"/>
        <v>ConTab_BOM_KP_Sleeves1157</v>
      </c>
      <c r="E329" s="24" t="s">
        <v>1884</v>
      </c>
      <c r="F329" s="189" t="s">
        <v>359</v>
      </c>
      <c r="G329" s="189" t="s">
        <v>11462</v>
      </c>
      <c r="H329" s="24" t="s">
        <v>3956</v>
      </c>
      <c r="I329" s="24" t="s">
        <v>4656</v>
      </c>
      <c r="J329" s="24" t="s">
        <v>11524</v>
      </c>
      <c r="K329" s="24" t="s">
        <v>11535</v>
      </c>
      <c r="L329" s="24" t="s">
        <v>11536</v>
      </c>
      <c r="M329" s="24" t="s">
        <v>11536</v>
      </c>
      <c r="N329" s="25">
        <v>96701011</v>
      </c>
      <c r="O329" s="24" t="s">
        <v>11544</v>
      </c>
      <c r="P329" s="155" t="s">
        <v>539</v>
      </c>
      <c r="Q329" t="s">
        <v>11538</v>
      </c>
      <c r="R329"/>
    </row>
    <row r="330" spans="2:18" ht="13.5" customHeight="1">
      <c r="B330" s="144" t="b">
        <f t="shared" si="10"/>
        <v>1</v>
      </c>
      <c r="C330" s="24" t="s">
        <v>11933</v>
      </c>
      <c r="D330" s="24" t="str">
        <f t="shared" si="11"/>
        <v>ConTab_BOM_KP_Sleeves1158</v>
      </c>
      <c r="E330" s="24" t="s">
        <v>1888</v>
      </c>
      <c r="F330" s="189" t="s">
        <v>359</v>
      </c>
      <c r="G330" s="189" t="s">
        <v>11462</v>
      </c>
      <c r="H330" s="24" t="s">
        <v>3956</v>
      </c>
      <c r="I330" s="24" t="s">
        <v>4656</v>
      </c>
      <c r="J330" s="24" t="s">
        <v>11524</v>
      </c>
      <c r="K330" s="24" t="s">
        <v>11535</v>
      </c>
      <c r="L330" s="24" t="s">
        <v>11536</v>
      </c>
      <c r="M330" s="24" t="s">
        <v>11536</v>
      </c>
      <c r="N330" s="25">
        <v>96701011</v>
      </c>
      <c r="O330" s="24" t="s">
        <v>11544</v>
      </c>
      <c r="P330" s="155" t="s">
        <v>539</v>
      </c>
      <c r="Q330" t="s">
        <v>11538</v>
      </c>
      <c r="R330"/>
    </row>
    <row r="331" spans="2:18">
      <c r="B331" s="144" t="b">
        <f t="shared" si="10"/>
        <v>0</v>
      </c>
      <c r="C331" s="24" t="s">
        <v>11934</v>
      </c>
      <c r="D331" s="24" t="str">
        <f t="shared" si="11"/>
        <v/>
      </c>
      <c r="E331" s="24" t="s">
        <v>1884</v>
      </c>
      <c r="F331" s="189" t="s">
        <v>359</v>
      </c>
      <c r="G331" s="189" t="s">
        <v>11462</v>
      </c>
      <c r="H331" s="24" t="s">
        <v>3956</v>
      </c>
      <c r="I331" s="24" t="s">
        <v>4656</v>
      </c>
      <c r="J331" s="24" t="s">
        <v>11524</v>
      </c>
      <c r="K331" s="24" t="s">
        <v>11577</v>
      </c>
      <c r="L331" s="24" t="s">
        <v>11578</v>
      </c>
      <c r="M331" s="24" t="s">
        <v>11578</v>
      </c>
      <c r="N331" s="25">
        <v>96701012</v>
      </c>
      <c r="O331" s="24" t="s">
        <v>11586</v>
      </c>
      <c r="P331" s="155" t="s">
        <v>11579</v>
      </c>
      <c r="Q331" t="s">
        <v>11580</v>
      </c>
      <c r="R331"/>
    </row>
    <row r="332" spans="2:18">
      <c r="B332" s="144" t="b">
        <f t="shared" si="10"/>
        <v>0</v>
      </c>
      <c r="C332" s="24" t="s">
        <v>11935</v>
      </c>
      <c r="D332" s="24" t="str">
        <f t="shared" si="11"/>
        <v/>
      </c>
      <c r="E332" s="24" t="s">
        <v>1888</v>
      </c>
      <c r="F332" s="189" t="s">
        <v>359</v>
      </c>
      <c r="G332" s="189" t="s">
        <v>11462</v>
      </c>
      <c r="H332" s="24" t="s">
        <v>3956</v>
      </c>
      <c r="I332" s="24" t="s">
        <v>4656</v>
      </c>
      <c r="J332" s="24" t="s">
        <v>11524</v>
      </c>
      <c r="K332" s="24" t="s">
        <v>11577</v>
      </c>
      <c r="L332" s="24" t="s">
        <v>11578</v>
      </c>
      <c r="M332" s="24" t="s">
        <v>11578</v>
      </c>
      <c r="N332" s="25">
        <v>96701012</v>
      </c>
      <c r="O332" s="24" t="s">
        <v>11586</v>
      </c>
      <c r="P332" s="155" t="s">
        <v>11579</v>
      </c>
      <c r="Q332" t="s">
        <v>11580</v>
      </c>
      <c r="R332"/>
    </row>
    <row r="333" spans="2:18">
      <c r="B333" s="144" t="b">
        <f t="shared" si="10"/>
        <v>1</v>
      </c>
      <c r="C333" s="24" t="s">
        <v>11936</v>
      </c>
      <c r="D333" s="24" t="str">
        <f t="shared" si="11"/>
        <v>ConTab_BOM_KP_Sleeves1167</v>
      </c>
      <c r="E333" s="24" t="s">
        <v>1884</v>
      </c>
      <c r="F333" s="189" t="s">
        <v>359</v>
      </c>
      <c r="G333" s="189" t="s">
        <v>11462</v>
      </c>
      <c r="H333" s="24" t="s">
        <v>3956</v>
      </c>
      <c r="I333" s="24" t="s">
        <v>4656</v>
      </c>
      <c r="J333" s="24" t="s">
        <v>11619</v>
      </c>
      <c r="K333" s="24" t="s">
        <v>11535</v>
      </c>
      <c r="L333" s="24" t="s">
        <v>11536</v>
      </c>
      <c r="M333" s="24" t="s">
        <v>11536</v>
      </c>
      <c r="N333" s="25">
        <v>96701013</v>
      </c>
      <c r="O333" s="24" t="s">
        <v>11626</v>
      </c>
      <c r="P333" s="155" t="s">
        <v>539</v>
      </c>
      <c r="Q333" t="s">
        <v>11538</v>
      </c>
      <c r="R333"/>
    </row>
    <row r="334" spans="2:18">
      <c r="B334" s="144" t="b">
        <f t="shared" si="10"/>
        <v>1</v>
      </c>
      <c r="C334" s="24" t="s">
        <v>11937</v>
      </c>
      <c r="D334" s="24" t="str">
        <f t="shared" si="11"/>
        <v>ConTab_BOM_KP_Sleeves1168</v>
      </c>
      <c r="E334" s="24" t="s">
        <v>1888</v>
      </c>
      <c r="F334" s="189" t="s">
        <v>359</v>
      </c>
      <c r="G334" s="189" t="s">
        <v>11462</v>
      </c>
      <c r="H334" s="24" t="s">
        <v>3956</v>
      </c>
      <c r="I334" s="24" t="s">
        <v>4656</v>
      </c>
      <c r="J334" s="24" t="s">
        <v>11619</v>
      </c>
      <c r="K334" s="24" t="s">
        <v>11535</v>
      </c>
      <c r="L334" s="24" t="s">
        <v>11536</v>
      </c>
      <c r="M334" s="24" t="s">
        <v>11536</v>
      </c>
      <c r="N334" s="25">
        <v>96701013</v>
      </c>
      <c r="O334" s="24" t="s">
        <v>11626</v>
      </c>
      <c r="P334" s="155" t="s">
        <v>539</v>
      </c>
      <c r="Q334" t="s">
        <v>11538</v>
      </c>
      <c r="R334"/>
    </row>
    <row r="335" spans="2:18">
      <c r="B335" s="144" t="b">
        <f t="shared" si="10"/>
        <v>0</v>
      </c>
      <c r="C335" s="24" t="s">
        <v>11938</v>
      </c>
      <c r="D335" s="24" t="str">
        <f t="shared" si="11"/>
        <v/>
      </c>
      <c r="E335" s="24" t="s">
        <v>1884</v>
      </c>
      <c r="F335" s="189" t="s">
        <v>359</v>
      </c>
      <c r="G335" s="189" t="s">
        <v>11462</v>
      </c>
      <c r="H335" s="24" t="s">
        <v>3956</v>
      </c>
      <c r="I335" s="24" t="s">
        <v>4656</v>
      </c>
      <c r="J335" s="24" t="s">
        <v>11619</v>
      </c>
      <c r="K335" s="24" t="s">
        <v>11577</v>
      </c>
      <c r="L335" s="24" t="s">
        <v>11578</v>
      </c>
      <c r="M335" s="24" t="s">
        <v>11578</v>
      </c>
      <c r="N335" s="25" t="s">
        <v>544</v>
      </c>
      <c r="O335" s="24" t="s">
        <v>11665</v>
      </c>
      <c r="P335" s="155" t="s">
        <v>11579</v>
      </c>
      <c r="Q335" t="s">
        <v>11580</v>
      </c>
      <c r="R335"/>
    </row>
    <row r="336" spans="2:18">
      <c r="B336" s="144" t="b">
        <f t="shared" si="10"/>
        <v>0</v>
      </c>
      <c r="C336" s="24" t="s">
        <v>11939</v>
      </c>
      <c r="D336" s="24" t="str">
        <f t="shared" si="11"/>
        <v/>
      </c>
      <c r="E336" s="24" t="s">
        <v>1888</v>
      </c>
      <c r="F336" s="189" t="s">
        <v>359</v>
      </c>
      <c r="G336" s="189" t="s">
        <v>11462</v>
      </c>
      <c r="H336" s="24" t="s">
        <v>3956</v>
      </c>
      <c r="I336" s="24" t="s">
        <v>4656</v>
      </c>
      <c r="J336" s="24" t="s">
        <v>11619</v>
      </c>
      <c r="K336" s="24" t="s">
        <v>11577</v>
      </c>
      <c r="L336" s="24" t="s">
        <v>11578</v>
      </c>
      <c r="M336" s="24" t="s">
        <v>11578</v>
      </c>
      <c r="N336" s="25" t="s">
        <v>544</v>
      </c>
      <c r="O336" s="24" t="s">
        <v>11665</v>
      </c>
      <c r="P336" s="155" t="s">
        <v>11579</v>
      </c>
      <c r="Q336" t="s">
        <v>11580</v>
      </c>
      <c r="R336"/>
    </row>
    <row r="337" spans="2:18">
      <c r="B337" s="144" t="b">
        <f t="shared" si="10"/>
        <v>0</v>
      </c>
      <c r="C337" s="24" t="s">
        <v>11940</v>
      </c>
      <c r="D337" s="24" t="str">
        <f t="shared" si="11"/>
        <v/>
      </c>
      <c r="E337" s="24" t="s">
        <v>1884</v>
      </c>
      <c r="F337" s="189" t="s">
        <v>359</v>
      </c>
      <c r="G337" s="189" t="s">
        <v>11462</v>
      </c>
      <c r="H337" s="24" t="s">
        <v>3956</v>
      </c>
      <c r="I337" s="24" t="s">
        <v>4656</v>
      </c>
      <c r="J337" s="24" t="s">
        <v>11524</v>
      </c>
      <c r="K337" s="24" t="s">
        <v>11698</v>
      </c>
      <c r="L337" s="24" t="s">
        <v>549</v>
      </c>
      <c r="M337" s="24" t="s">
        <v>549</v>
      </c>
      <c r="N337" s="25" t="s">
        <v>544</v>
      </c>
      <c r="O337" s="24" t="s">
        <v>11705</v>
      </c>
      <c r="P337" s="155" t="s">
        <v>552</v>
      </c>
      <c r="Q337" t="s">
        <v>11699</v>
      </c>
      <c r="R337"/>
    </row>
    <row r="338" spans="2:18">
      <c r="B338" s="144" t="b">
        <f t="shared" si="10"/>
        <v>0</v>
      </c>
      <c r="C338" s="24" t="s">
        <v>11941</v>
      </c>
      <c r="D338" s="24" t="str">
        <f t="shared" si="11"/>
        <v/>
      </c>
      <c r="E338" s="24" t="s">
        <v>1888</v>
      </c>
      <c r="F338" s="189" t="s">
        <v>359</v>
      </c>
      <c r="G338" s="189" t="s">
        <v>11462</v>
      </c>
      <c r="H338" s="24" t="s">
        <v>3956</v>
      </c>
      <c r="I338" s="24" t="s">
        <v>4656</v>
      </c>
      <c r="J338" s="24" t="s">
        <v>11524</v>
      </c>
      <c r="K338" s="24" t="s">
        <v>11698</v>
      </c>
      <c r="L338" s="24" t="s">
        <v>549</v>
      </c>
      <c r="M338" s="24" t="s">
        <v>549</v>
      </c>
      <c r="N338" s="25" t="s">
        <v>544</v>
      </c>
      <c r="O338" s="24" t="s">
        <v>11705</v>
      </c>
      <c r="P338" s="155" t="s">
        <v>552</v>
      </c>
      <c r="Q338" t="s">
        <v>11699</v>
      </c>
      <c r="R338"/>
    </row>
    <row r="339" spans="2:18">
      <c r="B339" s="144" t="b">
        <f t="shared" si="10"/>
        <v>1</v>
      </c>
      <c r="C339" s="24" t="s">
        <v>11942</v>
      </c>
      <c r="D339" s="24" t="str">
        <f t="shared" si="11"/>
        <v>ConTab_BOM_KP_Sleeves1239</v>
      </c>
      <c r="E339" s="24" t="s">
        <v>4210</v>
      </c>
      <c r="F339" s="25">
        <v>4</v>
      </c>
      <c r="G339" s="24" t="s">
        <v>11738</v>
      </c>
      <c r="H339" s="24" t="s">
        <v>3956</v>
      </c>
      <c r="I339" s="24" t="s">
        <v>4656</v>
      </c>
      <c r="J339" s="24" t="s">
        <v>11619</v>
      </c>
      <c r="K339" s="24" t="s">
        <v>11535</v>
      </c>
      <c r="L339" s="24" t="s">
        <v>11536</v>
      </c>
      <c r="M339" s="24" t="s">
        <v>11739</v>
      </c>
      <c r="N339" s="155">
        <v>98833038</v>
      </c>
      <c r="O339" s="24" t="s">
        <v>11626</v>
      </c>
      <c r="P339" s="155" t="s">
        <v>539</v>
      </c>
      <c r="Q339" t="s">
        <v>11538</v>
      </c>
      <c r="R339"/>
    </row>
    <row r="340" spans="2:18">
      <c r="B340" s="144" t="b">
        <f t="shared" si="10"/>
        <v>1</v>
      </c>
      <c r="C340" s="24" t="s">
        <v>11943</v>
      </c>
      <c r="D340" s="24" t="str">
        <f t="shared" si="11"/>
        <v>ConTab_BOM_KP_Sleeves1240</v>
      </c>
      <c r="E340" s="24" t="s">
        <v>4366</v>
      </c>
      <c r="F340" s="25">
        <v>4</v>
      </c>
      <c r="G340" s="24" t="s">
        <v>11738</v>
      </c>
      <c r="H340" s="24" t="s">
        <v>3956</v>
      </c>
      <c r="I340" s="24" t="s">
        <v>4656</v>
      </c>
      <c r="J340" s="24" t="s">
        <v>11619</v>
      </c>
      <c r="K340" s="24" t="s">
        <v>11535</v>
      </c>
      <c r="L340" s="24" t="s">
        <v>11536</v>
      </c>
      <c r="M340" s="24" t="s">
        <v>11739</v>
      </c>
      <c r="N340" s="155">
        <v>98833038</v>
      </c>
      <c r="O340" s="24" t="s">
        <v>11626</v>
      </c>
      <c r="P340" s="155" t="s">
        <v>539</v>
      </c>
      <c r="Q340" t="s">
        <v>11538</v>
      </c>
      <c r="R340"/>
    </row>
    <row r="341" spans="2:18">
      <c r="B341" s="144" t="b">
        <f t="shared" si="10"/>
        <v>1</v>
      </c>
      <c r="C341" s="24" t="s">
        <v>11944</v>
      </c>
      <c r="D341" s="24" t="str">
        <f t="shared" si="11"/>
        <v>ConTab_BOM_KP_Sleeves1241</v>
      </c>
      <c r="E341" s="24" t="s">
        <v>4210</v>
      </c>
      <c r="F341" s="25">
        <v>4</v>
      </c>
      <c r="G341" s="24" t="s">
        <v>11747</v>
      </c>
      <c r="H341" s="24" t="s">
        <v>3956</v>
      </c>
      <c r="I341" s="24" t="s">
        <v>4656</v>
      </c>
      <c r="J341" s="24" t="s">
        <v>11619</v>
      </c>
      <c r="K341" s="24" t="s">
        <v>11535</v>
      </c>
      <c r="L341" s="24" t="s">
        <v>11536</v>
      </c>
      <c r="M341" s="24" t="s">
        <v>11739</v>
      </c>
      <c r="N341" s="155" t="s">
        <v>544</v>
      </c>
      <c r="O341" s="24" t="s">
        <v>11626</v>
      </c>
      <c r="P341" s="155" t="s">
        <v>539</v>
      </c>
      <c r="Q341" t="s">
        <v>11538</v>
      </c>
      <c r="R341"/>
    </row>
    <row r="342" spans="2:18">
      <c r="B342" s="144" t="b">
        <f t="shared" si="10"/>
        <v>1</v>
      </c>
      <c r="C342" s="24" t="s">
        <v>11945</v>
      </c>
      <c r="D342" s="24" t="str">
        <f t="shared" si="11"/>
        <v>ConTab_BOM_KP_Sleeves1242</v>
      </c>
      <c r="E342" s="24" t="s">
        <v>4366</v>
      </c>
      <c r="F342" s="25">
        <v>4</v>
      </c>
      <c r="G342" s="24" t="s">
        <v>11747</v>
      </c>
      <c r="H342" s="24" t="s">
        <v>3956</v>
      </c>
      <c r="I342" s="24" t="s">
        <v>4656</v>
      </c>
      <c r="J342" s="24" t="s">
        <v>11619</v>
      </c>
      <c r="K342" s="24" t="s">
        <v>11535</v>
      </c>
      <c r="L342" s="24" t="s">
        <v>11536</v>
      </c>
      <c r="M342" s="24" t="s">
        <v>11739</v>
      </c>
      <c r="N342" s="155" t="s">
        <v>544</v>
      </c>
      <c r="O342" s="24" t="s">
        <v>11626</v>
      </c>
      <c r="P342" s="155" t="s">
        <v>539</v>
      </c>
      <c r="Q342" t="s">
        <v>11538</v>
      </c>
      <c r="R342"/>
    </row>
    <row r="343" spans="2:18">
      <c r="B343" s="144" t="b">
        <f t="shared" si="10"/>
        <v>0</v>
      </c>
      <c r="C343" s="24" t="s">
        <v>11946</v>
      </c>
      <c r="D343" s="24" t="str">
        <f t="shared" si="11"/>
        <v/>
      </c>
      <c r="E343" s="24" t="s">
        <v>4210</v>
      </c>
      <c r="F343" s="25">
        <v>4</v>
      </c>
      <c r="G343" s="24" t="s">
        <v>11738</v>
      </c>
      <c r="H343" s="24" t="s">
        <v>3956</v>
      </c>
      <c r="I343" s="24" t="s">
        <v>4656</v>
      </c>
      <c r="J343" s="24" t="s">
        <v>11619</v>
      </c>
      <c r="K343" s="24" t="s">
        <v>11577</v>
      </c>
      <c r="L343" s="24" t="s">
        <v>11578</v>
      </c>
      <c r="M343" s="24" t="s">
        <v>11739</v>
      </c>
      <c r="N343" s="155" t="s">
        <v>544</v>
      </c>
      <c r="O343" s="24" t="s">
        <v>11665</v>
      </c>
      <c r="P343" s="155" t="s">
        <v>11579</v>
      </c>
      <c r="Q343" t="s">
        <v>11580</v>
      </c>
      <c r="R343"/>
    </row>
    <row r="344" spans="2:18">
      <c r="B344" s="144" t="b">
        <f t="shared" si="10"/>
        <v>0</v>
      </c>
      <c r="C344" s="24" t="s">
        <v>11947</v>
      </c>
      <c r="D344" s="24" t="str">
        <f t="shared" si="11"/>
        <v/>
      </c>
      <c r="E344" s="24" t="s">
        <v>4366</v>
      </c>
      <c r="F344" s="25">
        <v>4</v>
      </c>
      <c r="G344" s="24" t="s">
        <v>11738</v>
      </c>
      <c r="H344" s="24" t="s">
        <v>3956</v>
      </c>
      <c r="I344" s="24" t="s">
        <v>4656</v>
      </c>
      <c r="J344" s="24" t="s">
        <v>11619</v>
      </c>
      <c r="K344" s="24" t="s">
        <v>11577</v>
      </c>
      <c r="L344" s="24" t="s">
        <v>11578</v>
      </c>
      <c r="M344" s="24" t="s">
        <v>11739</v>
      </c>
      <c r="N344" s="155" t="s">
        <v>544</v>
      </c>
      <c r="O344" s="24" t="s">
        <v>11665</v>
      </c>
      <c r="P344" s="155" t="s">
        <v>11579</v>
      </c>
      <c r="Q344" t="s">
        <v>11580</v>
      </c>
      <c r="R344"/>
    </row>
    <row r="345" spans="2:18">
      <c r="B345" s="144" t="b">
        <f t="shared" si="10"/>
        <v>0</v>
      </c>
      <c r="C345" s="24" t="s">
        <v>11948</v>
      </c>
      <c r="D345" s="24" t="str">
        <f t="shared" si="11"/>
        <v/>
      </c>
      <c r="E345" s="24" t="s">
        <v>4210</v>
      </c>
      <c r="F345" s="25">
        <v>4</v>
      </c>
      <c r="G345" s="24" t="s">
        <v>11747</v>
      </c>
      <c r="H345" s="24" t="s">
        <v>3956</v>
      </c>
      <c r="I345" s="24" t="s">
        <v>4656</v>
      </c>
      <c r="J345" s="24" t="s">
        <v>11619</v>
      </c>
      <c r="K345" s="24" t="s">
        <v>11577</v>
      </c>
      <c r="L345" s="24" t="s">
        <v>11578</v>
      </c>
      <c r="M345" s="24" t="s">
        <v>11739</v>
      </c>
      <c r="N345" s="155" t="s">
        <v>544</v>
      </c>
      <c r="O345" s="24" t="s">
        <v>11665</v>
      </c>
      <c r="P345" s="155" t="s">
        <v>11579</v>
      </c>
      <c r="Q345" t="s">
        <v>11580</v>
      </c>
      <c r="R345"/>
    </row>
    <row r="346" spans="2:18">
      <c r="B346" s="144" t="b">
        <f t="shared" si="10"/>
        <v>0</v>
      </c>
      <c r="C346" s="24" t="s">
        <v>11949</v>
      </c>
      <c r="D346" s="24" t="str">
        <f t="shared" si="11"/>
        <v/>
      </c>
      <c r="E346" s="24" t="s">
        <v>4366</v>
      </c>
      <c r="F346" s="25">
        <v>4</v>
      </c>
      <c r="G346" s="24" t="s">
        <v>11747</v>
      </c>
      <c r="H346" s="24" t="s">
        <v>3956</v>
      </c>
      <c r="I346" s="24" t="s">
        <v>4656</v>
      </c>
      <c r="J346" s="24" t="s">
        <v>11619</v>
      </c>
      <c r="K346" s="24" t="s">
        <v>11577</v>
      </c>
      <c r="L346" s="24" t="s">
        <v>11578</v>
      </c>
      <c r="M346" s="24" t="s">
        <v>11739</v>
      </c>
      <c r="N346" s="155" t="s">
        <v>544</v>
      </c>
      <c r="O346" s="24" t="s">
        <v>11665</v>
      </c>
      <c r="P346" s="155" t="s">
        <v>11579</v>
      </c>
      <c r="Q346" t="s">
        <v>11580</v>
      </c>
      <c r="R346"/>
    </row>
    <row r="347" spans="2:18">
      <c r="B347" s="144" t="b">
        <f t="shared" si="10"/>
        <v>0</v>
      </c>
      <c r="C347" s="24" t="s">
        <v>11950</v>
      </c>
      <c r="D347" s="24" t="str">
        <f t="shared" si="11"/>
        <v/>
      </c>
      <c r="E347" s="24" t="s">
        <v>4210</v>
      </c>
      <c r="F347" s="25">
        <v>4</v>
      </c>
      <c r="G347" s="24" t="s">
        <v>11738</v>
      </c>
      <c r="H347" s="24" t="s">
        <v>3956</v>
      </c>
      <c r="I347" s="24" t="s">
        <v>4656</v>
      </c>
      <c r="J347" s="24" t="s">
        <v>11619</v>
      </c>
      <c r="K347" s="24" t="s">
        <v>11698</v>
      </c>
      <c r="L347" s="24" t="s">
        <v>549</v>
      </c>
      <c r="M347" s="24" t="s">
        <v>11739</v>
      </c>
      <c r="N347" s="155" t="s">
        <v>544</v>
      </c>
      <c r="O347" s="24" t="s">
        <v>11705</v>
      </c>
      <c r="P347" s="155" t="s">
        <v>552</v>
      </c>
      <c r="Q347" t="s">
        <v>11699</v>
      </c>
      <c r="R347"/>
    </row>
    <row r="348" spans="2:18">
      <c r="B348" s="144" t="b">
        <f t="shared" si="10"/>
        <v>0</v>
      </c>
      <c r="C348" s="24" t="s">
        <v>11951</v>
      </c>
      <c r="D348" s="24" t="str">
        <f t="shared" si="11"/>
        <v/>
      </c>
      <c r="E348" s="24" t="s">
        <v>4366</v>
      </c>
      <c r="F348" s="25">
        <v>4</v>
      </c>
      <c r="G348" s="24" t="s">
        <v>11738</v>
      </c>
      <c r="H348" s="24" t="s">
        <v>3956</v>
      </c>
      <c r="I348" s="24" t="s">
        <v>4656</v>
      </c>
      <c r="J348" s="24" t="s">
        <v>11619</v>
      </c>
      <c r="K348" s="24" t="s">
        <v>11698</v>
      </c>
      <c r="L348" s="24" t="s">
        <v>549</v>
      </c>
      <c r="M348" s="24" t="s">
        <v>11739</v>
      </c>
      <c r="N348" s="155" t="s">
        <v>544</v>
      </c>
      <c r="O348" s="24" t="s">
        <v>11705</v>
      </c>
      <c r="P348" s="155" t="s">
        <v>552</v>
      </c>
      <c r="Q348" t="s">
        <v>11699</v>
      </c>
      <c r="R348"/>
    </row>
    <row r="349" spans="2:18">
      <c r="B349" s="144" t="b">
        <f t="shared" si="10"/>
        <v>0</v>
      </c>
      <c r="C349" s="24" t="s">
        <v>11952</v>
      </c>
      <c r="D349" s="24" t="str">
        <f t="shared" si="11"/>
        <v/>
      </c>
      <c r="E349" s="24" t="s">
        <v>4210</v>
      </c>
      <c r="F349" s="25">
        <v>4</v>
      </c>
      <c r="G349" s="24" t="s">
        <v>11747</v>
      </c>
      <c r="H349" s="24" t="s">
        <v>3956</v>
      </c>
      <c r="I349" s="24" t="s">
        <v>4656</v>
      </c>
      <c r="J349" s="24" t="s">
        <v>11619</v>
      </c>
      <c r="K349" s="24" t="s">
        <v>11698</v>
      </c>
      <c r="L349" s="24" t="s">
        <v>549</v>
      </c>
      <c r="M349" s="24" t="s">
        <v>11739</v>
      </c>
      <c r="N349" s="155" t="s">
        <v>544</v>
      </c>
      <c r="O349" s="24" t="s">
        <v>11705</v>
      </c>
      <c r="P349" s="155" t="s">
        <v>552</v>
      </c>
      <c r="Q349" t="s">
        <v>11699</v>
      </c>
      <c r="R349"/>
    </row>
    <row r="350" spans="2:18">
      <c r="B350" s="144" t="b">
        <f t="shared" si="10"/>
        <v>0</v>
      </c>
      <c r="C350" s="24" t="s">
        <v>11953</v>
      </c>
      <c r="D350" s="24" t="str">
        <f t="shared" si="11"/>
        <v/>
      </c>
      <c r="E350" s="24" t="s">
        <v>4366</v>
      </c>
      <c r="F350" s="25">
        <v>4</v>
      </c>
      <c r="G350" s="24" t="s">
        <v>11747</v>
      </c>
      <c r="H350" s="24" t="s">
        <v>3956</v>
      </c>
      <c r="I350" s="24" t="s">
        <v>4656</v>
      </c>
      <c r="J350" s="24" t="s">
        <v>11619</v>
      </c>
      <c r="K350" s="24" t="s">
        <v>11698</v>
      </c>
      <c r="L350" s="24" t="s">
        <v>549</v>
      </c>
      <c r="M350" s="24" t="s">
        <v>11739</v>
      </c>
      <c r="N350" s="155" t="s">
        <v>544</v>
      </c>
      <c r="O350" s="24" t="s">
        <v>11705</v>
      </c>
      <c r="P350" s="155" t="s">
        <v>552</v>
      </c>
      <c r="Q350" t="s">
        <v>11699</v>
      </c>
      <c r="R350"/>
    </row>
    <row r="351" spans="2:18">
      <c r="B351" s="144" t="b">
        <f t="shared" si="10"/>
        <v>1</v>
      </c>
      <c r="C351" s="24" t="s">
        <v>11954</v>
      </c>
      <c r="D351" s="24" t="str">
        <f t="shared" si="11"/>
        <v>ConTab_BOM_KP_Sleeves1267</v>
      </c>
      <c r="E351" s="24" t="s">
        <v>4210</v>
      </c>
      <c r="F351" s="25">
        <v>4</v>
      </c>
      <c r="G351" s="24" t="s">
        <v>11738</v>
      </c>
      <c r="H351" s="24" t="s">
        <v>3956</v>
      </c>
      <c r="I351" s="24" t="s">
        <v>4656</v>
      </c>
      <c r="J351" s="24" t="s">
        <v>11524</v>
      </c>
      <c r="K351" s="24" t="s">
        <v>11535</v>
      </c>
      <c r="L351" s="24" t="s">
        <v>11536</v>
      </c>
      <c r="M351" s="24" t="s">
        <v>11739</v>
      </c>
      <c r="N351" s="24">
        <v>96698980</v>
      </c>
      <c r="O351" s="24" t="s">
        <v>11544</v>
      </c>
      <c r="P351" s="155" t="s">
        <v>539</v>
      </c>
      <c r="Q351" t="s">
        <v>11538</v>
      </c>
      <c r="R351"/>
    </row>
    <row r="352" spans="2:18">
      <c r="B352" s="144" t="b">
        <f t="shared" si="10"/>
        <v>1</v>
      </c>
      <c r="C352" s="24" t="s">
        <v>11955</v>
      </c>
      <c r="D352" s="24" t="str">
        <f t="shared" si="11"/>
        <v>ConTab_BOM_KP_Sleeves1268</v>
      </c>
      <c r="E352" s="24" t="s">
        <v>4366</v>
      </c>
      <c r="F352" s="25">
        <v>4</v>
      </c>
      <c r="G352" s="24" t="s">
        <v>11738</v>
      </c>
      <c r="H352" s="24" t="s">
        <v>3956</v>
      </c>
      <c r="I352" s="24" t="s">
        <v>4656</v>
      </c>
      <c r="J352" s="24" t="s">
        <v>11524</v>
      </c>
      <c r="K352" s="24" t="s">
        <v>11535</v>
      </c>
      <c r="L352" s="24" t="s">
        <v>11536</v>
      </c>
      <c r="M352" s="24" t="s">
        <v>11739</v>
      </c>
      <c r="N352" s="25">
        <v>96698980</v>
      </c>
      <c r="O352" s="24" t="s">
        <v>11544</v>
      </c>
      <c r="P352" s="155" t="s">
        <v>539</v>
      </c>
      <c r="Q352" t="s">
        <v>11538</v>
      </c>
      <c r="R352"/>
    </row>
    <row r="353" spans="2:18">
      <c r="B353" s="144" t="b">
        <f t="shared" si="10"/>
        <v>1</v>
      </c>
      <c r="C353" s="24" t="s">
        <v>11956</v>
      </c>
      <c r="D353" s="24" t="str">
        <f t="shared" si="11"/>
        <v>ConTab_BOM_KP_Sleeves1269</v>
      </c>
      <c r="E353" s="24" t="s">
        <v>4210</v>
      </c>
      <c r="F353" s="25">
        <v>4</v>
      </c>
      <c r="G353" s="24" t="s">
        <v>11747</v>
      </c>
      <c r="H353" s="24" t="s">
        <v>3956</v>
      </c>
      <c r="I353" s="24" t="s">
        <v>4656</v>
      </c>
      <c r="J353" s="24" t="s">
        <v>11524</v>
      </c>
      <c r="K353" s="24" t="s">
        <v>11535</v>
      </c>
      <c r="L353" s="24" t="s">
        <v>11536</v>
      </c>
      <c r="M353" s="24" t="s">
        <v>11739</v>
      </c>
      <c r="N353" s="24">
        <v>96698974</v>
      </c>
      <c r="O353" s="24" t="s">
        <v>11544</v>
      </c>
      <c r="P353" s="155" t="s">
        <v>539</v>
      </c>
      <c r="Q353" t="s">
        <v>11538</v>
      </c>
      <c r="R353"/>
    </row>
    <row r="354" spans="2:18">
      <c r="B354" s="144" t="b">
        <f t="shared" si="10"/>
        <v>1</v>
      </c>
      <c r="C354" s="24" t="s">
        <v>11957</v>
      </c>
      <c r="D354" s="24" t="str">
        <f t="shared" si="11"/>
        <v>ConTab_BOM_KP_Sleeves1270</v>
      </c>
      <c r="E354" s="24" t="s">
        <v>4366</v>
      </c>
      <c r="F354" s="25">
        <v>4</v>
      </c>
      <c r="G354" s="24" t="s">
        <v>11747</v>
      </c>
      <c r="H354" s="24" t="s">
        <v>3956</v>
      </c>
      <c r="I354" s="24" t="s">
        <v>4656</v>
      </c>
      <c r="J354" s="24" t="s">
        <v>11524</v>
      </c>
      <c r="K354" s="24" t="s">
        <v>11535</v>
      </c>
      <c r="L354" s="24" t="s">
        <v>11536</v>
      </c>
      <c r="M354" s="24" t="s">
        <v>11739</v>
      </c>
      <c r="N354" s="25">
        <v>96698974</v>
      </c>
      <c r="O354" s="24" t="s">
        <v>11544</v>
      </c>
      <c r="P354" s="155" t="s">
        <v>539</v>
      </c>
      <c r="Q354" t="s">
        <v>11538</v>
      </c>
      <c r="R354"/>
    </row>
    <row r="355" spans="2:18">
      <c r="B355" s="144" t="b">
        <f t="shared" si="10"/>
        <v>0</v>
      </c>
      <c r="C355" s="24" t="s">
        <v>11958</v>
      </c>
      <c r="D355" s="24" t="str">
        <f t="shared" si="11"/>
        <v/>
      </c>
      <c r="E355" s="24" t="s">
        <v>4210</v>
      </c>
      <c r="F355" s="25">
        <v>4</v>
      </c>
      <c r="G355" s="24" t="s">
        <v>11738</v>
      </c>
      <c r="H355" s="24" t="s">
        <v>3956</v>
      </c>
      <c r="I355" s="24" t="s">
        <v>4656</v>
      </c>
      <c r="J355" s="24" t="s">
        <v>11524</v>
      </c>
      <c r="K355" s="24" t="s">
        <v>11577</v>
      </c>
      <c r="L355" s="24" t="s">
        <v>11578</v>
      </c>
      <c r="M355" s="24" t="s">
        <v>11739</v>
      </c>
      <c r="N355" s="24">
        <v>96698988</v>
      </c>
      <c r="O355" s="24" t="s">
        <v>11586</v>
      </c>
      <c r="P355" s="155" t="s">
        <v>11579</v>
      </c>
      <c r="Q355" t="s">
        <v>11580</v>
      </c>
    </row>
    <row r="356" spans="2:18">
      <c r="B356" s="144" t="b">
        <f t="shared" si="10"/>
        <v>0</v>
      </c>
      <c r="C356" s="24" t="s">
        <v>11959</v>
      </c>
      <c r="D356" s="24" t="str">
        <f t="shared" si="11"/>
        <v/>
      </c>
      <c r="E356" s="24" t="s">
        <v>4366</v>
      </c>
      <c r="F356" s="25">
        <v>4</v>
      </c>
      <c r="G356" s="24" t="s">
        <v>11738</v>
      </c>
      <c r="H356" s="24" t="s">
        <v>3956</v>
      </c>
      <c r="I356" s="24" t="s">
        <v>4656</v>
      </c>
      <c r="J356" s="24" t="s">
        <v>11524</v>
      </c>
      <c r="K356" s="24" t="s">
        <v>11577</v>
      </c>
      <c r="L356" s="24" t="s">
        <v>11578</v>
      </c>
      <c r="M356" s="24" t="s">
        <v>11739</v>
      </c>
      <c r="N356" s="25">
        <v>96698988</v>
      </c>
      <c r="O356" s="24" t="s">
        <v>11586</v>
      </c>
      <c r="P356" s="155" t="s">
        <v>11579</v>
      </c>
      <c r="Q356" t="s">
        <v>11580</v>
      </c>
    </row>
    <row r="357" spans="2:18">
      <c r="B357" s="144" t="b">
        <f t="shared" si="10"/>
        <v>0</v>
      </c>
      <c r="C357" s="24" t="s">
        <v>11960</v>
      </c>
      <c r="D357" s="24" t="str">
        <f t="shared" si="11"/>
        <v/>
      </c>
      <c r="E357" s="24" t="s">
        <v>4210</v>
      </c>
      <c r="F357" s="25">
        <v>4</v>
      </c>
      <c r="G357" s="24" t="s">
        <v>11747</v>
      </c>
      <c r="H357" s="24" t="s">
        <v>3956</v>
      </c>
      <c r="I357" s="24" t="s">
        <v>4656</v>
      </c>
      <c r="J357" s="24" t="s">
        <v>11524</v>
      </c>
      <c r="K357" s="24" t="s">
        <v>11577</v>
      </c>
      <c r="L357" s="24" t="s">
        <v>11578</v>
      </c>
      <c r="M357" s="24" t="s">
        <v>11739</v>
      </c>
      <c r="N357" s="24">
        <v>96698982</v>
      </c>
      <c r="O357" s="24" t="s">
        <v>11586</v>
      </c>
      <c r="P357" s="155" t="s">
        <v>11579</v>
      </c>
      <c r="Q357" t="s">
        <v>11580</v>
      </c>
    </row>
    <row r="358" spans="2:18">
      <c r="B358" s="144" t="b">
        <f t="shared" si="10"/>
        <v>0</v>
      </c>
      <c r="C358" s="24" t="s">
        <v>11961</v>
      </c>
      <c r="D358" s="24" t="str">
        <f t="shared" si="11"/>
        <v/>
      </c>
      <c r="E358" s="24" t="s">
        <v>4366</v>
      </c>
      <c r="F358" s="25">
        <v>4</v>
      </c>
      <c r="G358" s="24" t="s">
        <v>11747</v>
      </c>
      <c r="H358" s="24" t="s">
        <v>3956</v>
      </c>
      <c r="I358" s="24" t="s">
        <v>4656</v>
      </c>
      <c r="J358" s="24" t="s">
        <v>11524</v>
      </c>
      <c r="K358" s="24" t="s">
        <v>11577</v>
      </c>
      <c r="L358" s="24" t="s">
        <v>11578</v>
      </c>
      <c r="M358" s="24" t="s">
        <v>11739</v>
      </c>
      <c r="N358" s="25">
        <v>96698982</v>
      </c>
      <c r="O358" s="24" t="s">
        <v>11586</v>
      </c>
      <c r="P358" s="155" t="s">
        <v>11579</v>
      </c>
      <c r="Q358" t="s">
        <v>11580</v>
      </c>
    </row>
    <row r="359" spans="2:18">
      <c r="B359" s="144" t="b">
        <f t="shared" si="10"/>
        <v>0</v>
      </c>
      <c r="C359" s="24" t="s">
        <v>11962</v>
      </c>
      <c r="D359" s="24" t="str">
        <f t="shared" si="11"/>
        <v/>
      </c>
      <c r="E359" s="24" t="s">
        <v>4210</v>
      </c>
      <c r="F359" s="25">
        <v>4</v>
      </c>
      <c r="G359" s="24" t="s">
        <v>11738</v>
      </c>
      <c r="H359" s="24" t="s">
        <v>3956</v>
      </c>
      <c r="I359" s="24" t="s">
        <v>4656</v>
      </c>
      <c r="J359" s="24" t="s">
        <v>11524</v>
      </c>
      <c r="K359" s="24" t="s">
        <v>11698</v>
      </c>
      <c r="L359" s="24" t="s">
        <v>549</v>
      </c>
      <c r="M359" s="24" t="s">
        <v>11739</v>
      </c>
      <c r="N359" s="155" t="s">
        <v>544</v>
      </c>
      <c r="O359" s="24" t="s">
        <v>11705</v>
      </c>
      <c r="P359" s="155" t="s">
        <v>552</v>
      </c>
      <c r="Q359" t="s">
        <v>11699</v>
      </c>
    </row>
    <row r="360" spans="2:18">
      <c r="B360" s="144" t="b">
        <f t="shared" si="10"/>
        <v>0</v>
      </c>
      <c r="C360" s="24" t="s">
        <v>11963</v>
      </c>
      <c r="D360" s="24" t="str">
        <f t="shared" si="11"/>
        <v/>
      </c>
      <c r="E360" s="24" t="s">
        <v>4366</v>
      </c>
      <c r="F360" s="25">
        <v>4</v>
      </c>
      <c r="G360" s="24" t="s">
        <v>11738</v>
      </c>
      <c r="H360" s="24" t="s">
        <v>3956</v>
      </c>
      <c r="I360" s="24" t="s">
        <v>4656</v>
      </c>
      <c r="J360" s="24" t="s">
        <v>11524</v>
      </c>
      <c r="K360" s="24" t="s">
        <v>11698</v>
      </c>
      <c r="L360" s="24" t="s">
        <v>549</v>
      </c>
      <c r="M360" s="24" t="s">
        <v>11739</v>
      </c>
      <c r="N360" s="155" t="s">
        <v>544</v>
      </c>
      <c r="O360" s="24" t="s">
        <v>11705</v>
      </c>
      <c r="P360" s="155" t="s">
        <v>552</v>
      </c>
      <c r="Q360" t="s">
        <v>11699</v>
      </c>
    </row>
    <row r="361" spans="2:18">
      <c r="B361" s="144" t="b">
        <f t="shared" si="10"/>
        <v>0</v>
      </c>
      <c r="C361" s="24" t="s">
        <v>11964</v>
      </c>
      <c r="D361" s="24" t="str">
        <f t="shared" si="11"/>
        <v/>
      </c>
      <c r="E361" s="24" t="s">
        <v>4210</v>
      </c>
      <c r="F361" s="25">
        <v>4</v>
      </c>
      <c r="G361" s="24" t="s">
        <v>11747</v>
      </c>
      <c r="H361" s="24" t="s">
        <v>3956</v>
      </c>
      <c r="I361" s="24" t="s">
        <v>4656</v>
      </c>
      <c r="J361" s="24" t="s">
        <v>11524</v>
      </c>
      <c r="K361" s="24" t="s">
        <v>11698</v>
      </c>
      <c r="L361" s="24" t="s">
        <v>549</v>
      </c>
      <c r="M361" s="24" t="s">
        <v>11739</v>
      </c>
      <c r="N361" s="155" t="s">
        <v>544</v>
      </c>
      <c r="O361" s="24" t="s">
        <v>11705</v>
      </c>
      <c r="P361" s="155" t="s">
        <v>552</v>
      </c>
      <c r="Q361" t="s">
        <v>11699</v>
      </c>
    </row>
    <row r="362" spans="2:18">
      <c r="B362" s="144" t="b">
        <f t="shared" si="10"/>
        <v>0</v>
      </c>
      <c r="C362" s="24" t="s">
        <v>11965</v>
      </c>
      <c r="D362" s="24" t="str">
        <f t="shared" si="11"/>
        <v/>
      </c>
      <c r="E362" s="24" t="s">
        <v>4366</v>
      </c>
      <c r="F362" s="25">
        <v>4</v>
      </c>
      <c r="G362" s="24" t="s">
        <v>11747</v>
      </c>
      <c r="H362" s="24" t="s">
        <v>3956</v>
      </c>
      <c r="I362" s="24" t="s">
        <v>4656</v>
      </c>
      <c r="J362" s="24" t="s">
        <v>11524</v>
      </c>
      <c r="K362" s="24" t="s">
        <v>11698</v>
      </c>
      <c r="L362" s="24" t="s">
        <v>549</v>
      </c>
      <c r="M362" s="24" t="s">
        <v>11739</v>
      </c>
      <c r="N362" s="155" t="s">
        <v>544</v>
      </c>
      <c r="O362" s="24" t="s">
        <v>11705</v>
      </c>
      <c r="P362" s="155" t="s">
        <v>552</v>
      </c>
      <c r="Q362" t="s">
        <v>11699</v>
      </c>
    </row>
    <row r="363" spans="2:18">
      <c r="B363" s="144" t="b">
        <f t="shared" si="10"/>
        <v>1</v>
      </c>
      <c r="C363" s="24" t="s">
        <v>11966</v>
      </c>
      <c r="D363" s="24" t="str">
        <f t="shared" si="11"/>
        <v>ConTab_BOM_KP_Sleeves1295</v>
      </c>
      <c r="E363" s="24" t="s">
        <v>11461</v>
      </c>
      <c r="F363" s="189" t="s">
        <v>332</v>
      </c>
      <c r="G363" s="189" t="s">
        <v>11462</v>
      </c>
      <c r="H363" s="24" t="s">
        <v>3961</v>
      </c>
      <c r="I363" s="24" t="s">
        <v>3961</v>
      </c>
      <c r="K363" s="24" t="s">
        <v>11535</v>
      </c>
      <c r="L363" s="24" t="s">
        <v>11536</v>
      </c>
      <c r="M363" s="24" t="s">
        <v>11536</v>
      </c>
      <c r="N363" s="25" t="s">
        <v>544</v>
      </c>
      <c r="O363" s="24" t="s">
        <v>11537</v>
      </c>
      <c r="P363" s="155" t="s">
        <v>539</v>
      </c>
      <c r="Q363" t="s">
        <v>11538</v>
      </c>
      <c r="R363" s="211"/>
    </row>
    <row r="364" spans="2:18">
      <c r="B364" s="144" t="b">
        <f t="shared" si="10"/>
        <v>1</v>
      </c>
      <c r="C364" s="24" t="s">
        <v>11967</v>
      </c>
      <c r="D364" s="24" t="str">
        <f t="shared" si="11"/>
        <v>ConTab_BOM_KP_Sleeves1296</v>
      </c>
      <c r="E364" s="24" t="s">
        <v>11469</v>
      </c>
      <c r="F364" s="189" t="s">
        <v>332</v>
      </c>
      <c r="G364" s="189" t="s">
        <v>11462</v>
      </c>
      <c r="H364" s="24" t="s">
        <v>3961</v>
      </c>
      <c r="I364" s="24" t="s">
        <v>3961</v>
      </c>
      <c r="K364" s="24" t="s">
        <v>11535</v>
      </c>
      <c r="L364" s="24" t="s">
        <v>11536</v>
      </c>
      <c r="M364" s="24" t="s">
        <v>11536</v>
      </c>
      <c r="N364" s="25" t="s">
        <v>544</v>
      </c>
      <c r="O364" s="24" t="s">
        <v>11537</v>
      </c>
      <c r="P364" s="155" t="s">
        <v>539</v>
      </c>
      <c r="Q364" t="s">
        <v>11538</v>
      </c>
    </row>
    <row r="365" spans="2:18">
      <c r="B365" s="144" t="b">
        <f t="shared" si="10"/>
        <v>1</v>
      </c>
      <c r="C365" s="24" t="s">
        <v>11968</v>
      </c>
      <c r="D365" s="24" t="str">
        <f t="shared" si="11"/>
        <v>ConTab_BOM_KP_Sleeves1297</v>
      </c>
      <c r="E365" s="24" t="s">
        <v>11471</v>
      </c>
      <c r="F365" s="189" t="s">
        <v>332</v>
      </c>
      <c r="G365" s="189" t="s">
        <v>11462</v>
      </c>
      <c r="H365" s="24" t="s">
        <v>3961</v>
      </c>
      <c r="I365" s="24" t="s">
        <v>3961</v>
      </c>
      <c r="K365" s="24" t="s">
        <v>11535</v>
      </c>
      <c r="L365" s="24" t="s">
        <v>11536</v>
      </c>
      <c r="M365" s="24" t="s">
        <v>11536</v>
      </c>
      <c r="N365" s="25" t="s">
        <v>544</v>
      </c>
      <c r="O365" s="24" t="s">
        <v>11537</v>
      </c>
      <c r="P365" s="155" t="s">
        <v>539</v>
      </c>
      <c r="Q365" t="s">
        <v>11538</v>
      </c>
    </row>
    <row r="366" spans="2:18">
      <c r="B366" s="144" t="b">
        <f t="shared" si="10"/>
        <v>1</v>
      </c>
      <c r="C366" s="24" t="s">
        <v>11969</v>
      </c>
      <c r="D366" s="24" t="str">
        <f t="shared" si="11"/>
        <v>ConTab_BOM_KP_Sleeves1298</v>
      </c>
      <c r="E366" s="24" t="s">
        <v>11471</v>
      </c>
      <c r="F366" s="189" t="s">
        <v>351</v>
      </c>
      <c r="G366" s="189" t="s">
        <v>11462</v>
      </c>
      <c r="H366" s="24" t="s">
        <v>3961</v>
      </c>
      <c r="I366" s="24" t="s">
        <v>3961</v>
      </c>
      <c r="K366" s="24" t="s">
        <v>11535</v>
      </c>
      <c r="L366" s="24" t="s">
        <v>11536</v>
      </c>
      <c r="M366" s="24" t="s">
        <v>11536</v>
      </c>
      <c r="N366" s="25" t="s">
        <v>544</v>
      </c>
      <c r="O366" s="24" t="s">
        <v>11542</v>
      </c>
      <c r="P366" s="155" t="s">
        <v>539</v>
      </c>
      <c r="Q366" t="s">
        <v>11538</v>
      </c>
    </row>
    <row r="367" spans="2:18">
      <c r="B367" s="144" t="b">
        <f t="shared" si="10"/>
        <v>1</v>
      </c>
      <c r="C367" s="24" t="s">
        <v>11970</v>
      </c>
      <c r="D367" s="24" t="str">
        <f t="shared" si="11"/>
        <v>ConTab_BOM_KP_Sleeves1299</v>
      </c>
      <c r="E367" s="24" t="s">
        <v>11475</v>
      </c>
      <c r="F367" s="189" t="s">
        <v>359</v>
      </c>
      <c r="G367" s="189" t="s">
        <v>11462</v>
      </c>
      <c r="H367" s="24" t="s">
        <v>3961</v>
      </c>
      <c r="I367" s="24" t="s">
        <v>3961</v>
      </c>
      <c r="K367" s="24" t="s">
        <v>11535</v>
      </c>
      <c r="L367" s="24" t="s">
        <v>11536</v>
      </c>
      <c r="M367" s="24" t="s">
        <v>11536</v>
      </c>
      <c r="N367" s="25">
        <v>96701011</v>
      </c>
      <c r="O367" s="24" t="s">
        <v>11544</v>
      </c>
      <c r="P367" s="155" t="s">
        <v>539</v>
      </c>
      <c r="Q367" t="s">
        <v>11538</v>
      </c>
    </row>
    <row r="368" spans="2:18">
      <c r="B368" s="144" t="b">
        <f t="shared" si="10"/>
        <v>1</v>
      </c>
      <c r="C368" s="24" t="s">
        <v>11971</v>
      </c>
      <c r="D368" s="24" t="str">
        <f t="shared" si="11"/>
        <v>ConTab_BOM_KP_Sleeves1300</v>
      </c>
      <c r="E368" s="24" t="s">
        <v>11478</v>
      </c>
      <c r="F368" s="189" t="s">
        <v>359</v>
      </c>
      <c r="G368" s="189" t="s">
        <v>11462</v>
      </c>
      <c r="H368" s="24" t="s">
        <v>3961</v>
      </c>
      <c r="I368" s="24" t="s">
        <v>3961</v>
      </c>
      <c r="K368" s="24" t="s">
        <v>11535</v>
      </c>
      <c r="L368" s="24" t="s">
        <v>11536</v>
      </c>
      <c r="M368" s="24" t="s">
        <v>11536</v>
      </c>
      <c r="N368" s="25">
        <v>96701011</v>
      </c>
      <c r="O368" s="24" t="s">
        <v>11544</v>
      </c>
      <c r="P368" s="155" t="s">
        <v>539</v>
      </c>
      <c r="Q368" t="s">
        <v>11538</v>
      </c>
    </row>
    <row r="369" spans="2:17">
      <c r="B369" s="144" t="b">
        <f t="shared" si="10"/>
        <v>1</v>
      </c>
      <c r="C369" s="24" t="s">
        <v>11972</v>
      </c>
      <c r="D369" s="24" t="str">
        <f t="shared" si="11"/>
        <v>ConTab_BOM_KP_Sleeves1301</v>
      </c>
      <c r="E369" s="24" t="s">
        <v>11480</v>
      </c>
      <c r="F369" s="189" t="s">
        <v>359</v>
      </c>
      <c r="G369" s="189" t="s">
        <v>11462</v>
      </c>
      <c r="H369" s="24" t="s">
        <v>3961</v>
      </c>
      <c r="I369" s="24" t="s">
        <v>3961</v>
      </c>
      <c r="K369" s="24" t="s">
        <v>11535</v>
      </c>
      <c r="L369" s="24" t="s">
        <v>11536</v>
      </c>
      <c r="M369" s="24" t="s">
        <v>11536</v>
      </c>
      <c r="N369" s="25">
        <v>96701011</v>
      </c>
      <c r="O369" s="24" t="s">
        <v>11544</v>
      </c>
      <c r="P369" s="155" t="s">
        <v>539</v>
      </c>
      <c r="Q369" t="s">
        <v>11538</v>
      </c>
    </row>
    <row r="370" spans="2:17">
      <c r="B370" s="144" t="b">
        <f t="shared" si="10"/>
        <v>1</v>
      </c>
      <c r="C370" s="24" t="s">
        <v>11973</v>
      </c>
      <c r="D370" s="24" t="str">
        <f t="shared" si="11"/>
        <v>ConTab_BOM_KP_Sleeves1302</v>
      </c>
      <c r="E370" s="24" t="s">
        <v>11931</v>
      </c>
      <c r="F370" s="189" t="s">
        <v>359</v>
      </c>
      <c r="G370" s="189" t="s">
        <v>11462</v>
      </c>
      <c r="H370" s="24" t="s">
        <v>3961</v>
      </c>
      <c r="I370" s="24" t="s">
        <v>3961</v>
      </c>
      <c r="K370" s="24" t="s">
        <v>11535</v>
      </c>
      <c r="L370" s="24" t="s">
        <v>11536</v>
      </c>
      <c r="M370" s="24" t="s">
        <v>11536</v>
      </c>
      <c r="N370" s="25">
        <v>96701011</v>
      </c>
      <c r="O370" s="24" t="s">
        <v>11544</v>
      </c>
      <c r="P370" s="155" t="s">
        <v>539</v>
      </c>
      <c r="Q370" t="s">
        <v>11538</v>
      </c>
    </row>
    <row r="371" spans="2:17">
      <c r="B371" s="144" t="b">
        <f t="shared" si="10"/>
        <v>1</v>
      </c>
      <c r="C371" s="24" t="s">
        <v>11974</v>
      </c>
      <c r="D371" s="24" t="str">
        <f t="shared" si="11"/>
        <v>ConTab_BOM_KP_Sleeves1303</v>
      </c>
      <c r="E371" s="24" t="s">
        <v>11484</v>
      </c>
      <c r="F371" s="189" t="s">
        <v>359</v>
      </c>
      <c r="G371" s="189" t="s">
        <v>11462</v>
      </c>
      <c r="H371" s="24" t="s">
        <v>3961</v>
      </c>
      <c r="I371" s="24" t="s">
        <v>3961</v>
      </c>
      <c r="K371" s="24" t="s">
        <v>11535</v>
      </c>
      <c r="L371" s="24" t="s">
        <v>11536</v>
      </c>
      <c r="M371" s="24" t="s">
        <v>11536</v>
      </c>
      <c r="N371" s="25">
        <v>96701015</v>
      </c>
      <c r="O371" s="24" t="s">
        <v>11549</v>
      </c>
      <c r="P371" s="155" t="s">
        <v>539</v>
      </c>
      <c r="Q371" t="s">
        <v>11538</v>
      </c>
    </row>
    <row r="372" spans="2:17">
      <c r="B372" s="144" t="b">
        <f t="shared" si="10"/>
        <v>1</v>
      </c>
      <c r="C372" s="24" t="s">
        <v>11975</v>
      </c>
      <c r="D372" s="24" t="str">
        <f t="shared" si="11"/>
        <v>ConTab_BOM_KP_Sleeves1304</v>
      </c>
      <c r="E372" s="24" t="s">
        <v>11487</v>
      </c>
      <c r="F372" s="189" t="s">
        <v>359</v>
      </c>
      <c r="G372" s="189" t="s">
        <v>11462</v>
      </c>
      <c r="H372" s="24" t="s">
        <v>3961</v>
      </c>
      <c r="I372" s="24" t="s">
        <v>3961</v>
      </c>
      <c r="K372" s="24" t="s">
        <v>11535</v>
      </c>
      <c r="L372" s="24" t="s">
        <v>11536</v>
      </c>
      <c r="M372" s="24" t="s">
        <v>11536</v>
      </c>
      <c r="N372" s="25">
        <v>96701015</v>
      </c>
      <c r="O372" s="24" t="s">
        <v>11549</v>
      </c>
      <c r="P372" s="155" t="s">
        <v>539</v>
      </c>
      <c r="Q372" t="s">
        <v>11538</v>
      </c>
    </row>
    <row r="373" spans="2:17">
      <c r="B373" s="144" t="b">
        <f t="shared" si="10"/>
        <v>1</v>
      </c>
      <c r="C373" s="24" t="s">
        <v>11976</v>
      </c>
      <c r="D373" s="24" t="str">
        <f t="shared" si="11"/>
        <v>ConTab_BOM_KP_Sleeves1305</v>
      </c>
      <c r="E373" s="24" t="s">
        <v>11491</v>
      </c>
      <c r="F373" s="189" t="s">
        <v>359</v>
      </c>
      <c r="G373" s="189" t="s">
        <v>11462</v>
      </c>
      <c r="H373" s="24" t="s">
        <v>3961</v>
      </c>
      <c r="I373" s="24" t="s">
        <v>3961</v>
      </c>
      <c r="K373" s="24" t="s">
        <v>11535</v>
      </c>
      <c r="L373" s="24" t="s">
        <v>11536</v>
      </c>
      <c r="M373" s="24" t="s">
        <v>11536</v>
      </c>
      <c r="N373" s="25">
        <v>96701015</v>
      </c>
      <c r="O373" s="24" t="s">
        <v>11549</v>
      </c>
      <c r="P373" s="155" t="s">
        <v>539</v>
      </c>
      <c r="Q373" t="s">
        <v>11538</v>
      </c>
    </row>
    <row r="374" spans="2:17">
      <c r="B374" s="144" t="b">
        <f t="shared" si="10"/>
        <v>1</v>
      </c>
      <c r="C374" s="24" t="s">
        <v>11977</v>
      </c>
      <c r="D374" s="24" t="str">
        <f t="shared" si="11"/>
        <v>ConTab_BOM_KP_Sleeves1306</v>
      </c>
      <c r="E374" s="24" t="s">
        <v>11978</v>
      </c>
      <c r="F374" s="189" t="s">
        <v>401</v>
      </c>
      <c r="G374" s="189" t="s">
        <v>11462</v>
      </c>
      <c r="H374" s="24" t="s">
        <v>3961</v>
      </c>
      <c r="I374" s="24" t="s">
        <v>3961</v>
      </c>
      <c r="K374" s="24" t="s">
        <v>11535</v>
      </c>
      <c r="L374" s="24" t="s">
        <v>11536</v>
      </c>
      <c r="M374" s="24" t="s">
        <v>11536</v>
      </c>
      <c r="N374" s="25">
        <v>96701028</v>
      </c>
      <c r="O374" s="24" t="s">
        <v>11554</v>
      </c>
      <c r="P374" s="155" t="s">
        <v>539</v>
      </c>
      <c r="Q374" t="s">
        <v>11538</v>
      </c>
    </row>
    <row r="375" spans="2:17">
      <c r="B375" s="144" t="b">
        <f t="shared" si="10"/>
        <v>1</v>
      </c>
      <c r="C375" s="24" t="s">
        <v>11979</v>
      </c>
      <c r="D375" s="24" t="str">
        <f t="shared" si="11"/>
        <v>ConTab_BOM_KP_Sleeves1307</v>
      </c>
      <c r="E375" s="24" t="s">
        <v>11496</v>
      </c>
      <c r="F375" s="189" t="s">
        <v>401</v>
      </c>
      <c r="G375" s="189" t="s">
        <v>11462</v>
      </c>
      <c r="H375" s="24" t="s">
        <v>3961</v>
      </c>
      <c r="I375" s="24" t="s">
        <v>3961</v>
      </c>
      <c r="K375" s="24" t="s">
        <v>11535</v>
      </c>
      <c r="L375" s="24" t="s">
        <v>11536</v>
      </c>
      <c r="M375" s="24" t="s">
        <v>11536</v>
      </c>
      <c r="N375" s="25">
        <v>96701029</v>
      </c>
      <c r="O375" s="24" t="s">
        <v>11556</v>
      </c>
      <c r="P375" s="155" t="s">
        <v>539</v>
      </c>
      <c r="Q375" t="s">
        <v>11538</v>
      </c>
    </row>
    <row r="376" spans="2:17">
      <c r="B376" s="144" t="b">
        <f t="shared" si="10"/>
        <v>1</v>
      </c>
      <c r="C376" s="24" t="s">
        <v>11980</v>
      </c>
      <c r="D376" s="24" t="str">
        <f t="shared" si="11"/>
        <v>ConTab_BOM_KP_Sleeves1308</v>
      </c>
      <c r="E376" s="24" t="s">
        <v>11496</v>
      </c>
      <c r="F376" s="189" t="s">
        <v>410</v>
      </c>
      <c r="G376" s="189" t="s">
        <v>11462</v>
      </c>
      <c r="H376" s="24" t="s">
        <v>3961</v>
      </c>
      <c r="I376" s="24" t="s">
        <v>3961</v>
      </c>
      <c r="K376" s="24" t="s">
        <v>11535</v>
      </c>
      <c r="L376" s="24" t="s">
        <v>11536</v>
      </c>
      <c r="M376" s="24" t="s">
        <v>11536</v>
      </c>
      <c r="N376" s="25">
        <v>96701030</v>
      </c>
      <c r="O376" s="24" t="s">
        <v>11558</v>
      </c>
      <c r="P376" s="155" t="s">
        <v>539</v>
      </c>
      <c r="Q376" t="s">
        <v>11538</v>
      </c>
    </row>
    <row r="377" spans="2:17">
      <c r="B377" s="144" t="b">
        <f t="shared" si="10"/>
        <v>1</v>
      </c>
      <c r="C377" s="24" t="s">
        <v>11981</v>
      </c>
      <c r="D377" s="24" t="str">
        <f t="shared" si="11"/>
        <v>ConTab_BOM_KP_Sleeves1309</v>
      </c>
      <c r="E377" s="24" t="s">
        <v>11501</v>
      </c>
      <c r="F377" s="189" t="s">
        <v>410</v>
      </c>
      <c r="G377" s="189" t="s">
        <v>11462</v>
      </c>
      <c r="H377" s="24" t="s">
        <v>3961</v>
      </c>
      <c r="I377" s="24" t="s">
        <v>3961</v>
      </c>
      <c r="K377" s="24" t="s">
        <v>11535</v>
      </c>
      <c r="L377" s="24" t="s">
        <v>11536</v>
      </c>
      <c r="M377" s="24" t="s">
        <v>11536</v>
      </c>
      <c r="N377" s="25">
        <v>96701031</v>
      </c>
      <c r="O377" s="24" t="s">
        <v>11560</v>
      </c>
      <c r="P377" s="155" t="s">
        <v>539</v>
      </c>
      <c r="Q377" t="s">
        <v>11538</v>
      </c>
    </row>
    <row r="378" spans="2:17">
      <c r="B378" s="144" t="b">
        <f t="shared" si="10"/>
        <v>1</v>
      </c>
      <c r="C378" s="24" t="s">
        <v>11982</v>
      </c>
      <c r="D378" s="24" t="str">
        <f t="shared" si="11"/>
        <v>ConTab_BOM_KP_Sleeves1310</v>
      </c>
      <c r="E378" s="24" t="s">
        <v>11504</v>
      </c>
      <c r="F378" s="189" t="s">
        <v>401</v>
      </c>
      <c r="G378" s="189" t="s">
        <v>11462</v>
      </c>
      <c r="H378" s="24" t="s">
        <v>3961</v>
      </c>
      <c r="I378" s="24" t="s">
        <v>3961</v>
      </c>
      <c r="K378" s="24" t="s">
        <v>11535</v>
      </c>
      <c r="L378" s="24" t="s">
        <v>11536</v>
      </c>
      <c r="M378" s="24" t="s">
        <v>11536</v>
      </c>
      <c r="N378" s="25">
        <v>96701028</v>
      </c>
      <c r="O378" s="24" t="s">
        <v>11554</v>
      </c>
      <c r="P378" s="155" t="s">
        <v>539</v>
      </c>
      <c r="Q378" t="s">
        <v>11538</v>
      </c>
    </row>
    <row r="379" spans="2:17">
      <c r="B379" s="144" t="b">
        <f t="shared" si="10"/>
        <v>1</v>
      </c>
      <c r="C379" s="24" t="s">
        <v>11983</v>
      </c>
      <c r="D379" s="24" t="str">
        <f t="shared" si="11"/>
        <v>ConTab_BOM_KP_Sleeves1311</v>
      </c>
      <c r="E379" s="24" t="s">
        <v>11506</v>
      </c>
      <c r="F379" s="189" t="s">
        <v>401</v>
      </c>
      <c r="G379" s="189" t="s">
        <v>11462</v>
      </c>
      <c r="H379" s="24" t="s">
        <v>3961</v>
      </c>
      <c r="I379" s="24" t="s">
        <v>3961</v>
      </c>
      <c r="K379" s="24" t="s">
        <v>11535</v>
      </c>
      <c r="L379" s="24" t="s">
        <v>11536</v>
      </c>
      <c r="M379" s="24" t="s">
        <v>11536</v>
      </c>
      <c r="N379" s="25">
        <v>96701028</v>
      </c>
      <c r="O379" s="24" t="s">
        <v>11554</v>
      </c>
      <c r="P379" s="155" t="s">
        <v>539</v>
      </c>
      <c r="Q379" t="s">
        <v>11538</v>
      </c>
    </row>
    <row r="380" spans="2:17">
      <c r="B380" s="144" t="b">
        <f t="shared" si="10"/>
        <v>1</v>
      </c>
      <c r="C380" s="24" t="s">
        <v>11984</v>
      </c>
      <c r="D380" s="24" t="str">
        <f t="shared" si="11"/>
        <v>ConTab_BOM_KP_Sleeves1312</v>
      </c>
      <c r="E380" s="24" t="s">
        <v>4560</v>
      </c>
      <c r="F380" s="189" t="s">
        <v>432</v>
      </c>
      <c r="G380" s="189" t="s">
        <v>11462</v>
      </c>
      <c r="H380" s="24" t="s">
        <v>3961</v>
      </c>
      <c r="I380" s="24" t="s">
        <v>3961</v>
      </c>
      <c r="K380" s="24" t="s">
        <v>11535</v>
      </c>
      <c r="L380" s="24" t="s">
        <v>11536</v>
      </c>
      <c r="M380" s="24" t="s">
        <v>11536</v>
      </c>
      <c r="N380" s="25">
        <v>96701032</v>
      </c>
      <c r="O380" s="24" t="s">
        <v>11564</v>
      </c>
      <c r="P380" s="155" t="s">
        <v>539</v>
      </c>
      <c r="Q380" t="s">
        <v>11538</v>
      </c>
    </row>
    <row r="381" spans="2:17">
      <c r="B381" s="144" t="b">
        <f t="shared" si="10"/>
        <v>1</v>
      </c>
      <c r="C381" s="24" t="s">
        <v>11985</v>
      </c>
      <c r="D381" s="24" t="str">
        <f t="shared" si="11"/>
        <v>ConTab_BOM_KP_Sleeves1313</v>
      </c>
      <c r="E381" s="24" t="s">
        <v>11986</v>
      </c>
      <c r="F381" s="189" t="s">
        <v>401</v>
      </c>
      <c r="G381" s="189" t="s">
        <v>11462</v>
      </c>
      <c r="H381" s="24" t="s">
        <v>3961</v>
      </c>
      <c r="I381" s="24" t="s">
        <v>3961</v>
      </c>
      <c r="K381" s="24" t="s">
        <v>11535</v>
      </c>
      <c r="L381" s="24" t="s">
        <v>11536</v>
      </c>
      <c r="M381" s="24" t="s">
        <v>11536</v>
      </c>
      <c r="N381" s="25">
        <v>96701028</v>
      </c>
      <c r="O381" s="24" t="s">
        <v>11554</v>
      </c>
      <c r="P381" s="155" t="s">
        <v>539</v>
      </c>
      <c r="Q381" t="s">
        <v>11538</v>
      </c>
    </row>
    <row r="382" spans="2:17">
      <c r="B382" s="144" t="b">
        <f t="shared" si="10"/>
        <v>1</v>
      </c>
      <c r="C382" s="24" t="s">
        <v>11987</v>
      </c>
      <c r="D382" s="24" t="str">
        <f t="shared" si="11"/>
        <v>ConTab_BOM_KP_Sleeves1314</v>
      </c>
      <c r="E382" s="24" t="s">
        <v>11512</v>
      </c>
      <c r="F382" s="189" t="s">
        <v>443</v>
      </c>
      <c r="G382" s="189" t="s">
        <v>11462</v>
      </c>
      <c r="H382" s="24" t="s">
        <v>3961</v>
      </c>
      <c r="I382" s="24" t="s">
        <v>3961</v>
      </c>
      <c r="K382" s="24" t="s">
        <v>11535</v>
      </c>
      <c r="L382" s="24" t="s">
        <v>11536</v>
      </c>
      <c r="M382" s="24" t="s">
        <v>11536</v>
      </c>
      <c r="N382" s="25">
        <v>96701033</v>
      </c>
      <c r="O382" s="24" t="s">
        <v>11567</v>
      </c>
      <c r="P382" s="155" t="s">
        <v>539</v>
      </c>
      <c r="Q382" t="s">
        <v>11538</v>
      </c>
    </row>
    <row r="383" spans="2:17">
      <c r="B383" s="144" t="b">
        <f t="shared" si="10"/>
        <v>1</v>
      </c>
      <c r="C383" s="24" t="s">
        <v>11988</v>
      </c>
      <c r="D383" s="24" t="str">
        <f t="shared" si="11"/>
        <v>ConTab_BOM_KP_Sleeves1315</v>
      </c>
      <c r="E383" s="24" t="s">
        <v>963</v>
      </c>
      <c r="F383" s="189" t="s">
        <v>450</v>
      </c>
      <c r="G383" s="189" t="s">
        <v>11462</v>
      </c>
      <c r="H383" s="24" t="s">
        <v>3961</v>
      </c>
      <c r="I383" s="24" t="s">
        <v>3961</v>
      </c>
      <c r="K383" s="24" t="s">
        <v>11535</v>
      </c>
      <c r="L383" s="24" t="s">
        <v>11536</v>
      </c>
      <c r="M383" s="24" t="s">
        <v>11536</v>
      </c>
      <c r="N383" s="25" t="s">
        <v>544</v>
      </c>
      <c r="O383" s="24" t="s">
        <v>11569</v>
      </c>
      <c r="P383" s="155" t="s">
        <v>539</v>
      </c>
      <c r="Q383" t="s">
        <v>11538</v>
      </c>
    </row>
    <row r="384" spans="2:17">
      <c r="B384" s="144" t="b">
        <f t="shared" si="10"/>
        <v>1</v>
      </c>
      <c r="C384" s="24" t="s">
        <v>11989</v>
      </c>
      <c r="D384" s="24" t="str">
        <f t="shared" si="11"/>
        <v>ConTab_BOM_KP_Sleeves1316</v>
      </c>
      <c r="E384" s="24" t="s">
        <v>1007</v>
      </c>
      <c r="F384" s="189" t="s">
        <v>450</v>
      </c>
      <c r="G384" s="189" t="s">
        <v>11462</v>
      </c>
      <c r="H384" s="24" t="s">
        <v>3961</v>
      </c>
      <c r="I384" s="24" t="s">
        <v>3961</v>
      </c>
      <c r="K384" s="24" t="s">
        <v>11535</v>
      </c>
      <c r="L384" s="24" t="s">
        <v>11536</v>
      </c>
      <c r="M384" s="24" t="s">
        <v>11536</v>
      </c>
      <c r="N384" s="25" t="s">
        <v>544</v>
      </c>
      <c r="O384" s="24" t="s">
        <v>11571</v>
      </c>
      <c r="P384" s="155" t="s">
        <v>539</v>
      </c>
      <c r="Q384" t="s">
        <v>11538</v>
      </c>
    </row>
    <row r="385" spans="2:17">
      <c r="B385" s="144" t="b">
        <f t="shared" si="10"/>
        <v>1</v>
      </c>
      <c r="C385" s="24" t="s">
        <v>11990</v>
      </c>
      <c r="D385" s="24" t="str">
        <f t="shared" si="11"/>
        <v>ConTab_BOM_KP_Sleeves1317</v>
      </c>
      <c r="E385" s="24" t="s">
        <v>3972</v>
      </c>
      <c r="F385" s="189" t="s">
        <v>432</v>
      </c>
      <c r="G385" s="189" t="s">
        <v>11462</v>
      </c>
      <c r="H385" s="24" t="s">
        <v>3961</v>
      </c>
      <c r="I385" s="24" t="s">
        <v>3961</v>
      </c>
      <c r="K385" s="24" t="s">
        <v>11535</v>
      </c>
      <c r="L385" s="24" t="s">
        <v>11536</v>
      </c>
      <c r="M385" s="24" t="s">
        <v>11536</v>
      </c>
      <c r="N385" s="25" t="s">
        <v>544</v>
      </c>
      <c r="O385" s="24" t="s">
        <v>11573</v>
      </c>
      <c r="P385" s="155" t="s">
        <v>539</v>
      </c>
      <c r="Q385" t="s">
        <v>11538</v>
      </c>
    </row>
    <row r="386" spans="2:17">
      <c r="B386" s="144" t="b">
        <f t="shared" si="10"/>
        <v>1</v>
      </c>
      <c r="C386" s="24" t="s">
        <v>11991</v>
      </c>
      <c r="D386" s="24" t="str">
        <f t="shared" si="11"/>
        <v>ConTab_BOM_KP_Sleeves1318</v>
      </c>
      <c r="E386" s="24" t="s">
        <v>3996</v>
      </c>
      <c r="F386" s="189" t="s">
        <v>432</v>
      </c>
      <c r="G386" s="189" t="s">
        <v>11462</v>
      </c>
      <c r="H386" s="24" t="s">
        <v>3961</v>
      </c>
      <c r="I386" s="24" t="s">
        <v>3961</v>
      </c>
      <c r="K386" s="24" t="s">
        <v>11535</v>
      </c>
      <c r="L386" s="24" t="s">
        <v>11536</v>
      </c>
      <c r="M386" s="24" t="s">
        <v>11536</v>
      </c>
      <c r="N386" s="25" t="s">
        <v>544</v>
      </c>
      <c r="O386" s="24" t="s">
        <v>11575</v>
      </c>
      <c r="P386" s="155" t="s">
        <v>539</v>
      </c>
      <c r="Q386" t="s">
        <v>11538</v>
      </c>
    </row>
    <row r="387" spans="2:17">
      <c r="B387" s="144" t="b">
        <f t="shared" si="10"/>
        <v>1</v>
      </c>
      <c r="C387" s="24" t="s">
        <v>11992</v>
      </c>
      <c r="D387" s="24" t="str">
        <f t="shared" si="11"/>
        <v>ConTab_BOM_KP_Sleeves1319</v>
      </c>
      <c r="E387" s="24" t="s">
        <v>11929</v>
      </c>
      <c r="F387" s="189" t="s">
        <v>359</v>
      </c>
      <c r="G387" s="189" t="s">
        <v>11462</v>
      </c>
      <c r="H387" s="24" t="s">
        <v>3961</v>
      </c>
      <c r="I387" s="24" t="s">
        <v>3961</v>
      </c>
      <c r="K387" s="24" t="s">
        <v>11535</v>
      </c>
      <c r="L387" s="24" t="s">
        <v>11536</v>
      </c>
      <c r="M387" s="24" t="s">
        <v>11536</v>
      </c>
      <c r="N387" s="25">
        <v>96701011</v>
      </c>
      <c r="O387" s="24" t="s">
        <v>11544</v>
      </c>
      <c r="P387" s="155" t="s">
        <v>539</v>
      </c>
      <c r="Q387" t="s">
        <v>11538</v>
      </c>
    </row>
    <row r="388" spans="2:17">
      <c r="B388" s="144" t="b">
        <f t="shared" si="10"/>
        <v>0</v>
      </c>
      <c r="C388" s="24" t="s">
        <v>11993</v>
      </c>
      <c r="D388" s="24" t="str">
        <f t="shared" si="11"/>
        <v/>
      </c>
      <c r="E388" s="24" t="s">
        <v>1445</v>
      </c>
      <c r="F388" s="189" t="s">
        <v>432</v>
      </c>
      <c r="G388" s="221" t="s">
        <v>11462</v>
      </c>
      <c r="H388" s="222" t="s">
        <v>3961</v>
      </c>
      <c r="I388" s="222" t="s">
        <v>3961</v>
      </c>
      <c r="J388" s="222"/>
      <c r="K388" s="222" t="s">
        <v>11463</v>
      </c>
      <c r="L388" s="222" t="s">
        <v>11464</v>
      </c>
      <c r="M388" s="222" t="s">
        <v>11464</v>
      </c>
      <c r="N388" s="223" t="s">
        <v>544</v>
      </c>
      <c r="O388" s="222" t="s">
        <v>11994</v>
      </c>
      <c r="P388" s="223" t="s">
        <v>11995</v>
      </c>
      <c r="Q388" t="s">
        <v>11467</v>
      </c>
    </row>
    <row r="389" spans="2:17">
      <c r="B389" s="144" t="b">
        <f t="shared" si="10"/>
        <v>1</v>
      </c>
      <c r="C389" s="24" t="s">
        <v>11996</v>
      </c>
      <c r="D389" s="24" t="str">
        <f t="shared" si="11"/>
        <v>ConTab_BOM_KP_Sleeves1321</v>
      </c>
      <c r="E389" s="24" t="s">
        <v>1445</v>
      </c>
      <c r="F389" s="189" t="s">
        <v>432</v>
      </c>
      <c r="G389" s="221" t="s">
        <v>11462</v>
      </c>
      <c r="H389" s="222" t="s">
        <v>3961</v>
      </c>
      <c r="I389" s="222" t="s">
        <v>3961</v>
      </c>
      <c r="J389" s="222"/>
      <c r="K389" s="222" t="s">
        <v>11535</v>
      </c>
      <c r="L389" s="222" t="s">
        <v>11536</v>
      </c>
      <c r="M389" s="222" t="s">
        <v>11536</v>
      </c>
      <c r="N389" s="223" t="s">
        <v>544</v>
      </c>
      <c r="O389" s="222" t="s">
        <v>11994</v>
      </c>
      <c r="P389" s="223" t="s">
        <v>11995</v>
      </c>
      <c r="Q389" t="s">
        <v>11538</v>
      </c>
    </row>
    <row r="390" spans="2:17">
      <c r="B390" s="144" t="b">
        <f t="shared" si="10"/>
        <v>1</v>
      </c>
      <c r="C390" s="24" t="s">
        <v>11997</v>
      </c>
      <c r="D390" s="24" t="str">
        <f t="shared" si="11"/>
        <v>ConTab_BOM_KP_Sleeves1322</v>
      </c>
      <c r="E390" s="24" t="s">
        <v>1445</v>
      </c>
      <c r="F390" s="189" t="s">
        <v>432</v>
      </c>
      <c r="G390" s="221" t="s">
        <v>11462</v>
      </c>
      <c r="H390" s="222" t="s">
        <v>3956</v>
      </c>
      <c r="I390" s="222" t="s">
        <v>4656</v>
      </c>
      <c r="J390" s="222" t="s">
        <v>11524</v>
      </c>
      <c r="K390" s="222" t="s">
        <v>11535</v>
      </c>
      <c r="L390" s="222" t="s">
        <v>11536</v>
      </c>
      <c r="M390" s="222" t="s">
        <v>11536</v>
      </c>
      <c r="N390" s="224">
        <v>96900783</v>
      </c>
      <c r="O390" s="222" t="s">
        <v>11998</v>
      </c>
      <c r="P390" s="223" t="s">
        <v>11995</v>
      </c>
      <c r="Q390" t="s">
        <v>11538</v>
      </c>
    </row>
    <row r="391" spans="2:17">
      <c r="B391" s="144" t="b">
        <f t="shared" si="10"/>
        <v>0</v>
      </c>
      <c r="C391" s="24" t="s">
        <v>11999</v>
      </c>
      <c r="D391" s="24" t="str">
        <f t="shared" si="11"/>
        <v/>
      </c>
      <c r="E391" s="24" t="s">
        <v>1445</v>
      </c>
      <c r="F391" s="189" t="s">
        <v>432</v>
      </c>
      <c r="G391" s="221" t="s">
        <v>11462</v>
      </c>
      <c r="H391" s="222" t="s">
        <v>3956</v>
      </c>
      <c r="I391" s="222" t="s">
        <v>4656</v>
      </c>
      <c r="J391" s="222" t="s">
        <v>11524</v>
      </c>
      <c r="K391" s="222" t="s">
        <v>11577</v>
      </c>
      <c r="L391" s="222" t="s">
        <v>11578</v>
      </c>
      <c r="M391" s="222" t="s">
        <v>11578</v>
      </c>
      <c r="N391" s="209">
        <v>98551472</v>
      </c>
      <c r="O391" s="222" t="s">
        <v>11994</v>
      </c>
      <c r="P391" s="223" t="s">
        <v>11995</v>
      </c>
      <c r="Q391" t="s">
        <v>11580</v>
      </c>
    </row>
    <row r="392" spans="2:17">
      <c r="B392" s="144" t="b">
        <f t="shared" ref="B392:B455" si="12">OR(K392="SlvMatl_None", K392 = "SlvMatl_Bronze")</f>
        <v>0</v>
      </c>
      <c r="C392" s="24" t="s">
        <v>12000</v>
      </c>
      <c r="D392" s="24" t="str">
        <f t="shared" ref="D392:D447" si="13">IF(B392 = TRUE,C392,"")</f>
        <v/>
      </c>
      <c r="E392" s="24" t="s">
        <v>1445</v>
      </c>
      <c r="F392" s="189" t="s">
        <v>432</v>
      </c>
      <c r="G392" s="221" t="s">
        <v>11462</v>
      </c>
      <c r="H392" s="222" t="s">
        <v>3956</v>
      </c>
      <c r="I392" s="222" t="s">
        <v>4656</v>
      </c>
      <c r="J392" s="222" t="s">
        <v>11524</v>
      </c>
      <c r="K392" s="222" t="s">
        <v>11698</v>
      </c>
      <c r="L392" s="222" t="s">
        <v>549</v>
      </c>
      <c r="M392" s="222" t="s">
        <v>549</v>
      </c>
      <c r="N392" s="224" t="s">
        <v>544</v>
      </c>
      <c r="O392" s="222" t="s">
        <v>11994</v>
      </c>
      <c r="P392" s="223" t="s">
        <v>11995</v>
      </c>
      <c r="Q392" t="s">
        <v>11699</v>
      </c>
    </row>
    <row r="393" spans="2:17">
      <c r="B393" s="144" t="b">
        <f t="shared" si="12"/>
        <v>1</v>
      </c>
      <c r="C393" s="24" t="s">
        <v>12001</v>
      </c>
      <c r="D393" s="24" t="str">
        <f t="shared" si="13"/>
        <v>ConTab_BOM_KP_Sleeves1329</v>
      </c>
      <c r="E393" s="24" t="s">
        <v>1445</v>
      </c>
      <c r="F393" s="189" t="s">
        <v>432</v>
      </c>
      <c r="G393" s="221" t="s">
        <v>11462</v>
      </c>
      <c r="H393" s="222" t="s">
        <v>3956</v>
      </c>
      <c r="I393" s="222" t="s">
        <v>4656</v>
      </c>
      <c r="J393" s="222" t="s">
        <v>11619</v>
      </c>
      <c r="K393" s="222" t="s">
        <v>11535</v>
      </c>
      <c r="L393" s="222" t="s">
        <v>11536</v>
      </c>
      <c r="M393" s="222" t="s">
        <v>11536</v>
      </c>
      <c r="N393" s="223" t="s">
        <v>544</v>
      </c>
      <c r="O393" s="222" t="s">
        <v>11994</v>
      </c>
      <c r="P393" s="223" t="s">
        <v>11995</v>
      </c>
      <c r="Q393" t="s">
        <v>11538</v>
      </c>
    </row>
    <row r="394" spans="2:17">
      <c r="B394" s="144" t="b">
        <f t="shared" si="12"/>
        <v>0</v>
      </c>
      <c r="C394" s="24" t="s">
        <v>12002</v>
      </c>
      <c r="D394" s="24" t="str">
        <f t="shared" si="13"/>
        <v/>
      </c>
      <c r="E394" s="24" t="s">
        <v>1445</v>
      </c>
      <c r="F394" s="189" t="s">
        <v>432</v>
      </c>
      <c r="G394" s="221" t="s">
        <v>11462</v>
      </c>
      <c r="H394" s="222" t="s">
        <v>3956</v>
      </c>
      <c r="I394" s="222" t="s">
        <v>4656</v>
      </c>
      <c r="J394" s="222" t="s">
        <v>11619</v>
      </c>
      <c r="K394" s="222" t="s">
        <v>11577</v>
      </c>
      <c r="L394" s="222" t="s">
        <v>11578</v>
      </c>
      <c r="M394" s="222" t="s">
        <v>11578</v>
      </c>
      <c r="N394" s="224" t="s">
        <v>544</v>
      </c>
      <c r="O394" s="222" t="s">
        <v>11994</v>
      </c>
      <c r="P394" s="223" t="s">
        <v>11995</v>
      </c>
      <c r="Q394" t="s">
        <v>11580</v>
      </c>
    </row>
    <row r="395" spans="2:17">
      <c r="B395" s="144" t="b">
        <f t="shared" si="12"/>
        <v>0</v>
      </c>
      <c r="C395" s="24" t="s">
        <v>12003</v>
      </c>
      <c r="D395" s="24" t="str">
        <f t="shared" si="13"/>
        <v/>
      </c>
      <c r="E395" s="24" t="s">
        <v>1445</v>
      </c>
      <c r="F395" s="189" t="s">
        <v>432</v>
      </c>
      <c r="G395" s="221" t="s">
        <v>11462</v>
      </c>
      <c r="H395" s="222" t="s">
        <v>3956</v>
      </c>
      <c r="I395" s="222" t="s">
        <v>4656</v>
      </c>
      <c r="J395" s="222" t="s">
        <v>11619</v>
      </c>
      <c r="K395" s="222" t="s">
        <v>11698</v>
      </c>
      <c r="L395" s="222" t="s">
        <v>549</v>
      </c>
      <c r="M395" s="222" t="s">
        <v>549</v>
      </c>
      <c r="N395" s="224" t="s">
        <v>544</v>
      </c>
      <c r="O395" s="222" t="s">
        <v>11994</v>
      </c>
      <c r="P395" s="223" t="s">
        <v>11995</v>
      </c>
      <c r="Q395" t="s">
        <v>11699</v>
      </c>
    </row>
    <row r="396" spans="2:17">
      <c r="B396" s="144" t="b">
        <f t="shared" si="12"/>
        <v>0</v>
      </c>
      <c r="C396" s="24" t="s">
        <v>12004</v>
      </c>
      <c r="D396" s="24" t="str">
        <f t="shared" si="13"/>
        <v/>
      </c>
      <c r="E396" s="24" t="s">
        <v>4010</v>
      </c>
      <c r="F396" s="189" t="s">
        <v>432</v>
      </c>
      <c r="G396" s="221" t="s">
        <v>11462</v>
      </c>
      <c r="H396" s="222" t="s">
        <v>3961</v>
      </c>
      <c r="I396" s="222" t="s">
        <v>3961</v>
      </c>
      <c r="J396" s="222"/>
      <c r="K396" s="222" t="s">
        <v>11463</v>
      </c>
      <c r="L396" s="222" t="s">
        <v>11464</v>
      </c>
      <c r="M396" s="222" t="s">
        <v>11464</v>
      </c>
      <c r="N396" s="223" t="s">
        <v>544</v>
      </c>
      <c r="O396" s="222" t="s">
        <v>11994</v>
      </c>
      <c r="P396" s="223" t="s">
        <v>11995</v>
      </c>
      <c r="Q396" t="s">
        <v>11467</v>
      </c>
    </row>
    <row r="397" spans="2:17">
      <c r="B397" s="144" t="b">
        <f t="shared" si="12"/>
        <v>1</v>
      </c>
      <c r="C397" s="24" t="s">
        <v>12005</v>
      </c>
      <c r="D397" s="24" t="str">
        <f t="shared" si="13"/>
        <v>ConTab_BOM_KP_Sleeves1337</v>
      </c>
      <c r="E397" s="24" t="s">
        <v>4010</v>
      </c>
      <c r="F397" s="189" t="s">
        <v>432</v>
      </c>
      <c r="G397" s="221" t="s">
        <v>11462</v>
      </c>
      <c r="H397" s="222" t="s">
        <v>3961</v>
      </c>
      <c r="I397" s="222" t="s">
        <v>3961</v>
      </c>
      <c r="J397" s="222"/>
      <c r="K397" s="222" t="s">
        <v>11535</v>
      </c>
      <c r="L397" s="222" t="s">
        <v>11536</v>
      </c>
      <c r="M397" s="222" t="s">
        <v>11536</v>
      </c>
      <c r="N397" s="223" t="s">
        <v>544</v>
      </c>
      <c r="O397" s="222" t="s">
        <v>11994</v>
      </c>
      <c r="P397" s="223" t="s">
        <v>11995</v>
      </c>
      <c r="Q397" t="s">
        <v>11538</v>
      </c>
    </row>
    <row r="398" spans="2:17">
      <c r="B398" s="144" t="b">
        <f t="shared" si="12"/>
        <v>1</v>
      </c>
      <c r="C398" s="24" t="s">
        <v>12006</v>
      </c>
      <c r="D398" s="24" t="str">
        <f t="shared" si="13"/>
        <v>ConTab_BOM_KP_Sleeves1338</v>
      </c>
      <c r="E398" s="24" t="s">
        <v>4010</v>
      </c>
      <c r="F398" s="189" t="s">
        <v>432</v>
      </c>
      <c r="G398" s="221" t="s">
        <v>11462</v>
      </c>
      <c r="H398" s="222" t="s">
        <v>3956</v>
      </c>
      <c r="I398" s="222" t="s">
        <v>4656</v>
      </c>
      <c r="J398" s="222" t="s">
        <v>11524</v>
      </c>
      <c r="K398" s="222" t="s">
        <v>11535</v>
      </c>
      <c r="L398" s="222" t="s">
        <v>11536</v>
      </c>
      <c r="M398" s="222" t="s">
        <v>11536</v>
      </c>
      <c r="N398" s="209">
        <v>98577153</v>
      </c>
      <c r="O398" s="222" t="s">
        <v>11998</v>
      </c>
      <c r="P398" s="223" t="s">
        <v>11995</v>
      </c>
      <c r="Q398" t="s">
        <v>11538</v>
      </c>
    </row>
    <row r="399" spans="2:17">
      <c r="B399" s="144" t="b">
        <f t="shared" si="12"/>
        <v>0</v>
      </c>
      <c r="C399" s="24" t="s">
        <v>12007</v>
      </c>
      <c r="D399" s="24" t="str">
        <f t="shared" si="13"/>
        <v/>
      </c>
      <c r="E399" s="24" t="s">
        <v>4010</v>
      </c>
      <c r="F399" s="189" t="s">
        <v>432</v>
      </c>
      <c r="G399" s="221" t="s">
        <v>11462</v>
      </c>
      <c r="H399" s="222" t="s">
        <v>3956</v>
      </c>
      <c r="I399" s="222" t="s">
        <v>4656</v>
      </c>
      <c r="J399" s="222" t="s">
        <v>11524</v>
      </c>
      <c r="K399" s="222" t="s">
        <v>11577</v>
      </c>
      <c r="L399" s="222" t="s">
        <v>11578</v>
      </c>
      <c r="M399" s="222" t="s">
        <v>11578</v>
      </c>
      <c r="N399" s="209">
        <v>98577154</v>
      </c>
      <c r="O399" s="222" t="s">
        <v>11994</v>
      </c>
      <c r="P399" s="223" t="s">
        <v>11995</v>
      </c>
      <c r="Q399" t="s">
        <v>11580</v>
      </c>
    </row>
    <row r="400" spans="2:17">
      <c r="B400" s="144" t="b">
        <f t="shared" si="12"/>
        <v>0</v>
      </c>
      <c r="C400" s="24" t="s">
        <v>12008</v>
      </c>
      <c r="D400" s="24" t="str">
        <f t="shared" si="13"/>
        <v/>
      </c>
      <c r="E400" s="24" t="s">
        <v>4010</v>
      </c>
      <c r="F400" s="189" t="s">
        <v>432</v>
      </c>
      <c r="G400" s="221" t="s">
        <v>11462</v>
      </c>
      <c r="H400" s="222" t="s">
        <v>3956</v>
      </c>
      <c r="I400" s="222" t="s">
        <v>4656</v>
      </c>
      <c r="J400" s="222" t="s">
        <v>11524</v>
      </c>
      <c r="K400" s="222" t="s">
        <v>11698</v>
      </c>
      <c r="L400" s="222" t="s">
        <v>549</v>
      </c>
      <c r="M400" s="222" t="s">
        <v>549</v>
      </c>
      <c r="N400" s="224" t="s">
        <v>544</v>
      </c>
      <c r="O400" s="222" t="s">
        <v>11994</v>
      </c>
      <c r="P400" s="223" t="s">
        <v>11995</v>
      </c>
      <c r="Q400" t="s">
        <v>11699</v>
      </c>
    </row>
    <row r="401" spans="2:17">
      <c r="B401" s="144" t="b">
        <f t="shared" si="12"/>
        <v>1</v>
      </c>
      <c r="C401" s="24" t="s">
        <v>12009</v>
      </c>
      <c r="D401" s="24" t="str">
        <f t="shared" si="13"/>
        <v>ConTab_BOM_KP_Sleeves1345</v>
      </c>
      <c r="E401" s="24" t="s">
        <v>4010</v>
      </c>
      <c r="F401" s="189" t="s">
        <v>432</v>
      </c>
      <c r="G401" s="221" t="s">
        <v>11462</v>
      </c>
      <c r="H401" s="222" t="s">
        <v>3956</v>
      </c>
      <c r="I401" s="222" t="s">
        <v>4656</v>
      </c>
      <c r="J401" s="222" t="s">
        <v>11619</v>
      </c>
      <c r="K401" s="222" t="s">
        <v>11535</v>
      </c>
      <c r="L401" s="222" t="s">
        <v>11536</v>
      </c>
      <c r="M401" s="222" t="s">
        <v>11536</v>
      </c>
      <c r="N401" s="223" t="s">
        <v>544</v>
      </c>
      <c r="O401" s="222" t="s">
        <v>11994</v>
      </c>
      <c r="P401" s="223" t="s">
        <v>11995</v>
      </c>
      <c r="Q401" t="s">
        <v>11538</v>
      </c>
    </row>
    <row r="402" spans="2:17">
      <c r="B402" s="144" t="b">
        <f t="shared" si="12"/>
        <v>0</v>
      </c>
      <c r="C402" s="24" t="s">
        <v>12010</v>
      </c>
      <c r="D402" s="24" t="str">
        <f t="shared" si="13"/>
        <v/>
      </c>
      <c r="E402" s="24" t="s">
        <v>4010</v>
      </c>
      <c r="F402" s="189" t="s">
        <v>432</v>
      </c>
      <c r="G402" s="221" t="s">
        <v>11462</v>
      </c>
      <c r="H402" s="222" t="s">
        <v>3956</v>
      </c>
      <c r="I402" s="222" t="s">
        <v>4656</v>
      </c>
      <c r="J402" s="222" t="s">
        <v>11619</v>
      </c>
      <c r="K402" s="222" t="s">
        <v>11577</v>
      </c>
      <c r="L402" s="222" t="s">
        <v>11578</v>
      </c>
      <c r="M402" s="222" t="s">
        <v>11578</v>
      </c>
      <c r="N402" s="224" t="s">
        <v>544</v>
      </c>
      <c r="O402" s="222" t="s">
        <v>11994</v>
      </c>
      <c r="P402" s="223" t="s">
        <v>11995</v>
      </c>
      <c r="Q402" t="s">
        <v>11580</v>
      </c>
    </row>
    <row r="403" spans="2:17">
      <c r="B403" s="144" t="b">
        <f t="shared" si="12"/>
        <v>0</v>
      </c>
      <c r="C403" s="24" t="s">
        <v>12011</v>
      </c>
      <c r="D403" s="24" t="str">
        <f t="shared" si="13"/>
        <v/>
      </c>
      <c r="E403" s="24" t="s">
        <v>4010</v>
      </c>
      <c r="F403" s="189" t="s">
        <v>432</v>
      </c>
      <c r="G403" s="221" t="s">
        <v>11462</v>
      </c>
      <c r="H403" s="222" t="s">
        <v>3956</v>
      </c>
      <c r="I403" s="222" t="s">
        <v>4656</v>
      </c>
      <c r="J403" s="222" t="s">
        <v>11619</v>
      </c>
      <c r="K403" s="222" t="s">
        <v>11698</v>
      </c>
      <c r="L403" s="222" t="s">
        <v>549</v>
      </c>
      <c r="M403" s="222" t="s">
        <v>549</v>
      </c>
      <c r="N403" s="224" t="s">
        <v>544</v>
      </c>
      <c r="O403" s="222" t="s">
        <v>11994</v>
      </c>
      <c r="P403" s="223" t="s">
        <v>11995</v>
      </c>
      <c r="Q403" t="s">
        <v>11699</v>
      </c>
    </row>
    <row r="404" spans="2:17">
      <c r="B404" s="144" t="b">
        <f t="shared" si="12"/>
        <v>0</v>
      </c>
      <c r="C404" s="24" t="s">
        <v>12012</v>
      </c>
      <c r="D404" s="24" t="str">
        <f t="shared" si="13"/>
        <v/>
      </c>
      <c r="E404" s="24" t="s">
        <v>3978</v>
      </c>
      <c r="F404" s="189" t="s">
        <v>450</v>
      </c>
      <c r="G404" s="221" t="s">
        <v>11462</v>
      </c>
      <c r="H404" s="222" t="s">
        <v>3961</v>
      </c>
      <c r="I404" s="222" t="s">
        <v>3961</v>
      </c>
      <c r="J404" s="222"/>
      <c r="K404" s="222" t="s">
        <v>11463</v>
      </c>
      <c r="L404" s="222" t="s">
        <v>11464</v>
      </c>
      <c r="M404" s="222" t="s">
        <v>11464</v>
      </c>
      <c r="N404" s="223" t="s">
        <v>544</v>
      </c>
      <c r="O404" s="222" t="s">
        <v>11994</v>
      </c>
      <c r="P404" s="223" t="s">
        <v>11995</v>
      </c>
      <c r="Q404" t="s">
        <v>11467</v>
      </c>
    </row>
    <row r="405" spans="2:17">
      <c r="B405" s="144" t="b">
        <f t="shared" si="12"/>
        <v>1</v>
      </c>
      <c r="C405" s="24" t="s">
        <v>12013</v>
      </c>
      <c r="D405" s="24" t="str">
        <f t="shared" si="13"/>
        <v>ConTab_BOM_KP_Sleeves1353</v>
      </c>
      <c r="E405" s="24" t="s">
        <v>3978</v>
      </c>
      <c r="F405" s="189" t="s">
        <v>450</v>
      </c>
      <c r="G405" s="221" t="s">
        <v>11462</v>
      </c>
      <c r="H405" s="222" t="s">
        <v>3961</v>
      </c>
      <c r="I405" s="222" t="s">
        <v>3961</v>
      </c>
      <c r="J405" s="222"/>
      <c r="K405" s="222" t="s">
        <v>11535</v>
      </c>
      <c r="L405" s="222" t="s">
        <v>11536</v>
      </c>
      <c r="M405" s="222" t="s">
        <v>11536</v>
      </c>
      <c r="N405" s="223" t="s">
        <v>544</v>
      </c>
      <c r="O405" s="222" t="s">
        <v>11994</v>
      </c>
      <c r="P405" s="223" t="s">
        <v>11995</v>
      </c>
      <c r="Q405" t="s">
        <v>11538</v>
      </c>
    </row>
    <row r="406" spans="2:17">
      <c r="B406" s="144" t="b">
        <f t="shared" si="12"/>
        <v>1</v>
      </c>
      <c r="C406" s="24" t="s">
        <v>12014</v>
      </c>
      <c r="D406" s="24" t="str">
        <f t="shared" si="13"/>
        <v>ConTab_BOM_KP_Sleeves1354</v>
      </c>
      <c r="E406" s="24" t="s">
        <v>3978</v>
      </c>
      <c r="F406" s="189" t="s">
        <v>450</v>
      </c>
      <c r="G406" s="221" t="s">
        <v>11462</v>
      </c>
      <c r="H406" s="222" t="s">
        <v>3956</v>
      </c>
      <c r="I406" s="222" t="s">
        <v>4656</v>
      </c>
      <c r="J406" s="222" t="s">
        <v>11524</v>
      </c>
      <c r="K406" s="222" t="s">
        <v>11535</v>
      </c>
      <c r="L406" s="222" t="s">
        <v>11536</v>
      </c>
      <c r="M406" s="222" t="s">
        <v>11536</v>
      </c>
      <c r="N406" s="209">
        <v>98553373</v>
      </c>
      <c r="O406" s="222" t="s">
        <v>11998</v>
      </c>
      <c r="P406" s="223" t="s">
        <v>11995</v>
      </c>
      <c r="Q406" t="s">
        <v>11538</v>
      </c>
    </row>
    <row r="407" spans="2:17">
      <c r="B407" s="144" t="b">
        <f t="shared" si="12"/>
        <v>0</v>
      </c>
      <c r="C407" s="24" t="s">
        <v>12015</v>
      </c>
      <c r="D407" s="24" t="str">
        <f t="shared" si="13"/>
        <v/>
      </c>
      <c r="E407" s="24" t="s">
        <v>3978</v>
      </c>
      <c r="F407" s="189" t="s">
        <v>450</v>
      </c>
      <c r="G407" s="221" t="s">
        <v>11462</v>
      </c>
      <c r="H407" s="222" t="s">
        <v>3956</v>
      </c>
      <c r="I407" s="222" t="s">
        <v>4656</v>
      </c>
      <c r="J407" s="222" t="s">
        <v>11524</v>
      </c>
      <c r="K407" s="222" t="s">
        <v>11577</v>
      </c>
      <c r="L407" s="222" t="s">
        <v>11578</v>
      </c>
      <c r="M407" s="222" t="s">
        <v>11578</v>
      </c>
      <c r="N407" s="209">
        <v>98553374</v>
      </c>
      <c r="O407" s="222" t="s">
        <v>11994</v>
      </c>
      <c r="P407" s="223" t="s">
        <v>11995</v>
      </c>
      <c r="Q407" t="s">
        <v>11580</v>
      </c>
    </row>
    <row r="408" spans="2:17">
      <c r="B408" s="144" t="b">
        <f t="shared" si="12"/>
        <v>0</v>
      </c>
      <c r="C408" s="24" t="s">
        <v>12016</v>
      </c>
      <c r="D408" s="24" t="str">
        <f t="shared" si="13"/>
        <v/>
      </c>
      <c r="E408" s="24" t="s">
        <v>3978</v>
      </c>
      <c r="F408" s="189" t="s">
        <v>450</v>
      </c>
      <c r="G408" s="221" t="s">
        <v>11462</v>
      </c>
      <c r="H408" s="222" t="s">
        <v>3956</v>
      </c>
      <c r="I408" s="222" t="s">
        <v>4656</v>
      </c>
      <c r="J408" s="222" t="s">
        <v>11524</v>
      </c>
      <c r="K408" s="222" t="s">
        <v>11698</v>
      </c>
      <c r="L408" s="222" t="s">
        <v>549</v>
      </c>
      <c r="M408" s="222" t="s">
        <v>549</v>
      </c>
      <c r="N408" s="224" t="s">
        <v>544</v>
      </c>
      <c r="O408" s="222" t="s">
        <v>11994</v>
      </c>
      <c r="P408" s="223" t="s">
        <v>11995</v>
      </c>
      <c r="Q408" t="s">
        <v>11699</v>
      </c>
    </row>
    <row r="409" spans="2:17">
      <c r="B409" s="144" t="b">
        <f t="shared" si="12"/>
        <v>1</v>
      </c>
      <c r="C409" s="24" t="s">
        <v>12017</v>
      </c>
      <c r="D409" s="24" t="str">
        <f t="shared" si="13"/>
        <v>ConTab_BOM_KP_Sleeves1361</v>
      </c>
      <c r="E409" s="24" t="s">
        <v>3978</v>
      </c>
      <c r="F409" s="189" t="s">
        <v>450</v>
      </c>
      <c r="G409" s="221" t="s">
        <v>11462</v>
      </c>
      <c r="H409" s="222" t="s">
        <v>3956</v>
      </c>
      <c r="I409" s="222" t="s">
        <v>4656</v>
      </c>
      <c r="J409" s="222" t="s">
        <v>11619</v>
      </c>
      <c r="K409" s="222" t="s">
        <v>11535</v>
      </c>
      <c r="L409" s="222" t="s">
        <v>11536</v>
      </c>
      <c r="M409" s="222" t="s">
        <v>11536</v>
      </c>
      <c r="N409" s="223" t="s">
        <v>544</v>
      </c>
      <c r="O409" s="222" t="s">
        <v>11994</v>
      </c>
      <c r="P409" s="223" t="s">
        <v>11995</v>
      </c>
      <c r="Q409" t="s">
        <v>11538</v>
      </c>
    </row>
    <row r="410" spans="2:17">
      <c r="B410" s="144" t="b">
        <f t="shared" si="12"/>
        <v>0</v>
      </c>
      <c r="C410" s="24" t="s">
        <v>12018</v>
      </c>
      <c r="D410" s="24" t="str">
        <f t="shared" si="13"/>
        <v/>
      </c>
      <c r="E410" s="24" t="s">
        <v>3978</v>
      </c>
      <c r="F410" s="189" t="s">
        <v>450</v>
      </c>
      <c r="G410" s="221" t="s">
        <v>11462</v>
      </c>
      <c r="H410" s="222" t="s">
        <v>3956</v>
      </c>
      <c r="I410" s="222" t="s">
        <v>4656</v>
      </c>
      <c r="J410" s="222" t="s">
        <v>11619</v>
      </c>
      <c r="K410" s="222" t="s">
        <v>11577</v>
      </c>
      <c r="L410" s="222" t="s">
        <v>11578</v>
      </c>
      <c r="M410" s="222" t="s">
        <v>11578</v>
      </c>
      <c r="N410" s="224" t="s">
        <v>544</v>
      </c>
      <c r="O410" s="222" t="s">
        <v>11994</v>
      </c>
      <c r="P410" s="223" t="s">
        <v>11995</v>
      </c>
      <c r="Q410" t="s">
        <v>11580</v>
      </c>
    </row>
    <row r="411" spans="2:17">
      <c r="B411" s="144" t="b">
        <f t="shared" si="12"/>
        <v>0</v>
      </c>
      <c r="C411" s="24" t="s">
        <v>12019</v>
      </c>
      <c r="D411" s="24" t="str">
        <f t="shared" si="13"/>
        <v/>
      </c>
      <c r="E411" s="24" t="s">
        <v>3978</v>
      </c>
      <c r="F411" s="189" t="s">
        <v>450</v>
      </c>
      <c r="G411" s="221" t="s">
        <v>11462</v>
      </c>
      <c r="H411" s="222" t="s">
        <v>3956</v>
      </c>
      <c r="I411" s="222" t="s">
        <v>4656</v>
      </c>
      <c r="J411" s="222" t="s">
        <v>11619</v>
      </c>
      <c r="K411" s="222" t="s">
        <v>11698</v>
      </c>
      <c r="L411" s="222" t="s">
        <v>549</v>
      </c>
      <c r="M411" s="222" t="s">
        <v>549</v>
      </c>
      <c r="N411" s="224" t="s">
        <v>544</v>
      </c>
      <c r="O411" s="222" t="s">
        <v>11994</v>
      </c>
      <c r="P411" s="223" t="s">
        <v>11995</v>
      </c>
      <c r="Q411" t="s">
        <v>11699</v>
      </c>
    </row>
    <row r="412" spans="2:17">
      <c r="B412" s="144" t="b">
        <f t="shared" si="12"/>
        <v>0</v>
      </c>
      <c r="C412" s="24" t="s">
        <v>12020</v>
      </c>
      <c r="D412" s="24" t="str">
        <f t="shared" si="13"/>
        <v/>
      </c>
      <c r="E412" s="24" t="s">
        <v>1554</v>
      </c>
      <c r="F412" s="189" t="s">
        <v>450</v>
      </c>
      <c r="G412" s="221" t="s">
        <v>11462</v>
      </c>
      <c r="H412" s="222" t="s">
        <v>3961</v>
      </c>
      <c r="I412" s="222" t="s">
        <v>3961</v>
      </c>
      <c r="J412" s="222"/>
      <c r="K412" s="222" t="s">
        <v>11463</v>
      </c>
      <c r="L412" s="222" t="s">
        <v>11464</v>
      </c>
      <c r="M412" s="222" t="s">
        <v>11464</v>
      </c>
      <c r="N412" s="223" t="s">
        <v>544</v>
      </c>
      <c r="O412" s="222" t="s">
        <v>11994</v>
      </c>
      <c r="P412" s="223" t="s">
        <v>11995</v>
      </c>
      <c r="Q412" t="s">
        <v>11467</v>
      </c>
    </row>
    <row r="413" spans="2:17">
      <c r="B413" s="144" t="b">
        <f t="shared" si="12"/>
        <v>1</v>
      </c>
      <c r="C413" s="24" t="s">
        <v>12021</v>
      </c>
      <c r="D413" s="24" t="str">
        <f t="shared" si="13"/>
        <v>ConTab_BOM_KP_Sleeves1369</v>
      </c>
      <c r="E413" s="24" t="s">
        <v>1554</v>
      </c>
      <c r="F413" s="189" t="s">
        <v>450</v>
      </c>
      <c r="G413" s="221" t="s">
        <v>11462</v>
      </c>
      <c r="H413" s="222" t="s">
        <v>3961</v>
      </c>
      <c r="I413" s="222" t="s">
        <v>3961</v>
      </c>
      <c r="J413" s="222"/>
      <c r="K413" s="222" t="s">
        <v>11535</v>
      </c>
      <c r="L413" s="222" t="s">
        <v>11536</v>
      </c>
      <c r="M413" s="222" t="s">
        <v>11536</v>
      </c>
      <c r="N413" s="223" t="s">
        <v>544</v>
      </c>
      <c r="O413" s="222" t="s">
        <v>11994</v>
      </c>
      <c r="P413" s="223" t="s">
        <v>11995</v>
      </c>
      <c r="Q413" t="s">
        <v>11538</v>
      </c>
    </row>
    <row r="414" spans="2:17">
      <c r="B414" s="144" t="b">
        <f t="shared" si="12"/>
        <v>1</v>
      </c>
      <c r="C414" s="24" t="s">
        <v>12022</v>
      </c>
      <c r="D414" s="24" t="str">
        <f t="shared" si="13"/>
        <v>ConTab_BOM_KP_Sleeves1370</v>
      </c>
      <c r="E414" s="24" t="s">
        <v>1554</v>
      </c>
      <c r="F414" s="189" t="s">
        <v>450</v>
      </c>
      <c r="G414" s="221" t="s">
        <v>11462</v>
      </c>
      <c r="H414" s="222" t="s">
        <v>3956</v>
      </c>
      <c r="I414" s="222" t="s">
        <v>4656</v>
      </c>
      <c r="J414" s="222" t="s">
        <v>11524</v>
      </c>
      <c r="K414" s="222" t="s">
        <v>11535</v>
      </c>
      <c r="L414" s="222" t="s">
        <v>11536</v>
      </c>
      <c r="M414" s="222" t="s">
        <v>11536</v>
      </c>
      <c r="N414" s="223" t="s">
        <v>544</v>
      </c>
      <c r="O414" s="222" t="s">
        <v>11998</v>
      </c>
      <c r="P414" s="223" t="s">
        <v>11995</v>
      </c>
      <c r="Q414" t="s">
        <v>11538</v>
      </c>
    </row>
    <row r="415" spans="2:17">
      <c r="B415" s="144" t="b">
        <f t="shared" si="12"/>
        <v>0</v>
      </c>
      <c r="C415" s="24" t="s">
        <v>12023</v>
      </c>
      <c r="D415" s="24" t="str">
        <f t="shared" si="13"/>
        <v/>
      </c>
      <c r="E415" s="24" t="s">
        <v>1554</v>
      </c>
      <c r="F415" s="189" t="s">
        <v>450</v>
      </c>
      <c r="G415" s="221" t="s">
        <v>11462</v>
      </c>
      <c r="H415" s="222" t="s">
        <v>3956</v>
      </c>
      <c r="I415" s="222" t="s">
        <v>4656</v>
      </c>
      <c r="J415" s="222" t="s">
        <v>11524</v>
      </c>
      <c r="K415" s="222" t="s">
        <v>11577</v>
      </c>
      <c r="L415" s="222" t="s">
        <v>11578</v>
      </c>
      <c r="M415" s="222" t="s">
        <v>11578</v>
      </c>
      <c r="N415" s="214">
        <v>98554274</v>
      </c>
      <c r="O415" s="222" t="s">
        <v>11994</v>
      </c>
      <c r="P415" s="223" t="s">
        <v>11995</v>
      </c>
      <c r="Q415" t="s">
        <v>11580</v>
      </c>
    </row>
    <row r="416" spans="2:17">
      <c r="B416" s="144" t="b">
        <f t="shared" si="12"/>
        <v>0</v>
      </c>
      <c r="C416" s="24" t="s">
        <v>12024</v>
      </c>
      <c r="D416" s="24" t="str">
        <f t="shared" si="13"/>
        <v/>
      </c>
      <c r="E416" s="24" t="s">
        <v>1554</v>
      </c>
      <c r="F416" s="189" t="s">
        <v>450</v>
      </c>
      <c r="G416" s="221" t="s">
        <v>11462</v>
      </c>
      <c r="H416" s="222" t="s">
        <v>3956</v>
      </c>
      <c r="I416" s="222" t="s">
        <v>4656</v>
      </c>
      <c r="J416" s="222" t="s">
        <v>11524</v>
      </c>
      <c r="K416" s="222" t="s">
        <v>11698</v>
      </c>
      <c r="L416" s="222" t="s">
        <v>549</v>
      </c>
      <c r="M416" s="222" t="s">
        <v>549</v>
      </c>
      <c r="N416" s="224" t="s">
        <v>544</v>
      </c>
      <c r="O416" s="222" t="s">
        <v>11994</v>
      </c>
      <c r="P416" s="223" t="s">
        <v>11995</v>
      </c>
      <c r="Q416" t="s">
        <v>11699</v>
      </c>
    </row>
    <row r="417" spans="2:17">
      <c r="B417" s="144" t="b">
        <f t="shared" si="12"/>
        <v>1</v>
      </c>
      <c r="C417" s="24" t="s">
        <v>12025</v>
      </c>
      <c r="D417" s="24" t="str">
        <f t="shared" si="13"/>
        <v>ConTab_BOM_KP_Sleeves1377</v>
      </c>
      <c r="E417" s="24" t="s">
        <v>1554</v>
      </c>
      <c r="F417" s="189" t="s">
        <v>450</v>
      </c>
      <c r="G417" s="221" t="s">
        <v>11462</v>
      </c>
      <c r="H417" s="222" t="s">
        <v>3956</v>
      </c>
      <c r="I417" s="222" t="s">
        <v>4656</v>
      </c>
      <c r="J417" s="222" t="s">
        <v>11619</v>
      </c>
      <c r="K417" s="222" t="s">
        <v>11535</v>
      </c>
      <c r="L417" s="222" t="s">
        <v>11536</v>
      </c>
      <c r="M417" s="222" t="s">
        <v>11536</v>
      </c>
      <c r="N417" s="223" t="s">
        <v>544</v>
      </c>
      <c r="O417" s="222" t="s">
        <v>11994</v>
      </c>
      <c r="P417" s="223" t="s">
        <v>11995</v>
      </c>
      <c r="Q417" t="s">
        <v>11538</v>
      </c>
    </row>
    <row r="418" spans="2:17">
      <c r="B418" s="144" t="b">
        <f t="shared" si="12"/>
        <v>0</v>
      </c>
      <c r="C418" s="24" t="s">
        <v>12026</v>
      </c>
      <c r="D418" s="24" t="str">
        <f t="shared" si="13"/>
        <v/>
      </c>
      <c r="E418" s="24" t="s">
        <v>1554</v>
      </c>
      <c r="F418" s="189" t="s">
        <v>450</v>
      </c>
      <c r="G418" s="221" t="s">
        <v>11462</v>
      </c>
      <c r="H418" s="222" t="s">
        <v>3956</v>
      </c>
      <c r="I418" s="222" t="s">
        <v>4656</v>
      </c>
      <c r="J418" s="222" t="s">
        <v>11619</v>
      </c>
      <c r="K418" s="222" t="s">
        <v>11577</v>
      </c>
      <c r="L418" s="222" t="s">
        <v>11578</v>
      </c>
      <c r="M418" s="222" t="s">
        <v>11578</v>
      </c>
      <c r="N418" s="224" t="s">
        <v>544</v>
      </c>
      <c r="O418" s="222" t="s">
        <v>11994</v>
      </c>
      <c r="P418" s="223" t="s">
        <v>11995</v>
      </c>
      <c r="Q418" t="s">
        <v>11580</v>
      </c>
    </row>
    <row r="419" spans="2:17">
      <c r="B419" s="144" t="b">
        <f t="shared" si="12"/>
        <v>0</v>
      </c>
      <c r="C419" s="24" t="s">
        <v>12027</v>
      </c>
      <c r="D419" s="24" t="str">
        <f t="shared" si="13"/>
        <v/>
      </c>
      <c r="E419" s="24" t="s">
        <v>1554</v>
      </c>
      <c r="F419" s="189" t="s">
        <v>450</v>
      </c>
      <c r="G419" s="221" t="s">
        <v>11462</v>
      </c>
      <c r="H419" s="222" t="s">
        <v>3956</v>
      </c>
      <c r="I419" s="222" t="s">
        <v>4656</v>
      </c>
      <c r="J419" s="222" t="s">
        <v>11619</v>
      </c>
      <c r="K419" s="222" t="s">
        <v>11698</v>
      </c>
      <c r="L419" s="222" t="s">
        <v>549</v>
      </c>
      <c r="M419" s="222" t="s">
        <v>549</v>
      </c>
      <c r="N419" s="224" t="s">
        <v>544</v>
      </c>
      <c r="O419" s="222" t="s">
        <v>11994</v>
      </c>
      <c r="P419" s="223" t="s">
        <v>11995</v>
      </c>
      <c r="Q419" t="s">
        <v>11699</v>
      </c>
    </row>
    <row r="420" spans="2:17">
      <c r="B420" s="144" t="b">
        <f t="shared" si="12"/>
        <v>0</v>
      </c>
      <c r="C420" s="24" t="s">
        <v>12028</v>
      </c>
      <c r="D420" s="24" t="str">
        <f t="shared" si="13"/>
        <v/>
      </c>
      <c r="E420" s="24" t="s">
        <v>1528</v>
      </c>
      <c r="F420" s="189" t="s">
        <v>450</v>
      </c>
      <c r="G420" s="221" t="s">
        <v>11462</v>
      </c>
      <c r="H420" s="222" t="s">
        <v>3961</v>
      </c>
      <c r="I420" s="222" t="s">
        <v>3961</v>
      </c>
      <c r="J420" s="222"/>
      <c r="K420" s="222" t="s">
        <v>11463</v>
      </c>
      <c r="L420" s="222" t="s">
        <v>11464</v>
      </c>
      <c r="M420" s="222" t="s">
        <v>11464</v>
      </c>
      <c r="N420" s="223" t="s">
        <v>544</v>
      </c>
      <c r="O420" s="222" t="s">
        <v>11994</v>
      </c>
      <c r="P420" s="223" t="s">
        <v>11995</v>
      </c>
      <c r="Q420" t="s">
        <v>11467</v>
      </c>
    </row>
    <row r="421" spans="2:17">
      <c r="B421" s="144" t="b">
        <f t="shared" si="12"/>
        <v>1</v>
      </c>
      <c r="C421" s="24" t="s">
        <v>12029</v>
      </c>
      <c r="D421" s="24" t="str">
        <f t="shared" si="13"/>
        <v>ConTab_BOM_KP_Sleeves1385</v>
      </c>
      <c r="E421" s="24" t="s">
        <v>1528</v>
      </c>
      <c r="F421" s="189" t="s">
        <v>450</v>
      </c>
      <c r="G421" s="221" t="s">
        <v>11462</v>
      </c>
      <c r="H421" s="222" t="s">
        <v>3961</v>
      </c>
      <c r="I421" s="222" t="s">
        <v>3961</v>
      </c>
      <c r="J421" s="222"/>
      <c r="K421" s="222" t="s">
        <v>11535</v>
      </c>
      <c r="L421" s="222" t="s">
        <v>11536</v>
      </c>
      <c r="M421" s="222" t="s">
        <v>11536</v>
      </c>
      <c r="N421" s="223" t="s">
        <v>544</v>
      </c>
      <c r="O421" s="222" t="s">
        <v>11994</v>
      </c>
      <c r="P421" s="223" t="s">
        <v>11995</v>
      </c>
      <c r="Q421" t="s">
        <v>11538</v>
      </c>
    </row>
    <row r="422" spans="2:17">
      <c r="B422" s="144" t="b">
        <f t="shared" si="12"/>
        <v>1</v>
      </c>
      <c r="C422" s="24" t="s">
        <v>12030</v>
      </c>
      <c r="D422" s="24" t="str">
        <f t="shared" si="13"/>
        <v>ConTab_BOM_KP_Sleeves1386</v>
      </c>
      <c r="E422" s="24" t="s">
        <v>1528</v>
      </c>
      <c r="F422" s="189" t="s">
        <v>450</v>
      </c>
      <c r="G422" s="221" t="s">
        <v>11462</v>
      </c>
      <c r="H422" s="222" t="s">
        <v>3956</v>
      </c>
      <c r="I422" s="222" t="s">
        <v>4656</v>
      </c>
      <c r="J422" s="222" t="s">
        <v>11524</v>
      </c>
      <c r="K422" s="222" t="s">
        <v>11535</v>
      </c>
      <c r="L422" s="222" t="s">
        <v>11536</v>
      </c>
      <c r="M422" s="222" t="s">
        <v>11536</v>
      </c>
      <c r="N422" s="209">
        <v>98558152</v>
      </c>
      <c r="O422" s="222" t="s">
        <v>11998</v>
      </c>
      <c r="P422" s="223" t="s">
        <v>11995</v>
      </c>
      <c r="Q422" t="s">
        <v>11538</v>
      </c>
    </row>
    <row r="423" spans="2:17">
      <c r="B423" s="144" t="b">
        <f t="shared" si="12"/>
        <v>0</v>
      </c>
      <c r="C423" s="24" t="s">
        <v>12031</v>
      </c>
      <c r="D423" s="24" t="str">
        <f t="shared" si="13"/>
        <v/>
      </c>
      <c r="E423" s="24" t="s">
        <v>1528</v>
      </c>
      <c r="F423" s="189" t="s">
        <v>450</v>
      </c>
      <c r="G423" s="221" t="s">
        <v>11462</v>
      </c>
      <c r="H423" s="222" t="s">
        <v>3956</v>
      </c>
      <c r="I423" s="222" t="s">
        <v>4656</v>
      </c>
      <c r="J423" s="222" t="s">
        <v>11524</v>
      </c>
      <c r="K423" s="222" t="s">
        <v>11577</v>
      </c>
      <c r="L423" s="222" t="s">
        <v>11578</v>
      </c>
      <c r="M423" s="222" t="s">
        <v>11578</v>
      </c>
      <c r="N423" s="209">
        <v>98558153</v>
      </c>
      <c r="O423" s="222" t="s">
        <v>11994</v>
      </c>
      <c r="P423" s="223" t="s">
        <v>11995</v>
      </c>
      <c r="Q423" t="s">
        <v>11580</v>
      </c>
    </row>
    <row r="424" spans="2:17">
      <c r="B424" s="144" t="b">
        <f t="shared" si="12"/>
        <v>0</v>
      </c>
      <c r="C424" s="24" t="s">
        <v>12032</v>
      </c>
      <c r="D424" s="24" t="str">
        <f t="shared" si="13"/>
        <v/>
      </c>
      <c r="E424" s="24" t="s">
        <v>1528</v>
      </c>
      <c r="F424" s="189" t="s">
        <v>450</v>
      </c>
      <c r="G424" s="221" t="s">
        <v>11462</v>
      </c>
      <c r="H424" s="222" t="s">
        <v>3956</v>
      </c>
      <c r="I424" s="222" t="s">
        <v>4656</v>
      </c>
      <c r="J424" s="222" t="s">
        <v>11524</v>
      </c>
      <c r="K424" s="222" t="s">
        <v>11698</v>
      </c>
      <c r="L424" s="222" t="s">
        <v>549</v>
      </c>
      <c r="M424" s="222" t="s">
        <v>549</v>
      </c>
      <c r="N424" s="224" t="s">
        <v>544</v>
      </c>
      <c r="O424" s="222" t="s">
        <v>11994</v>
      </c>
      <c r="P424" s="223" t="s">
        <v>11995</v>
      </c>
      <c r="Q424" t="s">
        <v>11699</v>
      </c>
    </row>
    <row r="425" spans="2:17">
      <c r="B425" s="144" t="b">
        <f t="shared" si="12"/>
        <v>1</v>
      </c>
      <c r="C425" s="24" t="s">
        <v>12033</v>
      </c>
      <c r="D425" s="24" t="str">
        <f t="shared" si="13"/>
        <v>ConTab_BOM_KP_Sleeves1393</v>
      </c>
      <c r="E425" s="24" t="s">
        <v>1528</v>
      </c>
      <c r="F425" s="189" t="s">
        <v>450</v>
      </c>
      <c r="G425" s="221" t="s">
        <v>11462</v>
      </c>
      <c r="H425" s="222" t="s">
        <v>3956</v>
      </c>
      <c r="I425" s="222" t="s">
        <v>4656</v>
      </c>
      <c r="J425" s="222" t="s">
        <v>11619</v>
      </c>
      <c r="K425" s="222" t="s">
        <v>11535</v>
      </c>
      <c r="L425" s="222" t="s">
        <v>11536</v>
      </c>
      <c r="M425" s="222" t="s">
        <v>11536</v>
      </c>
      <c r="N425" s="223" t="s">
        <v>544</v>
      </c>
      <c r="O425" s="222" t="s">
        <v>11994</v>
      </c>
      <c r="P425" s="223" t="s">
        <v>11995</v>
      </c>
      <c r="Q425" t="s">
        <v>11538</v>
      </c>
    </row>
    <row r="426" spans="2:17">
      <c r="B426" s="144" t="b">
        <f t="shared" si="12"/>
        <v>0</v>
      </c>
      <c r="C426" s="24" t="s">
        <v>12034</v>
      </c>
      <c r="D426" s="24" t="str">
        <f t="shared" si="13"/>
        <v/>
      </c>
      <c r="E426" s="24" t="s">
        <v>1528</v>
      </c>
      <c r="F426" s="189" t="s">
        <v>450</v>
      </c>
      <c r="G426" s="221" t="s">
        <v>11462</v>
      </c>
      <c r="H426" s="222" t="s">
        <v>3956</v>
      </c>
      <c r="I426" s="222" t="s">
        <v>4656</v>
      </c>
      <c r="J426" s="222" t="s">
        <v>11619</v>
      </c>
      <c r="K426" s="222" t="s">
        <v>11577</v>
      </c>
      <c r="L426" s="222" t="s">
        <v>11578</v>
      </c>
      <c r="M426" s="222" t="s">
        <v>11578</v>
      </c>
      <c r="N426" s="224" t="s">
        <v>544</v>
      </c>
      <c r="O426" s="222" t="s">
        <v>11994</v>
      </c>
      <c r="P426" s="223" t="s">
        <v>11995</v>
      </c>
      <c r="Q426" t="s">
        <v>11580</v>
      </c>
    </row>
    <row r="427" spans="2:17">
      <c r="B427" s="144" t="b">
        <f t="shared" si="12"/>
        <v>0</v>
      </c>
      <c r="C427" s="24" t="s">
        <v>12035</v>
      </c>
      <c r="D427" s="24" t="str">
        <f t="shared" si="13"/>
        <v/>
      </c>
      <c r="E427" s="24" t="s">
        <v>1528</v>
      </c>
      <c r="F427" s="189" t="s">
        <v>450</v>
      </c>
      <c r="G427" s="221" t="s">
        <v>11462</v>
      </c>
      <c r="H427" s="222" t="s">
        <v>3956</v>
      </c>
      <c r="I427" s="222" t="s">
        <v>4656</v>
      </c>
      <c r="J427" s="222" t="s">
        <v>11619</v>
      </c>
      <c r="K427" s="222" t="s">
        <v>11698</v>
      </c>
      <c r="L427" s="222" t="s">
        <v>549</v>
      </c>
      <c r="M427" s="222" t="s">
        <v>549</v>
      </c>
      <c r="N427" s="224" t="s">
        <v>544</v>
      </c>
      <c r="O427" s="222" t="s">
        <v>11994</v>
      </c>
      <c r="P427" s="223" t="s">
        <v>11995</v>
      </c>
      <c r="Q427" t="s">
        <v>11699</v>
      </c>
    </row>
    <row r="428" spans="2:17">
      <c r="B428" s="144" t="b">
        <f t="shared" si="12"/>
        <v>0</v>
      </c>
      <c r="C428" s="24" t="s">
        <v>12036</v>
      </c>
      <c r="D428" s="24" t="str">
        <f t="shared" si="13"/>
        <v/>
      </c>
      <c r="E428" s="24" t="s">
        <v>1546</v>
      </c>
      <c r="F428" s="189" t="s">
        <v>450</v>
      </c>
      <c r="G428" s="221" t="s">
        <v>11462</v>
      </c>
      <c r="H428" s="222" t="s">
        <v>3961</v>
      </c>
      <c r="I428" s="222" t="s">
        <v>3961</v>
      </c>
      <c r="J428" s="222"/>
      <c r="K428" s="222" t="s">
        <v>11463</v>
      </c>
      <c r="L428" s="222" t="s">
        <v>11464</v>
      </c>
      <c r="M428" s="222" t="s">
        <v>11464</v>
      </c>
      <c r="N428" s="223" t="s">
        <v>544</v>
      </c>
      <c r="O428" s="222" t="s">
        <v>11994</v>
      </c>
      <c r="P428" s="223" t="s">
        <v>11995</v>
      </c>
      <c r="Q428" t="s">
        <v>11467</v>
      </c>
    </row>
    <row r="429" spans="2:17">
      <c r="B429" s="144" t="b">
        <f t="shared" si="12"/>
        <v>1</v>
      </c>
      <c r="C429" s="24" t="s">
        <v>12037</v>
      </c>
      <c r="D429" s="24" t="str">
        <f t="shared" si="13"/>
        <v>ConTab_BOM_KP_Sleeves1401</v>
      </c>
      <c r="E429" s="24" t="s">
        <v>1546</v>
      </c>
      <c r="F429" s="189" t="s">
        <v>450</v>
      </c>
      <c r="G429" s="221" t="s">
        <v>11462</v>
      </c>
      <c r="H429" s="222" t="s">
        <v>3961</v>
      </c>
      <c r="I429" s="222" t="s">
        <v>3961</v>
      </c>
      <c r="J429" s="222"/>
      <c r="K429" s="222" t="s">
        <v>11535</v>
      </c>
      <c r="L429" s="222" t="s">
        <v>11536</v>
      </c>
      <c r="M429" s="222" t="s">
        <v>11536</v>
      </c>
      <c r="N429" s="223" t="s">
        <v>544</v>
      </c>
      <c r="O429" s="222" t="s">
        <v>11994</v>
      </c>
      <c r="P429" s="223" t="s">
        <v>11995</v>
      </c>
      <c r="Q429" t="s">
        <v>11538</v>
      </c>
    </row>
    <row r="430" spans="2:17">
      <c r="B430" s="144" t="b">
        <f t="shared" si="12"/>
        <v>1</v>
      </c>
      <c r="C430" s="24" t="s">
        <v>12038</v>
      </c>
      <c r="D430" s="24" t="str">
        <f t="shared" si="13"/>
        <v>ConTab_BOM_KP_Sleeves1402</v>
      </c>
      <c r="E430" s="24" t="s">
        <v>1546</v>
      </c>
      <c r="F430" s="189" t="s">
        <v>450</v>
      </c>
      <c r="G430" s="221" t="s">
        <v>11462</v>
      </c>
      <c r="H430" s="222" t="s">
        <v>3956</v>
      </c>
      <c r="I430" s="222" t="s">
        <v>4656</v>
      </c>
      <c r="J430" s="222" t="s">
        <v>11524</v>
      </c>
      <c r="K430" s="222" t="s">
        <v>11535</v>
      </c>
      <c r="L430" s="222" t="s">
        <v>11536</v>
      </c>
      <c r="M430" s="222" t="s">
        <v>11536</v>
      </c>
      <c r="N430" s="209">
        <v>98571806</v>
      </c>
      <c r="O430" s="222" t="s">
        <v>11998</v>
      </c>
      <c r="P430" s="223" t="s">
        <v>11995</v>
      </c>
      <c r="Q430" t="s">
        <v>11538</v>
      </c>
    </row>
    <row r="431" spans="2:17">
      <c r="B431" s="144" t="b">
        <f t="shared" si="12"/>
        <v>0</v>
      </c>
      <c r="C431" s="24" t="s">
        <v>12039</v>
      </c>
      <c r="D431" s="24" t="str">
        <f t="shared" si="13"/>
        <v/>
      </c>
      <c r="E431" s="24" t="s">
        <v>1546</v>
      </c>
      <c r="F431" s="189" t="s">
        <v>450</v>
      </c>
      <c r="G431" s="221" t="s">
        <v>11462</v>
      </c>
      <c r="H431" s="222" t="s">
        <v>3956</v>
      </c>
      <c r="I431" s="222" t="s">
        <v>4656</v>
      </c>
      <c r="J431" s="222" t="s">
        <v>11524</v>
      </c>
      <c r="K431" s="222" t="s">
        <v>11577</v>
      </c>
      <c r="L431" s="222" t="s">
        <v>11578</v>
      </c>
      <c r="M431" s="222" t="s">
        <v>11578</v>
      </c>
      <c r="N431" s="209">
        <v>98571807</v>
      </c>
      <c r="O431" s="222" t="s">
        <v>11994</v>
      </c>
      <c r="P431" s="223" t="s">
        <v>11995</v>
      </c>
      <c r="Q431" t="s">
        <v>11580</v>
      </c>
    </row>
    <row r="432" spans="2:17">
      <c r="B432" s="144" t="b">
        <f t="shared" si="12"/>
        <v>0</v>
      </c>
      <c r="C432" s="24" t="s">
        <v>12040</v>
      </c>
      <c r="D432" s="24" t="str">
        <f t="shared" si="13"/>
        <v/>
      </c>
      <c r="E432" s="24" t="s">
        <v>1546</v>
      </c>
      <c r="F432" s="189" t="s">
        <v>450</v>
      </c>
      <c r="G432" s="221" t="s">
        <v>11462</v>
      </c>
      <c r="H432" s="222" t="s">
        <v>3956</v>
      </c>
      <c r="I432" s="222" t="s">
        <v>4656</v>
      </c>
      <c r="J432" s="222" t="s">
        <v>11524</v>
      </c>
      <c r="K432" s="222" t="s">
        <v>11698</v>
      </c>
      <c r="L432" s="222" t="s">
        <v>549</v>
      </c>
      <c r="M432" s="222" t="s">
        <v>549</v>
      </c>
      <c r="N432" s="224" t="s">
        <v>544</v>
      </c>
      <c r="O432" s="222" t="s">
        <v>11994</v>
      </c>
      <c r="P432" s="223" t="s">
        <v>11995</v>
      </c>
      <c r="Q432" t="s">
        <v>11699</v>
      </c>
    </row>
    <row r="433" spans="2:17">
      <c r="B433" s="144" t="b">
        <f t="shared" si="12"/>
        <v>1</v>
      </c>
      <c r="C433" s="24" t="s">
        <v>12041</v>
      </c>
      <c r="D433" s="24" t="str">
        <f t="shared" si="13"/>
        <v>ConTab_BOM_KP_Sleeves1409</v>
      </c>
      <c r="E433" s="24" t="s">
        <v>1546</v>
      </c>
      <c r="F433" s="189" t="s">
        <v>450</v>
      </c>
      <c r="G433" s="221" t="s">
        <v>11462</v>
      </c>
      <c r="H433" s="222" t="s">
        <v>3956</v>
      </c>
      <c r="I433" s="222" t="s">
        <v>4656</v>
      </c>
      <c r="J433" s="222" t="s">
        <v>11619</v>
      </c>
      <c r="K433" s="222" t="s">
        <v>11535</v>
      </c>
      <c r="L433" s="222" t="s">
        <v>11536</v>
      </c>
      <c r="M433" s="222" t="s">
        <v>11536</v>
      </c>
      <c r="N433" s="223" t="s">
        <v>544</v>
      </c>
      <c r="O433" s="222" t="s">
        <v>11994</v>
      </c>
      <c r="P433" s="223" t="s">
        <v>11995</v>
      </c>
      <c r="Q433" t="s">
        <v>11538</v>
      </c>
    </row>
    <row r="434" spans="2:17">
      <c r="B434" s="144" t="b">
        <f t="shared" si="12"/>
        <v>0</v>
      </c>
      <c r="C434" s="24" t="s">
        <v>12042</v>
      </c>
      <c r="D434" s="24" t="str">
        <f t="shared" si="13"/>
        <v/>
      </c>
      <c r="E434" s="24" t="s">
        <v>1546</v>
      </c>
      <c r="F434" s="189" t="s">
        <v>450</v>
      </c>
      <c r="G434" s="221" t="s">
        <v>11462</v>
      </c>
      <c r="H434" s="222" t="s">
        <v>3956</v>
      </c>
      <c r="I434" s="222" t="s">
        <v>4656</v>
      </c>
      <c r="J434" s="222" t="s">
        <v>11619</v>
      </c>
      <c r="K434" s="222" t="s">
        <v>11577</v>
      </c>
      <c r="L434" s="222" t="s">
        <v>11578</v>
      </c>
      <c r="M434" s="222" t="s">
        <v>11578</v>
      </c>
      <c r="N434" s="224" t="s">
        <v>544</v>
      </c>
      <c r="O434" s="222" t="s">
        <v>11994</v>
      </c>
      <c r="P434" s="223" t="s">
        <v>11995</v>
      </c>
      <c r="Q434" t="s">
        <v>11580</v>
      </c>
    </row>
    <row r="435" spans="2:17">
      <c r="B435" s="144" t="b">
        <f t="shared" si="12"/>
        <v>0</v>
      </c>
      <c r="C435" s="24" t="s">
        <v>12043</v>
      </c>
      <c r="D435" s="24" t="str">
        <f t="shared" si="13"/>
        <v/>
      </c>
      <c r="E435" s="24" t="s">
        <v>1546</v>
      </c>
      <c r="F435" s="189" t="s">
        <v>450</v>
      </c>
      <c r="G435" s="221" t="s">
        <v>11462</v>
      </c>
      <c r="H435" s="222" t="s">
        <v>3956</v>
      </c>
      <c r="I435" s="222" t="s">
        <v>4656</v>
      </c>
      <c r="J435" s="222" t="s">
        <v>11619</v>
      </c>
      <c r="K435" s="222" t="s">
        <v>11698</v>
      </c>
      <c r="L435" s="222" t="s">
        <v>549</v>
      </c>
      <c r="M435" s="222" t="s">
        <v>549</v>
      </c>
      <c r="N435" s="224" t="s">
        <v>544</v>
      </c>
      <c r="O435" s="222" t="s">
        <v>11994</v>
      </c>
      <c r="P435" s="223" t="s">
        <v>11995</v>
      </c>
      <c r="Q435" t="s">
        <v>11699</v>
      </c>
    </row>
    <row r="436" spans="2:17">
      <c r="B436" s="144" t="b">
        <f t="shared" si="12"/>
        <v>0</v>
      </c>
      <c r="C436" s="24" t="s">
        <v>12044</v>
      </c>
      <c r="D436" s="24" t="str">
        <f t="shared" si="13"/>
        <v/>
      </c>
      <c r="E436" s="24" t="s">
        <v>1491</v>
      </c>
      <c r="F436" s="189" t="s">
        <v>496</v>
      </c>
      <c r="G436" s="221" t="s">
        <v>11462</v>
      </c>
      <c r="H436" s="222" t="s">
        <v>3961</v>
      </c>
      <c r="I436" s="222" t="s">
        <v>3961</v>
      </c>
      <c r="J436" s="222"/>
      <c r="K436" s="222" t="s">
        <v>11463</v>
      </c>
      <c r="L436" s="222" t="s">
        <v>11464</v>
      </c>
      <c r="M436" s="222" t="s">
        <v>11464</v>
      </c>
      <c r="N436" s="223" t="s">
        <v>544</v>
      </c>
      <c r="O436" s="222" t="s">
        <v>11994</v>
      </c>
      <c r="P436" s="223" t="s">
        <v>11995</v>
      </c>
      <c r="Q436" t="s">
        <v>11467</v>
      </c>
    </row>
    <row r="437" spans="2:17">
      <c r="B437" s="144" t="b">
        <f t="shared" si="12"/>
        <v>1</v>
      </c>
      <c r="C437" s="24" t="s">
        <v>12045</v>
      </c>
      <c r="D437" s="24" t="str">
        <f t="shared" si="13"/>
        <v>ConTab_BOM_KP_Sleeves1417</v>
      </c>
      <c r="E437" s="24" t="s">
        <v>1491</v>
      </c>
      <c r="F437" s="189" t="s">
        <v>496</v>
      </c>
      <c r="G437" s="221" t="s">
        <v>11462</v>
      </c>
      <c r="H437" s="222" t="s">
        <v>3961</v>
      </c>
      <c r="I437" s="222" t="s">
        <v>3961</v>
      </c>
      <c r="J437" s="222"/>
      <c r="K437" s="222" t="s">
        <v>11535</v>
      </c>
      <c r="L437" s="222" t="s">
        <v>11536</v>
      </c>
      <c r="M437" s="222" t="s">
        <v>11536</v>
      </c>
      <c r="N437" s="223" t="s">
        <v>544</v>
      </c>
      <c r="O437" s="222" t="s">
        <v>11994</v>
      </c>
      <c r="P437" s="223" t="s">
        <v>11995</v>
      </c>
      <c r="Q437" t="s">
        <v>11538</v>
      </c>
    </row>
    <row r="438" spans="2:17">
      <c r="B438" s="144" t="b">
        <f t="shared" si="12"/>
        <v>1</v>
      </c>
      <c r="C438" s="24" t="s">
        <v>12046</v>
      </c>
      <c r="D438" s="24" t="str">
        <f t="shared" si="13"/>
        <v>ConTab_BOM_KP_Sleeves1418</v>
      </c>
      <c r="E438" s="24" t="s">
        <v>1491</v>
      </c>
      <c r="F438" s="189" t="s">
        <v>496</v>
      </c>
      <c r="G438" s="221" t="s">
        <v>11462</v>
      </c>
      <c r="H438" s="222" t="s">
        <v>3956</v>
      </c>
      <c r="I438" s="222" t="s">
        <v>4656</v>
      </c>
      <c r="J438" s="222" t="s">
        <v>11619</v>
      </c>
      <c r="K438" s="222" t="s">
        <v>11535</v>
      </c>
      <c r="L438" s="222" t="s">
        <v>11536</v>
      </c>
      <c r="M438" s="222" t="s">
        <v>11536</v>
      </c>
      <c r="N438" s="223" t="s">
        <v>544</v>
      </c>
      <c r="O438" s="222" t="s">
        <v>11998</v>
      </c>
      <c r="P438" s="223" t="s">
        <v>11995</v>
      </c>
      <c r="Q438" t="s">
        <v>11538</v>
      </c>
    </row>
    <row r="439" spans="2:17">
      <c r="B439" s="144" t="b">
        <f t="shared" si="12"/>
        <v>0</v>
      </c>
      <c r="C439" s="24" t="s">
        <v>12047</v>
      </c>
      <c r="D439" s="24" t="str">
        <f t="shared" si="13"/>
        <v/>
      </c>
      <c r="E439" s="24" t="s">
        <v>1491</v>
      </c>
      <c r="F439" s="189" t="s">
        <v>496</v>
      </c>
      <c r="G439" s="221" t="s">
        <v>11462</v>
      </c>
      <c r="H439" s="222" t="s">
        <v>3956</v>
      </c>
      <c r="I439" s="222" t="s">
        <v>4656</v>
      </c>
      <c r="J439" s="222" t="s">
        <v>11619</v>
      </c>
      <c r="K439" s="222" t="s">
        <v>11577</v>
      </c>
      <c r="L439" s="222" t="s">
        <v>11578</v>
      </c>
      <c r="M439" s="222" t="s">
        <v>11578</v>
      </c>
      <c r="N439" s="224" t="s">
        <v>544</v>
      </c>
      <c r="O439" s="222" t="s">
        <v>11994</v>
      </c>
      <c r="P439" s="223" t="s">
        <v>11995</v>
      </c>
      <c r="Q439" t="s">
        <v>11580</v>
      </c>
    </row>
    <row r="440" spans="2:17">
      <c r="B440" s="144" t="b">
        <f t="shared" si="12"/>
        <v>0</v>
      </c>
      <c r="C440" s="24" t="s">
        <v>12048</v>
      </c>
      <c r="D440" s="24" t="str">
        <f t="shared" si="13"/>
        <v/>
      </c>
      <c r="E440" s="24" t="s">
        <v>1491</v>
      </c>
      <c r="F440" s="189" t="s">
        <v>496</v>
      </c>
      <c r="G440" s="221" t="s">
        <v>11462</v>
      </c>
      <c r="H440" s="222" t="s">
        <v>3956</v>
      </c>
      <c r="I440" s="222" t="s">
        <v>4656</v>
      </c>
      <c r="J440" s="222" t="s">
        <v>11619</v>
      </c>
      <c r="K440" s="222" t="s">
        <v>11698</v>
      </c>
      <c r="L440" s="222" t="s">
        <v>549</v>
      </c>
      <c r="M440" s="222" t="s">
        <v>549</v>
      </c>
      <c r="N440" s="224" t="s">
        <v>544</v>
      </c>
      <c r="O440" s="222" t="s">
        <v>11994</v>
      </c>
      <c r="P440" s="223" t="s">
        <v>11995</v>
      </c>
      <c r="Q440" t="s">
        <v>11699</v>
      </c>
    </row>
    <row r="441" spans="2:17">
      <c r="B441" s="144" t="b">
        <f t="shared" si="12"/>
        <v>1</v>
      </c>
      <c r="C441" s="24" t="s">
        <v>12049</v>
      </c>
      <c r="D441" s="24" t="str">
        <f t="shared" si="13"/>
        <v>ConTab_BOM_KP_Sleeves1425</v>
      </c>
      <c r="E441" s="24" t="s">
        <v>1565</v>
      </c>
      <c r="F441" s="189" t="s">
        <v>507</v>
      </c>
      <c r="G441" s="221" t="s">
        <v>11462</v>
      </c>
      <c r="H441" s="222" t="s">
        <v>3956</v>
      </c>
      <c r="I441" s="222" t="s">
        <v>4656</v>
      </c>
      <c r="J441" s="222" t="s">
        <v>11619</v>
      </c>
      <c r="K441" s="24" t="s">
        <v>11525</v>
      </c>
      <c r="L441" s="24" t="s">
        <v>11526</v>
      </c>
      <c r="M441" s="24" t="s">
        <v>11526</v>
      </c>
      <c r="N441" s="209">
        <v>98571824</v>
      </c>
      <c r="O441" s="24" t="s">
        <v>11528</v>
      </c>
      <c r="P441" s="223" t="s">
        <v>11995</v>
      </c>
      <c r="Q441" t="s">
        <v>11529</v>
      </c>
    </row>
    <row r="442" spans="2:17">
      <c r="B442" s="144" t="b">
        <f t="shared" si="12"/>
        <v>0</v>
      </c>
      <c r="C442" s="24" t="s">
        <v>12050</v>
      </c>
      <c r="D442" s="24" t="str">
        <f t="shared" si="13"/>
        <v/>
      </c>
      <c r="E442" s="24" t="s">
        <v>1565</v>
      </c>
      <c r="F442" s="189" t="s">
        <v>507</v>
      </c>
      <c r="G442" s="221" t="s">
        <v>11462</v>
      </c>
      <c r="H442" s="222" t="s">
        <v>3956</v>
      </c>
      <c r="I442" s="222" t="s">
        <v>4656</v>
      </c>
      <c r="J442" s="222" t="s">
        <v>11619</v>
      </c>
      <c r="K442" s="222" t="s">
        <v>11698</v>
      </c>
      <c r="L442" s="222" t="s">
        <v>549</v>
      </c>
      <c r="M442" s="222" t="s">
        <v>549</v>
      </c>
      <c r="N442" s="224" t="s">
        <v>544</v>
      </c>
      <c r="O442" s="222" t="s">
        <v>11994</v>
      </c>
      <c r="P442" s="223" t="s">
        <v>11995</v>
      </c>
      <c r="Q442" t="s">
        <v>11699</v>
      </c>
    </row>
    <row r="443" spans="2:17">
      <c r="B443" s="144" t="b">
        <f t="shared" si="12"/>
        <v>1</v>
      </c>
      <c r="C443" s="24" t="s">
        <v>12051</v>
      </c>
      <c r="D443" s="24" t="str">
        <f t="shared" si="13"/>
        <v>ConTab_BOM_KP_Sleeves1427</v>
      </c>
      <c r="E443" s="24" t="s">
        <v>1583</v>
      </c>
      <c r="F443" s="189" t="s">
        <v>507</v>
      </c>
      <c r="G443" s="221" t="s">
        <v>11462</v>
      </c>
      <c r="H443" s="222" t="s">
        <v>3956</v>
      </c>
      <c r="I443" s="222" t="s">
        <v>4656</v>
      </c>
      <c r="J443" s="222" t="s">
        <v>11619</v>
      </c>
      <c r="K443" s="24" t="s">
        <v>11525</v>
      </c>
      <c r="L443" s="24" t="s">
        <v>11526</v>
      </c>
      <c r="M443" s="24" t="s">
        <v>11526</v>
      </c>
      <c r="N443" s="209">
        <v>98577129</v>
      </c>
      <c r="O443" s="24" t="s">
        <v>11528</v>
      </c>
      <c r="P443" s="223" t="s">
        <v>11995</v>
      </c>
      <c r="Q443" t="s">
        <v>11529</v>
      </c>
    </row>
    <row r="444" spans="2:17">
      <c r="B444" s="144" t="b">
        <f t="shared" si="12"/>
        <v>1</v>
      </c>
      <c r="C444" s="24" t="s">
        <v>12052</v>
      </c>
      <c r="D444" s="24" t="str">
        <f t="shared" si="13"/>
        <v>ConTab_BOM_KP_Sleeves1428</v>
      </c>
      <c r="E444" s="24" t="s">
        <v>1590</v>
      </c>
      <c r="F444" s="189" t="s">
        <v>507</v>
      </c>
      <c r="G444" s="221" t="s">
        <v>11462</v>
      </c>
      <c r="H444" s="222" t="s">
        <v>3956</v>
      </c>
      <c r="I444" s="222" t="s">
        <v>4656</v>
      </c>
      <c r="J444" s="222" t="s">
        <v>11619</v>
      </c>
      <c r="K444" s="24" t="s">
        <v>11525</v>
      </c>
      <c r="L444" s="24" t="s">
        <v>11526</v>
      </c>
      <c r="M444" s="24" t="s">
        <v>11526</v>
      </c>
      <c r="N444" s="209">
        <v>98577166</v>
      </c>
      <c r="O444" s="24" t="s">
        <v>11528</v>
      </c>
      <c r="P444" s="223" t="s">
        <v>11995</v>
      </c>
      <c r="Q444" t="s">
        <v>11529</v>
      </c>
    </row>
    <row r="445" spans="2:17">
      <c r="B445" s="144" t="b">
        <f t="shared" si="12"/>
        <v>0</v>
      </c>
      <c r="C445" s="24" t="s">
        <v>12053</v>
      </c>
      <c r="D445" s="24" t="str">
        <f t="shared" si="13"/>
        <v/>
      </c>
      <c r="E445" s="24" t="s">
        <v>1590</v>
      </c>
      <c r="F445" s="189" t="s">
        <v>507</v>
      </c>
      <c r="G445" s="221" t="s">
        <v>11462</v>
      </c>
      <c r="H445" s="222" t="s">
        <v>3956</v>
      </c>
      <c r="I445" s="222" t="s">
        <v>4656</v>
      </c>
      <c r="J445" s="222" t="s">
        <v>11619</v>
      </c>
      <c r="K445" s="222" t="s">
        <v>11698</v>
      </c>
      <c r="L445" s="222" t="s">
        <v>549</v>
      </c>
      <c r="M445" s="222" t="s">
        <v>549</v>
      </c>
      <c r="N445" s="224" t="s">
        <v>544</v>
      </c>
      <c r="O445" s="222" t="s">
        <v>11994</v>
      </c>
      <c r="P445" s="223" t="s">
        <v>11995</v>
      </c>
      <c r="Q445" t="s">
        <v>11699</v>
      </c>
    </row>
    <row r="446" spans="2:17">
      <c r="B446" s="144" t="b">
        <f t="shared" si="12"/>
        <v>1</v>
      </c>
      <c r="C446" s="24" t="s">
        <v>12054</v>
      </c>
      <c r="D446" s="24" t="str">
        <f t="shared" si="13"/>
        <v>ConTab_BOM_KP_Sleeves1430</v>
      </c>
      <c r="E446" s="24" t="s">
        <v>1597</v>
      </c>
      <c r="F446" s="189" t="s">
        <v>514</v>
      </c>
      <c r="G446" s="221" t="s">
        <v>11462</v>
      </c>
      <c r="H446" s="222" t="s">
        <v>3956</v>
      </c>
      <c r="I446" s="222" t="s">
        <v>4656</v>
      </c>
      <c r="J446" s="222" t="s">
        <v>11619</v>
      </c>
      <c r="K446" s="24" t="s">
        <v>11525</v>
      </c>
      <c r="L446" s="24" t="s">
        <v>11526</v>
      </c>
      <c r="M446" s="24" t="s">
        <v>11526</v>
      </c>
      <c r="N446" s="209">
        <v>98577180</v>
      </c>
      <c r="O446" s="24" t="s">
        <v>11528</v>
      </c>
      <c r="P446" s="223" t="s">
        <v>11995</v>
      </c>
      <c r="Q446" t="s">
        <v>11529</v>
      </c>
    </row>
    <row r="447" spans="2:17">
      <c r="B447" s="144" t="b">
        <f t="shared" si="12"/>
        <v>0</v>
      </c>
      <c r="C447" s="24" t="s">
        <v>12055</v>
      </c>
      <c r="D447" s="24" t="str">
        <f t="shared" si="13"/>
        <v/>
      </c>
      <c r="E447" s="24" t="s">
        <v>1597</v>
      </c>
      <c r="F447" s="189" t="s">
        <v>514</v>
      </c>
      <c r="G447" s="221" t="s">
        <v>11462</v>
      </c>
      <c r="H447" s="222" t="s">
        <v>3956</v>
      </c>
      <c r="I447" s="222" t="s">
        <v>4656</v>
      </c>
      <c r="J447" s="222" t="s">
        <v>11619</v>
      </c>
      <c r="K447" s="222" t="s">
        <v>11698</v>
      </c>
      <c r="L447" s="222" t="s">
        <v>549</v>
      </c>
      <c r="M447" s="222" t="s">
        <v>549</v>
      </c>
      <c r="N447" s="224" t="s">
        <v>544</v>
      </c>
      <c r="O447" s="222" t="s">
        <v>11994</v>
      </c>
      <c r="P447" s="223" t="s">
        <v>11995</v>
      </c>
      <c r="Q447" t="s">
        <v>11699</v>
      </c>
    </row>
    <row r="448" spans="2:17">
      <c r="B448" s="144" t="b">
        <f t="shared" si="12"/>
        <v>0</v>
      </c>
      <c r="C448" s="24" t="s">
        <v>12056</v>
      </c>
      <c r="E448" s="24" t="s">
        <v>11461</v>
      </c>
      <c r="F448" s="189" t="s">
        <v>332</v>
      </c>
      <c r="G448" s="189" t="s">
        <v>11462</v>
      </c>
      <c r="H448" s="222" t="s">
        <v>3961</v>
      </c>
      <c r="I448" s="222" t="s">
        <v>3961</v>
      </c>
      <c r="K448" s="24" t="s">
        <v>11577</v>
      </c>
      <c r="L448" s="24" t="s">
        <v>11578</v>
      </c>
      <c r="M448" s="24" t="s">
        <v>11578</v>
      </c>
      <c r="N448" s="24" t="s">
        <v>544</v>
      </c>
      <c r="O448" s="24" t="s">
        <v>11537</v>
      </c>
      <c r="P448" s="155" t="s">
        <v>11579</v>
      </c>
      <c r="Q448" t="s">
        <v>11580</v>
      </c>
    </row>
    <row r="449" spans="2:17">
      <c r="B449" s="144" t="b">
        <f t="shared" si="12"/>
        <v>0</v>
      </c>
      <c r="C449" s="24" t="s">
        <v>12057</v>
      </c>
      <c r="E449" s="24" t="s">
        <v>11469</v>
      </c>
      <c r="F449" s="189" t="s">
        <v>332</v>
      </c>
      <c r="G449" s="189" t="s">
        <v>11462</v>
      </c>
      <c r="H449" s="222" t="s">
        <v>3961</v>
      </c>
      <c r="I449" s="222" t="s">
        <v>3961</v>
      </c>
      <c r="K449" s="24" t="s">
        <v>11577</v>
      </c>
      <c r="L449" s="24" t="s">
        <v>11578</v>
      </c>
      <c r="M449" s="24" t="s">
        <v>11578</v>
      </c>
      <c r="N449" s="24" t="s">
        <v>544</v>
      </c>
      <c r="O449" s="24" t="s">
        <v>11537</v>
      </c>
      <c r="P449" s="155" t="s">
        <v>11579</v>
      </c>
      <c r="Q449" t="s">
        <v>11580</v>
      </c>
    </row>
    <row r="450" spans="2:17">
      <c r="B450" s="144" t="b">
        <f t="shared" si="12"/>
        <v>0</v>
      </c>
      <c r="C450" s="24" t="s">
        <v>12058</v>
      </c>
      <c r="E450" s="24" t="s">
        <v>11471</v>
      </c>
      <c r="F450" s="189" t="s">
        <v>332</v>
      </c>
      <c r="G450" s="189" t="s">
        <v>11462</v>
      </c>
      <c r="H450" s="222" t="s">
        <v>3961</v>
      </c>
      <c r="I450" s="222" t="s">
        <v>3961</v>
      </c>
      <c r="K450" s="24" t="s">
        <v>11577</v>
      </c>
      <c r="L450" s="24" t="s">
        <v>11578</v>
      </c>
      <c r="M450" s="24" t="s">
        <v>11578</v>
      </c>
      <c r="N450" s="24" t="s">
        <v>544</v>
      </c>
      <c r="O450" s="24" t="s">
        <v>11537</v>
      </c>
      <c r="P450" s="155" t="s">
        <v>11579</v>
      </c>
      <c r="Q450" t="s">
        <v>11580</v>
      </c>
    </row>
    <row r="451" spans="2:17">
      <c r="B451" s="144" t="b">
        <f t="shared" si="12"/>
        <v>0</v>
      </c>
      <c r="C451" s="24" t="s">
        <v>12059</v>
      </c>
      <c r="E451" s="24" t="s">
        <v>11471</v>
      </c>
      <c r="F451" s="189" t="s">
        <v>351</v>
      </c>
      <c r="G451" s="189" t="s">
        <v>11462</v>
      </c>
      <c r="H451" s="222" t="s">
        <v>3961</v>
      </c>
      <c r="I451" s="222" t="s">
        <v>3961</v>
      </c>
      <c r="K451" s="24" t="s">
        <v>11577</v>
      </c>
      <c r="L451" s="24" t="s">
        <v>11578</v>
      </c>
      <c r="M451" s="24" t="s">
        <v>11578</v>
      </c>
      <c r="N451" s="25">
        <v>96701008</v>
      </c>
      <c r="O451" s="24" t="s">
        <v>11584</v>
      </c>
      <c r="P451" s="155" t="s">
        <v>11579</v>
      </c>
      <c r="Q451" t="s">
        <v>11580</v>
      </c>
    </row>
    <row r="452" spans="2:17">
      <c r="B452" s="144" t="b">
        <f t="shared" si="12"/>
        <v>0</v>
      </c>
      <c r="C452" s="24" t="s">
        <v>12060</v>
      </c>
      <c r="E452" s="24" t="s">
        <v>11475</v>
      </c>
      <c r="F452" s="189" t="s">
        <v>359</v>
      </c>
      <c r="G452" s="189" t="s">
        <v>11462</v>
      </c>
      <c r="H452" s="222" t="s">
        <v>3961</v>
      </c>
      <c r="I452" s="222" t="s">
        <v>3961</v>
      </c>
      <c r="K452" s="24" t="s">
        <v>11577</v>
      </c>
      <c r="L452" s="24" t="s">
        <v>11578</v>
      </c>
      <c r="M452" s="24" t="s">
        <v>11578</v>
      </c>
      <c r="N452" s="25">
        <v>96701012</v>
      </c>
      <c r="O452" s="24" t="s">
        <v>11586</v>
      </c>
      <c r="P452" s="155" t="s">
        <v>11579</v>
      </c>
      <c r="Q452" t="s">
        <v>11580</v>
      </c>
    </row>
    <row r="453" spans="2:17">
      <c r="B453" s="144" t="b">
        <f t="shared" si="12"/>
        <v>0</v>
      </c>
      <c r="C453" s="24" t="s">
        <v>12061</v>
      </c>
      <c r="E453" s="24" t="s">
        <v>11478</v>
      </c>
      <c r="F453" s="189" t="s">
        <v>359</v>
      </c>
      <c r="G453" s="189" t="s">
        <v>11462</v>
      </c>
      <c r="H453" s="222" t="s">
        <v>3961</v>
      </c>
      <c r="I453" s="222" t="s">
        <v>3961</v>
      </c>
      <c r="K453" s="24" t="s">
        <v>11577</v>
      </c>
      <c r="L453" s="24" t="s">
        <v>11578</v>
      </c>
      <c r="M453" s="24" t="s">
        <v>11578</v>
      </c>
      <c r="N453" s="25">
        <v>96701012</v>
      </c>
      <c r="O453" s="24" t="s">
        <v>11586</v>
      </c>
      <c r="P453" s="155" t="s">
        <v>11579</v>
      </c>
      <c r="Q453" t="s">
        <v>11580</v>
      </c>
    </row>
    <row r="454" spans="2:17">
      <c r="B454" s="144" t="b">
        <f t="shared" si="12"/>
        <v>0</v>
      </c>
      <c r="C454" s="24" t="s">
        <v>12062</v>
      </c>
      <c r="E454" s="24" t="s">
        <v>11480</v>
      </c>
      <c r="F454" s="189" t="s">
        <v>359</v>
      </c>
      <c r="G454" s="189" t="s">
        <v>11462</v>
      </c>
      <c r="H454" s="222" t="s">
        <v>3961</v>
      </c>
      <c r="I454" s="222" t="s">
        <v>3961</v>
      </c>
      <c r="K454" s="24" t="s">
        <v>11577</v>
      </c>
      <c r="L454" s="24" t="s">
        <v>11578</v>
      </c>
      <c r="M454" s="24" t="s">
        <v>11578</v>
      </c>
      <c r="N454" s="25">
        <v>96701012</v>
      </c>
      <c r="O454" s="24" t="s">
        <v>11586</v>
      </c>
      <c r="P454" s="155" t="s">
        <v>11579</v>
      </c>
      <c r="Q454" t="s">
        <v>11580</v>
      </c>
    </row>
    <row r="455" spans="2:17">
      <c r="B455" s="144" t="b">
        <f t="shared" si="12"/>
        <v>0</v>
      </c>
      <c r="C455" s="24" t="s">
        <v>12063</v>
      </c>
      <c r="E455" s="24" t="s">
        <v>11482</v>
      </c>
      <c r="F455" s="189" t="s">
        <v>359</v>
      </c>
      <c r="G455" s="189" t="s">
        <v>11462</v>
      </c>
      <c r="H455" s="222" t="s">
        <v>3961</v>
      </c>
      <c r="I455" s="222" t="s">
        <v>3961</v>
      </c>
      <c r="K455" s="24" t="s">
        <v>11577</v>
      </c>
      <c r="L455" s="24" t="s">
        <v>11578</v>
      </c>
      <c r="M455" s="24" t="s">
        <v>11578</v>
      </c>
      <c r="N455" s="25">
        <v>96701012</v>
      </c>
      <c r="O455" s="24" t="s">
        <v>11586</v>
      </c>
      <c r="P455" s="155" t="s">
        <v>11579</v>
      </c>
      <c r="Q455" t="s">
        <v>11580</v>
      </c>
    </row>
    <row r="456" spans="2:17">
      <c r="B456" s="144" t="b">
        <f t="shared" ref="B456:B480" si="14">OR(K456="SlvMatl_None", K456 = "SlvMatl_Bronze")</f>
        <v>0</v>
      </c>
      <c r="C456" s="24" t="s">
        <v>12064</v>
      </c>
      <c r="E456" s="24" t="s">
        <v>11484</v>
      </c>
      <c r="F456" s="189" t="s">
        <v>359</v>
      </c>
      <c r="G456" s="189" t="s">
        <v>11462</v>
      </c>
      <c r="H456" s="222" t="s">
        <v>3961</v>
      </c>
      <c r="I456" s="222" t="s">
        <v>3961</v>
      </c>
      <c r="K456" s="24" t="s">
        <v>11577</v>
      </c>
      <c r="L456" s="24" t="s">
        <v>11578</v>
      </c>
      <c r="M456" s="24" t="s">
        <v>11578</v>
      </c>
      <c r="N456" s="25">
        <v>96701016</v>
      </c>
      <c r="O456" s="24" t="s">
        <v>11591</v>
      </c>
      <c r="P456" s="155" t="s">
        <v>11579</v>
      </c>
      <c r="Q456" t="s">
        <v>11580</v>
      </c>
    </row>
    <row r="457" spans="2:17">
      <c r="B457" s="144" t="b">
        <f t="shared" si="14"/>
        <v>0</v>
      </c>
      <c r="C457" s="24" t="s">
        <v>12065</v>
      </c>
      <c r="E457" s="24" t="s">
        <v>11487</v>
      </c>
      <c r="F457" s="189" t="s">
        <v>359</v>
      </c>
      <c r="G457" s="189" t="s">
        <v>11462</v>
      </c>
      <c r="H457" s="222" t="s">
        <v>3961</v>
      </c>
      <c r="I457" s="222" t="s">
        <v>3961</v>
      </c>
      <c r="K457" s="24" t="s">
        <v>11577</v>
      </c>
      <c r="L457" s="24" t="s">
        <v>11578</v>
      </c>
      <c r="M457" s="24" t="s">
        <v>11578</v>
      </c>
      <c r="N457" s="25">
        <v>96701016</v>
      </c>
      <c r="O457" s="24" t="s">
        <v>11591</v>
      </c>
      <c r="P457" s="155" t="s">
        <v>11579</v>
      </c>
      <c r="Q457" t="s">
        <v>11580</v>
      </c>
    </row>
    <row r="458" spans="2:17">
      <c r="B458" s="144" t="b">
        <f t="shared" si="14"/>
        <v>0</v>
      </c>
      <c r="C458" s="24" t="s">
        <v>12066</v>
      </c>
      <c r="E458" s="24" t="s">
        <v>11489</v>
      </c>
      <c r="F458" s="189" t="s">
        <v>359</v>
      </c>
      <c r="G458" s="189" t="s">
        <v>11462</v>
      </c>
      <c r="H458" s="222" t="s">
        <v>3961</v>
      </c>
      <c r="I458" s="222" t="s">
        <v>3961</v>
      </c>
      <c r="K458" s="24" t="s">
        <v>11577</v>
      </c>
      <c r="L458" s="24" t="s">
        <v>11578</v>
      </c>
      <c r="M458" s="24" t="s">
        <v>11578</v>
      </c>
      <c r="N458" s="25">
        <v>96701012</v>
      </c>
      <c r="O458" s="24" t="s">
        <v>11586</v>
      </c>
      <c r="P458" s="155" t="s">
        <v>11579</v>
      </c>
      <c r="Q458" t="s">
        <v>11580</v>
      </c>
    </row>
    <row r="459" spans="2:17">
      <c r="B459" s="144" t="b">
        <f t="shared" si="14"/>
        <v>0</v>
      </c>
      <c r="C459" s="24" t="s">
        <v>12067</v>
      </c>
      <c r="E459" s="24" t="s">
        <v>11491</v>
      </c>
      <c r="F459" s="189" t="s">
        <v>359</v>
      </c>
      <c r="G459" s="189" t="s">
        <v>11462</v>
      </c>
      <c r="H459" s="222" t="s">
        <v>3961</v>
      </c>
      <c r="I459" s="222" t="s">
        <v>3961</v>
      </c>
      <c r="K459" s="24" t="s">
        <v>11577</v>
      </c>
      <c r="L459" s="24" t="s">
        <v>11578</v>
      </c>
      <c r="M459" s="24" t="s">
        <v>11578</v>
      </c>
      <c r="N459" s="25">
        <v>96701016</v>
      </c>
      <c r="O459" s="24" t="s">
        <v>11591</v>
      </c>
      <c r="P459" s="155" t="s">
        <v>11579</v>
      </c>
      <c r="Q459" t="s">
        <v>11580</v>
      </c>
    </row>
    <row r="460" spans="2:17">
      <c r="B460" s="144" t="b">
        <f t="shared" si="14"/>
        <v>0</v>
      </c>
      <c r="C460" s="24" t="s">
        <v>12068</v>
      </c>
      <c r="E460" s="24" t="s">
        <v>11493</v>
      </c>
      <c r="F460" s="189" t="s">
        <v>401</v>
      </c>
      <c r="G460" s="189" t="s">
        <v>11462</v>
      </c>
      <c r="H460" s="222" t="s">
        <v>3961</v>
      </c>
      <c r="I460" s="222" t="s">
        <v>3961</v>
      </c>
      <c r="K460" s="24" t="s">
        <v>11577</v>
      </c>
      <c r="L460" s="24" t="s">
        <v>11578</v>
      </c>
      <c r="M460" s="24" t="s">
        <v>11578</v>
      </c>
      <c r="N460" s="25">
        <v>96701038</v>
      </c>
      <c r="O460" s="24" t="s">
        <v>11596</v>
      </c>
      <c r="P460" s="155" t="s">
        <v>11579</v>
      </c>
      <c r="Q460" t="s">
        <v>11580</v>
      </c>
    </row>
    <row r="461" spans="2:17">
      <c r="B461" s="144" t="b">
        <f t="shared" si="14"/>
        <v>0</v>
      </c>
      <c r="C461" s="24" t="s">
        <v>12069</v>
      </c>
      <c r="E461" s="24" t="s">
        <v>11496</v>
      </c>
      <c r="F461" s="189" t="s">
        <v>401</v>
      </c>
      <c r="G461" s="189" t="s">
        <v>11462</v>
      </c>
      <c r="H461" s="222" t="s">
        <v>3961</v>
      </c>
      <c r="I461" s="222" t="s">
        <v>3961</v>
      </c>
      <c r="K461" s="24" t="s">
        <v>11577</v>
      </c>
      <c r="L461" s="24" t="s">
        <v>11578</v>
      </c>
      <c r="M461" s="24" t="s">
        <v>11578</v>
      </c>
      <c r="N461" s="25">
        <v>96701039</v>
      </c>
      <c r="O461" s="24" t="s">
        <v>11598</v>
      </c>
      <c r="P461" s="155" t="s">
        <v>11579</v>
      </c>
      <c r="Q461" t="s">
        <v>11580</v>
      </c>
    </row>
    <row r="462" spans="2:17">
      <c r="B462" s="144" t="b">
        <f t="shared" si="14"/>
        <v>0</v>
      </c>
      <c r="C462" s="24" t="s">
        <v>12070</v>
      </c>
      <c r="E462" s="24" t="s">
        <v>11496</v>
      </c>
      <c r="F462" s="189" t="s">
        <v>410</v>
      </c>
      <c r="G462" s="189" t="s">
        <v>11462</v>
      </c>
      <c r="H462" s="222" t="s">
        <v>3961</v>
      </c>
      <c r="I462" s="222" t="s">
        <v>3961</v>
      </c>
      <c r="K462" s="24" t="s">
        <v>11577</v>
      </c>
      <c r="L462" s="24" t="s">
        <v>11578</v>
      </c>
      <c r="M462" s="24" t="s">
        <v>11578</v>
      </c>
      <c r="N462" s="25">
        <v>96701040</v>
      </c>
      <c r="O462" s="24" t="s">
        <v>11600</v>
      </c>
      <c r="P462" s="155" t="s">
        <v>11579</v>
      </c>
      <c r="Q462" t="s">
        <v>11580</v>
      </c>
    </row>
    <row r="463" spans="2:17">
      <c r="B463" s="144" t="b">
        <f t="shared" si="14"/>
        <v>0</v>
      </c>
      <c r="C463" s="24" t="s">
        <v>12071</v>
      </c>
      <c r="E463" s="24" t="s">
        <v>11501</v>
      </c>
      <c r="F463" s="189" t="s">
        <v>410</v>
      </c>
      <c r="G463" s="189" t="s">
        <v>11462</v>
      </c>
      <c r="H463" s="222" t="s">
        <v>3961</v>
      </c>
      <c r="I463" s="222" t="s">
        <v>3961</v>
      </c>
      <c r="K463" s="24" t="s">
        <v>11577</v>
      </c>
      <c r="L463" s="24" t="s">
        <v>11578</v>
      </c>
      <c r="M463" s="24" t="s">
        <v>11578</v>
      </c>
      <c r="N463" s="25">
        <v>96701041</v>
      </c>
      <c r="O463" s="24" t="s">
        <v>11602</v>
      </c>
      <c r="P463" s="155" t="s">
        <v>11579</v>
      </c>
      <c r="Q463" t="s">
        <v>11580</v>
      </c>
    </row>
    <row r="464" spans="2:17">
      <c r="B464" s="144" t="b">
        <f t="shared" si="14"/>
        <v>0</v>
      </c>
      <c r="C464" s="24" t="s">
        <v>12072</v>
      </c>
      <c r="E464" s="24" t="s">
        <v>11504</v>
      </c>
      <c r="F464" s="189" t="s">
        <v>401</v>
      </c>
      <c r="G464" s="189" t="s">
        <v>11462</v>
      </c>
      <c r="H464" s="222" t="s">
        <v>3961</v>
      </c>
      <c r="I464" s="222" t="s">
        <v>3961</v>
      </c>
      <c r="K464" s="24" t="s">
        <v>11577</v>
      </c>
      <c r="L464" s="24" t="s">
        <v>11578</v>
      </c>
      <c r="M464" s="24" t="s">
        <v>11578</v>
      </c>
      <c r="N464" s="25">
        <v>96701038</v>
      </c>
      <c r="O464" s="24" t="s">
        <v>11596</v>
      </c>
      <c r="P464" s="155" t="s">
        <v>11579</v>
      </c>
      <c r="Q464" t="s">
        <v>11580</v>
      </c>
    </row>
    <row r="465" spans="2:17">
      <c r="B465" s="144" t="b">
        <f t="shared" si="14"/>
        <v>0</v>
      </c>
      <c r="C465" s="24" t="s">
        <v>12073</v>
      </c>
      <c r="E465" s="24" t="s">
        <v>11506</v>
      </c>
      <c r="F465" s="189" t="s">
        <v>401</v>
      </c>
      <c r="G465" s="189" t="s">
        <v>11462</v>
      </c>
      <c r="H465" s="222" t="s">
        <v>3961</v>
      </c>
      <c r="I465" s="222" t="s">
        <v>3961</v>
      </c>
      <c r="K465" s="24" t="s">
        <v>11577</v>
      </c>
      <c r="L465" s="24" t="s">
        <v>11578</v>
      </c>
      <c r="M465" s="24" t="s">
        <v>11578</v>
      </c>
      <c r="N465" s="25">
        <v>96701038</v>
      </c>
      <c r="O465" s="24" t="s">
        <v>11596</v>
      </c>
      <c r="P465" s="155" t="s">
        <v>11579</v>
      </c>
      <c r="Q465" t="s">
        <v>11580</v>
      </c>
    </row>
    <row r="466" spans="2:17">
      <c r="B466" s="144" t="b">
        <f t="shared" si="14"/>
        <v>0</v>
      </c>
      <c r="C466" s="24" t="s">
        <v>12074</v>
      </c>
      <c r="E466" s="24" t="s">
        <v>4560</v>
      </c>
      <c r="F466" s="189" t="s">
        <v>432</v>
      </c>
      <c r="G466" s="189" t="s">
        <v>11462</v>
      </c>
      <c r="H466" s="222" t="s">
        <v>3961</v>
      </c>
      <c r="I466" s="222" t="s">
        <v>3961</v>
      </c>
      <c r="K466" s="24" t="s">
        <v>11577</v>
      </c>
      <c r="L466" s="24" t="s">
        <v>11578</v>
      </c>
      <c r="M466" s="24" t="s">
        <v>11578</v>
      </c>
      <c r="N466" s="25">
        <v>96701042</v>
      </c>
      <c r="O466" s="24" t="s">
        <v>11606</v>
      </c>
      <c r="P466" s="155" t="s">
        <v>11579</v>
      </c>
      <c r="Q466" t="s">
        <v>11580</v>
      </c>
    </row>
    <row r="467" spans="2:17">
      <c r="B467" s="144" t="b">
        <f t="shared" si="14"/>
        <v>0</v>
      </c>
      <c r="C467" s="24" t="s">
        <v>12075</v>
      </c>
      <c r="E467" s="24" t="s">
        <v>11510</v>
      </c>
      <c r="F467" s="189" t="s">
        <v>401</v>
      </c>
      <c r="G467" s="189" t="s">
        <v>11462</v>
      </c>
      <c r="H467" s="222" t="s">
        <v>3961</v>
      </c>
      <c r="I467" s="222" t="s">
        <v>3961</v>
      </c>
      <c r="K467" s="24" t="s">
        <v>11577</v>
      </c>
      <c r="L467" s="24" t="s">
        <v>11578</v>
      </c>
      <c r="M467" s="24" t="s">
        <v>11578</v>
      </c>
      <c r="N467" s="25">
        <v>96701038</v>
      </c>
      <c r="O467" s="24" t="s">
        <v>11596</v>
      </c>
      <c r="P467" s="155" t="s">
        <v>11579</v>
      </c>
      <c r="Q467" t="s">
        <v>11580</v>
      </c>
    </row>
    <row r="468" spans="2:17">
      <c r="B468" s="144" t="b">
        <f t="shared" si="14"/>
        <v>0</v>
      </c>
      <c r="C468" s="24" t="s">
        <v>12076</v>
      </c>
      <c r="E468" s="24" t="s">
        <v>11512</v>
      </c>
      <c r="F468" s="189" t="s">
        <v>443</v>
      </c>
      <c r="G468" s="189" t="s">
        <v>11462</v>
      </c>
      <c r="H468" s="222" t="s">
        <v>3961</v>
      </c>
      <c r="I468" s="222" t="s">
        <v>3961</v>
      </c>
      <c r="K468" s="24" t="s">
        <v>11577</v>
      </c>
      <c r="L468" s="24" t="s">
        <v>11578</v>
      </c>
      <c r="M468" s="24" t="s">
        <v>11578</v>
      </c>
      <c r="N468" s="25">
        <v>96701043</v>
      </c>
      <c r="O468" s="24" t="s">
        <v>11609</v>
      </c>
      <c r="P468" s="155" t="s">
        <v>11579</v>
      </c>
      <c r="Q468" t="s">
        <v>11580</v>
      </c>
    </row>
    <row r="469" spans="2:17">
      <c r="B469" s="144" t="b">
        <f t="shared" si="14"/>
        <v>0</v>
      </c>
      <c r="C469" s="24" t="s">
        <v>12077</v>
      </c>
      <c r="E469" s="24" t="s">
        <v>963</v>
      </c>
      <c r="F469" s="189" t="s">
        <v>450</v>
      </c>
      <c r="G469" s="189" t="s">
        <v>11462</v>
      </c>
      <c r="H469" s="222" t="s">
        <v>3961</v>
      </c>
      <c r="I469" s="222" t="s">
        <v>3961</v>
      </c>
      <c r="K469" s="24" t="s">
        <v>11577</v>
      </c>
      <c r="L469" s="24" t="s">
        <v>11578</v>
      </c>
      <c r="M469" s="24" t="s">
        <v>11578</v>
      </c>
      <c r="N469" s="25">
        <v>96701044</v>
      </c>
      <c r="O469" s="24" t="s">
        <v>11611</v>
      </c>
      <c r="P469" s="155" t="s">
        <v>11579</v>
      </c>
      <c r="Q469" t="s">
        <v>11580</v>
      </c>
    </row>
    <row r="470" spans="2:17">
      <c r="B470" s="144" t="b">
        <f t="shared" si="14"/>
        <v>0</v>
      </c>
      <c r="C470" s="24" t="s">
        <v>12078</v>
      </c>
      <c r="E470" s="24" t="s">
        <v>985</v>
      </c>
      <c r="F470" s="189" t="s">
        <v>450</v>
      </c>
      <c r="G470" s="189" t="s">
        <v>11462</v>
      </c>
      <c r="H470" s="222" t="s">
        <v>3961</v>
      </c>
      <c r="I470" s="222" t="s">
        <v>3961</v>
      </c>
      <c r="K470" s="24" t="s">
        <v>11577</v>
      </c>
      <c r="L470" s="24" t="s">
        <v>11578</v>
      </c>
      <c r="M470" s="24" t="s">
        <v>11578</v>
      </c>
      <c r="N470" s="25">
        <v>96701045</v>
      </c>
      <c r="O470" s="24" t="s">
        <v>11613</v>
      </c>
      <c r="P470" s="155" t="s">
        <v>11579</v>
      </c>
      <c r="Q470" t="s">
        <v>11580</v>
      </c>
    </row>
    <row r="471" spans="2:17">
      <c r="B471" s="144" t="b">
        <f t="shared" si="14"/>
        <v>0</v>
      </c>
      <c r="C471" s="24" t="s">
        <v>12079</v>
      </c>
      <c r="E471" s="24" t="s">
        <v>3972</v>
      </c>
      <c r="F471" s="189" t="s">
        <v>432</v>
      </c>
      <c r="G471" s="189" t="s">
        <v>11462</v>
      </c>
      <c r="H471" s="222" t="s">
        <v>3961</v>
      </c>
      <c r="I471" s="222" t="s">
        <v>3961</v>
      </c>
      <c r="K471" s="24" t="s">
        <v>11577</v>
      </c>
      <c r="L471" s="24" t="s">
        <v>11578</v>
      </c>
      <c r="M471" s="24" t="s">
        <v>11578</v>
      </c>
      <c r="N471" s="25">
        <v>96701046</v>
      </c>
      <c r="O471" s="24" t="s">
        <v>11615</v>
      </c>
      <c r="P471" s="155" t="s">
        <v>11579</v>
      </c>
      <c r="Q471" t="s">
        <v>11580</v>
      </c>
    </row>
    <row r="472" spans="2:17">
      <c r="B472" s="144" t="b">
        <f t="shared" si="14"/>
        <v>0</v>
      </c>
      <c r="C472" s="24" t="s">
        <v>12080</v>
      </c>
      <c r="E472" s="24" t="s">
        <v>3996</v>
      </c>
      <c r="F472" s="189" t="s">
        <v>432</v>
      </c>
      <c r="G472" s="189" t="s">
        <v>11462</v>
      </c>
      <c r="H472" s="222" t="s">
        <v>3961</v>
      </c>
      <c r="I472" s="222" t="s">
        <v>3961</v>
      </c>
      <c r="K472" s="24" t="s">
        <v>11577</v>
      </c>
      <c r="L472" s="24" t="s">
        <v>11578</v>
      </c>
      <c r="M472" s="24" t="s">
        <v>11578</v>
      </c>
      <c r="N472" s="25">
        <v>96701047</v>
      </c>
      <c r="O472" s="24" t="s">
        <v>11617</v>
      </c>
      <c r="P472" s="155" t="s">
        <v>11466</v>
      </c>
      <c r="Q472" t="s">
        <v>11580</v>
      </c>
    </row>
    <row r="473" spans="2:17">
      <c r="B473" s="144" t="b">
        <f t="shared" si="14"/>
        <v>0</v>
      </c>
      <c r="C473" s="24" t="s">
        <v>12081</v>
      </c>
      <c r="E473" s="24" t="s">
        <v>11929</v>
      </c>
      <c r="F473" s="189" t="s">
        <v>359</v>
      </c>
      <c r="G473" s="189" t="s">
        <v>11462</v>
      </c>
      <c r="H473" s="222" t="s">
        <v>3961</v>
      </c>
      <c r="I473" s="222" t="s">
        <v>3961</v>
      </c>
      <c r="K473" s="24" t="s">
        <v>11577</v>
      </c>
      <c r="L473" s="24" t="s">
        <v>11578</v>
      </c>
      <c r="M473" s="24" t="s">
        <v>11578</v>
      </c>
      <c r="N473" s="25">
        <v>96701012</v>
      </c>
      <c r="O473" s="24" t="s">
        <v>11586</v>
      </c>
      <c r="P473" s="155" t="s">
        <v>11579</v>
      </c>
      <c r="Q473" t="s">
        <v>11580</v>
      </c>
    </row>
    <row r="474" spans="2:17">
      <c r="B474" s="144" t="b">
        <f t="shared" si="14"/>
        <v>0</v>
      </c>
      <c r="C474" s="24" t="s">
        <v>12082</v>
      </c>
      <c r="E474" s="24" t="s">
        <v>11931</v>
      </c>
      <c r="F474" s="189" t="s">
        <v>359</v>
      </c>
      <c r="G474" s="189" t="s">
        <v>11462</v>
      </c>
      <c r="H474" s="222" t="s">
        <v>3961</v>
      </c>
      <c r="I474" s="222" t="s">
        <v>3961</v>
      </c>
      <c r="K474" s="24" t="s">
        <v>11577</v>
      </c>
      <c r="L474" s="24" t="s">
        <v>11578</v>
      </c>
      <c r="M474" s="24" t="s">
        <v>11578</v>
      </c>
      <c r="N474" s="25">
        <v>96701012</v>
      </c>
      <c r="O474" s="24" t="s">
        <v>11586</v>
      </c>
      <c r="P474" s="155" t="s">
        <v>11579</v>
      </c>
      <c r="Q474" t="s">
        <v>11580</v>
      </c>
    </row>
    <row r="475" spans="2:17">
      <c r="B475" s="144" t="b">
        <f t="shared" si="14"/>
        <v>0</v>
      </c>
      <c r="C475" s="24" t="s">
        <v>12083</v>
      </c>
      <c r="E475" s="24" t="s">
        <v>1445</v>
      </c>
      <c r="F475" s="189" t="s">
        <v>432</v>
      </c>
      <c r="G475" s="221" t="s">
        <v>11462</v>
      </c>
      <c r="H475" s="222" t="s">
        <v>3961</v>
      </c>
      <c r="I475" s="222" t="s">
        <v>3961</v>
      </c>
      <c r="J475" s="222"/>
      <c r="K475" s="222" t="s">
        <v>11577</v>
      </c>
      <c r="L475" s="222" t="s">
        <v>11578</v>
      </c>
      <c r="M475" s="222" t="s">
        <v>11578</v>
      </c>
      <c r="N475" s="209">
        <v>98551472</v>
      </c>
      <c r="O475" s="222" t="s">
        <v>11994</v>
      </c>
      <c r="P475" s="223" t="s">
        <v>11995</v>
      </c>
      <c r="Q475" t="s">
        <v>11580</v>
      </c>
    </row>
    <row r="476" spans="2:17">
      <c r="B476" s="144" t="b">
        <f t="shared" si="14"/>
        <v>0</v>
      </c>
      <c r="C476" s="24" t="s">
        <v>12084</v>
      </c>
      <c r="E476" s="24" t="s">
        <v>4010</v>
      </c>
      <c r="F476" s="189" t="s">
        <v>432</v>
      </c>
      <c r="G476" s="221" t="s">
        <v>11462</v>
      </c>
      <c r="H476" s="222" t="s">
        <v>3961</v>
      </c>
      <c r="I476" s="222" t="s">
        <v>3961</v>
      </c>
      <c r="J476" s="222"/>
      <c r="K476" s="222" t="s">
        <v>11577</v>
      </c>
      <c r="L476" s="222" t="s">
        <v>11578</v>
      </c>
      <c r="M476" s="222" t="s">
        <v>11578</v>
      </c>
      <c r="N476" s="209">
        <v>98577154</v>
      </c>
      <c r="O476" s="222" t="s">
        <v>11994</v>
      </c>
      <c r="P476" s="223" t="s">
        <v>11995</v>
      </c>
      <c r="Q476" t="s">
        <v>11580</v>
      </c>
    </row>
    <row r="477" spans="2:17">
      <c r="B477" s="144" t="b">
        <f t="shared" si="14"/>
        <v>0</v>
      </c>
      <c r="C477" s="24" t="s">
        <v>12085</v>
      </c>
      <c r="E477" s="24" t="s">
        <v>3978</v>
      </c>
      <c r="F477" s="189" t="s">
        <v>450</v>
      </c>
      <c r="G477" s="221" t="s">
        <v>11462</v>
      </c>
      <c r="H477" s="222" t="s">
        <v>3961</v>
      </c>
      <c r="I477" s="222" t="s">
        <v>3961</v>
      </c>
      <c r="J477" s="222"/>
      <c r="K477" s="222" t="s">
        <v>11577</v>
      </c>
      <c r="L477" s="222" t="s">
        <v>11578</v>
      </c>
      <c r="M477" s="222" t="s">
        <v>11578</v>
      </c>
      <c r="N477" s="209">
        <v>98553374</v>
      </c>
      <c r="O477" s="222" t="s">
        <v>11994</v>
      </c>
      <c r="P477" s="223" t="s">
        <v>11995</v>
      </c>
      <c r="Q477" t="s">
        <v>11580</v>
      </c>
    </row>
    <row r="478" spans="2:17">
      <c r="B478" s="144" t="b">
        <f t="shared" si="14"/>
        <v>0</v>
      </c>
      <c r="C478" s="24" t="s">
        <v>12086</v>
      </c>
      <c r="E478" s="24" t="s">
        <v>1554</v>
      </c>
      <c r="F478" s="189" t="s">
        <v>450</v>
      </c>
      <c r="G478" s="221" t="s">
        <v>11462</v>
      </c>
      <c r="H478" s="222" t="s">
        <v>3961</v>
      </c>
      <c r="I478" s="222" t="s">
        <v>3961</v>
      </c>
      <c r="J478" s="222"/>
      <c r="K478" s="222" t="s">
        <v>11577</v>
      </c>
      <c r="L478" s="222" t="s">
        <v>11578</v>
      </c>
      <c r="M478" s="222" t="s">
        <v>11578</v>
      </c>
      <c r="N478" s="214">
        <v>98554274</v>
      </c>
      <c r="O478" s="222" t="s">
        <v>11994</v>
      </c>
      <c r="P478" s="223" t="s">
        <v>11995</v>
      </c>
      <c r="Q478" t="s">
        <v>11580</v>
      </c>
    </row>
    <row r="479" spans="2:17">
      <c r="B479" s="144" t="b">
        <f t="shared" si="14"/>
        <v>0</v>
      </c>
      <c r="C479" s="24" t="s">
        <v>12087</v>
      </c>
      <c r="E479" s="24" t="s">
        <v>1528</v>
      </c>
      <c r="F479" s="189" t="s">
        <v>450</v>
      </c>
      <c r="G479" s="221" t="s">
        <v>11462</v>
      </c>
      <c r="H479" s="222" t="s">
        <v>3961</v>
      </c>
      <c r="I479" s="222" t="s">
        <v>3961</v>
      </c>
      <c r="J479" s="222"/>
      <c r="K479" s="222" t="s">
        <v>11577</v>
      </c>
      <c r="L479" s="222" t="s">
        <v>11578</v>
      </c>
      <c r="M479" s="222" t="s">
        <v>11578</v>
      </c>
      <c r="N479" s="209">
        <v>98558153</v>
      </c>
      <c r="O479" s="222" t="s">
        <v>11994</v>
      </c>
      <c r="P479" s="223" t="s">
        <v>11995</v>
      </c>
      <c r="Q479" t="s">
        <v>11580</v>
      </c>
    </row>
    <row r="480" spans="2:17">
      <c r="B480" s="144" t="b">
        <f t="shared" si="14"/>
        <v>0</v>
      </c>
      <c r="C480" s="24" t="s">
        <v>12088</v>
      </c>
      <c r="E480" s="24" t="s">
        <v>1546</v>
      </c>
      <c r="F480" s="189" t="s">
        <v>450</v>
      </c>
      <c r="G480" s="221" t="s">
        <v>11462</v>
      </c>
      <c r="H480" s="222" t="s">
        <v>3961</v>
      </c>
      <c r="I480" s="222" t="s">
        <v>3961</v>
      </c>
      <c r="J480" s="222"/>
      <c r="K480" s="222" t="s">
        <v>11577</v>
      </c>
      <c r="L480" s="222" t="s">
        <v>11578</v>
      </c>
      <c r="M480" s="222" t="s">
        <v>11578</v>
      </c>
      <c r="N480" s="209">
        <v>98571807</v>
      </c>
      <c r="O480" s="222" t="s">
        <v>11994</v>
      </c>
      <c r="P480" s="223" t="s">
        <v>11995</v>
      </c>
      <c r="Q480" t="s">
        <v>11580</v>
      </c>
    </row>
    <row r="481" spans="2:18">
      <c r="B481" s="144" t="b">
        <v>0</v>
      </c>
      <c r="C481" s="24" t="s">
        <v>12089</v>
      </c>
      <c r="D481" s="24" t="s">
        <v>12090</v>
      </c>
      <c r="E481" s="24" t="s">
        <v>4185</v>
      </c>
      <c r="F481" s="25">
        <v>4</v>
      </c>
      <c r="G481" s="24" t="s">
        <v>11738</v>
      </c>
      <c r="H481" s="24" t="s">
        <v>3956</v>
      </c>
      <c r="I481" s="24" t="s">
        <v>4656</v>
      </c>
      <c r="J481" s="24" t="s">
        <v>11619</v>
      </c>
      <c r="K481" s="24" t="s">
        <v>12091</v>
      </c>
      <c r="L481" s="24" t="s">
        <v>11536</v>
      </c>
      <c r="M481" s="24" t="s">
        <v>11739</v>
      </c>
      <c r="N481" s="155" t="s">
        <v>544</v>
      </c>
      <c r="O481" s="24" t="s">
        <v>12092</v>
      </c>
      <c r="P481" s="155" t="s">
        <v>539</v>
      </c>
      <c r="Q481" t="s">
        <v>12093</v>
      </c>
      <c r="R481"/>
    </row>
    <row r="482" spans="2:18">
      <c r="B482" s="144" t="b">
        <v>0</v>
      </c>
      <c r="C482" s="24" t="s">
        <v>12094</v>
      </c>
      <c r="D482" s="24" t="s">
        <v>12090</v>
      </c>
      <c r="E482" s="24" t="s">
        <v>4291</v>
      </c>
      <c r="F482" s="25">
        <v>4</v>
      </c>
      <c r="G482" s="24" t="s">
        <v>11738</v>
      </c>
      <c r="H482" s="24" t="s">
        <v>3956</v>
      </c>
      <c r="I482" s="24" t="s">
        <v>4656</v>
      </c>
      <c r="J482" s="24" t="s">
        <v>11619</v>
      </c>
      <c r="K482" s="24" t="s">
        <v>12091</v>
      </c>
      <c r="L482" s="24" t="s">
        <v>11536</v>
      </c>
      <c r="M482" s="24" t="s">
        <v>11739</v>
      </c>
      <c r="N482" s="155" t="s">
        <v>544</v>
      </c>
      <c r="O482" s="24" t="s">
        <v>12092</v>
      </c>
      <c r="P482" s="155" t="s">
        <v>539</v>
      </c>
      <c r="Q482" t="s">
        <v>12093</v>
      </c>
      <c r="R482"/>
    </row>
    <row r="483" spans="2:18">
      <c r="B483" s="144" t="b">
        <v>0</v>
      </c>
      <c r="C483" s="24" t="s">
        <v>12095</v>
      </c>
      <c r="D483" s="24" t="s">
        <v>12090</v>
      </c>
      <c r="E483" s="24" t="s">
        <v>4316</v>
      </c>
      <c r="F483" s="25">
        <v>4</v>
      </c>
      <c r="G483" s="24" t="s">
        <v>11738</v>
      </c>
      <c r="H483" s="24" t="s">
        <v>3956</v>
      </c>
      <c r="I483" s="24" t="s">
        <v>4656</v>
      </c>
      <c r="J483" s="24" t="s">
        <v>11619</v>
      </c>
      <c r="K483" s="24" t="s">
        <v>12091</v>
      </c>
      <c r="L483" s="24" t="s">
        <v>11536</v>
      </c>
      <c r="M483" s="24" t="s">
        <v>11739</v>
      </c>
      <c r="N483" s="155" t="s">
        <v>544</v>
      </c>
      <c r="O483" s="24" t="s">
        <v>12096</v>
      </c>
      <c r="P483" s="155" t="s">
        <v>539</v>
      </c>
      <c r="Q483" t="s">
        <v>12093</v>
      </c>
      <c r="R483"/>
    </row>
    <row r="484" spans="2:18">
      <c r="B484" s="144" t="b">
        <v>0</v>
      </c>
      <c r="C484" s="24" t="s">
        <v>12097</v>
      </c>
      <c r="D484" s="24" t="s">
        <v>12090</v>
      </c>
      <c r="E484" s="24" t="s">
        <v>4341</v>
      </c>
      <c r="F484" s="25">
        <v>4</v>
      </c>
      <c r="G484" s="24" t="s">
        <v>11738</v>
      </c>
      <c r="H484" s="24" t="s">
        <v>3956</v>
      </c>
      <c r="I484" s="24" t="s">
        <v>4656</v>
      </c>
      <c r="J484" s="24" t="s">
        <v>11619</v>
      </c>
      <c r="K484" s="24" t="s">
        <v>12091</v>
      </c>
      <c r="L484" s="24" t="s">
        <v>11536</v>
      </c>
      <c r="M484" s="24" t="s">
        <v>11739</v>
      </c>
      <c r="N484" s="155" t="s">
        <v>544</v>
      </c>
      <c r="O484" s="24" t="s">
        <v>12098</v>
      </c>
      <c r="P484" s="155" t="s">
        <v>539</v>
      </c>
      <c r="Q484" t="s">
        <v>12093</v>
      </c>
      <c r="R484"/>
    </row>
    <row r="485" spans="2:18">
      <c r="B485" s="144" t="b">
        <v>0</v>
      </c>
      <c r="C485" s="24" t="s">
        <v>12099</v>
      </c>
      <c r="D485" s="24" t="s">
        <v>12090</v>
      </c>
      <c r="E485" s="24" t="s">
        <v>4383</v>
      </c>
      <c r="F485" s="25">
        <v>4</v>
      </c>
      <c r="G485" s="24" t="s">
        <v>11738</v>
      </c>
      <c r="H485" s="24" t="s">
        <v>3956</v>
      </c>
      <c r="I485" s="24" t="s">
        <v>4656</v>
      </c>
      <c r="J485" s="24" t="s">
        <v>11619</v>
      </c>
      <c r="K485" s="24" t="s">
        <v>12091</v>
      </c>
      <c r="L485" s="24" t="s">
        <v>11536</v>
      </c>
      <c r="M485" s="24" t="s">
        <v>11739</v>
      </c>
      <c r="N485" s="155" t="s">
        <v>544</v>
      </c>
      <c r="O485" s="24" t="s">
        <v>12100</v>
      </c>
      <c r="P485" s="155" t="s">
        <v>539</v>
      </c>
      <c r="Q485" t="s">
        <v>12093</v>
      </c>
      <c r="R485"/>
    </row>
    <row r="486" spans="2:18">
      <c r="B486" s="144" t="b">
        <v>0</v>
      </c>
      <c r="C486" s="24" t="s">
        <v>12101</v>
      </c>
      <c r="D486" s="24" t="s">
        <v>12090</v>
      </c>
      <c r="E486" s="24" t="s">
        <v>4402</v>
      </c>
      <c r="F486" s="25">
        <v>4</v>
      </c>
      <c r="G486" s="24" t="s">
        <v>11738</v>
      </c>
      <c r="H486" s="24" t="s">
        <v>3956</v>
      </c>
      <c r="I486" s="24" t="s">
        <v>4656</v>
      </c>
      <c r="J486" s="24" t="s">
        <v>11619</v>
      </c>
      <c r="K486" s="24" t="s">
        <v>12091</v>
      </c>
      <c r="L486" s="24" t="s">
        <v>11536</v>
      </c>
      <c r="M486" s="24" t="s">
        <v>11739</v>
      </c>
      <c r="N486" s="155" t="s">
        <v>544</v>
      </c>
      <c r="O486" s="24" t="s">
        <v>12102</v>
      </c>
      <c r="P486" s="155" t="s">
        <v>539</v>
      </c>
      <c r="Q486" t="s">
        <v>12093</v>
      </c>
      <c r="R486"/>
    </row>
    <row r="487" spans="2:18">
      <c r="B487" s="144" t="b">
        <v>0</v>
      </c>
      <c r="C487" s="24" t="s">
        <v>12103</v>
      </c>
      <c r="D487" s="24" t="s">
        <v>12090</v>
      </c>
      <c r="E487" s="24" t="s">
        <v>4435</v>
      </c>
      <c r="F487" s="25">
        <v>4</v>
      </c>
      <c r="G487" s="24" t="s">
        <v>11738</v>
      </c>
      <c r="H487" s="24" t="s">
        <v>3956</v>
      </c>
      <c r="I487" s="24" t="s">
        <v>4656</v>
      </c>
      <c r="J487" s="24" t="s">
        <v>11619</v>
      </c>
      <c r="K487" s="24" t="s">
        <v>12091</v>
      </c>
      <c r="L487" s="24" t="s">
        <v>11536</v>
      </c>
      <c r="M487" s="24" t="s">
        <v>11739</v>
      </c>
      <c r="N487" s="155" t="s">
        <v>544</v>
      </c>
      <c r="O487" s="24" t="s">
        <v>12104</v>
      </c>
      <c r="P487" s="155" t="s">
        <v>539</v>
      </c>
      <c r="Q487" t="s">
        <v>12093</v>
      </c>
      <c r="R487"/>
    </row>
    <row r="488" spans="2:18">
      <c r="B488" s="144" t="b">
        <v>0</v>
      </c>
      <c r="C488" s="24" t="s">
        <v>12105</v>
      </c>
      <c r="D488" s="24" t="s">
        <v>12090</v>
      </c>
      <c r="E488" s="24" t="s">
        <v>4454</v>
      </c>
      <c r="F488" s="25">
        <v>4</v>
      </c>
      <c r="G488" s="24" t="s">
        <v>11738</v>
      </c>
      <c r="H488" s="24" t="s">
        <v>3956</v>
      </c>
      <c r="I488" s="24" t="s">
        <v>4656</v>
      </c>
      <c r="J488" s="24" t="s">
        <v>11619</v>
      </c>
      <c r="K488" s="24" t="s">
        <v>12091</v>
      </c>
      <c r="L488" s="24" t="s">
        <v>11536</v>
      </c>
      <c r="M488" s="24" t="s">
        <v>11739</v>
      </c>
      <c r="N488" s="155" t="s">
        <v>544</v>
      </c>
      <c r="O488" s="24" t="s">
        <v>12106</v>
      </c>
      <c r="P488" s="155" t="s">
        <v>539</v>
      </c>
      <c r="Q488" t="s">
        <v>12093</v>
      </c>
      <c r="R488"/>
    </row>
    <row r="489" spans="2:18">
      <c r="B489" s="144" t="b">
        <v>0</v>
      </c>
      <c r="C489" s="24" t="s">
        <v>12107</v>
      </c>
      <c r="D489" s="24" t="s">
        <v>12090</v>
      </c>
      <c r="E489" s="24" t="s">
        <v>4185</v>
      </c>
      <c r="F489" s="25">
        <v>4</v>
      </c>
      <c r="G489" s="24" t="s">
        <v>11747</v>
      </c>
      <c r="H489" s="24" t="s">
        <v>3956</v>
      </c>
      <c r="I489" s="24" t="s">
        <v>4656</v>
      </c>
      <c r="J489" s="24" t="s">
        <v>11619</v>
      </c>
      <c r="K489" s="24" t="s">
        <v>12091</v>
      </c>
      <c r="L489" s="24" t="s">
        <v>11536</v>
      </c>
      <c r="M489" s="24" t="s">
        <v>11739</v>
      </c>
      <c r="N489" s="155" t="s">
        <v>544</v>
      </c>
      <c r="O489" s="24" t="s">
        <v>12108</v>
      </c>
      <c r="P489" s="155" t="s">
        <v>539</v>
      </c>
      <c r="Q489" t="s">
        <v>12093</v>
      </c>
      <c r="R489"/>
    </row>
    <row r="490" spans="2:18">
      <c r="B490" s="144" t="b">
        <v>0</v>
      </c>
      <c r="C490" s="24" t="s">
        <v>12109</v>
      </c>
      <c r="D490" s="24" t="s">
        <v>12090</v>
      </c>
      <c r="E490" s="24" t="s">
        <v>4291</v>
      </c>
      <c r="F490" s="25">
        <v>4</v>
      </c>
      <c r="G490" s="24" t="s">
        <v>11747</v>
      </c>
      <c r="H490" s="24" t="s">
        <v>3956</v>
      </c>
      <c r="I490" s="24" t="s">
        <v>4656</v>
      </c>
      <c r="J490" s="24" t="s">
        <v>11619</v>
      </c>
      <c r="K490" s="24" t="s">
        <v>12091</v>
      </c>
      <c r="L490" s="24" t="s">
        <v>11536</v>
      </c>
      <c r="M490" s="24" t="s">
        <v>11739</v>
      </c>
      <c r="N490" s="155" t="s">
        <v>544</v>
      </c>
      <c r="O490" s="24" t="s">
        <v>12110</v>
      </c>
      <c r="P490" s="155" t="s">
        <v>539</v>
      </c>
      <c r="Q490" t="s">
        <v>12093</v>
      </c>
      <c r="R490"/>
    </row>
    <row r="491" spans="2:18">
      <c r="B491" s="144" t="b">
        <v>0</v>
      </c>
      <c r="C491" s="24" t="s">
        <v>12111</v>
      </c>
      <c r="D491" s="24" t="s">
        <v>12090</v>
      </c>
      <c r="E491" s="24" t="s">
        <v>4316</v>
      </c>
      <c r="F491" s="25">
        <v>4</v>
      </c>
      <c r="G491" s="24" t="s">
        <v>11747</v>
      </c>
      <c r="H491" s="24" t="s">
        <v>3956</v>
      </c>
      <c r="I491" s="24" t="s">
        <v>4656</v>
      </c>
      <c r="J491" s="24" t="s">
        <v>11619</v>
      </c>
      <c r="K491" s="24" t="s">
        <v>12091</v>
      </c>
      <c r="L491" s="24" t="s">
        <v>11536</v>
      </c>
      <c r="M491" s="24" t="s">
        <v>11739</v>
      </c>
      <c r="N491" s="155" t="s">
        <v>544</v>
      </c>
      <c r="O491" s="24" t="s">
        <v>12112</v>
      </c>
      <c r="P491" s="155" t="s">
        <v>539</v>
      </c>
      <c r="Q491" t="s">
        <v>12093</v>
      </c>
      <c r="R491"/>
    </row>
    <row r="492" spans="2:18">
      <c r="B492" s="144" t="b">
        <v>0</v>
      </c>
      <c r="C492" s="24" t="s">
        <v>12113</v>
      </c>
      <c r="D492" s="24" t="s">
        <v>12090</v>
      </c>
      <c r="E492" s="24" t="s">
        <v>4341</v>
      </c>
      <c r="F492" s="25">
        <v>4</v>
      </c>
      <c r="G492" s="24" t="s">
        <v>11747</v>
      </c>
      <c r="H492" s="24" t="s">
        <v>3956</v>
      </c>
      <c r="I492" s="24" t="s">
        <v>4656</v>
      </c>
      <c r="J492" s="24" t="s">
        <v>11619</v>
      </c>
      <c r="K492" s="24" t="s">
        <v>12091</v>
      </c>
      <c r="L492" s="24" t="s">
        <v>11536</v>
      </c>
      <c r="M492" s="24" t="s">
        <v>11739</v>
      </c>
      <c r="N492" s="155" t="s">
        <v>544</v>
      </c>
      <c r="O492" s="24" t="s">
        <v>12114</v>
      </c>
      <c r="P492" s="155" t="s">
        <v>539</v>
      </c>
      <c r="Q492" t="s">
        <v>12093</v>
      </c>
      <c r="R492"/>
    </row>
    <row r="493" spans="2:18">
      <c r="B493" s="144" t="b">
        <v>0</v>
      </c>
      <c r="C493" s="24" t="s">
        <v>12115</v>
      </c>
      <c r="D493" s="24" t="s">
        <v>12090</v>
      </c>
      <c r="E493" s="24" t="s">
        <v>4383</v>
      </c>
      <c r="F493" s="25">
        <v>4</v>
      </c>
      <c r="G493" s="24" t="s">
        <v>11747</v>
      </c>
      <c r="H493" s="24" t="s">
        <v>3956</v>
      </c>
      <c r="I493" s="24" t="s">
        <v>4656</v>
      </c>
      <c r="J493" s="24" t="s">
        <v>11619</v>
      </c>
      <c r="K493" s="24" t="s">
        <v>12091</v>
      </c>
      <c r="L493" s="24" t="s">
        <v>11536</v>
      </c>
      <c r="M493" s="24" t="s">
        <v>11739</v>
      </c>
      <c r="N493" s="155" t="s">
        <v>544</v>
      </c>
      <c r="O493" s="24" t="s">
        <v>12116</v>
      </c>
      <c r="P493" s="155" t="s">
        <v>539</v>
      </c>
      <c r="Q493" t="s">
        <v>12093</v>
      </c>
      <c r="R493"/>
    </row>
    <row r="494" spans="2:18">
      <c r="B494" s="144" t="b">
        <v>0</v>
      </c>
      <c r="C494" s="24" t="s">
        <v>12117</v>
      </c>
      <c r="D494" s="24" t="s">
        <v>12090</v>
      </c>
      <c r="E494" s="24" t="s">
        <v>4402</v>
      </c>
      <c r="F494" s="25">
        <v>4</v>
      </c>
      <c r="G494" s="24" t="s">
        <v>11747</v>
      </c>
      <c r="H494" s="24" t="s">
        <v>3956</v>
      </c>
      <c r="I494" s="24" t="s">
        <v>4656</v>
      </c>
      <c r="J494" s="24" t="s">
        <v>11619</v>
      </c>
      <c r="K494" s="24" t="s">
        <v>12091</v>
      </c>
      <c r="L494" s="24" t="s">
        <v>11536</v>
      </c>
      <c r="M494" s="24" t="s">
        <v>11739</v>
      </c>
      <c r="N494" s="155" t="s">
        <v>544</v>
      </c>
      <c r="O494" s="24" t="s">
        <v>12118</v>
      </c>
      <c r="P494" s="155" t="s">
        <v>539</v>
      </c>
      <c r="Q494" t="s">
        <v>12093</v>
      </c>
      <c r="R494"/>
    </row>
    <row r="495" spans="2:18">
      <c r="B495" s="144" t="b">
        <v>0</v>
      </c>
      <c r="C495" s="24" t="s">
        <v>12119</v>
      </c>
      <c r="D495" s="24" t="s">
        <v>12090</v>
      </c>
      <c r="E495" s="24" t="s">
        <v>4435</v>
      </c>
      <c r="F495" s="25">
        <v>4</v>
      </c>
      <c r="G495" s="24" t="s">
        <v>11747</v>
      </c>
      <c r="H495" s="24" t="s">
        <v>3956</v>
      </c>
      <c r="I495" s="24" t="s">
        <v>4656</v>
      </c>
      <c r="J495" s="24" t="s">
        <v>11619</v>
      </c>
      <c r="K495" s="24" t="s">
        <v>12091</v>
      </c>
      <c r="L495" s="24" t="s">
        <v>11536</v>
      </c>
      <c r="M495" s="24" t="s">
        <v>11739</v>
      </c>
      <c r="N495" s="155" t="s">
        <v>544</v>
      </c>
      <c r="O495" s="24" t="s">
        <v>12120</v>
      </c>
      <c r="P495" s="155" t="s">
        <v>539</v>
      </c>
      <c r="Q495" t="s">
        <v>12093</v>
      </c>
      <c r="R495"/>
    </row>
    <row r="496" spans="2:18">
      <c r="B496" s="144" t="b">
        <v>0</v>
      </c>
      <c r="C496" s="24" t="s">
        <v>12121</v>
      </c>
      <c r="D496" s="24" t="s">
        <v>12090</v>
      </c>
      <c r="E496" s="24" t="s">
        <v>4454</v>
      </c>
      <c r="F496" s="25">
        <v>4</v>
      </c>
      <c r="G496" s="24" t="s">
        <v>11747</v>
      </c>
      <c r="H496" s="24" t="s">
        <v>3956</v>
      </c>
      <c r="I496" s="24" t="s">
        <v>4656</v>
      </c>
      <c r="J496" s="24" t="s">
        <v>11619</v>
      </c>
      <c r="K496" s="24" t="s">
        <v>12091</v>
      </c>
      <c r="L496" s="24" t="s">
        <v>11536</v>
      </c>
      <c r="M496" s="24" t="s">
        <v>11739</v>
      </c>
      <c r="N496" s="155" t="s">
        <v>544</v>
      </c>
      <c r="O496" s="24" t="s">
        <v>12122</v>
      </c>
      <c r="P496" s="155" t="s">
        <v>539</v>
      </c>
      <c r="Q496" t="s">
        <v>12093</v>
      </c>
      <c r="R496"/>
    </row>
    <row r="497" spans="2:19">
      <c r="B497" s="144" t="b">
        <v>0</v>
      </c>
      <c r="C497" s="24" t="s">
        <v>12123</v>
      </c>
      <c r="D497" s="24" t="s">
        <v>12090</v>
      </c>
      <c r="E497" s="24" t="s">
        <v>4185</v>
      </c>
      <c r="F497" s="25">
        <v>4</v>
      </c>
      <c r="G497" s="24" t="s">
        <v>11738</v>
      </c>
      <c r="H497" s="24" t="s">
        <v>3956</v>
      </c>
      <c r="I497" s="24" t="s">
        <v>4656</v>
      </c>
      <c r="J497" s="24" t="s">
        <v>11619</v>
      </c>
      <c r="K497" s="24" t="s">
        <v>12091</v>
      </c>
      <c r="L497" s="24" t="s">
        <v>12124</v>
      </c>
      <c r="M497" s="24" t="s">
        <v>11739</v>
      </c>
      <c r="N497" s="155" t="s">
        <v>544</v>
      </c>
      <c r="O497" s="24" t="s">
        <v>12125</v>
      </c>
      <c r="P497" s="155" t="s">
        <v>11751</v>
      </c>
      <c r="Q497" t="s">
        <v>12093</v>
      </c>
      <c r="R497"/>
    </row>
    <row r="498" spans="2:19">
      <c r="B498" s="144" t="b">
        <v>0</v>
      </c>
      <c r="C498" s="24" t="s">
        <v>12126</v>
      </c>
      <c r="D498" s="24" t="s">
        <v>12090</v>
      </c>
      <c r="E498" s="24" t="s">
        <v>4291</v>
      </c>
      <c r="F498" s="25">
        <v>4</v>
      </c>
      <c r="G498" s="24" t="s">
        <v>11738</v>
      </c>
      <c r="H498" s="24" t="s">
        <v>3956</v>
      </c>
      <c r="I498" s="24" t="s">
        <v>4656</v>
      </c>
      <c r="J498" s="24" t="s">
        <v>11619</v>
      </c>
      <c r="K498" s="24" t="s">
        <v>12091</v>
      </c>
      <c r="L498" s="24" t="s">
        <v>12124</v>
      </c>
      <c r="M498" s="24" t="s">
        <v>11739</v>
      </c>
      <c r="N498" s="155" t="s">
        <v>544</v>
      </c>
      <c r="O498" s="24" t="s">
        <v>12127</v>
      </c>
      <c r="P498" s="155" t="s">
        <v>11751</v>
      </c>
      <c r="Q498" t="s">
        <v>12093</v>
      </c>
      <c r="R498"/>
    </row>
    <row r="499" spans="2:19">
      <c r="B499" s="144" t="b">
        <v>0</v>
      </c>
      <c r="C499" s="24" t="s">
        <v>12128</v>
      </c>
      <c r="D499" s="24" t="s">
        <v>12090</v>
      </c>
      <c r="E499" s="24" t="s">
        <v>4316</v>
      </c>
      <c r="F499" s="25">
        <v>4</v>
      </c>
      <c r="G499" s="24" t="s">
        <v>11738</v>
      </c>
      <c r="H499" s="24" t="s">
        <v>3956</v>
      </c>
      <c r="I499" s="24" t="s">
        <v>4656</v>
      </c>
      <c r="J499" s="24" t="s">
        <v>11619</v>
      </c>
      <c r="K499" s="24" t="s">
        <v>12091</v>
      </c>
      <c r="L499" s="24" t="s">
        <v>12124</v>
      </c>
      <c r="M499" s="24" t="s">
        <v>11739</v>
      </c>
      <c r="N499" s="155" t="s">
        <v>544</v>
      </c>
      <c r="O499" s="24" t="s">
        <v>12129</v>
      </c>
      <c r="P499" s="155" t="s">
        <v>11751</v>
      </c>
      <c r="Q499" t="s">
        <v>12093</v>
      </c>
      <c r="R499"/>
    </row>
    <row r="500" spans="2:19">
      <c r="B500" s="144" t="b">
        <v>0</v>
      </c>
      <c r="C500" s="24" t="s">
        <v>12130</v>
      </c>
      <c r="D500" s="24" t="s">
        <v>12090</v>
      </c>
      <c r="E500" s="24" t="s">
        <v>4341</v>
      </c>
      <c r="F500" s="25">
        <v>4</v>
      </c>
      <c r="G500" s="24" t="s">
        <v>11738</v>
      </c>
      <c r="H500" s="24" t="s">
        <v>3956</v>
      </c>
      <c r="I500" s="24" t="s">
        <v>4656</v>
      </c>
      <c r="J500" s="24" t="s">
        <v>11619</v>
      </c>
      <c r="K500" s="24" t="s">
        <v>12091</v>
      </c>
      <c r="L500" s="24" t="s">
        <v>12124</v>
      </c>
      <c r="M500" s="24" t="s">
        <v>11739</v>
      </c>
      <c r="N500" s="155" t="s">
        <v>544</v>
      </c>
      <c r="O500" s="24" t="s">
        <v>12131</v>
      </c>
      <c r="P500" s="155" t="s">
        <v>11751</v>
      </c>
      <c r="Q500" t="s">
        <v>12093</v>
      </c>
      <c r="R500"/>
    </row>
    <row r="501" spans="2:19">
      <c r="B501" s="144" t="b">
        <v>0</v>
      </c>
      <c r="C501" s="24" t="s">
        <v>12132</v>
      </c>
      <c r="D501" s="24" t="s">
        <v>12090</v>
      </c>
      <c r="E501" s="24" t="s">
        <v>4383</v>
      </c>
      <c r="F501" s="25">
        <v>4</v>
      </c>
      <c r="G501" s="24" t="s">
        <v>11738</v>
      </c>
      <c r="H501" s="24" t="s">
        <v>3956</v>
      </c>
      <c r="I501" s="24" t="s">
        <v>4656</v>
      </c>
      <c r="J501" s="24" t="s">
        <v>11619</v>
      </c>
      <c r="K501" s="24" t="s">
        <v>12091</v>
      </c>
      <c r="L501" s="24" t="s">
        <v>12124</v>
      </c>
      <c r="M501" s="24" t="s">
        <v>11739</v>
      </c>
      <c r="N501" s="155" t="s">
        <v>544</v>
      </c>
      <c r="O501" s="24" t="s">
        <v>12133</v>
      </c>
      <c r="P501" s="155" t="s">
        <v>11751</v>
      </c>
      <c r="Q501" t="s">
        <v>12093</v>
      </c>
      <c r="R501"/>
    </row>
    <row r="502" spans="2:19">
      <c r="B502" s="144" t="b">
        <v>0</v>
      </c>
      <c r="C502" s="24" t="s">
        <v>12134</v>
      </c>
      <c r="D502" s="24" t="s">
        <v>12090</v>
      </c>
      <c r="E502" s="24" t="s">
        <v>4402</v>
      </c>
      <c r="F502" s="25">
        <v>4</v>
      </c>
      <c r="G502" s="24" t="s">
        <v>11738</v>
      </c>
      <c r="H502" s="24" t="s">
        <v>3956</v>
      </c>
      <c r="I502" s="24" t="s">
        <v>4656</v>
      </c>
      <c r="J502" s="24" t="s">
        <v>11619</v>
      </c>
      <c r="K502" s="24" t="s">
        <v>12091</v>
      </c>
      <c r="L502" s="24" t="s">
        <v>12124</v>
      </c>
      <c r="M502" s="24" t="s">
        <v>11739</v>
      </c>
      <c r="N502" s="155" t="s">
        <v>544</v>
      </c>
      <c r="O502" s="24" t="s">
        <v>12135</v>
      </c>
      <c r="P502" s="155" t="s">
        <v>11751</v>
      </c>
      <c r="Q502" t="s">
        <v>12093</v>
      </c>
      <c r="R502"/>
    </row>
    <row r="503" spans="2:19">
      <c r="B503" s="144" t="b">
        <v>0</v>
      </c>
      <c r="C503" s="24" t="s">
        <v>12136</v>
      </c>
      <c r="D503" s="24" t="s">
        <v>12090</v>
      </c>
      <c r="E503" s="24" t="s">
        <v>4435</v>
      </c>
      <c r="F503" s="25">
        <v>4</v>
      </c>
      <c r="G503" s="24" t="s">
        <v>11738</v>
      </c>
      <c r="H503" s="24" t="s">
        <v>3956</v>
      </c>
      <c r="I503" s="24" t="s">
        <v>4656</v>
      </c>
      <c r="J503" s="24" t="s">
        <v>11619</v>
      </c>
      <c r="K503" s="24" t="s">
        <v>12091</v>
      </c>
      <c r="L503" s="24" t="s">
        <v>12124</v>
      </c>
      <c r="M503" s="24" t="s">
        <v>11739</v>
      </c>
      <c r="N503" s="155" t="s">
        <v>544</v>
      </c>
      <c r="O503" s="24" t="s">
        <v>12137</v>
      </c>
      <c r="P503" s="155" t="s">
        <v>11751</v>
      </c>
      <c r="Q503" t="s">
        <v>12093</v>
      </c>
      <c r="R503"/>
    </row>
    <row r="504" spans="2:19">
      <c r="B504" s="144" t="b">
        <v>0</v>
      </c>
      <c r="C504" s="24" t="s">
        <v>12138</v>
      </c>
      <c r="D504" s="24" t="s">
        <v>12090</v>
      </c>
      <c r="E504" s="24" t="s">
        <v>4454</v>
      </c>
      <c r="F504" s="25">
        <v>4</v>
      </c>
      <c r="G504" s="24" t="s">
        <v>11738</v>
      </c>
      <c r="H504" s="24" t="s">
        <v>3956</v>
      </c>
      <c r="I504" s="24" t="s">
        <v>4656</v>
      </c>
      <c r="J504" s="24" t="s">
        <v>11619</v>
      </c>
      <c r="K504" s="24" t="s">
        <v>12091</v>
      </c>
      <c r="L504" s="24" t="s">
        <v>12124</v>
      </c>
      <c r="M504" s="24" t="s">
        <v>11739</v>
      </c>
      <c r="N504" s="155" t="s">
        <v>544</v>
      </c>
      <c r="O504" s="24" t="s">
        <v>12139</v>
      </c>
      <c r="P504" s="155" t="s">
        <v>11751</v>
      </c>
      <c r="Q504" t="s">
        <v>12093</v>
      </c>
      <c r="R504"/>
    </row>
    <row r="505" spans="2:19">
      <c r="B505" s="144" t="b">
        <v>0</v>
      </c>
      <c r="C505" s="24" t="s">
        <v>12140</v>
      </c>
      <c r="D505" s="24" t="s">
        <v>12090</v>
      </c>
      <c r="E505" s="24" t="s">
        <v>4185</v>
      </c>
      <c r="F505" s="25">
        <v>4</v>
      </c>
      <c r="G505" s="24" t="s">
        <v>11747</v>
      </c>
      <c r="H505" s="24" t="s">
        <v>3956</v>
      </c>
      <c r="I505" s="24" t="s">
        <v>4656</v>
      </c>
      <c r="J505" s="24" t="s">
        <v>11619</v>
      </c>
      <c r="K505" s="24" t="s">
        <v>12091</v>
      </c>
      <c r="L505" s="24" t="s">
        <v>12124</v>
      </c>
      <c r="M505" s="24" t="s">
        <v>11739</v>
      </c>
      <c r="N505" s="155" t="s">
        <v>544</v>
      </c>
      <c r="O505" s="24" t="s">
        <v>12141</v>
      </c>
      <c r="P505" s="155" t="s">
        <v>11751</v>
      </c>
      <c r="Q505" t="s">
        <v>12093</v>
      </c>
      <c r="R505"/>
    </row>
    <row r="506" spans="2:19">
      <c r="B506" s="144" t="b">
        <v>0</v>
      </c>
      <c r="C506" s="24" t="s">
        <v>12142</v>
      </c>
      <c r="D506" s="24" t="s">
        <v>12090</v>
      </c>
      <c r="E506" s="24" t="s">
        <v>4291</v>
      </c>
      <c r="F506" s="25">
        <v>4</v>
      </c>
      <c r="G506" s="24" t="s">
        <v>11747</v>
      </c>
      <c r="H506" s="24" t="s">
        <v>3956</v>
      </c>
      <c r="I506" s="24" t="s">
        <v>4656</v>
      </c>
      <c r="J506" s="24" t="s">
        <v>11619</v>
      </c>
      <c r="K506" s="24" t="s">
        <v>12091</v>
      </c>
      <c r="L506" s="24" t="s">
        <v>12124</v>
      </c>
      <c r="M506" s="24" t="s">
        <v>11739</v>
      </c>
      <c r="N506" s="155" t="s">
        <v>544</v>
      </c>
      <c r="O506" s="24" t="s">
        <v>12143</v>
      </c>
      <c r="P506" s="155" t="s">
        <v>11751</v>
      </c>
      <c r="Q506" t="s">
        <v>12093</v>
      </c>
      <c r="R506"/>
    </row>
    <row r="507" spans="2:19">
      <c r="B507" s="144" t="b">
        <v>0</v>
      </c>
      <c r="C507" s="24" t="s">
        <v>12144</v>
      </c>
      <c r="D507" s="24" t="s">
        <v>12090</v>
      </c>
      <c r="E507" s="24" t="s">
        <v>4316</v>
      </c>
      <c r="F507" s="25">
        <v>4</v>
      </c>
      <c r="G507" s="24" t="s">
        <v>11747</v>
      </c>
      <c r="H507" s="24" t="s">
        <v>3956</v>
      </c>
      <c r="I507" s="24" t="s">
        <v>4656</v>
      </c>
      <c r="J507" s="24" t="s">
        <v>11619</v>
      </c>
      <c r="K507" s="24" t="s">
        <v>12091</v>
      </c>
      <c r="L507" s="24" t="s">
        <v>12124</v>
      </c>
      <c r="M507" s="24" t="s">
        <v>11739</v>
      </c>
      <c r="N507" s="155" t="s">
        <v>544</v>
      </c>
      <c r="O507" s="24" t="s">
        <v>12145</v>
      </c>
      <c r="P507" s="155" t="s">
        <v>11751</v>
      </c>
      <c r="Q507" t="s">
        <v>12093</v>
      </c>
      <c r="R507"/>
    </row>
    <row r="508" spans="2:19">
      <c r="B508" s="144" t="b">
        <v>0</v>
      </c>
      <c r="C508" s="24" t="s">
        <v>12146</v>
      </c>
      <c r="D508" s="24" t="s">
        <v>12090</v>
      </c>
      <c r="E508" s="24" t="s">
        <v>4341</v>
      </c>
      <c r="F508" s="25">
        <v>4</v>
      </c>
      <c r="G508" s="24" t="s">
        <v>11747</v>
      </c>
      <c r="H508" s="24" t="s">
        <v>3956</v>
      </c>
      <c r="I508" s="24" t="s">
        <v>4656</v>
      </c>
      <c r="J508" s="24" t="s">
        <v>11619</v>
      </c>
      <c r="K508" s="24" t="s">
        <v>12091</v>
      </c>
      <c r="L508" s="24" t="s">
        <v>12124</v>
      </c>
      <c r="M508" s="24" t="s">
        <v>11739</v>
      </c>
      <c r="N508" s="155" t="s">
        <v>544</v>
      </c>
      <c r="O508" s="24" t="s">
        <v>12147</v>
      </c>
      <c r="P508" s="155" t="s">
        <v>11751</v>
      </c>
      <c r="Q508" t="s">
        <v>12093</v>
      </c>
      <c r="R508"/>
    </row>
    <row r="509" spans="2:19">
      <c r="B509" s="144" t="b">
        <v>0</v>
      </c>
      <c r="C509" s="24" t="s">
        <v>12148</v>
      </c>
      <c r="D509" s="24" t="s">
        <v>12090</v>
      </c>
      <c r="E509" s="24" t="s">
        <v>4383</v>
      </c>
      <c r="F509" s="25">
        <v>4</v>
      </c>
      <c r="G509" s="24" t="s">
        <v>11747</v>
      </c>
      <c r="H509" s="24" t="s">
        <v>3956</v>
      </c>
      <c r="I509" s="24" t="s">
        <v>4656</v>
      </c>
      <c r="J509" s="24" t="s">
        <v>11619</v>
      </c>
      <c r="K509" s="24" t="s">
        <v>12091</v>
      </c>
      <c r="L509" s="24" t="s">
        <v>12124</v>
      </c>
      <c r="M509" s="24" t="s">
        <v>11739</v>
      </c>
      <c r="N509" s="155" t="s">
        <v>544</v>
      </c>
      <c r="O509" s="24" t="s">
        <v>12149</v>
      </c>
      <c r="P509" s="155" t="s">
        <v>11751</v>
      </c>
      <c r="Q509" t="s">
        <v>12093</v>
      </c>
      <c r="R509"/>
      <c r="S509"/>
    </row>
    <row r="510" spans="2:19">
      <c r="B510" s="144" t="b">
        <v>0</v>
      </c>
      <c r="C510" s="24" t="s">
        <v>12150</v>
      </c>
      <c r="D510" s="24" t="s">
        <v>12090</v>
      </c>
      <c r="E510" s="24" t="s">
        <v>4402</v>
      </c>
      <c r="F510" s="25">
        <v>4</v>
      </c>
      <c r="G510" s="24" t="s">
        <v>11747</v>
      </c>
      <c r="H510" s="24" t="s">
        <v>3956</v>
      </c>
      <c r="I510" s="24" t="s">
        <v>4656</v>
      </c>
      <c r="J510" s="24" t="s">
        <v>11619</v>
      </c>
      <c r="K510" s="24" t="s">
        <v>12091</v>
      </c>
      <c r="L510" s="24" t="s">
        <v>12124</v>
      </c>
      <c r="M510" s="24" t="s">
        <v>11739</v>
      </c>
      <c r="N510" s="155" t="s">
        <v>544</v>
      </c>
      <c r="O510" s="24" t="s">
        <v>12151</v>
      </c>
      <c r="P510" s="155" t="s">
        <v>11751</v>
      </c>
      <c r="Q510" t="s">
        <v>12093</v>
      </c>
      <c r="R510"/>
    </row>
    <row r="511" spans="2:19">
      <c r="B511" s="144" t="b">
        <v>0</v>
      </c>
      <c r="C511" s="24" t="s">
        <v>12152</v>
      </c>
      <c r="D511" s="24" t="s">
        <v>12090</v>
      </c>
      <c r="E511" s="24" t="s">
        <v>4435</v>
      </c>
      <c r="F511" s="25">
        <v>4</v>
      </c>
      <c r="G511" s="24" t="s">
        <v>11747</v>
      </c>
      <c r="H511" s="24" t="s">
        <v>3956</v>
      </c>
      <c r="I511" s="24" t="s">
        <v>4656</v>
      </c>
      <c r="J511" s="24" t="s">
        <v>11619</v>
      </c>
      <c r="K511" s="24" t="s">
        <v>12091</v>
      </c>
      <c r="L511" s="24" t="s">
        <v>12124</v>
      </c>
      <c r="M511" s="24" t="s">
        <v>11739</v>
      </c>
      <c r="N511" s="155" t="s">
        <v>544</v>
      </c>
      <c r="O511" s="24" t="s">
        <v>12153</v>
      </c>
      <c r="P511" s="155" t="s">
        <v>11751</v>
      </c>
      <c r="Q511" t="s">
        <v>12093</v>
      </c>
      <c r="R511"/>
    </row>
    <row r="512" spans="2:19">
      <c r="B512" s="144" t="b">
        <v>0</v>
      </c>
      <c r="C512" s="24" t="s">
        <v>12154</v>
      </c>
      <c r="D512" s="24" t="s">
        <v>12090</v>
      </c>
      <c r="E512" s="24" t="s">
        <v>4454</v>
      </c>
      <c r="F512" s="25">
        <v>4</v>
      </c>
      <c r="G512" s="24" t="s">
        <v>11747</v>
      </c>
      <c r="H512" s="24" t="s">
        <v>3956</v>
      </c>
      <c r="I512" s="24" t="s">
        <v>4656</v>
      </c>
      <c r="J512" s="24" t="s">
        <v>11619</v>
      </c>
      <c r="K512" s="24" t="s">
        <v>12091</v>
      </c>
      <c r="L512" s="24" t="s">
        <v>12124</v>
      </c>
      <c r="M512" s="24" t="s">
        <v>11739</v>
      </c>
      <c r="N512" s="155" t="s">
        <v>544</v>
      </c>
      <c r="O512" s="24" t="s">
        <v>12155</v>
      </c>
      <c r="P512" s="155" t="s">
        <v>11751</v>
      </c>
      <c r="Q512" t="s">
        <v>12093</v>
      </c>
      <c r="R512"/>
    </row>
    <row r="513" spans="2:18">
      <c r="B513" s="144" t="b">
        <v>0</v>
      </c>
      <c r="C513" s="24" t="s">
        <v>12156</v>
      </c>
      <c r="D513" s="24" t="s">
        <v>12090</v>
      </c>
      <c r="E513" s="24" t="s">
        <v>4185</v>
      </c>
      <c r="F513" s="25">
        <v>4</v>
      </c>
      <c r="G513" s="24" t="s">
        <v>11738</v>
      </c>
      <c r="H513" s="24" t="s">
        <v>3956</v>
      </c>
      <c r="I513" s="24" t="s">
        <v>4656</v>
      </c>
      <c r="J513" s="24" t="s">
        <v>11619</v>
      </c>
      <c r="K513" s="24" t="s">
        <v>12091</v>
      </c>
      <c r="L513" s="24" t="s">
        <v>11578</v>
      </c>
      <c r="M513" s="24" t="s">
        <v>11739</v>
      </c>
      <c r="N513" s="155" t="s">
        <v>544</v>
      </c>
      <c r="O513" s="24" t="s">
        <v>12157</v>
      </c>
      <c r="P513" s="155" t="s">
        <v>11579</v>
      </c>
      <c r="Q513" t="s">
        <v>12093</v>
      </c>
      <c r="R513"/>
    </row>
    <row r="514" spans="2:18">
      <c r="B514" s="144" t="b">
        <v>0</v>
      </c>
      <c r="C514" s="24" t="s">
        <v>12158</v>
      </c>
      <c r="D514" s="24" t="s">
        <v>12090</v>
      </c>
      <c r="E514" s="24" t="s">
        <v>4291</v>
      </c>
      <c r="F514" s="25">
        <v>4</v>
      </c>
      <c r="G514" s="24" t="s">
        <v>11738</v>
      </c>
      <c r="H514" s="24" t="s">
        <v>3956</v>
      </c>
      <c r="I514" s="24" t="s">
        <v>4656</v>
      </c>
      <c r="J514" s="24" t="s">
        <v>11619</v>
      </c>
      <c r="K514" s="24" t="s">
        <v>12091</v>
      </c>
      <c r="L514" s="24" t="s">
        <v>11578</v>
      </c>
      <c r="M514" s="24" t="s">
        <v>11739</v>
      </c>
      <c r="N514" s="155" t="s">
        <v>544</v>
      </c>
      <c r="O514" s="24" t="s">
        <v>12159</v>
      </c>
      <c r="P514" s="155" t="s">
        <v>11579</v>
      </c>
      <c r="Q514" t="s">
        <v>12093</v>
      </c>
      <c r="R514"/>
    </row>
    <row r="515" spans="2:18">
      <c r="B515" s="144" t="b">
        <v>0</v>
      </c>
      <c r="C515" s="24" t="s">
        <v>12160</v>
      </c>
      <c r="D515" s="24" t="s">
        <v>12090</v>
      </c>
      <c r="E515" s="24" t="s">
        <v>4316</v>
      </c>
      <c r="F515" s="25">
        <v>4</v>
      </c>
      <c r="G515" s="24" t="s">
        <v>11738</v>
      </c>
      <c r="H515" s="24" t="s">
        <v>3956</v>
      </c>
      <c r="I515" s="24" t="s">
        <v>4656</v>
      </c>
      <c r="J515" s="24" t="s">
        <v>11619</v>
      </c>
      <c r="K515" s="24" t="s">
        <v>12091</v>
      </c>
      <c r="L515" s="24" t="s">
        <v>11578</v>
      </c>
      <c r="M515" s="24" t="s">
        <v>11739</v>
      </c>
      <c r="N515" s="155" t="s">
        <v>544</v>
      </c>
      <c r="O515" s="24" t="s">
        <v>12161</v>
      </c>
      <c r="P515" s="155" t="s">
        <v>11579</v>
      </c>
      <c r="Q515" t="s">
        <v>12093</v>
      </c>
      <c r="R515"/>
    </row>
    <row r="516" spans="2:18">
      <c r="B516" s="144" t="b">
        <v>0</v>
      </c>
      <c r="C516" s="24" t="s">
        <v>12162</v>
      </c>
      <c r="D516" s="24" t="s">
        <v>12090</v>
      </c>
      <c r="E516" s="24" t="s">
        <v>4341</v>
      </c>
      <c r="F516" s="25">
        <v>4</v>
      </c>
      <c r="G516" s="24" t="s">
        <v>11738</v>
      </c>
      <c r="H516" s="24" t="s">
        <v>3956</v>
      </c>
      <c r="I516" s="24" t="s">
        <v>4656</v>
      </c>
      <c r="J516" s="24" t="s">
        <v>11619</v>
      </c>
      <c r="K516" s="24" t="s">
        <v>12091</v>
      </c>
      <c r="L516" s="24" t="s">
        <v>11578</v>
      </c>
      <c r="M516" s="24" t="s">
        <v>11739</v>
      </c>
      <c r="N516" s="155" t="s">
        <v>544</v>
      </c>
      <c r="O516" s="24" t="s">
        <v>12163</v>
      </c>
      <c r="P516" s="155" t="s">
        <v>11579</v>
      </c>
      <c r="Q516" t="s">
        <v>12093</v>
      </c>
      <c r="R516"/>
    </row>
    <row r="517" spans="2:18">
      <c r="B517" s="144" t="b">
        <v>0</v>
      </c>
      <c r="C517" s="24" t="s">
        <v>12164</v>
      </c>
      <c r="D517" s="24" t="s">
        <v>12090</v>
      </c>
      <c r="E517" s="24" t="s">
        <v>4383</v>
      </c>
      <c r="F517" s="25">
        <v>4</v>
      </c>
      <c r="G517" s="24" t="s">
        <v>11738</v>
      </c>
      <c r="H517" s="24" t="s">
        <v>3956</v>
      </c>
      <c r="I517" s="24" t="s">
        <v>4656</v>
      </c>
      <c r="J517" s="24" t="s">
        <v>11619</v>
      </c>
      <c r="K517" s="24" t="s">
        <v>12091</v>
      </c>
      <c r="L517" s="24" t="s">
        <v>11578</v>
      </c>
      <c r="M517" s="24" t="s">
        <v>11739</v>
      </c>
      <c r="N517" s="155" t="s">
        <v>544</v>
      </c>
      <c r="O517" s="24" t="s">
        <v>12165</v>
      </c>
      <c r="P517" s="155" t="s">
        <v>11579</v>
      </c>
      <c r="Q517" t="s">
        <v>12093</v>
      </c>
      <c r="R517"/>
    </row>
    <row r="518" spans="2:18">
      <c r="B518" s="144" t="b">
        <v>0</v>
      </c>
      <c r="C518" s="24" t="s">
        <v>12166</v>
      </c>
      <c r="D518" s="24" t="s">
        <v>12090</v>
      </c>
      <c r="E518" s="24" t="s">
        <v>4402</v>
      </c>
      <c r="F518" s="25">
        <v>4</v>
      </c>
      <c r="G518" s="24" t="s">
        <v>11738</v>
      </c>
      <c r="H518" s="24" t="s">
        <v>3956</v>
      </c>
      <c r="I518" s="24" t="s">
        <v>4656</v>
      </c>
      <c r="J518" s="24" t="s">
        <v>11619</v>
      </c>
      <c r="K518" s="24" t="s">
        <v>12091</v>
      </c>
      <c r="L518" s="24" t="s">
        <v>11578</v>
      </c>
      <c r="M518" s="24" t="s">
        <v>11739</v>
      </c>
      <c r="N518" s="155" t="s">
        <v>544</v>
      </c>
      <c r="O518" s="24" t="s">
        <v>12167</v>
      </c>
      <c r="P518" s="155" t="s">
        <v>11579</v>
      </c>
      <c r="Q518" t="s">
        <v>12093</v>
      </c>
      <c r="R518"/>
    </row>
    <row r="519" spans="2:18">
      <c r="B519" s="144" t="b">
        <v>0</v>
      </c>
      <c r="C519" s="24" t="s">
        <v>12168</v>
      </c>
      <c r="D519" s="24" t="s">
        <v>12090</v>
      </c>
      <c r="E519" s="24" t="s">
        <v>4435</v>
      </c>
      <c r="F519" s="25">
        <v>4</v>
      </c>
      <c r="G519" s="24" t="s">
        <v>11738</v>
      </c>
      <c r="H519" s="24" t="s">
        <v>3956</v>
      </c>
      <c r="I519" s="24" t="s">
        <v>4656</v>
      </c>
      <c r="J519" s="24" t="s">
        <v>11619</v>
      </c>
      <c r="K519" s="24" t="s">
        <v>12091</v>
      </c>
      <c r="L519" s="24" t="s">
        <v>11578</v>
      </c>
      <c r="M519" s="24" t="s">
        <v>11739</v>
      </c>
      <c r="N519" s="155" t="s">
        <v>544</v>
      </c>
      <c r="O519" s="24" t="s">
        <v>12169</v>
      </c>
      <c r="P519" s="155" t="s">
        <v>11579</v>
      </c>
      <c r="Q519" t="s">
        <v>12093</v>
      </c>
      <c r="R519"/>
    </row>
    <row r="520" spans="2:18">
      <c r="B520" s="144" t="b">
        <v>0</v>
      </c>
      <c r="C520" s="24" t="s">
        <v>12170</v>
      </c>
      <c r="D520" s="24" t="s">
        <v>12090</v>
      </c>
      <c r="E520" s="24" t="s">
        <v>4454</v>
      </c>
      <c r="F520" s="25">
        <v>4</v>
      </c>
      <c r="G520" s="24" t="s">
        <v>11738</v>
      </c>
      <c r="H520" s="24" t="s">
        <v>3956</v>
      </c>
      <c r="I520" s="24" t="s">
        <v>4656</v>
      </c>
      <c r="J520" s="24" t="s">
        <v>11619</v>
      </c>
      <c r="K520" s="24" t="s">
        <v>12091</v>
      </c>
      <c r="L520" s="24" t="s">
        <v>11578</v>
      </c>
      <c r="M520" s="24" t="s">
        <v>11739</v>
      </c>
      <c r="N520" s="155" t="s">
        <v>544</v>
      </c>
      <c r="O520" s="24" t="s">
        <v>12171</v>
      </c>
      <c r="P520" s="155" t="s">
        <v>11579</v>
      </c>
      <c r="Q520" t="s">
        <v>12093</v>
      </c>
      <c r="R520"/>
    </row>
    <row r="521" spans="2:18">
      <c r="B521" s="144" t="b">
        <v>0</v>
      </c>
      <c r="C521" s="24" t="s">
        <v>12172</v>
      </c>
      <c r="D521" s="24" t="s">
        <v>12090</v>
      </c>
      <c r="E521" s="24" t="s">
        <v>4185</v>
      </c>
      <c r="F521" s="25">
        <v>4</v>
      </c>
      <c r="G521" s="24" t="s">
        <v>11747</v>
      </c>
      <c r="H521" s="24" t="s">
        <v>3956</v>
      </c>
      <c r="I521" s="24" t="s">
        <v>4656</v>
      </c>
      <c r="J521" s="24" t="s">
        <v>11619</v>
      </c>
      <c r="K521" s="24" t="s">
        <v>12091</v>
      </c>
      <c r="L521" s="24" t="s">
        <v>11578</v>
      </c>
      <c r="M521" s="24" t="s">
        <v>11739</v>
      </c>
      <c r="N521" s="155" t="s">
        <v>544</v>
      </c>
      <c r="O521" s="24" t="s">
        <v>12173</v>
      </c>
      <c r="P521" s="155" t="s">
        <v>11579</v>
      </c>
      <c r="Q521" t="s">
        <v>12093</v>
      </c>
      <c r="R521"/>
    </row>
    <row r="522" spans="2:18">
      <c r="B522" s="144" t="b">
        <v>0</v>
      </c>
      <c r="C522" s="24" t="s">
        <v>12174</v>
      </c>
      <c r="D522" s="24" t="s">
        <v>12090</v>
      </c>
      <c r="E522" s="24" t="s">
        <v>4291</v>
      </c>
      <c r="F522" s="25">
        <v>4</v>
      </c>
      <c r="G522" s="24" t="s">
        <v>11747</v>
      </c>
      <c r="H522" s="24" t="s">
        <v>3956</v>
      </c>
      <c r="I522" s="24" t="s">
        <v>4656</v>
      </c>
      <c r="J522" s="24" t="s">
        <v>11619</v>
      </c>
      <c r="K522" s="24" t="s">
        <v>12091</v>
      </c>
      <c r="L522" s="24" t="s">
        <v>11578</v>
      </c>
      <c r="M522" s="24" t="s">
        <v>11739</v>
      </c>
      <c r="N522" s="155" t="s">
        <v>544</v>
      </c>
      <c r="O522" s="24" t="s">
        <v>12175</v>
      </c>
      <c r="P522" s="155" t="s">
        <v>11579</v>
      </c>
      <c r="Q522" t="s">
        <v>12093</v>
      </c>
      <c r="R522"/>
    </row>
    <row r="523" spans="2:18">
      <c r="B523" s="144" t="b">
        <v>0</v>
      </c>
      <c r="C523" s="24" t="s">
        <v>12176</v>
      </c>
      <c r="D523" s="24" t="s">
        <v>12090</v>
      </c>
      <c r="E523" s="24" t="s">
        <v>4316</v>
      </c>
      <c r="F523" s="25">
        <v>4</v>
      </c>
      <c r="G523" s="24" t="s">
        <v>11747</v>
      </c>
      <c r="H523" s="24" t="s">
        <v>3956</v>
      </c>
      <c r="I523" s="24" t="s">
        <v>4656</v>
      </c>
      <c r="J523" s="24" t="s">
        <v>11619</v>
      </c>
      <c r="K523" s="24" t="s">
        <v>12091</v>
      </c>
      <c r="L523" s="24" t="s">
        <v>11578</v>
      </c>
      <c r="M523" s="24" t="s">
        <v>11739</v>
      </c>
      <c r="N523" s="155" t="s">
        <v>544</v>
      </c>
      <c r="O523" s="24" t="s">
        <v>12177</v>
      </c>
      <c r="P523" s="155" t="s">
        <v>11579</v>
      </c>
      <c r="Q523" t="s">
        <v>12093</v>
      </c>
      <c r="R523"/>
    </row>
    <row r="524" spans="2:18">
      <c r="B524" s="144" t="b">
        <v>0</v>
      </c>
      <c r="C524" s="24" t="s">
        <v>12178</v>
      </c>
      <c r="D524" s="24" t="s">
        <v>12090</v>
      </c>
      <c r="E524" s="24" t="s">
        <v>4341</v>
      </c>
      <c r="F524" s="25">
        <v>4</v>
      </c>
      <c r="G524" s="24" t="s">
        <v>11747</v>
      </c>
      <c r="H524" s="24" t="s">
        <v>3956</v>
      </c>
      <c r="I524" s="24" t="s">
        <v>4656</v>
      </c>
      <c r="J524" s="24" t="s">
        <v>11619</v>
      </c>
      <c r="K524" s="24" t="s">
        <v>12091</v>
      </c>
      <c r="L524" s="24" t="s">
        <v>11578</v>
      </c>
      <c r="M524" s="24" t="s">
        <v>11739</v>
      </c>
      <c r="N524" s="155" t="s">
        <v>544</v>
      </c>
      <c r="O524" s="24" t="s">
        <v>12179</v>
      </c>
      <c r="P524" s="155" t="s">
        <v>11579</v>
      </c>
      <c r="Q524" t="s">
        <v>12093</v>
      </c>
      <c r="R524"/>
    </row>
    <row r="525" spans="2:18">
      <c r="B525" s="144" t="b">
        <v>0</v>
      </c>
      <c r="C525" s="24" t="s">
        <v>12180</v>
      </c>
      <c r="D525" s="24" t="s">
        <v>12090</v>
      </c>
      <c r="E525" s="24" t="s">
        <v>4383</v>
      </c>
      <c r="F525" s="25">
        <v>4</v>
      </c>
      <c r="G525" s="24" t="s">
        <v>11747</v>
      </c>
      <c r="H525" s="24" t="s">
        <v>3956</v>
      </c>
      <c r="I525" s="24" t="s">
        <v>4656</v>
      </c>
      <c r="J525" s="24" t="s">
        <v>11619</v>
      </c>
      <c r="K525" s="24" t="s">
        <v>12091</v>
      </c>
      <c r="L525" s="24" t="s">
        <v>11578</v>
      </c>
      <c r="M525" s="24" t="s">
        <v>11739</v>
      </c>
      <c r="N525" s="155" t="s">
        <v>544</v>
      </c>
      <c r="O525" s="24" t="s">
        <v>12181</v>
      </c>
      <c r="P525" s="155" t="s">
        <v>11579</v>
      </c>
      <c r="Q525" t="s">
        <v>12093</v>
      </c>
      <c r="R525"/>
    </row>
    <row r="526" spans="2:18">
      <c r="B526" s="144" t="b">
        <v>0</v>
      </c>
      <c r="C526" s="24" t="s">
        <v>12182</v>
      </c>
      <c r="D526" s="24" t="s">
        <v>12090</v>
      </c>
      <c r="E526" s="24" t="s">
        <v>4402</v>
      </c>
      <c r="F526" s="25">
        <v>4</v>
      </c>
      <c r="G526" s="24" t="s">
        <v>11747</v>
      </c>
      <c r="H526" s="24" t="s">
        <v>3956</v>
      </c>
      <c r="I526" s="24" t="s">
        <v>4656</v>
      </c>
      <c r="J526" s="24" t="s">
        <v>11619</v>
      </c>
      <c r="K526" s="24" t="s">
        <v>12091</v>
      </c>
      <c r="L526" s="24" t="s">
        <v>11578</v>
      </c>
      <c r="M526" s="24" t="s">
        <v>11739</v>
      </c>
      <c r="N526" s="155" t="s">
        <v>544</v>
      </c>
      <c r="O526" s="24" t="s">
        <v>12183</v>
      </c>
      <c r="P526" s="155" t="s">
        <v>11579</v>
      </c>
      <c r="Q526" t="s">
        <v>12093</v>
      </c>
      <c r="R526"/>
    </row>
    <row r="527" spans="2:18">
      <c r="B527" s="144" t="b">
        <v>0</v>
      </c>
      <c r="C527" s="24" t="s">
        <v>12184</v>
      </c>
      <c r="D527" s="24" t="s">
        <v>12090</v>
      </c>
      <c r="E527" s="24" t="s">
        <v>4435</v>
      </c>
      <c r="F527" s="25">
        <v>4</v>
      </c>
      <c r="G527" s="24" t="s">
        <v>11747</v>
      </c>
      <c r="H527" s="24" t="s">
        <v>3956</v>
      </c>
      <c r="I527" s="24" t="s">
        <v>4656</v>
      </c>
      <c r="J527" s="24" t="s">
        <v>11619</v>
      </c>
      <c r="K527" s="24" t="s">
        <v>12091</v>
      </c>
      <c r="L527" s="24" t="s">
        <v>11578</v>
      </c>
      <c r="M527" s="24" t="s">
        <v>11739</v>
      </c>
      <c r="N527" s="155" t="s">
        <v>544</v>
      </c>
      <c r="O527" s="24" t="s">
        <v>12185</v>
      </c>
      <c r="P527" s="155" t="s">
        <v>11579</v>
      </c>
      <c r="Q527" t="s">
        <v>12093</v>
      </c>
      <c r="R527"/>
    </row>
    <row r="528" spans="2:18">
      <c r="B528" s="144" t="b">
        <v>0</v>
      </c>
      <c r="C528" s="24" t="s">
        <v>12186</v>
      </c>
      <c r="D528" s="24" t="s">
        <v>12090</v>
      </c>
      <c r="E528" s="24" t="s">
        <v>4454</v>
      </c>
      <c r="F528" s="25">
        <v>4</v>
      </c>
      <c r="G528" s="24" t="s">
        <v>11747</v>
      </c>
      <c r="H528" s="24" t="s">
        <v>3956</v>
      </c>
      <c r="I528" s="24" t="s">
        <v>4656</v>
      </c>
      <c r="J528" s="24" t="s">
        <v>11619</v>
      </c>
      <c r="K528" s="24" t="s">
        <v>12091</v>
      </c>
      <c r="L528" s="24" t="s">
        <v>11578</v>
      </c>
      <c r="M528" s="24" t="s">
        <v>11739</v>
      </c>
      <c r="N528" s="155" t="s">
        <v>544</v>
      </c>
      <c r="O528" s="24" t="s">
        <v>12187</v>
      </c>
      <c r="P528" s="155" t="s">
        <v>11579</v>
      </c>
      <c r="Q528" t="s">
        <v>12093</v>
      </c>
      <c r="R528"/>
    </row>
    <row r="529" spans="2:18">
      <c r="B529" s="144" t="b">
        <v>0</v>
      </c>
      <c r="C529" s="24" t="s">
        <v>12188</v>
      </c>
      <c r="D529" s="24" t="s">
        <v>12090</v>
      </c>
      <c r="E529" s="24" t="s">
        <v>4185</v>
      </c>
      <c r="F529" s="25">
        <v>4</v>
      </c>
      <c r="G529" s="24" t="s">
        <v>11738</v>
      </c>
      <c r="H529" s="24" t="s">
        <v>3956</v>
      </c>
      <c r="I529" s="24" t="s">
        <v>4656</v>
      </c>
      <c r="J529" s="24" t="s">
        <v>11619</v>
      </c>
      <c r="K529" s="24" t="s">
        <v>12091</v>
      </c>
      <c r="L529" s="24" t="s">
        <v>12189</v>
      </c>
      <c r="M529" s="24" t="s">
        <v>11739</v>
      </c>
      <c r="N529" s="155" t="s">
        <v>544</v>
      </c>
      <c r="O529" s="24" t="s">
        <v>12190</v>
      </c>
      <c r="P529" s="155" t="s">
        <v>11466</v>
      </c>
      <c r="Q529" t="s">
        <v>12093</v>
      </c>
      <c r="R529"/>
    </row>
    <row r="530" spans="2:18">
      <c r="B530" s="144" t="b">
        <v>0</v>
      </c>
      <c r="C530" s="24" t="s">
        <v>12191</v>
      </c>
      <c r="D530" s="24" t="s">
        <v>12090</v>
      </c>
      <c r="E530" s="24" t="s">
        <v>4291</v>
      </c>
      <c r="F530" s="25">
        <v>4</v>
      </c>
      <c r="G530" s="24" t="s">
        <v>11738</v>
      </c>
      <c r="H530" s="24" t="s">
        <v>3956</v>
      </c>
      <c r="I530" s="24" t="s">
        <v>4656</v>
      </c>
      <c r="J530" s="24" t="s">
        <v>11619</v>
      </c>
      <c r="K530" s="24" t="s">
        <v>12091</v>
      </c>
      <c r="L530" s="24" t="s">
        <v>12189</v>
      </c>
      <c r="M530" s="24" t="s">
        <v>11739</v>
      </c>
      <c r="N530" s="155" t="s">
        <v>544</v>
      </c>
      <c r="O530" s="24" t="s">
        <v>12192</v>
      </c>
      <c r="P530" s="155" t="s">
        <v>11466</v>
      </c>
      <c r="Q530" t="s">
        <v>12093</v>
      </c>
      <c r="R530"/>
    </row>
    <row r="531" spans="2:18">
      <c r="B531" s="144" t="b">
        <v>0</v>
      </c>
      <c r="C531" s="24" t="s">
        <v>12193</v>
      </c>
      <c r="D531" s="24" t="s">
        <v>12090</v>
      </c>
      <c r="E531" s="24" t="s">
        <v>4316</v>
      </c>
      <c r="F531" s="25">
        <v>4</v>
      </c>
      <c r="G531" s="24" t="s">
        <v>11738</v>
      </c>
      <c r="H531" s="24" t="s">
        <v>3956</v>
      </c>
      <c r="I531" s="24" t="s">
        <v>4656</v>
      </c>
      <c r="J531" s="24" t="s">
        <v>11619</v>
      </c>
      <c r="K531" s="24" t="s">
        <v>12091</v>
      </c>
      <c r="L531" s="24" t="s">
        <v>12189</v>
      </c>
      <c r="M531" s="24" t="s">
        <v>11739</v>
      </c>
      <c r="N531" s="155" t="s">
        <v>544</v>
      </c>
      <c r="O531" s="24" t="s">
        <v>12194</v>
      </c>
      <c r="P531" s="155" t="s">
        <v>11466</v>
      </c>
      <c r="Q531" t="s">
        <v>12093</v>
      </c>
      <c r="R531"/>
    </row>
    <row r="532" spans="2:18">
      <c r="B532" s="144" t="b">
        <v>0</v>
      </c>
      <c r="C532" s="24" t="s">
        <v>12195</v>
      </c>
      <c r="D532" s="24" t="s">
        <v>12090</v>
      </c>
      <c r="E532" s="24" t="s">
        <v>4341</v>
      </c>
      <c r="F532" s="25">
        <v>4</v>
      </c>
      <c r="G532" s="24" t="s">
        <v>11738</v>
      </c>
      <c r="H532" s="24" t="s">
        <v>3956</v>
      </c>
      <c r="I532" s="24" t="s">
        <v>4656</v>
      </c>
      <c r="J532" s="24" t="s">
        <v>11619</v>
      </c>
      <c r="K532" s="24" t="s">
        <v>12091</v>
      </c>
      <c r="L532" s="24" t="s">
        <v>12189</v>
      </c>
      <c r="M532" s="24" t="s">
        <v>11739</v>
      </c>
      <c r="N532" s="155" t="s">
        <v>544</v>
      </c>
      <c r="O532" s="24" t="s">
        <v>12196</v>
      </c>
      <c r="P532" s="155" t="s">
        <v>11466</v>
      </c>
      <c r="Q532" t="s">
        <v>12093</v>
      </c>
      <c r="R532"/>
    </row>
    <row r="533" spans="2:18">
      <c r="B533" s="144" t="b">
        <v>0</v>
      </c>
      <c r="C533" s="24" t="s">
        <v>12197</v>
      </c>
      <c r="D533" s="24" t="s">
        <v>12090</v>
      </c>
      <c r="E533" s="24" t="s">
        <v>4383</v>
      </c>
      <c r="F533" s="25">
        <v>4</v>
      </c>
      <c r="G533" s="24" t="s">
        <v>11738</v>
      </c>
      <c r="H533" s="24" t="s">
        <v>3956</v>
      </c>
      <c r="I533" s="24" t="s">
        <v>4656</v>
      </c>
      <c r="J533" s="24" t="s">
        <v>11619</v>
      </c>
      <c r="K533" s="24" t="s">
        <v>12091</v>
      </c>
      <c r="L533" s="24" t="s">
        <v>12189</v>
      </c>
      <c r="M533" s="24" t="s">
        <v>11739</v>
      </c>
      <c r="N533" s="155" t="s">
        <v>544</v>
      </c>
      <c r="O533" s="24" t="s">
        <v>12198</v>
      </c>
      <c r="P533" s="155" t="s">
        <v>11466</v>
      </c>
      <c r="Q533" t="s">
        <v>12093</v>
      </c>
      <c r="R533"/>
    </row>
    <row r="534" spans="2:18">
      <c r="B534" s="144" t="b">
        <v>0</v>
      </c>
      <c r="C534" s="24" t="s">
        <v>12199</v>
      </c>
      <c r="D534" s="24" t="s">
        <v>12090</v>
      </c>
      <c r="E534" s="24" t="s">
        <v>4402</v>
      </c>
      <c r="F534" s="25">
        <v>4</v>
      </c>
      <c r="G534" s="24" t="s">
        <v>11738</v>
      </c>
      <c r="H534" s="24" t="s">
        <v>3956</v>
      </c>
      <c r="I534" s="24" t="s">
        <v>4656</v>
      </c>
      <c r="J534" s="24" t="s">
        <v>11619</v>
      </c>
      <c r="K534" s="24" t="s">
        <v>12091</v>
      </c>
      <c r="L534" s="24" t="s">
        <v>12189</v>
      </c>
      <c r="M534" s="24" t="s">
        <v>11739</v>
      </c>
      <c r="N534" s="155" t="s">
        <v>544</v>
      </c>
      <c r="O534" s="24" t="s">
        <v>12200</v>
      </c>
      <c r="P534" s="155" t="s">
        <v>11466</v>
      </c>
      <c r="Q534" t="s">
        <v>12093</v>
      </c>
      <c r="R534"/>
    </row>
    <row r="535" spans="2:18">
      <c r="B535" s="144" t="b">
        <v>0</v>
      </c>
      <c r="C535" s="24" t="s">
        <v>12201</v>
      </c>
      <c r="D535" s="24" t="s">
        <v>12090</v>
      </c>
      <c r="E535" s="24" t="s">
        <v>4435</v>
      </c>
      <c r="F535" s="25">
        <v>4</v>
      </c>
      <c r="G535" s="24" t="s">
        <v>11738</v>
      </c>
      <c r="H535" s="24" t="s">
        <v>3956</v>
      </c>
      <c r="I535" s="24" t="s">
        <v>4656</v>
      </c>
      <c r="J535" s="24" t="s">
        <v>11619</v>
      </c>
      <c r="K535" s="24" t="s">
        <v>12091</v>
      </c>
      <c r="L535" s="24" t="s">
        <v>12189</v>
      </c>
      <c r="M535" s="24" t="s">
        <v>11739</v>
      </c>
      <c r="N535" s="155" t="s">
        <v>544</v>
      </c>
      <c r="O535" s="24" t="s">
        <v>12202</v>
      </c>
      <c r="P535" s="155" t="s">
        <v>11466</v>
      </c>
      <c r="Q535" t="s">
        <v>12093</v>
      </c>
      <c r="R535"/>
    </row>
    <row r="536" spans="2:18">
      <c r="B536" s="144" t="b">
        <v>0</v>
      </c>
      <c r="C536" s="24" t="s">
        <v>12203</v>
      </c>
      <c r="D536" s="24" t="s">
        <v>12090</v>
      </c>
      <c r="E536" s="24" t="s">
        <v>4454</v>
      </c>
      <c r="F536" s="25">
        <v>4</v>
      </c>
      <c r="G536" s="24" t="s">
        <v>11738</v>
      </c>
      <c r="H536" s="24" t="s">
        <v>3956</v>
      </c>
      <c r="I536" s="24" t="s">
        <v>4656</v>
      </c>
      <c r="J536" s="24" t="s">
        <v>11619</v>
      </c>
      <c r="K536" s="24" t="s">
        <v>12091</v>
      </c>
      <c r="L536" s="24" t="s">
        <v>12189</v>
      </c>
      <c r="M536" s="24" t="s">
        <v>11739</v>
      </c>
      <c r="N536" s="155" t="s">
        <v>544</v>
      </c>
      <c r="O536" s="24" t="s">
        <v>12204</v>
      </c>
      <c r="P536" s="155" t="s">
        <v>11466</v>
      </c>
      <c r="Q536" t="s">
        <v>12093</v>
      </c>
      <c r="R536"/>
    </row>
    <row r="537" spans="2:18">
      <c r="B537" s="144" t="b">
        <v>0</v>
      </c>
      <c r="C537" s="24" t="s">
        <v>12205</v>
      </c>
      <c r="D537" s="24" t="s">
        <v>12090</v>
      </c>
      <c r="E537" s="24" t="s">
        <v>4185</v>
      </c>
      <c r="F537" s="25">
        <v>4</v>
      </c>
      <c r="G537" s="24" t="s">
        <v>11747</v>
      </c>
      <c r="H537" s="24" t="s">
        <v>3956</v>
      </c>
      <c r="I537" s="24" t="s">
        <v>4656</v>
      </c>
      <c r="J537" s="24" t="s">
        <v>11619</v>
      </c>
      <c r="K537" s="24" t="s">
        <v>12091</v>
      </c>
      <c r="L537" s="24" t="s">
        <v>12189</v>
      </c>
      <c r="M537" s="24" t="s">
        <v>11739</v>
      </c>
      <c r="N537" s="155" t="s">
        <v>544</v>
      </c>
      <c r="O537" s="24" t="s">
        <v>12206</v>
      </c>
      <c r="P537" s="155" t="s">
        <v>11466</v>
      </c>
      <c r="Q537" t="s">
        <v>12093</v>
      </c>
      <c r="R537"/>
    </row>
    <row r="538" spans="2:18">
      <c r="B538" s="144" t="b">
        <v>0</v>
      </c>
      <c r="C538" s="24" t="s">
        <v>12207</v>
      </c>
      <c r="D538" s="24" t="s">
        <v>12090</v>
      </c>
      <c r="E538" s="24" t="s">
        <v>4291</v>
      </c>
      <c r="F538" s="25">
        <v>4</v>
      </c>
      <c r="G538" s="24" t="s">
        <v>11747</v>
      </c>
      <c r="H538" s="24" t="s">
        <v>3956</v>
      </c>
      <c r="I538" s="24" t="s">
        <v>4656</v>
      </c>
      <c r="J538" s="24" t="s">
        <v>11619</v>
      </c>
      <c r="K538" s="24" t="s">
        <v>12091</v>
      </c>
      <c r="L538" s="24" t="s">
        <v>12189</v>
      </c>
      <c r="M538" s="24" t="s">
        <v>11739</v>
      </c>
      <c r="N538" s="155" t="s">
        <v>544</v>
      </c>
      <c r="O538" s="24" t="s">
        <v>12208</v>
      </c>
      <c r="P538" s="155" t="s">
        <v>11466</v>
      </c>
      <c r="Q538" t="s">
        <v>12093</v>
      </c>
      <c r="R538"/>
    </row>
    <row r="539" spans="2:18">
      <c r="B539" s="144" t="b">
        <v>0</v>
      </c>
      <c r="C539" s="24" t="s">
        <v>12209</v>
      </c>
      <c r="D539" s="24" t="s">
        <v>12090</v>
      </c>
      <c r="E539" s="24" t="s">
        <v>4316</v>
      </c>
      <c r="F539" s="25">
        <v>4</v>
      </c>
      <c r="G539" s="24" t="s">
        <v>11747</v>
      </c>
      <c r="H539" s="24" t="s">
        <v>3956</v>
      </c>
      <c r="I539" s="24" t="s">
        <v>4656</v>
      </c>
      <c r="J539" s="24" t="s">
        <v>11619</v>
      </c>
      <c r="K539" s="24" t="s">
        <v>12091</v>
      </c>
      <c r="L539" s="24" t="s">
        <v>12189</v>
      </c>
      <c r="M539" s="24" t="s">
        <v>11739</v>
      </c>
      <c r="N539" s="155" t="s">
        <v>544</v>
      </c>
      <c r="O539" s="24" t="s">
        <v>12210</v>
      </c>
      <c r="P539" s="155" t="s">
        <v>11466</v>
      </c>
      <c r="Q539" t="s">
        <v>12093</v>
      </c>
      <c r="R539"/>
    </row>
    <row r="540" spans="2:18">
      <c r="B540" s="144" t="b">
        <v>0</v>
      </c>
      <c r="C540" s="24" t="s">
        <v>12211</v>
      </c>
      <c r="D540" s="24" t="s">
        <v>12090</v>
      </c>
      <c r="E540" s="24" t="s">
        <v>4341</v>
      </c>
      <c r="F540" s="25">
        <v>4</v>
      </c>
      <c r="G540" s="24" t="s">
        <v>11747</v>
      </c>
      <c r="H540" s="24" t="s">
        <v>3956</v>
      </c>
      <c r="I540" s="24" t="s">
        <v>4656</v>
      </c>
      <c r="J540" s="24" t="s">
        <v>11619</v>
      </c>
      <c r="K540" s="24" t="s">
        <v>12091</v>
      </c>
      <c r="L540" s="24" t="s">
        <v>12189</v>
      </c>
      <c r="M540" s="24" t="s">
        <v>11739</v>
      </c>
      <c r="N540" s="155" t="s">
        <v>544</v>
      </c>
      <c r="O540" s="24" t="s">
        <v>12212</v>
      </c>
      <c r="P540" s="155" t="s">
        <v>11466</v>
      </c>
      <c r="Q540" t="s">
        <v>12093</v>
      </c>
      <c r="R540"/>
    </row>
    <row r="541" spans="2:18">
      <c r="B541" s="144" t="b">
        <v>0</v>
      </c>
      <c r="C541" s="24" t="s">
        <v>12213</v>
      </c>
      <c r="D541" s="24" t="s">
        <v>12090</v>
      </c>
      <c r="E541" s="24" t="s">
        <v>4383</v>
      </c>
      <c r="F541" s="25">
        <v>4</v>
      </c>
      <c r="G541" s="24" t="s">
        <v>11747</v>
      </c>
      <c r="H541" s="24" t="s">
        <v>3956</v>
      </c>
      <c r="I541" s="24" t="s">
        <v>4656</v>
      </c>
      <c r="J541" s="24" t="s">
        <v>11619</v>
      </c>
      <c r="K541" s="24" t="s">
        <v>12091</v>
      </c>
      <c r="L541" s="24" t="s">
        <v>12189</v>
      </c>
      <c r="M541" s="24" t="s">
        <v>11739</v>
      </c>
      <c r="N541" s="155" t="s">
        <v>544</v>
      </c>
      <c r="O541" s="24" t="s">
        <v>12214</v>
      </c>
      <c r="P541" s="155" t="s">
        <v>11466</v>
      </c>
      <c r="Q541" t="s">
        <v>12093</v>
      </c>
      <c r="R541"/>
    </row>
    <row r="542" spans="2:18">
      <c r="B542" s="144" t="b">
        <v>0</v>
      </c>
      <c r="C542" s="24" t="s">
        <v>12215</v>
      </c>
      <c r="D542" s="24" t="s">
        <v>12090</v>
      </c>
      <c r="E542" s="24" t="s">
        <v>4402</v>
      </c>
      <c r="F542" s="25">
        <v>4</v>
      </c>
      <c r="G542" s="24" t="s">
        <v>11747</v>
      </c>
      <c r="H542" s="24" t="s">
        <v>3956</v>
      </c>
      <c r="I542" s="24" t="s">
        <v>4656</v>
      </c>
      <c r="J542" s="24" t="s">
        <v>11619</v>
      </c>
      <c r="K542" s="24" t="s">
        <v>12091</v>
      </c>
      <c r="L542" s="24" t="s">
        <v>12189</v>
      </c>
      <c r="M542" s="24" t="s">
        <v>11739</v>
      </c>
      <c r="N542" s="155" t="s">
        <v>544</v>
      </c>
      <c r="O542" s="24" t="s">
        <v>12216</v>
      </c>
      <c r="P542" s="155" t="s">
        <v>11466</v>
      </c>
      <c r="Q542" t="s">
        <v>12093</v>
      </c>
      <c r="R542"/>
    </row>
    <row r="543" spans="2:18">
      <c r="B543" s="144" t="b">
        <v>0</v>
      </c>
      <c r="C543" s="24" t="s">
        <v>12217</v>
      </c>
      <c r="D543" s="24" t="s">
        <v>12090</v>
      </c>
      <c r="E543" s="24" t="s">
        <v>4435</v>
      </c>
      <c r="F543" s="25">
        <v>4</v>
      </c>
      <c r="G543" s="24" t="s">
        <v>11747</v>
      </c>
      <c r="H543" s="24" t="s">
        <v>3956</v>
      </c>
      <c r="I543" s="24" t="s">
        <v>4656</v>
      </c>
      <c r="J543" s="24" t="s">
        <v>11619</v>
      </c>
      <c r="K543" s="24" t="s">
        <v>12091</v>
      </c>
      <c r="L543" s="24" t="s">
        <v>12189</v>
      </c>
      <c r="M543" s="24" t="s">
        <v>11739</v>
      </c>
      <c r="N543" s="155" t="s">
        <v>544</v>
      </c>
      <c r="O543" s="24" t="s">
        <v>12218</v>
      </c>
      <c r="P543" s="155" t="s">
        <v>11466</v>
      </c>
      <c r="Q543" t="s">
        <v>12093</v>
      </c>
      <c r="R543"/>
    </row>
    <row r="544" spans="2:18">
      <c r="B544" s="144" t="b">
        <v>0</v>
      </c>
      <c r="C544" s="24" t="s">
        <v>12219</v>
      </c>
      <c r="D544" s="24" t="s">
        <v>12090</v>
      </c>
      <c r="E544" s="24" t="s">
        <v>4454</v>
      </c>
      <c r="F544" s="25">
        <v>4</v>
      </c>
      <c r="G544" s="24" t="s">
        <v>11747</v>
      </c>
      <c r="H544" s="24" t="s">
        <v>3956</v>
      </c>
      <c r="I544" s="24" t="s">
        <v>4656</v>
      </c>
      <c r="J544" s="24" t="s">
        <v>11619</v>
      </c>
      <c r="K544" s="24" t="s">
        <v>12091</v>
      </c>
      <c r="L544" s="24" t="s">
        <v>12189</v>
      </c>
      <c r="M544" s="24" t="s">
        <v>11739</v>
      </c>
      <c r="N544" s="155" t="s">
        <v>544</v>
      </c>
      <c r="O544" s="24" t="s">
        <v>12220</v>
      </c>
      <c r="P544" s="155" t="s">
        <v>11466</v>
      </c>
      <c r="Q544" t="s">
        <v>12093</v>
      </c>
      <c r="R544"/>
    </row>
    <row r="545" spans="2:18">
      <c r="B545" s="144" t="b">
        <v>0</v>
      </c>
      <c r="C545" s="24" t="s">
        <v>12221</v>
      </c>
      <c r="D545" s="24" t="s">
        <v>12090</v>
      </c>
      <c r="E545" s="24" t="s">
        <v>4185</v>
      </c>
      <c r="F545" s="25">
        <v>4</v>
      </c>
      <c r="G545" s="24" t="s">
        <v>11738</v>
      </c>
      <c r="H545" s="24" t="s">
        <v>3956</v>
      </c>
      <c r="I545" s="24" t="s">
        <v>4656</v>
      </c>
      <c r="J545" s="24" t="s">
        <v>11619</v>
      </c>
      <c r="K545" s="24" t="s">
        <v>12091</v>
      </c>
      <c r="L545" s="24" t="s">
        <v>12222</v>
      </c>
      <c r="M545" s="24" t="s">
        <v>11739</v>
      </c>
      <c r="N545" s="155" t="s">
        <v>544</v>
      </c>
      <c r="O545" s="24" t="s">
        <v>12223</v>
      </c>
      <c r="P545" s="155" t="s">
        <v>11466</v>
      </c>
      <c r="Q545" t="s">
        <v>12093</v>
      </c>
      <c r="R545"/>
    </row>
    <row r="546" spans="2:18">
      <c r="B546" s="144" t="b">
        <v>0</v>
      </c>
      <c r="C546" s="24" t="s">
        <v>12224</v>
      </c>
      <c r="D546" s="24" t="s">
        <v>12090</v>
      </c>
      <c r="E546" s="24" t="s">
        <v>4291</v>
      </c>
      <c r="F546" s="25">
        <v>4</v>
      </c>
      <c r="G546" s="24" t="s">
        <v>11738</v>
      </c>
      <c r="H546" s="24" t="s">
        <v>3956</v>
      </c>
      <c r="I546" s="24" t="s">
        <v>4656</v>
      </c>
      <c r="J546" s="24" t="s">
        <v>11619</v>
      </c>
      <c r="K546" s="24" t="s">
        <v>12091</v>
      </c>
      <c r="L546" s="24" t="s">
        <v>12222</v>
      </c>
      <c r="M546" s="24" t="s">
        <v>11739</v>
      </c>
      <c r="N546" s="155" t="s">
        <v>544</v>
      </c>
      <c r="O546" s="24" t="s">
        <v>12225</v>
      </c>
      <c r="P546" s="155" t="s">
        <v>11466</v>
      </c>
      <c r="Q546" t="s">
        <v>12093</v>
      </c>
      <c r="R546"/>
    </row>
    <row r="547" spans="2:18">
      <c r="B547" s="144" t="b">
        <v>0</v>
      </c>
      <c r="C547" s="24" t="s">
        <v>12226</v>
      </c>
      <c r="D547" s="24" t="s">
        <v>12090</v>
      </c>
      <c r="E547" s="24" t="s">
        <v>4316</v>
      </c>
      <c r="F547" s="25">
        <v>4</v>
      </c>
      <c r="G547" s="24" t="s">
        <v>11738</v>
      </c>
      <c r="H547" s="24" t="s">
        <v>3956</v>
      </c>
      <c r="I547" s="24" t="s">
        <v>4656</v>
      </c>
      <c r="J547" s="24" t="s">
        <v>11619</v>
      </c>
      <c r="K547" s="24" t="s">
        <v>12091</v>
      </c>
      <c r="L547" s="24" t="s">
        <v>12222</v>
      </c>
      <c r="M547" s="24" t="s">
        <v>11739</v>
      </c>
      <c r="N547" s="155" t="s">
        <v>544</v>
      </c>
      <c r="O547" s="24" t="s">
        <v>12227</v>
      </c>
      <c r="P547" s="155" t="s">
        <v>11466</v>
      </c>
      <c r="Q547" t="s">
        <v>12093</v>
      </c>
      <c r="R547"/>
    </row>
    <row r="548" spans="2:18">
      <c r="B548" s="144" t="b">
        <v>0</v>
      </c>
      <c r="C548" s="24" t="s">
        <v>12228</v>
      </c>
      <c r="D548" s="24" t="s">
        <v>12090</v>
      </c>
      <c r="E548" s="24" t="s">
        <v>4341</v>
      </c>
      <c r="F548" s="25">
        <v>4</v>
      </c>
      <c r="G548" s="24" t="s">
        <v>11738</v>
      </c>
      <c r="H548" s="24" t="s">
        <v>3956</v>
      </c>
      <c r="I548" s="24" t="s">
        <v>4656</v>
      </c>
      <c r="J548" s="24" t="s">
        <v>11619</v>
      </c>
      <c r="K548" s="24" t="s">
        <v>12091</v>
      </c>
      <c r="L548" s="24" t="s">
        <v>12222</v>
      </c>
      <c r="M548" s="24" t="s">
        <v>11739</v>
      </c>
      <c r="N548" s="155" t="s">
        <v>544</v>
      </c>
      <c r="O548" s="24" t="s">
        <v>12229</v>
      </c>
      <c r="P548" s="155" t="s">
        <v>11466</v>
      </c>
      <c r="Q548" t="s">
        <v>12093</v>
      </c>
      <c r="R548"/>
    </row>
    <row r="549" spans="2:18">
      <c r="B549" s="144" t="b">
        <v>0</v>
      </c>
      <c r="C549" s="24" t="s">
        <v>12230</v>
      </c>
      <c r="D549" s="24" t="s">
        <v>12090</v>
      </c>
      <c r="E549" s="24" t="s">
        <v>4383</v>
      </c>
      <c r="F549" s="25">
        <v>4</v>
      </c>
      <c r="G549" s="24" t="s">
        <v>11738</v>
      </c>
      <c r="H549" s="24" t="s">
        <v>3956</v>
      </c>
      <c r="I549" s="24" t="s">
        <v>4656</v>
      </c>
      <c r="J549" s="24" t="s">
        <v>11619</v>
      </c>
      <c r="K549" s="24" t="s">
        <v>12091</v>
      </c>
      <c r="L549" s="24" t="s">
        <v>12222</v>
      </c>
      <c r="M549" s="24" t="s">
        <v>11739</v>
      </c>
      <c r="N549" s="155" t="s">
        <v>544</v>
      </c>
      <c r="O549" s="24" t="s">
        <v>12231</v>
      </c>
      <c r="P549" s="155" t="s">
        <v>11466</v>
      </c>
      <c r="Q549" t="s">
        <v>12093</v>
      </c>
      <c r="R549"/>
    </row>
    <row r="550" spans="2:18">
      <c r="B550" s="144" t="b">
        <v>0</v>
      </c>
      <c r="C550" s="24" t="s">
        <v>12232</v>
      </c>
      <c r="D550" s="24" t="s">
        <v>12090</v>
      </c>
      <c r="E550" s="24" t="s">
        <v>4402</v>
      </c>
      <c r="F550" s="25">
        <v>4</v>
      </c>
      <c r="G550" s="24" t="s">
        <v>11738</v>
      </c>
      <c r="H550" s="24" t="s">
        <v>3956</v>
      </c>
      <c r="I550" s="24" t="s">
        <v>4656</v>
      </c>
      <c r="J550" s="24" t="s">
        <v>11619</v>
      </c>
      <c r="K550" s="24" t="s">
        <v>12091</v>
      </c>
      <c r="L550" s="24" t="s">
        <v>12222</v>
      </c>
      <c r="M550" s="24" t="s">
        <v>11739</v>
      </c>
      <c r="N550" s="155" t="s">
        <v>544</v>
      </c>
      <c r="O550" s="24" t="s">
        <v>12233</v>
      </c>
      <c r="P550" s="155" t="s">
        <v>11466</v>
      </c>
      <c r="Q550" t="s">
        <v>12093</v>
      </c>
      <c r="R550"/>
    </row>
    <row r="551" spans="2:18">
      <c r="B551" s="144" t="b">
        <v>0</v>
      </c>
      <c r="C551" s="24" t="s">
        <v>12234</v>
      </c>
      <c r="D551" s="24" t="s">
        <v>12090</v>
      </c>
      <c r="E551" s="24" t="s">
        <v>4435</v>
      </c>
      <c r="F551" s="25">
        <v>4</v>
      </c>
      <c r="G551" s="24" t="s">
        <v>11738</v>
      </c>
      <c r="H551" s="24" t="s">
        <v>3956</v>
      </c>
      <c r="I551" s="24" t="s">
        <v>4656</v>
      </c>
      <c r="J551" s="24" t="s">
        <v>11619</v>
      </c>
      <c r="K551" s="24" t="s">
        <v>12091</v>
      </c>
      <c r="L551" s="24" t="s">
        <v>12222</v>
      </c>
      <c r="M551" s="24" t="s">
        <v>11739</v>
      </c>
      <c r="N551" s="155" t="s">
        <v>544</v>
      </c>
      <c r="O551" s="24" t="s">
        <v>12235</v>
      </c>
      <c r="P551" s="155" t="s">
        <v>11466</v>
      </c>
      <c r="Q551" t="s">
        <v>12093</v>
      </c>
      <c r="R551"/>
    </row>
    <row r="552" spans="2:18">
      <c r="B552" s="144" t="b">
        <v>0</v>
      </c>
      <c r="C552" s="24" t="s">
        <v>12236</v>
      </c>
      <c r="D552" s="24" t="s">
        <v>12090</v>
      </c>
      <c r="E552" s="24" t="s">
        <v>4454</v>
      </c>
      <c r="F552" s="25">
        <v>4</v>
      </c>
      <c r="G552" s="24" t="s">
        <v>11738</v>
      </c>
      <c r="H552" s="24" t="s">
        <v>3956</v>
      </c>
      <c r="I552" s="24" t="s">
        <v>4656</v>
      </c>
      <c r="J552" s="24" t="s">
        <v>11619</v>
      </c>
      <c r="K552" s="24" t="s">
        <v>12091</v>
      </c>
      <c r="L552" s="24" t="s">
        <v>12222</v>
      </c>
      <c r="M552" s="24" t="s">
        <v>11739</v>
      </c>
      <c r="N552" s="155" t="s">
        <v>544</v>
      </c>
      <c r="O552" s="24" t="s">
        <v>12237</v>
      </c>
      <c r="P552" s="155" t="s">
        <v>11466</v>
      </c>
      <c r="Q552" t="s">
        <v>12093</v>
      </c>
      <c r="R552"/>
    </row>
    <row r="553" spans="2:18">
      <c r="B553" s="144" t="b">
        <v>0</v>
      </c>
      <c r="C553" s="24" t="s">
        <v>12238</v>
      </c>
      <c r="D553" s="24" t="s">
        <v>12090</v>
      </c>
      <c r="E553" s="24" t="s">
        <v>4185</v>
      </c>
      <c r="F553" s="25">
        <v>4</v>
      </c>
      <c r="G553" s="24" t="s">
        <v>11747</v>
      </c>
      <c r="H553" s="24" t="s">
        <v>3956</v>
      </c>
      <c r="I553" s="24" t="s">
        <v>4656</v>
      </c>
      <c r="J553" s="24" t="s">
        <v>11619</v>
      </c>
      <c r="K553" s="24" t="s">
        <v>12091</v>
      </c>
      <c r="L553" s="24" t="s">
        <v>12222</v>
      </c>
      <c r="M553" s="24" t="s">
        <v>11739</v>
      </c>
      <c r="N553" s="155" t="s">
        <v>544</v>
      </c>
      <c r="O553" s="24" t="s">
        <v>12239</v>
      </c>
      <c r="P553" s="155" t="s">
        <v>11466</v>
      </c>
      <c r="Q553" t="s">
        <v>12093</v>
      </c>
      <c r="R553"/>
    </row>
    <row r="554" spans="2:18">
      <c r="B554" s="144" t="b">
        <v>0</v>
      </c>
      <c r="C554" s="24" t="s">
        <v>12240</v>
      </c>
      <c r="D554" s="24" t="s">
        <v>12090</v>
      </c>
      <c r="E554" s="24" t="s">
        <v>4291</v>
      </c>
      <c r="F554" s="25">
        <v>4</v>
      </c>
      <c r="G554" s="24" t="s">
        <v>11747</v>
      </c>
      <c r="H554" s="24" t="s">
        <v>3956</v>
      </c>
      <c r="I554" s="24" t="s">
        <v>4656</v>
      </c>
      <c r="J554" s="24" t="s">
        <v>11619</v>
      </c>
      <c r="K554" s="24" t="s">
        <v>12091</v>
      </c>
      <c r="L554" s="24" t="s">
        <v>12222</v>
      </c>
      <c r="M554" s="24" t="s">
        <v>11739</v>
      </c>
      <c r="N554" s="155" t="s">
        <v>544</v>
      </c>
      <c r="O554" s="24" t="s">
        <v>12241</v>
      </c>
      <c r="P554" s="155" t="s">
        <v>11466</v>
      </c>
      <c r="Q554" t="s">
        <v>12093</v>
      </c>
      <c r="R554"/>
    </row>
    <row r="555" spans="2:18">
      <c r="B555" s="144" t="b">
        <v>0</v>
      </c>
      <c r="C555" s="24" t="s">
        <v>12242</v>
      </c>
      <c r="D555" s="24" t="s">
        <v>12090</v>
      </c>
      <c r="E555" s="24" t="s">
        <v>4316</v>
      </c>
      <c r="F555" s="25">
        <v>4</v>
      </c>
      <c r="G555" s="24" t="s">
        <v>11747</v>
      </c>
      <c r="H555" s="24" t="s">
        <v>3956</v>
      </c>
      <c r="I555" s="24" t="s">
        <v>4656</v>
      </c>
      <c r="J555" s="24" t="s">
        <v>11619</v>
      </c>
      <c r="K555" s="24" t="s">
        <v>12091</v>
      </c>
      <c r="L555" s="24" t="s">
        <v>12222</v>
      </c>
      <c r="M555" s="24" t="s">
        <v>11739</v>
      </c>
      <c r="N555" s="155" t="s">
        <v>544</v>
      </c>
      <c r="O555" s="24" t="s">
        <v>12243</v>
      </c>
      <c r="P555" s="155" t="s">
        <v>11466</v>
      </c>
      <c r="Q555" t="s">
        <v>12093</v>
      </c>
      <c r="R555"/>
    </row>
    <row r="556" spans="2:18">
      <c r="B556" s="144" t="b">
        <v>0</v>
      </c>
      <c r="C556" s="24" t="s">
        <v>12244</v>
      </c>
      <c r="D556" s="24" t="s">
        <v>12090</v>
      </c>
      <c r="E556" s="24" t="s">
        <v>4341</v>
      </c>
      <c r="F556" s="25">
        <v>4</v>
      </c>
      <c r="G556" s="24" t="s">
        <v>11747</v>
      </c>
      <c r="H556" s="24" t="s">
        <v>3956</v>
      </c>
      <c r="I556" s="24" t="s">
        <v>4656</v>
      </c>
      <c r="J556" s="24" t="s">
        <v>11619</v>
      </c>
      <c r="K556" s="24" t="s">
        <v>12091</v>
      </c>
      <c r="L556" s="24" t="s">
        <v>12222</v>
      </c>
      <c r="M556" s="24" t="s">
        <v>11739</v>
      </c>
      <c r="N556" s="155" t="s">
        <v>544</v>
      </c>
      <c r="O556" s="24" t="s">
        <v>12245</v>
      </c>
      <c r="P556" s="155" t="s">
        <v>11466</v>
      </c>
      <c r="Q556" t="s">
        <v>12093</v>
      </c>
      <c r="R556"/>
    </row>
    <row r="557" spans="2:18">
      <c r="B557" s="144" t="b">
        <v>0</v>
      </c>
      <c r="C557" s="24" t="s">
        <v>12246</v>
      </c>
      <c r="D557" s="24" t="s">
        <v>12090</v>
      </c>
      <c r="E557" s="24" t="s">
        <v>4383</v>
      </c>
      <c r="F557" s="25">
        <v>4</v>
      </c>
      <c r="G557" s="24" t="s">
        <v>11747</v>
      </c>
      <c r="H557" s="24" t="s">
        <v>3956</v>
      </c>
      <c r="I557" s="24" t="s">
        <v>4656</v>
      </c>
      <c r="J557" s="24" t="s">
        <v>11619</v>
      </c>
      <c r="K557" s="24" t="s">
        <v>12091</v>
      </c>
      <c r="L557" s="24" t="s">
        <v>12222</v>
      </c>
      <c r="M557" s="24" t="s">
        <v>11739</v>
      </c>
      <c r="N557" s="155" t="s">
        <v>544</v>
      </c>
      <c r="O557" s="24" t="s">
        <v>12247</v>
      </c>
      <c r="P557" s="155" t="s">
        <v>11466</v>
      </c>
      <c r="Q557" t="s">
        <v>12093</v>
      </c>
      <c r="R557"/>
    </row>
    <row r="558" spans="2:18">
      <c r="B558" s="144" t="b">
        <v>0</v>
      </c>
      <c r="C558" s="24" t="s">
        <v>12248</v>
      </c>
      <c r="D558" s="24" t="s">
        <v>12090</v>
      </c>
      <c r="E558" s="24" t="s">
        <v>4402</v>
      </c>
      <c r="F558" s="25">
        <v>4</v>
      </c>
      <c r="G558" s="24" t="s">
        <v>11747</v>
      </c>
      <c r="H558" s="24" t="s">
        <v>3956</v>
      </c>
      <c r="I558" s="24" t="s">
        <v>4656</v>
      </c>
      <c r="J558" s="24" t="s">
        <v>11619</v>
      </c>
      <c r="K558" s="24" t="s">
        <v>12091</v>
      </c>
      <c r="L558" s="24" t="s">
        <v>12222</v>
      </c>
      <c r="M558" s="24" t="s">
        <v>11739</v>
      </c>
      <c r="N558" s="155" t="s">
        <v>544</v>
      </c>
      <c r="O558" s="24" t="s">
        <v>12249</v>
      </c>
      <c r="P558" s="155" t="s">
        <v>11466</v>
      </c>
      <c r="Q558" t="s">
        <v>12093</v>
      </c>
      <c r="R558"/>
    </row>
    <row r="559" spans="2:18">
      <c r="B559" s="144" t="b">
        <v>0</v>
      </c>
      <c r="C559" s="24" t="s">
        <v>12250</v>
      </c>
      <c r="D559" s="24" t="s">
        <v>12090</v>
      </c>
      <c r="E559" s="24" t="s">
        <v>4435</v>
      </c>
      <c r="F559" s="25">
        <v>4</v>
      </c>
      <c r="G559" s="24" t="s">
        <v>11747</v>
      </c>
      <c r="H559" s="24" t="s">
        <v>3956</v>
      </c>
      <c r="I559" s="24" t="s">
        <v>4656</v>
      </c>
      <c r="J559" s="24" t="s">
        <v>11619</v>
      </c>
      <c r="K559" s="24" t="s">
        <v>12091</v>
      </c>
      <c r="L559" s="24" t="s">
        <v>12222</v>
      </c>
      <c r="M559" s="24" t="s">
        <v>11739</v>
      </c>
      <c r="N559" s="155" t="s">
        <v>544</v>
      </c>
      <c r="O559" s="24" t="s">
        <v>12251</v>
      </c>
      <c r="P559" s="155" t="s">
        <v>11466</v>
      </c>
      <c r="Q559" t="s">
        <v>12093</v>
      </c>
      <c r="R559"/>
    </row>
    <row r="560" spans="2:18">
      <c r="B560" s="144" t="b">
        <v>0</v>
      </c>
      <c r="C560" s="24" t="s">
        <v>12252</v>
      </c>
      <c r="D560" s="24" t="s">
        <v>12090</v>
      </c>
      <c r="E560" s="24" t="s">
        <v>4454</v>
      </c>
      <c r="F560" s="25">
        <v>4</v>
      </c>
      <c r="G560" s="24" t="s">
        <v>11747</v>
      </c>
      <c r="H560" s="24" t="s">
        <v>3956</v>
      </c>
      <c r="I560" s="24" t="s">
        <v>4656</v>
      </c>
      <c r="J560" s="24" t="s">
        <v>11619</v>
      </c>
      <c r="K560" s="24" t="s">
        <v>12091</v>
      </c>
      <c r="L560" s="24" t="s">
        <v>12222</v>
      </c>
      <c r="M560" s="24" t="s">
        <v>11739</v>
      </c>
      <c r="N560" s="155" t="s">
        <v>544</v>
      </c>
      <c r="O560" s="24" t="s">
        <v>12253</v>
      </c>
      <c r="P560" s="155" t="s">
        <v>11466</v>
      </c>
      <c r="Q560" t="s">
        <v>12093</v>
      </c>
      <c r="R560"/>
    </row>
    <row r="561" spans="2:18">
      <c r="B561" s="144" t="b">
        <v>0</v>
      </c>
      <c r="C561" s="24" t="s">
        <v>12254</v>
      </c>
      <c r="D561" s="24" t="s">
        <v>12090</v>
      </c>
      <c r="E561" s="24" t="s">
        <v>4185</v>
      </c>
      <c r="F561" s="25">
        <v>4</v>
      </c>
      <c r="G561" s="24" t="s">
        <v>11738</v>
      </c>
      <c r="H561" s="24" t="s">
        <v>3956</v>
      </c>
      <c r="I561" s="24" t="s">
        <v>4656</v>
      </c>
      <c r="J561" s="24" t="s">
        <v>11619</v>
      </c>
      <c r="K561" s="24" t="s">
        <v>12091</v>
      </c>
      <c r="L561" s="24" t="s">
        <v>11742</v>
      </c>
      <c r="M561" s="24" t="s">
        <v>11739</v>
      </c>
      <c r="N561" s="155" t="s">
        <v>544</v>
      </c>
      <c r="O561" s="24" t="s">
        <v>12255</v>
      </c>
      <c r="P561" s="155" t="s">
        <v>11751</v>
      </c>
      <c r="Q561" t="s">
        <v>12093</v>
      </c>
      <c r="R561"/>
    </row>
    <row r="562" spans="2:18">
      <c r="B562" s="144" t="b">
        <v>0</v>
      </c>
      <c r="C562" s="24" t="s">
        <v>12256</v>
      </c>
      <c r="D562" s="24" t="s">
        <v>12090</v>
      </c>
      <c r="E562" s="24" t="s">
        <v>4291</v>
      </c>
      <c r="F562" s="25">
        <v>4</v>
      </c>
      <c r="G562" s="24" t="s">
        <v>11738</v>
      </c>
      <c r="H562" s="24" t="s">
        <v>3956</v>
      </c>
      <c r="I562" s="24" t="s">
        <v>4656</v>
      </c>
      <c r="J562" s="24" t="s">
        <v>11619</v>
      </c>
      <c r="K562" s="24" t="s">
        <v>12091</v>
      </c>
      <c r="L562" s="24" t="s">
        <v>11742</v>
      </c>
      <c r="M562" s="24" t="s">
        <v>11739</v>
      </c>
      <c r="N562" s="155" t="s">
        <v>544</v>
      </c>
      <c r="O562" s="24" t="s">
        <v>12257</v>
      </c>
      <c r="P562" s="155" t="s">
        <v>11751</v>
      </c>
      <c r="Q562" t="s">
        <v>12093</v>
      </c>
      <c r="R562"/>
    </row>
    <row r="563" spans="2:18">
      <c r="B563" s="144" t="b">
        <v>0</v>
      </c>
      <c r="C563" s="24" t="s">
        <v>12258</v>
      </c>
      <c r="D563" s="24" t="s">
        <v>12090</v>
      </c>
      <c r="E563" s="24" t="s">
        <v>4316</v>
      </c>
      <c r="F563" s="25">
        <v>4</v>
      </c>
      <c r="G563" s="24" t="s">
        <v>11738</v>
      </c>
      <c r="H563" s="24" t="s">
        <v>3956</v>
      </c>
      <c r="I563" s="24" t="s">
        <v>4656</v>
      </c>
      <c r="J563" s="24" t="s">
        <v>11619</v>
      </c>
      <c r="K563" s="24" t="s">
        <v>12091</v>
      </c>
      <c r="L563" s="24" t="s">
        <v>11742</v>
      </c>
      <c r="M563" s="24" t="s">
        <v>11739</v>
      </c>
      <c r="N563" s="155" t="s">
        <v>544</v>
      </c>
      <c r="O563" s="24" t="s">
        <v>12259</v>
      </c>
      <c r="P563" s="155" t="s">
        <v>11751</v>
      </c>
      <c r="Q563" t="s">
        <v>12093</v>
      </c>
      <c r="R563"/>
    </row>
    <row r="564" spans="2:18">
      <c r="B564" s="144" t="b">
        <v>0</v>
      </c>
      <c r="C564" s="24" t="s">
        <v>12260</v>
      </c>
      <c r="D564" s="24" t="s">
        <v>12090</v>
      </c>
      <c r="E564" s="24" t="s">
        <v>4341</v>
      </c>
      <c r="F564" s="25">
        <v>4</v>
      </c>
      <c r="G564" s="24" t="s">
        <v>11738</v>
      </c>
      <c r="H564" s="24" t="s">
        <v>3956</v>
      </c>
      <c r="I564" s="24" t="s">
        <v>4656</v>
      </c>
      <c r="J564" s="24" t="s">
        <v>11619</v>
      </c>
      <c r="K564" s="24" t="s">
        <v>12091</v>
      </c>
      <c r="L564" s="24" t="s">
        <v>11742</v>
      </c>
      <c r="M564" s="24" t="s">
        <v>11739</v>
      </c>
      <c r="N564" s="155" t="s">
        <v>544</v>
      </c>
      <c r="O564" s="24" t="s">
        <v>12261</v>
      </c>
      <c r="P564" s="155" t="s">
        <v>11751</v>
      </c>
      <c r="Q564" t="s">
        <v>12093</v>
      </c>
      <c r="R564"/>
    </row>
    <row r="565" spans="2:18">
      <c r="B565" s="144" t="b">
        <v>0</v>
      </c>
      <c r="C565" s="24" t="s">
        <v>12262</v>
      </c>
      <c r="D565" s="24" t="s">
        <v>12090</v>
      </c>
      <c r="E565" s="24" t="s">
        <v>4383</v>
      </c>
      <c r="F565" s="25">
        <v>4</v>
      </c>
      <c r="G565" s="24" t="s">
        <v>11738</v>
      </c>
      <c r="H565" s="24" t="s">
        <v>3956</v>
      </c>
      <c r="I565" s="24" t="s">
        <v>4656</v>
      </c>
      <c r="J565" s="24" t="s">
        <v>11619</v>
      </c>
      <c r="K565" s="24" t="s">
        <v>12091</v>
      </c>
      <c r="L565" s="24" t="s">
        <v>11742</v>
      </c>
      <c r="M565" s="24" t="s">
        <v>11739</v>
      </c>
      <c r="N565" s="155" t="s">
        <v>544</v>
      </c>
      <c r="O565" s="24" t="s">
        <v>12263</v>
      </c>
      <c r="P565" s="155" t="s">
        <v>11751</v>
      </c>
      <c r="Q565" t="s">
        <v>12093</v>
      </c>
      <c r="R565"/>
    </row>
    <row r="566" spans="2:18">
      <c r="B566" s="144" t="b">
        <v>0</v>
      </c>
      <c r="C566" s="24" t="s">
        <v>12264</v>
      </c>
      <c r="D566" s="24" t="s">
        <v>12090</v>
      </c>
      <c r="E566" s="24" t="s">
        <v>4402</v>
      </c>
      <c r="F566" s="25">
        <v>4</v>
      </c>
      <c r="G566" s="24" t="s">
        <v>11738</v>
      </c>
      <c r="H566" s="24" t="s">
        <v>3956</v>
      </c>
      <c r="I566" s="24" t="s">
        <v>4656</v>
      </c>
      <c r="J566" s="24" t="s">
        <v>11619</v>
      </c>
      <c r="K566" s="24" t="s">
        <v>12091</v>
      </c>
      <c r="L566" s="24" t="s">
        <v>11742</v>
      </c>
      <c r="M566" s="24" t="s">
        <v>11739</v>
      </c>
      <c r="N566" s="155" t="s">
        <v>544</v>
      </c>
      <c r="O566" s="24" t="s">
        <v>12265</v>
      </c>
      <c r="P566" s="155" t="s">
        <v>11751</v>
      </c>
      <c r="Q566" t="s">
        <v>12093</v>
      </c>
      <c r="R566"/>
    </row>
    <row r="567" spans="2:18">
      <c r="B567" s="144" t="b">
        <v>0</v>
      </c>
      <c r="C567" s="24" t="s">
        <v>12266</v>
      </c>
      <c r="D567" s="24" t="s">
        <v>12090</v>
      </c>
      <c r="E567" s="24" t="s">
        <v>4435</v>
      </c>
      <c r="F567" s="25">
        <v>4</v>
      </c>
      <c r="G567" s="24" t="s">
        <v>11738</v>
      </c>
      <c r="H567" s="24" t="s">
        <v>3956</v>
      </c>
      <c r="I567" s="24" t="s">
        <v>4656</v>
      </c>
      <c r="J567" s="24" t="s">
        <v>11619</v>
      </c>
      <c r="K567" s="24" t="s">
        <v>12091</v>
      </c>
      <c r="L567" s="24" t="s">
        <v>11742</v>
      </c>
      <c r="M567" s="24" t="s">
        <v>11739</v>
      </c>
      <c r="N567" s="155" t="s">
        <v>544</v>
      </c>
      <c r="O567" s="24" t="s">
        <v>12267</v>
      </c>
      <c r="P567" s="155" t="s">
        <v>11751</v>
      </c>
      <c r="Q567" t="s">
        <v>12093</v>
      </c>
      <c r="R567"/>
    </row>
    <row r="568" spans="2:18">
      <c r="B568" s="144" t="b">
        <v>0</v>
      </c>
      <c r="C568" s="24" t="s">
        <v>12268</v>
      </c>
      <c r="D568" s="24" t="s">
        <v>12090</v>
      </c>
      <c r="E568" s="24" t="s">
        <v>4454</v>
      </c>
      <c r="F568" s="25">
        <v>4</v>
      </c>
      <c r="G568" s="24" t="s">
        <v>11738</v>
      </c>
      <c r="H568" s="24" t="s">
        <v>3956</v>
      </c>
      <c r="I568" s="24" t="s">
        <v>4656</v>
      </c>
      <c r="J568" s="24" t="s">
        <v>11619</v>
      </c>
      <c r="K568" s="24" t="s">
        <v>12091</v>
      </c>
      <c r="L568" s="24" t="s">
        <v>11742</v>
      </c>
      <c r="M568" s="24" t="s">
        <v>11739</v>
      </c>
      <c r="N568" s="155" t="s">
        <v>544</v>
      </c>
      <c r="O568" s="24" t="s">
        <v>12269</v>
      </c>
      <c r="P568" s="155" t="s">
        <v>11751</v>
      </c>
      <c r="Q568" t="s">
        <v>12093</v>
      </c>
      <c r="R568"/>
    </row>
    <row r="569" spans="2:18">
      <c r="B569" s="144" t="b">
        <v>0</v>
      </c>
      <c r="C569" s="24" t="s">
        <v>12270</v>
      </c>
      <c r="D569" s="24" t="s">
        <v>12090</v>
      </c>
      <c r="E569" s="24" t="s">
        <v>4185</v>
      </c>
      <c r="F569" s="25">
        <v>4</v>
      </c>
      <c r="G569" s="24" t="s">
        <v>11747</v>
      </c>
      <c r="H569" s="24" t="s">
        <v>3956</v>
      </c>
      <c r="I569" s="24" t="s">
        <v>4656</v>
      </c>
      <c r="J569" s="24" t="s">
        <v>11619</v>
      </c>
      <c r="K569" s="24" t="s">
        <v>12091</v>
      </c>
      <c r="L569" s="24" t="s">
        <v>11742</v>
      </c>
      <c r="M569" s="24" t="s">
        <v>11739</v>
      </c>
      <c r="N569" s="155" t="s">
        <v>544</v>
      </c>
      <c r="O569" s="24" t="s">
        <v>12271</v>
      </c>
      <c r="P569" s="155" t="s">
        <v>11751</v>
      </c>
      <c r="Q569" t="s">
        <v>12093</v>
      </c>
      <c r="R569"/>
    </row>
    <row r="570" spans="2:18">
      <c r="B570" s="144" t="b">
        <v>0</v>
      </c>
      <c r="C570" s="24" t="s">
        <v>12272</v>
      </c>
      <c r="D570" s="24" t="s">
        <v>12090</v>
      </c>
      <c r="E570" s="24" t="s">
        <v>4291</v>
      </c>
      <c r="F570" s="25">
        <v>4</v>
      </c>
      <c r="G570" s="24" t="s">
        <v>11747</v>
      </c>
      <c r="H570" s="24" t="s">
        <v>3956</v>
      </c>
      <c r="I570" s="24" t="s">
        <v>4656</v>
      </c>
      <c r="J570" s="24" t="s">
        <v>11619</v>
      </c>
      <c r="K570" s="24" t="s">
        <v>12091</v>
      </c>
      <c r="L570" s="24" t="s">
        <v>11742</v>
      </c>
      <c r="M570" s="24" t="s">
        <v>11739</v>
      </c>
      <c r="N570" s="155" t="s">
        <v>544</v>
      </c>
      <c r="O570" s="24" t="s">
        <v>12273</v>
      </c>
      <c r="P570" s="155" t="s">
        <v>11751</v>
      </c>
      <c r="Q570" t="s">
        <v>12093</v>
      </c>
      <c r="R570"/>
    </row>
    <row r="571" spans="2:18">
      <c r="B571" s="144" t="b">
        <v>0</v>
      </c>
      <c r="C571" s="24" t="s">
        <v>12274</v>
      </c>
      <c r="D571" s="24" t="s">
        <v>12090</v>
      </c>
      <c r="E571" s="24" t="s">
        <v>4316</v>
      </c>
      <c r="F571" s="25">
        <v>4</v>
      </c>
      <c r="G571" s="24" t="s">
        <v>11747</v>
      </c>
      <c r="H571" s="24" t="s">
        <v>3956</v>
      </c>
      <c r="I571" s="24" t="s">
        <v>4656</v>
      </c>
      <c r="J571" s="24" t="s">
        <v>11619</v>
      </c>
      <c r="K571" s="24" t="s">
        <v>12091</v>
      </c>
      <c r="L571" s="24" t="s">
        <v>11742</v>
      </c>
      <c r="M571" s="24" t="s">
        <v>11739</v>
      </c>
      <c r="N571" s="155" t="s">
        <v>544</v>
      </c>
      <c r="O571" s="24" t="s">
        <v>12275</v>
      </c>
      <c r="P571" s="155" t="s">
        <v>11751</v>
      </c>
      <c r="Q571" t="s">
        <v>12093</v>
      </c>
      <c r="R571"/>
    </row>
    <row r="572" spans="2:18">
      <c r="B572" s="144" t="b">
        <v>0</v>
      </c>
      <c r="C572" s="24" t="s">
        <v>12276</v>
      </c>
      <c r="D572" s="24" t="s">
        <v>12090</v>
      </c>
      <c r="E572" s="24" t="s">
        <v>4341</v>
      </c>
      <c r="F572" s="25">
        <v>4</v>
      </c>
      <c r="G572" s="24" t="s">
        <v>11747</v>
      </c>
      <c r="H572" s="24" t="s">
        <v>3956</v>
      </c>
      <c r="I572" s="24" t="s">
        <v>4656</v>
      </c>
      <c r="J572" s="24" t="s">
        <v>11619</v>
      </c>
      <c r="K572" s="24" t="s">
        <v>12091</v>
      </c>
      <c r="L572" s="24" t="s">
        <v>11742</v>
      </c>
      <c r="M572" s="24" t="s">
        <v>11739</v>
      </c>
      <c r="N572" s="155" t="s">
        <v>544</v>
      </c>
      <c r="O572" s="24" t="s">
        <v>12277</v>
      </c>
      <c r="P572" s="155" t="s">
        <v>11751</v>
      </c>
      <c r="Q572" t="s">
        <v>12093</v>
      </c>
      <c r="R572"/>
    </row>
    <row r="573" spans="2:18">
      <c r="B573" s="144" t="b">
        <v>0</v>
      </c>
      <c r="C573" s="24" t="s">
        <v>12278</v>
      </c>
      <c r="D573" s="24" t="s">
        <v>12090</v>
      </c>
      <c r="E573" s="24" t="s">
        <v>4383</v>
      </c>
      <c r="F573" s="25">
        <v>4</v>
      </c>
      <c r="G573" s="24" t="s">
        <v>11747</v>
      </c>
      <c r="H573" s="24" t="s">
        <v>3956</v>
      </c>
      <c r="I573" s="24" t="s">
        <v>4656</v>
      </c>
      <c r="J573" s="24" t="s">
        <v>11619</v>
      </c>
      <c r="K573" s="24" t="s">
        <v>12091</v>
      </c>
      <c r="L573" s="24" t="s">
        <v>11742</v>
      </c>
      <c r="M573" s="24" t="s">
        <v>11739</v>
      </c>
      <c r="N573" s="155" t="s">
        <v>544</v>
      </c>
      <c r="O573" s="24" t="s">
        <v>12279</v>
      </c>
      <c r="P573" s="155" t="s">
        <v>11751</v>
      </c>
      <c r="Q573" t="s">
        <v>12093</v>
      </c>
      <c r="R573"/>
    </row>
    <row r="574" spans="2:18">
      <c r="B574" s="144" t="b">
        <v>0</v>
      </c>
      <c r="C574" s="24" t="s">
        <v>12280</v>
      </c>
      <c r="D574" s="24" t="s">
        <v>12090</v>
      </c>
      <c r="E574" s="24" t="s">
        <v>4402</v>
      </c>
      <c r="F574" s="25">
        <v>4</v>
      </c>
      <c r="G574" s="24" t="s">
        <v>11747</v>
      </c>
      <c r="H574" s="24" t="s">
        <v>3956</v>
      </c>
      <c r="I574" s="24" t="s">
        <v>4656</v>
      </c>
      <c r="J574" s="24" t="s">
        <v>11619</v>
      </c>
      <c r="K574" s="24" t="s">
        <v>12091</v>
      </c>
      <c r="L574" s="24" t="s">
        <v>11742</v>
      </c>
      <c r="M574" s="24" t="s">
        <v>11739</v>
      </c>
      <c r="N574" s="155" t="s">
        <v>544</v>
      </c>
      <c r="O574" s="24" t="s">
        <v>12281</v>
      </c>
      <c r="P574" s="155" t="s">
        <v>11751</v>
      </c>
      <c r="Q574" t="s">
        <v>12093</v>
      </c>
      <c r="R574"/>
    </row>
    <row r="575" spans="2:18">
      <c r="B575" s="144" t="b">
        <v>0</v>
      </c>
      <c r="C575" s="24" t="s">
        <v>12282</v>
      </c>
      <c r="D575" s="24" t="s">
        <v>12090</v>
      </c>
      <c r="E575" s="24" t="s">
        <v>4435</v>
      </c>
      <c r="F575" s="25">
        <v>4</v>
      </c>
      <c r="G575" s="24" t="s">
        <v>11747</v>
      </c>
      <c r="H575" s="24" t="s">
        <v>3956</v>
      </c>
      <c r="I575" s="24" t="s">
        <v>4656</v>
      </c>
      <c r="J575" s="24" t="s">
        <v>11619</v>
      </c>
      <c r="K575" s="24" t="s">
        <v>12091</v>
      </c>
      <c r="L575" s="24" t="s">
        <v>11742</v>
      </c>
      <c r="M575" s="24" t="s">
        <v>11739</v>
      </c>
      <c r="N575" s="155" t="s">
        <v>544</v>
      </c>
      <c r="O575" s="24" t="s">
        <v>12283</v>
      </c>
      <c r="P575" s="155" t="s">
        <v>11751</v>
      </c>
      <c r="Q575" t="s">
        <v>12093</v>
      </c>
      <c r="R575"/>
    </row>
    <row r="576" spans="2:18">
      <c r="B576" s="144" t="b">
        <v>0</v>
      </c>
      <c r="C576" s="24" t="s">
        <v>12284</v>
      </c>
      <c r="D576" s="24" t="s">
        <v>12090</v>
      </c>
      <c r="E576" s="24" t="s">
        <v>4454</v>
      </c>
      <c r="F576" s="25">
        <v>4</v>
      </c>
      <c r="G576" s="24" t="s">
        <v>11747</v>
      </c>
      <c r="H576" s="24" t="s">
        <v>3956</v>
      </c>
      <c r="I576" s="24" t="s">
        <v>4656</v>
      </c>
      <c r="J576" s="24" t="s">
        <v>11619</v>
      </c>
      <c r="K576" s="24" t="s">
        <v>12091</v>
      </c>
      <c r="L576" s="24" t="s">
        <v>11742</v>
      </c>
      <c r="M576" s="24" t="s">
        <v>11739</v>
      </c>
      <c r="N576" s="155" t="s">
        <v>544</v>
      </c>
      <c r="O576" s="24" t="s">
        <v>12285</v>
      </c>
      <c r="P576" s="155" t="s">
        <v>11751</v>
      </c>
      <c r="Q576" t="s">
        <v>12093</v>
      </c>
      <c r="R576"/>
    </row>
    <row r="577" spans="2:18">
      <c r="B577" s="144" t="b">
        <v>0</v>
      </c>
      <c r="C577" s="24" t="s">
        <v>12286</v>
      </c>
      <c r="D577" s="24" t="s">
        <v>12090</v>
      </c>
      <c r="E577" s="24" t="s">
        <v>4185</v>
      </c>
      <c r="F577" s="25">
        <v>4</v>
      </c>
      <c r="G577" s="24" t="s">
        <v>11738</v>
      </c>
      <c r="H577" s="24" t="s">
        <v>3956</v>
      </c>
      <c r="I577" s="24" t="s">
        <v>4656</v>
      </c>
      <c r="J577" s="24" t="s">
        <v>11619</v>
      </c>
      <c r="K577" s="24" t="s">
        <v>12091</v>
      </c>
      <c r="L577" s="24" t="s">
        <v>549</v>
      </c>
      <c r="M577" s="24" t="s">
        <v>11739</v>
      </c>
      <c r="N577" s="155" t="s">
        <v>544</v>
      </c>
      <c r="O577" s="24" t="s">
        <v>12287</v>
      </c>
      <c r="P577" s="155" t="s">
        <v>552</v>
      </c>
      <c r="Q577" t="s">
        <v>12093</v>
      </c>
      <c r="R577"/>
    </row>
    <row r="578" spans="2:18">
      <c r="B578" s="144" t="b">
        <v>0</v>
      </c>
      <c r="C578" s="24" t="s">
        <v>12288</v>
      </c>
      <c r="D578" s="24" t="s">
        <v>12090</v>
      </c>
      <c r="E578" s="24" t="s">
        <v>4291</v>
      </c>
      <c r="F578" s="25">
        <v>4</v>
      </c>
      <c r="G578" s="24" t="s">
        <v>11738</v>
      </c>
      <c r="H578" s="24" t="s">
        <v>3956</v>
      </c>
      <c r="I578" s="24" t="s">
        <v>4656</v>
      </c>
      <c r="J578" s="24" t="s">
        <v>11619</v>
      </c>
      <c r="K578" s="24" t="s">
        <v>12091</v>
      </c>
      <c r="L578" s="24" t="s">
        <v>549</v>
      </c>
      <c r="M578" s="24" t="s">
        <v>11739</v>
      </c>
      <c r="N578" s="155" t="s">
        <v>544</v>
      </c>
      <c r="O578" s="24" t="s">
        <v>12289</v>
      </c>
      <c r="P578" s="155" t="s">
        <v>552</v>
      </c>
      <c r="Q578" t="s">
        <v>12093</v>
      </c>
      <c r="R578"/>
    </row>
    <row r="579" spans="2:18">
      <c r="B579" s="144" t="b">
        <v>0</v>
      </c>
      <c r="C579" s="24" t="s">
        <v>12290</v>
      </c>
      <c r="D579" s="24" t="s">
        <v>12090</v>
      </c>
      <c r="E579" s="24" t="s">
        <v>4316</v>
      </c>
      <c r="F579" s="25">
        <v>4</v>
      </c>
      <c r="G579" s="24" t="s">
        <v>11738</v>
      </c>
      <c r="H579" s="24" t="s">
        <v>3956</v>
      </c>
      <c r="I579" s="24" t="s">
        <v>4656</v>
      </c>
      <c r="J579" s="24" t="s">
        <v>11619</v>
      </c>
      <c r="K579" s="24" t="s">
        <v>12091</v>
      </c>
      <c r="L579" s="24" t="s">
        <v>549</v>
      </c>
      <c r="M579" s="24" t="s">
        <v>11739</v>
      </c>
      <c r="N579" s="155" t="s">
        <v>544</v>
      </c>
      <c r="O579" s="24" t="s">
        <v>12291</v>
      </c>
      <c r="P579" s="155" t="s">
        <v>552</v>
      </c>
      <c r="Q579" t="s">
        <v>12093</v>
      </c>
      <c r="R579"/>
    </row>
    <row r="580" spans="2:18">
      <c r="B580" s="144" t="b">
        <v>0</v>
      </c>
      <c r="C580" s="24" t="s">
        <v>12292</v>
      </c>
      <c r="D580" s="24" t="s">
        <v>12090</v>
      </c>
      <c r="E580" s="24" t="s">
        <v>4341</v>
      </c>
      <c r="F580" s="25">
        <v>4</v>
      </c>
      <c r="G580" s="24" t="s">
        <v>11738</v>
      </c>
      <c r="H580" s="24" t="s">
        <v>3956</v>
      </c>
      <c r="I580" s="24" t="s">
        <v>4656</v>
      </c>
      <c r="J580" s="24" t="s">
        <v>11619</v>
      </c>
      <c r="K580" s="24" t="s">
        <v>12091</v>
      </c>
      <c r="L580" s="24" t="s">
        <v>549</v>
      </c>
      <c r="M580" s="24" t="s">
        <v>11739</v>
      </c>
      <c r="N580" s="155" t="s">
        <v>544</v>
      </c>
      <c r="O580" s="24" t="s">
        <v>12293</v>
      </c>
      <c r="P580" s="155" t="s">
        <v>552</v>
      </c>
      <c r="Q580" t="s">
        <v>12093</v>
      </c>
      <c r="R580"/>
    </row>
    <row r="581" spans="2:18">
      <c r="B581" s="144" t="b">
        <v>0</v>
      </c>
      <c r="C581" s="24" t="s">
        <v>12294</v>
      </c>
      <c r="D581" s="24" t="s">
        <v>12090</v>
      </c>
      <c r="E581" s="24" t="s">
        <v>4383</v>
      </c>
      <c r="F581" s="25">
        <v>4</v>
      </c>
      <c r="G581" s="24" t="s">
        <v>11738</v>
      </c>
      <c r="H581" s="24" t="s">
        <v>3956</v>
      </c>
      <c r="I581" s="24" t="s">
        <v>4656</v>
      </c>
      <c r="J581" s="24" t="s">
        <v>11619</v>
      </c>
      <c r="K581" s="24" t="s">
        <v>12091</v>
      </c>
      <c r="L581" s="24" t="s">
        <v>549</v>
      </c>
      <c r="M581" s="24" t="s">
        <v>11739</v>
      </c>
      <c r="N581" s="155" t="s">
        <v>544</v>
      </c>
      <c r="O581" s="24" t="s">
        <v>12295</v>
      </c>
      <c r="P581" s="155" t="s">
        <v>552</v>
      </c>
      <c r="Q581" t="s">
        <v>12093</v>
      </c>
      <c r="R581"/>
    </row>
    <row r="582" spans="2:18">
      <c r="B582" s="144" t="b">
        <v>0</v>
      </c>
      <c r="C582" s="24" t="s">
        <v>12296</v>
      </c>
      <c r="D582" s="24" t="s">
        <v>12090</v>
      </c>
      <c r="E582" s="24" t="s">
        <v>4402</v>
      </c>
      <c r="F582" s="25">
        <v>4</v>
      </c>
      <c r="G582" s="24" t="s">
        <v>11738</v>
      </c>
      <c r="H582" s="24" t="s">
        <v>3956</v>
      </c>
      <c r="I582" s="24" t="s">
        <v>4656</v>
      </c>
      <c r="J582" s="24" t="s">
        <v>11619</v>
      </c>
      <c r="K582" s="24" t="s">
        <v>12091</v>
      </c>
      <c r="L582" s="24" t="s">
        <v>549</v>
      </c>
      <c r="M582" s="24" t="s">
        <v>11739</v>
      </c>
      <c r="N582" s="155" t="s">
        <v>544</v>
      </c>
      <c r="O582" s="24" t="s">
        <v>12297</v>
      </c>
      <c r="P582" s="155" t="s">
        <v>552</v>
      </c>
      <c r="Q582" t="s">
        <v>12093</v>
      </c>
      <c r="R582"/>
    </row>
    <row r="583" spans="2:18">
      <c r="B583" s="144" t="b">
        <v>0</v>
      </c>
      <c r="C583" s="24" t="s">
        <v>12298</v>
      </c>
      <c r="D583" s="24" t="s">
        <v>12090</v>
      </c>
      <c r="E583" s="24" t="s">
        <v>4435</v>
      </c>
      <c r="F583" s="25">
        <v>4</v>
      </c>
      <c r="G583" s="24" t="s">
        <v>11738</v>
      </c>
      <c r="H583" s="24" t="s">
        <v>3956</v>
      </c>
      <c r="I583" s="24" t="s">
        <v>4656</v>
      </c>
      <c r="J583" s="24" t="s">
        <v>11619</v>
      </c>
      <c r="K583" s="24" t="s">
        <v>12091</v>
      </c>
      <c r="L583" s="24" t="s">
        <v>549</v>
      </c>
      <c r="M583" s="24" t="s">
        <v>11739</v>
      </c>
      <c r="N583" s="155" t="s">
        <v>544</v>
      </c>
      <c r="O583" s="24" t="s">
        <v>12299</v>
      </c>
      <c r="P583" s="155" t="s">
        <v>552</v>
      </c>
      <c r="Q583" t="s">
        <v>12093</v>
      </c>
      <c r="R583"/>
    </row>
    <row r="584" spans="2:18">
      <c r="B584" s="144" t="b">
        <v>0</v>
      </c>
      <c r="C584" s="24" t="s">
        <v>12300</v>
      </c>
      <c r="D584" s="24" t="s">
        <v>12090</v>
      </c>
      <c r="E584" s="24" t="s">
        <v>4454</v>
      </c>
      <c r="F584" s="25">
        <v>4</v>
      </c>
      <c r="G584" s="24" t="s">
        <v>11738</v>
      </c>
      <c r="H584" s="24" t="s">
        <v>3956</v>
      </c>
      <c r="I584" s="24" t="s">
        <v>4656</v>
      </c>
      <c r="J584" s="24" t="s">
        <v>11619</v>
      </c>
      <c r="K584" s="24" t="s">
        <v>12091</v>
      </c>
      <c r="L584" s="24" t="s">
        <v>549</v>
      </c>
      <c r="M584" s="24" t="s">
        <v>11739</v>
      </c>
      <c r="N584" s="155" t="s">
        <v>544</v>
      </c>
      <c r="O584" s="24" t="s">
        <v>12301</v>
      </c>
      <c r="P584" s="155" t="s">
        <v>552</v>
      </c>
      <c r="Q584" t="s">
        <v>12093</v>
      </c>
      <c r="R584"/>
    </row>
    <row r="585" spans="2:18">
      <c r="B585" s="144" t="b">
        <v>0</v>
      </c>
      <c r="C585" s="24" t="s">
        <v>12302</v>
      </c>
      <c r="D585" s="24" t="s">
        <v>12090</v>
      </c>
      <c r="E585" s="24" t="s">
        <v>4185</v>
      </c>
      <c r="F585" s="25">
        <v>4</v>
      </c>
      <c r="G585" s="24" t="s">
        <v>11747</v>
      </c>
      <c r="H585" s="24" t="s">
        <v>3956</v>
      </c>
      <c r="I585" s="24" t="s">
        <v>4656</v>
      </c>
      <c r="J585" s="24" t="s">
        <v>11619</v>
      </c>
      <c r="K585" s="24" t="s">
        <v>12091</v>
      </c>
      <c r="L585" s="24" t="s">
        <v>549</v>
      </c>
      <c r="M585" s="24" t="s">
        <v>11739</v>
      </c>
      <c r="N585" s="155" t="s">
        <v>544</v>
      </c>
      <c r="O585" s="24" t="s">
        <v>12303</v>
      </c>
      <c r="P585" s="155" t="s">
        <v>552</v>
      </c>
      <c r="Q585" t="s">
        <v>12093</v>
      </c>
      <c r="R585"/>
    </row>
    <row r="586" spans="2:18">
      <c r="B586" s="144" t="b">
        <v>0</v>
      </c>
      <c r="C586" s="24" t="s">
        <v>12304</v>
      </c>
      <c r="D586" s="24" t="s">
        <v>12090</v>
      </c>
      <c r="E586" s="24" t="s">
        <v>4291</v>
      </c>
      <c r="F586" s="25">
        <v>4</v>
      </c>
      <c r="G586" s="24" t="s">
        <v>11747</v>
      </c>
      <c r="H586" s="24" t="s">
        <v>3956</v>
      </c>
      <c r="I586" s="24" t="s">
        <v>4656</v>
      </c>
      <c r="J586" s="24" t="s">
        <v>11619</v>
      </c>
      <c r="K586" s="24" t="s">
        <v>12091</v>
      </c>
      <c r="L586" s="24" t="s">
        <v>549</v>
      </c>
      <c r="M586" s="24" t="s">
        <v>11739</v>
      </c>
      <c r="N586" s="155" t="s">
        <v>544</v>
      </c>
      <c r="O586" s="24" t="s">
        <v>12305</v>
      </c>
      <c r="P586" s="155" t="s">
        <v>552</v>
      </c>
      <c r="Q586" t="s">
        <v>12093</v>
      </c>
      <c r="R586"/>
    </row>
    <row r="587" spans="2:18">
      <c r="B587" s="144" t="b">
        <v>0</v>
      </c>
      <c r="C587" s="24" t="s">
        <v>12306</v>
      </c>
      <c r="D587" s="24" t="s">
        <v>12090</v>
      </c>
      <c r="E587" s="24" t="s">
        <v>4316</v>
      </c>
      <c r="F587" s="25">
        <v>4</v>
      </c>
      <c r="G587" s="24" t="s">
        <v>11747</v>
      </c>
      <c r="H587" s="24" t="s">
        <v>3956</v>
      </c>
      <c r="I587" s="24" t="s">
        <v>4656</v>
      </c>
      <c r="J587" s="24" t="s">
        <v>11619</v>
      </c>
      <c r="K587" s="24" t="s">
        <v>12091</v>
      </c>
      <c r="L587" s="24" t="s">
        <v>549</v>
      </c>
      <c r="M587" s="24" t="s">
        <v>11739</v>
      </c>
      <c r="N587" s="155" t="s">
        <v>544</v>
      </c>
      <c r="O587" s="24" t="s">
        <v>12307</v>
      </c>
      <c r="P587" s="155" t="s">
        <v>552</v>
      </c>
      <c r="Q587" t="s">
        <v>12093</v>
      </c>
      <c r="R587"/>
    </row>
    <row r="588" spans="2:18">
      <c r="B588" s="144" t="b">
        <v>0</v>
      </c>
      <c r="C588" s="24" t="s">
        <v>12308</v>
      </c>
      <c r="D588" s="24" t="s">
        <v>12090</v>
      </c>
      <c r="E588" s="24" t="s">
        <v>4341</v>
      </c>
      <c r="F588" s="25">
        <v>4</v>
      </c>
      <c r="G588" s="24" t="s">
        <v>11747</v>
      </c>
      <c r="H588" s="24" t="s">
        <v>3956</v>
      </c>
      <c r="I588" s="24" t="s">
        <v>4656</v>
      </c>
      <c r="J588" s="24" t="s">
        <v>11619</v>
      </c>
      <c r="K588" s="24" t="s">
        <v>12091</v>
      </c>
      <c r="L588" s="24" t="s">
        <v>549</v>
      </c>
      <c r="M588" s="24" t="s">
        <v>11739</v>
      </c>
      <c r="N588" s="155" t="s">
        <v>544</v>
      </c>
      <c r="O588" s="24" t="s">
        <v>12309</v>
      </c>
      <c r="P588" s="155" t="s">
        <v>552</v>
      </c>
      <c r="Q588" t="s">
        <v>12093</v>
      </c>
      <c r="R588"/>
    </row>
    <row r="589" spans="2:18">
      <c r="B589" s="144" t="b">
        <v>0</v>
      </c>
      <c r="C589" s="24" t="s">
        <v>12310</v>
      </c>
      <c r="D589" s="24" t="s">
        <v>12090</v>
      </c>
      <c r="E589" s="24" t="s">
        <v>4383</v>
      </c>
      <c r="F589" s="25">
        <v>4</v>
      </c>
      <c r="G589" s="24" t="s">
        <v>11747</v>
      </c>
      <c r="H589" s="24" t="s">
        <v>3956</v>
      </c>
      <c r="I589" s="24" t="s">
        <v>4656</v>
      </c>
      <c r="J589" s="24" t="s">
        <v>11619</v>
      </c>
      <c r="K589" s="24" t="s">
        <v>12091</v>
      </c>
      <c r="L589" s="24" t="s">
        <v>549</v>
      </c>
      <c r="M589" s="24" t="s">
        <v>11739</v>
      </c>
      <c r="N589" s="155" t="s">
        <v>544</v>
      </c>
      <c r="O589" s="24" t="s">
        <v>12311</v>
      </c>
      <c r="P589" s="155" t="s">
        <v>552</v>
      </c>
      <c r="Q589" t="s">
        <v>12093</v>
      </c>
      <c r="R589"/>
    </row>
    <row r="590" spans="2:18">
      <c r="B590" s="144" t="b">
        <v>0</v>
      </c>
      <c r="C590" s="24" t="s">
        <v>12312</v>
      </c>
      <c r="D590" s="24" t="s">
        <v>12090</v>
      </c>
      <c r="E590" s="24" t="s">
        <v>4402</v>
      </c>
      <c r="F590" s="25">
        <v>4</v>
      </c>
      <c r="G590" s="24" t="s">
        <v>11747</v>
      </c>
      <c r="H590" s="24" t="s">
        <v>3956</v>
      </c>
      <c r="I590" s="24" t="s">
        <v>4656</v>
      </c>
      <c r="J590" s="24" t="s">
        <v>11619</v>
      </c>
      <c r="K590" s="24" t="s">
        <v>12091</v>
      </c>
      <c r="L590" s="24" t="s">
        <v>549</v>
      </c>
      <c r="M590" s="24" t="s">
        <v>11739</v>
      </c>
      <c r="N590" s="155" t="s">
        <v>544</v>
      </c>
      <c r="O590" s="24" t="s">
        <v>12313</v>
      </c>
      <c r="P590" s="155" t="s">
        <v>552</v>
      </c>
      <c r="Q590" t="s">
        <v>12093</v>
      </c>
      <c r="R590"/>
    </row>
    <row r="591" spans="2:18">
      <c r="B591" s="144" t="b">
        <v>0</v>
      </c>
      <c r="C591" s="24" t="s">
        <v>12314</v>
      </c>
      <c r="D591" s="24" t="s">
        <v>12090</v>
      </c>
      <c r="E591" s="24" t="s">
        <v>4435</v>
      </c>
      <c r="F591" s="25">
        <v>4</v>
      </c>
      <c r="G591" s="24" t="s">
        <v>11747</v>
      </c>
      <c r="H591" s="24" t="s">
        <v>3956</v>
      </c>
      <c r="I591" s="24" t="s">
        <v>4656</v>
      </c>
      <c r="J591" s="24" t="s">
        <v>11619</v>
      </c>
      <c r="K591" s="24" t="s">
        <v>12091</v>
      </c>
      <c r="L591" s="24" t="s">
        <v>549</v>
      </c>
      <c r="M591" s="24" t="s">
        <v>11739</v>
      </c>
      <c r="N591" s="155" t="s">
        <v>544</v>
      </c>
      <c r="O591" s="24" t="s">
        <v>12315</v>
      </c>
      <c r="P591" s="155" t="s">
        <v>552</v>
      </c>
      <c r="Q591" t="s">
        <v>12093</v>
      </c>
      <c r="R591"/>
    </row>
    <row r="592" spans="2:18">
      <c r="B592" s="144" t="b">
        <v>0</v>
      </c>
      <c r="C592" s="24" t="s">
        <v>12316</v>
      </c>
      <c r="D592" s="24" t="s">
        <v>12090</v>
      </c>
      <c r="E592" s="24" t="s">
        <v>4454</v>
      </c>
      <c r="F592" s="25">
        <v>4</v>
      </c>
      <c r="G592" s="24" t="s">
        <v>11747</v>
      </c>
      <c r="H592" s="24" t="s">
        <v>3956</v>
      </c>
      <c r="I592" s="24" t="s">
        <v>4656</v>
      </c>
      <c r="J592" s="24" t="s">
        <v>11619</v>
      </c>
      <c r="K592" s="24" t="s">
        <v>12091</v>
      </c>
      <c r="L592" s="24" t="s">
        <v>549</v>
      </c>
      <c r="M592" s="24" t="s">
        <v>11739</v>
      </c>
      <c r="N592" s="155" t="s">
        <v>544</v>
      </c>
      <c r="O592" s="24" t="s">
        <v>12317</v>
      </c>
      <c r="P592" s="155" t="s">
        <v>552</v>
      </c>
      <c r="Q592" t="s">
        <v>12093</v>
      </c>
      <c r="R592"/>
    </row>
    <row r="593" spans="2:18">
      <c r="B593" s="144" t="b">
        <v>0</v>
      </c>
      <c r="C593" s="24" t="s">
        <v>12318</v>
      </c>
      <c r="D593" s="24" t="s">
        <v>12090</v>
      </c>
      <c r="E593" s="24" t="s">
        <v>4185</v>
      </c>
      <c r="F593" s="25">
        <v>4</v>
      </c>
      <c r="G593" s="24" t="s">
        <v>11738</v>
      </c>
      <c r="H593" s="24" t="s">
        <v>3956</v>
      </c>
      <c r="I593" s="24" t="s">
        <v>4656</v>
      </c>
      <c r="J593" s="24" t="s">
        <v>11524</v>
      </c>
      <c r="K593" s="24" t="s">
        <v>12091</v>
      </c>
      <c r="L593" s="24" t="s">
        <v>11536</v>
      </c>
      <c r="M593" s="24" t="s">
        <v>11739</v>
      </c>
      <c r="N593" s="24">
        <v>96698980</v>
      </c>
      <c r="O593" s="24" t="s">
        <v>12319</v>
      </c>
      <c r="P593" s="155" t="s">
        <v>539</v>
      </c>
      <c r="Q593" t="s">
        <v>12093</v>
      </c>
      <c r="R593"/>
    </row>
    <row r="594" spans="2:18">
      <c r="B594" s="144" t="b">
        <v>0</v>
      </c>
      <c r="C594" s="24" t="s">
        <v>12320</v>
      </c>
      <c r="D594" s="24" t="s">
        <v>12090</v>
      </c>
      <c r="E594" s="24" t="s">
        <v>4291</v>
      </c>
      <c r="F594" s="25">
        <v>4</v>
      </c>
      <c r="G594" s="24" t="s">
        <v>11738</v>
      </c>
      <c r="H594" s="24" t="s">
        <v>3956</v>
      </c>
      <c r="I594" s="24" t="s">
        <v>4656</v>
      </c>
      <c r="J594" s="24" t="s">
        <v>11524</v>
      </c>
      <c r="K594" s="24" t="s">
        <v>12091</v>
      </c>
      <c r="L594" s="24" t="s">
        <v>11536</v>
      </c>
      <c r="M594" s="24" t="s">
        <v>11739</v>
      </c>
      <c r="N594" s="24">
        <v>96698980</v>
      </c>
      <c r="O594" s="24" t="s">
        <v>12321</v>
      </c>
      <c r="P594" s="155" t="s">
        <v>539</v>
      </c>
      <c r="Q594" t="s">
        <v>12093</v>
      </c>
      <c r="R594"/>
    </row>
    <row r="595" spans="2:18">
      <c r="B595" s="144" t="b">
        <v>0</v>
      </c>
      <c r="C595" s="24" t="s">
        <v>12322</v>
      </c>
      <c r="D595" s="24" t="s">
        <v>12090</v>
      </c>
      <c r="E595" s="24" t="s">
        <v>4316</v>
      </c>
      <c r="F595" s="25">
        <v>4</v>
      </c>
      <c r="G595" s="24" t="s">
        <v>11738</v>
      </c>
      <c r="H595" s="24" t="s">
        <v>3956</v>
      </c>
      <c r="I595" s="24" t="s">
        <v>4656</v>
      </c>
      <c r="J595" s="24" t="s">
        <v>11524</v>
      </c>
      <c r="K595" s="24" t="s">
        <v>12091</v>
      </c>
      <c r="L595" s="24" t="s">
        <v>11536</v>
      </c>
      <c r="M595" s="24" t="s">
        <v>11739</v>
      </c>
      <c r="N595" s="24">
        <v>96698980</v>
      </c>
      <c r="O595" s="24" t="s">
        <v>12323</v>
      </c>
      <c r="P595" s="155" t="s">
        <v>539</v>
      </c>
      <c r="Q595" t="s">
        <v>12093</v>
      </c>
      <c r="R595"/>
    </row>
    <row r="596" spans="2:18">
      <c r="B596" s="144" t="b">
        <v>0</v>
      </c>
      <c r="C596" s="24" t="s">
        <v>12324</v>
      </c>
      <c r="D596" s="24" t="s">
        <v>12090</v>
      </c>
      <c r="E596" s="24" t="s">
        <v>4341</v>
      </c>
      <c r="F596" s="25">
        <v>4</v>
      </c>
      <c r="G596" s="24" t="s">
        <v>11738</v>
      </c>
      <c r="H596" s="24" t="s">
        <v>3956</v>
      </c>
      <c r="I596" s="24" t="s">
        <v>4656</v>
      </c>
      <c r="J596" s="24" t="s">
        <v>11524</v>
      </c>
      <c r="K596" s="24" t="s">
        <v>12091</v>
      </c>
      <c r="L596" s="24" t="s">
        <v>11536</v>
      </c>
      <c r="M596" s="24" t="s">
        <v>11739</v>
      </c>
      <c r="N596" s="24">
        <v>96698980</v>
      </c>
      <c r="O596" s="24" t="s">
        <v>12325</v>
      </c>
      <c r="P596" s="155" t="s">
        <v>539</v>
      </c>
      <c r="Q596" t="s">
        <v>12093</v>
      </c>
      <c r="R596"/>
    </row>
    <row r="597" spans="2:18">
      <c r="B597" s="144" t="b">
        <v>0</v>
      </c>
      <c r="C597" s="24" t="s">
        <v>12326</v>
      </c>
      <c r="D597" s="24" t="s">
        <v>12090</v>
      </c>
      <c r="E597" s="24" t="s">
        <v>4383</v>
      </c>
      <c r="F597" s="25">
        <v>4</v>
      </c>
      <c r="G597" s="24" t="s">
        <v>11738</v>
      </c>
      <c r="H597" s="24" t="s">
        <v>3956</v>
      </c>
      <c r="I597" s="24" t="s">
        <v>4656</v>
      </c>
      <c r="J597" s="24" t="s">
        <v>11524</v>
      </c>
      <c r="K597" s="24" t="s">
        <v>12091</v>
      </c>
      <c r="L597" s="24" t="s">
        <v>11536</v>
      </c>
      <c r="M597" s="24" t="s">
        <v>11739</v>
      </c>
      <c r="N597" s="24">
        <v>96698976</v>
      </c>
      <c r="O597" s="24" t="s">
        <v>12327</v>
      </c>
      <c r="P597" s="155" t="s">
        <v>539</v>
      </c>
      <c r="Q597" t="s">
        <v>12093</v>
      </c>
      <c r="R597"/>
    </row>
    <row r="598" spans="2:18">
      <c r="B598" s="144" t="b">
        <v>0</v>
      </c>
      <c r="C598" s="24" t="s">
        <v>12328</v>
      </c>
      <c r="D598" s="24" t="s">
        <v>12090</v>
      </c>
      <c r="E598" s="24" t="s">
        <v>4402</v>
      </c>
      <c r="F598" s="25">
        <v>4</v>
      </c>
      <c r="G598" s="24" t="s">
        <v>11738</v>
      </c>
      <c r="H598" s="24" t="s">
        <v>3956</v>
      </c>
      <c r="I598" s="24" t="s">
        <v>4656</v>
      </c>
      <c r="J598" s="24" t="s">
        <v>11524</v>
      </c>
      <c r="K598" s="24" t="s">
        <v>12091</v>
      </c>
      <c r="L598" s="24" t="s">
        <v>11536</v>
      </c>
      <c r="M598" s="24" t="s">
        <v>11739</v>
      </c>
      <c r="N598" s="24">
        <v>96698976</v>
      </c>
      <c r="O598" s="24" t="s">
        <v>12329</v>
      </c>
      <c r="P598" s="155" t="s">
        <v>539</v>
      </c>
      <c r="Q598" t="s">
        <v>12093</v>
      </c>
      <c r="R598"/>
    </row>
    <row r="599" spans="2:18">
      <c r="B599" s="144" t="b">
        <v>0</v>
      </c>
      <c r="C599" s="24" t="s">
        <v>12330</v>
      </c>
      <c r="D599" s="24" t="s">
        <v>12090</v>
      </c>
      <c r="E599" s="24" t="s">
        <v>4435</v>
      </c>
      <c r="F599" s="25">
        <v>4</v>
      </c>
      <c r="G599" s="24" t="s">
        <v>11738</v>
      </c>
      <c r="H599" s="24" t="s">
        <v>3956</v>
      </c>
      <c r="I599" s="24" t="s">
        <v>4656</v>
      </c>
      <c r="J599" s="24" t="s">
        <v>11524</v>
      </c>
      <c r="K599" s="24" t="s">
        <v>12091</v>
      </c>
      <c r="L599" s="24" t="s">
        <v>11536</v>
      </c>
      <c r="M599" s="24" t="s">
        <v>11739</v>
      </c>
      <c r="N599" s="24">
        <v>96698980</v>
      </c>
      <c r="O599" s="24" t="s">
        <v>12331</v>
      </c>
      <c r="P599" s="155" t="s">
        <v>539</v>
      </c>
      <c r="Q599" t="s">
        <v>12093</v>
      </c>
      <c r="R599"/>
    </row>
    <row r="600" spans="2:18">
      <c r="B600" s="144" t="b">
        <v>0</v>
      </c>
      <c r="C600" s="24" t="s">
        <v>12332</v>
      </c>
      <c r="D600" s="24" t="s">
        <v>12090</v>
      </c>
      <c r="E600" s="24" t="s">
        <v>4454</v>
      </c>
      <c r="F600" s="25">
        <v>4</v>
      </c>
      <c r="G600" s="24" t="s">
        <v>11738</v>
      </c>
      <c r="H600" s="24" t="s">
        <v>3956</v>
      </c>
      <c r="I600" s="24" t="s">
        <v>4656</v>
      </c>
      <c r="J600" s="24" t="s">
        <v>11524</v>
      </c>
      <c r="K600" s="24" t="s">
        <v>12091</v>
      </c>
      <c r="L600" s="24" t="s">
        <v>11536</v>
      </c>
      <c r="M600" s="24" t="s">
        <v>11739</v>
      </c>
      <c r="N600" s="24">
        <v>96698976</v>
      </c>
      <c r="O600" s="24" t="s">
        <v>12333</v>
      </c>
      <c r="P600" s="155" t="s">
        <v>539</v>
      </c>
      <c r="Q600" t="s">
        <v>12093</v>
      </c>
      <c r="R600"/>
    </row>
    <row r="601" spans="2:18">
      <c r="B601" s="144" t="b">
        <v>0</v>
      </c>
      <c r="C601" s="24" t="s">
        <v>12334</v>
      </c>
      <c r="D601" s="24" t="s">
        <v>12090</v>
      </c>
      <c r="E601" s="24" t="s">
        <v>4185</v>
      </c>
      <c r="F601" s="25">
        <v>4</v>
      </c>
      <c r="G601" s="24" t="s">
        <v>11747</v>
      </c>
      <c r="H601" s="24" t="s">
        <v>3956</v>
      </c>
      <c r="I601" s="24" t="s">
        <v>4656</v>
      </c>
      <c r="J601" s="24" t="s">
        <v>11524</v>
      </c>
      <c r="K601" s="24" t="s">
        <v>12091</v>
      </c>
      <c r="L601" s="24" t="s">
        <v>11536</v>
      </c>
      <c r="M601" s="24" t="s">
        <v>11739</v>
      </c>
      <c r="N601" s="24">
        <v>96698974</v>
      </c>
      <c r="O601" s="24" t="s">
        <v>12335</v>
      </c>
      <c r="P601" s="155" t="s">
        <v>539</v>
      </c>
      <c r="Q601" t="s">
        <v>12093</v>
      </c>
      <c r="R601"/>
    </row>
    <row r="602" spans="2:18">
      <c r="B602" s="144" t="b">
        <v>0</v>
      </c>
      <c r="C602" s="24" t="s">
        <v>12336</v>
      </c>
      <c r="D602" s="24" t="s">
        <v>12090</v>
      </c>
      <c r="E602" s="24" t="s">
        <v>4291</v>
      </c>
      <c r="F602" s="25">
        <v>4</v>
      </c>
      <c r="G602" s="24" t="s">
        <v>11747</v>
      </c>
      <c r="H602" s="24" t="s">
        <v>3956</v>
      </c>
      <c r="I602" s="24" t="s">
        <v>4656</v>
      </c>
      <c r="J602" s="24" t="s">
        <v>11524</v>
      </c>
      <c r="K602" s="24" t="s">
        <v>12091</v>
      </c>
      <c r="L602" s="24" t="s">
        <v>11536</v>
      </c>
      <c r="M602" s="24" t="s">
        <v>11739</v>
      </c>
      <c r="N602" s="24">
        <v>96698974</v>
      </c>
      <c r="O602" s="24" t="s">
        <v>12337</v>
      </c>
      <c r="P602" s="155" t="s">
        <v>539</v>
      </c>
      <c r="Q602" t="s">
        <v>12093</v>
      </c>
      <c r="R602"/>
    </row>
    <row r="603" spans="2:18">
      <c r="B603" s="144" t="b">
        <v>0</v>
      </c>
      <c r="C603" s="24" t="s">
        <v>12338</v>
      </c>
      <c r="D603" s="24" t="s">
        <v>12090</v>
      </c>
      <c r="E603" s="24" t="s">
        <v>4316</v>
      </c>
      <c r="F603" s="25">
        <v>4</v>
      </c>
      <c r="G603" s="24" t="s">
        <v>11747</v>
      </c>
      <c r="H603" s="24" t="s">
        <v>3956</v>
      </c>
      <c r="I603" s="24" t="s">
        <v>4656</v>
      </c>
      <c r="J603" s="24" t="s">
        <v>11524</v>
      </c>
      <c r="K603" s="24" t="s">
        <v>12091</v>
      </c>
      <c r="L603" s="24" t="s">
        <v>11536</v>
      </c>
      <c r="M603" s="24" t="s">
        <v>11739</v>
      </c>
      <c r="N603" s="24">
        <v>96698974</v>
      </c>
      <c r="O603" s="24" t="s">
        <v>12339</v>
      </c>
      <c r="P603" s="155" t="s">
        <v>539</v>
      </c>
      <c r="Q603" t="s">
        <v>12093</v>
      </c>
      <c r="R603"/>
    </row>
    <row r="604" spans="2:18">
      <c r="B604" s="144" t="b">
        <v>0</v>
      </c>
      <c r="C604" s="24" t="s">
        <v>12340</v>
      </c>
      <c r="D604" s="24" t="s">
        <v>12090</v>
      </c>
      <c r="E604" s="24" t="s">
        <v>4341</v>
      </c>
      <c r="F604" s="25">
        <v>4</v>
      </c>
      <c r="G604" s="24" t="s">
        <v>11747</v>
      </c>
      <c r="H604" s="24" t="s">
        <v>3956</v>
      </c>
      <c r="I604" s="24" t="s">
        <v>4656</v>
      </c>
      <c r="J604" s="24" t="s">
        <v>11524</v>
      </c>
      <c r="K604" s="24" t="s">
        <v>12091</v>
      </c>
      <c r="L604" s="24" t="s">
        <v>11536</v>
      </c>
      <c r="M604" s="24" t="s">
        <v>11739</v>
      </c>
      <c r="N604" s="24">
        <v>96698974</v>
      </c>
      <c r="O604" s="24" t="s">
        <v>12341</v>
      </c>
      <c r="P604" s="155" t="s">
        <v>539</v>
      </c>
      <c r="Q604" t="s">
        <v>12093</v>
      </c>
      <c r="R604"/>
    </row>
    <row r="605" spans="2:18">
      <c r="B605" s="144" t="b">
        <v>0</v>
      </c>
      <c r="C605" s="24" t="s">
        <v>12342</v>
      </c>
      <c r="D605" s="24" t="s">
        <v>12090</v>
      </c>
      <c r="E605" s="24" t="s">
        <v>4383</v>
      </c>
      <c r="F605" s="25">
        <v>4</v>
      </c>
      <c r="G605" s="24" t="s">
        <v>11747</v>
      </c>
      <c r="H605" s="24" t="s">
        <v>3956</v>
      </c>
      <c r="I605" s="24" t="s">
        <v>4656</v>
      </c>
      <c r="J605" s="24" t="s">
        <v>11524</v>
      </c>
      <c r="K605" s="24" t="s">
        <v>12091</v>
      </c>
      <c r="L605" s="24" t="s">
        <v>11536</v>
      </c>
      <c r="M605" s="24" t="s">
        <v>11739</v>
      </c>
      <c r="N605" s="24">
        <v>96698986</v>
      </c>
      <c r="O605" s="24" t="s">
        <v>12343</v>
      </c>
      <c r="P605" s="155" t="s">
        <v>539</v>
      </c>
      <c r="Q605" t="s">
        <v>12093</v>
      </c>
      <c r="R605"/>
    </row>
    <row r="606" spans="2:18">
      <c r="B606" s="144" t="b">
        <v>0</v>
      </c>
      <c r="C606" s="24" t="s">
        <v>12344</v>
      </c>
      <c r="D606" s="24" t="s">
        <v>12090</v>
      </c>
      <c r="E606" s="24" t="s">
        <v>4402</v>
      </c>
      <c r="F606" s="25">
        <v>4</v>
      </c>
      <c r="G606" s="24" t="s">
        <v>11747</v>
      </c>
      <c r="H606" s="24" t="s">
        <v>3956</v>
      </c>
      <c r="I606" s="24" t="s">
        <v>4656</v>
      </c>
      <c r="J606" s="24" t="s">
        <v>11524</v>
      </c>
      <c r="K606" s="24" t="s">
        <v>12091</v>
      </c>
      <c r="L606" s="24" t="s">
        <v>11536</v>
      </c>
      <c r="M606" s="24" t="s">
        <v>11739</v>
      </c>
      <c r="N606" s="24">
        <v>96698986</v>
      </c>
      <c r="O606" s="24" t="s">
        <v>12345</v>
      </c>
      <c r="P606" s="155" t="s">
        <v>539</v>
      </c>
      <c r="Q606" t="s">
        <v>12093</v>
      </c>
      <c r="R606"/>
    </row>
    <row r="607" spans="2:18">
      <c r="B607" s="144" t="b">
        <v>0</v>
      </c>
      <c r="C607" s="24" t="s">
        <v>12346</v>
      </c>
      <c r="D607" s="24" t="s">
        <v>12090</v>
      </c>
      <c r="E607" s="24" t="s">
        <v>4435</v>
      </c>
      <c r="F607" s="25">
        <v>4</v>
      </c>
      <c r="G607" s="24" t="s">
        <v>11747</v>
      </c>
      <c r="H607" s="24" t="s">
        <v>3956</v>
      </c>
      <c r="I607" s="24" t="s">
        <v>4656</v>
      </c>
      <c r="J607" s="24" t="s">
        <v>11524</v>
      </c>
      <c r="K607" s="24" t="s">
        <v>12091</v>
      </c>
      <c r="L607" s="24" t="s">
        <v>11536</v>
      </c>
      <c r="M607" s="24" t="s">
        <v>11739</v>
      </c>
      <c r="N607" s="24">
        <v>96698974</v>
      </c>
      <c r="O607" s="24" t="s">
        <v>12347</v>
      </c>
      <c r="P607" s="155" t="s">
        <v>539</v>
      </c>
      <c r="Q607" t="s">
        <v>12093</v>
      </c>
      <c r="R607"/>
    </row>
    <row r="608" spans="2:18">
      <c r="B608" s="144" t="b">
        <v>0</v>
      </c>
      <c r="C608" s="24" t="s">
        <v>12348</v>
      </c>
      <c r="D608" s="24" t="s">
        <v>12090</v>
      </c>
      <c r="E608" s="24" t="s">
        <v>4454</v>
      </c>
      <c r="F608" s="25">
        <v>4</v>
      </c>
      <c r="G608" s="24" t="s">
        <v>11747</v>
      </c>
      <c r="H608" s="24" t="s">
        <v>3956</v>
      </c>
      <c r="I608" s="24" t="s">
        <v>4656</v>
      </c>
      <c r="J608" s="24" t="s">
        <v>11524</v>
      </c>
      <c r="K608" s="24" t="s">
        <v>12091</v>
      </c>
      <c r="L608" s="24" t="s">
        <v>11536</v>
      </c>
      <c r="M608" s="24" t="s">
        <v>11739</v>
      </c>
      <c r="N608" s="24">
        <v>96698986</v>
      </c>
      <c r="O608" s="24" t="s">
        <v>12349</v>
      </c>
      <c r="P608" s="155" t="s">
        <v>539</v>
      </c>
      <c r="Q608" t="s">
        <v>12093</v>
      </c>
      <c r="R608"/>
    </row>
    <row r="609" spans="2:18">
      <c r="B609" s="144" t="b">
        <v>0</v>
      </c>
      <c r="C609" s="24" t="s">
        <v>12350</v>
      </c>
      <c r="D609" s="24" t="s">
        <v>12090</v>
      </c>
      <c r="E609" s="24" t="s">
        <v>4185</v>
      </c>
      <c r="F609" s="25">
        <v>4</v>
      </c>
      <c r="G609" s="24" t="s">
        <v>11738</v>
      </c>
      <c r="H609" s="24" t="s">
        <v>3956</v>
      </c>
      <c r="I609" s="24" t="s">
        <v>4656</v>
      </c>
      <c r="J609" s="24" t="s">
        <v>11524</v>
      </c>
      <c r="K609" s="24" t="s">
        <v>12091</v>
      </c>
      <c r="L609" s="24" t="s">
        <v>12124</v>
      </c>
      <c r="M609" s="24" t="s">
        <v>11739</v>
      </c>
      <c r="N609" s="155" t="s">
        <v>544</v>
      </c>
      <c r="O609" s="24" t="s">
        <v>12351</v>
      </c>
      <c r="P609" s="155" t="s">
        <v>11751</v>
      </c>
      <c r="Q609" t="s">
        <v>12093</v>
      </c>
      <c r="R609"/>
    </row>
    <row r="610" spans="2:18">
      <c r="B610" s="144" t="b">
        <v>0</v>
      </c>
      <c r="C610" s="24" t="s">
        <v>12352</v>
      </c>
      <c r="D610" s="24" t="s">
        <v>12090</v>
      </c>
      <c r="E610" s="24" t="s">
        <v>4291</v>
      </c>
      <c r="F610" s="25">
        <v>4</v>
      </c>
      <c r="G610" s="24" t="s">
        <v>11738</v>
      </c>
      <c r="H610" s="24" t="s">
        <v>3956</v>
      </c>
      <c r="I610" s="24" t="s">
        <v>4656</v>
      </c>
      <c r="J610" s="24" t="s">
        <v>11524</v>
      </c>
      <c r="K610" s="24" t="s">
        <v>12091</v>
      </c>
      <c r="L610" s="24" t="s">
        <v>12124</v>
      </c>
      <c r="M610" s="24" t="s">
        <v>11739</v>
      </c>
      <c r="N610" s="155" t="s">
        <v>544</v>
      </c>
      <c r="O610" s="24" t="s">
        <v>12353</v>
      </c>
      <c r="P610" s="155" t="s">
        <v>11751</v>
      </c>
      <c r="Q610" t="s">
        <v>12093</v>
      </c>
      <c r="R610"/>
    </row>
    <row r="611" spans="2:18">
      <c r="B611" s="144" t="b">
        <v>0</v>
      </c>
      <c r="C611" s="24" t="s">
        <v>12354</v>
      </c>
      <c r="D611" s="24" t="s">
        <v>12090</v>
      </c>
      <c r="E611" s="24" t="s">
        <v>4316</v>
      </c>
      <c r="F611" s="25">
        <v>4</v>
      </c>
      <c r="G611" s="24" t="s">
        <v>11738</v>
      </c>
      <c r="H611" s="24" t="s">
        <v>3956</v>
      </c>
      <c r="I611" s="24" t="s">
        <v>4656</v>
      </c>
      <c r="J611" s="24" t="s">
        <v>11524</v>
      </c>
      <c r="K611" s="24" t="s">
        <v>12091</v>
      </c>
      <c r="L611" s="24" t="s">
        <v>12124</v>
      </c>
      <c r="M611" s="24" t="s">
        <v>11739</v>
      </c>
      <c r="N611" s="155" t="s">
        <v>544</v>
      </c>
      <c r="O611" s="24" t="s">
        <v>12355</v>
      </c>
      <c r="P611" s="155" t="s">
        <v>11751</v>
      </c>
      <c r="Q611" t="s">
        <v>12093</v>
      </c>
      <c r="R611"/>
    </row>
    <row r="612" spans="2:18">
      <c r="B612" s="144" t="b">
        <v>0</v>
      </c>
      <c r="C612" s="24" t="s">
        <v>12356</v>
      </c>
      <c r="D612" s="24" t="s">
        <v>12090</v>
      </c>
      <c r="E612" s="24" t="s">
        <v>4341</v>
      </c>
      <c r="F612" s="25">
        <v>4</v>
      </c>
      <c r="G612" s="24" t="s">
        <v>11738</v>
      </c>
      <c r="H612" s="24" t="s">
        <v>3956</v>
      </c>
      <c r="I612" s="24" t="s">
        <v>4656</v>
      </c>
      <c r="J612" s="24" t="s">
        <v>11524</v>
      </c>
      <c r="K612" s="24" t="s">
        <v>12091</v>
      </c>
      <c r="L612" s="24" t="s">
        <v>12124</v>
      </c>
      <c r="M612" s="24" t="s">
        <v>11739</v>
      </c>
      <c r="N612" s="155" t="s">
        <v>544</v>
      </c>
      <c r="O612" s="24" t="s">
        <v>12357</v>
      </c>
      <c r="P612" s="155" t="s">
        <v>11751</v>
      </c>
      <c r="Q612" t="s">
        <v>12093</v>
      </c>
      <c r="R612"/>
    </row>
    <row r="613" spans="2:18">
      <c r="B613" s="144" t="b">
        <v>0</v>
      </c>
      <c r="C613" s="24" t="s">
        <v>12358</v>
      </c>
      <c r="D613" s="24" t="s">
        <v>12090</v>
      </c>
      <c r="E613" s="24" t="s">
        <v>4383</v>
      </c>
      <c r="F613" s="25">
        <v>4</v>
      </c>
      <c r="G613" s="24" t="s">
        <v>11738</v>
      </c>
      <c r="H613" s="24" t="s">
        <v>3956</v>
      </c>
      <c r="I613" s="24" t="s">
        <v>4656</v>
      </c>
      <c r="J613" s="24" t="s">
        <v>11524</v>
      </c>
      <c r="K613" s="24" t="s">
        <v>12091</v>
      </c>
      <c r="L613" s="24" t="s">
        <v>12124</v>
      </c>
      <c r="M613" s="24" t="s">
        <v>11739</v>
      </c>
      <c r="N613" s="155" t="s">
        <v>544</v>
      </c>
      <c r="O613" s="24" t="s">
        <v>12359</v>
      </c>
      <c r="P613" s="155" t="s">
        <v>11751</v>
      </c>
      <c r="Q613" t="s">
        <v>12093</v>
      </c>
      <c r="R613"/>
    </row>
    <row r="614" spans="2:18">
      <c r="B614" s="144" t="b">
        <v>0</v>
      </c>
      <c r="C614" s="24" t="s">
        <v>12360</v>
      </c>
      <c r="D614" s="24" t="s">
        <v>12090</v>
      </c>
      <c r="E614" s="24" t="s">
        <v>4402</v>
      </c>
      <c r="F614" s="25">
        <v>4</v>
      </c>
      <c r="G614" s="24" t="s">
        <v>11738</v>
      </c>
      <c r="H614" s="24" t="s">
        <v>3956</v>
      </c>
      <c r="I614" s="24" t="s">
        <v>4656</v>
      </c>
      <c r="J614" s="24" t="s">
        <v>11524</v>
      </c>
      <c r="K614" s="24" t="s">
        <v>12091</v>
      </c>
      <c r="L614" s="24" t="s">
        <v>12124</v>
      </c>
      <c r="M614" s="24" t="s">
        <v>11739</v>
      </c>
      <c r="N614" s="155" t="s">
        <v>544</v>
      </c>
      <c r="O614" s="24" t="s">
        <v>12361</v>
      </c>
      <c r="P614" s="155" t="s">
        <v>11751</v>
      </c>
      <c r="Q614" t="s">
        <v>12093</v>
      </c>
      <c r="R614"/>
    </row>
    <row r="615" spans="2:18">
      <c r="B615" s="144" t="b">
        <v>0</v>
      </c>
      <c r="C615" s="24" t="s">
        <v>12362</v>
      </c>
      <c r="D615" s="24" t="s">
        <v>12090</v>
      </c>
      <c r="E615" s="24" t="s">
        <v>4435</v>
      </c>
      <c r="F615" s="25">
        <v>4</v>
      </c>
      <c r="G615" s="24" t="s">
        <v>11738</v>
      </c>
      <c r="H615" s="24" t="s">
        <v>3956</v>
      </c>
      <c r="I615" s="24" t="s">
        <v>4656</v>
      </c>
      <c r="J615" s="24" t="s">
        <v>11524</v>
      </c>
      <c r="K615" s="24" t="s">
        <v>12091</v>
      </c>
      <c r="L615" s="24" t="s">
        <v>12124</v>
      </c>
      <c r="M615" s="24" t="s">
        <v>11739</v>
      </c>
      <c r="N615" s="155" t="s">
        <v>544</v>
      </c>
      <c r="O615" s="24" t="s">
        <v>12363</v>
      </c>
      <c r="P615" s="155" t="s">
        <v>11751</v>
      </c>
      <c r="Q615" t="s">
        <v>12093</v>
      </c>
      <c r="R615"/>
    </row>
    <row r="616" spans="2:18">
      <c r="B616" s="144" t="b">
        <v>0</v>
      </c>
      <c r="C616" s="24" t="s">
        <v>12364</v>
      </c>
      <c r="D616" s="24" t="s">
        <v>12090</v>
      </c>
      <c r="E616" s="24" t="s">
        <v>4454</v>
      </c>
      <c r="F616" s="25">
        <v>4</v>
      </c>
      <c r="G616" s="24" t="s">
        <v>11738</v>
      </c>
      <c r="H616" s="24" t="s">
        <v>3956</v>
      </c>
      <c r="I616" s="24" t="s">
        <v>4656</v>
      </c>
      <c r="J616" s="24" t="s">
        <v>11524</v>
      </c>
      <c r="K616" s="24" t="s">
        <v>12091</v>
      </c>
      <c r="L616" s="24" t="s">
        <v>12124</v>
      </c>
      <c r="M616" s="24" t="s">
        <v>11739</v>
      </c>
      <c r="N616" s="155" t="s">
        <v>544</v>
      </c>
      <c r="O616" s="24" t="s">
        <v>12365</v>
      </c>
      <c r="P616" s="155" t="s">
        <v>11751</v>
      </c>
      <c r="Q616" t="s">
        <v>12093</v>
      </c>
      <c r="R616"/>
    </row>
    <row r="617" spans="2:18">
      <c r="B617" s="144" t="b">
        <v>0</v>
      </c>
      <c r="C617" s="24" t="s">
        <v>12366</v>
      </c>
      <c r="D617" s="24" t="s">
        <v>12090</v>
      </c>
      <c r="E617" s="24" t="s">
        <v>4185</v>
      </c>
      <c r="F617" s="25">
        <v>4</v>
      </c>
      <c r="G617" s="24" t="s">
        <v>11747</v>
      </c>
      <c r="H617" s="24" t="s">
        <v>3956</v>
      </c>
      <c r="I617" s="24" t="s">
        <v>4656</v>
      </c>
      <c r="J617" s="24" t="s">
        <v>11524</v>
      </c>
      <c r="K617" s="24" t="s">
        <v>12091</v>
      </c>
      <c r="L617" s="24" t="s">
        <v>12124</v>
      </c>
      <c r="M617" s="24" t="s">
        <v>11739</v>
      </c>
      <c r="N617" s="155" t="s">
        <v>544</v>
      </c>
      <c r="O617" s="24" t="s">
        <v>12367</v>
      </c>
      <c r="P617" s="155" t="s">
        <v>11751</v>
      </c>
      <c r="Q617" t="s">
        <v>12093</v>
      </c>
      <c r="R617"/>
    </row>
    <row r="618" spans="2:18">
      <c r="B618" s="144" t="b">
        <v>0</v>
      </c>
      <c r="C618" s="24" t="s">
        <v>12368</v>
      </c>
      <c r="D618" s="24" t="s">
        <v>12090</v>
      </c>
      <c r="E618" s="24" t="s">
        <v>4291</v>
      </c>
      <c r="F618" s="25">
        <v>4</v>
      </c>
      <c r="G618" s="24" t="s">
        <v>11747</v>
      </c>
      <c r="H618" s="24" t="s">
        <v>3956</v>
      </c>
      <c r="I618" s="24" t="s">
        <v>4656</v>
      </c>
      <c r="J618" s="24" t="s">
        <v>11524</v>
      </c>
      <c r="K618" s="24" t="s">
        <v>12091</v>
      </c>
      <c r="L618" s="24" t="s">
        <v>12124</v>
      </c>
      <c r="M618" s="24" t="s">
        <v>11739</v>
      </c>
      <c r="N618" s="155" t="s">
        <v>544</v>
      </c>
      <c r="O618" s="24" t="s">
        <v>12369</v>
      </c>
      <c r="P618" s="155" t="s">
        <v>11751</v>
      </c>
      <c r="Q618" t="s">
        <v>12093</v>
      </c>
      <c r="R618"/>
    </row>
    <row r="619" spans="2:18">
      <c r="B619" s="144" t="b">
        <v>0</v>
      </c>
      <c r="C619" s="24" t="s">
        <v>12370</v>
      </c>
      <c r="D619" s="24" t="s">
        <v>12090</v>
      </c>
      <c r="E619" s="24" t="s">
        <v>4316</v>
      </c>
      <c r="F619" s="25">
        <v>4</v>
      </c>
      <c r="G619" s="24" t="s">
        <v>11747</v>
      </c>
      <c r="H619" s="24" t="s">
        <v>3956</v>
      </c>
      <c r="I619" s="24" t="s">
        <v>4656</v>
      </c>
      <c r="J619" s="24" t="s">
        <v>11524</v>
      </c>
      <c r="K619" s="24" t="s">
        <v>12091</v>
      </c>
      <c r="L619" s="24" t="s">
        <v>12124</v>
      </c>
      <c r="M619" s="24" t="s">
        <v>11739</v>
      </c>
      <c r="N619" s="155" t="s">
        <v>544</v>
      </c>
      <c r="O619" s="24" t="s">
        <v>12371</v>
      </c>
      <c r="P619" s="155" t="s">
        <v>11751</v>
      </c>
      <c r="Q619" t="s">
        <v>12093</v>
      </c>
      <c r="R619"/>
    </row>
    <row r="620" spans="2:18">
      <c r="B620" s="144" t="b">
        <v>0</v>
      </c>
      <c r="C620" s="24" t="s">
        <v>12372</v>
      </c>
      <c r="D620" s="24" t="s">
        <v>12090</v>
      </c>
      <c r="E620" s="24" t="s">
        <v>4341</v>
      </c>
      <c r="F620" s="25">
        <v>4</v>
      </c>
      <c r="G620" s="24" t="s">
        <v>11747</v>
      </c>
      <c r="H620" s="24" t="s">
        <v>3956</v>
      </c>
      <c r="I620" s="24" t="s">
        <v>4656</v>
      </c>
      <c r="J620" s="24" t="s">
        <v>11524</v>
      </c>
      <c r="K620" s="24" t="s">
        <v>12091</v>
      </c>
      <c r="L620" s="24" t="s">
        <v>12124</v>
      </c>
      <c r="M620" s="24" t="s">
        <v>11739</v>
      </c>
      <c r="N620" s="155" t="s">
        <v>544</v>
      </c>
      <c r="O620" s="24" t="s">
        <v>12373</v>
      </c>
      <c r="P620" s="155" t="s">
        <v>11751</v>
      </c>
      <c r="Q620" t="s">
        <v>12093</v>
      </c>
      <c r="R620"/>
    </row>
    <row r="621" spans="2:18">
      <c r="B621" s="144" t="b">
        <v>0</v>
      </c>
      <c r="C621" s="24" t="s">
        <v>12374</v>
      </c>
      <c r="D621" s="24" t="s">
        <v>12090</v>
      </c>
      <c r="E621" s="24" t="s">
        <v>4383</v>
      </c>
      <c r="F621" s="25">
        <v>4</v>
      </c>
      <c r="G621" s="24" t="s">
        <v>11747</v>
      </c>
      <c r="H621" s="24" t="s">
        <v>3956</v>
      </c>
      <c r="I621" s="24" t="s">
        <v>4656</v>
      </c>
      <c r="J621" s="24" t="s">
        <v>11524</v>
      </c>
      <c r="K621" s="24" t="s">
        <v>12091</v>
      </c>
      <c r="L621" s="24" t="s">
        <v>12124</v>
      </c>
      <c r="M621" s="24" t="s">
        <v>11739</v>
      </c>
      <c r="N621" s="155" t="s">
        <v>544</v>
      </c>
      <c r="O621" s="24" t="s">
        <v>12375</v>
      </c>
      <c r="P621" s="155" t="s">
        <v>11751</v>
      </c>
      <c r="Q621" t="s">
        <v>12093</v>
      </c>
      <c r="R621"/>
    </row>
    <row r="622" spans="2:18">
      <c r="B622" s="144" t="b">
        <v>0</v>
      </c>
      <c r="C622" s="24" t="s">
        <v>12376</v>
      </c>
      <c r="D622" s="24" t="s">
        <v>12090</v>
      </c>
      <c r="E622" s="24" t="s">
        <v>4402</v>
      </c>
      <c r="F622" s="25">
        <v>4</v>
      </c>
      <c r="G622" s="24" t="s">
        <v>11747</v>
      </c>
      <c r="H622" s="24" t="s">
        <v>3956</v>
      </c>
      <c r="I622" s="24" t="s">
        <v>4656</v>
      </c>
      <c r="J622" s="24" t="s">
        <v>11524</v>
      </c>
      <c r="K622" s="24" t="s">
        <v>12091</v>
      </c>
      <c r="L622" s="24" t="s">
        <v>12124</v>
      </c>
      <c r="M622" s="24" t="s">
        <v>11739</v>
      </c>
      <c r="N622" s="155" t="s">
        <v>544</v>
      </c>
      <c r="O622" s="24" t="s">
        <v>12377</v>
      </c>
      <c r="P622" s="155" t="s">
        <v>11751</v>
      </c>
      <c r="Q622" t="s">
        <v>12093</v>
      </c>
      <c r="R622"/>
    </row>
    <row r="623" spans="2:18">
      <c r="B623" s="144" t="b">
        <v>0</v>
      </c>
      <c r="C623" s="24" t="s">
        <v>12378</v>
      </c>
      <c r="D623" s="24" t="s">
        <v>12090</v>
      </c>
      <c r="E623" s="24" t="s">
        <v>4435</v>
      </c>
      <c r="F623" s="25">
        <v>4</v>
      </c>
      <c r="G623" s="24" t="s">
        <v>11747</v>
      </c>
      <c r="H623" s="24" t="s">
        <v>3956</v>
      </c>
      <c r="I623" s="24" t="s">
        <v>4656</v>
      </c>
      <c r="J623" s="24" t="s">
        <v>11524</v>
      </c>
      <c r="K623" s="24" t="s">
        <v>12091</v>
      </c>
      <c r="L623" s="24" t="s">
        <v>12124</v>
      </c>
      <c r="M623" s="24" t="s">
        <v>11739</v>
      </c>
      <c r="N623" s="155" t="s">
        <v>544</v>
      </c>
      <c r="O623" s="24" t="s">
        <v>12379</v>
      </c>
      <c r="P623" s="155" t="s">
        <v>11751</v>
      </c>
      <c r="Q623" t="s">
        <v>12093</v>
      </c>
      <c r="R623"/>
    </row>
    <row r="624" spans="2:18">
      <c r="B624" s="144" t="b">
        <v>0</v>
      </c>
      <c r="C624" s="24" t="s">
        <v>12380</v>
      </c>
      <c r="D624" s="24" t="s">
        <v>12090</v>
      </c>
      <c r="E624" s="24" t="s">
        <v>4454</v>
      </c>
      <c r="F624" s="25">
        <v>4</v>
      </c>
      <c r="G624" s="24" t="s">
        <v>11747</v>
      </c>
      <c r="H624" s="24" t="s">
        <v>3956</v>
      </c>
      <c r="I624" s="24" t="s">
        <v>4656</v>
      </c>
      <c r="J624" s="24" t="s">
        <v>11524</v>
      </c>
      <c r="K624" s="24" t="s">
        <v>12091</v>
      </c>
      <c r="L624" s="24" t="s">
        <v>12124</v>
      </c>
      <c r="M624" s="24" t="s">
        <v>11739</v>
      </c>
      <c r="N624" s="155" t="s">
        <v>544</v>
      </c>
      <c r="O624" s="24" t="s">
        <v>12381</v>
      </c>
      <c r="P624" s="155" t="s">
        <v>11751</v>
      </c>
      <c r="Q624" t="s">
        <v>12093</v>
      </c>
      <c r="R624"/>
    </row>
    <row r="625" spans="2:18">
      <c r="B625" s="144" t="b">
        <v>0</v>
      </c>
      <c r="C625" s="24" t="s">
        <v>12382</v>
      </c>
      <c r="D625" s="24" t="s">
        <v>12090</v>
      </c>
      <c r="E625" s="24" t="s">
        <v>4185</v>
      </c>
      <c r="F625" s="25">
        <v>4</v>
      </c>
      <c r="G625" s="24" t="s">
        <v>11738</v>
      </c>
      <c r="H625" s="24" t="s">
        <v>3956</v>
      </c>
      <c r="I625" s="24" t="s">
        <v>4656</v>
      </c>
      <c r="J625" s="24" t="s">
        <v>11524</v>
      </c>
      <c r="K625" s="24" t="s">
        <v>12091</v>
      </c>
      <c r="L625" s="24" t="s">
        <v>11578</v>
      </c>
      <c r="M625" s="24" t="s">
        <v>11739</v>
      </c>
      <c r="N625" s="24">
        <v>96698988</v>
      </c>
      <c r="O625" s="24" t="s">
        <v>12383</v>
      </c>
      <c r="P625" s="155" t="s">
        <v>11579</v>
      </c>
      <c r="Q625" t="s">
        <v>12093</v>
      </c>
      <c r="R625"/>
    </row>
    <row r="626" spans="2:18">
      <c r="B626" s="144" t="b">
        <v>0</v>
      </c>
      <c r="C626" s="24" t="s">
        <v>12384</v>
      </c>
      <c r="D626" s="24" t="s">
        <v>12090</v>
      </c>
      <c r="E626" s="24" t="s">
        <v>4291</v>
      </c>
      <c r="F626" s="25">
        <v>4</v>
      </c>
      <c r="G626" s="24" t="s">
        <v>11738</v>
      </c>
      <c r="H626" s="24" t="s">
        <v>3956</v>
      </c>
      <c r="I626" s="24" t="s">
        <v>4656</v>
      </c>
      <c r="J626" s="24" t="s">
        <v>11524</v>
      </c>
      <c r="K626" s="24" t="s">
        <v>12091</v>
      </c>
      <c r="L626" s="24" t="s">
        <v>11578</v>
      </c>
      <c r="M626" s="24" t="s">
        <v>11739</v>
      </c>
      <c r="N626" s="24">
        <v>96698988</v>
      </c>
      <c r="O626" s="24" t="s">
        <v>12385</v>
      </c>
      <c r="P626" s="155" t="s">
        <v>11579</v>
      </c>
      <c r="Q626" t="s">
        <v>12093</v>
      </c>
      <c r="R626"/>
    </row>
    <row r="627" spans="2:18">
      <c r="B627" s="144" t="b">
        <v>0</v>
      </c>
      <c r="C627" s="24" t="s">
        <v>12386</v>
      </c>
      <c r="D627" s="24" t="s">
        <v>12090</v>
      </c>
      <c r="E627" s="24" t="s">
        <v>4316</v>
      </c>
      <c r="F627" s="25">
        <v>4</v>
      </c>
      <c r="G627" s="24" t="s">
        <v>11738</v>
      </c>
      <c r="H627" s="24" t="s">
        <v>3956</v>
      </c>
      <c r="I627" s="24" t="s">
        <v>4656</v>
      </c>
      <c r="J627" s="24" t="s">
        <v>11524</v>
      </c>
      <c r="K627" s="24" t="s">
        <v>12091</v>
      </c>
      <c r="L627" s="24" t="s">
        <v>11578</v>
      </c>
      <c r="M627" s="24" t="s">
        <v>11739</v>
      </c>
      <c r="N627" s="24">
        <v>96698988</v>
      </c>
      <c r="O627" s="24" t="s">
        <v>12387</v>
      </c>
      <c r="P627" s="155" t="s">
        <v>11579</v>
      </c>
      <c r="Q627" t="s">
        <v>12093</v>
      </c>
      <c r="R627"/>
    </row>
    <row r="628" spans="2:18">
      <c r="B628" s="144" t="b">
        <v>0</v>
      </c>
      <c r="C628" s="24" t="s">
        <v>12388</v>
      </c>
      <c r="D628" s="24" t="s">
        <v>12090</v>
      </c>
      <c r="E628" s="24" t="s">
        <v>4341</v>
      </c>
      <c r="F628" s="25">
        <v>4</v>
      </c>
      <c r="G628" s="24" t="s">
        <v>11738</v>
      </c>
      <c r="H628" s="24" t="s">
        <v>3956</v>
      </c>
      <c r="I628" s="24" t="s">
        <v>4656</v>
      </c>
      <c r="J628" s="24" t="s">
        <v>11524</v>
      </c>
      <c r="K628" s="24" t="s">
        <v>12091</v>
      </c>
      <c r="L628" s="24" t="s">
        <v>11578</v>
      </c>
      <c r="M628" s="24" t="s">
        <v>11739</v>
      </c>
      <c r="N628" s="24">
        <v>96698988</v>
      </c>
      <c r="O628" s="24" t="s">
        <v>12389</v>
      </c>
      <c r="P628" s="155" t="s">
        <v>11579</v>
      </c>
      <c r="Q628" t="s">
        <v>12093</v>
      </c>
      <c r="R628"/>
    </row>
    <row r="629" spans="2:18">
      <c r="B629" s="144" t="b">
        <v>0</v>
      </c>
      <c r="C629" s="24" t="s">
        <v>12390</v>
      </c>
      <c r="D629" s="24" t="s">
        <v>12090</v>
      </c>
      <c r="E629" s="24" t="s">
        <v>4383</v>
      </c>
      <c r="F629" s="25">
        <v>4</v>
      </c>
      <c r="G629" s="24" t="s">
        <v>11738</v>
      </c>
      <c r="H629" s="24" t="s">
        <v>3956</v>
      </c>
      <c r="I629" s="24" t="s">
        <v>4656</v>
      </c>
      <c r="J629" s="24" t="s">
        <v>11524</v>
      </c>
      <c r="K629" s="24" t="s">
        <v>12091</v>
      </c>
      <c r="L629" s="24" t="s">
        <v>11578</v>
      </c>
      <c r="M629" s="24" t="s">
        <v>11739</v>
      </c>
      <c r="N629" s="24">
        <v>96698984</v>
      </c>
      <c r="O629" s="24" t="s">
        <v>12391</v>
      </c>
      <c r="P629" s="155" t="s">
        <v>11579</v>
      </c>
      <c r="Q629" t="s">
        <v>12093</v>
      </c>
      <c r="R629"/>
    </row>
    <row r="630" spans="2:18">
      <c r="B630" s="144" t="b">
        <v>0</v>
      </c>
      <c r="C630" s="24" t="s">
        <v>12392</v>
      </c>
      <c r="D630" s="24" t="s">
        <v>12090</v>
      </c>
      <c r="E630" s="24" t="s">
        <v>4402</v>
      </c>
      <c r="F630" s="25">
        <v>4</v>
      </c>
      <c r="G630" s="24" t="s">
        <v>11738</v>
      </c>
      <c r="H630" s="24" t="s">
        <v>3956</v>
      </c>
      <c r="I630" s="24" t="s">
        <v>4656</v>
      </c>
      <c r="J630" s="24" t="s">
        <v>11524</v>
      </c>
      <c r="K630" s="24" t="s">
        <v>12091</v>
      </c>
      <c r="L630" s="24" t="s">
        <v>11578</v>
      </c>
      <c r="M630" s="24" t="s">
        <v>11739</v>
      </c>
      <c r="N630" s="24">
        <v>96698984</v>
      </c>
      <c r="O630" s="24" t="s">
        <v>12393</v>
      </c>
      <c r="P630" s="155" t="s">
        <v>11579</v>
      </c>
      <c r="Q630" t="s">
        <v>12093</v>
      </c>
      <c r="R630"/>
    </row>
    <row r="631" spans="2:18">
      <c r="B631" s="144" t="b">
        <v>0</v>
      </c>
      <c r="C631" s="24" t="s">
        <v>12394</v>
      </c>
      <c r="D631" s="24" t="s">
        <v>12090</v>
      </c>
      <c r="E631" s="24" t="s">
        <v>4435</v>
      </c>
      <c r="F631" s="25">
        <v>4</v>
      </c>
      <c r="G631" s="24" t="s">
        <v>11738</v>
      </c>
      <c r="H631" s="24" t="s">
        <v>3956</v>
      </c>
      <c r="I631" s="24" t="s">
        <v>4656</v>
      </c>
      <c r="J631" s="24" t="s">
        <v>11524</v>
      </c>
      <c r="K631" s="24" t="s">
        <v>12091</v>
      </c>
      <c r="L631" s="24" t="s">
        <v>11578</v>
      </c>
      <c r="M631" s="24" t="s">
        <v>11739</v>
      </c>
      <c r="N631" s="24">
        <v>96698988</v>
      </c>
      <c r="O631" s="24" t="s">
        <v>12395</v>
      </c>
      <c r="P631" s="155" t="s">
        <v>11579</v>
      </c>
      <c r="Q631" t="s">
        <v>12093</v>
      </c>
      <c r="R631"/>
    </row>
    <row r="632" spans="2:18">
      <c r="B632" s="144" t="b">
        <v>0</v>
      </c>
      <c r="C632" s="24" t="s">
        <v>12396</v>
      </c>
      <c r="D632" s="24" t="s">
        <v>12090</v>
      </c>
      <c r="E632" s="24" t="s">
        <v>4454</v>
      </c>
      <c r="F632" s="25">
        <v>4</v>
      </c>
      <c r="G632" s="24" t="s">
        <v>11738</v>
      </c>
      <c r="H632" s="24" t="s">
        <v>3956</v>
      </c>
      <c r="I632" s="24" t="s">
        <v>4656</v>
      </c>
      <c r="J632" s="24" t="s">
        <v>11524</v>
      </c>
      <c r="K632" s="24" t="s">
        <v>12091</v>
      </c>
      <c r="L632" s="24" t="s">
        <v>11578</v>
      </c>
      <c r="M632" s="24" t="s">
        <v>11739</v>
      </c>
      <c r="N632" s="24">
        <v>96698984</v>
      </c>
      <c r="O632" s="24" t="s">
        <v>12397</v>
      </c>
      <c r="P632" s="155" t="s">
        <v>11579</v>
      </c>
      <c r="Q632" t="s">
        <v>12093</v>
      </c>
      <c r="R632"/>
    </row>
    <row r="633" spans="2:18">
      <c r="B633" s="144" t="b">
        <v>0</v>
      </c>
      <c r="C633" s="24" t="s">
        <v>12398</v>
      </c>
      <c r="D633" s="24" t="s">
        <v>12090</v>
      </c>
      <c r="E633" s="24" t="s">
        <v>4185</v>
      </c>
      <c r="F633" s="25">
        <v>4</v>
      </c>
      <c r="G633" s="24" t="s">
        <v>11747</v>
      </c>
      <c r="H633" s="24" t="s">
        <v>3956</v>
      </c>
      <c r="I633" s="24" t="s">
        <v>4656</v>
      </c>
      <c r="J633" s="24" t="s">
        <v>11524</v>
      </c>
      <c r="K633" s="24" t="s">
        <v>12091</v>
      </c>
      <c r="L633" s="24" t="s">
        <v>11578</v>
      </c>
      <c r="M633" s="24" t="s">
        <v>11739</v>
      </c>
      <c r="N633" s="24">
        <v>96698982</v>
      </c>
      <c r="O633" s="24" t="s">
        <v>12399</v>
      </c>
      <c r="P633" s="155" t="s">
        <v>11579</v>
      </c>
      <c r="Q633" t="s">
        <v>12093</v>
      </c>
      <c r="R633"/>
    </row>
    <row r="634" spans="2:18">
      <c r="B634" s="144" t="b">
        <v>0</v>
      </c>
      <c r="C634" s="24" t="s">
        <v>12400</v>
      </c>
      <c r="D634" s="24" t="s">
        <v>12090</v>
      </c>
      <c r="E634" s="24" t="s">
        <v>4291</v>
      </c>
      <c r="F634" s="25">
        <v>4</v>
      </c>
      <c r="G634" s="24" t="s">
        <v>11747</v>
      </c>
      <c r="H634" s="24" t="s">
        <v>3956</v>
      </c>
      <c r="I634" s="24" t="s">
        <v>4656</v>
      </c>
      <c r="J634" s="24" t="s">
        <v>11524</v>
      </c>
      <c r="K634" s="24" t="s">
        <v>12091</v>
      </c>
      <c r="L634" s="24" t="s">
        <v>11578</v>
      </c>
      <c r="M634" s="24" t="s">
        <v>11739</v>
      </c>
      <c r="N634" s="24">
        <v>96698982</v>
      </c>
      <c r="O634" s="24" t="s">
        <v>12401</v>
      </c>
      <c r="P634" s="155" t="s">
        <v>11579</v>
      </c>
      <c r="Q634" t="s">
        <v>12093</v>
      </c>
      <c r="R634"/>
    </row>
    <row r="635" spans="2:18">
      <c r="B635" s="144" t="b">
        <v>0</v>
      </c>
      <c r="C635" s="24" t="s">
        <v>12402</v>
      </c>
      <c r="D635" s="24" t="s">
        <v>12090</v>
      </c>
      <c r="E635" s="24" t="s">
        <v>4316</v>
      </c>
      <c r="F635" s="25">
        <v>4</v>
      </c>
      <c r="G635" s="24" t="s">
        <v>11747</v>
      </c>
      <c r="H635" s="24" t="s">
        <v>3956</v>
      </c>
      <c r="I635" s="24" t="s">
        <v>4656</v>
      </c>
      <c r="J635" s="24" t="s">
        <v>11524</v>
      </c>
      <c r="K635" s="24" t="s">
        <v>12091</v>
      </c>
      <c r="L635" s="24" t="s">
        <v>11578</v>
      </c>
      <c r="M635" s="24" t="s">
        <v>11739</v>
      </c>
      <c r="N635" s="24">
        <v>96698982</v>
      </c>
      <c r="O635" s="24" t="s">
        <v>12403</v>
      </c>
      <c r="P635" s="155" t="s">
        <v>11579</v>
      </c>
      <c r="Q635" t="s">
        <v>12093</v>
      </c>
      <c r="R635"/>
    </row>
    <row r="636" spans="2:18">
      <c r="B636" s="144" t="b">
        <v>0</v>
      </c>
      <c r="C636" s="24" t="s">
        <v>12404</v>
      </c>
      <c r="D636" s="24" t="s">
        <v>12090</v>
      </c>
      <c r="E636" s="24" t="s">
        <v>4341</v>
      </c>
      <c r="F636" s="25">
        <v>4</v>
      </c>
      <c r="G636" s="24" t="s">
        <v>11747</v>
      </c>
      <c r="H636" s="24" t="s">
        <v>3956</v>
      </c>
      <c r="I636" s="24" t="s">
        <v>4656</v>
      </c>
      <c r="J636" s="24" t="s">
        <v>11524</v>
      </c>
      <c r="K636" s="24" t="s">
        <v>12091</v>
      </c>
      <c r="L636" s="24" t="s">
        <v>11578</v>
      </c>
      <c r="M636" s="24" t="s">
        <v>11739</v>
      </c>
      <c r="N636" s="24">
        <v>96698982</v>
      </c>
      <c r="O636" s="24" t="s">
        <v>12405</v>
      </c>
      <c r="P636" s="155" t="s">
        <v>11579</v>
      </c>
      <c r="Q636" t="s">
        <v>12093</v>
      </c>
      <c r="R636"/>
    </row>
    <row r="637" spans="2:18">
      <c r="B637" s="144" t="b">
        <v>0</v>
      </c>
      <c r="C637" s="24" t="s">
        <v>12406</v>
      </c>
      <c r="D637" s="24" t="s">
        <v>12090</v>
      </c>
      <c r="E637" s="24" t="s">
        <v>4383</v>
      </c>
      <c r="F637" s="25">
        <v>4</v>
      </c>
      <c r="G637" s="24" t="s">
        <v>11747</v>
      </c>
      <c r="H637" s="24" t="s">
        <v>3956</v>
      </c>
      <c r="I637" s="24" t="s">
        <v>4656</v>
      </c>
      <c r="J637" s="24" t="s">
        <v>11524</v>
      </c>
      <c r="K637" s="24" t="s">
        <v>12091</v>
      </c>
      <c r="L637" s="24" t="s">
        <v>11578</v>
      </c>
      <c r="M637" s="24" t="s">
        <v>11739</v>
      </c>
      <c r="N637" s="24">
        <v>96701058</v>
      </c>
      <c r="O637" s="24" t="s">
        <v>12407</v>
      </c>
      <c r="P637" s="155" t="s">
        <v>11579</v>
      </c>
      <c r="Q637" t="s">
        <v>12093</v>
      </c>
      <c r="R637"/>
    </row>
    <row r="638" spans="2:18">
      <c r="B638" s="144" t="b">
        <v>0</v>
      </c>
      <c r="C638" s="24" t="s">
        <v>12408</v>
      </c>
      <c r="D638" s="24" t="s">
        <v>12090</v>
      </c>
      <c r="E638" s="24" t="s">
        <v>4402</v>
      </c>
      <c r="F638" s="25">
        <v>4</v>
      </c>
      <c r="G638" s="24" t="s">
        <v>11747</v>
      </c>
      <c r="H638" s="24" t="s">
        <v>3956</v>
      </c>
      <c r="I638" s="24" t="s">
        <v>4656</v>
      </c>
      <c r="J638" s="24" t="s">
        <v>11524</v>
      </c>
      <c r="K638" s="24" t="s">
        <v>12091</v>
      </c>
      <c r="L638" s="24" t="s">
        <v>11578</v>
      </c>
      <c r="M638" s="24" t="s">
        <v>11739</v>
      </c>
      <c r="N638" s="24">
        <v>96701058</v>
      </c>
      <c r="O638" s="24" t="s">
        <v>12409</v>
      </c>
      <c r="P638" s="155" t="s">
        <v>11579</v>
      </c>
      <c r="Q638" t="s">
        <v>12093</v>
      </c>
      <c r="R638"/>
    </row>
    <row r="639" spans="2:18">
      <c r="B639" s="144" t="b">
        <v>0</v>
      </c>
      <c r="C639" s="24" t="s">
        <v>12410</v>
      </c>
      <c r="D639" s="24" t="s">
        <v>12090</v>
      </c>
      <c r="E639" s="24" t="s">
        <v>4435</v>
      </c>
      <c r="F639" s="25">
        <v>4</v>
      </c>
      <c r="G639" s="24" t="s">
        <v>11747</v>
      </c>
      <c r="H639" s="24" t="s">
        <v>3956</v>
      </c>
      <c r="I639" s="24" t="s">
        <v>4656</v>
      </c>
      <c r="J639" s="24" t="s">
        <v>11524</v>
      </c>
      <c r="K639" s="24" t="s">
        <v>12091</v>
      </c>
      <c r="L639" s="24" t="s">
        <v>11578</v>
      </c>
      <c r="M639" s="24" t="s">
        <v>11739</v>
      </c>
      <c r="N639" s="24">
        <v>96698982</v>
      </c>
      <c r="O639" s="24" t="s">
        <v>12411</v>
      </c>
      <c r="P639" s="155" t="s">
        <v>11579</v>
      </c>
      <c r="Q639" t="s">
        <v>12093</v>
      </c>
      <c r="R639"/>
    </row>
    <row r="640" spans="2:18">
      <c r="B640" s="144" t="b">
        <v>0</v>
      </c>
      <c r="C640" s="24" t="s">
        <v>12412</v>
      </c>
      <c r="D640" s="24" t="s">
        <v>12090</v>
      </c>
      <c r="E640" s="24" t="s">
        <v>4454</v>
      </c>
      <c r="F640" s="25">
        <v>4</v>
      </c>
      <c r="G640" s="24" t="s">
        <v>11747</v>
      </c>
      <c r="H640" s="24" t="s">
        <v>3956</v>
      </c>
      <c r="I640" s="24" t="s">
        <v>4656</v>
      </c>
      <c r="J640" s="24" t="s">
        <v>11524</v>
      </c>
      <c r="K640" s="24" t="s">
        <v>12091</v>
      </c>
      <c r="L640" s="24" t="s">
        <v>11578</v>
      </c>
      <c r="M640" s="24" t="s">
        <v>11739</v>
      </c>
      <c r="N640" s="24">
        <v>96701058</v>
      </c>
      <c r="O640" s="24" t="s">
        <v>12413</v>
      </c>
      <c r="P640" s="155" t="s">
        <v>11579</v>
      </c>
      <c r="Q640" t="s">
        <v>12093</v>
      </c>
      <c r="R640"/>
    </row>
    <row r="641" spans="2:18">
      <c r="B641" s="144" t="b">
        <v>0</v>
      </c>
      <c r="C641" s="24" t="s">
        <v>12414</v>
      </c>
      <c r="D641" s="24" t="s">
        <v>12090</v>
      </c>
      <c r="E641" s="24" t="s">
        <v>4185</v>
      </c>
      <c r="F641" s="25">
        <v>4</v>
      </c>
      <c r="G641" s="24" t="s">
        <v>11738</v>
      </c>
      <c r="H641" s="24" t="s">
        <v>3956</v>
      </c>
      <c r="I641" s="24" t="s">
        <v>4656</v>
      </c>
      <c r="J641" s="24" t="s">
        <v>11524</v>
      </c>
      <c r="K641" s="24" t="s">
        <v>12091</v>
      </c>
      <c r="L641" s="24" t="s">
        <v>12189</v>
      </c>
      <c r="M641" s="24" t="s">
        <v>11739</v>
      </c>
      <c r="N641" s="155" t="s">
        <v>544</v>
      </c>
      <c r="O641" s="24" t="s">
        <v>12415</v>
      </c>
      <c r="P641" s="155" t="s">
        <v>11466</v>
      </c>
      <c r="Q641" t="s">
        <v>12093</v>
      </c>
      <c r="R641"/>
    </row>
    <row r="642" spans="2:18">
      <c r="B642" s="144" t="b">
        <v>0</v>
      </c>
      <c r="C642" s="24" t="s">
        <v>12416</v>
      </c>
      <c r="D642" s="24" t="s">
        <v>12090</v>
      </c>
      <c r="E642" s="24" t="s">
        <v>4291</v>
      </c>
      <c r="F642" s="25">
        <v>4</v>
      </c>
      <c r="G642" s="24" t="s">
        <v>11738</v>
      </c>
      <c r="H642" s="24" t="s">
        <v>3956</v>
      </c>
      <c r="I642" s="24" t="s">
        <v>4656</v>
      </c>
      <c r="J642" s="24" t="s">
        <v>11524</v>
      </c>
      <c r="K642" s="24" t="s">
        <v>12091</v>
      </c>
      <c r="L642" s="24" t="s">
        <v>12189</v>
      </c>
      <c r="M642" s="24" t="s">
        <v>11739</v>
      </c>
      <c r="N642" s="155" t="s">
        <v>544</v>
      </c>
      <c r="O642" s="24" t="s">
        <v>12417</v>
      </c>
      <c r="P642" s="155" t="s">
        <v>11466</v>
      </c>
      <c r="Q642" t="s">
        <v>12093</v>
      </c>
      <c r="R642"/>
    </row>
    <row r="643" spans="2:18">
      <c r="B643" s="144" t="b">
        <v>0</v>
      </c>
      <c r="C643" s="24" t="s">
        <v>12418</v>
      </c>
      <c r="D643" s="24" t="s">
        <v>12090</v>
      </c>
      <c r="E643" s="24" t="s">
        <v>4316</v>
      </c>
      <c r="F643" s="25">
        <v>4</v>
      </c>
      <c r="G643" s="24" t="s">
        <v>11738</v>
      </c>
      <c r="H643" s="24" t="s">
        <v>3956</v>
      </c>
      <c r="I643" s="24" t="s">
        <v>4656</v>
      </c>
      <c r="J643" s="24" t="s">
        <v>11524</v>
      </c>
      <c r="K643" s="24" t="s">
        <v>12091</v>
      </c>
      <c r="L643" s="24" t="s">
        <v>12189</v>
      </c>
      <c r="M643" s="24" t="s">
        <v>11739</v>
      </c>
      <c r="N643" s="155" t="s">
        <v>544</v>
      </c>
      <c r="O643" s="24" t="s">
        <v>12419</v>
      </c>
      <c r="P643" s="155" t="s">
        <v>11466</v>
      </c>
      <c r="Q643" t="s">
        <v>12093</v>
      </c>
      <c r="R643"/>
    </row>
    <row r="644" spans="2:18">
      <c r="B644" s="144" t="b">
        <v>0</v>
      </c>
      <c r="C644" s="24" t="s">
        <v>12420</v>
      </c>
      <c r="D644" s="24" t="s">
        <v>12090</v>
      </c>
      <c r="E644" s="24" t="s">
        <v>4341</v>
      </c>
      <c r="F644" s="25">
        <v>4</v>
      </c>
      <c r="G644" s="24" t="s">
        <v>11738</v>
      </c>
      <c r="H644" s="24" t="s">
        <v>3956</v>
      </c>
      <c r="I644" s="24" t="s">
        <v>4656</v>
      </c>
      <c r="J644" s="24" t="s">
        <v>11524</v>
      </c>
      <c r="K644" s="24" t="s">
        <v>12091</v>
      </c>
      <c r="L644" s="24" t="s">
        <v>12189</v>
      </c>
      <c r="M644" s="24" t="s">
        <v>11739</v>
      </c>
      <c r="N644" s="155" t="s">
        <v>544</v>
      </c>
      <c r="O644" s="24" t="s">
        <v>12421</v>
      </c>
      <c r="P644" s="155" t="s">
        <v>11466</v>
      </c>
      <c r="Q644" t="s">
        <v>12093</v>
      </c>
      <c r="R644"/>
    </row>
    <row r="645" spans="2:18">
      <c r="B645" s="144" t="b">
        <v>0</v>
      </c>
      <c r="C645" s="24" t="s">
        <v>12422</v>
      </c>
      <c r="D645" s="24" t="s">
        <v>12090</v>
      </c>
      <c r="E645" s="24" t="s">
        <v>4383</v>
      </c>
      <c r="F645" s="25">
        <v>4</v>
      </c>
      <c r="G645" s="24" t="s">
        <v>11738</v>
      </c>
      <c r="H645" s="24" t="s">
        <v>3956</v>
      </c>
      <c r="I645" s="24" t="s">
        <v>4656</v>
      </c>
      <c r="J645" s="24" t="s">
        <v>11524</v>
      </c>
      <c r="K645" s="24" t="s">
        <v>12091</v>
      </c>
      <c r="L645" s="24" t="s">
        <v>12189</v>
      </c>
      <c r="M645" s="24" t="s">
        <v>11739</v>
      </c>
      <c r="N645" s="155" t="s">
        <v>544</v>
      </c>
      <c r="O645" s="24" t="s">
        <v>12423</v>
      </c>
      <c r="P645" s="155" t="s">
        <v>11466</v>
      </c>
      <c r="Q645" t="s">
        <v>12093</v>
      </c>
      <c r="R645"/>
    </row>
    <row r="646" spans="2:18">
      <c r="B646" s="144" t="b">
        <v>0</v>
      </c>
      <c r="C646" s="24" t="s">
        <v>12424</v>
      </c>
      <c r="D646" s="24" t="s">
        <v>12090</v>
      </c>
      <c r="E646" s="24" t="s">
        <v>4402</v>
      </c>
      <c r="F646" s="25">
        <v>4</v>
      </c>
      <c r="G646" s="24" t="s">
        <v>11738</v>
      </c>
      <c r="H646" s="24" t="s">
        <v>3956</v>
      </c>
      <c r="I646" s="24" t="s">
        <v>4656</v>
      </c>
      <c r="J646" s="24" t="s">
        <v>11524</v>
      </c>
      <c r="K646" s="24" t="s">
        <v>12091</v>
      </c>
      <c r="L646" s="24" t="s">
        <v>12189</v>
      </c>
      <c r="M646" s="24" t="s">
        <v>11739</v>
      </c>
      <c r="N646" s="155" t="s">
        <v>544</v>
      </c>
      <c r="O646" s="24" t="s">
        <v>12425</v>
      </c>
      <c r="P646" s="155" t="s">
        <v>11466</v>
      </c>
      <c r="Q646" t="s">
        <v>12093</v>
      </c>
      <c r="R646"/>
    </row>
    <row r="647" spans="2:18">
      <c r="B647" s="144" t="b">
        <v>0</v>
      </c>
      <c r="C647" s="24" t="s">
        <v>12426</v>
      </c>
      <c r="D647" s="24" t="s">
        <v>12090</v>
      </c>
      <c r="E647" s="24" t="s">
        <v>4435</v>
      </c>
      <c r="F647" s="25">
        <v>4</v>
      </c>
      <c r="G647" s="24" t="s">
        <v>11738</v>
      </c>
      <c r="H647" s="24" t="s">
        <v>3956</v>
      </c>
      <c r="I647" s="24" t="s">
        <v>4656</v>
      </c>
      <c r="J647" s="24" t="s">
        <v>11524</v>
      </c>
      <c r="K647" s="24" t="s">
        <v>12091</v>
      </c>
      <c r="L647" s="24" t="s">
        <v>12189</v>
      </c>
      <c r="M647" s="24" t="s">
        <v>11739</v>
      </c>
      <c r="N647" s="155" t="s">
        <v>544</v>
      </c>
      <c r="O647" s="24" t="s">
        <v>12427</v>
      </c>
      <c r="P647" s="155" t="s">
        <v>11466</v>
      </c>
      <c r="Q647" t="s">
        <v>12093</v>
      </c>
      <c r="R647"/>
    </row>
    <row r="648" spans="2:18">
      <c r="B648" s="144" t="b">
        <v>0</v>
      </c>
      <c r="C648" s="24" t="s">
        <v>12428</v>
      </c>
      <c r="D648" s="24" t="s">
        <v>12090</v>
      </c>
      <c r="E648" s="24" t="s">
        <v>4454</v>
      </c>
      <c r="F648" s="25">
        <v>4</v>
      </c>
      <c r="G648" s="24" t="s">
        <v>11738</v>
      </c>
      <c r="H648" s="24" t="s">
        <v>3956</v>
      </c>
      <c r="I648" s="24" t="s">
        <v>4656</v>
      </c>
      <c r="J648" s="24" t="s">
        <v>11524</v>
      </c>
      <c r="K648" s="24" t="s">
        <v>12091</v>
      </c>
      <c r="L648" s="24" t="s">
        <v>12189</v>
      </c>
      <c r="M648" s="24" t="s">
        <v>11739</v>
      </c>
      <c r="N648" s="155" t="s">
        <v>544</v>
      </c>
      <c r="O648" s="24" t="s">
        <v>12429</v>
      </c>
      <c r="P648" s="155" t="s">
        <v>11466</v>
      </c>
      <c r="Q648" t="s">
        <v>12093</v>
      </c>
      <c r="R648"/>
    </row>
    <row r="649" spans="2:18">
      <c r="B649" s="144" t="b">
        <v>0</v>
      </c>
      <c r="C649" s="24" t="s">
        <v>12430</v>
      </c>
      <c r="D649" s="24" t="s">
        <v>12090</v>
      </c>
      <c r="E649" s="24" t="s">
        <v>4185</v>
      </c>
      <c r="F649" s="25">
        <v>4</v>
      </c>
      <c r="G649" s="24" t="s">
        <v>11747</v>
      </c>
      <c r="H649" s="24" t="s">
        <v>3956</v>
      </c>
      <c r="I649" s="24" t="s">
        <v>4656</v>
      </c>
      <c r="J649" s="24" t="s">
        <v>11524</v>
      </c>
      <c r="K649" s="24" t="s">
        <v>12091</v>
      </c>
      <c r="L649" s="24" t="s">
        <v>12189</v>
      </c>
      <c r="M649" s="24" t="s">
        <v>11739</v>
      </c>
      <c r="N649" s="155" t="s">
        <v>544</v>
      </c>
      <c r="O649" s="24" t="s">
        <v>12431</v>
      </c>
      <c r="P649" s="155" t="s">
        <v>11466</v>
      </c>
      <c r="Q649" t="s">
        <v>12093</v>
      </c>
      <c r="R649"/>
    </row>
    <row r="650" spans="2:18">
      <c r="B650" s="144" t="b">
        <v>0</v>
      </c>
      <c r="C650" s="24" t="s">
        <v>12432</v>
      </c>
      <c r="D650" s="24" t="s">
        <v>12090</v>
      </c>
      <c r="E650" s="24" t="s">
        <v>4291</v>
      </c>
      <c r="F650" s="25">
        <v>4</v>
      </c>
      <c r="G650" s="24" t="s">
        <v>11747</v>
      </c>
      <c r="H650" s="24" t="s">
        <v>3956</v>
      </c>
      <c r="I650" s="24" t="s">
        <v>4656</v>
      </c>
      <c r="J650" s="24" t="s">
        <v>11524</v>
      </c>
      <c r="K650" s="24" t="s">
        <v>12091</v>
      </c>
      <c r="L650" s="24" t="s">
        <v>12189</v>
      </c>
      <c r="M650" s="24" t="s">
        <v>11739</v>
      </c>
      <c r="N650" s="155" t="s">
        <v>544</v>
      </c>
      <c r="O650" s="24" t="s">
        <v>12433</v>
      </c>
      <c r="P650" s="155" t="s">
        <v>11466</v>
      </c>
      <c r="Q650" t="s">
        <v>12093</v>
      </c>
      <c r="R650"/>
    </row>
    <row r="651" spans="2:18">
      <c r="B651" s="144" t="b">
        <v>0</v>
      </c>
      <c r="C651" s="24" t="s">
        <v>12434</v>
      </c>
      <c r="D651" s="24" t="s">
        <v>12090</v>
      </c>
      <c r="E651" s="24" t="s">
        <v>4316</v>
      </c>
      <c r="F651" s="25">
        <v>4</v>
      </c>
      <c r="G651" s="24" t="s">
        <v>11747</v>
      </c>
      <c r="H651" s="24" t="s">
        <v>3956</v>
      </c>
      <c r="I651" s="24" t="s">
        <v>4656</v>
      </c>
      <c r="J651" s="24" t="s">
        <v>11524</v>
      </c>
      <c r="K651" s="24" t="s">
        <v>12091</v>
      </c>
      <c r="L651" s="24" t="s">
        <v>12189</v>
      </c>
      <c r="M651" s="24" t="s">
        <v>11739</v>
      </c>
      <c r="N651" s="155" t="s">
        <v>544</v>
      </c>
      <c r="O651" s="24" t="s">
        <v>12435</v>
      </c>
      <c r="P651" s="155" t="s">
        <v>11466</v>
      </c>
      <c r="Q651" t="s">
        <v>12093</v>
      </c>
      <c r="R651"/>
    </row>
    <row r="652" spans="2:18">
      <c r="B652" s="144" t="b">
        <v>0</v>
      </c>
      <c r="C652" s="24" t="s">
        <v>12436</v>
      </c>
      <c r="D652" s="24" t="s">
        <v>12090</v>
      </c>
      <c r="E652" s="24" t="s">
        <v>4341</v>
      </c>
      <c r="F652" s="25">
        <v>4</v>
      </c>
      <c r="G652" s="24" t="s">
        <v>11747</v>
      </c>
      <c r="H652" s="24" t="s">
        <v>3956</v>
      </c>
      <c r="I652" s="24" t="s">
        <v>4656</v>
      </c>
      <c r="J652" s="24" t="s">
        <v>11524</v>
      </c>
      <c r="K652" s="24" t="s">
        <v>12091</v>
      </c>
      <c r="L652" s="24" t="s">
        <v>12189</v>
      </c>
      <c r="M652" s="24" t="s">
        <v>11739</v>
      </c>
      <c r="N652" s="155" t="s">
        <v>544</v>
      </c>
      <c r="O652" s="24" t="s">
        <v>12437</v>
      </c>
      <c r="P652" s="155" t="s">
        <v>11466</v>
      </c>
      <c r="Q652" t="s">
        <v>12093</v>
      </c>
      <c r="R652"/>
    </row>
    <row r="653" spans="2:18">
      <c r="B653" s="144" t="b">
        <v>0</v>
      </c>
      <c r="C653" s="24" t="s">
        <v>12438</v>
      </c>
      <c r="D653" s="24" t="s">
        <v>12090</v>
      </c>
      <c r="E653" s="24" t="s">
        <v>4383</v>
      </c>
      <c r="F653" s="25">
        <v>4</v>
      </c>
      <c r="G653" s="24" t="s">
        <v>11747</v>
      </c>
      <c r="H653" s="24" t="s">
        <v>3956</v>
      </c>
      <c r="I653" s="24" t="s">
        <v>4656</v>
      </c>
      <c r="J653" s="24" t="s">
        <v>11524</v>
      </c>
      <c r="K653" s="24" t="s">
        <v>12091</v>
      </c>
      <c r="L653" s="24" t="s">
        <v>12189</v>
      </c>
      <c r="M653" s="24" t="s">
        <v>11739</v>
      </c>
      <c r="N653" s="155" t="s">
        <v>544</v>
      </c>
      <c r="O653" s="24" t="s">
        <v>12439</v>
      </c>
      <c r="P653" s="155" t="s">
        <v>11466</v>
      </c>
      <c r="Q653" t="s">
        <v>12093</v>
      </c>
      <c r="R653"/>
    </row>
    <row r="654" spans="2:18">
      <c r="B654" s="144" t="b">
        <v>0</v>
      </c>
      <c r="C654" s="24" t="s">
        <v>12440</v>
      </c>
      <c r="D654" s="24" t="s">
        <v>12090</v>
      </c>
      <c r="E654" s="24" t="s">
        <v>4402</v>
      </c>
      <c r="F654" s="25">
        <v>4</v>
      </c>
      <c r="G654" s="24" t="s">
        <v>11747</v>
      </c>
      <c r="H654" s="24" t="s">
        <v>3956</v>
      </c>
      <c r="I654" s="24" t="s">
        <v>4656</v>
      </c>
      <c r="J654" s="24" t="s">
        <v>11524</v>
      </c>
      <c r="K654" s="24" t="s">
        <v>12091</v>
      </c>
      <c r="L654" s="24" t="s">
        <v>12189</v>
      </c>
      <c r="M654" s="24" t="s">
        <v>11739</v>
      </c>
      <c r="N654" s="155" t="s">
        <v>544</v>
      </c>
      <c r="O654" s="24" t="s">
        <v>12441</v>
      </c>
      <c r="P654" s="155" t="s">
        <v>11466</v>
      </c>
      <c r="Q654" t="s">
        <v>12093</v>
      </c>
      <c r="R654"/>
    </row>
    <row r="655" spans="2:18">
      <c r="B655" s="144" t="b">
        <v>0</v>
      </c>
      <c r="C655" s="24" t="s">
        <v>12442</v>
      </c>
      <c r="D655" s="24" t="s">
        <v>12090</v>
      </c>
      <c r="E655" s="24" t="s">
        <v>4435</v>
      </c>
      <c r="F655" s="25">
        <v>4</v>
      </c>
      <c r="G655" s="24" t="s">
        <v>11747</v>
      </c>
      <c r="H655" s="24" t="s">
        <v>3956</v>
      </c>
      <c r="I655" s="24" t="s">
        <v>4656</v>
      </c>
      <c r="J655" s="24" t="s">
        <v>11524</v>
      </c>
      <c r="K655" s="24" t="s">
        <v>12091</v>
      </c>
      <c r="L655" s="24" t="s">
        <v>12189</v>
      </c>
      <c r="M655" s="24" t="s">
        <v>11739</v>
      </c>
      <c r="N655" s="155" t="s">
        <v>544</v>
      </c>
      <c r="O655" s="24" t="s">
        <v>12443</v>
      </c>
      <c r="P655" s="155" t="s">
        <v>11466</v>
      </c>
      <c r="Q655" t="s">
        <v>12093</v>
      </c>
      <c r="R655"/>
    </row>
    <row r="656" spans="2:18">
      <c r="B656" s="144" t="b">
        <v>0</v>
      </c>
      <c r="C656" s="24" t="s">
        <v>12444</v>
      </c>
      <c r="D656" s="24" t="s">
        <v>12090</v>
      </c>
      <c r="E656" s="24" t="s">
        <v>4454</v>
      </c>
      <c r="F656" s="25">
        <v>4</v>
      </c>
      <c r="G656" s="24" t="s">
        <v>11747</v>
      </c>
      <c r="H656" s="24" t="s">
        <v>3956</v>
      </c>
      <c r="I656" s="24" t="s">
        <v>4656</v>
      </c>
      <c r="J656" s="24" t="s">
        <v>11524</v>
      </c>
      <c r="K656" s="24" t="s">
        <v>12091</v>
      </c>
      <c r="L656" s="24" t="s">
        <v>12189</v>
      </c>
      <c r="M656" s="24" t="s">
        <v>11739</v>
      </c>
      <c r="N656" s="155" t="s">
        <v>544</v>
      </c>
      <c r="O656" s="24" t="s">
        <v>12445</v>
      </c>
      <c r="P656" s="155" t="s">
        <v>11466</v>
      </c>
      <c r="Q656" t="s">
        <v>12093</v>
      </c>
      <c r="R656"/>
    </row>
    <row r="657" spans="2:18">
      <c r="B657" s="144" t="b">
        <v>0</v>
      </c>
      <c r="C657" s="24" t="s">
        <v>12446</v>
      </c>
      <c r="D657" s="24" t="s">
        <v>12090</v>
      </c>
      <c r="E657" s="24" t="s">
        <v>4185</v>
      </c>
      <c r="F657" s="25">
        <v>4</v>
      </c>
      <c r="G657" s="24" t="s">
        <v>11738</v>
      </c>
      <c r="H657" s="24" t="s">
        <v>3956</v>
      </c>
      <c r="I657" s="24" t="s">
        <v>4656</v>
      </c>
      <c r="J657" s="24" t="s">
        <v>11524</v>
      </c>
      <c r="K657" s="24" t="s">
        <v>12091</v>
      </c>
      <c r="L657" s="24" t="s">
        <v>12222</v>
      </c>
      <c r="M657" s="24" t="s">
        <v>11739</v>
      </c>
      <c r="N657" s="155" t="s">
        <v>544</v>
      </c>
      <c r="O657" s="24" t="s">
        <v>12447</v>
      </c>
      <c r="P657" s="155" t="s">
        <v>11466</v>
      </c>
      <c r="Q657" t="s">
        <v>12093</v>
      </c>
      <c r="R657"/>
    </row>
    <row r="658" spans="2:18">
      <c r="B658" s="144" t="b">
        <v>0</v>
      </c>
      <c r="C658" s="24" t="s">
        <v>12448</v>
      </c>
      <c r="D658" s="24" t="s">
        <v>12090</v>
      </c>
      <c r="E658" s="24" t="s">
        <v>4291</v>
      </c>
      <c r="F658" s="25">
        <v>4</v>
      </c>
      <c r="G658" s="24" t="s">
        <v>11738</v>
      </c>
      <c r="H658" s="24" t="s">
        <v>3956</v>
      </c>
      <c r="I658" s="24" t="s">
        <v>4656</v>
      </c>
      <c r="J658" s="24" t="s">
        <v>11524</v>
      </c>
      <c r="K658" s="24" t="s">
        <v>12091</v>
      </c>
      <c r="L658" s="24" t="s">
        <v>12222</v>
      </c>
      <c r="M658" s="24" t="s">
        <v>11739</v>
      </c>
      <c r="N658" s="155" t="s">
        <v>544</v>
      </c>
      <c r="O658" s="24" t="s">
        <v>12449</v>
      </c>
      <c r="P658" s="155" t="s">
        <v>11466</v>
      </c>
      <c r="Q658" t="s">
        <v>12093</v>
      </c>
      <c r="R658"/>
    </row>
    <row r="659" spans="2:18">
      <c r="B659" s="144" t="b">
        <v>0</v>
      </c>
      <c r="C659" s="24" t="s">
        <v>12450</v>
      </c>
      <c r="D659" s="24" t="s">
        <v>12090</v>
      </c>
      <c r="E659" s="24" t="s">
        <v>4316</v>
      </c>
      <c r="F659" s="25">
        <v>4</v>
      </c>
      <c r="G659" s="24" t="s">
        <v>11738</v>
      </c>
      <c r="H659" s="24" t="s">
        <v>3956</v>
      </c>
      <c r="I659" s="24" t="s">
        <v>4656</v>
      </c>
      <c r="J659" s="24" t="s">
        <v>11524</v>
      </c>
      <c r="K659" s="24" t="s">
        <v>12091</v>
      </c>
      <c r="L659" s="24" t="s">
        <v>12222</v>
      </c>
      <c r="M659" s="24" t="s">
        <v>11739</v>
      </c>
      <c r="N659" s="155" t="s">
        <v>544</v>
      </c>
      <c r="O659" s="24" t="s">
        <v>12451</v>
      </c>
      <c r="P659" s="155" t="s">
        <v>11466</v>
      </c>
      <c r="Q659" t="s">
        <v>12093</v>
      </c>
      <c r="R659"/>
    </row>
    <row r="660" spans="2:18">
      <c r="B660" s="144" t="b">
        <v>0</v>
      </c>
      <c r="C660" s="24" t="s">
        <v>12452</v>
      </c>
      <c r="D660" s="24" t="s">
        <v>12090</v>
      </c>
      <c r="E660" s="24" t="s">
        <v>4341</v>
      </c>
      <c r="F660" s="25">
        <v>4</v>
      </c>
      <c r="G660" s="24" t="s">
        <v>11738</v>
      </c>
      <c r="H660" s="24" t="s">
        <v>3956</v>
      </c>
      <c r="I660" s="24" t="s">
        <v>4656</v>
      </c>
      <c r="J660" s="24" t="s">
        <v>11524</v>
      </c>
      <c r="K660" s="24" t="s">
        <v>12091</v>
      </c>
      <c r="L660" s="24" t="s">
        <v>12222</v>
      </c>
      <c r="M660" s="24" t="s">
        <v>11739</v>
      </c>
      <c r="N660" s="155" t="s">
        <v>544</v>
      </c>
      <c r="O660" s="24" t="s">
        <v>12453</v>
      </c>
      <c r="P660" s="155" t="s">
        <v>11466</v>
      </c>
      <c r="Q660" t="s">
        <v>12093</v>
      </c>
      <c r="R660"/>
    </row>
    <row r="661" spans="2:18">
      <c r="B661" s="144" t="b">
        <v>0</v>
      </c>
      <c r="C661" s="24" t="s">
        <v>12454</v>
      </c>
      <c r="D661" s="24" t="s">
        <v>12090</v>
      </c>
      <c r="E661" s="24" t="s">
        <v>4383</v>
      </c>
      <c r="F661" s="25">
        <v>4</v>
      </c>
      <c r="G661" s="24" t="s">
        <v>11738</v>
      </c>
      <c r="H661" s="24" t="s">
        <v>3956</v>
      </c>
      <c r="I661" s="24" t="s">
        <v>4656</v>
      </c>
      <c r="J661" s="24" t="s">
        <v>11524</v>
      </c>
      <c r="K661" s="24" t="s">
        <v>12091</v>
      </c>
      <c r="L661" s="24" t="s">
        <v>12222</v>
      </c>
      <c r="M661" s="24" t="s">
        <v>11739</v>
      </c>
      <c r="N661" s="155" t="s">
        <v>544</v>
      </c>
      <c r="O661" s="24" t="s">
        <v>12455</v>
      </c>
      <c r="P661" s="155" t="s">
        <v>11466</v>
      </c>
      <c r="Q661" t="s">
        <v>12093</v>
      </c>
      <c r="R661"/>
    </row>
    <row r="662" spans="2:18">
      <c r="B662" s="144" t="b">
        <v>0</v>
      </c>
      <c r="C662" s="24" t="s">
        <v>12456</v>
      </c>
      <c r="D662" s="24" t="s">
        <v>12090</v>
      </c>
      <c r="E662" s="24" t="s">
        <v>4402</v>
      </c>
      <c r="F662" s="25">
        <v>4</v>
      </c>
      <c r="G662" s="24" t="s">
        <v>11738</v>
      </c>
      <c r="H662" s="24" t="s">
        <v>3956</v>
      </c>
      <c r="I662" s="24" t="s">
        <v>4656</v>
      </c>
      <c r="J662" s="24" t="s">
        <v>11524</v>
      </c>
      <c r="K662" s="24" t="s">
        <v>12091</v>
      </c>
      <c r="L662" s="24" t="s">
        <v>12222</v>
      </c>
      <c r="M662" s="24" t="s">
        <v>11739</v>
      </c>
      <c r="N662" s="155" t="s">
        <v>544</v>
      </c>
      <c r="O662" s="24" t="s">
        <v>12457</v>
      </c>
      <c r="P662" s="155" t="s">
        <v>11466</v>
      </c>
      <c r="Q662" t="s">
        <v>12093</v>
      </c>
      <c r="R662"/>
    </row>
    <row r="663" spans="2:18">
      <c r="B663" s="144" t="b">
        <v>0</v>
      </c>
      <c r="C663" s="24" t="s">
        <v>12458</v>
      </c>
      <c r="D663" s="24" t="s">
        <v>12090</v>
      </c>
      <c r="E663" s="24" t="s">
        <v>4435</v>
      </c>
      <c r="F663" s="25">
        <v>4</v>
      </c>
      <c r="G663" s="24" t="s">
        <v>11738</v>
      </c>
      <c r="H663" s="24" t="s">
        <v>3956</v>
      </c>
      <c r="I663" s="24" t="s">
        <v>4656</v>
      </c>
      <c r="J663" s="24" t="s">
        <v>11524</v>
      </c>
      <c r="K663" s="24" t="s">
        <v>12091</v>
      </c>
      <c r="L663" s="24" t="s">
        <v>12222</v>
      </c>
      <c r="M663" s="24" t="s">
        <v>11739</v>
      </c>
      <c r="N663" s="155" t="s">
        <v>544</v>
      </c>
      <c r="O663" s="24" t="s">
        <v>12459</v>
      </c>
      <c r="P663" s="155" t="s">
        <v>11466</v>
      </c>
      <c r="Q663" t="s">
        <v>12093</v>
      </c>
      <c r="R663"/>
    </row>
    <row r="664" spans="2:18">
      <c r="B664" s="144" t="b">
        <v>0</v>
      </c>
      <c r="C664" s="24" t="s">
        <v>12460</v>
      </c>
      <c r="D664" s="24" t="s">
        <v>12090</v>
      </c>
      <c r="E664" s="24" t="s">
        <v>4454</v>
      </c>
      <c r="F664" s="25">
        <v>4</v>
      </c>
      <c r="G664" s="24" t="s">
        <v>11738</v>
      </c>
      <c r="H664" s="24" t="s">
        <v>3956</v>
      </c>
      <c r="I664" s="24" t="s">
        <v>4656</v>
      </c>
      <c r="J664" s="24" t="s">
        <v>11524</v>
      </c>
      <c r="K664" s="24" t="s">
        <v>12091</v>
      </c>
      <c r="L664" s="24" t="s">
        <v>12222</v>
      </c>
      <c r="M664" s="24" t="s">
        <v>11739</v>
      </c>
      <c r="N664" s="155" t="s">
        <v>544</v>
      </c>
      <c r="O664" s="24" t="s">
        <v>12461</v>
      </c>
      <c r="P664" s="155" t="s">
        <v>11466</v>
      </c>
      <c r="Q664" t="s">
        <v>12093</v>
      </c>
      <c r="R664"/>
    </row>
    <row r="665" spans="2:18">
      <c r="B665" s="144" t="b">
        <v>0</v>
      </c>
      <c r="C665" s="24" t="s">
        <v>12462</v>
      </c>
      <c r="D665" s="24" t="s">
        <v>12090</v>
      </c>
      <c r="E665" s="24" t="s">
        <v>4185</v>
      </c>
      <c r="F665" s="25">
        <v>4</v>
      </c>
      <c r="G665" s="24" t="s">
        <v>11747</v>
      </c>
      <c r="H665" s="24" t="s">
        <v>3956</v>
      </c>
      <c r="I665" s="24" t="s">
        <v>4656</v>
      </c>
      <c r="J665" s="24" t="s">
        <v>11524</v>
      </c>
      <c r="K665" s="24" t="s">
        <v>12091</v>
      </c>
      <c r="L665" s="24" t="s">
        <v>12222</v>
      </c>
      <c r="M665" s="24" t="s">
        <v>11739</v>
      </c>
      <c r="N665" s="155" t="s">
        <v>544</v>
      </c>
      <c r="O665" s="24" t="s">
        <v>12463</v>
      </c>
      <c r="P665" s="155" t="s">
        <v>11466</v>
      </c>
      <c r="Q665" t="s">
        <v>12093</v>
      </c>
      <c r="R665"/>
    </row>
    <row r="666" spans="2:18">
      <c r="B666" s="144" t="b">
        <v>0</v>
      </c>
      <c r="C666" s="24" t="s">
        <v>12464</v>
      </c>
      <c r="D666" s="24" t="s">
        <v>12090</v>
      </c>
      <c r="E666" s="24" t="s">
        <v>4291</v>
      </c>
      <c r="F666" s="25">
        <v>4</v>
      </c>
      <c r="G666" s="24" t="s">
        <v>11747</v>
      </c>
      <c r="H666" s="24" t="s">
        <v>3956</v>
      </c>
      <c r="I666" s="24" t="s">
        <v>4656</v>
      </c>
      <c r="J666" s="24" t="s">
        <v>11524</v>
      </c>
      <c r="K666" s="24" t="s">
        <v>12091</v>
      </c>
      <c r="L666" s="24" t="s">
        <v>12222</v>
      </c>
      <c r="M666" s="24" t="s">
        <v>11739</v>
      </c>
      <c r="N666" s="155" t="s">
        <v>544</v>
      </c>
      <c r="O666" s="24" t="s">
        <v>12465</v>
      </c>
      <c r="P666" s="155" t="s">
        <v>11466</v>
      </c>
      <c r="Q666" t="s">
        <v>12093</v>
      </c>
      <c r="R666"/>
    </row>
    <row r="667" spans="2:18">
      <c r="B667" s="144" t="b">
        <v>0</v>
      </c>
      <c r="C667" s="24" t="s">
        <v>12466</v>
      </c>
      <c r="D667" s="24" t="s">
        <v>12090</v>
      </c>
      <c r="E667" s="24" t="s">
        <v>4316</v>
      </c>
      <c r="F667" s="25">
        <v>4</v>
      </c>
      <c r="G667" s="24" t="s">
        <v>11747</v>
      </c>
      <c r="H667" s="24" t="s">
        <v>3956</v>
      </c>
      <c r="I667" s="24" t="s">
        <v>4656</v>
      </c>
      <c r="J667" s="24" t="s">
        <v>11524</v>
      </c>
      <c r="K667" s="24" t="s">
        <v>12091</v>
      </c>
      <c r="L667" s="24" t="s">
        <v>12222</v>
      </c>
      <c r="M667" s="24" t="s">
        <v>11739</v>
      </c>
      <c r="N667" s="155" t="s">
        <v>544</v>
      </c>
      <c r="O667" s="24" t="s">
        <v>12467</v>
      </c>
      <c r="P667" s="155" t="s">
        <v>11466</v>
      </c>
      <c r="Q667" t="s">
        <v>12093</v>
      </c>
      <c r="R667"/>
    </row>
    <row r="668" spans="2:18">
      <c r="B668" s="144" t="b">
        <v>0</v>
      </c>
      <c r="C668" s="24" t="s">
        <v>12468</v>
      </c>
      <c r="D668" s="24" t="s">
        <v>12090</v>
      </c>
      <c r="E668" s="24" t="s">
        <v>4341</v>
      </c>
      <c r="F668" s="25">
        <v>4</v>
      </c>
      <c r="G668" s="24" t="s">
        <v>11747</v>
      </c>
      <c r="H668" s="24" t="s">
        <v>3956</v>
      </c>
      <c r="I668" s="24" t="s">
        <v>4656</v>
      </c>
      <c r="J668" s="24" t="s">
        <v>11524</v>
      </c>
      <c r="K668" s="24" t="s">
        <v>12091</v>
      </c>
      <c r="L668" s="24" t="s">
        <v>12222</v>
      </c>
      <c r="M668" s="24" t="s">
        <v>11739</v>
      </c>
      <c r="N668" s="155" t="s">
        <v>544</v>
      </c>
      <c r="O668" s="24" t="s">
        <v>12469</v>
      </c>
      <c r="P668" s="155" t="s">
        <v>11466</v>
      </c>
      <c r="Q668" t="s">
        <v>12093</v>
      </c>
      <c r="R668"/>
    </row>
    <row r="669" spans="2:18">
      <c r="B669" s="144" t="b">
        <v>0</v>
      </c>
      <c r="C669" s="24" t="s">
        <v>12470</v>
      </c>
      <c r="D669" s="24" t="s">
        <v>12090</v>
      </c>
      <c r="E669" s="24" t="s">
        <v>4383</v>
      </c>
      <c r="F669" s="25">
        <v>4</v>
      </c>
      <c r="G669" s="24" t="s">
        <v>11747</v>
      </c>
      <c r="H669" s="24" t="s">
        <v>3956</v>
      </c>
      <c r="I669" s="24" t="s">
        <v>4656</v>
      </c>
      <c r="J669" s="24" t="s">
        <v>11524</v>
      </c>
      <c r="K669" s="24" t="s">
        <v>12091</v>
      </c>
      <c r="L669" s="24" t="s">
        <v>12222</v>
      </c>
      <c r="M669" s="24" t="s">
        <v>11739</v>
      </c>
      <c r="N669" s="155" t="s">
        <v>544</v>
      </c>
      <c r="O669" s="24" t="s">
        <v>12471</v>
      </c>
      <c r="P669" s="155" t="s">
        <v>11466</v>
      </c>
      <c r="Q669" t="s">
        <v>12093</v>
      </c>
      <c r="R669"/>
    </row>
    <row r="670" spans="2:18">
      <c r="B670" s="144" t="b">
        <v>0</v>
      </c>
      <c r="C670" s="24" t="s">
        <v>12472</v>
      </c>
      <c r="D670" s="24" t="s">
        <v>12090</v>
      </c>
      <c r="E670" s="24" t="s">
        <v>4402</v>
      </c>
      <c r="F670" s="25">
        <v>4</v>
      </c>
      <c r="G670" s="24" t="s">
        <v>11747</v>
      </c>
      <c r="H670" s="24" t="s">
        <v>3956</v>
      </c>
      <c r="I670" s="24" t="s">
        <v>4656</v>
      </c>
      <c r="J670" s="24" t="s">
        <v>11524</v>
      </c>
      <c r="K670" s="24" t="s">
        <v>12091</v>
      </c>
      <c r="L670" s="24" t="s">
        <v>12222</v>
      </c>
      <c r="M670" s="24" t="s">
        <v>11739</v>
      </c>
      <c r="N670" s="155" t="s">
        <v>544</v>
      </c>
      <c r="O670" s="24" t="s">
        <v>12473</v>
      </c>
      <c r="P670" s="155" t="s">
        <v>11466</v>
      </c>
      <c r="Q670" t="s">
        <v>12093</v>
      </c>
      <c r="R670"/>
    </row>
    <row r="671" spans="2:18">
      <c r="B671" s="144" t="b">
        <v>0</v>
      </c>
      <c r="C671" s="24" t="s">
        <v>12474</v>
      </c>
      <c r="D671" s="24" t="s">
        <v>12090</v>
      </c>
      <c r="E671" s="24" t="s">
        <v>4435</v>
      </c>
      <c r="F671" s="25">
        <v>4</v>
      </c>
      <c r="G671" s="24" t="s">
        <v>11747</v>
      </c>
      <c r="H671" s="24" t="s">
        <v>3956</v>
      </c>
      <c r="I671" s="24" t="s">
        <v>4656</v>
      </c>
      <c r="J671" s="24" t="s">
        <v>11524</v>
      </c>
      <c r="K671" s="24" t="s">
        <v>12091</v>
      </c>
      <c r="L671" s="24" t="s">
        <v>12222</v>
      </c>
      <c r="M671" s="24" t="s">
        <v>11739</v>
      </c>
      <c r="N671" s="155" t="s">
        <v>544</v>
      </c>
      <c r="O671" s="24" t="s">
        <v>12475</v>
      </c>
      <c r="P671" s="155" t="s">
        <v>11466</v>
      </c>
      <c r="Q671" t="s">
        <v>12093</v>
      </c>
      <c r="R671"/>
    </row>
    <row r="672" spans="2:18">
      <c r="B672" s="144" t="b">
        <v>0</v>
      </c>
      <c r="C672" s="24" t="s">
        <v>12476</v>
      </c>
      <c r="D672" s="24" t="s">
        <v>12090</v>
      </c>
      <c r="E672" s="24" t="s">
        <v>4454</v>
      </c>
      <c r="F672" s="25">
        <v>4</v>
      </c>
      <c r="G672" s="24" t="s">
        <v>11747</v>
      </c>
      <c r="H672" s="24" t="s">
        <v>3956</v>
      </c>
      <c r="I672" s="24" t="s">
        <v>4656</v>
      </c>
      <c r="J672" s="24" t="s">
        <v>11524</v>
      </c>
      <c r="K672" s="24" t="s">
        <v>12091</v>
      </c>
      <c r="L672" s="24" t="s">
        <v>12222</v>
      </c>
      <c r="M672" s="24" t="s">
        <v>11739</v>
      </c>
      <c r="N672" s="155" t="s">
        <v>544</v>
      </c>
      <c r="O672" s="24" t="s">
        <v>12477</v>
      </c>
      <c r="P672" s="155" t="s">
        <v>11466</v>
      </c>
      <c r="Q672" t="s">
        <v>12093</v>
      </c>
      <c r="R672"/>
    </row>
    <row r="673" spans="2:18">
      <c r="B673" s="144" t="b">
        <v>0</v>
      </c>
      <c r="C673" s="24" t="s">
        <v>12478</v>
      </c>
      <c r="D673" s="24" t="s">
        <v>12090</v>
      </c>
      <c r="E673" s="24" t="s">
        <v>4185</v>
      </c>
      <c r="F673" s="25">
        <v>4</v>
      </c>
      <c r="G673" s="24" t="s">
        <v>11738</v>
      </c>
      <c r="H673" s="24" t="s">
        <v>3956</v>
      </c>
      <c r="I673" s="24" t="s">
        <v>4656</v>
      </c>
      <c r="J673" s="24" t="s">
        <v>11524</v>
      </c>
      <c r="K673" s="24" t="s">
        <v>12091</v>
      </c>
      <c r="L673" s="24" t="s">
        <v>11742</v>
      </c>
      <c r="M673" s="24" t="s">
        <v>11739</v>
      </c>
      <c r="N673" s="155" t="s">
        <v>544</v>
      </c>
      <c r="O673" s="24" t="s">
        <v>12479</v>
      </c>
      <c r="P673" s="155" t="s">
        <v>11751</v>
      </c>
      <c r="Q673" t="s">
        <v>12093</v>
      </c>
      <c r="R673"/>
    </row>
    <row r="674" spans="2:18">
      <c r="B674" s="144" t="b">
        <v>0</v>
      </c>
      <c r="C674" s="24" t="s">
        <v>12480</v>
      </c>
      <c r="D674" s="24" t="s">
        <v>12090</v>
      </c>
      <c r="E674" s="24" t="s">
        <v>4291</v>
      </c>
      <c r="F674" s="25">
        <v>4</v>
      </c>
      <c r="G674" s="24" t="s">
        <v>11738</v>
      </c>
      <c r="H674" s="24" t="s">
        <v>3956</v>
      </c>
      <c r="I674" s="24" t="s">
        <v>4656</v>
      </c>
      <c r="J674" s="24" t="s">
        <v>11524</v>
      </c>
      <c r="K674" s="24" t="s">
        <v>12091</v>
      </c>
      <c r="L674" s="24" t="s">
        <v>11742</v>
      </c>
      <c r="M674" s="24" t="s">
        <v>11739</v>
      </c>
      <c r="N674" s="155" t="s">
        <v>544</v>
      </c>
      <c r="O674" s="24" t="s">
        <v>12481</v>
      </c>
      <c r="P674" s="155" t="s">
        <v>11751</v>
      </c>
      <c r="Q674" t="s">
        <v>12093</v>
      </c>
      <c r="R674"/>
    </row>
    <row r="675" spans="2:18">
      <c r="B675" s="144" t="b">
        <v>0</v>
      </c>
      <c r="C675" s="24" t="s">
        <v>12482</v>
      </c>
      <c r="D675" s="24" t="s">
        <v>12090</v>
      </c>
      <c r="E675" s="24" t="s">
        <v>4316</v>
      </c>
      <c r="F675" s="25">
        <v>4</v>
      </c>
      <c r="G675" s="24" t="s">
        <v>11738</v>
      </c>
      <c r="H675" s="24" t="s">
        <v>3956</v>
      </c>
      <c r="I675" s="24" t="s">
        <v>4656</v>
      </c>
      <c r="J675" s="24" t="s">
        <v>11524</v>
      </c>
      <c r="K675" s="24" t="s">
        <v>12091</v>
      </c>
      <c r="L675" s="24" t="s">
        <v>11742</v>
      </c>
      <c r="M675" s="24" t="s">
        <v>11739</v>
      </c>
      <c r="N675" s="155" t="s">
        <v>544</v>
      </c>
      <c r="O675" s="24" t="s">
        <v>12483</v>
      </c>
      <c r="P675" s="155" t="s">
        <v>11751</v>
      </c>
      <c r="Q675" t="s">
        <v>12093</v>
      </c>
    </row>
    <row r="676" spans="2:18">
      <c r="B676" s="144" t="b">
        <v>0</v>
      </c>
      <c r="C676" s="24" t="s">
        <v>12484</v>
      </c>
      <c r="D676" s="24" t="s">
        <v>12090</v>
      </c>
      <c r="E676" s="24" t="s">
        <v>4341</v>
      </c>
      <c r="F676" s="25">
        <v>4</v>
      </c>
      <c r="G676" s="24" t="s">
        <v>11738</v>
      </c>
      <c r="H676" s="24" t="s">
        <v>3956</v>
      </c>
      <c r="I676" s="24" t="s">
        <v>4656</v>
      </c>
      <c r="J676" s="24" t="s">
        <v>11524</v>
      </c>
      <c r="K676" s="24" t="s">
        <v>12091</v>
      </c>
      <c r="L676" s="24" t="s">
        <v>11742</v>
      </c>
      <c r="M676" s="24" t="s">
        <v>11739</v>
      </c>
      <c r="N676" s="155" t="s">
        <v>544</v>
      </c>
      <c r="O676" s="24" t="s">
        <v>12485</v>
      </c>
      <c r="P676" s="155" t="s">
        <v>11751</v>
      </c>
      <c r="Q676" t="s">
        <v>12093</v>
      </c>
    </row>
    <row r="677" spans="2:18">
      <c r="B677" s="144" t="b">
        <v>0</v>
      </c>
      <c r="C677" s="24" t="s">
        <v>12486</v>
      </c>
      <c r="D677" s="24" t="s">
        <v>12090</v>
      </c>
      <c r="E677" s="24" t="s">
        <v>4383</v>
      </c>
      <c r="F677" s="25">
        <v>4</v>
      </c>
      <c r="G677" s="24" t="s">
        <v>11738</v>
      </c>
      <c r="H677" s="24" t="s">
        <v>3956</v>
      </c>
      <c r="I677" s="24" t="s">
        <v>4656</v>
      </c>
      <c r="J677" s="24" t="s">
        <v>11524</v>
      </c>
      <c r="K677" s="24" t="s">
        <v>12091</v>
      </c>
      <c r="L677" s="24" t="s">
        <v>11742</v>
      </c>
      <c r="M677" s="24" t="s">
        <v>11739</v>
      </c>
      <c r="N677" s="155" t="s">
        <v>544</v>
      </c>
      <c r="O677" s="24" t="s">
        <v>12487</v>
      </c>
      <c r="P677" s="155" t="s">
        <v>11751</v>
      </c>
      <c r="Q677" t="s">
        <v>12093</v>
      </c>
    </row>
    <row r="678" spans="2:18">
      <c r="B678" s="144" t="b">
        <v>0</v>
      </c>
      <c r="C678" s="24" t="s">
        <v>12488</v>
      </c>
      <c r="D678" s="24" t="s">
        <v>12090</v>
      </c>
      <c r="E678" s="24" t="s">
        <v>4402</v>
      </c>
      <c r="F678" s="25">
        <v>4</v>
      </c>
      <c r="G678" s="24" t="s">
        <v>11738</v>
      </c>
      <c r="H678" s="24" t="s">
        <v>3956</v>
      </c>
      <c r="I678" s="24" t="s">
        <v>4656</v>
      </c>
      <c r="J678" s="24" t="s">
        <v>11524</v>
      </c>
      <c r="K678" s="24" t="s">
        <v>12091</v>
      </c>
      <c r="L678" s="24" t="s">
        <v>11742</v>
      </c>
      <c r="M678" s="24" t="s">
        <v>11739</v>
      </c>
      <c r="N678" s="155" t="s">
        <v>544</v>
      </c>
      <c r="O678" s="24" t="s">
        <v>12489</v>
      </c>
      <c r="P678" s="155" t="s">
        <v>11751</v>
      </c>
      <c r="Q678" t="s">
        <v>12093</v>
      </c>
    </row>
    <row r="679" spans="2:18">
      <c r="B679" s="144" t="b">
        <v>0</v>
      </c>
      <c r="C679" s="24" t="s">
        <v>12490</v>
      </c>
      <c r="D679" s="24" t="s">
        <v>12090</v>
      </c>
      <c r="E679" s="24" t="s">
        <v>4435</v>
      </c>
      <c r="F679" s="25">
        <v>4</v>
      </c>
      <c r="G679" s="24" t="s">
        <v>11738</v>
      </c>
      <c r="H679" s="24" t="s">
        <v>3956</v>
      </c>
      <c r="I679" s="24" t="s">
        <v>4656</v>
      </c>
      <c r="J679" s="24" t="s">
        <v>11524</v>
      </c>
      <c r="K679" s="24" t="s">
        <v>12091</v>
      </c>
      <c r="L679" s="24" t="s">
        <v>11742</v>
      </c>
      <c r="M679" s="24" t="s">
        <v>11739</v>
      </c>
      <c r="N679" s="155" t="s">
        <v>544</v>
      </c>
      <c r="O679" s="24" t="s">
        <v>12491</v>
      </c>
      <c r="P679" s="155" t="s">
        <v>11751</v>
      </c>
      <c r="Q679" t="s">
        <v>12093</v>
      </c>
    </row>
    <row r="680" spans="2:18">
      <c r="B680" s="144" t="b">
        <v>0</v>
      </c>
      <c r="C680" s="24" t="s">
        <v>12492</v>
      </c>
      <c r="D680" s="24" t="s">
        <v>12090</v>
      </c>
      <c r="E680" s="24" t="s">
        <v>4454</v>
      </c>
      <c r="F680" s="25">
        <v>4</v>
      </c>
      <c r="G680" s="24" t="s">
        <v>11738</v>
      </c>
      <c r="H680" s="24" t="s">
        <v>3956</v>
      </c>
      <c r="I680" s="24" t="s">
        <v>4656</v>
      </c>
      <c r="J680" s="24" t="s">
        <v>11524</v>
      </c>
      <c r="K680" s="24" t="s">
        <v>12091</v>
      </c>
      <c r="L680" s="24" t="s">
        <v>11742</v>
      </c>
      <c r="M680" s="24" t="s">
        <v>11739</v>
      </c>
      <c r="N680" s="155" t="s">
        <v>544</v>
      </c>
      <c r="O680" s="24" t="s">
        <v>12493</v>
      </c>
      <c r="P680" s="155" t="s">
        <v>11751</v>
      </c>
      <c r="Q680" t="s">
        <v>12093</v>
      </c>
    </row>
    <row r="681" spans="2:18">
      <c r="B681" s="144" t="b">
        <v>0</v>
      </c>
      <c r="C681" s="24" t="s">
        <v>12494</v>
      </c>
      <c r="D681" s="24" t="s">
        <v>12090</v>
      </c>
      <c r="E681" s="24" t="s">
        <v>4185</v>
      </c>
      <c r="F681" s="25">
        <v>4</v>
      </c>
      <c r="G681" s="24" t="s">
        <v>11747</v>
      </c>
      <c r="H681" s="24" t="s">
        <v>3956</v>
      </c>
      <c r="I681" s="24" t="s">
        <v>4656</v>
      </c>
      <c r="J681" s="24" t="s">
        <v>11524</v>
      </c>
      <c r="K681" s="24" t="s">
        <v>12091</v>
      </c>
      <c r="L681" s="24" t="s">
        <v>11742</v>
      </c>
      <c r="M681" s="24" t="s">
        <v>11739</v>
      </c>
      <c r="N681" s="155" t="s">
        <v>544</v>
      </c>
      <c r="O681" s="24" t="s">
        <v>12495</v>
      </c>
      <c r="P681" s="155" t="s">
        <v>11751</v>
      </c>
      <c r="Q681" t="s">
        <v>12093</v>
      </c>
    </row>
    <row r="682" spans="2:18">
      <c r="B682" s="144" t="b">
        <v>0</v>
      </c>
      <c r="C682" s="24" t="s">
        <v>12496</v>
      </c>
      <c r="D682" s="24" t="s">
        <v>12090</v>
      </c>
      <c r="E682" s="24" t="s">
        <v>4291</v>
      </c>
      <c r="F682" s="25">
        <v>4</v>
      </c>
      <c r="G682" s="24" t="s">
        <v>11747</v>
      </c>
      <c r="H682" s="24" t="s">
        <v>3956</v>
      </c>
      <c r="I682" s="24" t="s">
        <v>4656</v>
      </c>
      <c r="J682" s="24" t="s">
        <v>11524</v>
      </c>
      <c r="K682" s="24" t="s">
        <v>12091</v>
      </c>
      <c r="L682" s="24" t="s">
        <v>11742</v>
      </c>
      <c r="M682" s="24" t="s">
        <v>11739</v>
      </c>
      <c r="N682" s="155" t="s">
        <v>544</v>
      </c>
      <c r="O682" s="24" t="s">
        <v>12497</v>
      </c>
      <c r="P682" s="155" t="s">
        <v>11751</v>
      </c>
      <c r="Q682" t="s">
        <v>12093</v>
      </c>
    </row>
    <row r="683" spans="2:18">
      <c r="B683" s="144" t="b">
        <v>0</v>
      </c>
      <c r="C683" s="24" t="s">
        <v>12498</v>
      </c>
      <c r="D683" s="24" t="s">
        <v>12090</v>
      </c>
      <c r="E683" s="24" t="s">
        <v>4316</v>
      </c>
      <c r="F683" s="25">
        <v>4</v>
      </c>
      <c r="G683" s="24" t="s">
        <v>11747</v>
      </c>
      <c r="H683" s="24" t="s">
        <v>3956</v>
      </c>
      <c r="I683" s="24" t="s">
        <v>4656</v>
      </c>
      <c r="J683" s="24" t="s">
        <v>11524</v>
      </c>
      <c r="K683" s="24" t="s">
        <v>12091</v>
      </c>
      <c r="L683" s="24" t="s">
        <v>11742</v>
      </c>
      <c r="M683" s="24" t="s">
        <v>11739</v>
      </c>
      <c r="N683" s="155" t="s">
        <v>544</v>
      </c>
      <c r="O683" s="24" t="s">
        <v>12499</v>
      </c>
      <c r="P683" s="155" t="s">
        <v>11751</v>
      </c>
      <c r="Q683" t="s">
        <v>12093</v>
      </c>
      <c r="R683" s="211"/>
    </row>
    <row r="684" spans="2:18">
      <c r="B684" s="144" t="b">
        <v>0</v>
      </c>
      <c r="C684" s="24" t="s">
        <v>12500</v>
      </c>
      <c r="D684" s="24" t="s">
        <v>12090</v>
      </c>
      <c r="E684" s="24" t="s">
        <v>4341</v>
      </c>
      <c r="F684" s="25">
        <v>4</v>
      </c>
      <c r="G684" s="24" t="s">
        <v>11747</v>
      </c>
      <c r="H684" s="24" t="s">
        <v>3956</v>
      </c>
      <c r="I684" s="24" t="s">
        <v>4656</v>
      </c>
      <c r="J684" s="24" t="s">
        <v>11524</v>
      </c>
      <c r="K684" s="24" t="s">
        <v>12091</v>
      </c>
      <c r="L684" s="24" t="s">
        <v>11742</v>
      </c>
      <c r="M684" s="24" t="s">
        <v>11739</v>
      </c>
      <c r="N684" s="155" t="s">
        <v>544</v>
      </c>
      <c r="O684" s="24" t="s">
        <v>12501</v>
      </c>
      <c r="P684" s="155" t="s">
        <v>11751</v>
      </c>
      <c r="Q684" t="s">
        <v>12093</v>
      </c>
    </row>
    <row r="685" spans="2:18">
      <c r="B685" s="144" t="b">
        <v>0</v>
      </c>
      <c r="C685" s="24" t="s">
        <v>12502</v>
      </c>
      <c r="D685" s="24" t="s">
        <v>12090</v>
      </c>
      <c r="E685" s="24" t="s">
        <v>4383</v>
      </c>
      <c r="F685" s="25">
        <v>4</v>
      </c>
      <c r="G685" s="24" t="s">
        <v>11747</v>
      </c>
      <c r="H685" s="24" t="s">
        <v>3956</v>
      </c>
      <c r="I685" s="24" t="s">
        <v>4656</v>
      </c>
      <c r="J685" s="24" t="s">
        <v>11524</v>
      </c>
      <c r="K685" s="24" t="s">
        <v>12091</v>
      </c>
      <c r="L685" s="24" t="s">
        <v>11742</v>
      </c>
      <c r="M685" s="24" t="s">
        <v>11739</v>
      </c>
      <c r="N685" s="155" t="s">
        <v>544</v>
      </c>
      <c r="O685" s="24" t="s">
        <v>12503</v>
      </c>
      <c r="P685" s="155" t="s">
        <v>11751</v>
      </c>
      <c r="Q685" t="s">
        <v>12093</v>
      </c>
    </row>
    <row r="686" spans="2:18">
      <c r="B686" s="144" t="b">
        <v>0</v>
      </c>
      <c r="C686" s="24" t="s">
        <v>12504</v>
      </c>
      <c r="D686" s="24" t="s">
        <v>12090</v>
      </c>
      <c r="E686" s="24" t="s">
        <v>4402</v>
      </c>
      <c r="F686" s="25">
        <v>4</v>
      </c>
      <c r="G686" s="24" t="s">
        <v>11747</v>
      </c>
      <c r="H686" s="24" t="s">
        <v>3956</v>
      </c>
      <c r="I686" s="24" t="s">
        <v>4656</v>
      </c>
      <c r="J686" s="24" t="s">
        <v>11524</v>
      </c>
      <c r="K686" s="24" t="s">
        <v>12091</v>
      </c>
      <c r="L686" s="24" t="s">
        <v>11742</v>
      </c>
      <c r="M686" s="24" t="s">
        <v>11739</v>
      </c>
      <c r="N686" s="155" t="s">
        <v>544</v>
      </c>
      <c r="O686" s="24" t="s">
        <v>12505</v>
      </c>
      <c r="P686" s="155" t="s">
        <v>11751</v>
      </c>
      <c r="Q686" t="s">
        <v>12093</v>
      </c>
    </row>
    <row r="687" spans="2:18">
      <c r="B687" s="144" t="b">
        <v>0</v>
      </c>
      <c r="C687" s="24" t="s">
        <v>12506</v>
      </c>
      <c r="D687" s="24" t="s">
        <v>12090</v>
      </c>
      <c r="E687" s="24" t="s">
        <v>4435</v>
      </c>
      <c r="F687" s="25">
        <v>4</v>
      </c>
      <c r="G687" s="24" t="s">
        <v>11747</v>
      </c>
      <c r="H687" s="24" t="s">
        <v>3956</v>
      </c>
      <c r="I687" s="24" t="s">
        <v>4656</v>
      </c>
      <c r="J687" s="24" t="s">
        <v>11524</v>
      </c>
      <c r="K687" s="24" t="s">
        <v>12091</v>
      </c>
      <c r="L687" s="24" t="s">
        <v>11742</v>
      </c>
      <c r="M687" s="24" t="s">
        <v>11739</v>
      </c>
      <c r="N687" s="155" t="s">
        <v>544</v>
      </c>
      <c r="O687" s="24" t="s">
        <v>12507</v>
      </c>
      <c r="P687" s="155" t="s">
        <v>11751</v>
      </c>
      <c r="Q687" t="s">
        <v>12093</v>
      </c>
    </row>
    <row r="688" spans="2:18">
      <c r="B688" s="144" t="b">
        <v>0</v>
      </c>
      <c r="C688" s="24" t="s">
        <v>12508</v>
      </c>
      <c r="D688" s="24" t="s">
        <v>12090</v>
      </c>
      <c r="E688" s="24" t="s">
        <v>4454</v>
      </c>
      <c r="F688" s="25">
        <v>4</v>
      </c>
      <c r="G688" s="24" t="s">
        <v>11747</v>
      </c>
      <c r="H688" s="24" t="s">
        <v>3956</v>
      </c>
      <c r="I688" s="24" t="s">
        <v>4656</v>
      </c>
      <c r="J688" s="24" t="s">
        <v>11524</v>
      </c>
      <c r="K688" s="24" t="s">
        <v>12091</v>
      </c>
      <c r="L688" s="24" t="s">
        <v>11742</v>
      </c>
      <c r="M688" s="24" t="s">
        <v>11739</v>
      </c>
      <c r="N688" s="155" t="s">
        <v>544</v>
      </c>
      <c r="O688" s="24" t="s">
        <v>12509</v>
      </c>
      <c r="P688" s="155" t="s">
        <v>11751</v>
      </c>
      <c r="Q688" t="s">
        <v>12093</v>
      </c>
    </row>
    <row r="689" spans="2:17">
      <c r="B689" s="144" t="b">
        <v>0</v>
      </c>
      <c r="C689" s="24" t="s">
        <v>12510</v>
      </c>
      <c r="D689" s="24" t="s">
        <v>12090</v>
      </c>
      <c r="E689" s="24" t="s">
        <v>4185</v>
      </c>
      <c r="F689" s="25">
        <v>4</v>
      </c>
      <c r="G689" s="24" t="s">
        <v>11738</v>
      </c>
      <c r="H689" s="24" t="s">
        <v>3956</v>
      </c>
      <c r="I689" s="24" t="s">
        <v>4656</v>
      </c>
      <c r="J689" s="24" t="s">
        <v>11524</v>
      </c>
      <c r="K689" s="24" t="s">
        <v>12091</v>
      </c>
      <c r="L689" s="24" t="s">
        <v>549</v>
      </c>
      <c r="M689" s="24" t="s">
        <v>11739</v>
      </c>
      <c r="N689" s="155" t="s">
        <v>544</v>
      </c>
      <c r="O689" s="24" t="s">
        <v>12511</v>
      </c>
      <c r="P689" s="155" t="s">
        <v>552</v>
      </c>
      <c r="Q689" t="s">
        <v>12093</v>
      </c>
    </row>
    <row r="690" spans="2:17">
      <c r="B690" s="144" t="b">
        <v>0</v>
      </c>
      <c r="C690" s="24" t="s">
        <v>12512</v>
      </c>
      <c r="D690" s="24" t="s">
        <v>12090</v>
      </c>
      <c r="E690" s="24" t="s">
        <v>4291</v>
      </c>
      <c r="F690" s="25">
        <v>4</v>
      </c>
      <c r="G690" s="24" t="s">
        <v>11738</v>
      </c>
      <c r="H690" s="24" t="s">
        <v>3956</v>
      </c>
      <c r="I690" s="24" t="s">
        <v>4656</v>
      </c>
      <c r="J690" s="24" t="s">
        <v>11524</v>
      </c>
      <c r="K690" s="24" t="s">
        <v>12091</v>
      </c>
      <c r="L690" s="24" t="s">
        <v>549</v>
      </c>
      <c r="M690" s="24" t="s">
        <v>11739</v>
      </c>
      <c r="N690" s="155" t="s">
        <v>544</v>
      </c>
      <c r="O690" s="24" t="s">
        <v>12513</v>
      </c>
      <c r="P690" s="155" t="s">
        <v>552</v>
      </c>
      <c r="Q690" t="s">
        <v>12093</v>
      </c>
    </row>
    <row r="691" spans="2:17">
      <c r="B691" s="144" t="b">
        <v>0</v>
      </c>
      <c r="C691" s="24" t="s">
        <v>12514</v>
      </c>
      <c r="D691" s="24" t="s">
        <v>12090</v>
      </c>
      <c r="E691" s="24" t="s">
        <v>4316</v>
      </c>
      <c r="F691" s="25">
        <v>4</v>
      </c>
      <c r="G691" s="24" t="s">
        <v>11738</v>
      </c>
      <c r="H691" s="24" t="s">
        <v>3956</v>
      </c>
      <c r="I691" s="24" t="s">
        <v>4656</v>
      </c>
      <c r="J691" s="24" t="s">
        <v>11524</v>
      </c>
      <c r="K691" s="24" t="s">
        <v>12091</v>
      </c>
      <c r="L691" s="24" t="s">
        <v>549</v>
      </c>
      <c r="M691" s="24" t="s">
        <v>11739</v>
      </c>
      <c r="N691" s="155" t="s">
        <v>544</v>
      </c>
      <c r="O691" s="24" t="s">
        <v>12515</v>
      </c>
      <c r="P691" s="155" t="s">
        <v>552</v>
      </c>
      <c r="Q691" t="s">
        <v>12093</v>
      </c>
    </row>
    <row r="692" spans="2:17">
      <c r="B692" s="144" t="b">
        <v>0</v>
      </c>
      <c r="C692" s="24" t="s">
        <v>12516</v>
      </c>
      <c r="D692" s="24" t="s">
        <v>12090</v>
      </c>
      <c r="E692" s="24" t="s">
        <v>4341</v>
      </c>
      <c r="F692" s="25">
        <v>4</v>
      </c>
      <c r="G692" s="24" t="s">
        <v>11738</v>
      </c>
      <c r="H692" s="24" t="s">
        <v>3956</v>
      </c>
      <c r="I692" s="24" t="s">
        <v>4656</v>
      </c>
      <c r="J692" s="24" t="s">
        <v>11524</v>
      </c>
      <c r="K692" s="24" t="s">
        <v>12091</v>
      </c>
      <c r="L692" s="24" t="s">
        <v>549</v>
      </c>
      <c r="M692" s="24" t="s">
        <v>11739</v>
      </c>
      <c r="N692" s="155" t="s">
        <v>544</v>
      </c>
      <c r="O692" s="24" t="s">
        <v>12517</v>
      </c>
      <c r="P692" s="155" t="s">
        <v>552</v>
      </c>
      <c r="Q692" t="s">
        <v>12093</v>
      </c>
    </row>
    <row r="693" spans="2:17">
      <c r="B693" s="144" t="b">
        <v>0</v>
      </c>
      <c r="C693" s="24" t="s">
        <v>12518</v>
      </c>
      <c r="D693" s="24" t="s">
        <v>12090</v>
      </c>
      <c r="E693" s="24" t="s">
        <v>4383</v>
      </c>
      <c r="F693" s="25">
        <v>4</v>
      </c>
      <c r="G693" s="24" t="s">
        <v>11738</v>
      </c>
      <c r="H693" s="24" t="s">
        <v>3956</v>
      </c>
      <c r="I693" s="24" t="s">
        <v>4656</v>
      </c>
      <c r="J693" s="24" t="s">
        <v>11524</v>
      </c>
      <c r="K693" s="24" t="s">
        <v>12091</v>
      </c>
      <c r="L693" s="24" t="s">
        <v>549</v>
      </c>
      <c r="M693" s="24" t="s">
        <v>11739</v>
      </c>
      <c r="N693" s="155" t="s">
        <v>544</v>
      </c>
      <c r="O693" s="24" t="s">
        <v>12519</v>
      </c>
      <c r="P693" s="155" t="s">
        <v>552</v>
      </c>
      <c r="Q693" t="s">
        <v>12093</v>
      </c>
    </row>
    <row r="694" spans="2:17">
      <c r="B694" s="144" t="b">
        <v>0</v>
      </c>
      <c r="C694" s="24" t="s">
        <v>12520</v>
      </c>
      <c r="D694" s="24" t="s">
        <v>12090</v>
      </c>
      <c r="E694" s="24" t="s">
        <v>4402</v>
      </c>
      <c r="F694" s="25">
        <v>4</v>
      </c>
      <c r="G694" s="24" t="s">
        <v>11738</v>
      </c>
      <c r="H694" s="24" t="s">
        <v>3956</v>
      </c>
      <c r="I694" s="24" t="s">
        <v>4656</v>
      </c>
      <c r="J694" s="24" t="s">
        <v>11524</v>
      </c>
      <c r="K694" s="24" t="s">
        <v>12091</v>
      </c>
      <c r="L694" s="24" t="s">
        <v>549</v>
      </c>
      <c r="M694" s="24" t="s">
        <v>11739</v>
      </c>
      <c r="N694" s="155" t="s">
        <v>544</v>
      </c>
      <c r="O694" s="24" t="s">
        <v>12521</v>
      </c>
      <c r="P694" s="155" t="s">
        <v>552</v>
      </c>
      <c r="Q694" t="s">
        <v>12093</v>
      </c>
    </row>
    <row r="695" spans="2:17">
      <c r="B695" s="144" t="b">
        <v>0</v>
      </c>
      <c r="C695" s="24" t="s">
        <v>12522</v>
      </c>
      <c r="D695" s="24" t="s">
        <v>12090</v>
      </c>
      <c r="E695" s="24" t="s">
        <v>4435</v>
      </c>
      <c r="F695" s="25">
        <v>4</v>
      </c>
      <c r="G695" s="24" t="s">
        <v>11738</v>
      </c>
      <c r="H695" s="24" t="s">
        <v>3956</v>
      </c>
      <c r="I695" s="24" t="s">
        <v>4656</v>
      </c>
      <c r="J695" s="24" t="s">
        <v>11524</v>
      </c>
      <c r="K695" s="24" t="s">
        <v>12091</v>
      </c>
      <c r="L695" s="24" t="s">
        <v>549</v>
      </c>
      <c r="M695" s="24" t="s">
        <v>11739</v>
      </c>
      <c r="N695" s="155" t="s">
        <v>544</v>
      </c>
      <c r="O695" s="24" t="s">
        <v>12523</v>
      </c>
      <c r="P695" s="155" t="s">
        <v>552</v>
      </c>
      <c r="Q695" t="s">
        <v>12093</v>
      </c>
    </row>
    <row r="696" spans="2:17">
      <c r="B696" s="144" t="b">
        <v>0</v>
      </c>
      <c r="C696" s="24" t="s">
        <v>12524</v>
      </c>
      <c r="D696" s="24" t="s">
        <v>12090</v>
      </c>
      <c r="E696" s="24" t="s">
        <v>4454</v>
      </c>
      <c r="F696" s="25">
        <v>4</v>
      </c>
      <c r="G696" s="24" t="s">
        <v>11738</v>
      </c>
      <c r="H696" s="24" t="s">
        <v>3956</v>
      </c>
      <c r="I696" s="24" t="s">
        <v>4656</v>
      </c>
      <c r="J696" s="24" t="s">
        <v>11524</v>
      </c>
      <c r="K696" s="24" t="s">
        <v>12091</v>
      </c>
      <c r="L696" s="24" t="s">
        <v>549</v>
      </c>
      <c r="M696" s="24" t="s">
        <v>11739</v>
      </c>
      <c r="N696" s="155" t="s">
        <v>544</v>
      </c>
      <c r="O696" s="24" t="s">
        <v>12525</v>
      </c>
      <c r="P696" s="155" t="s">
        <v>552</v>
      </c>
      <c r="Q696" t="s">
        <v>12093</v>
      </c>
    </row>
    <row r="697" spans="2:17">
      <c r="B697" s="144" t="b">
        <v>0</v>
      </c>
      <c r="C697" s="24" t="s">
        <v>12526</v>
      </c>
      <c r="D697" s="24" t="s">
        <v>12090</v>
      </c>
      <c r="E697" s="24" t="s">
        <v>4185</v>
      </c>
      <c r="F697" s="25">
        <v>4</v>
      </c>
      <c r="G697" s="24" t="s">
        <v>11747</v>
      </c>
      <c r="H697" s="24" t="s">
        <v>3956</v>
      </c>
      <c r="I697" s="24" t="s">
        <v>4656</v>
      </c>
      <c r="J697" s="24" t="s">
        <v>11524</v>
      </c>
      <c r="K697" s="24" t="s">
        <v>12091</v>
      </c>
      <c r="L697" s="24" t="s">
        <v>549</v>
      </c>
      <c r="M697" s="24" t="s">
        <v>11739</v>
      </c>
      <c r="N697" s="155" t="s">
        <v>544</v>
      </c>
      <c r="O697" s="24" t="s">
        <v>12527</v>
      </c>
      <c r="P697" s="155" t="s">
        <v>552</v>
      </c>
      <c r="Q697" t="s">
        <v>12093</v>
      </c>
    </row>
    <row r="698" spans="2:17">
      <c r="B698" s="144" t="b">
        <v>0</v>
      </c>
      <c r="C698" s="24" t="s">
        <v>12528</v>
      </c>
      <c r="D698" s="24" t="s">
        <v>12090</v>
      </c>
      <c r="E698" s="24" t="s">
        <v>4291</v>
      </c>
      <c r="F698" s="25">
        <v>4</v>
      </c>
      <c r="G698" s="24" t="s">
        <v>11747</v>
      </c>
      <c r="H698" s="24" t="s">
        <v>3956</v>
      </c>
      <c r="I698" s="24" t="s">
        <v>4656</v>
      </c>
      <c r="J698" s="24" t="s">
        <v>11524</v>
      </c>
      <c r="K698" s="24" t="s">
        <v>12091</v>
      </c>
      <c r="L698" s="24" t="s">
        <v>549</v>
      </c>
      <c r="M698" s="24" t="s">
        <v>11739</v>
      </c>
      <c r="N698" s="155" t="s">
        <v>544</v>
      </c>
      <c r="O698" s="24" t="s">
        <v>12529</v>
      </c>
      <c r="P698" s="155" t="s">
        <v>552</v>
      </c>
      <c r="Q698" t="s">
        <v>12093</v>
      </c>
    </row>
    <row r="699" spans="2:17">
      <c r="B699" s="144" t="b">
        <v>0</v>
      </c>
      <c r="C699" s="24" t="s">
        <v>12530</v>
      </c>
      <c r="D699" s="24" t="s">
        <v>12090</v>
      </c>
      <c r="E699" s="24" t="s">
        <v>4316</v>
      </c>
      <c r="F699" s="25">
        <v>4</v>
      </c>
      <c r="G699" s="24" t="s">
        <v>11747</v>
      </c>
      <c r="H699" s="24" t="s">
        <v>3956</v>
      </c>
      <c r="I699" s="24" t="s">
        <v>4656</v>
      </c>
      <c r="J699" s="24" t="s">
        <v>11524</v>
      </c>
      <c r="K699" s="24" t="s">
        <v>12091</v>
      </c>
      <c r="L699" s="24" t="s">
        <v>549</v>
      </c>
      <c r="M699" s="24" t="s">
        <v>11739</v>
      </c>
      <c r="N699" s="155" t="s">
        <v>544</v>
      </c>
      <c r="O699" s="24" t="s">
        <v>12531</v>
      </c>
      <c r="P699" s="155" t="s">
        <v>552</v>
      </c>
      <c r="Q699" t="s">
        <v>12093</v>
      </c>
    </row>
    <row r="700" spans="2:17">
      <c r="B700" s="144" t="b">
        <v>0</v>
      </c>
      <c r="C700" s="24" t="s">
        <v>12532</v>
      </c>
      <c r="D700" s="24" t="s">
        <v>12090</v>
      </c>
      <c r="E700" s="24" t="s">
        <v>4341</v>
      </c>
      <c r="F700" s="25">
        <v>4</v>
      </c>
      <c r="G700" s="24" t="s">
        <v>11747</v>
      </c>
      <c r="H700" s="24" t="s">
        <v>3956</v>
      </c>
      <c r="I700" s="24" t="s">
        <v>4656</v>
      </c>
      <c r="J700" s="24" t="s">
        <v>11524</v>
      </c>
      <c r="K700" s="24" t="s">
        <v>12091</v>
      </c>
      <c r="L700" s="24" t="s">
        <v>549</v>
      </c>
      <c r="M700" s="24" t="s">
        <v>11739</v>
      </c>
      <c r="N700" s="155" t="s">
        <v>544</v>
      </c>
      <c r="O700" s="24" t="s">
        <v>12533</v>
      </c>
      <c r="P700" s="155" t="s">
        <v>552</v>
      </c>
      <c r="Q700" t="s">
        <v>12093</v>
      </c>
    </row>
    <row r="701" spans="2:17">
      <c r="B701" s="144" t="b">
        <v>0</v>
      </c>
      <c r="C701" s="24" t="s">
        <v>12534</v>
      </c>
      <c r="D701" s="24" t="s">
        <v>12090</v>
      </c>
      <c r="E701" s="24" t="s">
        <v>4383</v>
      </c>
      <c r="F701" s="25">
        <v>4</v>
      </c>
      <c r="G701" s="24" t="s">
        <v>11747</v>
      </c>
      <c r="H701" s="24" t="s">
        <v>3956</v>
      </c>
      <c r="I701" s="24" t="s">
        <v>4656</v>
      </c>
      <c r="J701" s="24" t="s">
        <v>11524</v>
      </c>
      <c r="K701" s="24" t="s">
        <v>12091</v>
      </c>
      <c r="L701" s="24" t="s">
        <v>549</v>
      </c>
      <c r="M701" s="24" t="s">
        <v>11739</v>
      </c>
      <c r="N701" s="155" t="s">
        <v>544</v>
      </c>
      <c r="O701" s="24" t="s">
        <v>12535</v>
      </c>
      <c r="P701" s="155" t="s">
        <v>552</v>
      </c>
      <c r="Q701" t="s">
        <v>12093</v>
      </c>
    </row>
    <row r="702" spans="2:17">
      <c r="B702" s="144" t="b">
        <v>0</v>
      </c>
      <c r="C702" s="24" t="s">
        <v>12536</v>
      </c>
      <c r="D702" s="24" t="s">
        <v>12090</v>
      </c>
      <c r="E702" s="24" t="s">
        <v>4402</v>
      </c>
      <c r="F702" s="25">
        <v>4</v>
      </c>
      <c r="G702" s="24" t="s">
        <v>11747</v>
      </c>
      <c r="H702" s="24" t="s">
        <v>3956</v>
      </c>
      <c r="I702" s="24" t="s">
        <v>4656</v>
      </c>
      <c r="J702" s="24" t="s">
        <v>11524</v>
      </c>
      <c r="K702" s="24" t="s">
        <v>12091</v>
      </c>
      <c r="L702" s="24" t="s">
        <v>549</v>
      </c>
      <c r="M702" s="24" t="s">
        <v>11739</v>
      </c>
      <c r="N702" s="155" t="s">
        <v>544</v>
      </c>
      <c r="O702" s="24" t="s">
        <v>12537</v>
      </c>
      <c r="P702" s="155" t="s">
        <v>552</v>
      </c>
      <c r="Q702" t="s">
        <v>12093</v>
      </c>
    </row>
    <row r="703" spans="2:17">
      <c r="B703" s="144" t="b">
        <v>0</v>
      </c>
      <c r="C703" s="24" t="s">
        <v>12538</v>
      </c>
      <c r="D703" s="24" t="s">
        <v>12090</v>
      </c>
      <c r="E703" s="24" t="s">
        <v>4435</v>
      </c>
      <c r="F703" s="25">
        <v>4</v>
      </c>
      <c r="G703" s="24" t="s">
        <v>11747</v>
      </c>
      <c r="H703" s="24" t="s">
        <v>3956</v>
      </c>
      <c r="I703" s="24" t="s">
        <v>4656</v>
      </c>
      <c r="J703" s="24" t="s">
        <v>11524</v>
      </c>
      <c r="K703" s="24" t="s">
        <v>12091</v>
      </c>
      <c r="L703" s="24" t="s">
        <v>549</v>
      </c>
      <c r="M703" s="24" t="s">
        <v>11739</v>
      </c>
      <c r="N703" s="155" t="s">
        <v>544</v>
      </c>
      <c r="O703" s="24" t="s">
        <v>12539</v>
      </c>
      <c r="P703" s="155" t="s">
        <v>552</v>
      </c>
      <c r="Q703" t="s">
        <v>12093</v>
      </c>
    </row>
    <row r="704" spans="2:17">
      <c r="B704" s="144" t="b">
        <v>0</v>
      </c>
      <c r="C704" s="24" t="s">
        <v>12540</v>
      </c>
      <c r="D704" s="24" t="s">
        <v>12090</v>
      </c>
      <c r="E704" s="24" t="s">
        <v>4454</v>
      </c>
      <c r="F704" s="25">
        <v>4</v>
      </c>
      <c r="G704" s="24" t="s">
        <v>11747</v>
      </c>
      <c r="H704" s="24" t="s">
        <v>3956</v>
      </c>
      <c r="I704" s="24" t="s">
        <v>4656</v>
      </c>
      <c r="J704" s="24" t="s">
        <v>11524</v>
      </c>
      <c r="K704" s="24" t="s">
        <v>12091</v>
      </c>
      <c r="L704" s="24" t="s">
        <v>549</v>
      </c>
      <c r="M704" s="24" t="s">
        <v>11739</v>
      </c>
      <c r="N704" s="155" t="s">
        <v>544</v>
      </c>
      <c r="O704" s="24" t="s">
        <v>12541</v>
      </c>
      <c r="P704" s="155" t="s">
        <v>552</v>
      </c>
      <c r="Q704" t="s">
        <v>12093</v>
      </c>
    </row>
    <row r="705" spans="2:17">
      <c r="B705" s="144" t="b">
        <v>0</v>
      </c>
      <c r="C705" s="24" t="s">
        <v>12542</v>
      </c>
      <c r="D705" s="24" t="s">
        <v>12090</v>
      </c>
      <c r="E705" s="24" t="s">
        <v>4474</v>
      </c>
      <c r="F705" s="25">
        <v>5</v>
      </c>
      <c r="G705" s="24" t="s">
        <v>11738</v>
      </c>
      <c r="H705" s="24" t="s">
        <v>3956</v>
      </c>
      <c r="I705" s="24" t="s">
        <v>4656</v>
      </c>
      <c r="J705" s="24" t="s">
        <v>11619</v>
      </c>
      <c r="K705" s="24" t="s">
        <v>12091</v>
      </c>
      <c r="L705" s="24" t="s">
        <v>11536</v>
      </c>
      <c r="M705" s="24" t="s">
        <v>11739</v>
      </c>
      <c r="N705" s="155" t="s">
        <v>544</v>
      </c>
      <c r="O705" s="24" t="s">
        <v>12543</v>
      </c>
      <c r="P705" s="155" t="s">
        <v>539</v>
      </c>
      <c r="Q705" t="s">
        <v>12093</v>
      </c>
    </row>
    <row r="706" spans="2:17">
      <c r="B706" s="144" t="b">
        <v>0</v>
      </c>
      <c r="C706" s="24" t="s">
        <v>12544</v>
      </c>
      <c r="D706" s="24" t="s">
        <v>12090</v>
      </c>
      <c r="E706" s="24" t="s">
        <v>4507</v>
      </c>
      <c r="F706" s="25">
        <v>5</v>
      </c>
      <c r="G706" s="24" t="s">
        <v>11738</v>
      </c>
      <c r="H706" s="24" t="s">
        <v>3956</v>
      </c>
      <c r="I706" s="24" t="s">
        <v>4656</v>
      </c>
      <c r="J706" s="24" t="s">
        <v>11619</v>
      </c>
      <c r="K706" s="24" t="s">
        <v>12091</v>
      </c>
      <c r="L706" s="24" t="s">
        <v>11536</v>
      </c>
      <c r="M706" s="24" t="s">
        <v>11739</v>
      </c>
      <c r="N706" s="155" t="s">
        <v>544</v>
      </c>
      <c r="O706" s="24" t="s">
        <v>12545</v>
      </c>
      <c r="P706" s="155" t="s">
        <v>539</v>
      </c>
      <c r="Q706" t="s">
        <v>12093</v>
      </c>
    </row>
    <row r="707" spans="2:17">
      <c r="B707" s="144" t="b">
        <v>0</v>
      </c>
      <c r="C707" s="24" t="s">
        <v>12546</v>
      </c>
      <c r="D707" s="24" t="s">
        <v>12090</v>
      </c>
      <c r="E707" s="24" t="s">
        <v>4536</v>
      </c>
      <c r="F707" s="25">
        <v>5</v>
      </c>
      <c r="G707" s="24" t="s">
        <v>11738</v>
      </c>
      <c r="H707" s="24" t="s">
        <v>3956</v>
      </c>
      <c r="I707" s="24" t="s">
        <v>4656</v>
      </c>
      <c r="J707" s="24" t="s">
        <v>11619</v>
      </c>
      <c r="K707" s="24" t="s">
        <v>12091</v>
      </c>
      <c r="L707" s="24" t="s">
        <v>11536</v>
      </c>
      <c r="M707" s="24" t="s">
        <v>11739</v>
      </c>
      <c r="N707" s="155" t="s">
        <v>544</v>
      </c>
      <c r="O707" s="24" t="s">
        <v>12547</v>
      </c>
      <c r="P707" s="155" t="s">
        <v>539</v>
      </c>
      <c r="Q707" t="s">
        <v>12093</v>
      </c>
    </row>
    <row r="708" spans="2:17">
      <c r="B708" s="144" t="b">
        <v>0</v>
      </c>
      <c r="C708" s="24" t="s">
        <v>12548</v>
      </c>
      <c r="D708" s="24" t="s">
        <v>12090</v>
      </c>
      <c r="E708" s="24" t="s">
        <v>4555</v>
      </c>
      <c r="F708" s="25">
        <v>5</v>
      </c>
      <c r="G708" s="24" t="s">
        <v>11738</v>
      </c>
      <c r="H708" s="24" t="s">
        <v>3956</v>
      </c>
      <c r="I708" s="24" t="s">
        <v>4656</v>
      </c>
      <c r="J708" s="24" t="s">
        <v>11619</v>
      </c>
      <c r="K708" s="24" t="s">
        <v>12091</v>
      </c>
      <c r="L708" s="24" t="s">
        <v>11536</v>
      </c>
      <c r="M708" s="24" t="s">
        <v>11739</v>
      </c>
      <c r="N708" s="155" t="s">
        <v>544</v>
      </c>
      <c r="O708" s="24" t="s">
        <v>12549</v>
      </c>
      <c r="P708" s="155" t="s">
        <v>539</v>
      </c>
      <c r="Q708" t="s">
        <v>12093</v>
      </c>
    </row>
    <row r="709" spans="2:17">
      <c r="B709" s="144" t="b">
        <v>0</v>
      </c>
      <c r="C709" s="24" t="s">
        <v>12550</v>
      </c>
      <c r="D709" s="24" t="s">
        <v>12090</v>
      </c>
      <c r="E709" s="24" t="s">
        <v>3893</v>
      </c>
      <c r="F709" s="25">
        <v>5</v>
      </c>
      <c r="G709" s="24" t="s">
        <v>11738</v>
      </c>
      <c r="H709" s="24" t="s">
        <v>3956</v>
      </c>
      <c r="I709" s="24" t="s">
        <v>4656</v>
      </c>
      <c r="J709" s="24" t="s">
        <v>11619</v>
      </c>
      <c r="K709" s="24" t="s">
        <v>12091</v>
      </c>
      <c r="L709" s="24" t="s">
        <v>11536</v>
      </c>
      <c r="M709" s="24" t="s">
        <v>11739</v>
      </c>
      <c r="N709" s="155" t="s">
        <v>544</v>
      </c>
      <c r="O709" s="24" t="s">
        <v>12551</v>
      </c>
      <c r="P709" s="155" t="s">
        <v>539</v>
      </c>
      <c r="Q709" t="s">
        <v>12093</v>
      </c>
    </row>
    <row r="710" spans="2:17">
      <c r="B710" s="144" t="b">
        <v>0</v>
      </c>
      <c r="C710" s="24" t="s">
        <v>12552</v>
      </c>
      <c r="D710" s="24" t="s">
        <v>12090</v>
      </c>
      <c r="E710" s="24" t="s">
        <v>4474</v>
      </c>
      <c r="F710" s="25">
        <v>5</v>
      </c>
      <c r="G710" s="24" t="s">
        <v>11747</v>
      </c>
      <c r="H710" s="24" t="s">
        <v>3956</v>
      </c>
      <c r="I710" s="24" t="s">
        <v>4656</v>
      </c>
      <c r="J710" s="24" t="s">
        <v>11619</v>
      </c>
      <c r="K710" s="24" t="s">
        <v>12091</v>
      </c>
      <c r="L710" s="24" t="s">
        <v>11536</v>
      </c>
      <c r="M710" s="24" t="s">
        <v>11739</v>
      </c>
      <c r="N710" s="155" t="s">
        <v>544</v>
      </c>
      <c r="O710" s="24" t="s">
        <v>12553</v>
      </c>
      <c r="P710" s="155" t="s">
        <v>539</v>
      </c>
      <c r="Q710" t="s">
        <v>12093</v>
      </c>
    </row>
    <row r="711" spans="2:17">
      <c r="B711" s="144" t="b">
        <v>0</v>
      </c>
      <c r="C711" s="24" t="s">
        <v>12554</v>
      </c>
      <c r="D711" s="24" t="s">
        <v>12090</v>
      </c>
      <c r="E711" s="24" t="s">
        <v>4507</v>
      </c>
      <c r="F711" s="25">
        <v>5</v>
      </c>
      <c r="G711" s="24" t="s">
        <v>11747</v>
      </c>
      <c r="H711" s="24" t="s">
        <v>3956</v>
      </c>
      <c r="I711" s="24" t="s">
        <v>4656</v>
      </c>
      <c r="J711" s="24" t="s">
        <v>11619</v>
      </c>
      <c r="K711" s="24" t="s">
        <v>12091</v>
      </c>
      <c r="L711" s="24" t="s">
        <v>11536</v>
      </c>
      <c r="M711" s="24" t="s">
        <v>11739</v>
      </c>
      <c r="N711" s="155" t="s">
        <v>544</v>
      </c>
      <c r="O711" s="24" t="s">
        <v>12555</v>
      </c>
      <c r="P711" s="155" t="s">
        <v>539</v>
      </c>
      <c r="Q711" t="s">
        <v>12093</v>
      </c>
    </row>
    <row r="712" spans="2:17">
      <c r="B712" s="144" t="b">
        <v>0</v>
      </c>
      <c r="C712" s="24" t="s">
        <v>12556</v>
      </c>
      <c r="D712" s="24" t="s">
        <v>12090</v>
      </c>
      <c r="E712" s="24" t="s">
        <v>4536</v>
      </c>
      <c r="F712" s="25">
        <v>5</v>
      </c>
      <c r="G712" s="24" t="s">
        <v>11747</v>
      </c>
      <c r="H712" s="24" t="s">
        <v>3956</v>
      </c>
      <c r="I712" s="24" t="s">
        <v>4656</v>
      </c>
      <c r="J712" s="24" t="s">
        <v>11619</v>
      </c>
      <c r="K712" s="24" t="s">
        <v>12091</v>
      </c>
      <c r="L712" s="24" t="s">
        <v>11536</v>
      </c>
      <c r="M712" s="24" t="s">
        <v>11739</v>
      </c>
      <c r="N712" s="155" t="s">
        <v>544</v>
      </c>
      <c r="O712" s="24" t="s">
        <v>12557</v>
      </c>
      <c r="P712" s="155" t="s">
        <v>539</v>
      </c>
      <c r="Q712" t="s">
        <v>12093</v>
      </c>
    </row>
    <row r="713" spans="2:17">
      <c r="B713" s="144" t="b">
        <v>0</v>
      </c>
      <c r="C713" s="24" t="s">
        <v>12558</v>
      </c>
      <c r="D713" s="24" t="s">
        <v>12090</v>
      </c>
      <c r="E713" s="24" t="s">
        <v>4555</v>
      </c>
      <c r="F713" s="25">
        <v>5</v>
      </c>
      <c r="G713" s="24" t="s">
        <v>11747</v>
      </c>
      <c r="H713" s="24" t="s">
        <v>3956</v>
      </c>
      <c r="I713" s="24" t="s">
        <v>4656</v>
      </c>
      <c r="J713" s="24" t="s">
        <v>11619</v>
      </c>
      <c r="K713" s="24" t="s">
        <v>12091</v>
      </c>
      <c r="L713" s="24" t="s">
        <v>11536</v>
      </c>
      <c r="M713" s="24" t="s">
        <v>11739</v>
      </c>
      <c r="N713" s="155" t="s">
        <v>544</v>
      </c>
      <c r="O713" s="24" t="s">
        <v>12559</v>
      </c>
      <c r="P713" s="155" t="s">
        <v>539</v>
      </c>
      <c r="Q713" t="s">
        <v>12093</v>
      </c>
    </row>
    <row r="714" spans="2:17">
      <c r="B714" s="144" t="b">
        <v>0</v>
      </c>
      <c r="C714" s="24" t="s">
        <v>12560</v>
      </c>
      <c r="D714" s="24" t="s">
        <v>12090</v>
      </c>
      <c r="E714" s="24" t="s">
        <v>3893</v>
      </c>
      <c r="F714" s="25">
        <v>5</v>
      </c>
      <c r="G714" s="24" t="s">
        <v>11747</v>
      </c>
      <c r="H714" s="24" t="s">
        <v>3956</v>
      </c>
      <c r="I714" s="24" t="s">
        <v>4656</v>
      </c>
      <c r="J714" s="24" t="s">
        <v>11619</v>
      </c>
      <c r="K714" s="24" t="s">
        <v>12091</v>
      </c>
      <c r="L714" s="24" t="s">
        <v>11536</v>
      </c>
      <c r="M714" s="24" t="s">
        <v>11739</v>
      </c>
      <c r="N714" s="155" t="s">
        <v>544</v>
      </c>
      <c r="O714" s="24" t="s">
        <v>12561</v>
      </c>
      <c r="P714" s="155" t="s">
        <v>539</v>
      </c>
      <c r="Q714" t="s">
        <v>12093</v>
      </c>
    </row>
    <row r="715" spans="2:17">
      <c r="B715" s="144" t="b">
        <v>0</v>
      </c>
      <c r="C715" s="24" t="s">
        <v>12562</v>
      </c>
      <c r="D715" s="24" t="s">
        <v>12090</v>
      </c>
      <c r="E715" s="24" t="s">
        <v>4474</v>
      </c>
      <c r="F715" s="25">
        <v>5</v>
      </c>
      <c r="G715" s="24" t="s">
        <v>11738</v>
      </c>
      <c r="H715" s="24" t="s">
        <v>3956</v>
      </c>
      <c r="I715" s="24" t="s">
        <v>4656</v>
      </c>
      <c r="J715" s="24" t="s">
        <v>11619</v>
      </c>
      <c r="K715" s="24" t="s">
        <v>12091</v>
      </c>
      <c r="L715" s="24" t="s">
        <v>12124</v>
      </c>
      <c r="M715" s="24" t="s">
        <v>11739</v>
      </c>
      <c r="N715" s="155" t="s">
        <v>544</v>
      </c>
      <c r="O715" s="24" t="s">
        <v>12563</v>
      </c>
      <c r="P715" s="155" t="s">
        <v>11751</v>
      </c>
      <c r="Q715" t="s">
        <v>12093</v>
      </c>
    </row>
    <row r="716" spans="2:17">
      <c r="B716" s="144" t="b">
        <v>0</v>
      </c>
      <c r="C716" s="24" t="s">
        <v>12564</v>
      </c>
      <c r="D716" s="24" t="s">
        <v>12090</v>
      </c>
      <c r="E716" s="24" t="s">
        <v>4507</v>
      </c>
      <c r="F716" s="25">
        <v>5</v>
      </c>
      <c r="G716" s="24" t="s">
        <v>11738</v>
      </c>
      <c r="H716" s="24" t="s">
        <v>3956</v>
      </c>
      <c r="I716" s="24" t="s">
        <v>4656</v>
      </c>
      <c r="J716" s="24" t="s">
        <v>11619</v>
      </c>
      <c r="K716" s="24" t="s">
        <v>12091</v>
      </c>
      <c r="L716" s="24" t="s">
        <v>12124</v>
      </c>
      <c r="M716" s="24" t="s">
        <v>11739</v>
      </c>
      <c r="N716" s="155" t="s">
        <v>544</v>
      </c>
      <c r="O716" s="24" t="s">
        <v>12565</v>
      </c>
      <c r="P716" s="155" t="s">
        <v>11751</v>
      </c>
      <c r="Q716" t="s">
        <v>12093</v>
      </c>
    </row>
    <row r="717" spans="2:17">
      <c r="B717" s="144" t="b">
        <v>0</v>
      </c>
      <c r="C717" s="24" t="s">
        <v>12566</v>
      </c>
      <c r="D717" s="24" t="s">
        <v>12090</v>
      </c>
      <c r="E717" s="24" t="s">
        <v>4536</v>
      </c>
      <c r="F717" s="25">
        <v>5</v>
      </c>
      <c r="G717" s="24" t="s">
        <v>11738</v>
      </c>
      <c r="H717" s="24" t="s">
        <v>3956</v>
      </c>
      <c r="I717" s="24" t="s">
        <v>4656</v>
      </c>
      <c r="J717" s="24" t="s">
        <v>11619</v>
      </c>
      <c r="K717" s="24" t="s">
        <v>12091</v>
      </c>
      <c r="L717" s="24" t="s">
        <v>12124</v>
      </c>
      <c r="M717" s="24" t="s">
        <v>11739</v>
      </c>
      <c r="N717" s="155" t="s">
        <v>544</v>
      </c>
      <c r="O717" s="24" t="s">
        <v>12567</v>
      </c>
      <c r="P717" s="155" t="s">
        <v>11751</v>
      </c>
      <c r="Q717" t="s">
        <v>12093</v>
      </c>
    </row>
    <row r="718" spans="2:17">
      <c r="B718" s="144" t="b">
        <v>0</v>
      </c>
      <c r="C718" s="24" t="s">
        <v>12568</v>
      </c>
      <c r="D718" s="24" t="s">
        <v>12090</v>
      </c>
      <c r="E718" s="24" t="s">
        <v>4555</v>
      </c>
      <c r="F718" s="25">
        <v>5</v>
      </c>
      <c r="G718" s="24" t="s">
        <v>11738</v>
      </c>
      <c r="H718" s="24" t="s">
        <v>3956</v>
      </c>
      <c r="I718" s="24" t="s">
        <v>4656</v>
      </c>
      <c r="J718" s="24" t="s">
        <v>11619</v>
      </c>
      <c r="K718" s="24" t="s">
        <v>12091</v>
      </c>
      <c r="L718" s="24" t="s">
        <v>12124</v>
      </c>
      <c r="M718" s="24" t="s">
        <v>11739</v>
      </c>
      <c r="N718" s="155" t="s">
        <v>544</v>
      </c>
      <c r="O718" s="24" t="s">
        <v>12569</v>
      </c>
      <c r="P718" s="155" t="s">
        <v>11751</v>
      </c>
      <c r="Q718" t="s">
        <v>12093</v>
      </c>
    </row>
    <row r="719" spans="2:17">
      <c r="B719" s="144" t="b">
        <v>0</v>
      </c>
      <c r="C719" s="24" t="s">
        <v>12570</v>
      </c>
      <c r="D719" s="24" t="s">
        <v>12090</v>
      </c>
      <c r="E719" s="24" t="s">
        <v>3893</v>
      </c>
      <c r="F719" s="25">
        <v>5</v>
      </c>
      <c r="G719" s="24" t="s">
        <v>11738</v>
      </c>
      <c r="H719" s="24" t="s">
        <v>3956</v>
      </c>
      <c r="I719" s="24" t="s">
        <v>4656</v>
      </c>
      <c r="J719" s="24" t="s">
        <v>11619</v>
      </c>
      <c r="K719" s="24" t="s">
        <v>12091</v>
      </c>
      <c r="L719" s="24" t="s">
        <v>12124</v>
      </c>
      <c r="M719" s="24" t="s">
        <v>11739</v>
      </c>
      <c r="N719" s="155" t="s">
        <v>544</v>
      </c>
      <c r="O719" s="24" t="s">
        <v>12571</v>
      </c>
      <c r="P719" s="155" t="s">
        <v>11751</v>
      </c>
      <c r="Q719" t="s">
        <v>12093</v>
      </c>
    </row>
    <row r="720" spans="2:17">
      <c r="B720" s="144" t="b">
        <v>0</v>
      </c>
      <c r="C720" s="24" t="s">
        <v>12572</v>
      </c>
      <c r="D720" s="24" t="s">
        <v>12090</v>
      </c>
      <c r="E720" s="24" t="s">
        <v>4474</v>
      </c>
      <c r="F720" s="25">
        <v>5</v>
      </c>
      <c r="G720" s="24" t="s">
        <v>11747</v>
      </c>
      <c r="H720" s="24" t="s">
        <v>3956</v>
      </c>
      <c r="I720" s="24" t="s">
        <v>4656</v>
      </c>
      <c r="J720" s="24" t="s">
        <v>11619</v>
      </c>
      <c r="K720" s="24" t="s">
        <v>12091</v>
      </c>
      <c r="L720" s="24" t="s">
        <v>12124</v>
      </c>
      <c r="M720" s="24" t="s">
        <v>11739</v>
      </c>
      <c r="N720" s="155" t="s">
        <v>544</v>
      </c>
      <c r="O720" s="24" t="s">
        <v>12573</v>
      </c>
      <c r="P720" s="155" t="s">
        <v>11751</v>
      </c>
      <c r="Q720" t="s">
        <v>12093</v>
      </c>
    </row>
    <row r="721" spans="2:17">
      <c r="B721" s="144" t="b">
        <v>0</v>
      </c>
      <c r="C721" s="24" t="s">
        <v>12574</v>
      </c>
      <c r="D721" s="24" t="s">
        <v>12090</v>
      </c>
      <c r="E721" s="24" t="s">
        <v>4507</v>
      </c>
      <c r="F721" s="25">
        <v>5</v>
      </c>
      <c r="G721" s="24" t="s">
        <v>11747</v>
      </c>
      <c r="H721" s="24" t="s">
        <v>3956</v>
      </c>
      <c r="I721" s="24" t="s">
        <v>4656</v>
      </c>
      <c r="J721" s="24" t="s">
        <v>11619</v>
      </c>
      <c r="K721" s="24" t="s">
        <v>12091</v>
      </c>
      <c r="L721" s="24" t="s">
        <v>12124</v>
      </c>
      <c r="M721" s="24" t="s">
        <v>11739</v>
      </c>
      <c r="N721" s="155" t="s">
        <v>544</v>
      </c>
      <c r="O721" s="24" t="s">
        <v>12575</v>
      </c>
      <c r="P721" s="155" t="s">
        <v>11751</v>
      </c>
      <c r="Q721" t="s">
        <v>12093</v>
      </c>
    </row>
    <row r="722" spans="2:17">
      <c r="B722" s="144" t="b">
        <v>0</v>
      </c>
      <c r="C722" s="24" t="s">
        <v>12576</v>
      </c>
      <c r="D722" s="24" t="s">
        <v>12090</v>
      </c>
      <c r="E722" s="24" t="s">
        <v>4536</v>
      </c>
      <c r="F722" s="25">
        <v>5</v>
      </c>
      <c r="G722" s="24" t="s">
        <v>11747</v>
      </c>
      <c r="H722" s="24" t="s">
        <v>3956</v>
      </c>
      <c r="I722" s="24" t="s">
        <v>4656</v>
      </c>
      <c r="J722" s="24" t="s">
        <v>11619</v>
      </c>
      <c r="K722" s="24" t="s">
        <v>12091</v>
      </c>
      <c r="L722" s="24" t="s">
        <v>12124</v>
      </c>
      <c r="M722" s="24" t="s">
        <v>11739</v>
      </c>
      <c r="N722" s="155" t="s">
        <v>544</v>
      </c>
      <c r="O722" s="24" t="s">
        <v>12577</v>
      </c>
      <c r="P722" s="155" t="s">
        <v>11751</v>
      </c>
      <c r="Q722" t="s">
        <v>12093</v>
      </c>
    </row>
    <row r="723" spans="2:17">
      <c r="B723" s="144" t="b">
        <v>0</v>
      </c>
      <c r="C723" s="24" t="s">
        <v>12578</v>
      </c>
      <c r="D723" s="24" t="s">
        <v>12090</v>
      </c>
      <c r="E723" s="24" t="s">
        <v>4555</v>
      </c>
      <c r="F723" s="25">
        <v>5</v>
      </c>
      <c r="G723" s="24" t="s">
        <v>11747</v>
      </c>
      <c r="H723" s="24" t="s">
        <v>3956</v>
      </c>
      <c r="I723" s="24" t="s">
        <v>4656</v>
      </c>
      <c r="J723" s="24" t="s">
        <v>11619</v>
      </c>
      <c r="K723" s="24" t="s">
        <v>12091</v>
      </c>
      <c r="L723" s="24" t="s">
        <v>12124</v>
      </c>
      <c r="M723" s="24" t="s">
        <v>11739</v>
      </c>
      <c r="N723" s="155" t="s">
        <v>544</v>
      </c>
      <c r="O723" s="24" t="s">
        <v>12579</v>
      </c>
      <c r="P723" s="155" t="s">
        <v>11751</v>
      </c>
      <c r="Q723" t="s">
        <v>12093</v>
      </c>
    </row>
    <row r="724" spans="2:17">
      <c r="B724" s="144" t="b">
        <v>0</v>
      </c>
      <c r="C724" s="24" t="s">
        <v>12580</v>
      </c>
      <c r="D724" s="24" t="s">
        <v>12090</v>
      </c>
      <c r="E724" s="24" t="s">
        <v>3893</v>
      </c>
      <c r="F724" s="25">
        <v>5</v>
      </c>
      <c r="G724" s="24" t="s">
        <v>11747</v>
      </c>
      <c r="H724" s="24" t="s">
        <v>3956</v>
      </c>
      <c r="I724" s="24" t="s">
        <v>4656</v>
      </c>
      <c r="J724" s="24" t="s">
        <v>11619</v>
      </c>
      <c r="K724" s="24" t="s">
        <v>12091</v>
      </c>
      <c r="L724" s="24" t="s">
        <v>12124</v>
      </c>
      <c r="M724" s="24" t="s">
        <v>11739</v>
      </c>
      <c r="N724" s="155" t="s">
        <v>544</v>
      </c>
      <c r="O724" s="24" t="s">
        <v>12581</v>
      </c>
      <c r="P724" s="155" t="s">
        <v>11751</v>
      </c>
      <c r="Q724" t="s">
        <v>12093</v>
      </c>
    </row>
    <row r="725" spans="2:17">
      <c r="B725" s="144" t="b">
        <v>0</v>
      </c>
      <c r="C725" s="24" t="s">
        <v>12582</v>
      </c>
      <c r="D725" s="24" t="s">
        <v>12090</v>
      </c>
      <c r="E725" s="24" t="s">
        <v>4474</v>
      </c>
      <c r="F725" s="25">
        <v>5</v>
      </c>
      <c r="G725" s="24" t="s">
        <v>11738</v>
      </c>
      <c r="H725" s="24" t="s">
        <v>3956</v>
      </c>
      <c r="I725" s="24" t="s">
        <v>4656</v>
      </c>
      <c r="J725" s="24" t="s">
        <v>11619</v>
      </c>
      <c r="K725" s="24" t="s">
        <v>12091</v>
      </c>
      <c r="L725" s="24" t="s">
        <v>11742</v>
      </c>
      <c r="M725" s="24" t="s">
        <v>11739</v>
      </c>
      <c r="N725" s="155" t="s">
        <v>544</v>
      </c>
      <c r="O725" s="24" t="s">
        <v>12583</v>
      </c>
      <c r="P725" s="155" t="s">
        <v>11751</v>
      </c>
      <c r="Q725" t="s">
        <v>12093</v>
      </c>
    </row>
    <row r="726" spans="2:17">
      <c r="B726" s="144" t="b">
        <v>0</v>
      </c>
      <c r="C726" s="24" t="s">
        <v>12584</v>
      </c>
      <c r="D726" s="24" t="s">
        <v>12090</v>
      </c>
      <c r="E726" s="24" t="s">
        <v>4507</v>
      </c>
      <c r="F726" s="25">
        <v>5</v>
      </c>
      <c r="G726" s="24" t="s">
        <v>11738</v>
      </c>
      <c r="H726" s="24" t="s">
        <v>3956</v>
      </c>
      <c r="I726" s="24" t="s">
        <v>4656</v>
      </c>
      <c r="J726" s="24" t="s">
        <v>11619</v>
      </c>
      <c r="K726" s="24" t="s">
        <v>12091</v>
      </c>
      <c r="L726" s="24" t="s">
        <v>11742</v>
      </c>
      <c r="M726" s="24" t="s">
        <v>11739</v>
      </c>
      <c r="N726" s="155" t="s">
        <v>544</v>
      </c>
      <c r="O726" s="24" t="s">
        <v>12585</v>
      </c>
      <c r="P726" s="155" t="s">
        <v>11751</v>
      </c>
      <c r="Q726" t="s">
        <v>12093</v>
      </c>
    </row>
    <row r="727" spans="2:17">
      <c r="B727" s="144" t="b">
        <v>0</v>
      </c>
      <c r="C727" s="24" t="s">
        <v>12586</v>
      </c>
      <c r="D727" s="24" t="s">
        <v>12090</v>
      </c>
      <c r="E727" s="24" t="s">
        <v>4536</v>
      </c>
      <c r="F727" s="25">
        <v>5</v>
      </c>
      <c r="G727" s="24" t="s">
        <v>11738</v>
      </c>
      <c r="H727" s="24" t="s">
        <v>3956</v>
      </c>
      <c r="I727" s="24" t="s">
        <v>4656</v>
      </c>
      <c r="J727" s="24" t="s">
        <v>11619</v>
      </c>
      <c r="K727" s="24" t="s">
        <v>12091</v>
      </c>
      <c r="L727" s="24" t="s">
        <v>11742</v>
      </c>
      <c r="M727" s="24" t="s">
        <v>11739</v>
      </c>
      <c r="N727" s="155" t="s">
        <v>544</v>
      </c>
      <c r="O727" s="24" t="s">
        <v>12587</v>
      </c>
      <c r="P727" s="155" t="s">
        <v>11751</v>
      </c>
      <c r="Q727" t="s">
        <v>12093</v>
      </c>
    </row>
    <row r="728" spans="2:17">
      <c r="B728" s="144" t="b">
        <v>0</v>
      </c>
      <c r="C728" s="24" t="s">
        <v>12588</v>
      </c>
      <c r="D728" s="24" t="s">
        <v>12090</v>
      </c>
      <c r="E728" s="24" t="s">
        <v>4555</v>
      </c>
      <c r="F728" s="25">
        <v>5</v>
      </c>
      <c r="G728" s="24" t="s">
        <v>11738</v>
      </c>
      <c r="H728" s="24" t="s">
        <v>3956</v>
      </c>
      <c r="I728" s="24" t="s">
        <v>4656</v>
      </c>
      <c r="J728" s="24" t="s">
        <v>11619</v>
      </c>
      <c r="K728" s="24" t="s">
        <v>12091</v>
      </c>
      <c r="L728" s="24" t="s">
        <v>11742</v>
      </c>
      <c r="M728" s="24" t="s">
        <v>11739</v>
      </c>
      <c r="N728" s="155" t="s">
        <v>544</v>
      </c>
      <c r="O728" s="24" t="s">
        <v>12589</v>
      </c>
      <c r="P728" s="155" t="s">
        <v>11751</v>
      </c>
      <c r="Q728" t="s">
        <v>12093</v>
      </c>
    </row>
    <row r="729" spans="2:17">
      <c r="B729" s="144" t="b">
        <v>0</v>
      </c>
      <c r="C729" s="24" t="s">
        <v>12590</v>
      </c>
      <c r="D729" s="24" t="s">
        <v>12090</v>
      </c>
      <c r="E729" s="24" t="s">
        <v>3893</v>
      </c>
      <c r="F729" s="25">
        <v>5</v>
      </c>
      <c r="G729" s="24" t="s">
        <v>11738</v>
      </c>
      <c r="H729" s="24" t="s">
        <v>3956</v>
      </c>
      <c r="I729" s="24" t="s">
        <v>4656</v>
      </c>
      <c r="J729" s="24" t="s">
        <v>11619</v>
      </c>
      <c r="K729" s="24" t="s">
        <v>12091</v>
      </c>
      <c r="L729" s="24" t="s">
        <v>11742</v>
      </c>
      <c r="M729" s="24" t="s">
        <v>11739</v>
      </c>
      <c r="N729" s="155" t="s">
        <v>544</v>
      </c>
      <c r="O729" s="24" t="s">
        <v>12591</v>
      </c>
      <c r="P729" s="155" t="s">
        <v>11751</v>
      </c>
      <c r="Q729" t="s">
        <v>12093</v>
      </c>
    </row>
    <row r="730" spans="2:17">
      <c r="B730" s="144" t="b">
        <v>0</v>
      </c>
      <c r="C730" s="24" t="s">
        <v>12592</v>
      </c>
      <c r="D730" s="24" t="s">
        <v>12090</v>
      </c>
      <c r="E730" s="24" t="s">
        <v>4474</v>
      </c>
      <c r="F730" s="25">
        <v>5</v>
      </c>
      <c r="G730" s="24" t="s">
        <v>11747</v>
      </c>
      <c r="H730" s="24" t="s">
        <v>3956</v>
      </c>
      <c r="I730" s="24" t="s">
        <v>4656</v>
      </c>
      <c r="J730" s="24" t="s">
        <v>11619</v>
      </c>
      <c r="K730" s="24" t="s">
        <v>12091</v>
      </c>
      <c r="L730" s="24" t="s">
        <v>11742</v>
      </c>
      <c r="M730" s="24" t="s">
        <v>11739</v>
      </c>
      <c r="N730" s="155" t="s">
        <v>544</v>
      </c>
      <c r="O730" s="24" t="s">
        <v>12593</v>
      </c>
      <c r="P730" s="155" t="s">
        <v>11751</v>
      </c>
      <c r="Q730" t="s">
        <v>12093</v>
      </c>
    </row>
    <row r="731" spans="2:17">
      <c r="B731" s="144" t="b">
        <v>0</v>
      </c>
      <c r="C731" s="24" t="s">
        <v>12594</v>
      </c>
      <c r="D731" s="24" t="s">
        <v>12090</v>
      </c>
      <c r="E731" s="24" t="s">
        <v>4507</v>
      </c>
      <c r="F731" s="25">
        <v>5</v>
      </c>
      <c r="G731" s="24" t="s">
        <v>11747</v>
      </c>
      <c r="H731" s="24" t="s">
        <v>3956</v>
      </c>
      <c r="I731" s="24" t="s">
        <v>4656</v>
      </c>
      <c r="J731" s="24" t="s">
        <v>11619</v>
      </c>
      <c r="K731" s="24" t="s">
        <v>12091</v>
      </c>
      <c r="L731" s="24" t="s">
        <v>11742</v>
      </c>
      <c r="M731" s="24" t="s">
        <v>11739</v>
      </c>
      <c r="N731" s="155" t="s">
        <v>544</v>
      </c>
      <c r="O731" s="24" t="s">
        <v>12595</v>
      </c>
      <c r="P731" s="155" t="s">
        <v>11751</v>
      </c>
      <c r="Q731" t="s">
        <v>12093</v>
      </c>
    </row>
    <row r="732" spans="2:17">
      <c r="B732" s="144" t="b">
        <v>0</v>
      </c>
      <c r="C732" s="24" t="s">
        <v>12596</v>
      </c>
      <c r="D732" s="24" t="s">
        <v>12090</v>
      </c>
      <c r="E732" s="24" t="s">
        <v>4536</v>
      </c>
      <c r="F732" s="25">
        <v>5</v>
      </c>
      <c r="G732" s="24" t="s">
        <v>11747</v>
      </c>
      <c r="H732" s="24" t="s">
        <v>3956</v>
      </c>
      <c r="I732" s="24" t="s">
        <v>4656</v>
      </c>
      <c r="J732" s="24" t="s">
        <v>11619</v>
      </c>
      <c r="K732" s="24" t="s">
        <v>12091</v>
      </c>
      <c r="L732" s="24" t="s">
        <v>11742</v>
      </c>
      <c r="M732" s="24" t="s">
        <v>11739</v>
      </c>
      <c r="N732" s="155" t="s">
        <v>544</v>
      </c>
      <c r="O732" s="24" t="s">
        <v>12597</v>
      </c>
      <c r="P732" s="155" t="s">
        <v>11751</v>
      </c>
      <c r="Q732" t="s">
        <v>12093</v>
      </c>
    </row>
    <row r="733" spans="2:17">
      <c r="B733" s="144" t="b">
        <v>0</v>
      </c>
      <c r="C733" s="24" t="s">
        <v>12598</v>
      </c>
      <c r="D733" s="24" t="s">
        <v>12090</v>
      </c>
      <c r="E733" s="24" t="s">
        <v>4555</v>
      </c>
      <c r="F733" s="25">
        <v>5</v>
      </c>
      <c r="G733" s="24" t="s">
        <v>11747</v>
      </c>
      <c r="H733" s="24" t="s">
        <v>3956</v>
      </c>
      <c r="I733" s="24" t="s">
        <v>4656</v>
      </c>
      <c r="J733" s="24" t="s">
        <v>11619</v>
      </c>
      <c r="K733" s="24" t="s">
        <v>12091</v>
      </c>
      <c r="L733" s="24" t="s">
        <v>11742</v>
      </c>
      <c r="M733" s="24" t="s">
        <v>11739</v>
      </c>
      <c r="N733" s="155" t="s">
        <v>544</v>
      </c>
      <c r="O733" s="24" t="s">
        <v>12599</v>
      </c>
      <c r="P733" s="155" t="s">
        <v>11751</v>
      </c>
      <c r="Q733" t="s">
        <v>12093</v>
      </c>
    </row>
    <row r="734" spans="2:17">
      <c r="B734" s="144" t="b">
        <v>0</v>
      </c>
      <c r="C734" s="24" t="s">
        <v>12600</v>
      </c>
      <c r="D734" s="24" t="s">
        <v>12090</v>
      </c>
      <c r="E734" s="24" t="s">
        <v>3893</v>
      </c>
      <c r="F734" s="25">
        <v>5</v>
      </c>
      <c r="G734" s="24" t="s">
        <v>11747</v>
      </c>
      <c r="H734" s="24" t="s">
        <v>3956</v>
      </c>
      <c r="I734" s="24" t="s">
        <v>4656</v>
      </c>
      <c r="J734" s="24" t="s">
        <v>11619</v>
      </c>
      <c r="K734" s="24" t="s">
        <v>12091</v>
      </c>
      <c r="L734" s="24" t="s">
        <v>11742</v>
      </c>
      <c r="M734" s="24" t="s">
        <v>11739</v>
      </c>
      <c r="N734" s="155" t="s">
        <v>544</v>
      </c>
      <c r="O734" s="24" t="s">
        <v>12601</v>
      </c>
      <c r="P734" s="155" t="s">
        <v>11751</v>
      </c>
      <c r="Q734" t="s">
        <v>12093</v>
      </c>
    </row>
    <row r="735" spans="2:17">
      <c r="B735" s="144" t="b">
        <v>0</v>
      </c>
      <c r="C735" s="24" t="s">
        <v>12602</v>
      </c>
      <c r="D735" s="24" t="s">
        <v>12090</v>
      </c>
      <c r="E735" s="24" t="s">
        <v>4474</v>
      </c>
      <c r="F735" s="25">
        <v>5</v>
      </c>
      <c r="G735" s="24" t="s">
        <v>11738</v>
      </c>
      <c r="H735" s="24" t="s">
        <v>3956</v>
      </c>
      <c r="I735" s="24" t="s">
        <v>4656</v>
      </c>
      <c r="J735" s="24" t="s">
        <v>11619</v>
      </c>
      <c r="K735" s="24" t="s">
        <v>12091</v>
      </c>
      <c r="L735" s="24" t="s">
        <v>11578</v>
      </c>
      <c r="M735" s="24" t="s">
        <v>11739</v>
      </c>
      <c r="N735" s="24">
        <v>96699008</v>
      </c>
      <c r="O735" s="24" t="s">
        <v>12603</v>
      </c>
      <c r="P735" s="155" t="s">
        <v>11579</v>
      </c>
      <c r="Q735" t="s">
        <v>12093</v>
      </c>
    </row>
    <row r="736" spans="2:17">
      <c r="B736" s="144" t="b">
        <v>0</v>
      </c>
      <c r="C736" s="24" t="s">
        <v>12604</v>
      </c>
      <c r="D736" s="24" t="s">
        <v>12090</v>
      </c>
      <c r="E736" s="24" t="s">
        <v>4507</v>
      </c>
      <c r="F736" s="25">
        <v>5</v>
      </c>
      <c r="G736" s="24" t="s">
        <v>11738</v>
      </c>
      <c r="H736" s="24" t="s">
        <v>3956</v>
      </c>
      <c r="I736" s="24" t="s">
        <v>4656</v>
      </c>
      <c r="J736" s="24" t="s">
        <v>11619</v>
      </c>
      <c r="K736" s="24" t="s">
        <v>12091</v>
      </c>
      <c r="L736" s="24" t="s">
        <v>11578</v>
      </c>
      <c r="M736" s="24" t="s">
        <v>11739</v>
      </c>
      <c r="N736" s="24">
        <v>96699002</v>
      </c>
      <c r="O736" s="24" t="s">
        <v>12605</v>
      </c>
      <c r="P736" s="155" t="s">
        <v>11579</v>
      </c>
      <c r="Q736" t="s">
        <v>12093</v>
      </c>
    </row>
    <row r="737" spans="2:17">
      <c r="B737" s="144" t="b">
        <v>0</v>
      </c>
      <c r="C737" s="24" t="s">
        <v>12606</v>
      </c>
      <c r="D737" s="24" t="s">
        <v>12090</v>
      </c>
      <c r="E737" s="24" t="s">
        <v>4536</v>
      </c>
      <c r="F737" s="25">
        <v>5</v>
      </c>
      <c r="G737" s="24" t="s">
        <v>11738</v>
      </c>
      <c r="H737" s="24" t="s">
        <v>3956</v>
      </c>
      <c r="I737" s="24" t="s">
        <v>4656</v>
      </c>
      <c r="J737" s="24" t="s">
        <v>11619</v>
      </c>
      <c r="K737" s="24" t="s">
        <v>12091</v>
      </c>
      <c r="L737" s="24" t="s">
        <v>11578</v>
      </c>
      <c r="M737" s="24" t="s">
        <v>11739</v>
      </c>
      <c r="N737" s="24">
        <v>96699008</v>
      </c>
      <c r="O737" s="24" t="s">
        <v>12607</v>
      </c>
      <c r="P737" s="155" t="s">
        <v>11579</v>
      </c>
      <c r="Q737" t="s">
        <v>12093</v>
      </c>
    </row>
    <row r="738" spans="2:17">
      <c r="B738" s="144" t="b">
        <v>0</v>
      </c>
      <c r="C738" s="24" t="s">
        <v>12608</v>
      </c>
      <c r="D738" s="24" t="s">
        <v>12090</v>
      </c>
      <c r="E738" s="24" t="s">
        <v>4555</v>
      </c>
      <c r="F738" s="25">
        <v>5</v>
      </c>
      <c r="G738" s="24" t="s">
        <v>11738</v>
      </c>
      <c r="H738" s="24" t="s">
        <v>3956</v>
      </c>
      <c r="I738" s="24" t="s">
        <v>4656</v>
      </c>
      <c r="J738" s="24" t="s">
        <v>11619</v>
      </c>
      <c r="K738" s="24" t="s">
        <v>12091</v>
      </c>
      <c r="L738" s="24" t="s">
        <v>11578</v>
      </c>
      <c r="M738" s="24" t="s">
        <v>11739</v>
      </c>
      <c r="N738" s="24">
        <v>96699008</v>
      </c>
      <c r="O738" s="24" t="s">
        <v>12609</v>
      </c>
      <c r="P738" s="155" t="s">
        <v>11579</v>
      </c>
      <c r="Q738" t="s">
        <v>12093</v>
      </c>
    </row>
    <row r="739" spans="2:17">
      <c r="B739" s="144" t="b">
        <v>0</v>
      </c>
      <c r="C739" s="24" t="s">
        <v>12610</v>
      </c>
      <c r="D739" s="24" t="s">
        <v>12090</v>
      </c>
      <c r="E739" s="24" t="s">
        <v>3893</v>
      </c>
      <c r="F739" s="25">
        <v>5</v>
      </c>
      <c r="G739" s="24" t="s">
        <v>11738</v>
      </c>
      <c r="H739" s="24" t="s">
        <v>3956</v>
      </c>
      <c r="I739" s="24" t="s">
        <v>4656</v>
      </c>
      <c r="J739" s="24" t="s">
        <v>11619</v>
      </c>
      <c r="K739" s="24" t="s">
        <v>12091</v>
      </c>
      <c r="L739" s="24" t="s">
        <v>11578</v>
      </c>
      <c r="M739" s="24" t="s">
        <v>11739</v>
      </c>
      <c r="N739" s="24">
        <v>96699008</v>
      </c>
      <c r="O739" s="24" t="s">
        <v>12611</v>
      </c>
      <c r="P739" s="155" t="s">
        <v>11579</v>
      </c>
      <c r="Q739" t="s">
        <v>12093</v>
      </c>
    </row>
    <row r="740" spans="2:17">
      <c r="B740" s="144" t="b">
        <v>0</v>
      </c>
      <c r="C740" s="24" t="s">
        <v>12612</v>
      </c>
      <c r="D740" s="24" t="s">
        <v>12090</v>
      </c>
      <c r="E740" s="24" t="s">
        <v>4474</v>
      </c>
      <c r="F740" s="25">
        <v>5</v>
      </c>
      <c r="G740" s="24" t="s">
        <v>11747</v>
      </c>
      <c r="H740" s="24" t="s">
        <v>3956</v>
      </c>
      <c r="I740" s="24" t="s">
        <v>4656</v>
      </c>
      <c r="J740" s="24" t="s">
        <v>11619</v>
      </c>
      <c r="K740" s="24" t="s">
        <v>12091</v>
      </c>
      <c r="L740" s="24" t="s">
        <v>11578</v>
      </c>
      <c r="M740" s="24" t="s">
        <v>11739</v>
      </c>
      <c r="N740" s="24">
        <v>96699012</v>
      </c>
      <c r="O740" s="24" t="s">
        <v>12613</v>
      </c>
      <c r="P740" s="155" t="s">
        <v>11579</v>
      </c>
      <c r="Q740" t="s">
        <v>12093</v>
      </c>
    </row>
    <row r="741" spans="2:17">
      <c r="B741" s="144" t="b">
        <v>0</v>
      </c>
      <c r="C741" s="24" t="s">
        <v>12614</v>
      </c>
      <c r="D741" s="24" t="s">
        <v>12090</v>
      </c>
      <c r="E741" s="24" t="s">
        <v>4507</v>
      </c>
      <c r="F741" s="25">
        <v>5</v>
      </c>
      <c r="G741" s="24" t="s">
        <v>11747</v>
      </c>
      <c r="H741" s="24" t="s">
        <v>3956</v>
      </c>
      <c r="I741" s="24" t="s">
        <v>4656</v>
      </c>
      <c r="J741" s="24" t="s">
        <v>11619</v>
      </c>
      <c r="K741" s="24" t="s">
        <v>12091</v>
      </c>
      <c r="L741" s="24" t="s">
        <v>11578</v>
      </c>
      <c r="M741" s="24" t="s">
        <v>11739</v>
      </c>
      <c r="N741" s="24">
        <v>96699004</v>
      </c>
      <c r="O741" s="24" t="s">
        <v>12615</v>
      </c>
      <c r="P741" s="155" t="s">
        <v>11579</v>
      </c>
      <c r="Q741" t="s">
        <v>12093</v>
      </c>
    </row>
    <row r="742" spans="2:17">
      <c r="B742" s="144" t="b">
        <v>0</v>
      </c>
      <c r="C742" s="24" t="s">
        <v>12616</v>
      </c>
      <c r="D742" s="24" t="s">
        <v>12090</v>
      </c>
      <c r="E742" s="24" t="s">
        <v>4536</v>
      </c>
      <c r="F742" s="25">
        <v>5</v>
      </c>
      <c r="G742" s="24" t="s">
        <v>11747</v>
      </c>
      <c r="H742" s="24" t="s">
        <v>3956</v>
      </c>
      <c r="I742" s="24" t="s">
        <v>4656</v>
      </c>
      <c r="J742" s="24" t="s">
        <v>11619</v>
      </c>
      <c r="K742" s="24" t="s">
        <v>12091</v>
      </c>
      <c r="L742" s="24" t="s">
        <v>11578</v>
      </c>
      <c r="M742" s="24" t="s">
        <v>11739</v>
      </c>
      <c r="N742" s="24">
        <v>96699012</v>
      </c>
      <c r="O742" s="24" t="s">
        <v>12617</v>
      </c>
      <c r="P742" s="155" t="s">
        <v>11579</v>
      </c>
      <c r="Q742" t="s">
        <v>12093</v>
      </c>
    </row>
    <row r="743" spans="2:17">
      <c r="B743" s="144" t="b">
        <v>0</v>
      </c>
      <c r="C743" s="24" t="s">
        <v>12618</v>
      </c>
      <c r="D743" s="24" t="s">
        <v>12090</v>
      </c>
      <c r="E743" s="24" t="s">
        <v>4555</v>
      </c>
      <c r="F743" s="25">
        <v>5</v>
      </c>
      <c r="G743" s="24" t="s">
        <v>11747</v>
      </c>
      <c r="H743" s="24" t="s">
        <v>3956</v>
      </c>
      <c r="I743" s="24" t="s">
        <v>4656</v>
      </c>
      <c r="J743" s="24" t="s">
        <v>11619</v>
      </c>
      <c r="K743" s="24" t="s">
        <v>12091</v>
      </c>
      <c r="L743" s="24" t="s">
        <v>11578</v>
      </c>
      <c r="M743" s="24" t="s">
        <v>11739</v>
      </c>
      <c r="N743" s="24">
        <v>96699012</v>
      </c>
      <c r="O743" s="24" t="s">
        <v>12619</v>
      </c>
      <c r="P743" s="155" t="s">
        <v>11579</v>
      </c>
      <c r="Q743" t="s">
        <v>12093</v>
      </c>
    </row>
    <row r="744" spans="2:17">
      <c r="B744" s="144" t="b">
        <v>0</v>
      </c>
      <c r="C744" s="24" t="s">
        <v>12620</v>
      </c>
      <c r="D744" s="24" t="s">
        <v>12090</v>
      </c>
      <c r="E744" s="24" t="s">
        <v>3893</v>
      </c>
      <c r="F744" s="25">
        <v>5</v>
      </c>
      <c r="G744" s="24" t="s">
        <v>11747</v>
      </c>
      <c r="H744" s="24" t="s">
        <v>3956</v>
      </c>
      <c r="I744" s="24" t="s">
        <v>4656</v>
      </c>
      <c r="J744" s="24" t="s">
        <v>11619</v>
      </c>
      <c r="K744" s="24" t="s">
        <v>12091</v>
      </c>
      <c r="L744" s="24" t="s">
        <v>11578</v>
      </c>
      <c r="M744" s="24" t="s">
        <v>11739</v>
      </c>
      <c r="N744" s="24">
        <v>96699012</v>
      </c>
      <c r="O744" s="24" t="s">
        <v>12621</v>
      </c>
      <c r="P744" s="155" t="s">
        <v>11579</v>
      </c>
      <c r="Q744" t="s">
        <v>12093</v>
      </c>
    </row>
    <row r="745" spans="2:17">
      <c r="B745" s="144" t="b">
        <v>0</v>
      </c>
      <c r="C745" s="24" t="s">
        <v>12622</v>
      </c>
      <c r="D745" s="24" t="s">
        <v>12090</v>
      </c>
      <c r="E745" s="24" t="s">
        <v>4474</v>
      </c>
      <c r="F745" s="25">
        <v>5</v>
      </c>
      <c r="G745" s="24" t="s">
        <v>11738</v>
      </c>
      <c r="H745" s="24" t="s">
        <v>3956</v>
      </c>
      <c r="I745" s="24" t="s">
        <v>4656</v>
      </c>
      <c r="J745" s="24" t="s">
        <v>11619</v>
      </c>
      <c r="K745" s="24" t="s">
        <v>12091</v>
      </c>
      <c r="L745" s="24" t="s">
        <v>12189</v>
      </c>
      <c r="M745" s="24" t="s">
        <v>11739</v>
      </c>
      <c r="N745" s="155" t="s">
        <v>544</v>
      </c>
      <c r="O745" s="24" t="s">
        <v>12623</v>
      </c>
      <c r="P745" s="155" t="s">
        <v>11466</v>
      </c>
      <c r="Q745" t="s">
        <v>12093</v>
      </c>
    </row>
    <row r="746" spans="2:17">
      <c r="B746" s="144" t="b">
        <v>0</v>
      </c>
      <c r="C746" s="24" t="s">
        <v>12624</v>
      </c>
      <c r="D746" s="24" t="s">
        <v>12090</v>
      </c>
      <c r="E746" s="24" t="s">
        <v>4507</v>
      </c>
      <c r="F746" s="25">
        <v>5</v>
      </c>
      <c r="G746" s="24" t="s">
        <v>11738</v>
      </c>
      <c r="H746" s="24" t="s">
        <v>3956</v>
      </c>
      <c r="I746" s="24" t="s">
        <v>4656</v>
      </c>
      <c r="J746" s="24" t="s">
        <v>11619</v>
      </c>
      <c r="K746" s="24" t="s">
        <v>12091</v>
      </c>
      <c r="L746" s="24" t="s">
        <v>12189</v>
      </c>
      <c r="M746" s="24" t="s">
        <v>11739</v>
      </c>
      <c r="N746" s="155" t="s">
        <v>544</v>
      </c>
      <c r="O746" s="24" t="s">
        <v>12625</v>
      </c>
      <c r="P746" s="155" t="s">
        <v>11466</v>
      </c>
      <c r="Q746" t="s">
        <v>12093</v>
      </c>
    </row>
    <row r="747" spans="2:17">
      <c r="B747" s="144" t="b">
        <v>0</v>
      </c>
      <c r="C747" s="24" t="s">
        <v>12626</v>
      </c>
      <c r="D747" s="24" t="s">
        <v>12090</v>
      </c>
      <c r="E747" s="24" t="s">
        <v>4536</v>
      </c>
      <c r="F747" s="25">
        <v>5</v>
      </c>
      <c r="G747" s="24" t="s">
        <v>11738</v>
      </c>
      <c r="H747" s="24" t="s">
        <v>3956</v>
      </c>
      <c r="I747" s="24" t="s">
        <v>4656</v>
      </c>
      <c r="J747" s="24" t="s">
        <v>11619</v>
      </c>
      <c r="K747" s="24" t="s">
        <v>12091</v>
      </c>
      <c r="L747" s="24" t="s">
        <v>12189</v>
      </c>
      <c r="M747" s="24" t="s">
        <v>11739</v>
      </c>
      <c r="N747" s="155" t="s">
        <v>544</v>
      </c>
      <c r="O747" s="24" t="s">
        <v>12627</v>
      </c>
      <c r="P747" s="155" t="s">
        <v>11466</v>
      </c>
      <c r="Q747" t="s">
        <v>12093</v>
      </c>
    </row>
    <row r="748" spans="2:17">
      <c r="B748" s="144" t="b">
        <v>0</v>
      </c>
      <c r="C748" s="24" t="s">
        <v>12628</v>
      </c>
      <c r="D748" s="24" t="s">
        <v>12090</v>
      </c>
      <c r="E748" s="24" t="s">
        <v>4555</v>
      </c>
      <c r="F748" s="25">
        <v>5</v>
      </c>
      <c r="G748" s="24" t="s">
        <v>11738</v>
      </c>
      <c r="H748" s="24" t="s">
        <v>3956</v>
      </c>
      <c r="I748" s="24" t="s">
        <v>4656</v>
      </c>
      <c r="J748" s="24" t="s">
        <v>11619</v>
      </c>
      <c r="K748" s="24" t="s">
        <v>12091</v>
      </c>
      <c r="L748" s="24" t="s">
        <v>12189</v>
      </c>
      <c r="M748" s="24" t="s">
        <v>11739</v>
      </c>
      <c r="N748" s="155" t="s">
        <v>544</v>
      </c>
      <c r="O748" s="24" t="s">
        <v>12629</v>
      </c>
      <c r="P748" s="155" t="s">
        <v>11466</v>
      </c>
      <c r="Q748" t="s">
        <v>12093</v>
      </c>
    </row>
    <row r="749" spans="2:17">
      <c r="B749" s="144" t="b">
        <v>0</v>
      </c>
      <c r="C749" s="24" t="s">
        <v>12630</v>
      </c>
      <c r="D749" s="24" t="s">
        <v>12090</v>
      </c>
      <c r="E749" s="24" t="s">
        <v>3893</v>
      </c>
      <c r="F749" s="25">
        <v>5</v>
      </c>
      <c r="G749" s="24" t="s">
        <v>11738</v>
      </c>
      <c r="H749" s="24" t="s">
        <v>3956</v>
      </c>
      <c r="I749" s="24" t="s">
        <v>4656</v>
      </c>
      <c r="J749" s="24" t="s">
        <v>11619</v>
      </c>
      <c r="K749" s="24" t="s">
        <v>12091</v>
      </c>
      <c r="L749" s="24" t="s">
        <v>12189</v>
      </c>
      <c r="M749" s="24" t="s">
        <v>11739</v>
      </c>
      <c r="N749" s="155" t="s">
        <v>544</v>
      </c>
      <c r="O749" s="24" t="s">
        <v>12631</v>
      </c>
      <c r="P749" s="155" t="s">
        <v>11466</v>
      </c>
      <c r="Q749" t="s">
        <v>12093</v>
      </c>
    </row>
    <row r="750" spans="2:17">
      <c r="B750" s="144" t="b">
        <v>0</v>
      </c>
      <c r="C750" s="24" t="s">
        <v>12632</v>
      </c>
      <c r="D750" s="24" t="s">
        <v>12090</v>
      </c>
      <c r="E750" s="24" t="s">
        <v>4474</v>
      </c>
      <c r="F750" s="25">
        <v>5</v>
      </c>
      <c r="G750" s="24" t="s">
        <v>11747</v>
      </c>
      <c r="H750" s="24" t="s">
        <v>3956</v>
      </c>
      <c r="I750" s="24" t="s">
        <v>4656</v>
      </c>
      <c r="J750" s="24" t="s">
        <v>11619</v>
      </c>
      <c r="K750" s="24" t="s">
        <v>12091</v>
      </c>
      <c r="L750" s="24" t="s">
        <v>12189</v>
      </c>
      <c r="M750" s="24" t="s">
        <v>11739</v>
      </c>
      <c r="N750" s="155" t="s">
        <v>544</v>
      </c>
      <c r="O750" s="24" t="s">
        <v>12633</v>
      </c>
      <c r="P750" s="155" t="s">
        <v>11466</v>
      </c>
      <c r="Q750" t="s">
        <v>12093</v>
      </c>
    </row>
    <row r="751" spans="2:17">
      <c r="B751" s="144" t="b">
        <v>0</v>
      </c>
      <c r="C751" s="24" t="s">
        <v>12634</v>
      </c>
      <c r="D751" s="24" t="s">
        <v>12090</v>
      </c>
      <c r="E751" s="24" t="s">
        <v>4507</v>
      </c>
      <c r="F751" s="25">
        <v>5</v>
      </c>
      <c r="G751" s="24" t="s">
        <v>11747</v>
      </c>
      <c r="H751" s="24" t="s">
        <v>3956</v>
      </c>
      <c r="I751" s="24" t="s">
        <v>4656</v>
      </c>
      <c r="J751" s="24" t="s">
        <v>11619</v>
      </c>
      <c r="K751" s="24" t="s">
        <v>12091</v>
      </c>
      <c r="L751" s="24" t="s">
        <v>12189</v>
      </c>
      <c r="M751" s="24" t="s">
        <v>11739</v>
      </c>
      <c r="N751" s="155" t="s">
        <v>544</v>
      </c>
      <c r="O751" s="24" t="s">
        <v>12635</v>
      </c>
      <c r="P751" s="155" t="s">
        <v>11466</v>
      </c>
      <c r="Q751" t="s">
        <v>12093</v>
      </c>
    </row>
    <row r="752" spans="2:17">
      <c r="B752" s="144" t="b">
        <v>0</v>
      </c>
      <c r="C752" s="24" t="s">
        <v>12636</v>
      </c>
      <c r="D752" s="24" t="s">
        <v>12090</v>
      </c>
      <c r="E752" s="24" t="s">
        <v>4536</v>
      </c>
      <c r="F752" s="25">
        <v>5</v>
      </c>
      <c r="G752" s="24" t="s">
        <v>11747</v>
      </c>
      <c r="H752" s="24" t="s">
        <v>3956</v>
      </c>
      <c r="I752" s="24" t="s">
        <v>4656</v>
      </c>
      <c r="J752" s="24" t="s">
        <v>11619</v>
      </c>
      <c r="K752" s="24" t="s">
        <v>12091</v>
      </c>
      <c r="L752" s="24" t="s">
        <v>12189</v>
      </c>
      <c r="M752" s="24" t="s">
        <v>11739</v>
      </c>
      <c r="N752" s="155" t="s">
        <v>544</v>
      </c>
      <c r="O752" s="24" t="s">
        <v>12637</v>
      </c>
      <c r="P752" s="155" t="s">
        <v>11466</v>
      </c>
      <c r="Q752" t="s">
        <v>12093</v>
      </c>
    </row>
    <row r="753" spans="2:17">
      <c r="B753" s="144" t="b">
        <v>0</v>
      </c>
      <c r="C753" s="24" t="s">
        <v>12638</v>
      </c>
      <c r="D753" s="24" t="s">
        <v>12090</v>
      </c>
      <c r="E753" s="24" t="s">
        <v>4555</v>
      </c>
      <c r="F753" s="25">
        <v>5</v>
      </c>
      <c r="G753" s="24" t="s">
        <v>11747</v>
      </c>
      <c r="H753" s="24" t="s">
        <v>3956</v>
      </c>
      <c r="I753" s="24" t="s">
        <v>4656</v>
      </c>
      <c r="J753" s="24" t="s">
        <v>11619</v>
      </c>
      <c r="K753" s="24" t="s">
        <v>12091</v>
      </c>
      <c r="L753" s="24" t="s">
        <v>12189</v>
      </c>
      <c r="M753" s="24" t="s">
        <v>11739</v>
      </c>
      <c r="N753" s="155" t="s">
        <v>544</v>
      </c>
      <c r="O753" s="24" t="s">
        <v>12639</v>
      </c>
      <c r="P753" s="155" t="s">
        <v>11466</v>
      </c>
      <c r="Q753" t="s">
        <v>12093</v>
      </c>
    </row>
    <row r="754" spans="2:17">
      <c r="B754" s="144" t="b">
        <v>0</v>
      </c>
      <c r="C754" s="24" t="s">
        <v>12640</v>
      </c>
      <c r="D754" s="24" t="s">
        <v>12090</v>
      </c>
      <c r="E754" s="24" t="s">
        <v>3893</v>
      </c>
      <c r="F754" s="25">
        <v>5</v>
      </c>
      <c r="G754" s="24" t="s">
        <v>11747</v>
      </c>
      <c r="H754" s="24" t="s">
        <v>3956</v>
      </c>
      <c r="I754" s="24" t="s">
        <v>4656</v>
      </c>
      <c r="J754" s="24" t="s">
        <v>11619</v>
      </c>
      <c r="K754" s="24" t="s">
        <v>12091</v>
      </c>
      <c r="L754" s="24" t="s">
        <v>12189</v>
      </c>
      <c r="M754" s="24" t="s">
        <v>11739</v>
      </c>
      <c r="N754" s="155" t="s">
        <v>544</v>
      </c>
      <c r="O754" s="24" t="s">
        <v>12641</v>
      </c>
      <c r="P754" s="155" t="s">
        <v>11466</v>
      </c>
      <c r="Q754" t="s">
        <v>12093</v>
      </c>
    </row>
    <row r="755" spans="2:17">
      <c r="B755" s="144" t="b">
        <v>0</v>
      </c>
      <c r="C755" s="24" t="s">
        <v>12642</v>
      </c>
      <c r="D755" s="24" t="s">
        <v>12090</v>
      </c>
      <c r="E755" s="24" t="s">
        <v>4474</v>
      </c>
      <c r="F755" s="25">
        <v>5</v>
      </c>
      <c r="G755" s="24" t="s">
        <v>11738</v>
      </c>
      <c r="H755" s="24" t="s">
        <v>3956</v>
      </c>
      <c r="I755" s="24" t="s">
        <v>4656</v>
      </c>
      <c r="J755" s="24" t="s">
        <v>11619</v>
      </c>
      <c r="K755" s="24" t="s">
        <v>12091</v>
      </c>
      <c r="L755" s="24" t="s">
        <v>12222</v>
      </c>
      <c r="M755" s="24" t="s">
        <v>11739</v>
      </c>
      <c r="N755" s="155" t="s">
        <v>544</v>
      </c>
      <c r="O755" s="24" t="s">
        <v>12643</v>
      </c>
      <c r="P755" s="155" t="s">
        <v>11466</v>
      </c>
      <c r="Q755" t="s">
        <v>12093</v>
      </c>
    </row>
    <row r="756" spans="2:17">
      <c r="B756" s="144" t="b">
        <v>0</v>
      </c>
      <c r="C756" s="24" t="s">
        <v>12644</v>
      </c>
      <c r="D756" s="24" t="s">
        <v>12090</v>
      </c>
      <c r="E756" s="24" t="s">
        <v>4507</v>
      </c>
      <c r="F756" s="25">
        <v>5</v>
      </c>
      <c r="G756" s="24" t="s">
        <v>11738</v>
      </c>
      <c r="H756" s="24" t="s">
        <v>3956</v>
      </c>
      <c r="I756" s="24" t="s">
        <v>4656</v>
      </c>
      <c r="J756" s="24" t="s">
        <v>11619</v>
      </c>
      <c r="K756" s="24" t="s">
        <v>12091</v>
      </c>
      <c r="L756" s="24" t="s">
        <v>12222</v>
      </c>
      <c r="M756" s="24" t="s">
        <v>11739</v>
      </c>
      <c r="N756" s="155" t="s">
        <v>544</v>
      </c>
      <c r="O756" s="24" t="s">
        <v>12645</v>
      </c>
      <c r="P756" s="155" t="s">
        <v>11466</v>
      </c>
      <c r="Q756" t="s">
        <v>12093</v>
      </c>
    </row>
    <row r="757" spans="2:17">
      <c r="B757" s="144" t="b">
        <v>0</v>
      </c>
      <c r="C757" s="24" t="s">
        <v>12646</v>
      </c>
      <c r="D757" s="24" t="s">
        <v>12090</v>
      </c>
      <c r="E757" s="24" t="s">
        <v>4536</v>
      </c>
      <c r="F757" s="25">
        <v>5</v>
      </c>
      <c r="G757" s="24" t="s">
        <v>11738</v>
      </c>
      <c r="H757" s="24" t="s">
        <v>3956</v>
      </c>
      <c r="I757" s="24" t="s">
        <v>4656</v>
      </c>
      <c r="J757" s="24" t="s">
        <v>11619</v>
      </c>
      <c r="K757" s="24" t="s">
        <v>12091</v>
      </c>
      <c r="L757" s="24" t="s">
        <v>12222</v>
      </c>
      <c r="M757" s="24" t="s">
        <v>11739</v>
      </c>
      <c r="N757" s="155" t="s">
        <v>544</v>
      </c>
      <c r="O757" s="24" t="s">
        <v>12647</v>
      </c>
      <c r="P757" s="155" t="s">
        <v>11466</v>
      </c>
      <c r="Q757" t="s">
        <v>12093</v>
      </c>
    </row>
    <row r="758" spans="2:17">
      <c r="B758" s="144" t="b">
        <v>0</v>
      </c>
      <c r="C758" s="24" t="s">
        <v>12648</v>
      </c>
      <c r="D758" s="24" t="s">
        <v>12090</v>
      </c>
      <c r="E758" s="24" t="s">
        <v>4555</v>
      </c>
      <c r="F758" s="25">
        <v>5</v>
      </c>
      <c r="G758" s="24" t="s">
        <v>11738</v>
      </c>
      <c r="H758" s="24" t="s">
        <v>3956</v>
      </c>
      <c r="I758" s="24" t="s">
        <v>4656</v>
      </c>
      <c r="J758" s="24" t="s">
        <v>11619</v>
      </c>
      <c r="K758" s="24" t="s">
        <v>12091</v>
      </c>
      <c r="L758" s="24" t="s">
        <v>12222</v>
      </c>
      <c r="M758" s="24" t="s">
        <v>11739</v>
      </c>
      <c r="N758" s="155" t="s">
        <v>544</v>
      </c>
      <c r="O758" s="24" t="s">
        <v>12649</v>
      </c>
      <c r="P758" s="155" t="s">
        <v>11466</v>
      </c>
      <c r="Q758" t="s">
        <v>12093</v>
      </c>
    </row>
    <row r="759" spans="2:17">
      <c r="B759" s="144" t="b">
        <v>0</v>
      </c>
      <c r="C759" s="24" t="s">
        <v>12650</v>
      </c>
      <c r="D759" s="24" t="s">
        <v>12090</v>
      </c>
      <c r="E759" s="24" t="s">
        <v>3893</v>
      </c>
      <c r="F759" s="25">
        <v>5</v>
      </c>
      <c r="G759" s="24" t="s">
        <v>11738</v>
      </c>
      <c r="H759" s="24" t="s">
        <v>3956</v>
      </c>
      <c r="I759" s="24" t="s">
        <v>4656</v>
      </c>
      <c r="J759" s="24" t="s">
        <v>11619</v>
      </c>
      <c r="K759" s="24" t="s">
        <v>12091</v>
      </c>
      <c r="L759" s="24" t="s">
        <v>12222</v>
      </c>
      <c r="M759" s="24" t="s">
        <v>11739</v>
      </c>
      <c r="N759" s="155" t="s">
        <v>544</v>
      </c>
      <c r="O759" s="24" t="s">
        <v>12651</v>
      </c>
      <c r="P759" s="155" t="s">
        <v>11466</v>
      </c>
      <c r="Q759" t="s">
        <v>12093</v>
      </c>
    </row>
    <row r="760" spans="2:17">
      <c r="B760" s="144" t="b">
        <v>0</v>
      </c>
      <c r="C760" s="24" t="s">
        <v>12652</v>
      </c>
      <c r="D760" s="24" t="s">
        <v>12090</v>
      </c>
      <c r="E760" s="24" t="s">
        <v>4474</v>
      </c>
      <c r="F760" s="25">
        <v>5</v>
      </c>
      <c r="G760" s="24" t="s">
        <v>11747</v>
      </c>
      <c r="H760" s="24" t="s">
        <v>3956</v>
      </c>
      <c r="I760" s="24" t="s">
        <v>4656</v>
      </c>
      <c r="J760" s="24" t="s">
        <v>11619</v>
      </c>
      <c r="K760" s="24" t="s">
        <v>12091</v>
      </c>
      <c r="L760" s="24" t="s">
        <v>12222</v>
      </c>
      <c r="M760" s="24" t="s">
        <v>11739</v>
      </c>
      <c r="N760" s="155" t="s">
        <v>544</v>
      </c>
      <c r="O760" s="24" t="s">
        <v>12653</v>
      </c>
      <c r="P760" s="155" t="s">
        <v>11466</v>
      </c>
      <c r="Q760" t="s">
        <v>12093</v>
      </c>
    </row>
    <row r="761" spans="2:17">
      <c r="B761" s="144" t="b">
        <v>0</v>
      </c>
      <c r="C761" s="24" t="s">
        <v>12654</v>
      </c>
      <c r="D761" s="24" t="s">
        <v>12090</v>
      </c>
      <c r="E761" s="24" t="s">
        <v>4507</v>
      </c>
      <c r="F761" s="25">
        <v>5</v>
      </c>
      <c r="G761" s="24" t="s">
        <v>11747</v>
      </c>
      <c r="H761" s="24" t="s">
        <v>3956</v>
      </c>
      <c r="I761" s="24" t="s">
        <v>4656</v>
      </c>
      <c r="J761" s="24" t="s">
        <v>11619</v>
      </c>
      <c r="K761" s="24" t="s">
        <v>12091</v>
      </c>
      <c r="L761" s="24" t="s">
        <v>12222</v>
      </c>
      <c r="M761" s="24" t="s">
        <v>11739</v>
      </c>
      <c r="N761" s="155" t="s">
        <v>544</v>
      </c>
      <c r="O761" s="24" t="s">
        <v>12655</v>
      </c>
      <c r="P761" s="155" t="s">
        <v>11466</v>
      </c>
      <c r="Q761" t="s">
        <v>12093</v>
      </c>
    </row>
    <row r="762" spans="2:17">
      <c r="B762" s="144" t="b">
        <v>0</v>
      </c>
      <c r="C762" s="24" t="s">
        <v>12656</v>
      </c>
      <c r="D762" s="24" t="s">
        <v>12090</v>
      </c>
      <c r="E762" s="24" t="s">
        <v>4536</v>
      </c>
      <c r="F762" s="25">
        <v>5</v>
      </c>
      <c r="G762" s="24" t="s">
        <v>11747</v>
      </c>
      <c r="H762" s="24" t="s">
        <v>3956</v>
      </c>
      <c r="I762" s="24" t="s">
        <v>4656</v>
      </c>
      <c r="J762" s="24" t="s">
        <v>11619</v>
      </c>
      <c r="K762" s="24" t="s">
        <v>12091</v>
      </c>
      <c r="L762" s="24" t="s">
        <v>12222</v>
      </c>
      <c r="M762" s="24" t="s">
        <v>11739</v>
      </c>
      <c r="N762" s="155" t="s">
        <v>544</v>
      </c>
      <c r="O762" s="24" t="s">
        <v>12657</v>
      </c>
      <c r="P762" s="155" t="s">
        <v>11466</v>
      </c>
      <c r="Q762" t="s">
        <v>12093</v>
      </c>
    </row>
    <row r="763" spans="2:17">
      <c r="B763" s="144" t="b">
        <v>0</v>
      </c>
      <c r="C763" s="24" t="s">
        <v>12658</v>
      </c>
      <c r="D763" s="24" t="s">
        <v>12090</v>
      </c>
      <c r="E763" s="24" t="s">
        <v>4555</v>
      </c>
      <c r="F763" s="25">
        <v>5</v>
      </c>
      <c r="G763" s="24" t="s">
        <v>11747</v>
      </c>
      <c r="H763" s="24" t="s">
        <v>3956</v>
      </c>
      <c r="I763" s="24" t="s">
        <v>4656</v>
      </c>
      <c r="J763" s="24" t="s">
        <v>11619</v>
      </c>
      <c r="K763" s="24" t="s">
        <v>12091</v>
      </c>
      <c r="L763" s="24" t="s">
        <v>12222</v>
      </c>
      <c r="M763" s="24" t="s">
        <v>11739</v>
      </c>
      <c r="N763" s="155" t="s">
        <v>544</v>
      </c>
      <c r="O763" s="24" t="s">
        <v>12659</v>
      </c>
      <c r="P763" s="155" t="s">
        <v>11466</v>
      </c>
      <c r="Q763" t="s">
        <v>12093</v>
      </c>
    </row>
    <row r="764" spans="2:17">
      <c r="B764" s="144" t="b">
        <v>0</v>
      </c>
      <c r="C764" s="24" t="s">
        <v>12660</v>
      </c>
      <c r="D764" s="24" t="s">
        <v>12090</v>
      </c>
      <c r="E764" s="24" t="s">
        <v>3893</v>
      </c>
      <c r="F764" s="25">
        <v>5</v>
      </c>
      <c r="G764" s="24" t="s">
        <v>11747</v>
      </c>
      <c r="H764" s="24" t="s">
        <v>3956</v>
      </c>
      <c r="I764" s="24" t="s">
        <v>4656</v>
      </c>
      <c r="J764" s="24" t="s">
        <v>11619</v>
      </c>
      <c r="K764" s="24" t="s">
        <v>12091</v>
      </c>
      <c r="L764" s="24" t="s">
        <v>12222</v>
      </c>
      <c r="M764" s="24" t="s">
        <v>11739</v>
      </c>
      <c r="N764" s="155" t="s">
        <v>544</v>
      </c>
      <c r="O764" s="24" t="s">
        <v>12661</v>
      </c>
      <c r="P764" s="155" t="s">
        <v>11466</v>
      </c>
      <c r="Q764" t="s">
        <v>12093</v>
      </c>
    </row>
    <row r="765" spans="2:17">
      <c r="B765" s="144" t="b">
        <v>0</v>
      </c>
      <c r="C765" s="24" t="s">
        <v>12662</v>
      </c>
      <c r="D765" s="24" t="s">
        <v>12090</v>
      </c>
      <c r="E765" s="24" t="s">
        <v>4474</v>
      </c>
      <c r="F765" s="25">
        <v>5</v>
      </c>
      <c r="G765" s="24" t="s">
        <v>11738</v>
      </c>
      <c r="H765" s="24" t="s">
        <v>3956</v>
      </c>
      <c r="I765" s="24" t="s">
        <v>4656</v>
      </c>
      <c r="J765" s="24" t="s">
        <v>11619</v>
      </c>
      <c r="K765" s="24" t="s">
        <v>12091</v>
      </c>
      <c r="L765" s="24" t="s">
        <v>549</v>
      </c>
      <c r="M765" s="24" t="s">
        <v>11739</v>
      </c>
      <c r="N765" s="155" t="s">
        <v>544</v>
      </c>
      <c r="O765" s="24" t="s">
        <v>12663</v>
      </c>
      <c r="P765" s="155" t="s">
        <v>552</v>
      </c>
      <c r="Q765" t="s">
        <v>12093</v>
      </c>
    </row>
    <row r="766" spans="2:17">
      <c r="B766" s="144" t="b">
        <v>0</v>
      </c>
      <c r="C766" s="24" t="s">
        <v>12664</v>
      </c>
      <c r="D766" s="24" t="s">
        <v>12090</v>
      </c>
      <c r="E766" s="24" t="s">
        <v>4507</v>
      </c>
      <c r="F766" s="25">
        <v>5</v>
      </c>
      <c r="G766" s="24" t="s">
        <v>11738</v>
      </c>
      <c r="H766" s="24" t="s">
        <v>3956</v>
      </c>
      <c r="I766" s="24" t="s">
        <v>4656</v>
      </c>
      <c r="J766" s="24" t="s">
        <v>11619</v>
      </c>
      <c r="K766" s="24" t="s">
        <v>12091</v>
      </c>
      <c r="L766" s="24" t="s">
        <v>549</v>
      </c>
      <c r="M766" s="24" t="s">
        <v>11739</v>
      </c>
      <c r="N766" s="155" t="s">
        <v>544</v>
      </c>
      <c r="O766" s="24" t="s">
        <v>12665</v>
      </c>
      <c r="P766" s="155" t="s">
        <v>552</v>
      </c>
      <c r="Q766" t="s">
        <v>12093</v>
      </c>
    </row>
    <row r="767" spans="2:17">
      <c r="B767" s="144" t="b">
        <v>0</v>
      </c>
      <c r="C767" s="24" t="s">
        <v>12666</v>
      </c>
      <c r="D767" s="24" t="s">
        <v>12090</v>
      </c>
      <c r="E767" s="24" t="s">
        <v>4536</v>
      </c>
      <c r="F767" s="25">
        <v>5</v>
      </c>
      <c r="G767" s="24" t="s">
        <v>11738</v>
      </c>
      <c r="H767" s="24" t="s">
        <v>3956</v>
      </c>
      <c r="I767" s="24" t="s">
        <v>4656</v>
      </c>
      <c r="J767" s="24" t="s">
        <v>11619</v>
      </c>
      <c r="K767" s="24" t="s">
        <v>12091</v>
      </c>
      <c r="L767" s="24" t="s">
        <v>549</v>
      </c>
      <c r="M767" s="24" t="s">
        <v>11739</v>
      </c>
      <c r="N767" s="155" t="s">
        <v>544</v>
      </c>
      <c r="O767" s="24" t="s">
        <v>12667</v>
      </c>
      <c r="P767" s="155" t="s">
        <v>552</v>
      </c>
      <c r="Q767" t="s">
        <v>12093</v>
      </c>
    </row>
    <row r="768" spans="2:17">
      <c r="B768" s="144" t="b">
        <v>0</v>
      </c>
      <c r="C768" s="24" t="s">
        <v>12668</v>
      </c>
      <c r="D768" s="24" t="s">
        <v>12090</v>
      </c>
      <c r="E768" s="24" t="s">
        <v>4555</v>
      </c>
      <c r="F768" s="25">
        <v>5</v>
      </c>
      <c r="G768" s="24" t="s">
        <v>11738</v>
      </c>
      <c r="H768" s="24" t="s">
        <v>3956</v>
      </c>
      <c r="I768" s="24" t="s">
        <v>4656</v>
      </c>
      <c r="J768" s="24" t="s">
        <v>11619</v>
      </c>
      <c r="K768" s="24" t="s">
        <v>12091</v>
      </c>
      <c r="L768" s="24" t="s">
        <v>549</v>
      </c>
      <c r="M768" s="24" t="s">
        <v>11739</v>
      </c>
      <c r="N768" s="155" t="s">
        <v>544</v>
      </c>
      <c r="O768" s="24" t="s">
        <v>12669</v>
      </c>
      <c r="P768" s="155" t="s">
        <v>552</v>
      </c>
      <c r="Q768" t="s">
        <v>12093</v>
      </c>
    </row>
    <row r="769" spans="2:17">
      <c r="B769" s="144" t="b">
        <v>0</v>
      </c>
      <c r="C769" s="24" t="s">
        <v>12670</v>
      </c>
      <c r="D769" s="24" t="s">
        <v>12090</v>
      </c>
      <c r="E769" s="24" t="s">
        <v>3893</v>
      </c>
      <c r="F769" s="25">
        <v>5</v>
      </c>
      <c r="G769" s="24" t="s">
        <v>11738</v>
      </c>
      <c r="H769" s="24" t="s">
        <v>3956</v>
      </c>
      <c r="I769" s="24" t="s">
        <v>4656</v>
      </c>
      <c r="J769" s="24" t="s">
        <v>11619</v>
      </c>
      <c r="K769" s="24" t="s">
        <v>12091</v>
      </c>
      <c r="L769" s="24" t="s">
        <v>549</v>
      </c>
      <c r="M769" s="24" t="s">
        <v>11739</v>
      </c>
      <c r="N769" s="155" t="s">
        <v>544</v>
      </c>
      <c r="O769" s="24" t="s">
        <v>12671</v>
      </c>
      <c r="P769" s="155" t="s">
        <v>552</v>
      </c>
      <c r="Q769" t="s">
        <v>12093</v>
      </c>
    </row>
    <row r="770" spans="2:17">
      <c r="B770" s="144" t="b">
        <v>0</v>
      </c>
      <c r="C770" s="24" t="s">
        <v>12672</v>
      </c>
      <c r="D770" s="24" t="s">
        <v>12090</v>
      </c>
      <c r="E770" s="24" t="s">
        <v>4474</v>
      </c>
      <c r="F770" s="25">
        <v>5</v>
      </c>
      <c r="G770" s="24" t="s">
        <v>11747</v>
      </c>
      <c r="H770" s="24" t="s">
        <v>3956</v>
      </c>
      <c r="I770" s="24" t="s">
        <v>4656</v>
      </c>
      <c r="J770" s="24" t="s">
        <v>11619</v>
      </c>
      <c r="K770" s="24" t="s">
        <v>12091</v>
      </c>
      <c r="L770" s="24" t="s">
        <v>549</v>
      </c>
      <c r="M770" s="24" t="s">
        <v>11739</v>
      </c>
      <c r="N770" s="155" t="s">
        <v>544</v>
      </c>
      <c r="O770" s="24" t="s">
        <v>12673</v>
      </c>
      <c r="P770" s="155" t="s">
        <v>552</v>
      </c>
      <c r="Q770" t="s">
        <v>12093</v>
      </c>
    </row>
    <row r="771" spans="2:17">
      <c r="B771" s="144" t="b">
        <v>0</v>
      </c>
      <c r="C771" s="24" t="s">
        <v>12674</v>
      </c>
      <c r="D771" s="24" t="s">
        <v>12090</v>
      </c>
      <c r="E771" s="24" t="s">
        <v>4507</v>
      </c>
      <c r="F771" s="25">
        <v>5</v>
      </c>
      <c r="G771" s="24" t="s">
        <v>11747</v>
      </c>
      <c r="H771" s="24" t="s">
        <v>3956</v>
      </c>
      <c r="I771" s="24" t="s">
        <v>4656</v>
      </c>
      <c r="J771" s="24" t="s">
        <v>11619</v>
      </c>
      <c r="K771" s="24" t="s">
        <v>12091</v>
      </c>
      <c r="L771" s="24" t="s">
        <v>549</v>
      </c>
      <c r="M771" s="24" t="s">
        <v>11739</v>
      </c>
      <c r="N771" s="155" t="s">
        <v>544</v>
      </c>
      <c r="O771" s="24" t="s">
        <v>12675</v>
      </c>
      <c r="P771" s="155" t="s">
        <v>552</v>
      </c>
      <c r="Q771" t="s">
        <v>12093</v>
      </c>
    </row>
    <row r="772" spans="2:17">
      <c r="B772" s="144" t="b">
        <v>0</v>
      </c>
      <c r="C772" s="24" t="s">
        <v>12676</v>
      </c>
      <c r="D772" s="24" t="s">
        <v>12090</v>
      </c>
      <c r="E772" s="24" t="s">
        <v>4536</v>
      </c>
      <c r="F772" s="25">
        <v>5</v>
      </c>
      <c r="G772" s="24" t="s">
        <v>11747</v>
      </c>
      <c r="H772" s="24" t="s">
        <v>3956</v>
      </c>
      <c r="I772" s="24" t="s">
        <v>4656</v>
      </c>
      <c r="J772" s="24" t="s">
        <v>11619</v>
      </c>
      <c r="K772" s="24" t="s">
        <v>12091</v>
      </c>
      <c r="L772" s="24" t="s">
        <v>549</v>
      </c>
      <c r="M772" s="24" t="s">
        <v>11739</v>
      </c>
      <c r="N772" s="155" t="s">
        <v>544</v>
      </c>
      <c r="O772" s="24" t="s">
        <v>12677</v>
      </c>
      <c r="P772" s="155" t="s">
        <v>552</v>
      </c>
      <c r="Q772" t="s">
        <v>12093</v>
      </c>
    </row>
    <row r="773" spans="2:17">
      <c r="B773" s="144" t="b">
        <v>0</v>
      </c>
      <c r="C773" s="24" t="s">
        <v>12678</v>
      </c>
      <c r="D773" s="24" t="s">
        <v>12090</v>
      </c>
      <c r="E773" s="24" t="s">
        <v>4555</v>
      </c>
      <c r="F773" s="25">
        <v>5</v>
      </c>
      <c r="G773" s="24" t="s">
        <v>11747</v>
      </c>
      <c r="H773" s="24" t="s">
        <v>3956</v>
      </c>
      <c r="I773" s="24" t="s">
        <v>4656</v>
      </c>
      <c r="J773" s="24" t="s">
        <v>11619</v>
      </c>
      <c r="K773" s="24" t="s">
        <v>12091</v>
      </c>
      <c r="L773" s="24" t="s">
        <v>549</v>
      </c>
      <c r="M773" s="24" t="s">
        <v>11739</v>
      </c>
      <c r="N773" s="155" t="s">
        <v>544</v>
      </c>
      <c r="O773" s="24" t="s">
        <v>12679</v>
      </c>
      <c r="P773" s="155" t="s">
        <v>552</v>
      </c>
      <c r="Q773" t="s">
        <v>12093</v>
      </c>
    </row>
    <row r="774" spans="2:17">
      <c r="B774" s="144" t="b">
        <v>0</v>
      </c>
      <c r="C774" s="24" t="s">
        <v>12680</v>
      </c>
      <c r="D774" s="24" t="s">
        <v>12090</v>
      </c>
      <c r="E774" s="24" t="s">
        <v>3893</v>
      </c>
      <c r="F774" s="25">
        <v>5</v>
      </c>
      <c r="G774" s="24" t="s">
        <v>11747</v>
      </c>
      <c r="H774" s="24" t="s">
        <v>3956</v>
      </c>
      <c r="I774" s="24" t="s">
        <v>4656</v>
      </c>
      <c r="J774" s="24" t="s">
        <v>11619</v>
      </c>
      <c r="K774" s="24" t="s">
        <v>12091</v>
      </c>
      <c r="L774" s="24" t="s">
        <v>549</v>
      </c>
      <c r="M774" s="24" t="s">
        <v>11739</v>
      </c>
      <c r="N774" s="155" t="s">
        <v>544</v>
      </c>
      <c r="O774" s="24" t="s">
        <v>12681</v>
      </c>
      <c r="P774" s="155" t="s">
        <v>552</v>
      </c>
      <c r="Q774" t="s">
        <v>12093</v>
      </c>
    </row>
    <row r="775" spans="2:17">
      <c r="B775" s="144" t="b">
        <v>0</v>
      </c>
      <c r="C775" s="24" t="s">
        <v>12682</v>
      </c>
      <c r="D775" s="24" t="s">
        <v>12090</v>
      </c>
      <c r="E775" s="24" t="s">
        <v>4474</v>
      </c>
      <c r="F775" s="25">
        <v>5</v>
      </c>
      <c r="G775" s="24" t="s">
        <v>11738</v>
      </c>
      <c r="H775" s="24" t="s">
        <v>3956</v>
      </c>
      <c r="I775" s="24" t="s">
        <v>4656</v>
      </c>
      <c r="J775" s="24" t="s">
        <v>11524</v>
      </c>
      <c r="K775" s="24" t="s">
        <v>12091</v>
      </c>
      <c r="L775" s="24" t="s">
        <v>11536</v>
      </c>
      <c r="M775" s="24" t="s">
        <v>11739</v>
      </c>
      <c r="N775" s="24">
        <v>96698992</v>
      </c>
      <c r="O775" s="24" t="s">
        <v>12683</v>
      </c>
      <c r="P775" s="155" t="s">
        <v>539</v>
      </c>
      <c r="Q775" t="s">
        <v>12093</v>
      </c>
    </row>
    <row r="776" spans="2:17">
      <c r="B776" s="144" t="b">
        <v>0</v>
      </c>
      <c r="C776" s="24" t="s">
        <v>12684</v>
      </c>
      <c r="D776" s="24" t="s">
        <v>12090</v>
      </c>
      <c r="E776" s="24" t="s">
        <v>4507</v>
      </c>
      <c r="F776" s="25">
        <v>5</v>
      </c>
      <c r="G776" s="24" t="s">
        <v>11738</v>
      </c>
      <c r="H776" s="24" t="s">
        <v>3956</v>
      </c>
      <c r="I776" s="24" t="s">
        <v>4656</v>
      </c>
      <c r="J776" s="24" t="s">
        <v>11524</v>
      </c>
      <c r="K776" s="24" t="s">
        <v>12091</v>
      </c>
      <c r="L776" s="24" t="s">
        <v>11536</v>
      </c>
      <c r="M776" s="24" t="s">
        <v>11739</v>
      </c>
      <c r="N776" s="24">
        <v>96732777</v>
      </c>
      <c r="O776" s="24" t="s">
        <v>12685</v>
      </c>
      <c r="P776" s="155" t="s">
        <v>539</v>
      </c>
      <c r="Q776" t="s">
        <v>12093</v>
      </c>
    </row>
    <row r="777" spans="2:17">
      <c r="B777" s="144" t="b">
        <v>0</v>
      </c>
      <c r="C777" s="24" t="s">
        <v>12686</v>
      </c>
      <c r="D777" s="24" t="s">
        <v>12090</v>
      </c>
      <c r="E777" s="24" t="s">
        <v>4536</v>
      </c>
      <c r="F777" s="25">
        <v>5</v>
      </c>
      <c r="G777" s="24" t="s">
        <v>11738</v>
      </c>
      <c r="H777" s="24" t="s">
        <v>3956</v>
      </c>
      <c r="I777" s="24" t="s">
        <v>4656</v>
      </c>
      <c r="J777" s="24" t="s">
        <v>11524</v>
      </c>
      <c r="K777" s="24" t="s">
        <v>12091</v>
      </c>
      <c r="L777" s="24" t="s">
        <v>11536</v>
      </c>
      <c r="M777" s="24" t="s">
        <v>11739</v>
      </c>
      <c r="N777" s="24">
        <v>96698992</v>
      </c>
      <c r="O777" s="24" t="s">
        <v>12687</v>
      </c>
      <c r="P777" s="155" t="s">
        <v>539</v>
      </c>
      <c r="Q777" t="s">
        <v>12093</v>
      </c>
    </row>
    <row r="778" spans="2:17">
      <c r="B778" s="144" t="b">
        <v>0</v>
      </c>
      <c r="C778" s="24" t="s">
        <v>12688</v>
      </c>
      <c r="D778" s="24" t="s">
        <v>12090</v>
      </c>
      <c r="E778" s="24" t="s">
        <v>4555</v>
      </c>
      <c r="F778" s="25">
        <v>5</v>
      </c>
      <c r="G778" s="24" t="s">
        <v>11738</v>
      </c>
      <c r="H778" s="24" t="s">
        <v>3956</v>
      </c>
      <c r="I778" s="24" t="s">
        <v>4656</v>
      </c>
      <c r="J778" s="24" t="s">
        <v>11524</v>
      </c>
      <c r="K778" s="24" t="s">
        <v>12091</v>
      </c>
      <c r="L778" s="24" t="s">
        <v>11536</v>
      </c>
      <c r="M778" s="24" t="s">
        <v>11739</v>
      </c>
      <c r="N778" s="24">
        <v>96698992</v>
      </c>
      <c r="O778" s="24" t="s">
        <v>12689</v>
      </c>
      <c r="P778" s="155" t="s">
        <v>539</v>
      </c>
      <c r="Q778" t="s">
        <v>12093</v>
      </c>
    </row>
    <row r="779" spans="2:17">
      <c r="B779" s="144" t="b">
        <v>0</v>
      </c>
      <c r="C779" s="24" t="s">
        <v>12690</v>
      </c>
      <c r="D779" s="24" t="s">
        <v>12090</v>
      </c>
      <c r="E779" s="24" t="s">
        <v>3893</v>
      </c>
      <c r="F779" s="25">
        <v>5</v>
      </c>
      <c r="G779" s="24" t="s">
        <v>11738</v>
      </c>
      <c r="H779" s="24" t="s">
        <v>3956</v>
      </c>
      <c r="I779" s="24" t="s">
        <v>4656</v>
      </c>
      <c r="J779" s="24" t="s">
        <v>11524</v>
      </c>
      <c r="K779" s="24" t="s">
        <v>12091</v>
      </c>
      <c r="L779" s="24" t="s">
        <v>11536</v>
      </c>
      <c r="M779" s="24" t="s">
        <v>11739</v>
      </c>
      <c r="N779" s="24">
        <v>96698992</v>
      </c>
      <c r="O779" s="24" t="s">
        <v>12691</v>
      </c>
      <c r="P779" s="155" t="s">
        <v>539</v>
      </c>
      <c r="Q779" t="s">
        <v>12093</v>
      </c>
    </row>
    <row r="780" spans="2:17">
      <c r="B780" s="144" t="b">
        <v>0</v>
      </c>
      <c r="C780" s="24" t="s">
        <v>12692</v>
      </c>
      <c r="D780" s="24" t="s">
        <v>12090</v>
      </c>
      <c r="E780" s="24" t="s">
        <v>4474</v>
      </c>
      <c r="F780" s="25">
        <v>5</v>
      </c>
      <c r="G780" s="24" t="s">
        <v>11747</v>
      </c>
      <c r="H780" s="24" t="s">
        <v>3956</v>
      </c>
      <c r="I780" s="24" t="s">
        <v>4656</v>
      </c>
      <c r="J780" s="24" t="s">
        <v>11524</v>
      </c>
      <c r="K780" s="24" t="s">
        <v>12091</v>
      </c>
      <c r="L780" s="24" t="s">
        <v>11536</v>
      </c>
      <c r="M780" s="24" t="s">
        <v>11739</v>
      </c>
      <c r="N780" s="24">
        <v>96698996</v>
      </c>
      <c r="O780" s="24" t="s">
        <v>12693</v>
      </c>
      <c r="P780" s="155" t="s">
        <v>539</v>
      </c>
      <c r="Q780" t="s">
        <v>12093</v>
      </c>
    </row>
    <row r="781" spans="2:17">
      <c r="B781" s="144" t="b">
        <v>0</v>
      </c>
      <c r="C781" s="24" t="s">
        <v>12694</v>
      </c>
      <c r="D781" s="24" t="s">
        <v>12090</v>
      </c>
      <c r="E781" s="24" t="s">
        <v>4507</v>
      </c>
      <c r="F781" s="25">
        <v>5</v>
      </c>
      <c r="G781" s="24" t="s">
        <v>11747</v>
      </c>
      <c r="H781" s="24" t="s">
        <v>3956</v>
      </c>
      <c r="I781" s="24" t="s">
        <v>4656</v>
      </c>
      <c r="J781" s="24" t="s">
        <v>11524</v>
      </c>
      <c r="K781" s="24" t="s">
        <v>12091</v>
      </c>
      <c r="L781" s="24" t="s">
        <v>11536</v>
      </c>
      <c r="M781" s="24" t="s">
        <v>11739</v>
      </c>
      <c r="N781" s="24">
        <v>96701060</v>
      </c>
      <c r="O781" s="24" t="s">
        <v>12695</v>
      </c>
      <c r="P781" s="155" t="s">
        <v>539</v>
      </c>
      <c r="Q781" t="s">
        <v>12093</v>
      </c>
    </row>
    <row r="782" spans="2:17">
      <c r="B782" s="144" t="b">
        <v>0</v>
      </c>
      <c r="C782" s="24" t="s">
        <v>12696</v>
      </c>
      <c r="D782" s="24" t="s">
        <v>12090</v>
      </c>
      <c r="E782" s="24" t="s">
        <v>4536</v>
      </c>
      <c r="F782" s="25">
        <v>5</v>
      </c>
      <c r="G782" s="24" t="s">
        <v>11747</v>
      </c>
      <c r="H782" s="24" t="s">
        <v>3956</v>
      </c>
      <c r="I782" s="24" t="s">
        <v>4656</v>
      </c>
      <c r="J782" s="24" t="s">
        <v>11524</v>
      </c>
      <c r="K782" s="24" t="s">
        <v>12091</v>
      </c>
      <c r="L782" s="24" t="s">
        <v>11536</v>
      </c>
      <c r="M782" s="24" t="s">
        <v>11739</v>
      </c>
      <c r="N782" s="24">
        <v>96698996</v>
      </c>
      <c r="O782" s="24" t="s">
        <v>12697</v>
      </c>
      <c r="P782" s="155" t="s">
        <v>539</v>
      </c>
      <c r="Q782" t="s">
        <v>12093</v>
      </c>
    </row>
    <row r="783" spans="2:17">
      <c r="B783" s="144" t="b">
        <v>0</v>
      </c>
      <c r="C783" s="24" t="s">
        <v>12698</v>
      </c>
      <c r="D783" s="24" t="s">
        <v>12090</v>
      </c>
      <c r="E783" s="24" t="s">
        <v>4555</v>
      </c>
      <c r="F783" s="25">
        <v>5</v>
      </c>
      <c r="G783" s="24" t="s">
        <v>11747</v>
      </c>
      <c r="H783" s="24" t="s">
        <v>3956</v>
      </c>
      <c r="I783" s="24" t="s">
        <v>4656</v>
      </c>
      <c r="J783" s="24" t="s">
        <v>11524</v>
      </c>
      <c r="K783" s="24" t="s">
        <v>12091</v>
      </c>
      <c r="L783" s="24" t="s">
        <v>11536</v>
      </c>
      <c r="M783" s="24" t="s">
        <v>11739</v>
      </c>
      <c r="N783" s="24">
        <v>96698996</v>
      </c>
      <c r="O783" s="24" t="s">
        <v>12699</v>
      </c>
      <c r="P783" s="155" t="s">
        <v>539</v>
      </c>
      <c r="Q783" t="s">
        <v>12093</v>
      </c>
    </row>
    <row r="784" spans="2:17">
      <c r="B784" s="144" t="b">
        <v>0</v>
      </c>
      <c r="C784" s="24" t="s">
        <v>12700</v>
      </c>
      <c r="D784" s="24" t="s">
        <v>12090</v>
      </c>
      <c r="E784" s="24" t="s">
        <v>3893</v>
      </c>
      <c r="F784" s="25">
        <v>5</v>
      </c>
      <c r="G784" s="24" t="s">
        <v>11747</v>
      </c>
      <c r="H784" s="24" t="s">
        <v>3956</v>
      </c>
      <c r="I784" s="24" t="s">
        <v>4656</v>
      </c>
      <c r="J784" s="24" t="s">
        <v>11524</v>
      </c>
      <c r="K784" s="24" t="s">
        <v>12091</v>
      </c>
      <c r="L784" s="24" t="s">
        <v>11536</v>
      </c>
      <c r="M784" s="24" t="s">
        <v>11739</v>
      </c>
      <c r="N784" s="24">
        <v>96698996</v>
      </c>
      <c r="O784" s="24" t="s">
        <v>12701</v>
      </c>
      <c r="P784" s="155" t="s">
        <v>539</v>
      </c>
      <c r="Q784" t="s">
        <v>12093</v>
      </c>
    </row>
    <row r="785" spans="2:17">
      <c r="B785" s="144" t="b">
        <v>0</v>
      </c>
      <c r="C785" s="24" t="s">
        <v>12702</v>
      </c>
      <c r="D785" s="24" t="s">
        <v>12090</v>
      </c>
      <c r="E785" s="24" t="s">
        <v>4474</v>
      </c>
      <c r="F785" s="25">
        <v>5</v>
      </c>
      <c r="G785" s="24" t="s">
        <v>11738</v>
      </c>
      <c r="H785" s="24" t="s">
        <v>3956</v>
      </c>
      <c r="I785" s="24" t="s">
        <v>4656</v>
      </c>
      <c r="J785" s="24" t="s">
        <v>11524</v>
      </c>
      <c r="K785" s="24" t="s">
        <v>12091</v>
      </c>
      <c r="L785" s="24" t="s">
        <v>12124</v>
      </c>
      <c r="M785" s="24" t="s">
        <v>11739</v>
      </c>
      <c r="N785" s="155" t="s">
        <v>544</v>
      </c>
      <c r="O785" s="24" t="s">
        <v>12703</v>
      </c>
      <c r="P785" s="155" t="s">
        <v>11751</v>
      </c>
      <c r="Q785" t="s">
        <v>12093</v>
      </c>
    </row>
    <row r="786" spans="2:17">
      <c r="B786" s="144" t="b">
        <v>0</v>
      </c>
      <c r="C786" s="24" t="s">
        <v>12704</v>
      </c>
      <c r="D786" s="24" t="s">
        <v>12090</v>
      </c>
      <c r="E786" s="24" t="s">
        <v>4507</v>
      </c>
      <c r="F786" s="25">
        <v>5</v>
      </c>
      <c r="G786" s="24" t="s">
        <v>11738</v>
      </c>
      <c r="H786" s="24" t="s">
        <v>3956</v>
      </c>
      <c r="I786" s="24" t="s">
        <v>4656</v>
      </c>
      <c r="J786" s="24" t="s">
        <v>11524</v>
      </c>
      <c r="K786" s="24" t="s">
        <v>12091</v>
      </c>
      <c r="L786" s="24" t="s">
        <v>12124</v>
      </c>
      <c r="M786" s="24" t="s">
        <v>11739</v>
      </c>
      <c r="N786" s="155" t="s">
        <v>544</v>
      </c>
      <c r="O786" s="24" t="s">
        <v>12705</v>
      </c>
      <c r="P786" s="155" t="s">
        <v>11751</v>
      </c>
      <c r="Q786" t="s">
        <v>12093</v>
      </c>
    </row>
    <row r="787" spans="2:17">
      <c r="B787" s="144" t="b">
        <v>0</v>
      </c>
      <c r="C787" s="24" t="s">
        <v>12706</v>
      </c>
      <c r="D787" s="24" t="s">
        <v>12090</v>
      </c>
      <c r="E787" s="24" t="s">
        <v>4536</v>
      </c>
      <c r="F787" s="25">
        <v>5</v>
      </c>
      <c r="G787" s="24" t="s">
        <v>11738</v>
      </c>
      <c r="H787" s="24" t="s">
        <v>3956</v>
      </c>
      <c r="I787" s="24" t="s">
        <v>4656</v>
      </c>
      <c r="J787" s="24" t="s">
        <v>11524</v>
      </c>
      <c r="K787" s="24" t="s">
        <v>12091</v>
      </c>
      <c r="L787" s="24" t="s">
        <v>12124</v>
      </c>
      <c r="M787" s="24" t="s">
        <v>11739</v>
      </c>
      <c r="N787" s="155" t="s">
        <v>544</v>
      </c>
      <c r="O787" s="24" t="s">
        <v>12707</v>
      </c>
      <c r="P787" s="155" t="s">
        <v>11751</v>
      </c>
      <c r="Q787" t="s">
        <v>12093</v>
      </c>
    </row>
    <row r="788" spans="2:17">
      <c r="B788" s="144" t="b">
        <v>0</v>
      </c>
      <c r="C788" s="24" t="s">
        <v>12708</v>
      </c>
      <c r="D788" s="24" t="s">
        <v>12090</v>
      </c>
      <c r="E788" s="24" t="s">
        <v>4555</v>
      </c>
      <c r="F788" s="25">
        <v>5</v>
      </c>
      <c r="G788" s="24" t="s">
        <v>11738</v>
      </c>
      <c r="H788" s="24" t="s">
        <v>3956</v>
      </c>
      <c r="I788" s="24" t="s">
        <v>4656</v>
      </c>
      <c r="J788" s="24" t="s">
        <v>11524</v>
      </c>
      <c r="K788" s="24" t="s">
        <v>12091</v>
      </c>
      <c r="L788" s="24" t="s">
        <v>12124</v>
      </c>
      <c r="M788" s="24" t="s">
        <v>11739</v>
      </c>
      <c r="N788" s="155" t="s">
        <v>544</v>
      </c>
      <c r="O788" s="24" t="s">
        <v>12709</v>
      </c>
      <c r="P788" s="155" t="s">
        <v>11751</v>
      </c>
      <c r="Q788" t="s">
        <v>12093</v>
      </c>
    </row>
    <row r="789" spans="2:17">
      <c r="B789" s="144" t="b">
        <v>0</v>
      </c>
      <c r="C789" s="24" t="s">
        <v>12710</v>
      </c>
      <c r="D789" s="24" t="s">
        <v>12090</v>
      </c>
      <c r="E789" s="24" t="s">
        <v>3893</v>
      </c>
      <c r="F789" s="25">
        <v>5</v>
      </c>
      <c r="G789" s="24" t="s">
        <v>11738</v>
      </c>
      <c r="H789" s="24" t="s">
        <v>3956</v>
      </c>
      <c r="I789" s="24" t="s">
        <v>4656</v>
      </c>
      <c r="J789" s="24" t="s">
        <v>11524</v>
      </c>
      <c r="K789" s="24" t="s">
        <v>12091</v>
      </c>
      <c r="L789" s="24" t="s">
        <v>12124</v>
      </c>
      <c r="M789" s="24" t="s">
        <v>11739</v>
      </c>
      <c r="N789" s="155" t="s">
        <v>544</v>
      </c>
      <c r="O789" s="24" t="s">
        <v>12711</v>
      </c>
      <c r="P789" s="155" t="s">
        <v>11751</v>
      </c>
      <c r="Q789" t="s">
        <v>12093</v>
      </c>
    </row>
    <row r="790" spans="2:17">
      <c r="B790" s="144" t="b">
        <v>0</v>
      </c>
      <c r="C790" s="24" t="s">
        <v>12712</v>
      </c>
      <c r="D790" s="24" t="s">
        <v>12090</v>
      </c>
      <c r="E790" s="24" t="s">
        <v>4474</v>
      </c>
      <c r="F790" s="25">
        <v>5</v>
      </c>
      <c r="G790" s="24" t="s">
        <v>11747</v>
      </c>
      <c r="H790" s="24" t="s">
        <v>3956</v>
      </c>
      <c r="I790" s="24" t="s">
        <v>4656</v>
      </c>
      <c r="J790" s="24" t="s">
        <v>11524</v>
      </c>
      <c r="K790" s="24" t="s">
        <v>12091</v>
      </c>
      <c r="L790" s="24" t="s">
        <v>12124</v>
      </c>
      <c r="M790" s="24" t="s">
        <v>11739</v>
      </c>
      <c r="N790" s="155" t="s">
        <v>544</v>
      </c>
      <c r="O790" s="24" t="s">
        <v>12713</v>
      </c>
      <c r="P790" s="155" t="s">
        <v>11751</v>
      </c>
      <c r="Q790" t="s">
        <v>12093</v>
      </c>
    </row>
    <row r="791" spans="2:17">
      <c r="B791" s="144" t="b">
        <v>0</v>
      </c>
      <c r="C791" s="24" t="s">
        <v>12714</v>
      </c>
      <c r="D791" s="24" t="s">
        <v>12090</v>
      </c>
      <c r="E791" s="24" t="s">
        <v>4507</v>
      </c>
      <c r="F791" s="25">
        <v>5</v>
      </c>
      <c r="G791" s="24" t="s">
        <v>11747</v>
      </c>
      <c r="H791" s="24" t="s">
        <v>3956</v>
      </c>
      <c r="I791" s="24" t="s">
        <v>4656</v>
      </c>
      <c r="J791" s="24" t="s">
        <v>11524</v>
      </c>
      <c r="K791" s="24" t="s">
        <v>12091</v>
      </c>
      <c r="L791" s="24" t="s">
        <v>12124</v>
      </c>
      <c r="M791" s="24" t="s">
        <v>11739</v>
      </c>
      <c r="N791" s="155" t="s">
        <v>544</v>
      </c>
      <c r="O791" s="24" t="s">
        <v>12715</v>
      </c>
      <c r="P791" s="155" t="s">
        <v>11751</v>
      </c>
      <c r="Q791" t="s">
        <v>12093</v>
      </c>
    </row>
    <row r="792" spans="2:17">
      <c r="B792" s="144" t="b">
        <v>0</v>
      </c>
      <c r="C792" s="24" t="s">
        <v>12716</v>
      </c>
      <c r="D792" s="24" t="s">
        <v>12090</v>
      </c>
      <c r="E792" s="24" t="s">
        <v>4536</v>
      </c>
      <c r="F792" s="25">
        <v>5</v>
      </c>
      <c r="G792" s="24" t="s">
        <v>11747</v>
      </c>
      <c r="H792" s="24" t="s">
        <v>3956</v>
      </c>
      <c r="I792" s="24" t="s">
        <v>4656</v>
      </c>
      <c r="J792" s="24" t="s">
        <v>11524</v>
      </c>
      <c r="K792" s="24" t="s">
        <v>12091</v>
      </c>
      <c r="L792" s="24" t="s">
        <v>12124</v>
      </c>
      <c r="M792" s="24" t="s">
        <v>11739</v>
      </c>
      <c r="N792" s="155" t="s">
        <v>544</v>
      </c>
      <c r="O792" s="24" t="s">
        <v>12717</v>
      </c>
      <c r="P792" s="155" t="s">
        <v>11751</v>
      </c>
      <c r="Q792" t="s">
        <v>12093</v>
      </c>
    </row>
    <row r="793" spans="2:17">
      <c r="B793" s="144" t="b">
        <v>0</v>
      </c>
      <c r="C793" s="24" t="s">
        <v>12718</v>
      </c>
      <c r="D793" s="24" t="s">
        <v>12090</v>
      </c>
      <c r="E793" s="24" t="s">
        <v>4555</v>
      </c>
      <c r="F793" s="25">
        <v>5</v>
      </c>
      <c r="G793" s="24" t="s">
        <v>11747</v>
      </c>
      <c r="H793" s="24" t="s">
        <v>3956</v>
      </c>
      <c r="I793" s="24" t="s">
        <v>4656</v>
      </c>
      <c r="J793" s="24" t="s">
        <v>11524</v>
      </c>
      <c r="K793" s="24" t="s">
        <v>12091</v>
      </c>
      <c r="L793" s="24" t="s">
        <v>12124</v>
      </c>
      <c r="M793" s="24" t="s">
        <v>11739</v>
      </c>
      <c r="N793" s="155" t="s">
        <v>544</v>
      </c>
      <c r="O793" s="24" t="s">
        <v>12719</v>
      </c>
      <c r="P793" s="155" t="s">
        <v>11751</v>
      </c>
      <c r="Q793" t="s">
        <v>12093</v>
      </c>
    </row>
    <row r="794" spans="2:17">
      <c r="B794" s="144" t="b">
        <v>0</v>
      </c>
      <c r="C794" s="24" t="s">
        <v>12720</v>
      </c>
      <c r="D794" s="24" t="s">
        <v>12090</v>
      </c>
      <c r="E794" s="24" t="s">
        <v>3893</v>
      </c>
      <c r="F794" s="25">
        <v>5</v>
      </c>
      <c r="G794" s="24" t="s">
        <v>11747</v>
      </c>
      <c r="H794" s="24" t="s">
        <v>3956</v>
      </c>
      <c r="I794" s="24" t="s">
        <v>4656</v>
      </c>
      <c r="J794" s="24" t="s">
        <v>11524</v>
      </c>
      <c r="K794" s="24" t="s">
        <v>12091</v>
      </c>
      <c r="L794" s="24" t="s">
        <v>12124</v>
      </c>
      <c r="M794" s="24" t="s">
        <v>11739</v>
      </c>
      <c r="N794" s="155" t="s">
        <v>544</v>
      </c>
      <c r="O794" s="24" t="s">
        <v>12721</v>
      </c>
      <c r="P794" s="155" t="s">
        <v>11751</v>
      </c>
      <c r="Q794" t="s">
        <v>12093</v>
      </c>
    </row>
    <row r="795" spans="2:17">
      <c r="B795" s="144" t="b">
        <v>0</v>
      </c>
      <c r="C795" s="24" t="s">
        <v>12722</v>
      </c>
      <c r="D795" s="24" t="s">
        <v>12090</v>
      </c>
      <c r="E795" s="24" t="s">
        <v>4474</v>
      </c>
      <c r="F795" s="25">
        <v>5</v>
      </c>
      <c r="G795" s="24" t="s">
        <v>11738</v>
      </c>
      <c r="H795" s="24" t="s">
        <v>3956</v>
      </c>
      <c r="I795" s="24" t="s">
        <v>4656</v>
      </c>
      <c r="J795" s="24" t="s">
        <v>11524</v>
      </c>
      <c r="K795" s="24" t="s">
        <v>12091</v>
      </c>
      <c r="L795" s="24" t="s">
        <v>11742</v>
      </c>
      <c r="M795" s="24" t="s">
        <v>11739</v>
      </c>
      <c r="N795" s="155" t="s">
        <v>544</v>
      </c>
      <c r="O795" s="24" t="s">
        <v>12723</v>
      </c>
      <c r="P795" s="155" t="s">
        <v>11751</v>
      </c>
      <c r="Q795" t="s">
        <v>12093</v>
      </c>
    </row>
    <row r="796" spans="2:17">
      <c r="B796" s="144" t="b">
        <v>0</v>
      </c>
      <c r="C796" s="24" t="s">
        <v>12724</v>
      </c>
      <c r="D796" s="24" t="s">
        <v>12090</v>
      </c>
      <c r="E796" s="24" t="s">
        <v>4507</v>
      </c>
      <c r="F796" s="25">
        <v>5</v>
      </c>
      <c r="G796" s="24" t="s">
        <v>11738</v>
      </c>
      <c r="H796" s="24" t="s">
        <v>3956</v>
      </c>
      <c r="I796" s="24" t="s">
        <v>4656</v>
      </c>
      <c r="J796" s="24" t="s">
        <v>11524</v>
      </c>
      <c r="K796" s="24" t="s">
        <v>12091</v>
      </c>
      <c r="L796" s="24" t="s">
        <v>11742</v>
      </c>
      <c r="M796" s="24" t="s">
        <v>11739</v>
      </c>
      <c r="N796" s="155" t="s">
        <v>544</v>
      </c>
      <c r="O796" s="24" t="s">
        <v>12725</v>
      </c>
      <c r="P796" s="155" t="s">
        <v>11751</v>
      </c>
      <c r="Q796" t="s">
        <v>12093</v>
      </c>
    </row>
    <row r="797" spans="2:17">
      <c r="B797" s="144" t="b">
        <v>0</v>
      </c>
      <c r="C797" s="24" t="s">
        <v>12726</v>
      </c>
      <c r="D797" s="24" t="s">
        <v>12090</v>
      </c>
      <c r="E797" s="24" t="s">
        <v>4536</v>
      </c>
      <c r="F797" s="25">
        <v>5</v>
      </c>
      <c r="G797" s="24" t="s">
        <v>11738</v>
      </c>
      <c r="H797" s="24" t="s">
        <v>3956</v>
      </c>
      <c r="I797" s="24" t="s">
        <v>4656</v>
      </c>
      <c r="J797" s="24" t="s">
        <v>11524</v>
      </c>
      <c r="K797" s="24" t="s">
        <v>12091</v>
      </c>
      <c r="L797" s="24" t="s">
        <v>11742</v>
      </c>
      <c r="M797" s="24" t="s">
        <v>11739</v>
      </c>
      <c r="N797" s="155" t="s">
        <v>544</v>
      </c>
      <c r="O797" s="24" t="s">
        <v>12727</v>
      </c>
      <c r="P797" s="155" t="s">
        <v>11751</v>
      </c>
      <c r="Q797" t="s">
        <v>12093</v>
      </c>
    </row>
    <row r="798" spans="2:17">
      <c r="B798" s="144" t="b">
        <v>0</v>
      </c>
      <c r="C798" s="24" t="s">
        <v>12728</v>
      </c>
      <c r="D798" s="24" t="s">
        <v>12090</v>
      </c>
      <c r="E798" s="24" t="s">
        <v>4555</v>
      </c>
      <c r="F798" s="25">
        <v>5</v>
      </c>
      <c r="G798" s="24" t="s">
        <v>11738</v>
      </c>
      <c r="H798" s="24" t="s">
        <v>3956</v>
      </c>
      <c r="I798" s="24" t="s">
        <v>4656</v>
      </c>
      <c r="J798" s="24" t="s">
        <v>11524</v>
      </c>
      <c r="K798" s="24" t="s">
        <v>12091</v>
      </c>
      <c r="L798" s="24" t="s">
        <v>11742</v>
      </c>
      <c r="M798" s="24" t="s">
        <v>11739</v>
      </c>
      <c r="N798" s="155" t="s">
        <v>544</v>
      </c>
      <c r="O798" s="24" t="s">
        <v>12729</v>
      </c>
      <c r="P798" s="155" t="s">
        <v>11751</v>
      </c>
      <c r="Q798" t="s">
        <v>12093</v>
      </c>
    </row>
    <row r="799" spans="2:17">
      <c r="B799" s="144" t="b">
        <v>0</v>
      </c>
      <c r="C799" s="24" t="s">
        <v>12730</v>
      </c>
      <c r="D799" s="24" t="s">
        <v>12090</v>
      </c>
      <c r="E799" s="24" t="s">
        <v>3893</v>
      </c>
      <c r="F799" s="25">
        <v>5</v>
      </c>
      <c r="G799" s="24" t="s">
        <v>11738</v>
      </c>
      <c r="H799" s="24" t="s">
        <v>3956</v>
      </c>
      <c r="I799" s="24" t="s">
        <v>4656</v>
      </c>
      <c r="J799" s="24" t="s">
        <v>11524</v>
      </c>
      <c r="K799" s="24" t="s">
        <v>12091</v>
      </c>
      <c r="L799" s="24" t="s">
        <v>11742</v>
      </c>
      <c r="M799" s="24" t="s">
        <v>11739</v>
      </c>
      <c r="N799" s="155" t="s">
        <v>544</v>
      </c>
      <c r="O799" s="24" t="s">
        <v>12731</v>
      </c>
      <c r="P799" s="155" t="s">
        <v>11751</v>
      </c>
      <c r="Q799" t="s">
        <v>12093</v>
      </c>
    </row>
    <row r="800" spans="2:17">
      <c r="B800" s="144" t="b">
        <v>0</v>
      </c>
      <c r="C800" s="24" t="s">
        <v>12732</v>
      </c>
      <c r="D800" s="24" t="s">
        <v>12090</v>
      </c>
      <c r="E800" s="24" t="s">
        <v>4474</v>
      </c>
      <c r="F800" s="25">
        <v>5</v>
      </c>
      <c r="G800" s="24" t="s">
        <v>11747</v>
      </c>
      <c r="H800" s="24" t="s">
        <v>3956</v>
      </c>
      <c r="I800" s="24" t="s">
        <v>4656</v>
      </c>
      <c r="J800" s="24" t="s">
        <v>11524</v>
      </c>
      <c r="K800" s="24" t="s">
        <v>12091</v>
      </c>
      <c r="L800" s="24" t="s">
        <v>11742</v>
      </c>
      <c r="M800" s="24" t="s">
        <v>11739</v>
      </c>
      <c r="N800" s="155" t="s">
        <v>544</v>
      </c>
      <c r="O800" s="24" t="s">
        <v>12733</v>
      </c>
      <c r="P800" s="155" t="s">
        <v>11751</v>
      </c>
      <c r="Q800" t="s">
        <v>12093</v>
      </c>
    </row>
    <row r="801" spans="2:19">
      <c r="B801" s="144" t="b">
        <v>0</v>
      </c>
      <c r="C801" s="24" t="s">
        <v>12734</v>
      </c>
      <c r="D801" s="24" t="s">
        <v>12090</v>
      </c>
      <c r="E801" s="24" t="s">
        <v>4507</v>
      </c>
      <c r="F801" s="25">
        <v>5</v>
      </c>
      <c r="G801" s="24" t="s">
        <v>11747</v>
      </c>
      <c r="H801" s="24" t="s">
        <v>3956</v>
      </c>
      <c r="I801" s="24" t="s">
        <v>4656</v>
      </c>
      <c r="J801" s="24" t="s">
        <v>11524</v>
      </c>
      <c r="K801" s="24" t="s">
        <v>12091</v>
      </c>
      <c r="L801" s="24" t="s">
        <v>11742</v>
      </c>
      <c r="M801" s="24" t="s">
        <v>11739</v>
      </c>
      <c r="N801" s="155" t="s">
        <v>544</v>
      </c>
      <c r="O801" s="24" t="s">
        <v>12735</v>
      </c>
      <c r="P801" s="155" t="s">
        <v>11751</v>
      </c>
      <c r="Q801" t="s">
        <v>12093</v>
      </c>
      <c r="R801"/>
      <c r="S801"/>
    </row>
    <row r="802" spans="2:19">
      <c r="B802" s="144" t="b">
        <v>0</v>
      </c>
      <c r="C802" s="24" t="s">
        <v>12736</v>
      </c>
      <c r="D802" s="24" t="s">
        <v>12090</v>
      </c>
      <c r="E802" s="24" t="s">
        <v>4536</v>
      </c>
      <c r="F802" s="25">
        <v>5</v>
      </c>
      <c r="G802" s="24" t="s">
        <v>11747</v>
      </c>
      <c r="H802" s="24" t="s">
        <v>3956</v>
      </c>
      <c r="I802" s="24" t="s">
        <v>4656</v>
      </c>
      <c r="J802" s="24" t="s">
        <v>11524</v>
      </c>
      <c r="K802" s="24" t="s">
        <v>12091</v>
      </c>
      <c r="L802" s="24" t="s">
        <v>11742</v>
      </c>
      <c r="M802" s="24" t="s">
        <v>11739</v>
      </c>
      <c r="N802" s="155" t="s">
        <v>544</v>
      </c>
      <c r="O802" s="24" t="s">
        <v>12737</v>
      </c>
      <c r="P802" s="155" t="s">
        <v>11751</v>
      </c>
      <c r="Q802" t="s">
        <v>12093</v>
      </c>
      <c r="R802"/>
    </row>
    <row r="803" spans="2:19">
      <c r="B803" s="144" t="b">
        <v>0</v>
      </c>
      <c r="C803" s="24" t="s">
        <v>12738</v>
      </c>
      <c r="D803" s="24" t="s">
        <v>12090</v>
      </c>
      <c r="E803" s="24" t="s">
        <v>4555</v>
      </c>
      <c r="F803" s="25">
        <v>5</v>
      </c>
      <c r="G803" s="24" t="s">
        <v>11747</v>
      </c>
      <c r="H803" s="24" t="s">
        <v>3956</v>
      </c>
      <c r="I803" s="24" t="s">
        <v>4656</v>
      </c>
      <c r="J803" s="24" t="s">
        <v>11524</v>
      </c>
      <c r="K803" s="24" t="s">
        <v>12091</v>
      </c>
      <c r="L803" s="24" t="s">
        <v>11742</v>
      </c>
      <c r="M803" s="24" t="s">
        <v>11739</v>
      </c>
      <c r="N803" s="155" t="s">
        <v>544</v>
      </c>
      <c r="O803" s="24" t="s">
        <v>12739</v>
      </c>
      <c r="P803" s="155" t="s">
        <v>11751</v>
      </c>
      <c r="Q803" t="s">
        <v>12093</v>
      </c>
      <c r="R803"/>
    </row>
    <row r="804" spans="2:19">
      <c r="B804" s="144" t="b">
        <v>0</v>
      </c>
      <c r="C804" s="24" t="s">
        <v>12740</v>
      </c>
      <c r="D804" s="24" t="s">
        <v>12090</v>
      </c>
      <c r="E804" s="24" t="s">
        <v>3893</v>
      </c>
      <c r="F804" s="25">
        <v>5</v>
      </c>
      <c r="G804" s="24" t="s">
        <v>11747</v>
      </c>
      <c r="H804" s="24" t="s">
        <v>3956</v>
      </c>
      <c r="I804" s="24" t="s">
        <v>4656</v>
      </c>
      <c r="J804" s="24" t="s">
        <v>11524</v>
      </c>
      <c r="K804" s="24" t="s">
        <v>12091</v>
      </c>
      <c r="L804" s="24" t="s">
        <v>11742</v>
      </c>
      <c r="M804" s="24" t="s">
        <v>11739</v>
      </c>
      <c r="N804" s="155" t="s">
        <v>544</v>
      </c>
      <c r="O804" s="24" t="s">
        <v>12741</v>
      </c>
      <c r="P804" s="155" t="s">
        <v>11751</v>
      </c>
      <c r="Q804" t="s">
        <v>12093</v>
      </c>
      <c r="R804"/>
    </row>
    <row r="805" spans="2:19">
      <c r="B805" s="144" t="b">
        <v>0</v>
      </c>
      <c r="C805" s="24" t="s">
        <v>12742</v>
      </c>
      <c r="D805" s="24" t="s">
        <v>12090</v>
      </c>
      <c r="E805" s="24" t="s">
        <v>4474</v>
      </c>
      <c r="F805" s="25">
        <v>5</v>
      </c>
      <c r="G805" s="24" t="s">
        <v>11738</v>
      </c>
      <c r="H805" s="24" t="s">
        <v>3956</v>
      </c>
      <c r="I805" s="24" t="s">
        <v>4656</v>
      </c>
      <c r="J805" s="24" t="s">
        <v>11524</v>
      </c>
      <c r="K805" s="24" t="s">
        <v>12091</v>
      </c>
      <c r="L805" s="24" t="s">
        <v>11578</v>
      </c>
      <c r="M805" s="24" t="s">
        <v>11739</v>
      </c>
      <c r="N805" s="24">
        <v>96699008</v>
      </c>
      <c r="O805" s="24" t="s">
        <v>12603</v>
      </c>
      <c r="P805" s="155" t="s">
        <v>11579</v>
      </c>
      <c r="Q805" t="s">
        <v>12093</v>
      </c>
      <c r="R805"/>
    </row>
    <row r="806" spans="2:19">
      <c r="B806" s="144" t="b">
        <v>0</v>
      </c>
      <c r="C806" s="24" t="s">
        <v>12743</v>
      </c>
      <c r="D806" s="24" t="s">
        <v>12090</v>
      </c>
      <c r="E806" s="24" t="s">
        <v>4507</v>
      </c>
      <c r="F806" s="25">
        <v>5</v>
      </c>
      <c r="G806" s="24" t="s">
        <v>11738</v>
      </c>
      <c r="H806" s="24" t="s">
        <v>3956</v>
      </c>
      <c r="I806" s="24" t="s">
        <v>4656</v>
      </c>
      <c r="J806" s="24" t="s">
        <v>11524</v>
      </c>
      <c r="K806" s="24" t="s">
        <v>12091</v>
      </c>
      <c r="L806" s="24" t="s">
        <v>11578</v>
      </c>
      <c r="M806" s="24" t="s">
        <v>11739</v>
      </c>
      <c r="N806" s="24">
        <v>96699002</v>
      </c>
      <c r="O806" s="24" t="s">
        <v>12605</v>
      </c>
      <c r="P806" s="155" t="s">
        <v>11579</v>
      </c>
      <c r="Q806" t="s">
        <v>12093</v>
      </c>
      <c r="R806"/>
    </row>
    <row r="807" spans="2:19">
      <c r="B807" s="144" t="b">
        <v>0</v>
      </c>
      <c r="C807" s="24" t="s">
        <v>12744</v>
      </c>
      <c r="D807" s="24" t="s">
        <v>12090</v>
      </c>
      <c r="E807" s="24" t="s">
        <v>4536</v>
      </c>
      <c r="F807" s="25">
        <v>5</v>
      </c>
      <c r="G807" s="24" t="s">
        <v>11738</v>
      </c>
      <c r="H807" s="24" t="s">
        <v>3956</v>
      </c>
      <c r="I807" s="24" t="s">
        <v>4656</v>
      </c>
      <c r="J807" s="24" t="s">
        <v>11524</v>
      </c>
      <c r="K807" s="24" t="s">
        <v>12091</v>
      </c>
      <c r="L807" s="24" t="s">
        <v>11578</v>
      </c>
      <c r="M807" s="24" t="s">
        <v>11739</v>
      </c>
      <c r="N807" s="24">
        <v>96699008</v>
      </c>
      <c r="O807" s="24" t="s">
        <v>12607</v>
      </c>
      <c r="P807" s="155" t="s">
        <v>11579</v>
      </c>
      <c r="Q807" t="s">
        <v>12093</v>
      </c>
      <c r="R807"/>
    </row>
    <row r="808" spans="2:19">
      <c r="B808" s="144" t="b">
        <v>0</v>
      </c>
      <c r="C808" s="24" t="s">
        <v>12745</v>
      </c>
      <c r="D808" s="24" t="s">
        <v>12090</v>
      </c>
      <c r="E808" s="24" t="s">
        <v>4555</v>
      </c>
      <c r="F808" s="25">
        <v>5</v>
      </c>
      <c r="G808" s="24" t="s">
        <v>11738</v>
      </c>
      <c r="H808" s="24" t="s">
        <v>3956</v>
      </c>
      <c r="I808" s="24" t="s">
        <v>4656</v>
      </c>
      <c r="J808" s="24" t="s">
        <v>11524</v>
      </c>
      <c r="K808" s="24" t="s">
        <v>12091</v>
      </c>
      <c r="L808" s="24" t="s">
        <v>11578</v>
      </c>
      <c r="M808" s="24" t="s">
        <v>11739</v>
      </c>
      <c r="N808" s="24">
        <v>96699008</v>
      </c>
      <c r="O808" s="24" t="s">
        <v>12609</v>
      </c>
      <c r="P808" s="155" t="s">
        <v>11579</v>
      </c>
      <c r="Q808" t="s">
        <v>12093</v>
      </c>
      <c r="R808"/>
    </row>
    <row r="809" spans="2:19">
      <c r="B809" s="144" t="b">
        <v>0</v>
      </c>
      <c r="C809" s="24" t="s">
        <v>12746</v>
      </c>
      <c r="D809" s="24" t="s">
        <v>12090</v>
      </c>
      <c r="E809" s="24" t="s">
        <v>3893</v>
      </c>
      <c r="F809" s="25">
        <v>5</v>
      </c>
      <c r="G809" s="24" t="s">
        <v>11738</v>
      </c>
      <c r="H809" s="24" t="s">
        <v>3956</v>
      </c>
      <c r="I809" s="24" t="s">
        <v>4656</v>
      </c>
      <c r="J809" s="24" t="s">
        <v>11524</v>
      </c>
      <c r="K809" s="24" t="s">
        <v>12091</v>
      </c>
      <c r="L809" s="24" t="s">
        <v>11578</v>
      </c>
      <c r="M809" s="24" t="s">
        <v>11739</v>
      </c>
      <c r="N809" s="24">
        <v>96699008</v>
      </c>
      <c r="O809" s="24" t="s">
        <v>12611</v>
      </c>
      <c r="P809" s="155" t="s">
        <v>11579</v>
      </c>
      <c r="Q809" t="s">
        <v>12093</v>
      </c>
      <c r="R809"/>
    </row>
    <row r="810" spans="2:19">
      <c r="B810" s="144" t="b">
        <v>0</v>
      </c>
      <c r="C810" s="24" t="s">
        <v>12747</v>
      </c>
      <c r="D810" s="24" t="s">
        <v>12090</v>
      </c>
      <c r="E810" s="24" t="s">
        <v>4474</v>
      </c>
      <c r="F810" s="25">
        <v>5</v>
      </c>
      <c r="G810" s="24" t="s">
        <v>11747</v>
      </c>
      <c r="H810" s="24" t="s">
        <v>3956</v>
      </c>
      <c r="I810" s="24" t="s">
        <v>4656</v>
      </c>
      <c r="J810" s="24" t="s">
        <v>11524</v>
      </c>
      <c r="K810" s="24" t="s">
        <v>12091</v>
      </c>
      <c r="L810" s="24" t="s">
        <v>11578</v>
      </c>
      <c r="M810" s="24" t="s">
        <v>11739</v>
      </c>
      <c r="N810" s="24">
        <v>96699012</v>
      </c>
      <c r="O810" s="24" t="s">
        <v>12613</v>
      </c>
      <c r="P810" s="155" t="s">
        <v>11579</v>
      </c>
      <c r="Q810" t="s">
        <v>12093</v>
      </c>
      <c r="R810"/>
    </row>
    <row r="811" spans="2:19">
      <c r="B811" s="144" t="b">
        <v>0</v>
      </c>
      <c r="C811" s="24" t="s">
        <v>12748</v>
      </c>
      <c r="D811" s="24" t="s">
        <v>12090</v>
      </c>
      <c r="E811" s="24" t="s">
        <v>4507</v>
      </c>
      <c r="F811" s="25">
        <v>5</v>
      </c>
      <c r="G811" s="24" t="s">
        <v>11747</v>
      </c>
      <c r="H811" s="24" t="s">
        <v>3956</v>
      </c>
      <c r="I811" s="24" t="s">
        <v>4656</v>
      </c>
      <c r="J811" s="24" t="s">
        <v>11524</v>
      </c>
      <c r="K811" s="24" t="s">
        <v>12091</v>
      </c>
      <c r="L811" s="24" t="s">
        <v>11578</v>
      </c>
      <c r="M811" s="24" t="s">
        <v>11739</v>
      </c>
      <c r="N811" s="24">
        <v>96699004</v>
      </c>
      <c r="O811" s="24" t="s">
        <v>12615</v>
      </c>
      <c r="P811" s="155" t="s">
        <v>11579</v>
      </c>
      <c r="Q811" t="s">
        <v>12093</v>
      </c>
      <c r="R811"/>
    </row>
    <row r="812" spans="2:19">
      <c r="B812" s="144" t="b">
        <v>0</v>
      </c>
      <c r="C812" s="24" t="s">
        <v>12749</v>
      </c>
      <c r="D812" s="24" t="s">
        <v>12090</v>
      </c>
      <c r="E812" s="24" t="s">
        <v>4536</v>
      </c>
      <c r="F812" s="25">
        <v>5</v>
      </c>
      <c r="G812" s="24" t="s">
        <v>11747</v>
      </c>
      <c r="H812" s="24" t="s">
        <v>3956</v>
      </c>
      <c r="I812" s="24" t="s">
        <v>4656</v>
      </c>
      <c r="J812" s="24" t="s">
        <v>11524</v>
      </c>
      <c r="K812" s="24" t="s">
        <v>12091</v>
      </c>
      <c r="L812" s="24" t="s">
        <v>11578</v>
      </c>
      <c r="M812" s="24" t="s">
        <v>11739</v>
      </c>
      <c r="N812" s="24">
        <v>96699012</v>
      </c>
      <c r="O812" s="24" t="s">
        <v>12617</v>
      </c>
      <c r="P812" s="155" t="s">
        <v>11579</v>
      </c>
      <c r="Q812" t="s">
        <v>12093</v>
      </c>
      <c r="R812"/>
    </row>
    <row r="813" spans="2:19">
      <c r="B813" s="144" t="b">
        <v>0</v>
      </c>
      <c r="C813" s="24" t="s">
        <v>12750</v>
      </c>
      <c r="D813" s="24" t="s">
        <v>12090</v>
      </c>
      <c r="E813" s="24" t="s">
        <v>4555</v>
      </c>
      <c r="F813" s="25">
        <v>5</v>
      </c>
      <c r="G813" s="24" t="s">
        <v>11747</v>
      </c>
      <c r="H813" s="24" t="s">
        <v>3956</v>
      </c>
      <c r="I813" s="24" t="s">
        <v>4656</v>
      </c>
      <c r="J813" s="24" t="s">
        <v>11524</v>
      </c>
      <c r="K813" s="24" t="s">
        <v>12091</v>
      </c>
      <c r="L813" s="24" t="s">
        <v>11578</v>
      </c>
      <c r="M813" s="24" t="s">
        <v>11739</v>
      </c>
      <c r="N813" s="24">
        <v>96699012</v>
      </c>
      <c r="O813" s="24" t="s">
        <v>12619</v>
      </c>
      <c r="P813" s="155" t="s">
        <v>11579</v>
      </c>
      <c r="Q813" t="s">
        <v>12093</v>
      </c>
      <c r="R813"/>
    </row>
    <row r="814" spans="2:19">
      <c r="B814" s="144" t="b">
        <v>0</v>
      </c>
      <c r="C814" s="24" t="s">
        <v>12751</v>
      </c>
      <c r="D814" s="24" t="s">
        <v>12090</v>
      </c>
      <c r="E814" s="24" t="s">
        <v>3893</v>
      </c>
      <c r="F814" s="25">
        <v>5</v>
      </c>
      <c r="G814" s="24" t="s">
        <v>11747</v>
      </c>
      <c r="H814" s="24" t="s">
        <v>3956</v>
      </c>
      <c r="I814" s="24" t="s">
        <v>4656</v>
      </c>
      <c r="J814" s="24" t="s">
        <v>11524</v>
      </c>
      <c r="K814" s="24" t="s">
        <v>12091</v>
      </c>
      <c r="L814" s="24" t="s">
        <v>11578</v>
      </c>
      <c r="M814" s="24" t="s">
        <v>11739</v>
      </c>
      <c r="N814" s="24">
        <v>96699012</v>
      </c>
      <c r="O814" s="24" t="s">
        <v>12621</v>
      </c>
      <c r="P814" s="155" t="s">
        <v>11579</v>
      </c>
      <c r="Q814" t="s">
        <v>12093</v>
      </c>
      <c r="R814"/>
    </row>
    <row r="815" spans="2:19">
      <c r="B815" s="144" t="b">
        <v>0</v>
      </c>
      <c r="C815" s="24" t="s">
        <v>12752</v>
      </c>
      <c r="D815" s="24" t="s">
        <v>12090</v>
      </c>
      <c r="E815" s="24" t="s">
        <v>4474</v>
      </c>
      <c r="F815" s="25">
        <v>5</v>
      </c>
      <c r="G815" s="24" t="s">
        <v>11738</v>
      </c>
      <c r="H815" s="24" t="s">
        <v>3956</v>
      </c>
      <c r="I815" s="24" t="s">
        <v>4656</v>
      </c>
      <c r="J815" s="24" t="s">
        <v>11524</v>
      </c>
      <c r="K815" s="24" t="s">
        <v>12091</v>
      </c>
      <c r="L815" s="24" t="s">
        <v>12189</v>
      </c>
      <c r="M815" s="24" t="s">
        <v>11739</v>
      </c>
      <c r="N815" s="155" t="s">
        <v>544</v>
      </c>
      <c r="O815" s="24" t="s">
        <v>12753</v>
      </c>
      <c r="P815" s="155" t="s">
        <v>11466</v>
      </c>
      <c r="Q815" t="s">
        <v>12093</v>
      </c>
      <c r="R815"/>
    </row>
    <row r="816" spans="2:19">
      <c r="B816" s="144" t="b">
        <v>0</v>
      </c>
      <c r="C816" s="24" t="s">
        <v>12754</v>
      </c>
      <c r="D816" s="24" t="s">
        <v>12090</v>
      </c>
      <c r="E816" s="24" t="s">
        <v>4507</v>
      </c>
      <c r="F816" s="25">
        <v>5</v>
      </c>
      <c r="G816" s="24" t="s">
        <v>11738</v>
      </c>
      <c r="H816" s="24" t="s">
        <v>3956</v>
      </c>
      <c r="I816" s="24" t="s">
        <v>4656</v>
      </c>
      <c r="J816" s="24" t="s">
        <v>11524</v>
      </c>
      <c r="K816" s="24" t="s">
        <v>12091</v>
      </c>
      <c r="L816" s="24" t="s">
        <v>12189</v>
      </c>
      <c r="M816" s="24" t="s">
        <v>11739</v>
      </c>
      <c r="N816" s="155" t="s">
        <v>544</v>
      </c>
      <c r="O816" s="24" t="s">
        <v>12755</v>
      </c>
      <c r="P816" s="155" t="s">
        <v>11466</v>
      </c>
      <c r="Q816" t="s">
        <v>12093</v>
      </c>
      <c r="R816"/>
    </row>
    <row r="817" spans="2:18">
      <c r="B817" s="144" t="b">
        <v>0</v>
      </c>
      <c r="C817" s="24" t="s">
        <v>12756</v>
      </c>
      <c r="D817" s="24" t="s">
        <v>12090</v>
      </c>
      <c r="E817" s="24" t="s">
        <v>4536</v>
      </c>
      <c r="F817" s="25">
        <v>5</v>
      </c>
      <c r="G817" s="24" t="s">
        <v>11738</v>
      </c>
      <c r="H817" s="24" t="s">
        <v>3956</v>
      </c>
      <c r="I817" s="24" t="s">
        <v>4656</v>
      </c>
      <c r="J817" s="24" t="s">
        <v>11524</v>
      </c>
      <c r="K817" s="24" t="s">
        <v>12091</v>
      </c>
      <c r="L817" s="24" t="s">
        <v>12189</v>
      </c>
      <c r="M817" s="24" t="s">
        <v>11739</v>
      </c>
      <c r="N817" s="155" t="s">
        <v>544</v>
      </c>
      <c r="O817" s="24" t="s">
        <v>12757</v>
      </c>
      <c r="P817" s="155" t="s">
        <v>11466</v>
      </c>
      <c r="Q817" t="s">
        <v>12093</v>
      </c>
      <c r="R817"/>
    </row>
    <row r="818" spans="2:18">
      <c r="B818" s="144" t="b">
        <v>0</v>
      </c>
      <c r="C818" s="24" t="s">
        <v>12758</v>
      </c>
      <c r="D818" s="24" t="s">
        <v>12090</v>
      </c>
      <c r="E818" s="24" t="s">
        <v>4555</v>
      </c>
      <c r="F818" s="25">
        <v>5</v>
      </c>
      <c r="G818" s="24" t="s">
        <v>11738</v>
      </c>
      <c r="H818" s="24" t="s">
        <v>3956</v>
      </c>
      <c r="I818" s="24" t="s">
        <v>4656</v>
      </c>
      <c r="J818" s="24" t="s">
        <v>11524</v>
      </c>
      <c r="K818" s="24" t="s">
        <v>12091</v>
      </c>
      <c r="L818" s="24" t="s">
        <v>12189</v>
      </c>
      <c r="M818" s="24" t="s">
        <v>11739</v>
      </c>
      <c r="N818" s="155" t="s">
        <v>544</v>
      </c>
      <c r="O818" s="24" t="s">
        <v>12759</v>
      </c>
      <c r="P818" s="155" t="s">
        <v>11466</v>
      </c>
      <c r="Q818" t="s">
        <v>12093</v>
      </c>
      <c r="R818"/>
    </row>
    <row r="819" spans="2:18">
      <c r="B819" s="144" t="b">
        <v>0</v>
      </c>
      <c r="C819" s="24" t="s">
        <v>12760</v>
      </c>
      <c r="D819" s="24" t="s">
        <v>12090</v>
      </c>
      <c r="E819" s="24" t="s">
        <v>3893</v>
      </c>
      <c r="F819" s="25">
        <v>5</v>
      </c>
      <c r="G819" s="24" t="s">
        <v>11738</v>
      </c>
      <c r="H819" s="24" t="s">
        <v>3956</v>
      </c>
      <c r="I819" s="24" t="s">
        <v>4656</v>
      </c>
      <c r="J819" s="24" t="s">
        <v>11524</v>
      </c>
      <c r="K819" s="24" t="s">
        <v>12091</v>
      </c>
      <c r="L819" s="24" t="s">
        <v>12189</v>
      </c>
      <c r="M819" s="24" t="s">
        <v>11739</v>
      </c>
      <c r="N819" s="155" t="s">
        <v>544</v>
      </c>
      <c r="O819" s="24" t="s">
        <v>12761</v>
      </c>
      <c r="P819" s="155" t="s">
        <v>11466</v>
      </c>
      <c r="Q819" t="s">
        <v>12093</v>
      </c>
      <c r="R819"/>
    </row>
    <row r="820" spans="2:18">
      <c r="B820" s="144" t="b">
        <v>0</v>
      </c>
      <c r="C820" s="24" t="s">
        <v>12762</v>
      </c>
      <c r="D820" s="24" t="s">
        <v>12090</v>
      </c>
      <c r="E820" s="24" t="s">
        <v>4474</v>
      </c>
      <c r="F820" s="25">
        <v>5</v>
      </c>
      <c r="G820" s="24" t="s">
        <v>11747</v>
      </c>
      <c r="H820" s="24" t="s">
        <v>3956</v>
      </c>
      <c r="I820" s="24" t="s">
        <v>4656</v>
      </c>
      <c r="J820" s="24" t="s">
        <v>11524</v>
      </c>
      <c r="K820" s="24" t="s">
        <v>12091</v>
      </c>
      <c r="L820" s="24" t="s">
        <v>12189</v>
      </c>
      <c r="M820" s="24" t="s">
        <v>11739</v>
      </c>
      <c r="N820" s="155" t="s">
        <v>544</v>
      </c>
      <c r="O820" s="24" t="s">
        <v>12763</v>
      </c>
      <c r="P820" s="155" t="s">
        <v>11466</v>
      </c>
      <c r="Q820" t="s">
        <v>12093</v>
      </c>
      <c r="R820"/>
    </row>
    <row r="821" spans="2:18">
      <c r="B821" s="144" t="b">
        <v>0</v>
      </c>
      <c r="C821" s="24" t="s">
        <v>12764</v>
      </c>
      <c r="D821" s="24" t="s">
        <v>12090</v>
      </c>
      <c r="E821" s="24" t="s">
        <v>4507</v>
      </c>
      <c r="F821" s="25">
        <v>5</v>
      </c>
      <c r="G821" s="24" t="s">
        <v>11747</v>
      </c>
      <c r="H821" s="24" t="s">
        <v>3956</v>
      </c>
      <c r="I821" s="24" t="s">
        <v>4656</v>
      </c>
      <c r="J821" s="24" t="s">
        <v>11524</v>
      </c>
      <c r="K821" s="24" t="s">
        <v>12091</v>
      </c>
      <c r="L821" s="24" t="s">
        <v>12189</v>
      </c>
      <c r="M821" s="24" t="s">
        <v>11739</v>
      </c>
      <c r="N821" s="155" t="s">
        <v>544</v>
      </c>
      <c r="O821" s="24" t="s">
        <v>12765</v>
      </c>
      <c r="P821" s="155" t="s">
        <v>11466</v>
      </c>
      <c r="Q821" t="s">
        <v>12093</v>
      </c>
      <c r="R821"/>
    </row>
    <row r="822" spans="2:18">
      <c r="B822" s="144" t="b">
        <v>0</v>
      </c>
      <c r="C822" s="24" t="s">
        <v>12766</v>
      </c>
      <c r="D822" s="24" t="s">
        <v>12090</v>
      </c>
      <c r="E822" s="24" t="s">
        <v>4536</v>
      </c>
      <c r="F822" s="25">
        <v>5</v>
      </c>
      <c r="G822" s="24" t="s">
        <v>11747</v>
      </c>
      <c r="H822" s="24" t="s">
        <v>3956</v>
      </c>
      <c r="I822" s="24" t="s">
        <v>4656</v>
      </c>
      <c r="J822" s="24" t="s">
        <v>11524</v>
      </c>
      <c r="K822" s="24" t="s">
        <v>12091</v>
      </c>
      <c r="L822" s="24" t="s">
        <v>12189</v>
      </c>
      <c r="M822" s="24" t="s">
        <v>11739</v>
      </c>
      <c r="N822" s="155" t="s">
        <v>544</v>
      </c>
      <c r="O822" s="24" t="s">
        <v>12767</v>
      </c>
      <c r="P822" s="155" t="s">
        <v>11466</v>
      </c>
      <c r="Q822" t="s">
        <v>12093</v>
      </c>
      <c r="R822"/>
    </row>
    <row r="823" spans="2:18">
      <c r="B823" s="144" t="b">
        <v>0</v>
      </c>
      <c r="C823" s="24" t="s">
        <v>12768</v>
      </c>
      <c r="D823" s="24" t="s">
        <v>12090</v>
      </c>
      <c r="E823" s="24" t="s">
        <v>4555</v>
      </c>
      <c r="F823" s="25">
        <v>5</v>
      </c>
      <c r="G823" s="24" t="s">
        <v>11747</v>
      </c>
      <c r="H823" s="24" t="s">
        <v>3956</v>
      </c>
      <c r="I823" s="24" t="s">
        <v>4656</v>
      </c>
      <c r="J823" s="24" t="s">
        <v>11524</v>
      </c>
      <c r="K823" s="24" t="s">
        <v>12091</v>
      </c>
      <c r="L823" s="24" t="s">
        <v>12189</v>
      </c>
      <c r="M823" s="24" t="s">
        <v>11739</v>
      </c>
      <c r="N823" s="155" t="s">
        <v>544</v>
      </c>
      <c r="O823" s="24" t="s">
        <v>12769</v>
      </c>
      <c r="P823" s="155" t="s">
        <v>11466</v>
      </c>
      <c r="Q823" t="s">
        <v>12093</v>
      </c>
      <c r="R823"/>
    </row>
    <row r="824" spans="2:18">
      <c r="B824" s="144" t="b">
        <v>0</v>
      </c>
      <c r="C824" s="24" t="s">
        <v>12770</v>
      </c>
      <c r="D824" s="24" t="s">
        <v>12090</v>
      </c>
      <c r="E824" s="24" t="s">
        <v>3893</v>
      </c>
      <c r="F824" s="25">
        <v>5</v>
      </c>
      <c r="G824" s="24" t="s">
        <v>11747</v>
      </c>
      <c r="H824" s="24" t="s">
        <v>3956</v>
      </c>
      <c r="I824" s="24" t="s">
        <v>4656</v>
      </c>
      <c r="J824" s="24" t="s">
        <v>11524</v>
      </c>
      <c r="K824" s="24" t="s">
        <v>12091</v>
      </c>
      <c r="L824" s="24" t="s">
        <v>12189</v>
      </c>
      <c r="M824" s="24" t="s">
        <v>11739</v>
      </c>
      <c r="N824" s="155" t="s">
        <v>544</v>
      </c>
      <c r="O824" s="24" t="s">
        <v>12771</v>
      </c>
      <c r="P824" s="155" t="s">
        <v>11466</v>
      </c>
      <c r="Q824" t="s">
        <v>12093</v>
      </c>
      <c r="R824"/>
    </row>
    <row r="825" spans="2:18">
      <c r="B825" s="144" t="b">
        <v>0</v>
      </c>
      <c r="C825" s="24" t="s">
        <v>12772</v>
      </c>
      <c r="D825" s="24" t="s">
        <v>12090</v>
      </c>
      <c r="E825" s="24" t="s">
        <v>4474</v>
      </c>
      <c r="F825" s="25">
        <v>5</v>
      </c>
      <c r="G825" s="24" t="s">
        <v>11738</v>
      </c>
      <c r="H825" s="24" t="s">
        <v>3956</v>
      </c>
      <c r="I825" s="24" t="s">
        <v>4656</v>
      </c>
      <c r="J825" s="24" t="s">
        <v>11524</v>
      </c>
      <c r="K825" s="24" t="s">
        <v>12091</v>
      </c>
      <c r="L825" s="24" t="s">
        <v>12222</v>
      </c>
      <c r="M825" s="24" t="s">
        <v>11739</v>
      </c>
      <c r="N825" s="155" t="s">
        <v>544</v>
      </c>
      <c r="O825" s="24" t="s">
        <v>12773</v>
      </c>
      <c r="P825" s="155" t="s">
        <v>11466</v>
      </c>
      <c r="Q825" t="s">
        <v>12093</v>
      </c>
      <c r="R825"/>
    </row>
    <row r="826" spans="2:18">
      <c r="B826" s="144" t="b">
        <v>0</v>
      </c>
      <c r="C826" s="24" t="s">
        <v>12774</v>
      </c>
      <c r="D826" s="24" t="s">
        <v>12090</v>
      </c>
      <c r="E826" s="24" t="s">
        <v>4507</v>
      </c>
      <c r="F826" s="25">
        <v>5</v>
      </c>
      <c r="G826" s="24" t="s">
        <v>11738</v>
      </c>
      <c r="H826" s="24" t="s">
        <v>3956</v>
      </c>
      <c r="I826" s="24" t="s">
        <v>4656</v>
      </c>
      <c r="J826" s="24" t="s">
        <v>11524</v>
      </c>
      <c r="K826" s="24" t="s">
        <v>12091</v>
      </c>
      <c r="L826" s="24" t="s">
        <v>12222</v>
      </c>
      <c r="M826" s="24" t="s">
        <v>11739</v>
      </c>
      <c r="N826" s="155" t="s">
        <v>544</v>
      </c>
      <c r="O826" s="24" t="s">
        <v>12775</v>
      </c>
      <c r="P826" s="155" t="s">
        <v>11466</v>
      </c>
      <c r="Q826" t="s">
        <v>12093</v>
      </c>
      <c r="R826"/>
    </row>
    <row r="827" spans="2:18">
      <c r="B827" s="144" t="b">
        <v>0</v>
      </c>
      <c r="C827" s="24" t="s">
        <v>12776</v>
      </c>
      <c r="D827" s="24" t="s">
        <v>12090</v>
      </c>
      <c r="E827" s="24" t="s">
        <v>4536</v>
      </c>
      <c r="F827" s="25">
        <v>5</v>
      </c>
      <c r="G827" s="24" t="s">
        <v>11738</v>
      </c>
      <c r="H827" s="24" t="s">
        <v>3956</v>
      </c>
      <c r="I827" s="24" t="s">
        <v>4656</v>
      </c>
      <c r="J827" s="24" t="s">
        <v>11524</v>
      </c>
      <c r="K827" s="24" t="s">
        <v>12091</v>
      </c>
      <c r="L827" s="24" t="s">
        <v>12222</v>
      </c>
      <c r="M827" s="24" t="s">
        <v>11739</v>
      </c>
      <c r="N827" s="155" t="s">
        <v>544</v>
      </c>
      <c r="O827" s="24" t="s">
        <v>12777</v>
      </c>
      <c r="P827" s="155" t="s">
        <v>11466</v>
      </c>
      <c r="Q827" t="s">
        <v>12093</v>
      </c>
      <c r="R827"/>
    </row>
    <row r="828" spans="2:18">
      <c r="B828" s="144" t="b">
        <v>0</v>
      </c>
      <c r="C828" s="24" t="s">
        <v>12778</v>
      </c>
      <c r="D828" s="24" t="s">
        <v>12090</v>
      </c>
      <c r="E828" s="24" t="s">
        <v>4555</v>
      </c>
      <c r="F828" s="25">
        <v>5</v>
      </c>
      <c r="G828" s="24" t="s">
        <v>11738</v>
      </c>
      <c r="H828" s="24" t="s">
        <v>3956</v>
      </c>
      <c r="I828" s="24" t="s">
        <v>4656</v>
      </c>
      <c r="J828" s="24" t="s">
        <v>11524</v>
      </c>
      <c r="K828" s="24" t="s">
        <v>12091</v>
      </c>
      <c r="L828" s="24" t="s">
        <v>12222</v>
      </c>
      <c r="M828" s="24" t="s">
        <v>11739</v>
      </c>
      <c r="N828" s="155" t="s">
        <v>544</v>
      </c>
      <c r="O828" s="24" t="s">
        <v>12779</v>
      </c>
      <c r="P828" s="155" t="s">
        <v>11466</v>
      </c>
      <c r="Q828" t="s">
        <v>12093</v>
      </c>
      <c r="R828"/>
    </row>
    <row r="829" spans="2:18">
      <c r="B829" s="144" t="b">
        <v>0</v>
      </c>
      <c r="C829" s="24" t="s">
        <v>12780</v>
      </c>
      <c r="D829" s="24" t="s">
        <v>12090</v>
      </c>
      <c r="E829" s="24" t="s">
        <v>3893</v>
      </c>
      <c r="F829" s="25">
        <v>5</v>
      </c>
      <c r="G829" s="24" t="s">
        <v>11738</v>
      </c>
      <c r="H829" s="24" t="s">
        <v>3956</v>
      </c>
      <c r="I829" s="24" t="s">
        <v>4656</v>
      </c>
      <c r="J829" s="24" t="s">
        <v>11524</v>
      </c>
      <c r="K829" s="24" t="s">
        <v>12091</v>
      </c>
      <c r="L829" s="24" t="s">
        <v>12222</v>
      </c>
      <c r="M829" s="24" t="s">
        <v>11739</v>
      </c>
      <c r="N829" s="155" t="s">
        <v>544</v>
      </c>
      <c r="O829" s="24" t="s">
        <v>12781</v>
      </c>
      <c r="P829" s="155" t="s">
        <v>11466</v>
      </c>
      <c r="Q829" t="s">
        <v>12093</v>
      </c>
      <c r="R829"/>
    </row>
    <row r="830" spans="2:18">
      <c r="B830" s="144" t="b">
        <v>0</v>
      </c>
      <c r="C830" s="24" t="s">
        <v>12782</v>
      </c>
      <c r="D830" s="24" t="s">
        <v>12090</v>
      </c>
      <c r="E830" s="24" t="s">
        <v>4474</v>
      </c>
      <c r="F830" s="25">
        <v>5</v>
      </c>
      <c r="G830" s="24" t="s">
        <v>11747</v>
      </c>
      <c r="H830" s="24" t="s">
        <v>3956</v>
      </c>
      <c r="I830" s="24" t="s">
        <v>4656</v>
      </c>
      <c r="J830" s="24" t="s">
        <v>11524</v>
      </c>
      <c r="K830" s="24" t="s">
        <v>12091</v>
      </c>
      <c r="L830" s="24" t="s">
        <v>12222</v>
      </c>
      <c r="M830" s="24" t="s">
        <v>11739</v>
      </c>
      <c r="N830" s="155" t="s">
        <v>544</v>
      </c>
      <c r="O830" s="24" t="s">
        <v>12783</v>
      </c>
      <c r="P830" s="155" t="s">
        <v>11466</v>
      </c>
      <c r="Q830" t="s">
        <v>12093</v>
      </c>
      <c r="R830"/>
    </row>
    <row r="831" spans="2:18">
      <c r="B831" s="144" t="b">
        <v>0</v>
      </c>
      <c r="C831" s="24" t="s">
        <v>12784</v>
      </c>
      <c r="D831" s="24" t="s">
        <v>12090</v>
      </c>
      <c r="E831" s="24" t="s">
        <v>4507</v>
      </c>
      <c r="F831" s="25">
        <v>5</v>
      </c>
      <c r="G831" s="24" t="s">
        <v>11747</v>
      </c>
      <c r="H831" s="24" t="s">
        <v>3956</v>
      </c>
      <c r="I831" s="24" t="s">
        <v>4656</v>
      </c>
      <c r="J831" s="24" t="s">
        <v>11524</v>
      </c>
      <c r="K831" s="24" t="s">
        <v>12091</v>
      </c>
      <c r="L831" s="24" t="s">
        <v>12222</v>
      </c>
      <c r="M831" s="24" t="s">
        <v>11739</v>
      </c>
      <c r="N831" s="155" t="s">
        <v>544</v>
      </c>
      <c r="O831" s="24" t="s">
        <v>12785</v>
      </c>
      <c r="P831" s="155" t="s">
        <v>11466</v>
      </c>
      <c r="Q831" t="s">
        <v>12093</v>
      </c>
      <c r="R831"/>
    </row>
    <row r="832" spans="2:18">
      <c r="B832" s="144" t="b">
        <v>0</v>
      </c>
      <c r="C832" s="24" t="s">
        <v>12786</v>
      </c>
      <c r="D832" s="24" t="s">
        <v>12090</v>
      </c>
      <c r="E832" s="24" t="s">
        <v>4536</v>
      </c>
      <c r="F832" s="25">
        <v>5</v>
      </c>
      <c r="G832" s="24" t="s">
        <v>11747</v>
      </c>
      <c r="H832" s="24" t="s">
        <v>3956</v>
      </c>
      <c r="I832" s="24" t="s">
        <v>4656</v>
      </c>
      <c r="J832" s="24" t="s">
        <v>11524</v>
      </c>
      <c r="K832" s="24" t="s">
        <v>12091</v>
      </c>
      <c r="L832" s="24" t="s">
        <v>12222</v>
      </c>
      <c r="M832" s="24" t="s">
        <v>11739</v>
      </c>
      <c r="N832" s="155" t="s">
        <v>544</v>
      </c>
      <c r="O832" s="24" t="s">
        <v>12787</v>
      </c>
      <c r="P832" s="155" t="s">
        <v>11466</v>
      </c>
      <c r="Q832" t="s">
        <v>12093</v>
      </c>
      <c r="R832"/>
    </row>
    <row r="833" spans="2:18">
      <c r="B833" s="144" t="b">
        <v>0</v>
      </c>
      <c r="C833" s="24" t="s">
        <v>12788</v>
      </c>
      <c r="D833" s="24" t="s">
        <v>12090</v>
      </c>
      <c r="E833" s="24" t="s">
        <v>4555</v>
      </c>
      <c r="F833" s="25">
        <v>5</v>
      </c>
      <c r="G833" s="24" t="s">
        <v>11747</v>
      </c>
      <c r="H833" s="24" t="s">
        <v>3956</v>
      </c>
      <c r="I833" s="24" t="s">
        <v>4656</v>
      </c>
      <c r="J833" s="24" t="s">
        <v>11524</v>
      </c>
      <c r="K833" s="24" t="s">
        <v>12091</v>
      </c>
      <c r="L833" s="24" t="s">
        <v>12222</v>
      </c>
      <c r="M833" s="24" t="s">
        <v>11739</v>
      </c>
      <c r="N833" s="155" t="s">
        <v>544</v>
      </c>
      <c r="O833" s="24" t="s">
        <v>12789</v>
      </c>
      <c r="P833" s="155" t="s">
        <v>11466</v>
      </c>
      <c r="Q833" t="s">
        <v>12093</v>
      </c>
      <c r="R833"/>
    </row>
    <row r="834" spans="2:18">
      <c r="B834" s="144" t="b">
        <v>0</v>
      </c>
      <c r="C834" s="24" t="s">
        <v>12790</v>
      </c>
      <c r="D834" s="24" t="s">
        <v>12090</v>
      </c>
      <c r="E834" s="24" t="s">
        <v>3893</v>
      </c>
      <c r="F834" s="25">
        <v>5</v>
      </c>
      <c r="G834" s="24" t="s">
        <v>11747</v>
      </c>
      <c r="H834" s="24" t="s">
        <v>3956</v>
      </c>
      <c r="I834" s="24" t="s">
        <v>4656</v>
      </c>
      <c r="J834" s="24" t="s">
        <v>11524</v>
      </c>
      <c r="K834" s="24" t="s">
        <v>12091</v>
      </c>
      <c r="L834" s="24" t="s">
        <v>12222</v>
      </c>
      <c r="M834" s="24" t="s">
        <v>11739</v>
      </c>
      <c r="N834" s="155" t="s">
        <v>544</v>
      </c>
      <c r="O834" s="24" t="s">
        <v>12791</v>
      </c>
      <c r="P834" s="155" t="s">
        <v>11466</v>
      </c>
      <c r="Q834" t="s">
        <v>12093</v>
      </c>
      <c r="R834"/>
    </row>
    <row r="835" spans="2:18">
      <c r="B835" s="144" t="b">
        <v>0</v>
      </c>
      <c r="C835" s="24" t="s">
        <v>12792</v>
      </c>
      <c r="D835" s="24" t="s">
        <v>12090</v>
      </c>
      <c r="E835" s="24" t="s">
        <v>4474</v>
      </c>
      <c r="F835" s="25">
        <v>5</v>
      </c>
      <c r="G835" s="24" t="s">
        <v>11738</v>
      </c>
      <c r="H835" s="24" t="s">
        <v>3956</v>
      </c>
      <c r="I835" s="24" t="s">
        <v>4656</v>
      </c>
      <c r="J835" s="24" t="s">
        <v>11524</v>
      </c>
      <c r="K835" s="24" t="s">
        <v>12091</v>
      </c>
      <c r="L835" s="24" t="s">
        <v>549</v>
      </c>
      <c r="M835" s="24" t="s">
        <v>11739</v>
      </c>
      <c r="N835" s="155" t="s">
        <v>544</v>
      </c>
      <c r="O835" s="24" t="s">
        <v>12793</v>
      </c>
      <c r="P835" s="155" t="s">
        <v>552</v>
      </c>
      <c r="Q835" t="s">
        <v>12093</v>
      </c>
      <c r="R835"/>
    </row>
    <row r="836" spans="2:18">
      <c r="B836" s="144" t="b">
        <v>0</v>
      </c>
      <c r="C836" s="24" t="s">
        <v>12794</v>
      </c>
      <c r="D836" s="24" t="s">
        <v>12090</v>
      </c>
      <c r="E836" s="24" t="s">
        <v>4507</v>
      </c>
      <c r="F836" s="25">
        <v>5</v>
      </c>
      <c r="G836" s="24" t="s">
        <v>11738</v>
      </c>
      <c r="H836" s="24" t="s">
        <v>3956</v>
      </c>
      <c r="I836" s="24" t="s">
        <v>4656</v>
      </c>
      <c r="J836" s="24" t="s">
        <v>11524</v>
      </c>
      <c r="K836" s="24" t="s">
        <v>12091</v>
      </c>
      <c r="L836" s="24" t="s">
        <v>549</v>
      </c>
      <c r="M836" s="24" t="s">
        <v>11739</v>
      </c>
      <c r="N836" s="155" t="s">
        <v>544</v>
      </c>
      <c r="O836" s="24" t="s">
        <v>12795</v>
      </c>
      <c r="P836" s="155" t="s">
        <v>552</v>
      </c>
      <c r="Q836" t="s">
        <v>12093</v>
      </c>
      <c r="R836"/>
    </row>
    <row r="837" spans="2:18">
      <c r="B837" s="144" t="b">
        <v>0</v>
      </c>
      <c r="C837" s="24" t="s">
        <v>12796</v>
      </c>
      <c r="D837" s="24" t="s">
        <v>12090</v>
      </c>
      <c r="E837" s="24" t="s">
        <v>4536</v>
      </c>
      <c r="F837" s="25">
        <v>5</v>
      </c>
      <c r="G837" s="24" t="s">
        <v>11738</v>
      </c>
      <c r="H837" s="24" t="s">
        <v>3956</v>
      </c>
      <c r="I837" s="24" t="s">
        <v>4656</v>
      </c>
      <c r="J837" s="24" t="s">
        <v>11524</v>
      </c>
      <c r="K837" s="24" t="s">
        <v>12091</v>
      </c>
      <c r="L837" s="24" t="s">
        <v>549</v>
      </c>
      <c r="M837" s="24" t="s">
        <v>11739</v>
      </c>
      <c r="N837" s="155" t="s">
        <v>544</v>
      </c>
      <c r="O837" s="24" t="s">
        <v>12797</v>
      </c>
      <c r="P837" s="155" t="s">
        <v>552</v>
      </c>
      <c r="Q837" t="s">
        <v>12093</v>
      </c>
      <c r="R837"/>
    </row>
    <row r="838" spans="2:18">
      <c r="B838" s="144" t="b">
        <v>0</v>
      </c>
      <c r="C838" s="24" t="s">
        <v>12798</v>
      </c>
      <c r="D838" s="24" t="s">
        <v>12090</v>
      </c>
      <c r="E838" s="24" t="s">
        <v>4555</v>
      </c>
      <c r="F838" s="25">
        <v>5</v>
      </c>
      <c r="G838" s="24" t="s">
        <v>11738</v>
      </c>
      <c r="H838" s="24" t="s">
        <v>3956</v>
      </c>
      <c r="I838" s="24" t="s">
        <v>4656</v>
      </c>
      <c r="J838" s="24" t="s">
        <v>11524</v>
      </c>
      <c r="K838" s="24" t="s">
        <v>12091</v>
      </c>
      <c r="L838" s="24" t="s">
        <v>549</v>
      </c>
      <c r="M838" s="24" t="s">
        <v>11739</v>
      </c>
      <c r="N838" s="155" t="s">
        <v>544</v>
      </c>
      <c r="O838" s="24" t="s">
        <v>12799</v>
      </c>
      <c r="P838" s="155" t="s">
        <v>552</v>
      </c>
      <c r="Q838" t="s">
        <v>12093</v>
      </c>
      <c r="R838"/>
    </row>
    <row r="839" spans="2:18">
      <c r="B839" s="144" t="b">
        <v>0</v>
      </c>
      <c r="C839" s="24" t="s">
        <v>12800</v>
      </c>
      <c r="D839" s="24" t="s">
        <v>12090</v>
      </c>
      <c r="E839" s="24" t="s">
        <v>3893</v>
      </c>
      <c r="F839" s="25">
        <v>5</v>
      </c>
      <c r="G839" s="24" t="s">
        <v>11738</v>
      </c>
      <c r="H839" s="24" t="s">
        <v>3956</v>
      </c>
      <c r="I839" s="24" t="s">
        <v>4656</v>
      </c>
      <c r="J839" s="24" t="s">
        <v>11524</v>
      </c>
      <c r="K839" s="24" t="s">
        <v>12091</v>
      </c>
      <c r="L839" s="24" t="s">
        <v>549</v>
      </c>
      <c r="M839" s="24" t="s">
        <v>11739</v>
      </c>
      <c r="N839" s="155" t="s">
        <v>544</v>
      </c>
      <c r="O839" s="24" t="s">
        <v>12801</v>
      </c>
      <c r="P839" s="155" t="s">
        <v>552</v>
      </c>
      <c r="Q839" t="s">
        <v>12093</v>
      </c>
      <c r="R839"/>
    </row>
    <row r="840" spans="2:18">
      <c r="B840" s="144" t="b">
        <v>0</v>
      </c>
      <c r="C840" s="24" t="s">
        <v>12802</v>
      </c>
      <c r="D840" s="24" t="s">
        <v>12090</v>
      </c>
      <c r="E840" s="24" t="s">
        <v>4474</v>
      </c>
      <c r="F840" s="25">
        <v>5</v>
      </c>
      <c r="G840" s="24" t="s">
        <v>11747</v>
      </c>
      <c r="H840" s="24" t="s">
        <v>3956</v>
      </c>
      <c r="I840" s="24" t="s">
        <v>4656</v>
      </c>
      <c r="J840" s="24" t="s">
        <v>11524</v>
      </c>
      <c r="K840" s="24" t="s">
        <v>12091</v>
      </c>
      <c r="L840" s="24" t="s">
        <v>549</v>
      </c>
      <c r="M840" s="24" t="s">
        <v>11739</v>
      </c>
      <c r="N840" s="155" t="s">
        <v>544</v>
      </c>
      <c r="O840" s="24" t="s">
        <v>12803</v>
      </c>
      <c r="P840" s="155" t="s">
        <v>552</v>
      </c>
      <c r="Q840" t="s">
        <v>12093</v>
      </c>
      <c r="R840"/>
    </row>
    <row r="841" spans="2:18">
      <c r="B841" s="144" t="b">
        <v>0</v>
      </c>
      <c r="C841" s="24" t="s">
        <v>12804</v>
      </c>
      <c r="D841" s="24" t="s">
        <v>12090</v>
      </c>
      <c r="E841" s="24" t="s">
        <v>4507</v>
      </c>
      <c r="F841" s="25">
        <v>5</v>
      </c>
      <c r="G841" s="24" t="s">
        <v>11747</v>
      </c>
      <c r="H841" s="24" t="s">
        <v>3956</v>
      </c>
      <c r="I841" s="24" t="s">
        <v>4656</v>
      </c>
      <c r="J841" s="24" t="s">
        <v>11524</v>
      </c>
      <c r="K841" s="24" t="s">
        <v>12091</v>
      </c>
      <c r="L841" s="24" t="s">
        <v>549</v>
      </c>
      <c r="M841" s="24" t="s">
        <v>11739</v>
      </c>
      <c r="N841" s="155" t="s">
        <v>544</v>
      </c>
      <c r="O841" s="24" t="s">
        <v>12805</v>
      </c>
      <c r="P841" s="155" t="s">
        <v>552</v>
      </c>
      <c r="Q841" t="s">
        <v>12093</v>
      </c>
      <c r="R841"/>
    </row>
    <row r="842" spans="2:18">
      <c r="B842" s="144" t="b">
        <v>0</v>
      </c>
      <c r="C842" s="24" t="s">
        <v>12806</v>
      </c>
      <c r="D842" s="24" t="s">
        <v>12090</v>
      </c>
      <c r="E842" s="24" t="s">
        <v>4536</v>
      </c>
      <c r="F842" s="25">
        <v>5</v>
      </c>
      <c r="G842" s="24" t="s">
        <v>11747</v>
      </c>
      <c r="H842" s="24" t="s">
        <v>3956</v>
      </c>
      <c r="I842" s="24" t="s">
        <v>4656</v>
      </c>
      <c r="J842" s="24" t="s">
        <v>11524</v>
      </c>
      <c r="K842" s="24" t="s">
        <v>12091</v>
      </c>
      <c r="L842" s="24" t="s">
        <v>549</v>
      </c>
      <c r="M842" s="24" t="s">
        <v>11739</v>
      </c>
      <c r="N842" s="155" t="s">
        <v>544</v>
      </c>
      <c r="O842" s="24" t="s">
        <v>12807</v>
      </c>
      <c r="P842" s="155" t="s">
        <v>552</v>
      </c>
      <c r="Q842" t="s">
        <v>12093</v>
      </c>
      <c r="R842"/>
    </row>
    <row r="843" spans="2:18">
      <c r="B843" s="144" t="b">
        <v>0</v>
      </c>
      <c r="C843" s="24" t="s">
        <v>12808</v>
      </c>
      <c r="D843" s="24" t="s">
        <v>12090</v>
      </c>
      <c r="E843" s="24" t="s">
        <v>4555</v>
      </c>
      <c r="F843" s="25">
        <v>5</v>
      </c>
      <c r="G843" s="24" t="s">
        <v>11747</v>
      </c>
      <c r="H843" s="24" t="s">
        <v>3956</v>
      </c>
      <c r="I843" s="24" t="s">
        <v>4656</v>
      </c>
      <c r="J843" s="24" t="s">
        <v>11524</v>
      </c>
      <c r="K843" s="24" t="s">
        <v>12091</v>
      </c>
      <c r="L843" s="24" t="s">
        <v>549</v>
      </c>
      <c r="M843" s="24" t="s">
        <v>11739</v>
      </c>
      <c r="N843" s="155" t="s">
        <v>544</v>
      </c>
      <c r="O843" s="24" t="s">
        <v>12809</v>
      </c>
      <c r="P843" s="155" t="s">
        <v>552</v>
      </c>
      <c r="Q843" t="s">
        <v>12093</v>
      </c>
      <c r="R843"/>
    </row>
    <row r="844" spans="2:18">
      <c r="B844" s="144" t="b">
        <v>0</v>
      </c>
      <c r="C844" s="24" t="s">
        <v>12810</v>
      </c>
      <c r="D844" s="24" t="s">
        <v>12090</v>
      </c>
      <c r="E844" s="24" t="s">
        <v>3893</v>
      </c>
      <c r="F844" s="25">
        <v>5</v>
      </c>
      <c r="G844" s="24" t="s">
        <v>11747</v>
      </c>
      <c r="H844" s="24" t="s">
        <v>3956</v>
      </c>
      <c r="I844" s="24" t="s">
        <v>4656</v>
      </c>
      <c r="J844" s="24" t="s">
        <v>11524</v>
      </c>
      <c r="K844" s="24" t="s">
        <v>12091</v>
      </c>
      <c r="L844" s="24" t="s">
        <v>549</v>
      </c>
      <c r="M844" s="24" t="s">
        <v>11739</v>
      </c>
      <c r="N844" s="155" t="s">
        <v>544</v>
      </c>
      <c r="O844" s="24" t="s">
        <v>12811</v>
      </c>
      <c r="P844" s="155" t="s">
        <v>552</v>
      </c>
      <c r="Q844" t="s">
        <v>12093</v>
      </c>
      <c r="R844"/>
    </row>
    <row r="845" spans="2:18">
      <c r="B845" s="144" t="b">
        <v>0</v>
      </c>
      <c r="C845" s="24" t="s">
        <v>12812</v>
      </c>
      <c r="D845" s="24" t="s">
        <v>12090</v>
      </c>
      <c r="E845" s="24" t="s">
        <v>4136</v>
      </c>
      <c r="F845" s="189">
        <v>2</v>
      </c>
      <c r="G845" s="189" t="s">
        <v>11738</v>
      </c>
      <c r="H845" s="24" t="s">
        <v>3956</v>
      </c>
      <c r="I845" s="24" t="s">
        <v>4656</v>
      </c>
      <c r="J845" s="24" t="s">
        <v>11524</v>
      </c>
      <c r="K845" s="24" t="s">
        <v>12091</v>
      </c>
      <c r="L845" s="24" t="s">
        <v>11526</v>
      </c>
      <c r="M845" s="24" t="s">
        <v>11739</v>
      </c>
      <c r="N845" s="24">
        <v>96699031</v>
      </c>
      <c r="O845" s="24" t="s">
        <v>12813</v>
      </c>
      <c r="P845" s="25" t="s">
        <v>552</v>
      </c>
      <c r="Q845" t="s">
        <v>12093</v>
      </c>
      <c r="R845"/>
    </row>
    <row r="846" spans="2:18">
      <c r="B846" s="144" t="b">
        <v>0</v>
      </c>
      <c r="C846" s="24" t="s">
        <v>12814</v>
      </c>
      <c r="D846" s="24" t="s">
        <v>12090</v>
      </c>
      <c r="E846" s="24" t="s">
        <v>4075</v>
      </c>
      <c r="F846" s="189">
        <v>2</v>
      </c>
      <c r="G846" s="189" t="s">
        <v>11738</v>
      </c>
      <c r="H846" s="24" t="s">
        <v>3956</v>
      </c>
      <c r="I846" s="24" t="s">
        <v>4656</v>
      </c>
      <c r="J846" s="24" t="s">
        <v>11524</v>
      </c>
      <c r="K846" s="24" t="s">
        <v>12091</v>
      </c>
      <c r="L846" s="24" t="s">
        <v>11526</v>
      </c>
      <c r="M846" s="24" t="s">
        <v>11739</v>
      </c>
      <c r="N846" s="24">
        <v>96699031</v>
      </c>
      <c r="O846" s="24" t="s">
        <v>12815</v>
      </c>
      <c r="P846" s="25" t="s">
        <v>552</v>
      </c>
      <c r="Q846" t="s">
        <v>12093</v>
      </c>
      <c r="R846"/>
    </row>
    <row r="847" spans="2:18">
      <c r="B847" s="144" t="b">
        <v>0</v>
      </c>
      <c r="C847" s="24" t="s">
        <v>12816</v>
      </c>
      <c r="D847" s="24" t="s">
        <v>12090</v>
      </c>
      <c r="E847" s="24" t="s">
        <v>4262</v>
      </c>
      <c r="F847" s="189">
        <v>2</v>
      </c>
      <c r="G847" s="189" t="s">
        <v>11738</v>
      </c>
      <c r="H847" s="24" t="s">
        <v>3956</v>
      </c>
      <c r="I847" s="24" t="s">
        <v>4656</v>
      </c>
      <c r="J847" s="24" t="s">
        <v>11524</v>
      </c>
      <c r="K847" s="24" t="s">
        <v>12091</v>
      </c>
      <c r="L847" s="24" t="s">
        <v>11526</v>
      </c>
      <c r="M847" s="24" t="s">
        <v>11739</v>
      </c>
      <c r="N847" s="24">
        <v>96699031</v>
      </c>
      <c r="O847" s="24" t="s">
        <v>12817</v>
      </c>
      <c r="P847" s="25" t="s">
        <v>552</v>
      </c>
      <c r="Q847" t="s">
        <v>12093</v>
      </c>
      <c r="R847"/>
    </row>
    <row r="848" spans="2:18">
      <c r="B848" s="144" t="b">
        <v>0</v>
      </c>
      <c r="C848" s="24" t="s">
        <v>12818</v>
      </c>
      <c r="D848" s="24" t="s">
        <v>12090</v>
      </c>
      <c r="E848" s="24" t="s">
        <v>4136</v>
      </c>
      <c r="F848" s="189">
        <v>2</v>
      </c>
      <c r="G848" s="189" t="s">
        <v>11747</v>
      </c>
      <c r="H848" s="24" t="s">
        <v>3956</v>
      </c>
      <c r="I848" s="24" t="s">
        <v>4656</v>
      </c>
      <c r="J848" s="24" t="s">
        <v>11524</v>
      </c>
      <c r="K848" s="24" t="s">
        <v>12091</v>
      </c>
      <c r="L848" s="24" t="s">
        <v>11526</v>
      </c>
      <c r="M848" s="24" t="s">
        <v>11739</v>
      </c>
      <c r="N848" s="24">
        <v>96699027</v>
      </c>
      <c r="O848" s="24" t="s">
        <v>12819</v>
      </c>
      <c r="P848" s="25" t="s">
        <v>552</v>
      </c>
      <c r="Q848" t="s">
        <v>12093</v>
      </c>
      <c r="R848"/>
    </row>
    <row r="849" spans="2:18">
      <c r="B849" s="144" t="b">
        <v>0</v>
      </c>
      <c r="C849" s="24" t="s">
        <v>12820</v>
      </c>
      <c r="D849" s="24" t="s">
        <v>12090</v>
      </c>
      <c r="E849" s="24" t="s">
        <v>4075</v>
      </c>
      <c r="F849" s="189">
        <v>2</v>
      </c>
      <c r="G849" s="189" t="s">
        <v>11747</v>
      </c>
      <c r="H849" s="24" t="s">
        <v>3956</v>
      </c>
      <c r="I849" s="24" t="s">
        <v>4656</v>
      </c>
      <c r="J849" s="24" t="s">
        <v>11524</v>
      </c>
      <c r="K849" s="24" t="s">
        <v>12091</v>
      </c>
      <c r="L849" s="24" t="s">
        <v>11526</v>
      </c>
      <c r="M849" s="24" t="s">
        <v>11739</v>
      </c>
      <c r="N849" s="24">
        <v>96699027</v>
      </c>
      <c r="O849" s="24" t="s">
        <v>12821</v>
      </c>
      <c r="P849" s="25" t="s">
        <v>552</v>
      </c>
      <c r="Q849" t="s">
        <v>12093</v>
      </c>
      <c r="R849"/>
    </row>
    <row r="850" spans="2:18">
      <c r="B850" s="144" t="b">
        <v>0</v>
      </c>
      <c r="C850" s="24" t="s">
        <v>12822</v>
      </c>
      <c r="D850" s="24" t="s">
        <v>12090</v>
      </c>
      <c r="E850" s="24" t="s">
        <v>4262</v>
      </c>
      <c r="F850" s="189">
        <v>2</v>
      </c>
      <c r="G850" s="189" t="s">
        <v>11747</v>
      </c>
      <c r="H850" s="24" t="s">
        <v>3956</v>
      </c>
      <c r="I850" s="24" t="s">
        <v>4656</v>
      </c>
      <c r="J850" s="24" t="s">
        <v>11524</v>
      </c>
      <c r="K850" s="24" t="s">
        <v>12091</v>
      </c>
      <c r="L850" s="24" t="s">
        <v>11526</v>
      </c>
      <c r="M850" s="24" t="s">
        <v>11739</v>
      </c>
      <c r="N850" s="24">
        <v>96699027</v>
      </c>
      <c r="O850" s="24" t="s">
        <v>12823</v>
      </c>
      <c r="P850" s="25" t="s">
        <v>552</v>
      </c>
      <c r="Q850" t="s">
        <v>12093</v>
      </c>
      <c r="R850"/>
    </row>
    <row r="851" spans="2:18">
      <c r="B851" s="144" t="b">
        <v>0</v>
      </c>
      <c r="C851" s="24" t="s">
        <v>12824</v>
      </c>
      <c r="D851" s="24" t="s">
        <v>12090</v>
      </c>
      <c r="E851" s="137" t="s">
        <v>3913</v>
      </c>
      <c r="F851" s="189" t="s">
        <v>443</v>
      </c>
      <c r="G851" s="189" t="s">
        <v>11738</v>
      </c>
      <c r="H851" s="137" t="s">
        <v>3956</v>
      </c>
      <c r="I851" s="137" t="s">
        <v>4656</v>
      </c>
      <c r="J851" s="137" t="s">
        <v>11524</v>
      </c>
      <c r="K851" s="137" t="s">
        <v>12091</v>
      </c>
      <c r="L851" s="137" t="s">
        <v>11536</v>
      </c>
      <c r="M851" s="137" t="s">
        <v>11739</v>
      </c>
      <c r="N851" s="137">
        <v>97825624</v>
      </c>
      <c r="O851" s="24" t="s">
        <v>12825</v>
      </c>
      <c r="P851" s="155" t="s">
        <v>539</v>
      </c>
      <c r="Q851" t="s">
        <v>12093</v>
      </c>
      <c r="R851"/>
    </row>
    <row r="852" spans="2:18">
      <c r="B852" s="144" t="b">
        <v>0</v>
      </c>
      <c r="C852" s="24" t="s">
        <v>12826</v>
      </c>
      <c r="D852" s="24" t="s">
        <v>12090</v>
      </c>
      <c r="E852" s="137" t="s">
        <v>3913</v>
      </c>
      <c r="F852" s="189" t="s">
        <v>443</v>
      </c>
      <c r="G852" s="189" t="s">
        <v>11738</v>
      </c>
      <c r="H852" s="137" t="s">
        <v>3956</v>
      </c>
      <c r="I852" s="137" t="s">
        <v>4656</v>
      </c>
      <c r="J852" s="137" t="s">
        <v>11524</v>
      </c>
      <c r="K852" s="137" t="s">
        <v>12091</v>
      </c>
      <c r="L852" s="137" t="s">
        <v>12124</v>
      </c>
      <c r="M852" s="137" t="s">
        <v>11739</v>
      </c>
      <c r="N852" s="155" t="s">
        <v>544</v>
      </c>
      <c r="O852" s="24" t="s">
        <v>12827</v>
      </c>
      <c r="P852" s="155" t="s">
        <v>11751</v>
      </c>
      <c r="Q852" t="s">
        <v>12093</v>
      </c>
      <c r="R852"/>
    </row>
    <row r="853" spans="2:18">
      <c r="B853" s="144" t="b">
        <v>0</v>
      </c>
      <c r="C853" s="24" t="s">
        <v>12828</v>
      </c>
      <c r="D853" s="24" t="s">
        <v>12090</v>
      </c>
      <c r="E853" s="137" t="s">
        <v>3913</v>
      </c>
      <c r="F853" s="189" t="s">
        <v>443</v>
      </c>
      <c r="G853" s="189" t="s">
        <v>11738</v>
      </c>
      <c r="H853" s="137" t="s">
        <v>3956</v>
      </c>
      <c r="I853" s="137" t="s">
        <v>4656</v>
      </c>
      <c r="J853" s="137" t="s">
        <v>11524</v>
      </c>
      <c r="K853" s="137" t="s">
        <v>12091</v>
      </c>
      <c r="L853" s="137" t="s">
        <v>11578</v>
      </c>
      <c r="M853" s="137" t="s">
        <v>11739</v>
      </c>
      <c r="N853" s="137">
        <v>97825626</v>
      </c>
      <c r="O853" s="24" t="s">
        <v>12829</v>
      </c>
      <c r="P853" s="155" t="s">
        <v>11579</v>
      </c>
      <c r="Q853" t="s">
        <v>12093</v>
      </c>
      <c r="R853"/>
    </row>
    <row r="854" spans="2:18">
      <c r="B854" s="144" t="b">
        <v>0</v>
      </c>
      <c r="C854" s="24" t="s">
        <v>12830</v>
      </c>
      <c r="D854" s="24" t="s">
        <v>12090</v>
      </c>
      <c r="E854" s="137" t="s">
        <v>3913</v>
      </c>
      <c r="F854" s="189" t="s">
        <v>443</v>
      </c>
      <c r="G854" s="189" t="s">
        <v>11738</v>
      </c>
      <c r="H854" s="137" t="s">
        <v>3956</v>
      </c>
      <c r="I854" s="137" t="s">
        <v>4656</v>
      </c>
      <c r="J854" s="137" t="s">
        <v>11524</v>
      </c>
      <c r="K854" s="137" t="s">
        <v>12091</v>
      </c>
      <c r="L854" s="137" t="s">
        <v>12189</v>
      </c>
      <c r="M854" s="137" t="s">
        <v>11739</v>
      </c>
      <c r="N854" s="155" t="s">
        <v>544</v>
      </c>
      <c r="O854" s="24" t="s">
        <v>12831</v>
      </c>
      <c r="P854" s="155" t="s">
        <v>11466</v>
      </c>
      <c r="Q854" t="s">
        <v>12093</v>
      </c>
      <c r="R854"/>
    </row>
    <row r="855" spans="2:18">
      <c r="B855" s="144" t="b">
        <v>0</v>
      </c>
      <c r="C855" s="24" t="s">
        <v>12832</v>
      </c>
      <c r="D855" s="24" t="s">
        <v>12090</v>
      </c>
      <c r="E855" s="137" t="s">
        <v>3913</v>
      </c>
      <c r="F855" s="189" t="s">
        <v>443</v>
      </c>
      <c r="G855" s="189" t="s">
        <v>11738</v>
      </c>
      <c r="H855" s="137" t="s">
        <v>3956</v>
      </c>
      <c r="I855" s="137" t="s">
        <v>4656</v>
      </c>
      <c r="J855" s="137" t="s">
        <v>11524</v>
      </c>
      <c r="K855" s="137" t="s">
        <v>12091</v>
      </c>
      <c r="L855" s="137" t="s">
        <v>12222</v>
      </c>
      <c r="M855" s="137" t="s">
        <v>11739</v>
      </c>
      <c r="N855" s="155" t="s">
        <v>544</v>
      </c>
      <c r="O855" s="24" t="s">
        <v>12833</v>
      </c>
      <c r="P855" s="155" t="s">
        <v>11466</v>
      </c>
      <c r="Q855" t="s">
        <v>12093</v>
      </c>
      <c r="R855"/>
    </row>
    <row r="856" spans="2:18">
      <c r="B856" s="144" t="b">
        <v>0</v>
      </c>
      <c r="C856" s="24" t="s">
        <v>12834</v>
      </c>
      <c r="D856" s="24" t="s">
        <v>12090</v>
      </c>
      <c r="E856" s="137" t="s">
        <v>3913</v>
      </c>
      <c r="F856" s="189" t="s">
        <v>443</v>
      </c>
      <c r="G856" s="189" t="s">
        <v>11738</v>
      </c>
      <c r="H856" s="137" t="s">
        <v>3956</v>
      </c>
      <c r="I856" s="137" t="s">
        <v>4656</v>
      </c>
      <c r="J856" s="137" t="s">
        <v>11524</v>
      </c>
      <c r="K856" s="137" t="s">
        <v>12091</v>
      </c>
      <c r="L856" s="137" t="s">
        <v>11742</v>
      </c>
      <c r="M856" s="137" t="s">
        <v>11739</v>
      </c>
      <c r="N856" s="155" t="s">
        <v>544</v>
      </c>
      <c r="O856" s="24" t="s">
        <v>12835</v>
      </c>
      <c r="P856" s="155" t="s">
        <v>11751</v>
      </c>
      <c r="Q856" t="s">
        <v>12093</v>
      </c>
      <c r="R856"/>
    </row>
    <row r="857" spans="2:18">
      <c r="B857" s="144" t="b">
        <v>0</v>
      </c>
      <c r="C857" s="24" t="s">
        <v>12836</v>
      </c>
      <c r="D857" s="24" t="s">
        <v>12090</v>
      </c>
      <c r="E857" s="137" t="s">
        <v>3913</v>
      </c>
      <c r="F857" s="189" t="s">
        <v>443</v>
      </c>
      <c r="G857" s="189" t="s">
        <v>11747</v>
      </c>
      <c r="H857" s="137" t="s">
        <v>3956</v>
      </c>
      <c r="I857" s="137" t="s">
        <v>4656</v>
      </c>
      <c r="J857" s="137" t="s">
        <v>11524</v>
      </c>
      <c r="K857" s="137" t="s">
        <v>12091</v>
      </c>
      <c r="L857" s="137" t="s">
        <v>11536</v>
      </c>
      <c r="M857" s="137" t="s">
        <v>11739</v>
      </c>
      <c r="N857" s="155">
        <v>97825628</v>
      </c>
      <c r="O857" s="24" t="s">
        <v>12837</v>
      </c>
      <c r="P857" s="155" t="s">
        <v>539</v>
      </c>
      <c r="Q857" t="s">
        <v>12093</v>
      </c>
      <c r="R857"/>
    </row>
    <row r="858" spans="2:18">
      <c r="B858" s="144" t="b">
        <v>0</v>
      </c>
      <c r="C858" s="24" t="s">
        <v>12838</v>
      </c>
      <c r="D858" s="24" t="s">
        <v>12090</v>
      </c>
      <c r="E858" s="137" t="s">
        <v>3913</v>
      </c>
      <c r="F858" s="189" t="s">
        <v>443</v>
      </c>
      <c r="G858" s="189" t="s">
        <v>11747</v>
      </c>
      <c r="H858" s="137" t="s">
        <v>3956</v>
      </c>
      <c r="I858" s="137" t="s">
        <v>4656</v>
      </c>
      <c r="J858" s="137" t="s">
        <v>11524</v>
      </c>
      <c r="K858" s="137" t="s">
        <v>12091</v>
      </c>
      <c r="L858" s="137" t="s">
        <v>12124</v>
      </c>
      <c r="M858" s="137" t="s">
        <v>11739</v>
      </c>
      <c r="N858" s="155" t="s">
        <v>544</v>
      </c>
      <c r="O858" s="24" t="s">
        <v>12839</v>
      </c>
      <c r="P858" s="155" t="s">
        <v>11751</v>
      </c>
      <c r="Q858" t="s">
        <v>12093</v>
      </c>
      <c r="R858"/>
    </row>
    <row r="859" spans="2:18">
      <c r="B859" s="144" t="b">
        <v>0</v>
      </c>
      <c r="C859" s="24" t="s">
        <v>12840</v>
      </c>
      <c r="D859" s="24" t="s">
        <v>12090</v>
      </c>
      <c r="E859" s="137" t="s">
        <v>3913</v>
      </c>
      <c r="F859" s="189" t="s">
        <v>443</v>
      </c>
      <c r="G859" s="189" t="s">
        <v>11747</v>
      </c>
      <c r="H859" s="137" t="s">
        <v>3956</v>
      </c>
      <c r="I859" s="137" t="s">
        <v>4656</v>
      </c>
      <c r="J859" s="137" t="s">
        <v>11524</v>
      </c>
      <c r="K859" s="137" t="s">
        <v>12091</v>
      </c>
      <c r="L859" s="137" t="s">
        <v>11578</v>
      </c>
      <c r="M859" s="137" t="s">
        <v>11739</v>
      </c>
      <c r="N859" s="155">
        <v>97825629</v>
      </c>
      <c r="O859" s="24" t="s">
        <v>12841</v>
      </c>
      <c r="P859" s="155" t="s">
        <v>11579</v>
      </c>
      <c r="Q859" t="s">
        <v>12093</v>
      </c>
      <c r="R859"/>
    </row>
    <row r="860" spans="2:18">
      <c r="B860" s="144" t="b">
        <v>0</v>
      </c>
      <c r="C860" s="24" t="s">
        <v>12842</v>
      </c>
      <c r="D860" s="24" t="s">
        <v>12090</v>
      </c>
      <c r="E860" s="137" t="s">
        <v>3913</v>
      </c>
      <c r="F860" s="189" t="s">
        <v>443</v>
      </c>
      <c r="G860" s="189" t="s">
        <v>11747</v>
      </c>
      <c r="H860" s="137" t="s">
        <v>3956</v>
      </c>
      <c r="I860" s="137" t="s">
        <v>4656</v>
      </c>
      <c r="J860" s="137" t="s">
        <v>11524</v>
      </c>
      <c r="K860" s="137" t="s">
        <v>12091</v>
      </c>
      <c r="L860" s="137" t="s">
        <v>12189</v>
      </c>
      <c r="M860" s="137" t="s">
        <v>11739</v>
      </c>
      <c r="N860" s="155" t="s">
        <v>544</v>
      </c>
      <c r="O860" s="24" t="s">
        <v>12843</v>
      </c>
      <c r="P860" s="155" t="s">
        <v>11466</v>
      </c>
      <c r="Q860" t="s">
        <v>12093</v>
      </c>
      <c r="R860"/>
    </row>
    <row r="861" spans="2:18">
      <c r="B861" s="144" t="b">
        <v>0</v>
      </c>
      <c r="C861" s="24" t="s">
        <v>12844</v>
      </c>
      <c r="D861" s="24" t="s">
        <v>12090</v>
      </c>
      <c r="E861" s="137" t="s">
        <v>3913</v>
      </c>
      <c r="F861" s="189" t="s">
        <v>443</v>
      </c>
      <c r="G861" s="189" t="s">
        <v>11747</v>
      </c>
      <c r="H861" s="137" t="s">
        <v>3956</v>
      </c>
      <c r="I861" s="137" t="s">
        <v>4656</v>
      </c>
      <c r="J861" s="137" t="s">
        <v>11524</v>
      </c>
      <c r="K861" s="137" t="s">
        <v>12091</v>
      </c>
      <c r="L861" s="137" t="s">
        <v>12222</v>
      </c>
      <c r="M861" s="137" t="s">
        <v>11739</v>
      </c>
      <c r="N861" s="155" t="s">
        <v>544</v>
      </c>
      <c r="O861" s="24" t="s">
        <v>12845</v>
      </c>
      <c r="P861" s="155" t="s">
        <v>11466</v>
      </c>
      <c r="Q861" t="s">
        <v>12093</v>
      </c>
      <c r="R861"/>
    </row>
    <row r="862" spans="2:18">
      <c r="B862" s="144" t="b">
        <v>0</v>
      </c>
      <c r="C862" s="24" t="s">
        <v>12846</v>
      </c>
      <c r="D862" s="24" t="s">
        <v>12090</v>
      </c>
      <c r="E862" s="137" t="s">
        <v>3913</v>
      </c>
      <c r="F862" s="189" t="s">
        <v>443</v>
      </c>
      <c r="G862" s="189" t="s">
        <v>11747</v>
      </c>
      <c r="H862" s="137" t="s">
        <v>3956</v>
      </c>
      <c r="I862" s="137" t="s">
        <v>4656</v>
      </c>
      <c r="J862" s="137" t="s">
        <v>11524</v>
      </c>
      <c r="K862" s="137" t="s">
        <v>12091</v>
      </c>
      <c r="L862" s="137" t="s">
        <v>11742</v>
      </c>
      <c r="M862" s="137" t="s">
        <v>11739</v>
      </c>
      <c r="N862" s="155" t="s">
        <v>544</v>
      </c>
      <c r="O862" s="24" t="s">
        <v>12847</v>
      </c>
      <c r="P862" s="155" t="s">
        <v>11751</v>
      </c>
      <c r="Q862" t="s">
        <v>12093</v>
      </c>
      <c r="R862"/>
    </row>
    <row r="863" spans="2:18">
      <c r="B863" s="144" t="b">
        <v>0</v>
      </c>
      <c r="C863" s="24" t="s">
        <v>12848</v>
      </c>
      <c r="D863" s="24" t="s">
        <v>12090</v>
      </c>
      <c r="E863" s="137" t="s">
        <v>3913</v>
      </c>
      <c r="F863" s="189" t="s">
        <v>443</v>
      </c>
      <c r="G863" s="189" t="s">
        <v>11738</v>
      </c>
      <c r="H863" s="137" t="s">
        <v>3956</v>
      </c>
      <c r="I863" s="137" t="s">
        <v>4656</v>
      </c>
      <c r="J863" s="137" t="s">
        <v>11619</v>
      </c>
      <c r="K863" s="137" t="s">
        <v>12091</v>
      </c>
      <c r="L863" s="137" t="s">
        <v>11536</v>
      </c>
      <c r="M863" s="137" t="s">
        <v>11739</v>
      </c>
      <c r="N863" s="155">
        <v>97825627</v>
      </c>
      <c r="O863" s="24" t="s">
        <v>12849</v>
      </c>
      <c r="P863" s="155" t="s">
        <v>539</v>
      </c>
      <c r="Q863" t="s">
        <v>12093</v>
      </c>
      <c r="R863"/>
    </row>
    <row r="864" spans="2:18">
      <c r="B864" s="144" t="b">
        <v>0</v>
      </c>
      <c r="C864" s="24" t="s">
        <v>12850</v>
      </c>
      <c r="D864" s="24" t="s">
        <v>12090</v>
      </c>
      <c r="E864" s="137" t="s">
        <v>3913</v>
      </c>
      <c r="F864" s="189" t="s">
        <v>443</v>
      </c>
      <c r="G864" s="189" t="s">
        <v>11738</v>
      </c>
      <c r="H864" s="137" t="s">
        <v>3956</v>
      </c>
      <c r="I864" s="137" t="s">
        <v>4656</v>
      </c>
      <c r="J864" s="137" t="s">
        <v>11619</v>
      </c>
      <c r="K864" s="137" t="s">
        <v>12091</v>
      </c>
      <c r="L864" s="137" t="s">
        <v>12124</v>
      </c>
      <c r="M864" s="137" t="s">
        <v>11739</v>
      </c>
      <c r="N864" s="155" t="s">
        <v>544</v>
      </c>
      <c r="O864" s="24" t="s">
        <v>12851</v>
      </c>
      <c r="P864" s="155" t="s">
        <v>11751</v>
      </c>
      <c r="Q864" t="s">
        <v>12093</v>
      </c>
      <c r="R864"/>
    </row>
    <row r="865" spans="2:18">
      <c r="B865" s="144" t="b">
        <v>0</v>
      </c>
      <c r="C865" s="24" t="s">
        <v>12852</v>
      </c>
      <c r="D865" s="24" t="s">
        <v>12090</v>
      </c>
      <c r="E865" s="137" t="s">
        <v>3913</v>
      </c>
      <c r="F865" s="189" t="s">
        <v>443</v>
      </c>
      <c r="G865" s="189" t="s">
        <v>11738</v>
      </c>
      <c r="H865" s="137" t="s">
        <v>3956</v>
      </c>
      <c r="I865" s="137" t="s">
        <v>4656</v>
      </c>
      <c r="J865" s="137" t="s">
        <v>11619</v>
      </c>
      <c r="K865" s="137" t="s">
        <v>12091</v>
      </c>
      <c r="L865" s="137" t="s">
        <v>11578</v>
      </c>
      <c r="M865" s="137" t="s">
        <v>11739</v>
      </c>
      <c r="N865" s="155" t="s">
        <v>544</v>
      </c>
      <c r="O865" s="24" t="s">
        <v>12853</v>
      </c>
      <c r="P865" s="155" t="s">
        <v>11579</v>
      </c>
      <c r="Q865" t="s">
        <v>12093</v>
      </c>
      <c r="R865"/>
    </row>
    <row r="866" spans="2:18">
      <c r="B866" s="144" t="b">
        <v>0</v>
      </c>
      <c r="C866" s="24" t="s">
        <v>12854</v>
      </c>
      <c r="D866" s="24" t="s">
        <v>12090</v>
      </c>
      <c r="E866" s="137" t="s">
        <v>3913</v>
      </c>
      <c r="F866" s="189" t="s">
        <v>443</v>
      </c>
      <c r="G866" s="189" t="s">
        <v>11738</v>
      </c>
      <c r="H866" s="137" t="s">
        <v>3956</v>
      </c>
      <c r="I866" s="137" t="s">
        <v>4656</v>
      </c>
      <c r="J866" s="137" t="s">
        <v>11619</v>
      </c>
      <c r="K866" s="137" t="s">
        <v>12091</v>
      </c>
      <c r="L866" s="137" t="s">
        <v>12189</v>
      </c>
      <c r="M866" s="137" t="s">
        <v>11739</v>
      </c>
      <c r="N866" s="155" t="s">
        <v>544</v>
      </c>
      <c r="O866" s="24" t="s">
        <v>12855</v>
      </c>
      <c r="P866" s="155" t="s">
        <v>11466</v>
      </c>
      <c r="Q866" t="s">
        <v>12093</v>
      </c>
      <c r="R866"/>
    </row>
    <row r="867" spans="2:18">
      <c r="B867" s="144" t="b">
        <v>0</v>
      </c>
      <c r="C867" s="24" t="s">
        <v>12856</v>
      </c>
      <c r="D867" s="24" t="s">
        <v>12090</v>
      </c>
      <c r="E867" s="137" t="s">
        <v>3913</v>
      </c>
      <c r="F867" s="189" t="s">
        <v>443</v>
      </c>
      <c r="G867" s="189" t="s">
        <v>11738</v>
      </c>
      <c r="H867" s="137" t="s">
        <v>3956</v>
      </c>
      <c r="I867" s="137" t="s">
        <v>4656</v>
      </c>
      <c r="J867" s="137" t="s">
        <v>11619</v>
      </c>
      <c r="K867" s="137" t="s">
        <v>12091</v>
      </c>
      <c r="L867" s="137" t="s">
        <v>12222</v>
      </c>
      <c r="M867" s="137" t="s">
        <v>11739</v>
      </c>
      <c r="N867" s="155" t="s">
        <v>544</v>
      </c>
      <c r="O867" s="24" t="s">
        <v>12857</v>
      </c>
      <c r="P867" s="155" t="s">
        <v>11466</v>
      </c>
      <c r="Q867" t="s">
        <v>12093</v>
      </c>
      <c r="R867"/>
    </row>
    <row r="868" spans="2:18">
      <c r="B868" s="144" t="b">
        <v>0</v>
      </c>
      <c r="C868" s="24" t="s">
        <v>12858</v>
      </c>
      <c r="D868" s="24" t="s">
        <v>12090</v>
      </c>
      <c r="E868" s="137" t="s">
        <v>3913</v>
      </c>
      <c r="F868" s="189" t="s">
        <v>443</v>
      </c>
      <c r="G868" s="189" t="s">
        <v>11738</v>
      </c>
      <c r="H868" s="137" t="s">
        <v>3956</v>
      </c>
      <c r="I868" s="137" t="s">
        <v>4656</v>
      </c>
      <c r="J868" s="137" t="s">
        <v>11619</v>
      </c>
      <c r="K868" s="137" t="s">
        <v>12091</v>
      </c>
      <c r="L868" s="137" t="s">
        <v>11742</v>
      </c>
      <c r="M868" s="137" t="s">
        <v>11739</v>
      </c>
      <c r="N868" s="155" t="s">
        <v>544</v>
      </c>
      <c r="O868" s="24" t="s">
        <v>12859</v>
      </c>
      <c r="P868" s="155" t="s">
        <v>11751</v>
      </c>
      <c r="Q868" t="s">
        <v>12093</v>
      </c>
      <c r="R868"/>
    </row>
    <row r="869" spans="2:18">
      <c r="B869" s="144" t="b">
        <v>0</v>
      </c>
      <c r="C869" s="24" t="s">
        <v>12860</v>
      </c>
      <c r="D869" s="24" t="s">
        <v>12090</v>
      </c>
      <c r="E869" s="137" t="s">
        <v>3913</v>
      </c>
      <c r="F869" s="189" t="s">
        <v>443</v>
      </c>
      <c r="G869" s="189" t="s">
        <v>11747</v>
      </c>
      <c r="H869" s="137" t="s">
        <v>3956</v>
      </c>
      <c r="I869" s="137" t="s">
        <v>4656</v>
      </c>
      <c r="J869" s="137" t="s">
        <v>11619</v>
      </c>
      <c r="K869" s="137" t="s">
        <v>12091</v>
      </c>
      <c r="L869" s="137" t="s">
        <v>11536</v>
      </c>
      <c r="M869" s="137" t="s">
        <v>11739</v>
      </c>
      <c r="N869" s="155">
        <v>97825630</v>
      </c>
      <c r="O869" s="24" t="s">
        <v>12861</v>
      </c>
      <c r="P869" s="155" t="s">
        <v>539</v>
      </c>
      <c r="Q869" t="s">
        <v>12093</v>
      </c>
      <c r="R869"/>
    </row>
    <row r="870" spans="2:18">
      <c r="B870" s="144" t="b">
        <v>0</v>
      </c>
      <c r="C870" s="24" t="s">
        <v>12862</v>
      </c>
      <c r="D870" s="24" t="s">
        <v>12090</v>
      </c>
      <c r="E870" s="137" t="s">
        <v>3913</v>
      </c>
      <c r="F870" s="189" t="s">
        <v>443</v>
      </c>
      <c r="G870" s="189" t="s">
        <v>11747</v>
      </c>
      <c r="H870" s="137" t="s">
        <v>3956</v>
      </c>
      <c r="I870" s="137" t="s">
        <v>4656</v>
      </c>
      <c r="J870" s="137" t="s">
        <v>11619</v>
      </c>
      <c r="K870" s="137" t="s">
        <v>12091</v>
      </c>
      <c r="L870" s="137" t="s">
        <v>12124</v>
      </c>
      <c r="M870" s="137" t="s">
        <v>11739</v>
      </c>
      <c r="N870" s="155" t="s">
        <v>544</v>
      </c>
      <c r="O870" s="24" t="s">
        <v>12863</v>
      </c>
      <c r="P870" s="155" t="s">
        <v>11751</v>
      </c>
      <c r="Q870" t="s">
        <v>12093</v>
      </c>
      <c r="R870"/>
    </row>
    <row r="871" spans="2:18">
      <c r="B871" s="144" t="b">
        <v>0</v>
      </c>
      <c r="C871" s="24" t="s">
        <v>12864</v>
      </c>
      <c r="D871" s="24" t="s">
        <v>12090</v>
      </c>
      <c r="E871" s="137" t="s">
        <v>3913</v>
      </c>
      <c r="F871" s="189" t="s">
        <v>443</v>
      </c>
      <c r="G871" s="189" t="s">
        <v>11747</v>
      </c>
      <c r="H871" s="137" t="s">
        <v>3956</v>
      </c>
      <c r="I871" s="137" t="s">
        <v>4656</v>
      </c>
      <c r="J871" s="137" t="s">
        <v>11619</v>
      </c>
      <c r="K871" s="137" t="s">
        <v>12091</v>
      </c>
      <c r="L871" s="137" t="s">
        <v>11578</v>
      </c>
      <c r="M871" s="137" t="s">
        <v>11739</v>
      </c>
      <c r="N871" s="155" t="s">
        <v>544</v>
      </c>
      <c r="O871" s="24" t="s">
        <v>12865</v>
      </c>
      <c r="P871" s="155" t="s">
        <v>11579</v>
      </c>
      <c r="Q871" t="s">
        <v>12093</v>
      </c>
      <c r="R871"/>
    </row>
    <row r="872" spans="2:18">
      <c r="B872" s="144" t="b">
        <v>0</v>
      </c>
      <c r="C872" s="24" t="s">
        <v>12866</v>
      </c>
      <c r="D872" s="24" t="s">
        <v>12090</v>
      </c>
      <c r="E872" s="137" t="s">
        <v>3913</v>
      </c>
      <c r="F872" s="189" t="s">
        <v>443</v>
      </c>
      <c r="G872" s="189" t="s">
        <v>11747</v>
      </c>
      <c r="H872" s="137" t="s">
        <v>3956</v>
      </c>
      <c r="I872" s="137" t="s">
        <v>4656</v>
      </c>
      <c r="J872" s="137" t="s">
        <v>11619</v>
      </c>
      <c r="K872" s="137" t="s">
        <v>12091</v>
      </c>
      <c r="L872" s="137" t="s">
        <v>12189</v>
      </c>
      <c r="M872" s="137" t="s">
        <v>11739</v>
      </c>
      <c r="N872" s="155" t="s">
        <v>544</v>
      </c>
      <c r="O872" s="24" t="s">
        <v>12867</v>
      </c>
      <c r="P872" s="155" t="s">
        <v>11466</v>
      </c>
      <c r="Q872" t="s">
        <v>12093</v>
      </c>
      <c r="R872"/>
    </row>
    <row r="873" spans="2:18">
      <c r="B873" s="144" t="b">
        <v>0</v>
      </c>
      <c r="C873" s="24" t="s">
        <v>12868</v>
      </c>
      <c r="D873" s="24" t="s">
        <v>12090</v>
      </c>
      <c r="E873" s="137" t="s">
        <v>3913</v>
      </c>
      <c r="F873" s="189" t="s">
        <v>443</v>
      </c>
      <c r="G873" s="189" t="s">
        <v>11747</v>
      </c>
      <c r="H873" s="137" t="s">
        <v>3956</v>
      </c>
      <c r="I873" s="137" t="s">
        <v>4656</v>
      </c>
      <c r="J873" s="137" t="s">
        <v>11619</v>
      </c>
      <c r="K873" s="137" t="s">
        <v>12091</v>
      </c>
      <c r="L873" s="137" t="s">
        <v>12222</v>
      </c>
      <c r="M873" s="137" t="s">
        <v>11739</v>
      </c>
      <c r="N873" s="155" t="s">
        <v>544</v>
      </c>
      <c r="O873" s="24" t="s">
        <v>12869</v>
      </c>
      <c r="P873" s="155" t="s">
        <v>11466</v>
      </c>
      <c r="Q873" t="s">
        <v>12093</v>
      </c>
      <c r="R873"/>
    </row>
    <row r="874" spans="2:18">
      <c r="B874" s="144" t="b">
        <v>0</v>
      </c>
      <c r="C874" s="24" t="s">
        <v>12870</v>
      </c>
      <c r="D874" s="24" t="s">
        <v>12090</v>
      </c>
      <c r="E874" s="137" t="s">
        <v>3913</v>
      </c>
      <c r="F874" s="189" t="s">
        <v>443</v>
      </c>
      <c r="G874" s="189" t="s">
        <v>11747</v>
      </c>
      <c r="H874" s="137" t="s">
        <v>3956</v>
      </c>
      <c r="I874" s="137" t="s">
        <v>4656</v>
      </c>
      <c r="J874" s="137" t="s">
        <v>11619</v>
      </c>
      <c r="K874" s="137" t="s">
        <v>12091</v>
      </c>
      <c r="L874" s="137" t="s">
        <v>11742</v>
      </c>
      <c r="M874" s="137" t="s">
        <v>11739</v>
      </c>
      <c r="N874" s="155" t="s">
        <v>544</v>
      </c>
      <c r="O874" s="24" t="s">
        <v>12871</v>
      </c>
      <c r="P874" s="155" t="s">
        <v>11751</v>
      </c>
      <c r="Q874" t="s">
        <v>12093</v>
      </c>
      <c r="R874"/>
    </row>
    <row r="875" spans="2:18">
      <c r="B875" s="144" t="b">
        <v>0</v>
      </c>
      <c r="C875" s="24" t="s">
        <v>12872</v>
      </c>
      <c r="D875" s="24" t="s">
        <v>12090</v>
      </c>
      <c r="E875" s="24" t="s">
        <v>4210</v>
      </c>
      <c r="F875" s="25">
        <v>4</v>
      </c>
      <c r="G875" s="24" t="s">
        <v>11738</v>
      </c>
      <c r="H875" s="24" t="s">
        <v>3956</v>
      </c>
      <c r="I875" s="24" t="s">
        <v>4656</v>
      </c>
      <c r="J875" s="24" t="s">
        <v>11619</v>
      </c>
      <c r="K875" s="24" t="s">
        <v>12091</v>
      </c>
      <c r="L875" s="24" t="s">
        <v>11536</v>
      </c>
      <c r="M875" s="24" t="s">
        <v>11739</v>
      </c>
      <c r="N875" s="155" t="s">
        <v>544</v>
      </c>
      <c r="O875" s="24" t="s">
        <v>12092</v>
      </c>
      <c r="P875" s="155" t="s">
        <v>539</v>
      </c>
      <c r="Q875" t="s">
        <v>12093</v>
      </c>
      <c r="R875"/>
    </row>
    <row r="876" spans="2:18">
      <c r="B876" s="144" t="b">
        <v>0</v>
      </c>
      <c r="C876" s="24" t="s">
        <v>12873</v>
      </c>
      <c r="D876" s="24" t="s">
        <v>12090</v>
      </c>
      <c r="E876" s="24" t="s">
        <v>4366</v>
      </c>
      <c r="F876" s="25">
        <v>4</v>
      </c>
      <c r="G876" s="24" t="s">
        <v>11738</v>
      </c>
      <c r="H876" s="24" t="s">
        <v>3956</v>
      </c>
      <c r="I876" s="24" t="s">
        <v>4656</v>
      </c>
      <c r="J876" s="24" t="s">
        <v>11619</v>
      </c>
      <c r="K876" s="24" t="s">
        <v>12091</v>
      </c>
      <c r="L876" s="24" t="s">
        <v>11536</v>
      </c>
      <c r="M876" s="24" t="s">
        <v>11739</v>
      </c>
      <c r="N876" s="155" t="s">
        <v>544</v>
      </c>
      <c r="O876" s="24" t="s">
        <v>12098</v>
      </c>
      <c r="P876" s="155" t="s">
        <v>539</v>
      </c>
      <c r="Q876" t="s">
        <v>12093</v>
      </c>
      <c r="R876"/>
    </row>
    <row r="877" spans="2:18">
      <c r="B877" s="144" t="b">
        <v>0</v>
      </c>
      <c r="C877" s="24" t="s">
        <v>12874</v>
      </c>
      <c r="D877" s="24" t="s">
        <v>12090</v>
      </c>
      <c r="E877" s="24" t="s">
        <v>4210</v>
      </c>
      <c r="F877" s="25">
        <v>4</v>
      </c>
      <c r="G877" s="24" t="s">
        <v>11747</v>
      </c>
      <c r="H877" s="24" t="s">
        <v>3956</v>
      </c>
      <c r="I877" s="24" t="s">
        <v>4656</v>
      </c>
      <c r="J877" s="24" t="s">
        <v>11619</v>
      </c>
      <c r="K877" s="24" t="s">
        <v>12091</v>
      </c>
      <c r="L877" s="24" t="s">
        <v>11536</v>
      </c>
      <c r="M877" s="24" t="s">
        <v>11739</v>
      </c>
      <c r="N877" s="155" t="s">
        <v>544</v>
      </c>
      <c r="O877" s="24" t="s">
        <v>12108</v>
      </c>
      <c r="P877" s="155" t="s">
        <v>539</v>
      </c>
      <c r="Q877" t="s">
        <v>12093</v>
      </c>
      <c r="R877"/>
    </row>
    <row r="878" spans="2:18">
      <c r="B878" s="144" t="b">
        <v>0</v>
      </c>
      <c r="C878" s="24" t="s">
        <v>12875</v>
      </c>
      <c r="D878" s="24" t="s">
        <v>12090</v>
      </c>
      <c r="E878" s="24" t="s">
        <v>4366</v>
      </c>
      <c r="F878" s="25">
        <v>4</v>
      </c>
      <c r="G878" s="24" t="s">
        <v>11747</v>
      </c>
      <c r="H878" s="24" t="s">
        <v>3956</v>
      </c>
      <c r="I878" s="24" t="s">
        <v>4656</v>
      </c>
      <c r="J878" s="24" t="s">
        <v>11619</v>
      </c>
      <c r="K878" s="24" t="s">
        <v>12091</v>
      </c>
      <c r="L878" s="24" t="s">
        <v>11536</v>
      </c>
      <c r="M878" s="24" t="s">
        <v>11739</v>
      </c>
      <c r="N878" s="155" t="s">
        <v>544</v>
      </c>
      <c r="O878" s="24" t="s">
        <v>12114</v>
      </c>
      <c r="P878" s="155" t="s">
        <v>539</v>
      </c>
      <c r="Q878" t="s">
        <v>12093</v>
      </c>
      <c r="R878"/>
    </row>
    <row r="879" spans="2:18">
      <c r="B879" s="144" t="b">
        <v>0</v>
      </c>
      <c r="C879" s="24" t="s">
        <v>12876</v>
      </c>
      <c r="D879" s="24" t="s">
        <v>12090</v>
      </c>
      <c r="E879" s="24" t="s">
        <v>4210</v>
      </c>
      <c r="F879" s="25">
        <v>4</v>
      </c>
      <c r="G879" s="24" t="s">
        <v>11738</v>
      </c>
      <c r="H879" s="24" t="s">
        <v>3956</v>
      </c>
      <c r="I879" s="24" t="s">
        <v>4656</v>
      </c>
      <c r="J879" s="24" t="s">
        <v>11619</v>
      </c>
      <c r="K879" s="24" t="s">
        <v>12091</v>
      </c>
      <c r="L879" s="24" t="s">
        <v>12124</v>
      </c>
      <c r="M879" s="24" t="s">
        <v>11739</v>
      </c>
      <c r="N879" s="155" t="s">
        <v>544</v>
      </c>
      <c r="O879" s="24" t="s">
        <v>12125</v>
      </c>
      <c r="P879" s="155" t="s">
        <v>11751</v>
      </c>
      <c r="Q879" t="s">
        <v>12093</v>
      </c>
      <c r="R879"/>
    </row>
    <row r="880" spans="2:18">
      <c r="B880" s="144" t="b">
        <v>0</v>
      </c>
      <c r="C880" s="24" t="s">
        <v>12877</v>
      </c>
      <c r="D880" s="24" t="s">
        <v>12090</v>
      </c>
      <c r="E880" s="24" t="s">
        <v>4366</v>
      </c>
      <c r="F880" s="25">
        <v>4</v>
      </c>
      <c r="G880" s="24" t="s">
        <v>11738</v>
      </c>
      <c r="H880" s="24" t="s">
        <v>3956</v>
      </c>
      <c r="I880" s="24" t="s">
        <v>4656</v>
      </c>
      <c r="J880" s="24" t="s">
        <v>11619</v>
      </c>
      <c r="K880" s="24" t="s">
        <v>12091</v>
      </c>
      <c r="L880" s="24" t="s">
        <v>12124</v>
      </c>
      <c r="M880" s="24" t="s">
        <v>11739</v>
      </c>
      <c r="N880" s="155" t="s">
        <v>544</v>
      </c>
      <c r="O880" s="24" t="s">
        <v>12131</v>
      </c>
      <c r="P880" s="155" t="s">
        <v>11751</v>
      </c>
      <c r="Q880" t="s">
        <v>12093</v>
      </c>
      <c r="R880"/>
    </row>
    <row r="881" spans="2:18">
      <c r="B881" s="144" t="b">
        <v>0</v>
      </c>
      <c r="C881" s="24" t="s">
        <v>12878</v>
      </c>
      <c r="D881" s="24" t="s">
        <v>12090</v>
      </c>
      <c r="E881" s="24" t="s">
        <v>4210</v>
      </c>
      <c r="F881" s="25">
        <v>4</v>
      </c>
      <c r="G881" s="24" t="s">
        <v>11747</v>
      </c>
      <c r="H881" s="24" t="s">
        <v>3956</v>
      </c>
      <c r="I881" s="24" t="s">
        <v>4656</v>
      </c>
      <c r="J881" s="24" t="s">
        <v>11619</v>
      </c>
      <c r="K881" s="24" t="s">
        <v>12091</v>
      </c>
      <c r="L881" s="24" t="s">
        <v>12124</v>
      </c>
      <c r="M881" s="24" t="s">
        <v>11739</v>
      </c>
      <c r="N881" s="155" t="s">
        <v>544</v>
      </c>
      <c r="O881" s="24" t="s">
        <v>12141</v>
      </c>
      <c r="P881" s="155" t="s">
        <v>11751</v>
      </c>
      <c r="Q881" t="s">
        <v>12093</v>
      </c>
      <c r="R881"/>
    </row>
    <row r="882" spans="2:18">
      <c r="B882" s="144" t="b">
        <v>0</v>
      </c>
      <c r="C882" s="24" t="s">
        <v>12879</v>
      </c>
      <c r="D882" s="24" t="s">
        <v>12090</v>
      </c>
      <c r="E882" s="24" t="s">
        <v>4366</v>
      </c>
      <c r="F882" s="25">
        <v>4</v>
      </c>
      <c r="G882" s="24" t="s">
        <v>11747</v>
      </c>
      <c r="H882" s="24" t="s">
        <v>3956</v>
      </c>
      <c r="I882" s="24" t="s">
        <v>4656</v>
      </c>
      <c r="J882" s="24" t="s">
        <v>11619</v>
      </c>
      <c r="K882" s="24" t="s">
        <v>12091</v>
      </c>
      <c r="L882" s="24" t="s">
        <v>12124</v>
      </c>
      <c r="M882" s="24" t="s">
        <v>11739</v>
      </c>
      <c r="N882" s="155" t="s">
        <v>544</v>
      </c>
      <c r="O882" s="24" t="s">
        <v>12147</v>
      </c>
      <c r="P882" s="155" t="s">
        <v>11751</v>
      </c>
      <c r="Q882" t="s">
        <v>12093</v>
      </c>
      <c r="R882"/>
    </row>
    <row r="883" spans="2:18">
      <c r="B883" s="144" t="b">
        <v>0</v>
      </c>
      <c r="C883" s="24" t="s">
        <v>12880</v>
      </c>
      <c r="D883" s="24" t="s">
        <v>12090</v>
      </c>
      <c r="E883" s="24" t="s">
        <v>4210</v>
      </c>
      <c r="F883" s="25">
        <v>4</v>
      </c>
      <c r="G883" s="24" t="s">
        <v>11738</v>
      </c>
      <c r="H883" s="24" t="s">
        <v>3956</v>
      </c>
      <c r="I883" s="24" t="s">
        <v>4656</v>
      </c>
      <c r="J883" s="24" t="s">
        <v>11619</v>
      </c>
      <c r="K883" s="24" t="s">
        <v>12091</v>
      </c>
      <c r="L883" s="24" t="s">
        <v>11578</v>
      </c>
      <c r="M883" s="24" t="s">
        <v>11739</v>
      </c>
      <c r="N883" s="155" t="s">
        <v>544</v>
      </c>
      <c r="O883" s="24" t="s">
        <v>12157</v>
      </c>
      <c r="P883" s="155" t="s">
        <v>11579</v>
      </c>
      <c r="Q883" t="s">
        <v>12093</v>
      </c>
      <c r="R883"/>
    </row>
    <row r="884" spans="2:18">
      <c r="B884" s="144" t="b">
        <v>0</v>
      </c>
      <c r="C884" s="24" t="s">
        <v>12881</v>
      </c>
      <c r="D884" s="24" t="s">
        <v>12090</v>
      </c>
      <c r="E884" s="24" t="s">
        <v>4366</v>
      </c>
      <c r="F884" s="25">
        <v>4</v>
      </c>
      <c r="G884" s="24" t="s">
        <v>11738</v>
      </c>
      <c r="H884" s="24" t="s">
        <v>3956</v>
      </c>
      <c r="I884" s="24" t="s">
        <v>4656</v>
      </c>
      <c r="J884" s="24" t="s">
        <v>11619</v>
      </c>
      <c r="K884" s="24" t="s">
        <v>12091</v>
      </c>
      <c r="L884" s="24" t="s">
        <v>11578</v>
      </c>
      <c r="M884" s="24" t="s">
        <v>11739</v>
      </c>
      <c r="N884" s="155" t="s">
        <v>544</v>
      </c>
      <c r="O884" s="24" t="s">
        <v>12163</v>
      </c>
      <c r="P884" s="155" t="s">
        <v>11579</v>
      </c>
      <c r="Q884" t="s">
        <v>12093</v>
      </c>
      <c r="R884"/>
    </row>
    <row r="885" spans="2:18">
      <c r="B885" s="144" t="b">
        <v>0</v>
      </c>
      <c r="C885" s="24" t="s">
        <v>12882</v>
      </c>
      <c r="D885" s="24" t="s">
        <v>12090</v>
      </c>
      <c r="E885" s="24" t="s">
        <v>4210</v>
      </c>
      <c r="F885" s="25">
        <v>4</v>
      </c>
      <c r="G885" s="24" t="s">
        <v>11747</v>
      </c>
      <c r="H885" s="24" t="s">
        <v>3956</v>
      </c>
      <c r="I885" s="24" t="s">
        <v>4656</v>
      </c>
      <c r="J885" s="24" t="s">
        <v>11619</v>
      </c>
      <c r="K885" s="24" t="s">
        <v>12091</v>
      </c>
      <c r="L885" s="24" t="s">
        <v>11578</v>
      </c>
      <c r="M885" s="24" t="s">
        <v>11739</v>
      </c>
      <c r="N885" s="155" t="s">
        <v>544</v>
      </c>
      <c r="O885" s="24" t="s">
        <v>12173</v>
      </c>
      <c r="P885" s="155" t="s">
        <v>11579</v>
      </c>
      <c r="Q885" t="s">
        <v>12093</v>
      </c>
      <c r="R885"/>
    </row>
    <row r="886" spans="2:18">
      <c r="B886" s="144" t="b">
        <v>0</v>
      </c>
      <c r="C886" s="24" t="s">
        <v>12883</v>
      </c>
      <c r="D886" s="24" t="s">
        <v>12090</v>
      </c>
      <c r="E886" s="24" t="s">
        <v>4366</v>
      </c>
      <c r="F886" s="25">
        <v>4</v>
      </c>
      <c r="G886" s="24" t="s">
        <v>11747</v>
      </c>
      <c r="H886" s="24" t="s">
        <v>3956</v>
      </c>
      <c r="I886" s="24" t="s">
        <v>4656</v>
      </c>
      <c r="J886" s="24" t="s">
        <v>11619</v>
      </c>
      <c r="K886" s="24" t="s">
        <v>12091</v>
      </c>
      <c r="L886" s="24" t="s">
        <v>11578</v>
      </c>
      <c r="M886" s="24" t="s">
        <v>11739</v>
      </c>
      <c r="N886" s="155" t="s">
        <v>544</v>
      </c>
      <c r="O886" s="24" t="s">
        <v>12179</v>
      </c>
      <c r="P886" s="155" t="s">
        <v>11579</v>
      </c>
      <c r="Q886" t="s">
        <v>12093</v>
      </c>
      <c r="R886"/>
    </row>
    <row r="887" spans="2:18">
      <c r="B887" s="144" t="b">
        <v>0</v>
      </c>
      <c r="C887" s="24" t="s">
        <v>12884</v>
      </c>
      <c r="D887" s="24" t="s">
        <v>12090</v>
      </c>
      <c r="E887" s="24" t="s">
        <v>4210</v>
      </c>
      <c r="F887" s="25">
        <v>4</v>
      </c>
      <c r="G887" s="24" t="s">
        <v>11738</v>
      </c>
      <c r="H887" s="24" t="s">
        <v>3956</v>
      </c>
      <c r="I887" s="24" t="s">
        <v>4656</v>
      </c>
      <c r="J887" s="24" t="s">
        <v>11619</v>
      </c>
      <c r="K887" s="24" t="s">
        <v>12091</v>
      </c>
      <c r="L887" s="24" t="s">
        <v>12189</v>
      </c>
      <c r="M887" s="24" t="s">
        <v>11739</v>
      </c>
      <c r="N887" s="155" t="s">
        <v>544</v>
      </c>
      <c r="O887" s="24" t="s">
        <v>12190</v>
      </c>
      <c r="P887" s="155" t="s">
        <v>11466</v>
      </c>
      <c r="Q887" t="s">
        <v>12093</v>
      </c>
      <c r="R887"/>
    </row>
    <row r="888" spans="2:18">
      <c r="B888" s="144" t="b">
        <v>0</v>
      </c>
      <c r="C888" s="24" t="s">
        <v>12885</v>
      </c>
      <c r="D888" s="24" t="s">
        <v>12090</v>
      </c>
      <c r="E888" s="24" t="s">
        <v>4366</v>
      </c>
      <c r="F888" s="25">
        <v>4</v>
      </c>
      <c r="G888" s="24" t="s">
        <v>11738</v>
      </c>
      <c r="H888" s="24" t="s">
        <v>3956</v>
      </c>
      <c r="I888" s="24" t="s">
        <v>4656</v>
      </c>
      <c r="J888" s="24" t="s">
        <v>11619</v>
      </c>
      <c r="K888" s="24" t="s">
        <v>12091</v>
      </c>
      <c r="L888" s="24" t="s">
        <v>12189</v>
      </c>
      <c r="M888" s="24" t="s">
        <v>11739</v>
      </c>
      <c r="N888" s="155" t="s">
        <v>544</v>
      </c>
      <c r="O888" s="24" t="s">
        <v>12196</v>
      </c>
      <c r="P888" s="155" t="s">
        <v>11466</v>
      </c>
      <c r="Q888" t="s">
        <v>12093</v>
      </c>
      <c r="R888"/>
    </row>
    <row r="889" spans="2:18">
      <c r="B889" s="144" t="b">
        <v>0</v>
      </c>
      <c r="C889" s="24" t="s">
        <v>12886</v>
      </c>
      <c r="D889" s="24" t="s">
        <v>12090</v>
      </c>
      <c r="E889" s="24" t="s">
        <v>4210</v>
      </c>
      <c r="F889" s="25">
        <v>4</v>
      </c>
      <c r="G889" s="24" t="s">
        <v>11747</v>
      </c>
      <c r="H889" s="24" t="s">
        <v>3956</v>
      </c>
      <c r="I889" s="24" t="s">
        <v>4656</v>
      </c>
      <c r="J889" s="24" t="s">
        <v>11619</v>
      </c>
      <c r="K889" s="24" t="s">
        <v>12091</v>
      </c>
      <c r="L889" s="24" t="s">
        <v>12189</v>
      </c>
      <c r="M889" s="24" t="s">
        <v>11739</v>
      </c>
      <c r="N889" s="155" t="s">
        <v>544</v>
      </c>
      <c r="O889" s="24" t="s">
        <v>12206</v>
      </c>
      <c r="P889" s="155" t="s">
        <v>11466</v>
      </c>
      <c r="Q889" t="s">
        <v>12093</v>
      </c>
      <c r="R889"/>
    </row>
    <row r="890" spans="2:18">
      <c r="B890" s="144" t="b">
        <v>0</v>
      </c>
      <c r="C890" s="24" t="s">
        <v>12887</v>
      </c>
      <c r="D890" s="24" t="s">
        <v>12090</v>
      </c>
      <c r="E890" s="24" t="s">
        <v>4366</v>
      </c>
      <c r="F890" s="25">
        <v>4</v>
      </c>
      <c r="G890" s="24" t="s">
        <v>11747</v>
      </c>
      <c r="H890" s="24" t="s">
        <v>3956</v>
      </c>
      <c r="I890" s="24" t="s">
        <v>4656</v>
      </c>
      <c r="J890" s="24" t="s">
        <v>11619</v>
      </c>
      <c r="K890" s="24" t="s">
        <v>12091</v>
      </c>
      <c r="L890" s="24" t="s">
        <v>12189</v>
      </c>
      <c r="M890" s="24" t="s">
        <v>11739</v>
      </c>
      <c r="N890" s="155" t="s">
        <v>544</v>
      </c>
      <c r="O890" s="24" t="s">
        <v>12212</v>
      </c>
      <c r="P890" s="155" t="s">
        <v>11466</v>
      </c>
      <c r="Q890" t="s">
        <v>12093</v>
      </c>
      <c r="R890"/>
    </row>
    <row r="891" spans="2:18">
      <c r="B891" s="144" t="b">
        <v>0</v>
      </c>
      <c r="C891" s="24" t="s">
        <v>12888</v>
      </c>
      <c r="D891" s="24" t="s">
        <v>12090</v>
      </c>
      <c r="E891" s="24" t="s">
        <v>4210</v>
      </c>
      <c r="F891" s="25">
        <v>4</v>
      </c>
      <c r="G891" s="24" t="s">
        <v>11738</v>
      </c>
      <c r="H891" s="24" t="s">
        <v>3956</v>
      </c>
      <c r="I891" s="24" t="s">
        <v>4656</v>
      </c>
      <c r="J891" s="24" t="s">
        <v>11619</v>
      </c>
      <c r="K891" s="24" t="s">
        <v>12091</v>
      </c>
      <c r="L891" s="24" t="s">
        <v>12222</v>
      </c>
      <c r="M891" s="24" t="s">
        <v>11739</v>
      </c>
      <c r="N891" s="155" t="s">
        <v>544</v>
      </c>
      <c r="O891" s="24" t="s">
        <v>12223</v>
      </c>
      <c r="P891" s="155" t="s">
        <v>11466</v>
      </c>
      <c r="Q891" t="s">
        <v>12093</v>
      </c>
      <c r="R891"/>
    </row>
    <row r="892" spans="2:18">
      <c r="B892" s="144" t="b">
        <v>0</v>
      </c>
      <c r="C892" s="24" t="s">
        <v>12889</v>
      </c>
      <c r="D892" s="24" t="s">
        <v>12090</v>
      </c>
      <c r="E892" s="24" t="s">
        <v>4366</v>
      </c>
      <c r="F892" s="25">
        <v>4</v>
      </c>
      <c r="G892" s="24" t="s">
        <v>11738</v>
      </c>
      <c r="H892" s="24" t="s">
        <v>3956</v>
      </c>
      <c r="I892" s="24" t="s">
        <v>4656</v>
      </c>
      <c r="J892" s="24" t="s">
        <v>11619</v>
      </c>
      <c r="K892" s="24" t="s">
        <v>12091</v>
      </c>
      <c r="L892" s="24" t="s">
        <v>12222</v>
      </c>
      <c r="M892" s="24" t="s">
        <v>11739</v>
      </c>
      <c r="N892" s="155" t="s">
        <v>544</v>
      </c>
      <c r="O892" s="24" t="s">
        <v>12229</v>
      </c>
      <c r="P892" s="155" t="s">
        <v>11466</v>
      </c>
      <c r="Q892" t="s">
        <v>12093</v>
      </c>
      <c r="R892"/>
    </row>
    <row r="893" spans="2:18">
      <c r="B893" s="144" t="b">
        <v>0</v>
      </c>
      <c r="C893" s="24" t="s">
        <v>12890</v>
      </c>
      <c r="D893" s="24" t="s">
        <v>12090</v>
      </c>
      <c r="E893" s="24" t="s">
        <v>4210</v>
      </c>
      <c r="F893" s="25">
        <v>4</v>
      </c>
      <c r="G893" s="24" t="s">
        <v>11747</v>
      </c>
      <c r="H893" s="24" t="s">
        <v>3956</v>
      </c>
      <c r="I893" s="24" t="s">
        <v>4656</v>
      </c>
      <c r="J893" s="24" t="s">
        <v>11619</v>
      </c>
      <c r="K893" s="24" t="s">
        <v>12091</v>
      </c>
      <c r="L893" s="24" t="s">
        <v>12222</v>
      </c>
      <c r="M893" s="24" t="s">
        <v>11739</v>
      </c>
      <c r="N893" s="155" t="s">
        <v>544</v>
      </c>
      <c r="O893" s="24" t="s">
        <v>12239</v>
      </c>
      <c r="P893" s="155" t="s">
        <v>11466</v>
      </c>
      <c r="Q893" t="s">
        <v>12093</v>
      </c>
      <c r="R893"/>
    </row>
    <row r="894" spans="2:18">
      <c r="B894" s="144" t="b">
        <v>0</v>
      </c>
      <c r="C894" s="24" t="s">
        <v>12891</v>
      </c>
      <c r="D894" s="24" t="s">
        <v>12090</v>
      </c>
      <c r="E894" s="24" t="s">
        <v>4366</v>
      </c>
      <c r="F894" s="25">
        <v>4</v>
      </c>
      <c r="G894" s="24" t="s">
        <v>11747</v>
      </c>
      <c r="H894" s="24" t="s">
        <v>3956</v>
      </c>
      <c r="I894" s="24" t="s">
        <v>4656</v>
      </c>
      <c r="J894" s="24" t="s">
        <v>11619</v>
      </c>
      <c r="K894" s="24" t="s">
        <v>12091</v>
      </c>
      <c r="L894" s="24" t="s">
        <v>12222</v>
      </c>
      <c r="M894" s="24" t="s">
        <v>11739</v>
      </c>
      <c r="N894" s="155" t="s">
        <v>544</v>
      </c>
      <c r="O894" s="24" t="s">
        <v>12245</v>
      </c>
      <c r="P894" s="155" t="s">
        <v>11466</v>
      </c>
      <c r="Q894" t="s">
        <v>12093</v>
      </c>
      <c r="R894"/>
    </row>
    <row r="895" spans="2:18">
      <c r="B895" s="144" t="b">
        <v>0</v>
      </c>
      <c r="C895" s="24" t="s">
        <v>12892</v>
      </c>
      <c r="D895" s="24" t="s">
        <v>12090</v>
      </c>
      <c r="E895" s="24" t="s">
        <v>4210</v>
      </c>
      <c r="F895" s="25">
        <v>4</v>
      </c>
      <c r="G895" s="24" t="s">
        <v>11738</v>
      </c>
      <c r="H895" s="24" t="s">
        <v>3956</v>
      </c>
      <c r="I895" s="24" t="s">
        <v>4656</v>
      </c>
      <c r="J895" s="24" t="s">
        <v>11619</v>
      </c>
      <c r="K895" s="24" t="s">
        <v>12091</v>
      </c>
      <c r="L895" s="24" t="s">
        <v>11742</v>
      </c>
      <c r="M895" s="24" t="s">
        <v>11739</v>
      </c>
      <c r="N895" s="155" t="s">
        <v>544</v>
      </c>
      <c r="O895" s="24" t="s">
        <v>12255</v>
      </c>
      <c r="P895" s="155" t="s">
        <v>11751</v>
      </c>
      <c r="Q895" t="s">
        <v>12093</v>
      </c>
      <c r="R895"/>
    </row>
    <row r="896" spans="2:18">
      <c r="B896" s="144" t="b">
        <v>0</v>
      </c>
      <c r="C896" s="24" t="s">
        <v>12893</v>
      </c>
      <c r="D896" s="24" t="s">
        <v>12090</v>
      </c>
      <c r="E896" s="24" t="s">
        <v>4366</v>
      </c>
      <c r="F896" s="25">
        <v>4</v>
      </c>
      <c r="G896" s="24" t="s">
        <v>11738</v>
      </c>
      <c r="H896" s="24" t="s">
        <v>3956</v>
      </c>
      <c r="I896" s="24" t="s">
        <v>4656</v>
      </c>
      <c r="J896" s="24" t="s">
        <v>11619</v>
      </c>
      <c r="K896" s="24" t="s">
        <v>12091</v>
      </c>
      <c r="L896" s="24" t="s">
        <v>11742</v>
      </c>
      <c r="M896" s="24" t="s">
        <v>11739</v>
      </c>
      <c r="N896" s="155" t="s">
        <v>544</v>
      </c>
      <c r="O896" s="24" t="s">
        <v>12261</v>
      </c>
      <c r="P896" s="155" t="s">
        <v>11751</v>
      </c>
      <c r="Q896" t="s">
        <v>12093</v>
      </c>
      <c r="R896"/>
    </row>
    <row r="897" spans="2:18">
      <c r="B897" s="144" t="b">
        <v>0</v>
      </c>
      <c r="C897" s="24" t="s">
        <v>12894</v>
      </c>
      <c r="D897" s="24" t="s">
        <v>12090</v>
      </c>
      <c r="E897" s="24" t="s">
        <v>4210</v>
      </c>
      <c r="F897" s="25">
        <v>4</v>
      </c>
      <c r="G897" s="24" t="s">
        <v>11747</v>
      </c>
      <c r="H897" s="24" t="s">
        <v>3956</v>
      </c>
      <c r="I897" s="24" t="s">
        <v>4656</v>
      </c>
      <c r="J897" s="24" t="s">
        <v>11619</v>
      </c>
      <c r="K897" s="24" t="s">
        <v>12091</v>
      </c>
      <c r="L897" s="24" t="s">
        <v>11742</v>
      </c>
      <c r="M897" s="24" t="s">
        <v>11739</v>
      </c>
      <c r="N897" s="155" t="s">
        <v>544</v>
      </c>
      <c r="O897" s="24" t="s">
        <v>12271</v>
      </c>
      <c r="P897" s="155" t="s">
        <v>11751</v>
      </c>
      <c r="Q897" t="s">
        <v>12093</v>
      </c>
      <c r="R897"/>
    </row>
    <row r="898" spans="2:18">
      <c r="B898" s="144" t="b">
        <v>0</v>
      </c>
      <c r="C898" s="24" t="s">
        <v>12895</v>
      </c>
      <c r="D898" s="24" t="s">
        <v>12090</v>
      </c>
      <c r="E898" s="24" t="s">
        <v>4366</v>
      </c>
      <c r="F898" s="25">
        <v>4</v>
      </c>
      <c r="G898" s="24" t="s">
        <v>11747</v>
      </c>
      <c r="H898" s="24" t="s">
        <v>3956</v>
      </c>
      <c r="I898" s="24" t="s">
        <v>4656</v>
      </c>
      <c r="J898" s="24" t="s">
        <v>11619</v>
      </c>
      <c r="K898" s="24" t="s">
        <v>12091</v>
      </c>
      <c r="L898" s="24" t="s">
        <v>11742</v>
      </c>
      <c r="M898" s="24" t="s">
        <v>11739</v>
      </c>
      <c r="N898" s="155" t="s">
        <v>544</v>
      </c>
      <c r="O898" s="24" t="s">
        <v>12277</v>
      </c>
      <c r="P898" s="155" t="s">
        <v>11751</v>
      </c>
      <c r="Q898" t="s">
        <v>12093</v>
      </c>
      <c r="R898"/>
    </row>
    <row r="899" spans="2:18">
      <c r="B899" s="144" t="b">
        <v>0</v>
      </c>
      <c r="C899" s="24" t="s">
        <v>12896</v>
      </c>
      <c r="D899" s="24" t="s">
        <v>12090</v>
      </c>
      <c r="E899" s="24" t="s">
        <v>4210</v>
      </c>
      <c r="F899" s="25">
        <v>4</v>
      </c>
      <c r="G899" s="24" t="s">
        <v>11738</v>
      </c>
      <c r="H899" s="24" t="s">
        <v>3956</v>
      </c>
      <c r="I899" s="24" t="s">
        <v>4656</v>
      </c>
      <c r="J899" s="24" t="s">
        <v>11619</v>
      </c>
      <c r="K899" s="24" t="s">
        <v>12091</v>
      </c>
      <c r="L899" s="24" t="s">
        <v>549</v>
      </c>
      <c r="M899" s="24" t="s">
        <v>11739</v>
      </c>
      <c r="N899" s="155" t="s">
        <v>544</v>
      </c>
      <c r="O899" s="24" t="s">
        <v>12287</v>
      </c>
      <c r="P899" s="155" t="s">
        <v>552</v>
      </c>
      <c r="Q899" t="s">
        <v>12093</v>
      </c>
      <c r="R899"/>
    </row>
    <row r="900" spans="2:18">
      <c r="B900" s="144" t="b">
        <v>0</v>
      </c>
      <c r="C900" s="24" t="s">
        <v>12897</v>
      </c>
      <c r="D900" s="24" t="s">
        <v>12090</v>
      </c>
      <c r="E900" s="24" t="s">
        <v>4366</v>
      </c>
      <c r="F900" s="25">
        <v>4</v>
      </c>
      <c r="G900" s="24" t="s">
        <v>11738</v>
      </c>
      <c r="H900" s="24" t="s">
        <v>3956</v>
      </c>
      <c r="I900" s="24" t="s">
        <v>4656</v>
      </c>
      <c r="J900" s="24" t="s">
        <v>11619</v>
      </c>
      <c r="K900" s="24" t="s">
        <v>12091</v>
      </c>
      <c r="L900" s="24" t="s">
        <v>549</v>
      </c>
      <c r="M900" s="24" t="s">
        <v>11739</v>
      </c>
      <c r="N900" s="155" t="s">
        <v>544</v>
      </c>
      <c r="O900" s="24" t="s">
        <v>12293</v>
      </c>
      <c r="P900" s="155" t="s">
        <v>552</v>
      </c>
      <c r="Q900" t="s">
        <v>12093</v>
      </c>
      <c r="R900"/>
    </row>
    <row r="901" spans="2:18">
      <c r="B901" s="144" t="b">
        <v>0</v>
      </c>
      <c r="C901" s="24" t="s">
        <v>12898</v>
      </c>
      <c r="D901" s="24" t="s">
        <v>12090</v>
      </c>
      <c r="E901" s="24" t="s">
        <v>4210</v>
      </c>
      <c r="F901" s="25">
        <v>4</v>
      </c>
      <c r="G901" s="24" t="s">
        <v>11747</v>
      </c>
      <c r="H901" s="24" t="s">
        <v>3956</v>
      </c>
      <c r="I901" s="24" t="s">
        <v>4656</v>
      </c>
      <c r="J901" s="24" t="s">
        <v>11619</v>
      </c>
      <c r="K901" s="24" t="s">
        <v>12091</v>
      </c>
      <c r="L901" s="24" t="s">
        <v>549</v>
      </c>
      <c r="M901" s="24" t="s">
        <v>11739</v>
      </c>
      <c r="N901" s="155" t="s">
        <v>544</v>
      </c>
      <c r="O901" s="24" t="s">
        <v>12303</v>
      </c>
      <c r="P901" s="155" t="s">
        <v>552</v>
      </c>
      <c r="Q901" t="s">
        <v>12093</v>
      </c>
      <c r="R901"/>
    </row>
    <row r="902" spans="2:18">
      <c r="B902" s="144" t="b">
        <v>0</v>
      </c>
      <c r="C902" s="24" t="s">
        <v>12899</v>
      </c>
      <c r="D902" s="24" t="s">
        <v>12090</v>
      </c>
      <c r="E902" s="24" t="s">
        <v>4366</v>
      </c>
      <c r="F902" s="25">
        <v>4</v>
      </c>
      <c r="G902" s="24" t="s">
        <v>11747</v>
      </c>
      <c r="H902" s="24" t="s">
        <v>3956</v>
      </c>
      <c r="I902" s="24" t="s">
        <v>4656</v>
      </c>
      <c r="J902" s="24" t="s">
        <v>11619</v>
      </c>
      <c r="K902" s="24" t="s">
        <v>12091</v>
      </c>
      <c r="L902" s="24" t="s">
        <v>549</v>
      </c>
      <c r="M902" s="24" t="s">
        <v>11739</v>
      </c>
      <c r="N902" s="155" t="s">
        <v>544</v>
      </c>
      <c r="O902" s="24" t="s">
        <v>12309</v>
      </c>
      <c r="P902" s="155" t="s">
        <v>552</v>
      </c>
      <c r="Q902" t="s">
        <v>12093</v>
      </c>
      <c r="R902"/>
    </row>
    <row r="903" spans="2:18">
      <c r="B903" s="144" t="b">
        <v>0</v>
      </c>
      <c r="C903" s="24" t="s">
        <v>12900</v>
      </c>
      <c r="D903" s="24" t="s">
        <v>12090</v>
      </c>
      <c r="E903" s="24" t="s">
        <v>4210</v>
      </c>
      <c r="F903" s="25">
        <v>4</v>
      </c>
      <c r="G903" s="24" t="s">
        <v>11738</v>
      </c>
      <c r="H903" s="24" t="s">
        <v>3956</v>
      </c>
      <c r="I903" s="24" t="s">
        <v>4656</v>
      </c>
      <c r="J903" s="24" t="s">
        <v>11524</v>
      </c>
      <c r="K903" s="24" t="s">
        <v>12091</v>
      </c>
      <c r="L903" s="24" t="s">
        <v>11536</v>
      </c>
      <c r="M903" s="24" t="s">
        <v>11739</v>
      </c>
      <c r="N903" s="24">
        <v>96698980</v>
      </c>
      <c r="O903" s="24" t="s">
        <v>12319</v>
      </c>
      <c r="P903" s="155" t="s">
        <v>539</v>
      </c>
      <c r="Q903" t="s">
        <v>12093</v>
      </c>
      <c r="R903"/>
    </row>
    <row r="904" spans="2:18">
      <c r="B904" s="144" t="b">
        <v>0</v>
      </c>
      <c r="C904" s="24" t="s">
        <v>12901</v>
      </c>
      <c r="D904" s="24" t="s">
        <v>12090</v>
      </c>
      <c r="E904" s="24" t="s">
        <v>4366</v>
      </c>
      <c r="F904" s="25">
        <v>4</v>
      </c>
      <c r="G904" s="24" t="s">
        <v>11738</v>
      </c>
      <c r="H904" s="24" t="s">
        <v>3956</v>
      </c>
      <c r="I904" s="24" t="s">
        <v>4656</v>
      </c>
      <c r="J904" s="24" t="s">
        <v>11524</v>
      </c>
      <c r="K904" s="24" t="s">
        <v>12091</v>
      </c>
      <c r="L904" s="24" t="s">
        <v>11536</v>
      </c>
      <c r="M904" s="24" t="s">
        <v>11739</v>
      </c>
      <c r="N904" s="25">
        <v>96698980</v>
      </c>
      <c r="O904" s="24" t="s">
        <v>12325</v>
      </c>
      <c r="P904" s="155" t="s">
        <v>539</v>
      </c>
      <c r="Q904" t="s">
        <v>12093</v>
      </c>
      <c r="R904"/>
    </row>
    <row r="905" spans="2:18">
      <c r="B905" s="144" t="b">
        <v>0</v>
      </c>
      <c r="C905" s="24" t="s">
        <v>12902</v>
      </c>
      <c r="D905" s="24" t="s">
        <v>12090</v>
      </c>
      <c r="E905" s="24" t="s">
        <v>4210</v>
      </c>
      <c r="F905" s="25">
        <v>4</v>
      </c>
      <c r="G905" s="24" t="s">
        <v>11747</v>
      </c>
      <c r="H905" s="24" t="s">
        <v>3956</v>
      </c>
      <c r="I905" s="24" t="s">
        <v>4656</v>
      </c>
      <c r="J905" s="24" t="s">
        <v>11524</v>
      </c>
      <c r="K905" s="24" t="s">
        <v>12091</v>
      </c>
      <c r="L905" s="24" t="s">
        <v>11536</v>
      </c>
      <c r="M905" s="24" t="s">
        <v>11739</v>
      </c>
      <c r="N905" s="24">
        <v>96698974</v>
      </c>
      <c r="O905" s="24" t="s">
        <v>12335</v>
      </c>
      <c r="P905" s="155" t="s">
        <v>539</v>
      </c>
      <c r="Q905" t="s">
        <v>12093</v>
      </c>
      <c r="R905"/>
    </row>
    <row r="906" spans="2:18">
      <c r="B906" s="144" t="b">
        <v>0</v>
      </c>
      <c r="C906" s="24" t="s">
        <v>12903</v>
      </c>
      <c r="D906" s="24" t="s">
        <v>12090</v>
      </c>
      <c r="E906" s="24" t="s">
        <v>4366</v>
      </c>
      <c r="F906" s="25">
        <v>4</v>
      </c>
      <c r="G906" s="24" t="s">
        <v>11747</v>
      </c>
      <c r="H906" s="24" t="s">
        <v>3956</v>
      </c>
      <c r="I906" s="24" t="s">
        <v>4656</v>
      </c>
      <c r="J906" s="24" t="s">
        <v>11524</v>
      </c>
      <c r="K906" s="24" t="s">
        <v>12091</v>
      </c>
      <c r="L906" s="24" t="s">
        <v>11536</v>
      </c>
      <c r="M906" s="24" t="s">
        <v>11739</v>
      </c>
      <c r="N906" s="25">
        <v>96698974</v>
      </c>
      <c r="O906" s="24" t="s">
        <v>12341</v>
      </c>
      <c r="P906" s="155" t="s">
        <v>539</v>
      </c>
      <c r="Q906" t="s">
        <v>12093</v>
      </c>
      <c r="R906"/>
    </row>
    <row r="907" spans="2:18">
      <c r="B907" s="144" t="b">
        <v>0</v>
      </c>
      <c r="C907" s="24" t="s">
        <v>12904</v>
      </c>
      <c r="D907" s="24" t="s">
        <v>12090</v>
      </c>
      <c r="E907" s="24" t="s">
        <v>4210</v>
      </c>
      <c r="F907" s="25">
        <v>4</v>
      </c>
      <c r="G907" s="24" t="s">
        <v>11738</v>
      </c>
      <c r="H907" s="24" t="s">
        <v>3956</v>
      </c>
      <c r="I907" s="24" t="s">
        <v>4656</v>
      </c>
      <c r="J907" s="24" t="s">
        <v>11524</v>
      </c>
      <c r="K907" s="24" t="s">
        <v>12091</v>
      </c>
      <c r="L907" s="24" t="s">
        <v>12124</v>
      </c>
      <c r="M907" s="24" t="s">
        <v>11739</v>
      </c>
      <c r="N907" s="155" t="s">
        <v>544</v>
      </c>
      <c r="O907" s="24" t="s">
        <v>12351</v>
      </c>
      <c r="P907" s="155" t="s">
        <v>11751</v>
      </c>
      <c r="Q907" t="s">
        <v>12093</v>
      </c>
      <c r="R907"/>
    </row>
    <row r="908" spans="2:18">
      <c r="B908" s="144" t="b">
        <v>0</v>
      </c>
      <c r="C908" s="24" t="s">
        <v>12905</v>
      </c>
      <c r="D908" s="24" t="s">
        <v>12090</v>
      </c>
      <c r="E908" s="24" t="s">
        <v>4366</v>
      </c>
      <c r="F908" s="25">
        <v>4</v>
      </c>
      <c r="G908" s="24" t="s">
        <v>11738</v>
      </c>
      <c r="H908" s="24" t="s">
        <v>3956</v>
      </c>
      <c r="I908" s="24" t="s">
        <v>4656</v>
      </c>
      <c r="J908" s="24" t="s">
        <v>11524</v>
      </c>
      <c r="K908" s="24" t="s">
        <v>12091</v>
      </c>
      <c r="L908" s="24" t="s">
        <v>12124</v>
      </c>
      <c r="M908" s="24" t="s">
        <v>11739</v>
      </c>
      <c r="N908" s="155" t="s">
        <v>544</v>
      </c>
      <c r="O908" s="24" t="s">
        <v>12357</v>
      </c>
      <c r="P908" s="155" t="s">
        <v>11751</v>
      </c>
      <c r="Q908" t="s">
        <v>12093</v>
      </c>
      <c r="R908"/>
    </row>
    <row r="909" spans="2:18">
      <c r="B909" s="144" t="b">
        <v>0</v>
      </c>
      <c r="C909" s="24" t="s">
        <v>12906</v>
      </c>
      <c r="D909" s="24" t="s">
        <v>12090</v>
      </c>
      <c r="E909" s="24" t="s">
        <v>4210</v>
      </c>
      <c r="F909" s="25">
        <v>4</v>
      </c>
      <c r="G909" s="24" t="s">
        <v>11747</v>
      </c>
      <c r="H909" s="24" t="s">
        <v>3956</v>
      </c>
      <c r="I909" s="24" t="s">
        <v>4656</v>
      </c>
      <c r="J909" s="24" t="s">
        <v>11524</v>
      </c>
      <c r="K909" s="24" t="s">
        <v>12091</v>
      </c>
      <c r="L909" s="24" t="s">
        <v>12124</v>
      </c>
      <c r="M909" s="24" t="s">
        <v>11739</v>
      </c>
      <c r="N909" s="155" t="s">
        <v>544</v>
      </c>
      <c r="O909" s="24" t="s">
        <v>12367</v>
      </c>
      <c r="P909" s="155" t="s">
        <v>11751</v>
      </c>
      <c r="Q909" t="s">
        <v>12093</v>
      </c>
      <c r="R909"/>
    </row>
    <row r="910" spans="2:18">
      <c r="B910" s="144" t="b">
        <v>0</v>
      </c>
      <c r="C910" s="24" t="s">
        <v>12907</v>
      </c>
      <c r="D910" s="24" t="s">
        <v>12090</v>
      </c>
      <c r="E910" s="24" t="s">
        <v>4366</v>
      </c>
      <c r="F910" s="25">
        <v>4</v>
      </c>
      <c r="G910" s="24" t="s">
        <v>11747</v>
      </c>
      <c r="H910" s="24" t="s">
        <v>3956</v>
      </c>
      <c r="I910" s="24" t="s">
        <v>4656</v>
      </c>
      <c r="J910" s="24" t="s">
        <v>11524</v>
      </c>
      <c r="K910" s="24" t="s">
        <v>12091</v>
      </c>
      <c r="L910" s="24" t="s">
        <v>12124</v>
      </c>
      <c r="M910" s="24" t="s">
        <v>11739</v>
      </c>
      <c r="N910" s="155" t="s">
        <v>544</v>
      </c>
      <c r="O910" s="24" t="s">
        <v>12373</v>
      </c>
      <c r="P910" s="155" t="s">
        <v>11751</v>
      </c>
      <c r="Q910" t="s">
        <v>12093</v>
      </c>
      <c r="R910"/>
    </row>
    <row r="911" spans="2:18">
      <c r="B911" s="144" t="b">
        <v>0</v>
      </c>
      <c r="C911" s="24" t="s">
        <v>12908</v>
      </c>
      <c r="D911" s="24" t="s">
        <v>12090</v>
      </c>
      <c r="E911" s="24" t="s">
        <v>4210</v>
      </c>
      <c r="F911" s="25">
        <v>4</v>
      </c>
      <c r="G911" s="24" t="s">
        <v>11738</v>
      </c>
      <c r="H911" s="24" t="s">
        <v>3956</v>
      </c>
      <c r="I911" s="24" t="s">
        <v>4656</v>
      </c>
      <c r="J911" s="24" t="s">
        <v>11524</v>
      </c>
      <c r="K911" s="24" t="s">
        <v>12091</v>
      </c>
      <c r="L911" s="24" t="s">
        <v>11578</v>
      </c>
      <c r="M911" s="24" t="s">
        <v>11739</v>
      </c>
      <c r="N911" s="24">
        <v>96698988</v>
      </c>
      <c r="O911" s="24" t="s">
        <v>12383</v>
      </c>
      <c r="P911" s="155" t="s">
        <v>11579</v>
      </c>
      <c r="Q911" t="s">
        <v>12093</v>
      </c>
      <c r="R911"/>
    </row>
    <row r="912" spans="2:18">
      <c r="B912" s="144" t="b">
        <v>0</v>
      </c>
      <c r="C912" s="24" t="s">
        <v>12909</v>
      </c>
      <c r="D912" s="24" t="s">
        <v>12090</v>
      </c>
      <c r="E912" s="24" t="s">
        <v>4366</v>
      </c>
      <c r="F912" s="25">
        <v>4</v>
      </c>
      <c r="G912" s="24" t="s">
        <v>11738</v>
      </c>
      <c r="H912" s="24" t="s">
        <v>3956</v>
      </c>
      <c r="I912" s="24" t="s">
        <v>4656</v>
      </c>
      <c r="J912" s="24" t="s">
        <v>11524</v>
      </c>
      <c r="K912" s="24" t="s">
        <v>12091</v>
      </c>
      <c r="L912" s="24" t="s">
        <v>11578</v>
      </c>
      <c r="M912" s="24" t="s">
        <v>11739</v>
      </c>
      <c r="N912" s="25">
        <v>96698988</v>
      </c>
      <c r="O912" s="24" t="s">
        <v>12389</v>
      </c>
      <c r="P912" s="155" t="s">
        <v>11579</v>
      </c>
      <c r="Q912" t="s">
        <v>12093</v>
      </c>
      <c r="R912"/>
    </row>
    <row r="913" spans="2:18">
      <c r="B913" s="144" t="b">
        <v>0</v>
      </c>
      <c r="C913" s="24" t="s">
        <v>12910</v>
      </c>
      <c r="D913" s="24" t="s">
        <v>12090</v>
      </c>
      <c r="E913" s="24" t="s">
        <v>4210</v>
      </c>
      <c r="F913" s="25">
        <v>4</v>
      </c>
      <c r="G913" s="24" t="s">
        <v>11747</v>
      </c>
      <c r="H913" s="24" t="s">
        <v>3956</v>
      </c>
      <c r="I913" s="24" t="s">
        <v>4656</v>
      </c>
      <c r="J913" s="24" t="s">
        <v>11524</v>
      </c>
      <c r="K913" s="24" t="s">
        <v>12091</v>
      </c>
      <c r="L913" s="24" t="s">
        <v>11578</v>
      </c>
      <c r="M913" s="24" t="s">
        <v>11739</v>
      </c>
      <c r="N913" s="24">
        <v>96698982</v>
      </c>
      <c r="O913" s="24" t="s">
        <v>12399</v>
      </c>
      <c r="P913" s="155" t="s">
        <v>11579</v>
      </c>
      <c r="Q913" t="s">
        <v>12093</v>
      </c>
      <c r="R913"/>
    </row>
    <row r="914" spans="2:18">
      <c r="B914" s="144" t="b">
        <v>0</v>
      </c>
      <c r="C914" s="24" t="s">
        <v>12911</v>
      </c>
      <c r="D914" s="24" t="s">
        <v>12090</v>
      </c>
      <c r="E914" s="24" t="s">
        <v>4366</v>
      </c>
      <c r="F914" s="25">
        <v>4</v>
      </c>
      <c r="G914" s="24" t="s">
        <v>11747</v>
      </c>
      <c r="H914" s="24" t="s">
        <v>3956</v>
      </c>
      <c r="I914" s="24" t="s">
        <v>4656</v>
      </c>
      <c r="J914" s="24" t="s">
        <v>11524</v>
      </c>
      <c r="K914" s="24" t="s">
        <v>12091</v>
      </c>
      <c r="L914" s="24" t="s">
        <v>11578</v>
      </c>
      <c r="M914" s="24" t="s">
        <v>11739</v>
      </c>
      <c r="N914" s="25">
        <v>96698982</v>
      </c>
      <c r="O914" s="24" t="s">
        <v>12405</v>
      </c>
      <c r="P914" s="155" t="s">
        <v>11579</v>
      </c>
      <c r="Q914" t="s">
        <v>12093</v>
      </c>
      <c r="R914"/>
    </row>
    <row r="915" spans="2:18">
      <c r="B915" s="144" t="b">
        <v>0</v>
      </c>
      <c r="C915" s="24" t="s">
        <v>12912</v>
      </c>
      <c r="D915" s="24" t="s">
        <v>12090</v>
      </c>
      <c r="E915" s="24" t="s">
        <v>4210</v>
      </c>
      <c r="F915" s="25">
        <v>4</v>
      </c>
      <c r="G915" s="24" t="s">
        <v>11738</v>
      </c>
      <c r="H915" s="24" t="s">
        <v>3956</v>
      </c>
      <c r="I915" s="24" t="s">
        <v>4656</v>
      </c>
      <c r="J915" s="24" t="s">
        <v>11524</v>
      </c>
      <c r="K915" s="24" t="s">
        <v>12091</v>
      </c>
      <c r="L915" s="24" t="s">
        <v>12189</v>
      </c>
      <c r="M915" s="24" t="s">
        <v>11739</v>
      </c>
      <c r="N915" s="155" t="s">
        <v>544</v>
      </c>
      <c r="O915" s="24" t="s">
        <v>12415</v>
      </c>
      <c r="P915" s="155" t="s">
        <v>11466</v>
      </c>
      <c r="Q915" t="s">
        <v>12093</v>
      </c>
      <c r="R915"/>
    </row>
    <row r="916" spans="2:18">
      <c r="B916" s="144" t="b">
        <v>0</v>
      </c>
      <c r="C916" s="24" t="s">
        <v>12913</v>
      </c>
      <c r="D916" s="24" t="s">
        <v>12090</v>
      </c>
      <c r="E916" s="24" t="s">
        <v>4366</v>
      </c>
      <c r="F916" s="25">
        <v>4</v>
      </c>
      <c r="G916" s="24" t="s">
        <v>11738</v>
      </c>
      <c r="H916" s="24" t="s">
        <v>3956</v>
      </c>
      <c r="I916" s="24" t="s">
        <v>4656</v>
      </c>
      <c r="J916" s="24" t="s">
        <v>11524</v>
      </c>
      <c r="K916" s="24" t="s">
        <v>12091</v>
      </c>
      <c r="L916" s="24" t="s">
        <v>12189</v>
      </c>
      <c r="M916" s="24" t="s">
        <v>11739</v>
      </c>
      <c r="N916" s="155" t="s">
        <v>544</v>
      </c>
      <c r="O916" s="24" t="s">
        <v>12421</v>
      </c>
      <c r="P916" s="155" t="s">
        <v>11466</v>
      </c>
      <c r="Q916" t="s">
        <v>12093</v>
      </c>
      <c r="R916"/>
    </row>
    <row r="917" spans="2:18">
      <c r="B917" s="144" t="b">
        <v>0</v>
      </c>
      <c r="C917" s="24" t="s">
        <v>12914</v>
      </c>
      <c r="D917" s="24" t="s">
        <v>12090</v>
      </c>
      <c r="E917" s="24" t="s">
        <v>4210</v>
      </c>
      <c r="F917" s="25">
        <v>4</v>
      </c>
      <c r="G917" s="24" t="s">
        <v>11747</v>
      </c>
      <c r="H917" s="24" t="s">
        <v>3956</v>
      </c>
      <c r="I917" s="24" t="s">
        <v>4656</v>
      </c>
      <c r="J917" s="24" t="s">
        <v>11524</v>
      </c>
      <c r="K917" s="24" t="s">
        <v>12091</v>
      </c>
      <c r="L917" s="24" t="s">
        <v>12189</v>
      </c>
      <c r="M917" s="24" t="s">
        <v>11739</v>
      </c>
      <c r="N917" s="155" t="s">
        <v>544</v>
      </c>
      <c r="O917" s="24" t="s">
        <v>12431</v>
      </c>
      <c r="P917" s="155" t="s">
        <v>11466</v>
      </c>
      <c r="Q917" t="s">
        <v>12093</v>
      </c>
      <c r="R917"/>
    </row>
    <row r="918" spans="2:18">
      <c r="B918" s="144" t="b">
        <v>0</v>
      </c>
      <c r="C918" s="24" t="s">
        <v>12915</v>
      </c>
      <c r="D918" s="24" t="s">
        <v>12090</v>
      </c>
      <c r="E918" s="24" t="s">
        <v>4366</v>
      </c>
      <c r="F918" s="25">
        <v>4</v>
      </c>
      <c r="G918" s="24" t="s">
        <v>11747</v>
      </c>
      <c r="H918" s="24" t="s">
        <v>3956</v>
      </c>
      <c r="I918" s="24" t="s">
        <v>4656</v>
      </c>
      <c r="J918" s="24" t="s">
        <v>11524</v>
      </c>
      <c r="K918" s="24" t="s">
        <v>12091</v>
      </c>
      <c r="L918" s="24" t="s">
        <v>12189</v>
      </c>
      <c r="M918" s="24" t="s">
        <v>11739</v>
      </c>
      <c r="N918" s="155" t="s">
        <v>544</v>
      </c>
      <c r="O918" s="24" t="s">
        <v>12437</v>
      </c>
      <c r="P918" s="155" t="s">
        <v>11466</v>
      </c>
      <c r="Q918" t="s">
        <v>12093</v>
      </c>
      <c r="R918"/>
    </row>
    <row r="919" spans="2:18">
      <c r="B919" s="144" t="b">
        <v>0</v>
      </c>
      <c r="C919" s="24" t="s">
        <v>12916</v>
      </c>
      <c r="D919" s="24" t="s">
        <v>12090</v>
      </c>
      <c r="E919" s="24" t="s">
        <v>4210</v>
      </c>
      <c r="F919" s="25">
        <v>4</v>
      </c>
      <c r="G919" s="24" t="s">
        <v>11738</v>
      </c>
      <c r="H919" s="24" t="s">
        <v>3956</v>
      </c>
      <c r="I919" s="24" t="s">
        <v>4656</v>
      </c>
      <c r="J919" s="24" t="s">
        <v>11524</v>
      </c>
      <c r="K919" s="24" t="s">
        <v>12091</v>
      </c>
      <c r="L919" s="24" t="s">
        <v>12222</v>
      </c>
      <c r="M919" s="24" t="s">
        <v>11739</v>
      </c>
      <c r="N919" s="155" t="s">
        <v>544</v>
      </c>
      <c r="O919" s="24" t="s">
        <v>12447</v>
      </c>
      <c r="P919" s="155" t="s">
        <v>11466</v>
      </c>
      <c r="Q919" t="s">
        <v>12093</v>
      </c>
      <c r="R919"/>
    </row>
    <row r="920" spans="2:18">
      <c r="B920" s="144" t="b">
        <v>0</v>
      </c>
      <c r="C920" s="24" t="s">
        <v>12917</v>
      </c>
      <c r="D920" s="24" t="s">
        <v>12090</v>
      </c>
      <c r="E920" s="24" t="s">
        <v>4366</v>
      </c>
      <c r="F920" s="25">
        <v>4</v>
      </c>
      <c r="G920" s="24" t="s">
        <v>11738</v>
      </c>
      <c r="H920" s="24" t="s">
        <v>3956</v>
      </c>
      <c r="I920" s="24" t="s">
        <v>4656</v>
      </c>
      <c r="J920" s="24" t="s">
        <v>11524</v>
      </c>
      <c r="K920" s="24" t="s">
        <v>12091</v>
      </c>
      <c r="L920" s="24" t="s">
        <v>12222</v>
      </c>
      <c r="M920" s="24" t="s">
        <v>11739</v>
      </c>
      <c r="N920" s="155" t="s">
        <v>544</v>
      </c>
      <c r="O920" s="24" t="s">
        <v>12453</v>
      </c>
      <c r="P920" s="155" t="s">
        <v>11466</v>
      </c>
      <c r="Q920" t="s">
        <v>12093</v>
      </c>
      <c r="R920"/>
    </row>
    <row r="921" spans="2:18">
      <c r="B921" s="144" t="b">
        <v>0</v>
      </c>
      <c r="C921" s="24" t="s">
        <v>12918</v>
      </c>
      <c r="D921" s="24" t="s">
        <v>12090</v>
      </c>
      <c r="E921" s="24" t="s">
        <v>4210</v>
      </c>
      <c r="F921" s="25">
        <v>4</v>
      </c>
      <c r="G921" s="24" t="s">
        <v>11747</v>
      </c>
      <c r="H921" s="24" t="s">
        <v>3956</v>
      </c>
      <c r="I921" s="24" t="s">
        <v>4656</v>
      </c>
      <c r="J921" s="24" t="s">
        <v>11524</v>
      </c>
      <c r="K921" s="24" t="s">
        <v>12091</v>
      </c>
      <c r="L921" s="24" t="s">
        <v>12222</v>
      </c>
      <c r="M921" s="24" t="s">
        <v>11739</v>
      </c>
      <c r="N921" s="155" t="s">
        <v>544</v>
      </c>
      <c r="O921" s="24" t="s">
        <v>12463</v>
      </c>
      <c r="P921" s="155" t="s">
        <v>11466</v>
      </c>
      <c r="Q921" t="s">
        <v>12093</v>
      </c>
      <c r="R921"/>
    </row>
    <row r="922" spans="2:18">
      <c r="B922" s="144" t="b">
        <v>0</v>
      </c>
      <c r="C922" s="24" t="s">
        <v>12919</v>
      </c>
      <c r="D922" s="24" t="s">
        <v>12090</v>
      </c>
      <c r="E922" s="24" t="s">
        <v>4366</v>
      </c>
      <c r="F922" s="25">
        <v>4</v>
      </c>
      <c r="G922" s="24" t="s">
        <v>11747</v>
      </c>
      <c r="H922" s="24" t="s">
        <v>3956</v>
      </c>
      <c r="I922" s="24" t="s">
        <v>4656</v>
      </c>
      <c r="J922" s="24" t="s">
        <v>11524</v>
      </c>
      <c r="K922" s="24" t="s">
        <v>12091</v>
      </c>
      <c r="L922" s="24" t="s">
        <v>12222</v>
      </c>
      <c r="M922" s="24" t="s">
        <v>11739</v>
      </c>
      <c r="N922" s="155" t="s">
        <v>544</v>
      </c>
      <c r="O922" s="24" t="s">
        <v>12469</v>
      </c>
      <c r="P922" s="155" t="s">
        <v>11466</v>
      </c>
      <c r="Q922" t="s">
        <v>12093</v>
      </c>
      <c r="R922"/>
    </row>
    <row r="923" spans="2:18">
      <c r="B923" s="144" t="b">
        <v>0</v>
      </c>
      <c r="C923" s="24" t="s">
        <v>12920</v>
      </c>
      <c r="D923" s="24" t="s">
        <v>12090</v>
      </c>
      <c r="E923" s="24" t="s">
        <v>4210</v>
      </c>
      <c r="F923" s="25">
        <v>4</v>
      </c>
      <c r="G923" s="24" t="s">
        <v>11738</v>
      </c>
      <c r="H923" s="24" t="s">
        <v>3956</v>
      </c>
      <c r="I923" s="24" t="s">
        <v>4656</v>
      </c>
      <c r="J923" s="24" t="s">
        <v>11524</v>
      </c>
      <c r="K923" s="24" t="s">
        <v>12091</v>
      </c>
      <c r="L923" s="24" t="s">
        <v>11742</v>
      </c>
      <c r="M923" s="24" t="s">
        <v>11739</v>
      </c>
      <c r="N923" s="155" t="s">
        <v>544</v>
      </c>
      <c r="O923" s="24" t="s">
        <v>12479</v>
      </c>
      <c r="P923" s="155" t="s">
        <v>11751</v>
      </c>
      <c r="Q923" t="s">
        <v>12093</v>
      </c>
      <c r="R923"/>
    </row>
    <row r="924" spans="2:18">
      <c r="B924" s="144" t="b">
        <v>0</v>
      </c>
      <c r="C924" s="24" t="s">
        <v>12921</v>
      </c>
      <c r="D924" s="24" t="s">
        <v>12090</v>
      </c>
      <c r="E924" s="24" t="s">
        <v>4366</v>
      </c>
      <c r="F924" s="25">
        <v>4</v>
      </c>
      <c r="G924" s="24" t="s">
        <v>11738</v>
      </c>
      <c r="H924" s="24" t="s">
        <v>3956</v>
      </c>
      <c r="I924" s="24" t="s">
        <v>4656</v>
      </c>
      <c r="J924" s="24" t="s">
        <v>11524</v>
      </c>
      <c r="K924" s="24" t="s">
        <v>12091</v>
      </c>
      <c r="L924" s="24" t="s">
        <v>11742</v>
      </c>
      <c r="M924" s="24" t="s">
        <v>11739</v>
      </c>
      <c r="N924" s="155" t="s">
        <v>544</v>
      </c>
      <c r="O924" s="24" t="s">
        <v>12485</v>
      </c>
      <c r="P924" s="155" t="s">
        <v>11751</v>
      </c>
      <c r="Q924" t="s">
        <v>12093</v>
      </c>
      <c r="R924"/>
    </row>
    <row r="925" spans="2:18">
      <c r="B925" s="144" t="b">
        <v>0</v>
      </c>
      <c r="C925" s="24" t="s">
        <v>12922</v>
      </c>
      <c r="D925" s="24" t="s">
        <v>12090</v>
      </c>
      <c r="E925" s="24" t="s">
        <v>4210</v>
      </c>
      <c r="F925" s="25">
        <v>4</v>
      </c>
      <c r="G925" s="24" t="s">
        <v>11747</v>
      </c>
      <c r="H925" s="24" t="s">
        <v>3956</v>
      </c>
      <c r="I925" s="24" t="s">
        <v>4656</v>
      </c>
      <c r="J925" s="24" t="s">
        <v>11524</v>
      </c>
      <c r="K925" s="24" t="s">
        <v>12091</v>
      </c>
      <c r="L925" s="24" t="s">
        <v>11742</v>
      </c>
      <c r="M925" s="24" t="s">
        <v>11739</v>
      </c>
      <c r="N925" s="155" t="s">
        <v>544</v>
      </c>
      <c r="O925" s="24" t="s">
        <v>12495</v>
      </c>
      <c r="P925" s="155" t="s">
        <v>11751</v>
      </c>
      <c r="Q925" t="s">
        <v>12093</v>
      </c>
      <c r="R925"/>
    </row>
    <row r="926" spans="2:18">
      <c r="B926" s="144" t="b">
        <v>0</v>
      </c>
      <c r="C926" s="24" t="s">
        <v>12923</v>
      </c>
      <c r="D926" s="24" t="s">
        <v>12090</v>
      </c>
      <c r="E926" s="24" t="s">
        <v>4366</v>
      </c>
      <c r="F926" s="25">
        <v>4</v>
      </c>
      <c r="G926" s="24" t="s">
        <v>11747</v>
      </c>
      <c r="H926" s="24" t="s">
        <v>3956</v>
      </c>
      <c r="I926" s="24" t="s">
        <v>4656</v>
      </c>
      <c r="J926" s="24" t="s">
        <v>11524</v>
      </c>
      <c r="K926" s="24" t="s">
        <v>12091</v>
      </c>
      <c r="L926" s="24" t="s">
        <v>11742</v>
      </c>
      <c r="M926" s="24" t="s">
        <v>11739</v>
      </c>
      <c r="N926" s="155" t="s">
        <v>544</v>
      </c>
      <c r="O926" s="24" t="s">
        <v>12501</v>
      </c>
      <c r="P926" s="155" t="s">
        <v>11751</v>
      </c>
      <c r="Q926" t="s">
        <v>12093</v>
      </c>
      <c r="R926"/>
    </row>
    <row r="927" spans="2:18">
      <c r="B927" s="144" t="b">
        <v>0</v>
      </c>
      <c r="C927" s="24" t="s">
        <v>12924</v>
      </c>
      <c r="D927" s="24" t="s">
        <v>12090</v>
      </c>
      <c r="E927" s="24" t="s">
        <v>4210</v>
      </c>
      <c r="F927" s="25">
        <v>4</v>
      </c>
      <c r="G927" s="24" t="s">
        <v>11738</v>
      </c>
      <c r="H927" s="24" t="s">
        <v>3956</v>
      </c>
      <c r="I927" s="24" t="s">
        <v>4656</v>
      </c>
      <c r="J927" s="24" t="s">
        <v>11524</v>
      </c>
      <c r="K927" s="24" t="s">
        <v>12091</v>
      </c>
      <c r="L927" s="24" t="s">
        <v>549</v>
      </c>
      <c r="M927" s="24" t="s">
        <v>11739</v>
      </c>
      <c r="N927" s="155" t="s">
        <v>544</v>
      </c>
      <c r="O927" s="24" t="s">
        <v>12511</v>
      </c>
      <c r="P927" s="155" t="s">
        <v>552</v>
      </c>
      <c r="Q927" t="s">
        <v>12093</v>
      </c>
      <c r="R927"/>
    </row>
    <row r="928" spans="2:18">
      <c r="B928" s="144" t="b">
        <v>0</v>
      </c>
      <c r="C928" s="24" t="s">
        <v>12925</v>
      </c>
      <c r="D928" s="24" t="s">
        <v>12090</v>
      </c>
      <c r="E928" s="24" t="s">
        <v>4366</v>
      </c>
      <c r="F928" s="25">
        <v>4</v>
      </c>
      <c r="G928" s="24" t="s">
        <v>11738</v>
      </c>
      <c r="H928" s="24" t="s">
        <v>3956</v>
      </c>
      <c r="I928" s="24" t="s">
        <v>4656</v>
      </c>
      <c r="J928" s="24" t="s">
        <v>11524</v>
      </c>
      <c r="K928" s="24" t="s">
        <v>12091</v>
      </c>
      <c r="L928" s="24" t="s">
        <v>549</v>
      </c>
      <c r="M928" s="24" t="s">
        <v>11739</v>
      </c>
      <c r="N928" s="155" t="s">
        <v>544</v>
      </c>
      <c r="O928" s="24" t="s">
        <v>12517</v>
      </c>
      <c r="P928" s="155" t="s">
        <v>552</v>
      </c>
      <c r="Q928" t="s">
        <v>12093</v>
      </c>
      <c r="R928"/>
    </row>
    <row r="929" spans="1:18">
      <c r="B929" s="144" t="b">
        <v>0</v>
      </c>
      <c r="C929" s="24" t="s">
        <v>12926</v>
      </c>
      <c r="D929" s="24" t="s">
        <v>12090</v>
      </c>
      <c r="E929" s="24" t="s">
        <v>4210</v>
      </c>
      <c r="F929" s="25">
        <v>4</v>
      </c>
      <c r="G929" s="24" t="s">
        <v>11747</v>
      </c>
      <c r="H929" s="24" t="s">
        <v>3956</v>
      </c>
      <c r="I929" s="24" t="s">
        <v>4656</v>
      </c>
      <c r="J929" s="24" t="s">
        <v>11524</v>
      </c>
      <c r="K929" s="24" t="s">
        <v>12091</v>
      </c>
      <c r="L929" s="24" t="s">
        <v>549</v>
      </c>
      <c r="M929" s="24" t="s">
        <v>11739</v>
      </c>
      <c r="N929" s="155" t="s">
        <v>544</v>
      </c>
      <c r="O929" s="24" t="s">
        <v>12527</v>
      </c>
      <c r="P929" s="155" t="s">
        <v>552</v>
      </c>
      <c r="Q929" t="s">
        <v>12093</v>
      </c>
      <c r="R929"/>
    </row>
    <row r="930" spans="1:18">
      <c r="B930" s="144" t="b">
        <v>0</v>
      </c>
      <c r="C930" s="24" t="s">
        <v>12927</v>
      </c>
      <c r="D930" s="24" t="s">
        <v>12090</v>
      </c>
      <c r="E930" s="24" t="s">
        <v>4366</v>
      </c>
      <c r="F930" s="25">
        <v>4</v>
      </c>
      <c r="G930" s="24" t="s">
        <v>11747</v>
      </c>
      <c r="H930" s="24" t="s">
        <v>3956</v>
      </c>
      <c r="I930" s="24" t="s">
        <v>4656</v>
      </c>
      <c r="J930" s="24" t="s">
        <v>11524</v>
      </c>
      <c r="K930" s="24" t="s">
        <v>12091</v>
      </c>
      <c r="L930" s="24" t="s">
        <v>549</v>
      </c>
      <c r="M930" s="24" t="s">
        <v>11739</v>
      </c>
      <c r="N930" s="155" t="s">
        <v>544</v>
      </c>
      <c r="O930" s="24" t="s">
        <v>12533</v>
      </c>
      <c r="P930" s="155" t="s">
        <v>552</v>
      </c>
      <c r="Q930" t="s">
        <v>12093</v>
      </c>
      <c r="R930"/>
    </row>
    <row r="931" spans="1:18">
      <c r="A931" s="44" t="s">
        <v>316</v>
      </c>
      <c r="B931" s="144"/>
      <c r="F931" s="189"/>
      <c r="G931" s="222"/>
      <c r="H931" s="222"/>
      <c r="I931" s="222"/>
      <c r="J931" s="222"/>
      <c r="K931" s="222"/>
      <c r="L931" s="222"/>
      <c r="M931" s="222"/>
      <c r="N931" s="223"/>
      <c r="O931" s="222"/>
      <c r="P931" s="223"/>
    </row>
    <row r="932" spans="1:18">
      <c r="B932" s="144"/>
      <c r="F932" s="189"/>
      <c r="G932" s="188"/>
      <c r="H932" s="188"/>
      <c r="I932" s="188"/>
      <c r="J932" s="188"/>
      <c r="K932" s="188"/>
      <c r="L932" s="188"/>
      <c r="M932" s="188"/>
      <c r="N932" s="172"/>
      <c r="O932" s="188"/>
      <c r="P932" s="172"/>
    </row>
    <row r="933" spans="1:18">
      <c r="B933" s="144"/>
      <c r="F933" s="189"/>
      <c r="G933" s="188"/>
      <c r="H933" s="188"/>
      <c r="I933" s="188"/>
      <c r="J933" s="188"/>
      <c r="K933" s="188"/>
      <c r="L933" s="188"/>
      <c r="M933" s="188"/>
      <c r="N933" s="172"/>
      <c r="O933" s="188"/>
      <c r="P933" s="172"/>
    </row>
    <row r="934" spans="1:18">
      <c r="B934" s="144"/>
      <c r="F934" s="189"/>
      <c r="G934" s="188"/>
      <c r="H934" s="188"/>
      <c r="I934" s="188"/>
      <c r="J934" s="188"/>
      <c r="K934" s="188"/>
      <c r="L934" s="188"/>
      <c r="M934" s="188"/>
      <c r="N934" s="172"/>
      <c r="O934" s="188"/>
      <c r="P934" s="172"/>
    </row>
    <row r="935" spans="1:18">
      <c r="B935" s="144"/>
      <c r="F935" s="189"/>
      <c r="G935" s="188"/>
      <c r="H935" s="188"/>
      <c r="I935" s="188"/>
      <c r="J935" s="188"/>
      <c r="K935" s="188"/>
      <c r="L935" s="188"/>
      <c r="M935" s="188"/>
      <c r="N935" s="172"/>
      <c r="O935" s="188"/>
      <c r="P935" s="172"/>
    </row>
    <row r="936" spans="1:18">
      <c r="B936" s="144"/>
      <c r="F936" s="189"/>
      <c r="G936" s="188"/>
      <c r="H936" s="188"/>
      <c r="I936" s="188"/>
      <c r="J936" s="188"/>
      <c r="K936" s="188"/>
      <c r="L936" s="188"/>
      <c r="M936" s="188"/>
      <c r="N936" s="172"/>
      <c r="O936" s="188"/>
      <c r="P936" s="172"/>
    </row>
    <row r="937" spans="1:18">
      <c r="B937" s="144"/>
      <c r="F937" s="189"/>
      <c r="G937" s="188"/>
      <c r="H937" s="188"/>
      <c r="I937" s="188"/>
      <c r="J937" s="188"/>
      <c r="K937" s="188"/>
      <c r="L937" s="188"/>
      <c r="M937" s="188"/>
      <c r="N937" s="172"/>
      <c r="O937" s="188"/>
      <c r="P937" s="172"/>
    </row>
    <row r="938" spans="1:18">
      <c r="B938" s="144"/>
      <c r="F938" s="189"/>
      <c r="G938" s="188"/>
      <c r="H938" s="188"/>
      <c r="I938" s="188"/>
      <c r="J938" s="188"/>
      <c r="K938" s="188"/>
      <c r="L938" s="188"/>
      <c r="M938" s="188"/>
      <c r="N938" s="172"/>
      <c r="O938" s="188"/>
      <c r="P938" s="172"/>
    </row>
    <row r="939" spans="1:18">
      <c r="B939" s="144"/>
      <c r="F939" s="189"/>
      <c r="G939" s="188"/>
      <c r="H939" s="188"/>
      <c r="I939" s="188"/>
      <c r="J939" s="188"/>
      <c r="K939" s="188"/>
      <c r="L939" s="188"/>
      <c r="M939" s="188"/>
      <c r="N939" s="172"/>
      <c r="O939" s="188"/>
      <c r="P939" s="172"/>
    </row>
    <row r="940" spans="1:18">
      <c r="B940" s="144"/>
      <c r="F940" s="189"/>
      <c r="G940" s="188"/>
      <c r="H940" s="188"/>
      <c r="I940" s="188"/>
      <c r="J940" s="188"/>
      <c r="K940" s="188"/>
      <c r="L940" s="188"/>
      <c r="M940" s="188"/>
      <c r="N940" s="172"/>
      <c r="O940" s="188"/>
      <c r="P940" s="172"/>
    </row>
    <row r="941" spans="1:18">
      <c r="B941" s="144"/>
      <c r="F941" s="189"/>
      <c r="G941" s="188"/>
      <c r="H941" s="188"/>
      <c r="I941" s="188"/>
      <c r="J941" s="188"/>
      <c r="K941" s="188"/>
      <c r="L941" s="188"/>
      <c r="M941" s="188"/>
      <c r="N941" s="172"/>
      <c r="O941" s="188"/>
      <c r="P941" s="172"/>
    </row>
    <row r="942" spans="1:18">
      <c r="B942" s="144"/>
      <c r="F942" s="189"/>
      <c r="G942" s="188"/>
      <c r="H942" s="188"/>
      <c r="I942" s="188"/>
      <c r="J942" s="188"/>
      <c r="K942" s="188"/>
      <c r="L942" s="188"/>
      <c r="M942" s="188"/>
      <c r="N942" s="172"/>
      <c r="O942" s="188"/>
      <c r="P942" s="172"/>
    </row>
    <row r="943" spans="1:18">
      <c r="B943" s="144"/>
      <c r="F943" s="189"/>
      <c r="G943" s="188"/>
      <c r="H943" s="188"/>
      <c r="I943" s="188"/>
      <c r="J943" s="188"/>
      <c r="K943" s="188"/>
      <c r="L943" s="188"/>
      <c r="M943" s="188"/>
      <c r="N943" s="172"/>
      <c r="O943" s="188"/>
      <c r="P943" s="172"/>
    </row>
    <row r="944" spans="1:18">
      <c r="B944" s="144"/>
      <c r="F944" s="189"/>
      <c r="G944" s="188"/>
      <c r="H944" s="188"/>
      <c r="I944" s="188"/>
      <c r="J944" s="188"/>
      <c r="K944" s="188"/>
      <c r="L944" s="188"/>
      <c r="M944" s="188"/>
      <c r="N944" s="172"/>
      <c r="O944" s="188"/>
      <c r="P944" s="172"/>
    </row>
    <row r="945" spans="2:16">
      <c r="B945" s="144"/>
      <c r="F945" s="189"/>
      <c r="G945" s="188"/>
      <c r="H945" s="188"/>
      <c r="I945" s="188"/>
      <c r="J945" s="188"/>
      <c r="K945" s="188"/>
      <c r="L945" s="188"/>
      <c r="M945" s="188"/>
      <c r="N945" s="172"/>
      <c r="O945" s="188"/>
      <c r="P945" s="172"/>
    </row>
    <row r="946" spans="2:16">
      <c r="B946" s="144"/>
      <c r="F946" s="189"/>
      <c r="G946" s="188"/>
      <c r="H946" s="188"/>
      <c r="I946" s="188"/>
      <c r="J946" s="188"/>
      <c r="K946" s="188"/>
      <c r="L946" s="188"/>
      <c r="M946" s="188"/>
      <c r="N946" s="172"/>
      <c r="O946" s="188"/>
      <c r="P946" s="172"/>
    </row>
    <row r="947" spans="2:16">
      <c r="B947" s="144"/>
      <c r="F947" s="189"/>
      <c r="G947" s="188"/>
      <c r="H947" s="188"/>
      <c r="I947" s="188"/>
      <c r="J947" s="188"/>
      <c r="K947" s="188"/>
      <c r="L947" s="188"/>
      <c r="M947" s="188"/>
      <c r="N947" s="172"/>
      <c r="O947" s="188"/>
      <c r="P947" s="172"/>
    </row>
    <row r="948" spans="2:16">
      <c r="B948" s="144"/>
      <c r="F948" s="189"/>
      <c r="G948" s="188"/>
      <c r="H948" s="188"/>
      <c r="I948" s="188"/>
      <c r="J948" s="188"/>
      <c r="K948" s="188"/>
      <c r="L948" s="188"/>
      <c r="M948" s="188"/>
      <c r="N948" s="172"/>
      <c r="O948" s="188"/>
      <c r="P948" s="172"/>
    </row>
    <row r="949" spans="2:16">
      <c r="B949" s="144"/>
      <c r="F949" s="189"/>
      <c r="G949" s="188"/>
      <c r="H949" s="188"/>
      <c r="I949" s="188"/>
      <c r="J949" s="188"/>
      <c r="K949" s="188"/>
      <c r="L949" s="188"/>
      <c r="M949" s="188"/>
      <c r="N949" s="172"/>
      <c r="O949" s="188"/>
      <c r="P949" s="172"/>
    </row>
    <row r="950" spans="2:16">
      <c r="B950" s="144"/>
      <c r="F950" s="189"/>
      <c r="G950" s="188"/>
      <c r="H950" s="188"/>
      <c r="I950" s="188"/>
      <c r="J950" s="188"/>
      <c r="K950" s="188"/>
      <c r="L950" s="188"/>
      <c r="M950" s="188"/>
      <c r="N950" s="172"/>
      <c r="O950" s="188"/>
      <c r="P950" s="172"/>
    </row>
    <row r="951" spans="2:16">
      <c r="B951" s="144"/>
      <c r="F951" s="189"/>
      <c r="G951" s="188"/>
      <c r="H951" s="188"/>
      <c r="I951" s="188"/>
      <c r="J951" s="188"/>
      <c r="K951" s="188"/>
      <c r="L951" s="188"/>
      <c r="M951" s="188"/>
      <c r="N951" s="172"/>
      <c r="O951" s="188"/>
      <c r="P951" s="172"/>
    </row>
    <row r="952" spans="2:16">
      <c r="B952" s="144"/>
      <c r="F952" s="189"/>
      <c r="G952" s="188"/>
      <c r="H952" s="188"/>
      <c r="I952" s="188"/>
      <c r="J952" s="188"/>
      <c r="K952" s="188"/>
      <c r="L952" s="188"/>
      <c r="M952" s="188"/>
      <c r="N952" s="172"/>
      <c r="O952" s="188"/>
      <c r="P952" s="172"/>
    </row>
    <row r="953" spans="2:16">
      <c r="B953" s="144"/>
      <c r="F953" s="189"/>
      <c r="G953" s="188"/>
      <c r="H953" s="188"/>
      <c r="I953" s="188"/>
      <c r="J953" s="188"/>
      <c r="K953" s="188"/>
      <c r="L953" s="188"/>
      <c r="M953" s="188"/>
      <c r="N953" s="172"/>
      <c r="O953" s="188"/>
      <c r="P953" s="172"/>
    </row>
    <row r="954" spans="2:16">
      <c r="B954" s="144"/>
      <c r="F954" s="189"/>
      <c r="G954" s="188"/>
      <c r="H954" s="188"/>
      <c r="I954" s="188"/>
      <c r="J954" s="188"/>
      <c r="K954" s="188"/>
      <c r="L954" s="188"/>
      <c r="M954" s="188"/>
      <c r="N954" s="172"/>
      <c r="O954" s="188"/>
      <c r="P954" s="172"/>
    </row>
    <row r="955" spans="2:16">
      <c r="B955" s="144"/>
      <c r="F955" s="189"/>
      <c r="G955" s="188"/>
      <c r="H955" s="188"/>
      <c r="I955" s="188"/>
      <c r="J955" s="188"/>
      <c r="K955" s="188"/>
      <c r="L955" s="188"/>
      <c r="M955" s="188"/>
      <c r="N955" s="172"/>
      <c r="O955" s="188"/>
      <c r="P955" s="172"/>
    </row>
    <row r="956" spans="2:16">
      <c r="B956" s="144"/>
      <c r="F956" s="189"/>
      <c r="G956" s="188"/>
      <c r="H956" s="188"/>
      <c r="I956" s="188"/>
      <c r="J956" s="188"/>
      <c r="K956" s="188"/>
      <c r="L956" s="188"/>
      <c r="M956" s="188"/>
      <c r="N956" s="172"/>
      <c r="O956" s="188"/>
      <c r="P956" s="172"/>
    </row>
    <row r="957" spans="2:16">
      <c r="B957" s="144"/>
      <c r="F957" s="189"/>
      <c r="G957" s="188"/>
      <c r="H957" s="188"/>
      <c r="I957" s="188"/>
      <c r="J957" s="188"/>
      <c r="K957" s="188"/>
      <c r="L957" s="188"/>
      <c r="M957" s="188"/>
      <c r="N957" s="172"/>
      <c r="O957" s="188"/>
      <c r="P957" s="172"/>
    </row>
    <row r="958" spans="2:16">
      <c r="B958" s="144"/>
      <c r="F958" s="189"/>
      <c r="G958" s="188"/>
      <c r="H958" s="188"/>
      <c r="I958" s="188"/>
      <c r="J958" s="188"/>
      <c r="K958" s="188"/>
      <c r="L958" s="188"/>
      <c r="M958" s="188"/>
      <c r="N958" s="172"/>
      <c r="O958" s="188"/>
      <c r="P958" s="172"/>
    </row>
    <row r="959" spans="2:16">
      <c r="B959" s="144"/>
      <c r="F959" s="189"/>
      <c r="G959" s="188"/>
      <c r="H959" s="188"/>
      <c r="I959" s="188"/>
      <c r="J959" s="188"/>
      <c r="K959" s="188"/>
      <c r="L959" s="188"/>
      <c r="M959" s="188"/>
      <c r="N959" s="172"/>
      <c r="O959" s="188"/>
      <c r="P959" s="172"/>
    </row>
    <row r="960" spans="2:16">
      <c r="B960" s="144"/>
      <c r="F960" s="189"/>
      <c r="G960" s="188"/>
      <c r="H960" s="188"/>
      <c r="I960" s="188"/>
      <c r="J960" s="188"/>
      <c r="K960" s="188"/>
      <c r="L960" s="188"/>
      <c r="M960" s="188"/>
      <c r="N960" s="172"/>
      <c r="O960" s="188"/>
      <c r="P960" s="172"/>
    </row>
    <row r="961" spans="2:16">
      <c r="B961" s="144"/>
      <c r="F961" s="189"/>
      <c r="G961" s="188"/>
      <c r="H961" s="188"/>
      <c r="I961" s="188"/>
      <c r="J961" s="188"/>
      <c r="K961" s="188"/>
      <c r="L961" s="188"/>
      <c r="M961" s="188"/>
      <c r="N961" s="172"/>
      <c r="O961" s="188"/>
      <c r="P961" s="172"/>
    </row>
    <row r="962" spans="2:16">
      <c r="B962" s="144"/>
      <c r="F962" s="189"/>
      <c r="G962" s="166"/>
      <c r="H962" s="188"/>
      <c r="I962" s="188"/>
      <c r="J962" s="188"/>
      <c r="K962" s="188"/>
      <c r="L962" s="188"/>
      <c r="M962" s="188"/>
      <c r="N962" s="172"/>
      <c r="O962" s="188"/>
      <c r="P962" s="172"/>
    </row>
    <row r="963" spans="2:16">
      <c r="B963" s="144"/>
      <c r="F963" s="189"/>
      <c r="G963" s="166"/>
      <c r="H963" s="188"/>
      <c r="I963" s="188"/>
      <c r="J963" s="188"/>
      <c r="K963" s="188"/>
      <c r="L963" s="188"/>
      <c r="M963" s="188"/>
      <c r="N963" s="172"/>
      <c r="O963" s="188"/>
      <c r="P963" s="172"/>
    </row>
    <row r="964" spans="2:16">
      <c r="B964" s="144"/>
      <c r="F964" s="189"/>
      <c r="G964" s="166"/>
      <c r="H964" s="188"/>
      <c r="I964" s="188"/>
      <c r="J964" s="188"/>
      <c r="K964" s="188"/>
      <c r="L964" s="188"/>
      <c r="M964" s="188"/>
      <c r="N964" s="172"/>
      <c r="O964" s="188"/>
      <c r="P964" s="172"/>
    </row>
    <row r="965" spans="2:16">
      <c r="B965" s="144"/>
      <c r="F965" s="189"/>
      <c r="G965" s="166"/>
      <c r="H965" s="188"/>
      <c r="I965" s="188"/>
      <c r="J965" s="188"/>
      <c r="K965" s="188"/>
      <c r="L965" s="188"/>
      <c r="M965" s="188"/>
      <c r="N965" s="169"/>
      <c r="O965" s="188"/>
      <c r="P965" s="172"/>
    </row>
    <row r="966" spans="2:16">
      <c r="B966" s="144"/>
      <c r="F966" s="189"/>
      <c r="G966" s="166"/>
      <c r="H966" s="188"/>
      <c r="I966" s="188"/>
      <c r="J966" s="188"/>
      <c r="K966" s="188"/>
      <c r="L966" s="188"/>
      <c r="M966" s="188"/>
      <c r="N966" s="209"/>
      <c r="O966" s="188"/>
      <c r="P966" s="172"/>
    </row>
    <row r="967" spans="2:16">
      <c r="B967" s="144"/>
      <c r="F967" s="189"/>
      <c r="G967" s="166"/>
      <c r="H967" s="188"/>
      <c r="I967" s="188"/>
      <c r="J967" s="188"/>
      <c r="K967" s="188"/>
      <c r="L967" s="188"/>
      <c r="M967" s="188"/>
      <c r="N967" s="209"/>
      <c r="O967" s="188"/>
      <c r="P967" s="172"/>
    </row>
    <row r="968" spans="2:16">
      <c r="B968" s="144"/>
      <c r="F968" s="189"/>
      <c r="G968" s="166"/>
      <c r="H968" s="188"/>
      <c r="I968" s="188"/>
      <c r="J968" s="188"/>
      <c r="K968" s="188"/>
      <c r="L968" s="188"/>
      <c r="M968" s="188"/>
      <c r="N968" s="169"/>
      <c r="O968" s="188"/>
      <c r="P968" s="172"/>
    </row>
    <row r="969" spans="2:16">
      <c r="B969" s="144"/>
      <c r="F969" s="189"/>
      <c r="G969" s="166"/>
      <c r="H969" s="188"/>
      <c r="I969" s="188"/>
      <c r="J969" s="188"/>
      <c r="K969" s="188"/>
      <c r="L969" s="188"/>
      <c r="M969" s="188"/>
      <c r="N969" s="169"/>
      <c r="O969" s="188"/>
      <c r="P969" s="172"/>
    </row>
    <row r="970" spans="2:16">
      <c r="B970" s="144"/>
      <c r="F970" s="189"/>
      <c r="G970" s="166"/>
      <c r="H970" s="188"/>
      <c r="I970" s="188"/>
      <c r="J970" s="188"/>
      <c r="K970" s="188"/>
      <c r="L970" s="188"/>
      <c r="M970" s="188"/>
      <c r="N970" s="169"/>
      <c r="O970" s="188"/>
      <c r="P970" s="172"/>
    </row>
    <row r="971" spans="2:16">
      <c r="B971" s="144"/>
      <c r="F971" s="189"/>
      <c r="G971" s="166"/>
      <c r="H971" s="188"/>
      <c r="I971" s="188"/>
      <c r="J971" s="188"/>
      <c r="K971" s="188"/>
      <c r="L971" s="188"/>
      <c r="M971" s="188"/>
      <c r="N971" s="172"/>
      <c r="O971" s="188"/>
      <c r="P971" s="172"/>
    </row>
    <row r="972" spans="2:16">
      <c r="B972" s="144"/>
      <c r="F972" s="189"/>
      <c r="G972" s="166"/>
      <c r="H972" s="188"/>
      <c r="I972" s="188"/>
      <c r="J972" s="188"/>
      <c r="K972" s="188"/>
      <c r="L972" s="188"/>
      <c r="M972" s="188"/>
      <c r="N972" s="169"/>
      <c r="O972" s="188"/>
      <c r="P972" s="172"/>
    </row>
    <row r="973" spans="2:16">
      <c r="B973" s="144"/>
      <c r="F973" s="189"/>
      <c r="G973" s="166"/>
      <c r="H973" s="188"/>
      <c r="I973" s="188"/>
      <c r="J973" s="188"/>
      <c r="K973" s="188"/>
      <c r="L973" s="188"/>
      <c r="M973" s="188"/>
      <c r="N973" s="209"/>
      <c r="O973" s="188"/>
      <c r="P973" s="172"/>
    </row>
    <row r="974" spans="2:16">
      <c r="B974" s="144"/>
      <c r="F974" s="189"/>
      <c r="G974" s="166"/>
      <c r="H974" s="188"/>
      <c r="I974" s="188"/>
      <c r="J974" s="188"/>
      <c r="K974" s="188"/>
      <c r="L974" s="188"/>
      <c r="M974" s="188"/>
      <c r="N974" s="169"/>
      <c r="O974" s="188"/>
      <c r="P974" s="172"/>
    </row>
    <row r="975" spans="2:16">
      <c r="B975" s="144"/>
      <c r="F975" s="189"/>
      <c r="G975" s="166"/>
      <c r="H975" s="188"/>
      <c r="I975" s="188"/>
      <c r="J975" s="188"/>
      <c r="K975" s="188"/>
      <c r="L975" s="188"/>
      <c r="M975" s="188"/>
      <c r="N975" s="169"/>
      <c r="O975" s="188"/>
      <c r="P975" s="172"/>
    </row>
    <row r="976" spans="2:16">
      <c r="B976" s="144"/>
      <c r="F976" s="189"/>
      <c r="G976" s="166"/>
      <c r="H976" s="188"/>
      <c r="I976" s="188"/>
      <c r="J976" s="188"/>
      <c r="K976" s="188"/>
      <c r="L976" s="188"/>
      <c r="M976" s="188"/>
      <c r="N976" s="172"/>
      <c r="O976" s="188"/>
      <c r="P976" s="172"/>
    </row>
    <row r="977" spans="2:16">
      <c r="B977" s="144"/>
      <c r="F977" s="189"/>
      <c r="G977" s="166"/>
      <c r="H977" s="188"/>
      <c r="I977" s="188"/>
      <c r="J977" s="188"/>
      <c r="K977" s="188"/>
      <c r="L977" s="188"/>
      <c r="M977" s="188"/>
      <c r="N977" s="172"/>
      <c r="O977" s="188"/>
      <c r="P977" s="172"/>
    </row>
    <row r="978" spans="2:16">
      <c r="B978" s="144"/>
      <c r="F978" s="189"/>
      <c r="G978" s="166"/>
      <c r="H978" s="188"/>
      <c r="I978" s="188"/>
      <c r="J978" s="188"/>
      <c r="K978" s="188"/>
      <c r="L978" s="188"/>
      <c r="M978" s="188"/>
      <c r="N978" s="172"/>
      <c r="O978" s="188"/>
      <c r="P978" s="172"/>
    </row>
    <row r="979" spans="2:16">
      <c r="B979" s="144"/>
      <c r="F979" s="189"/>
      <c r="G979" s="166"/>
      <c r="H979" s="188"/>
      <c r="I979" s="188"/>
      <c r="J979" s="188"/>
      <c r="K979" s="188"/>
      <c r="L979" s="188"/>
      <c r="M979" s="188"/>
      <c r="N979" s="169"/>
      <c r="O979" s="188"/>
      <c r="P979" s="172"/>
    </row>
    <row r="980" spans="2:16">
      <c r="B980" s="144"/>
      <c r="F980" s="189"/>
      <c r="G980" s="166"/>
      <c r="H980" s="188"/>
      <c r="I980" s="188"/>
      <c r="J980" s="188"/>
      <c r="K980" s="188"/>
      <c r="L980" s="188"/>
      <c r="M980" s="188"/>
      <c r="N980" s="209"/>
      <c r="O980" s="188"/>
      <c r="P980" s="172"/>
    </row>
    <row r="981" spans="2:16">
      <c r="B981" s="144"/>
      <c r="F981" s="189"/>
      <c r="G981" s="166"/>
      <c r="H981" s="188"/>
      <c r="I981" s="188"/>
      <c r="J981" s="188"/>
      <c r="K981" s="188"/>
      <c r="L981" s="188"/>
      <c r="M981" s="188"/>
      <c r="N981" s="209"/>
      <c r="O981" s="188"/>
      <c r="P981" s="172"/>
    </row>
    <row r="982" spans="2:16">
      <c r="B982" s="144"/>
      <c r="F982" s="189"/>
      <c r="G982" s="166"/>
      <c r="H982" s="188"/>
      <c r="I982" s="188"/>
      <c r="J982" s="188"/>
      <c r="K982" s="188"/>
      <c r="L982" s="188"/>
      <c r="M982" s="188"/>
      <c r="N982" s="169"/>
      <c r="O982" s="188"/>
      <c r="P982" s="172"/>
    </row>
    <row r="983" spans="2:16">
      <c r="B983" s="144"/>
      <c r="F983" s="189"/>
      <c r="G983" s="166"/>
      <c r="H983" s="188"/>
      <c r="I983" s="188"/>
      <c r="J983" s="188"/>
      <c r="K983" s="188"/>
      <c r="L983" s="188"/>
      <c r="M983" s="188"/>
      <c r="N983" s="169"/>
      <c r="O983" s="188"/>
      <c r="P983" s="172"/>
    </row>
    <row r="984" spans="2:16">
      <c r="B984" s="144"/>
      <c r="F984" s="189"/>
      <c r="G984" s="166"/>
      <c r="H984" s="188"/>
      <c r="I984" s="188"/>
      <c r="J984" s="188"/>
      <c r="K984" s="188"/>
      <c r="L984" s="188"/>
      <c r="M984" s="188"/>
      <c r="N984" s="169"/>
      <c r="O984" s="188"/>
      <c r="P984" s="172"/>
    </row>
    <row r="985" spans="2:16">
      <c r="B985" s="144"/>
      <c r="F985" s="189"/>
      <c r="G985" s="166"/>
      <c r="H985" s="188"/>
      <c r="I985" s="188"/>
      <c r="J985" s="188"/>
      <c r="K985" s="188"/>
      <c r="L985" s="188"/>
      <c r="M985" s="188"/>
      <c r="N985" s="172"/>
      <c r="O985" s="188"/>
      <c r="P985" s="172"/>
    </row>
    <row r="986" spans="2:16">
      <c r="B986" s="144"/>
      <c r="F986" s="189"/>
      <c r="G986" s="166"/>
      <c r="H986" s="188"/>
      <c r="I986" s="188"/>
      <c r="J986" s="188"/>
      <c r="K986" s="188"/>
      <c r="L986" s="188"/>
      <c r="M986" s="188"/>
      <c r="N986" s="169"/>
      <c r="O986" s="188"/>
      <c r="P986" s="172"/>
    </row>
    <row r="987" spans="2:16">
      <c r="B987" s="144"/>
      <c r="F987" s="189"/>
      <c r="G987" s="166"/>
      <c r="H987" s="188"/>
      <c r="I987" s="188"/>
      <c r="J987" s="188"/>
      <c r="K987" s="188"/>
      <c r="L987" s="188"/>
      <c r="M987" s="188"/>
      <c r="N987" s="209"/>
      <c r="O987" s="188"/>
      <c r="P987" s="172"/>
    </row>
    <row r="988" spans="2:16">
      <c r="B988" s="144"/>
      <c r="F988" s="189"/>
      <c r="G988" s="166"/>
      <c r="H988" s="188"/>
      <c r="I988" s="188"/>
      <c r="J988" s="188"/>
      <c r="K988" s="188"/>
      <c r="L988" s="188"/>
      <c r="M988" s="188"/>
      <c r="N988" s="169"/>
      <c r="O988" s="188"/>
      <c r="P988" s="172"/>
    </row>
    <row r="989" spans="2:16">
      <c r="B989" s="144"/>
      <c r="F989" s="189"/>
      <c r="G989" s="166"/>
      <c r="H989" s="188"/>
      <c r="I989" s="188"/>
      <c r="J989" s="188"/>
      <c r="K989" s="188"/>
      <c r="L989" s="188"/>
      <c r="M989" s="188"/>
      <c r="N989" s="169"/>
      <c r="O989" s="188"/>
      <c r="P989" s="172"/>
    </row>
    <row r="990" spans="2:16">
      <c r="B990" s="144"/>
      <c r="F990" s="189"/>
      <c r="G990" s="166"/>
      <c r="H990" s="188"/>
      <c r="I990" s="188"/>
      <c r="J990" s="188"/>
      <c r="K990" s="188"/>
      <c r="L990" s="188"/>
      <c r="M990" s="188"/>
      <c r="N990" s="169"/>
      <c r="O990" s="188"/>
      <c r="P990" s="172"/>
    </row>
    <row r="991" spans="2:16">
      <c r="B991" s="144"/>
      <c r="F991" s="189"/>
      <c r="G991" s="166"/>
      <c r="H991" s="188"/>
      <c r="I991" s="188"/>
      <c r="J991" s="188"/>
      <c r="K991" s="188"/>
      <c r="L991" s="188"/>
      <c r="M991" s="188"/>
      <c r="N991" s="172"/>
      <c r="O991" s="188"/>
      <c r="P991" s="172"/>
    </row>
    <row r="992" spans="2:16">
      <c r="B992" s="144"/>
      <c r="F992" s="189"/>
      <c r="G992" s="166"/>
      <c r="H992" s="188"/>
      <c r="I992" s="188"/>
      <c r="J992" s="188"/>
      <c r="K992" s="188"/>
      <c r="L992" s="188"/>
      <c r="M992" s="188"/>
      <c r="N992" s="172"/>
      <c r="O992" s="188"/>
      <c r="P992" s="172"/>
    </row>
    <row r="993" spans="2:16">
      <c r="B993" s="144"/>
      <c r="F993" s="189"/>
      <c r="G993" s="166"/>
      <c r="H993" s="188"/>
      <c r="I993" s="188"/>
      <c r="J993" s="188"/>
      <c r="K993" s="188"/>
      <c r="L993" s="188"/>
      <c r="M993" s="188"/>
      <c r="N993" s="172"/>
      <c r="O993" s="188"/>
      <c r="P993" s="172"/>
    </row>
    <row r="994" spans="2:16">
      <c r="B994" s="144"/>
      <c r="F994" s="189"/>
      <c r="G994" s="166"/>
      <c r="H994" s="188"/>
      <c r="I994" s="188"/>
      <c r="J994" s="188"/>
      <c r="K994" s="188"/>
      <c r="L994" s="188"/>
      <c r="M994" s="188"/>
      <c r="N994" s="169"/>
      <c r="O994" s="188"/>
      <c r="P994" s="172"/>
    </row>
    <row r="995" spans="2:16">
      <c r="B995" s="144"/>
      <c r="F995" s="189"/>
      <c r="G995" s="166"/>
      <c r="H995" s="188"/>
      <c r="I995" s="188"/>
      <c r="J995" s="188"/>
      <c r="K995" s="188"/>
      <c r="L995" s="188"/>
      <c r="M995" s="188"/>
      <c r="N995" s="209"/>
      <c r="O995" s="188"/>
      <c r="P995" s="172"/>
    </row>
    <row r="996" spans="2:16">
      <c r="B996" s="144"/>
      <c r="F996" s="189"/>
      <c r="G996" s="166"/>
      <c r="H996" s="188"/>
      <c r="I996" s="188"/>
      <c r="J996" s="188"/>
      <c r="K996" s="188"/>
      <c r="L996" s="188"/>
      <c r="M996" s="188"/>
      <c r="N996" s="209"/>
      <c r="O996" s="188"/>
      <c r="P996" s="172"/>
    </row>
    <row r="997" spans="2:16">
      <c r="B997" s="144"/>
      <c r="F997" s="189"/>
      <c r="G997" s="166"/>
      <c r="H997" s="188"/>
      <c r="I997" s="188"/>
      <c r="J997" s="188"/>
      <c r="K997" s="188"/>
      <c r="L997" s="188"/>
      <c r="M997" s="188"/>
      <c r="N997" s="169"/>
      <c r="O997" s="188"/>
      <c r="P997" s="172"/>
    </row>
    <row r="998" spans="2:16">
      <c r="B998" s="144"/>
      <c r="F998" s="189"/>
      <c r="G998" s="166"/>
      <c r="H998" s="188"/>
      <c r="I998" s="188"/>
      <c r="J998" s="188"/>
      <c r="K998" s="188"/>
      <c r="L998" s="188"/>
      <c r="M998" s="188"/>
      <c r="N998" s="169"/>
      <c r="O998" s="188"/>
      <c r="P998" s="172"/>
    </row>
    <row r="999" spans="2:16">
      <c r="B999" s="144"/>
      <c r="F999" s="189"/>
      <c r="G999" s="166"/>
      <c r="H999" s="188"/>
      <c r="I999" s="188"/>
      <c r="J999" s="188"/>
      <c r="K999" s="188"/>
      <c r="L999" s="188"/>
      <c r="M999" s="188"/>
      <c r="N999" s="169"/>
      <c r="O999" s="188"/>
      <c r="P999" s="172"/>
    </row>
    <row r="1000" spans="2:16">
      <c r="B1000" s="144"/>
      <c r="F1000" s="189"/>
      <c r="G1000" s="166"/>
      <c r="H1000" s="188"/>
      <c r="I1000" s="188"/>
      <c r="J1000" s="188"/>
      <c r="K1000" s="188"/>
      <c r="L1000" s="188"/>
      <c r="M1000" s="188"/>
      <c r="N1000" s="172"/>
      <c r="O1000" s="188"/>
      <c r="P1000" s="172"/>
    </row>
    <row r="1001" spans="2:16">
      <c r="B1001" s="144"/>
      <c r="F1001" s="189"/>
      <c r="G1001" s="166"/>
      <c r="H1001" s="188"/>
      <c r="I1001" s="188"/>
      <c r="J1001" s="188"/>
      <c r="K1001" s="188"/>
      <c r="L1001" s="188"/>
      <c r="M1001" s="188"/>
      <c r="N1001" s="169"/>
      <c r="O1001" s="188"/>
      <c r="P1001" s="172"/>
    </row>
    <row r="1002" spans="2:16">
      <c r="B1002" s="144"/>
      <c r="F1002" s="189"/>
      <c r="G1002" s="166"/>
      <c r="H1002" s="188"/>
      <c r="I1002" s="188"/>
      <c r="J1002" s="188"/>
      <c r="K1002" s="188"/>
      <c r="L1002" s="188"/>
      <c r="M1002" s="188"/>
      <c r="N1002" s="209"/>
      <c r="O1002" s="188"/>
      <c r="P1002" s="172"/>
    </row>
    <row r="1003" spans="2:16">
      <c r="B1003" s="144"/>
      <c r="F1003" s="189"/>
      <c r="G1003" s="166"/>
      <c r="H1003" s="188"/>
      <c r="I1003" s="188"/>
      <c r="J1003" s="188"/>
      <c r="K1003" s="188"/>
      <c r="L1003" s="188"/>
      <c r="M1003" s="188"/>
      <c r="N1003" s="169"/>
      <c r="O1003" s="188"/>
      <c r="P1003" s="172"/>
    </row>
    <row r="1004" spans="2:16">
      <c r="B1004" s="144"/>
      <c r="F1004" s="189"/>
      <c r="G1004" s="166"/>
      <c r="H1004" s="188"/>
      <c r="I1004" s="188"/>
      <c r="J1004" s="188"/>
      <c r="K1004" s="188"/>
      <c r="L1004" s="188"/>
      <c r="M1004" s="188"/>
      <c r="N1004" s="169"/>
      <c r="O1004" s="188"/>
      <c r="P1004" s="172"/>
    </row>
    <row r="1005" spans="2:16">
      <c r="B1005" s="144"/>
      <c r="F1005" s="189"/>
      <c r="G1005" s="188"/>
      <c r="H1005" s="188"/>
      <c r="I1005" s="188"/>
      <c r="J1005" s="188"/>
      <c r="K1005" s="188"/>
      <c r="L1005" s="188"/>
      <c r="M1005" s="188"/>
      <c r="N1005" s="172"/>
      <c r="O1005" s="188"/>
      <c r="P1005" s="172"/>
    </row>
    <row r="1006" spans="2:16">
      <c r="B1006" s="144"/>
      <c r="F1006" s="189"/>
      <c r="G1006" s="188"/>
      <c r="H1006" s="188"/>
      <c r="I1006" s="188"/>
      <c r="J1006" s="188"/>
      <c r="K1006" s="188"/>
      <c r="L1006" s="188"/>
      <c r="M1006" s="188"/>
      <c r="N1006" s="172"/>
      <c r="O1006" s="188"/>
      <c r="P1006" s="172"/>
    </row>
    <row r="1007" spans="2:16">
      <c r="B1007" s="144"/>
      <c r="F1007" s="189"/>
      <c r="G1007" s="188"/>
      <c r="H1007" s="188"/>
      <c r="I1007" s="188"/>
      <c r="J1007" s="188"/>
      <c r="K1007" s="188"/>
      <c r="L1007" s="188"/>
      <c r="M1007" s="188"/>
      <c r="N1007" s="172"/>
      <c r="O1007" s="188"/>
      <c r="P1007" s="172"/>
    </row>
    <row r="1008" spans="2:16">
      <c r="B1008" s="144"/>
      <c r="F1008" s="189"/>
      <c r="G1008" s="188"/>
      <c r="H1008" s="188"/>
      <c r="I1008" s="188"/>
      <c r="J1008" s="188"/>
      <c r="K1008" s="188"/>
      <c r="L1008" s="188"/>
      <c r="M1008" s="188"/>
      <c r="N1008" s="172"/>
      <c r="O1008" s="188"/>
      <c r="P1008" s="172"/>
    </row>
    <row r="1009" spans="2:16">
      <c r="B1009" s="144"/>
      <c r="F1009" s="189"/>
      <c r="G1009" s="188"/>
      <c r="H1009" s="188"/>
      <c r="I1009" s="188"/>
      <c r="J1009" s="188"/>
      <c r="K1009" s="188"/>
      <c r="L1009" s="188"/>
      <c r="M1009" s="188"/>
      <c r="N1009" s="172"/>
      <c r="O1009" s="188"/>
      <c r="P1009" s="172"/>
    </row>
    <row r="1010" spans="2:16">
      <c r="B1010" s="144"/>
      <c r="F1010" s="189"/>
      <c r="G1010" s="188"/>
      <c r="H1010" s="188"/>
      <c r="I1010" s="188"/>
      <c r="J1010" s="188"/>
      <c r="K1010" s="188"/>
      <c r="L1010" s="188"/>
      <c r="M1010" s="188"/>
      <c r="N1010" s="172"/>
      <c r="O1010" s="188"/>
      <c r="P1010" s="172"/>
    </row>
    <row r="1011" spans="2:16">
      <c r="B1011" s="144"/>
      <c r="F1011" s="189"/>
      <c r="G1011" s="188"/>
      <c r="H1011" s="188"/>
      <c r="I1011" s="188"/>
      <c r="J1011" s="188"/>
      <c r="K1011" s="188"/>
      <c r="L1011" s="188"/>
      <c r="M1011" s="188"/>
      <c r="N1011" s="172"/>
      <c r="O1011" s="188"/>
      <c r="P1011" s="172"/>
    </row>
    <row r="1012" spans="2:16">
      <c r="B1012" s="144"/>
      <c r="F1012" s="189"/>
      <c r="G1012" s="188"/>
      <c r="H1012" s="188"/>
      <c r="I1012" s="188"/>
      <c r="J1012" s="188"/>
      <c r="K1012" s="188"/>
      <c r="L1012" s="188"/>
      <c r="M1012" s="188"/>
      <c r="N1012" s="172"/>
      <c r="O1012" s="188"/>
      <c r="P1012" s="172"/>
    </row>
    <row r="1013" spans="2:16">
      <c r="B1013" s="144"/>
      <c r="F1013" s="189"/>
      <c r="G1013" s="188"/>
      <c r="H1013" s="188"/>
      <c r="I1013" s="188"/>
      <c r="J1013" s="188"/>
      <c r="K1013" s="188"/>
      <c r="L1013" s="188"/>
      <c r="M1013" s="188"/>
      <c r="N1013" s="172"/>
      <c r="O1013" s="188"/>
      <c r="P1013" s="172"/>
    </row>
    <row r="1014" spans="2:16">
      <c r="B1014" s="144"/>
      <c r="F1014" s="189"/>
      <c r="G1014" s="188"/>
      <c r="H1014" s="188"/>
      <c r="I1014" s="188"/>
      <c r="J1014" s="188"/>
      <c r="K1014" s="188"/>
      <c r="L1014" s="188"/>
      <c r="M1014" s="188"/>
      <c r="N1014" s="172"/>
      <c r="O1014" s="188"/>
      <c r="P1014" s="172"/>
    </row>
    <row r="1015" spans="2:16">
      <c r="B1015" s="144"/>
      <c r="F1015" s="189"/>
      <c r="G1015" s="188"/>
      <c r="H1015" s="188"/>
      <c r="I1015" s="188"/>
      <c r="J1015" s="188"/>
      <c r="K1015" s="188"/>
      <c r="L1015" s="188"/>
      <c r="M1015" s="188"/>
      <c r="N1015" s="172"/>
      <c r="O1015" s="188"/>
      <c r="P1015" s="172"/>
    </row>
    <row r="1016" spans="2:16">
      <c r="B1016" s="144"/>
      <c r="F1016" s="189"/>
      <c r="G1016" s="188"/>
      <c r="H1016" s="188"/>
      <c r="I1016" s="188"/>
      <c r="J1016" s="188"/>
      <c r="K1016" s="188"/>
      <c r="L1016" s="188"/>
      <c r="M1016" s="188"/>
      <c r="N1016" s="172"/>
      <c r="O1016" s="188"/>
      <c r="P1016" s="172"/>
    </row>
    <row r="1017" spans="2:16">
      <c r="B1017" s="144"/>
      <c r="F1017" s="189"/>
      <c r="G1017" s="188"/>
      <c r="H1017" s="188"/>
      <c r="I1017" s="188"/>
      <c r="J1017" s="188"/>
      <c r="K1017" s="188"/>
      <c r="L1017" s="188"/>
      <c r="M1017" s="188"/>
      <c r="N1017" s="172"/>
      <c r="O1017" s="188"/>
      <c r="P1017" s="172"/>
    </row>
    <row r="1018" spans="2:16">
      <c r="B1018" s="144"/>
      <c r="F1018" s="189"/>
      <c r="G1018" s="188"/>
      <c r="H1018" s="188"/>
      <c r="I1018" s="188"/>
      <c r="J1018" s="188"/>
      <c r="K1018" s="188"/>
      <c r="L1018" s="188"/>
      <c r="M1018" s="188"/>
      <c r="N1018" s="172"/>
      <c r="O1018" s="188"/>
      <c r="P1018" s="172"/>
    </row>
    <row r="1019" spans="2:16">
      <c r="B1019" s="144"/>
      <c r="F1019" s="189"/>
      <c r="G1019" s="188"/>
      <c r="H1019" s="188"/>
      <c r="I1019" s="188"/>
      <c r="J1019" s="188"/>
      <c r="K1019" s="188"/>
      <c r="L1019" s="188"/>
      <c r="M1019" s="188"/>
      <c r="N1019" s="172"/>
      <c r="O1019" s="188"/>
      <c r="P1019" s="172"/>
    </row>
    <row r="1020" spans="2:16">
      <c r="B1020" s="144"/>
      <c r="F1020" s="189"/>
      <c r="G1020" s="188"/>
      <c r="H1020" s="188"/>
      <c r="I1020" s="188"/>
      <c r="J1020" s="188"/>
      <c r="K1020" s="188"/>
      <c r="L1020" s="188"/>
      <c r="M1020" s="188"/>
      <c r="N1020" s="172"/>
      <c r="O1020" s="188"/>
      <c r="P1020" s="172"/>
    </row>
    <row r="1021" spans="2:16">
      <c r="B1021" s="144"/>
      <c r="F1021" s="189"/>
      <c r="G1021" s="188"/>
      <c r="H1021" s="188"/>
      <c r="I1021" s="188"/>
      <c r="J1021" s="188"/>
      <c r="K1021" s="188"/>
      <c r="L1021" s="188"/>
      <c r="M1021" s="188"/>
      <c r="N1021" s="172"/>
      <c r="O1021" s="188"/>
      <c r="P1021" s="172"/>
    </row>
    <row r="1022" spans="2:16">
      <c r="B1022" s="144"/>
      <c r="F1022" s="189"/>
      <c r="G1022" s="188"/>
      <c r="H1022" s="188"/>
      <c r="I1022" s="188"/>
      <c r="J1022" s="188"/>
      <c r="K1022" s="188"/>
      <c r="L1022" s="188"/>
      <c r="M1022" s="188"/>
      <c r="N1022" s="172"/>
      <c r="O1022" s="188"/>
      <c r="P1022" s="172"/>
    </row>
    <row r="1023" spans="2:16">
      <c r="B1023" s="144"/>
      <c r="F1023" s="189"/>
      <c r="G1023" s="188"/>
      <c r="H1023" s="188"/>
      <c r="I1023" s="188"/>
      <c r="J1023" s="188"/>
      <c r="K1023" s="188"/>
      <c r="L1023" s="188"/>
      <c r="M1023" s="188"/>
      <c r="N1023" s="172"/>
      <c r="O1023" s="188"/>
      <c r="P1023" s="172"/>
    </row>
    <row r="1024" spans="2:16">
      <c r="B1024" s="144"/>
      <c r="F1024" s="189"/>
      <c r="G1024" s="188"/>
      <c r="H1024" s="188"/>
      <c r="I1024" s="188"/>
      <c r="J1024" s="188"/>
      <c r="K1024" s="188"/>
      <c r="L1024" s="188"/>
      <c r="M1024" s="188"/>
      <c r="N1024" s="172"/>
      <c r="O1024" s="188"/>
      <c r="P1024" s="172"/>
    </row>
    <row r="1025" spans="2:16">
      <c r="B1025" s="144"/>
      <c r="F1025" s="189"/>
      <c r="G1025" s="188"/>
      <c r="H1025" s="188"/>
      <c r="I1025" s="188"/>
      <c r="J1025" s="188"/>
      <c r="K1025" s="188"/>
      <c r="L1025" s="188"/>
      <c r="M1025" s="188"/>
      <c r="N1025" s="172"/>
      <c r="O1025" s="188"/>
      <c r="P1025" s="172"/>
    </row>
    <row r="1026" spans="2:16">
      <c r="B1026" s="144"/>
      <c r="F1026" s="189"/>
      <c r="G1026" s="188"/>
      <c r="H1026" s="188"/>
      <c r="I1026" s="188"/>
      <c r="J1026" s="188"/>
      <c r="K1026" s="188"/>
      <c r="L1026" s="188"/>
      <c r="M1026" s="188"/>
      <c r="N1026" s="172"/>
      <c r="O1026" s="188"/>
      <c r="P1026" s="172"/>
    </row>
    <row r="1027" spans="2:16">
      <c r="B1027" s="144"/>
      <c r="F1027" s="189"/>
      <c r="G1027" s="188"/>
      <c r="H1027" s="188"/>
      <c r="I1027" s="188"/>
      <c r="J1027" s="188"/>
      <c r="K1027" s="188"/>
      <c r="L1027" s="188"/>
      <c r="M1027" s="188"/>
      <c r="N1027" s="172"/>
      <c r="O1027" s="188"/>
      <c r="P1027" s="172"/>
    </row>
    <row r="1028" spans="2:16">
      <c r="B1028" s="144"/>
      <c r="F1028" s="189"/>
      <c r="G1028" s="188"/>
      <c r="H1028" s="188"/>
      <c r="I1028" s="188"/>
      <c r="J1028" s="188"/>
      <c r="K1028" s="188"/>
      <c r="L1028" s="188"/>
      <c r="M1028" s="188"/>
      <c r="N1028" s="172"/>
      <c r="O1028" s="188"/>
      <c r="P1028" s="172"/>
    </row>
    <row r="1029" spans="2:16">
      <c r="B1029" s="144"/>
      <c r="F1029" s="189"/>
      <c r="G1029" s="188"/>
      <c r="H1029" s="188"/>
      <c r="I1029" s="188"/>
      <c r="J1029" s="188"/>
      <c r="K1029" s="188"/>
      <c r="L1029" s="188"/>
      <c r="M1029" s="188"/>
      <c r="N1029" s="172"/>
      <c r="O1029" s="188"/>
      <c r="P1029" s="172"/>
    </row>
    <row r="1030" spans="2:16">
      <c r="B1030" s="144"/>
      <c r="F1030" s="189"/>
      <c r="G1030" s="188"/>
      <c r="H1030" s="188"/>
      <c r="I1030" s="188"/>
      <c r="J1030" s="188"/>
      <c r="K1030" s="188"/>
      <c r="L1030" s="188"/>
      <c r="M1030" s="188"/>
      <c r="N1030" s="172"/>
      <c r="O1030" s="188"/>
      <c r="P1030" s="172"/>
    </row>
    <row r="1031" spans="2:16">
      <c r="B1031" s="144"/>
      <c r="F1031" s="189"/>
      <c r="G1031" s="188"/>
      <c r="H1031" s="188"/>
      <c r="I1031" s="188"/>
      <c r="J1031" s="188"/>
      <c r="K1031" s="188"/>
      <c r="L1031" s="188"/>
      <c r="M1031" s="188"/>
      <c r="N1031" s="172"/>
      <c r="O1031" s="188"/>
      <c r="P1031" s="172"/>
    </row>
    <row r="1032" spans="2:16">
      <c r="B1032" s="144"/>
      <c r="F1032" s="189"/>
      <c r="G1032" s="188"/>
      <c r="H1032" s="188"/>
      <c r="I1032" s="188"/>
      <c r="J1032" s="188"/>
      <c r="K1032" s="188"/>
      <c r="L1032" s="188"/>
      <c r="M1032" s="188"/>
      <c r="N1032" s="172"/>
      <c r="O1032" s="188"/>
      <c r="P1032" s="172"/>
    </row>
    <row r="1033" spans="2:16">
      <c r="B1033" s="144"/>
      <c r="F1033" s="189"/>
      <c r="G1033" s="188"/>
      <c r="H1033" s="188"/>
      <c r="I1033" s="188"/>
      <c r="J1033" s="188"/>
      <c r="K1033" s="188"/>
      <c r="L1033" s="188"/>
      <c r="M1033" s="188"/>
      <c r="N1033" s="172"/>
      <c r="O1033" s="188"/>
      <c r="P1033" s="172"/>
    </row>
    <row r="1034" spans="2:16">
      <c r="B1034" s="144"/>
      <c r="F1034" s="189"/>
      <c r="G1034" s="188"/>
      <c r="H1034" s="188"/>
      <c r="I1034" s="188"/>
      <c r="J1034" s="188"/>
      <c r="K1034" s="188"/>
      <c r="L1034" s="188"/>
      <c r="M1034" s="188"/>
      <c r="N1034" s="172"/>
      <c r="O1034" s="188"/>
      <c r="P1034" s="172"/>
    </row>
    <row r="1035" spans="2:16">
      <c r="B1035" s="144"/>
      <c r="F1035" s="189"/>
      <c r="G1035" s="188"/>
      <c r="H1035" s="188"/>
      <c r="I1035" s="188"/>
      <c r="J1035" s="188"/>
      <c r="K1035" s="188"/>
      <c r="L1035" s="188"/>
      <c r="M1035" s="188"/>
      <c r="N1035" s="172"/>
      <c r="O1035" s="188"/>
      <c r="P1035" s="172"/>
    </row>
    <row r="1036" spans="2:16">
      <c r="B1036" s="144"/>
      <c r="F1036" s="189"/>
      <c r="G1036" s="188"/>
      <c r="H1036" s="188"/>
      <c r="I1036" s="188"/>
      <c r="J1036" s="188"/>
      <c r="K1036" s="188"/>
      <c r="L1036" s="188"/>
      <c r="M1036" s="188"/>
      <c r="N1036" s="172"/>
      <c r="O1036" s="188"/>
      <c r="P1036" s="172"/>
    </row>
    <row r="1037" spans="2:16">
      <c r="B1037" s="144"/>
      <c r="F1037" s="189"/>
      <c r="G1037" s="188"/>
      <c r="H1037" s="188"/>
      <c r="I1037" s="188"/>
      <c r="J1037" s="188"/>
      <c r="K1037" s="188"/>
      <c r="L1037" s="188"/>
      <c r="M1037" s="188"/>
      <c r="N1037" s="172"/>
      <c r="O1037" s="188"/>
      <c r="P1037" s="172"/>
    </row>
    <row r="1038" spans="2:16">
      <c r="B1038" s="144"/>
      <c r="F1038" s="189"/>
      <c r="G1038" s="188"/>
      <c r="H1038" s="188"/>
      <c r="I1038" s="188"/>
      <c r="J1038" s="188"/>
      <c r="K1038" s="188"/>
      <c r="L1038" s="188"/>
      <c r="M1038" s="188"/>
      <c r="N1038" s="172"/>
      <c r="O1038" s="188"/>
      <c r="P1038" s="172"/>
    </row>
    <row r="1039" spans="2:16">
      <c r="B1039" s="144"/>
      <c r="F1039" s="189"/>
      <c r="G1039" s="188"/>
      <c r="H1039" s="188"/>
      <c r="I1039" s="188"/>
      <c r="J1039" s="188"/>
      <c r="K1039" s="188"/>
      <c r="L1039" s="188"/>
      <c r="M1039" s="188"/>
      <c r="N1039" s="172"/>
      <c r="O1039" s="188"/>
      <c r="P1039" s="172"/>
    </row>
    <row r="1040" spans="2:16">
      <c r="B1040" s="144"/>
      <c r="F1040" s="189"/>
      <c r="G1040" s="188"/>
      <c r="H1040" s="188"/>
      <c r="I1040" s="188"/>
      <c r="J1040" s="188"/>
      <c r="K1040" s="188"/>
      <c r="L1040" s="188"/>
      <c r="M1040" s="188"/>
      <c r="N1040" s="172"/>
      <c r="O1040" s="188"/>
      <c r="P1040" s="172"/>
    </row>
    <row r="1041" spans="2:16">
      <c r="B1041" s="144"/>
      <c r="F1041" s="189"/>
      <c r="G1041" s="188"/>
      <c r="H1041" s="188"/>
      <c r="I1041" s="188"/>
      <c r="J1041" s="188"/>
      <c r="K1041" s="188"/>
      <c r="L1041" s="188"/>
      <c r="M1041" s="188"/>
      <c r="N1041" s="172"/>
      <c r="O1041" s="188"/>
      <c r="P1041" s="172"/>
    </row>
    <row r="1042" spans="2:16">
      <c r="B1042" s="144"/>
      <c r="F1042" s="189"/>
      <c r="G1042" s="188"/>
      <c r="H1042" s="188"/>
      <c r="I1042" s="188"/>
      <c r="J1042" s="188"/>
      <c r="K1042" s="188"/>
      <c r="L1042" s="188"/>
      <c r="M1042" s="188"/>
      <c r="N1042" s="172"/>
      <c r="O1042" s="188"/>
      <c r="P1042" s="172"/>
    </row>
    <row r="1043" spans="2:16">
      <c r="B1043" s="144"/>
      <c r="F1043" s="189"/>
      <c r="G1043" s="188"/>
      <c r="H1043" s="188"/>
      <c r="I1043" s="188"/>
      <c r="J1043" s="188"/>
      <c r="K1043" s="188"/>
      <c r="L1043" s="188"/>
      <c r="M1043" s="188"/>
      <c r="N1043" s="172"/>
      <c r="O1043" s="188"/>
      <c r="P1043" s="172"/>
    </row>
    <row r="1044" spans="2:16">
      <c r="B1044" s="144"/>
      <c r="F1044" s="189"/>
      <c r="G1044" s="188"/>
      <c r="H1044" s="188"/>
      <c r="I1044" s="188"/>
      <c r="J1044" s="188"/>
      <c r="K1044" s="188"/>
      <c r="L1044" s="188"/>
      <c r="M1044" s="188"/>
      <c r="N1044" s="172"/>
      <c r="O1044" s="188"/>
      <c r="P1044" s="172"/>
    </row>
    <row r="1045" spans="2:16">
      <c r="B1045" s="144"/>
      <c r="F1045" s="189"/>
      <c r="G1045" s="188"/>
      <c r="H1045" s="188"/>
      <c r="I1045" s="188"/>
      <c r="J1045" s="188"/>
      <c r="K1045" s="188"/>
      <c r="L1045" s="188"/>
      <c r="M1045" s="188"/>
      <c r="N1045" s="172"/>
      <c r="O1045" s="188"/>
      <c r="P1045" s="172"/>
    </row>
    <row r="1046" spans="2:16">
      <c r="B1046" s="144"/>
      <c r="F1046" s="189"/>
      <c r="G1046" s="188"/>
      <c r="H1046" s="188"/>
      <c r="I1046" s="188"/>
      <c r="J1046" s="188"/>
      <c r="K1046" s="188"/>
      <c r="L1046" s="188"/>
      <c r="M1046" s="188"/>
      <c r="N1046" s="172"/>
      <c r="O1046" s="188"/>
      <c r="P1046" s="172"/>
    </row>
    <row r="1047" spans="2:16">
      <c r="B1047" s="144"/>
      <c r="F1047" s="189"/>
      <c r="G1047" s="188"/>
      <c r="H1047" s="188"/>
      <c r="I1047" s="188"/>
      <c r="J1047" s="188"/>
      <c r="K1047" s="188"/>
      <c r="L1047" s="188"/>
      <c r="M1047" s="188"/>
      <c r="N1047" s="172"/>
      <c r="O1047" s="188"/>
      <c r="P1047" s="172"/>
    </row>
    <row r="1048" spans="2:16">
      <c r="B1048" s="144"/>
      <c r="F1048" s="189"/>
      <c r="G1048" s="188"/>
      <c r="H1048" s="188"/>
      <c r="I1048" s="188"/>
      <c r="J1048" s="188"/>
      <c r="K1048" s="188"/>
      <c r="L1048" s="188"/>
      <c r="M1048" s="188"/>
      <c r="N1048" s="172"/>
      <c r="O1048" s="188"/>
      <c r="P1048" s="172"/>
    </row>
    <row r="1049" spans="2:16">
      <c r="B1049" s="144"/>
      <c r="F1049" s="189"/>
      <c r="G1049" s="188"/>
      <c r="H1049" s="188"/>
      <c r="I1049" s="188"/>
      <c r="J1049" s="188"/>
      <c r="K1049" s="188"/>
      <c r="L1049" s="188"/>
      <c r="M1049" s="188"/>
      <c r="N1049" s="172"/>
      <c r="O1049" s="188"/>
      <c r="P1049" s="172"/>
    </row>
    <row r="1050" spans="2:16">
      <c r="B1050" s="144"/>
      <c r="F1050" s="189"/>
      <c r="G1050" s="188"/>
      <c r="H1050" s="188"/>
      <c r="I1050" s="188"/>
      <c r="J1050" s="188"/>
      <c r="K1050" s="188"/>
      <c r="L1050" s="188"/>
      <c r="M1050" s="188"/>
      <c r="N1050" s="172"/>
      <c r="O1050" s="188"/>
      <c r="P1050" s="172"/>
    </row>
    <row r="1051" spans="2:16">
      <c r="B1051" s="144"/>
      <c r="F1051" s="189"/>
      <c r="G1051" s="188"/>
      <c r="H1051" s="188"/>
      <c r="I1051" s="188"/>
      <c r="J1051" s="188"/>
      <c r="K1051" s="188"/>
      <c r="L1051" s="188"/>
      <c r="M1051" s="188"/>
      <c r="N1051" s="172"/>
      <c r="O1051" s="188"/>
      <c r="P1051" s="172"/>
    </row>
    <row r="1052" spans="2:16">
      <c r="B1052" s="144"/>
      <c r="F1052" s="189"/>
      <c r="G1052" s="188"/>
      <c r="H1052" s="188"/>
      <c r="I1052" s="188"/>
      <c r="J1052" s="188"/>
      <c r="K1052" s="188"/>
      <c r="L1052" s="188"/>
      <c r="M1052" s="188"/>
      <c r="N1052" s="172"/>
      <c r="O1052" s="188"/>
      <c r="P1052" s="172"/>
    </row>
    <row r="1053" spans="2:16">
      <c r="B1053" s="144"/>
      <c r="F1053" s="189"/>
      <c r="G1053" s="188"/>
      <c r="H1053" s="188"/>
      <c r="I1053" s="188"/>
      <c r="J1053" s="188"/>
      <c r="K1053" s="188"/>
      <c r="L1053" s="188"/>
      <c r="M1053" s="188"/>
      <c r="N1053" s="172"/>
      <c r="O1053" s="188"/>
      <c r="P1053" s="172"/>
    </row>
    <row r="1054" spans="2:16">
      <c r="B1054" s="144"/>
      <c r="F1054" s="189"/>
      <c r="G1054" s="188"/>
      <c r="H1054" s="188"/>
      <c r="I1054" s="188"/>
      <c r="J1054" s="188"/>
      <c r="K1054" s="188"/>
      <c r="L1054" s="188"/>
      <c r="M1054" s="188"/>
      <c r="N1054" s="172"/>
      <c r="O1054" s="188"/>
      <c r="P1054" s="172"/>
    </row>
    <row r="1055" spans="2:16">
      <c r="B1055" s="144"/>
      <c r="F1055" s="189"/>
      <c r="G1055" s="188"/>
      <c r="H1055" s="188"/>
      <c r="I1055" s="188"/>
      <c r="J1055" s="188"/>
      <c r="K1055" s="188"/>
      <c r="L1055" s="188"/>
      <c r="M1055" s="188"/>
      <c r="N1055" s="172"/>
      <c r="O1055" s="188"/>
      <c r="P1055" s="172"/>
    </row>
    <row r="1056" spans="2:16">
      <c r="B1056" s="144"/>
      <c r="F1056" s="189"/>
      <c r="G1056" s="188"/>
      <c r="H1056" s="188"/>
      <c r="I1056" s="188"/>
      <c r="J1056" s="188"/>
      <c r="K1056" s="188"/>
      <c r="L1056" s="188"/>
      <c r="M1056" s="188"/>
      <c r="N1056" s="172"/>
      <c r="O1056" s="188"/>
      <c r="P1056" s="172"/>
    </row>
    <row r="1057" spans="2:16">
      <c r="B1057" s="144"/>
      <c r="F1057" s="189"/>
      <c r="G1057" s="188"/>
      <c r="H1057" s="188"/>
      <c r="I1057" s="188"/>
      <c r="J1057" s="188"/>
      <c r="K1057" s="188"/>
      <c r="L1057" s="188"/>
      <c r="M1057" s="188"/>
      <c r="N1057" s="172"/>
      <c r="O1057" s="188"/>
      <c r="P1057" s="172"/>
    </row>
    <row r="1058" spans="2:16">
      <c r="B1058" s="144"/>
      <c r="F1058" s="189"/>
      <c r="G1058" s="188"/>
      <c r="H1058" s="188"/>
      <c r="I1058" s="188"/>
      <c r="J1058" s="188"/>
      <c r="K1058" s="188"/>
      <c r="L1058" s="188"/>
      <c r="M1058" s="188"/>
      <c r="N1058" s="172"/>
      <c r="O1058" s="188"/>
      <c r="P1058" s="172"/>
    </row>
    <row r="1059" spans="2:16">
      <c r="B1059" s="144"/>
      <c r="F1059" s="189"/>
      <c r="G1059" s="188"/>
      <c r="H1059" s="188"/>
      <c r="I1059" s="188"/>
      <c r="J1059" s="188"/>
      <c r="K1059" s="188"/>
      <c r="L1059" s="188"/>
      <c r="M1059" s="188"/>
      <c r="N1059" s="172"/>
      <c r="O1059" s="188"/>
      <c r="P1059" s="172"/>
    </row>
    <row r="1060" spans="2:16">
      <c r="B1060" s="144"/>
      <c r="F1060" s="189"/>
      <c r="G1060" s="188"/>
      <c r="H1060" s="188"/>
      <c r="I1060" s="188"/>
      <c r="J1060" s="188"/>
      <c r="K1060" s="188"/>
      <c r="L1060" s="188"/>
      <c r="M1060" s="188"/>
      <c r="N1060" s="172"/>
      <c r="O1060" s="188"/>
      <c r="P1060" s="172"/>
    </row>
    <row r="1061" spans="2:16">
      <c r="B1061" s="144"/>
      <c r="F1061" s="189"/>
      <c r="G1061" s="166"/>
      <c r="H1061" s="188"/>
      <c r="I1061" s="188"/>
      <c r="J1061" s="188"/>
      <c r="K1061" s="188"/>
      <c r="L1061" s="188"/>
      <c r="M1061" s="188"/>
      <c r="N1061" s="172"/>
      <c r="O1061" s="188"/>
      <c r="P1061" s="172"/>
    </row>
    <row r="1062" spans="2:16">
      <c r="B1062" s="144"/>
      <c r="F1062" s="189"/>
      <c r="G1062" s="166"/>
      <c r="H1062" s="188"/>
      <c r="I1062" s="188"/>
      <c r="J1062" s="188"/>
      <c r="K1062" s="188"/>
      <c r="L1062" s="188"/>
      <c r="M1062" s="188"/>
      <c r="N1062" s="172"/>
      <c r="O1062" s="188"/>
      <c r="P1062" s="172"/>
    </row>
    <row r="1063" spans="2:16">
      <c r="B1063" s="144"/>
      <c r="F1063" s="189"/>
      <c r="G1063" s="166"/>
      <c r="H1063" s="188"/>
      <c r="I1063" s="188"/>
      <c r="J1063" s="188"/>
      <c r="K1063" s="188"/>
      <c r="L1063" s="188"/>
      <c r="M1063" s="188"/>
      <c r="N1063" s="172"/>
      <c r="O1063" s="188"/>
      <c r="P1063" s="172"/>
    </row>
    <row r="1064" spans="2:16">
      <c r="B1064" s="144"/>
      <c r="F1064" s="189"/>
      <c r="G1064" s="166"/>
      <c r="H1064" s="188"/>
      <c r="I1064" s="188"/>
      <c r="J1064" s="188"/>
      <c r="K1064" s="188"/>
      <c r="L1064" s="188"/>
      <c r="M1064" s="188"/>
      <c r="N1064" s="169"/>
      <c r="O1064" s="188"/>
      <c r="P1064" s="172"/>
    </row>
    <row r="1065" spans="2:16">
      <c r="B1065" s="144"/>
      <c r="F1065" s="189"/>
      <c r="G1065" s="166"/>
      <c r="H1065" s="188"/>
      <c r="I1065" s="188"/>
      <c r="J1065" s="188"/>
      <c r="K1065" s="188"/>
      <c r="L1065" s="188"/>
      <c r="M1065" s="188"/>
      <c r="N1065" s="209"/>
      <c r="O1065" s="188"/>
      <c r="P1065" s="172"/>
    </row>
    <row r="1066" spans="2:16">
      <c r="B1066" s="144"/>
      <c r="F1066" s="189"/>
      <c r="G1066" s="166"/>
      <c r="H1066" s="188"/>
      <c r="I1066" s="188"/>
      <c r="J1066" s="188"/>
      <c r="K1066" s="188"/>
      <c r="L1066" s="188"/>
      <c r="M1066" s="188"/>
      <c r="N1066" s="209"/>
      <c r="O1066" s="188"/>
      <c r="P1066" s="172"/>
    </row>
    <row r="1067" spans="2:16">
      <c r="B1067" s="144"/>
      <c r="F1067" s="189"/>
      <c r="G1067" s="166"/>
      <c r="H1067" s="188"/>
      <c r="I1067" s="188"/>
      <c r="J1067" s="188"/>
      <c r="K1067" s="188"/>
      <c r="L1067" s="188"/>
      <c r="M1067" s="188"/>
      <c r="N1067" s="169"/>
      <c r="O1067" s="188"/>
      <c r="P1067" s="172"/>
    </row>
    <row r="1068" spans="2:16">
      <c r="B1068" s="144"/>
      <c r="F1068" s="189"/>
      <c r="G1068" s="166"/>
      <c r="H1068" s="188"/>
      <c r="I1068" s="188"/>
      <c r="J1068" s="188"/>
      <c r="K1068" s="188"/>
      <c r="L1068" s="188"/>
      <c r="M1068" s="188"/>
      <c r="N1068" s="169"/>
      <c r="O1068" s="188"/>
      <c r="P1068" s="172"/>
    </row>
    <row r="1069" spans="2:16">
      <c r="B1069" s="144"/>
      <c r="F1069" s="189"/>
      <c r="G1069" s="166"/>
      <c r="H1069" s="188"/>
      <c r="I1069" s="188"/>
      <c r="J1069" s="188"/>
      <c r="K1069" s="188"/>
      <c r="L1069" s="188"/>
      <c r="M1069" s="188"/>
      <c r="N1069" s="169"/>
      <c r="O1069" s="188"/>
      <c r="P1069" s="172"/>
    </row>
    <row r="1070" spans="2:16">
      <c r="B1070" s="144"/>
      <c r="F1070" s="189"/>
      <c r="G1070" s="166"/>
      <c r="H1070" s="188"/>
      <c r="I1070" s="188"/>
      <c r="J1070" s="188"/>
      <c r="K1070" s="188"/>
      <c r="L1070" s="188"/>
      <c r="M1070" s="188"/>
      <c r="N1070" s="172"/>
      <c r="O1070" s="188"/>
      <c r="P1070" s="172"/>
    </row>
    <row r="1071" spans="2:16">
      <c r="B1071" s="144"/>
      <c r="F1071" s="189"/>
      <c r="G1071" s="166"/>
      <c r="H1071" s="188"/>
      <c r="I1071" s="188"/>
      <c r="J1071" s="188"/>
      <c r="K1071" s="188"/>
      <c r="L1071" s="188"/>
      <c r="M1071" s="188"/>
      <c r="N1071" s="169"/>
      <c r="O1071" s="188"/>
      <c r="P1071" s="172"/>
    </row>
    <row r="1072" spans="2:16">
      <c r="B1072" s="144"/>
      <c r="F1072" s="189"/>
      <c r="G1072" s="166"/>
      <c r="H1072" s="188"/>
      <c r="I1072" s="188"/>
      <c r="J1072" s="188"/>
      <c r="K1072" s="188"/>
      <c r="L1072" s="188"/>
      <c r="M1072" s="188"/>
      <c r="N1072" s="209"/>
      <c r="O1072" s="188"/>
      <c r="P1072" s="172"/>
    </row>
    <row r="1073" spans="2:16">
      <c r="B1073" s="144"/>
      <c r="F1073" s="189"/>
      <c r="G1073" s="166"/>
      <c r="H1073" s="188"/>
      <c r="I1073" s="188"/>
      <c r="J1073" s="188"/>
      <c r="K1073" s="188"/>
      <c r="L1073" s="188"/>
      <c r="M1073" s="188"/>
      <c r="N1073" s="169"/>
      <c r="O1073" s="188"/>
      <c r="P1073" s="172"/>
    </row>
    <row r="1074" spans="2:16">
      <c r="B1074" s="144"/>
      <c r="F1074" s="189"/>
      <c r="G1074" s="166"/>
      <c r="H1074" s="188"/>
      <c r="I1074" s="188"/>
      <c r="J1074" s="188"/>
      <c r="K1074" s="188"/>
      <c r="L1074" s="188"/>
      <c r="M1074" s="188"/>
      <c r="N1074" s="169"/>
      <c r="O1074" s="188"/>
      <c r="P1074" s="172"/>
    </row>
    <row r="1075" spans="2:16">
      <c r="B1075" s="144"/>
      <c r="F1075" s="189"/>
      <c r="G1075" s="188"/>
      <c r="H1075" s="188"/>
      <c r="I1075" s="188"/>
      <c r="J1075" s="188"/>
      <c r="K1075" s="188"/>
      <c r="L1075" s="188"/>
      <c r="M1075" s="188"/>
      <c r="N1075" s="172"/>
      <c r="O1075" s="188"/>
      <c r="P1075" s="172"/>
    </row>
    <row r="1076" spans="2:16">
      <c r="B1076" s="144"/>
      <c r="F1076" s="189"/>
      <c r="G1076" s="188"/>
      <c r="H1076" s="188"/>
      <c r="I1076" s="188"/>
      <c r="J1076" s="188"/>
      <c r="K1076" s="188"/>
      <c r="L1076" s="188"/>
      <c r="M1076" s="188"/>
      <c r="N1076" s="172"/>
      <c r="O1076" s="188"/>
      <c r="P1076" s="172"/>
    </row>
    <row r="1077" spans="2:16">
      <c r="B1077" s="144"/>
      <c r="F1077" s="189"/>
      <c r="G1077" s="188"/>
      <c r="H1077" s="188"/>
      <c r="I1077" s="188"/>
      <c r="J1077" s="188"/>
      <c r="K1077" s="188"/>
      <c r="L1077" s="188"/>
      <c r="M1077" s="188"/>
      <c r="N1077" s="172"/>
      <c r="O1077" s="188"/>
      <c r="P1077" s="172"/>
    </row>
    <row r="1078" spans="2:16">
      <c r="B1078" s="144"/>
      <c r="F1078" s="189"/>
      <c r="G1078" s="188"/>
      <c r="H1078" s="188"/>
      <c r="I1078" s="188"/>
      <c r="J1078" s="188"/>
      <c r="K1078" s="188"/>
      <c r="L1078" s="188"/>
      <c r="M1078" s="188"/>
      <c r="N1078" s="172"/>
      <c r="O1078" s="188"/>
      <c r="P1078" s="172"/>
    </row>
    <row r="1079" spans="2:16">
      <c r="B1079" s="144"/>
      <c r="F1079" s="189"/>
      <c r="G1079" s="188"/>
      <c r="H1079" s="188"/>
      <c r="I1079" s="188"/>
      <c r="J1079" s="188"/>
      <c r="K1079" s="188"/>
      <c r="L1079" s="188"/>
      <c r="M1079" s="188"/>
      <c r="N1079" s="172"/>
      <c r="O1079" s="188"/>
      <c r="P1079" s="172"/>
    </row>
    <row r="1080" spans="2:16">
      <c r="B1080" s="144"/>
      <c r="F1080" s="189"/>
      <c r="G1080" s="188"/>
      <c r="H1080" s="188"/>
      <c r="I1080" s="188"/>
      <c r="J1080" s="188"/>
      <c r="K1080" s="188"/>
      <c r="L1080" s="188"/>
      <c r="M1080" s="188"/>
      <c r="N1080" s="172"/>
      <c r="O1080" s="188"/>
      <c r="P1080" s="172"/>
    </row>
    <row r="1081" spans="2:16">
      <c r="B1081" s="144"/>
      <c r="F1081" s="189"/>
      <c r="G1081" s="188"/>
      <c r="H1081" s="188"/>
      <c r="I1081" s="188"/>
      <c r="J1081" s="188"/>
      <c r="K1081" s="188"/>
      <c r="L1081" s="188"/>
      <c r="M1081" s="188"/>
      <c r="N1081" s="172"/>
      <c r="O1081" s="188"/>
      <c r="P1081" s="172"/>
    </row>
    <row r="1082" spans="2:16">
      <c r="B1082" s="144"/>
      <c r="F1082" s="189"/>
      <c r="G1082" s="188"/>
      <c r="H1082" s="188"/>
      <c r="I1082" s="188"/>
      <c r="J1082" s="188"/>
      <c r="K1082" s="188"/>
      <c r="L1082" s="188"/>
      <c r="M1082" s="188"/>
      <c r="N1082" s="172"/>
      <c r="O1082" s="188"/>
      <c r="P1082" s="172"/>
    </row>
    <row r="1083" spans="2:16">
      <c r="B1083" s="144"/>
      <c r="F1083" s="189"/>
      <c r="G1083" s="188"/>
      <c r="H1083" s="188"/>
      <c r="I1083" s="188"/>
      <c r="J1083" s="188"/>
      <c r="K1083" s="188"/>
      <c r="L1083" s="188"/>
      <c r="M1083" s="188"/>
      <c r="N1083" s="172"/>
      <c r="O1083" s="188"/>
      <c r="P1083" s="172"/>
    </row>
    <row r="1084" spans="2:16">
      <c r="B1084" s="144"/>
      <c r="F1084" s="189"/>
      <c r="G1084" s="188"/>
      <c r="H1084" s="188"/>
      <c r="I1084" s="188"/>
      <c r="J1084" s="188"/>
      <c r="K1084" s="188"/>
      <c r="L1084" s="188"/>
      <c r="M1084" s="188"/>
      <c r="N1084" s="172"/>
      <c r="O1084" s="188"/>
      <c r="P1084" s="172"/>
    </row>
    <row r="1085" spans="2:16">
      <c r="B1085" s="144"/>
      <c r="F1085" s="189"/>
      <c r="G1085" s="188"/>
      <c r="H1085" s="188"/>
      <c r="I1085" s="188"/>
      <c r="J1085" s="188"/>
      <c r="K1085" s="188"/>
      <c r="L1085" s="188"/>
      <c r="M1085" s="188"/>
      <c r="N1085" s="172"/>
      <c r="O1085" s="188"/>
      <c r="P1085" s="172"/>
    </row>
    <row r="1086" spans="2:16">
      <c r="B1086" s="144"/>
      <c r="F1086" s="189"/>
      <c r="G1086" s="188"/>
      <c r="H1086" s="188"/>
      <c r="I1086" s="188"/>
      <c r="J1086" s="188"/>
      <c r="K1086" s="188"/>
      <c r="L1086" s="188"/>
      <c r="M1086" s="188"/>
      <c r="N1086" s="172"/>
      <c r="O1086" s="188"/>
      <c r="P1086" s="172"/>
    </row>
    <row r="1087" spans="2:16">
      <c r="B1087" s="144"/>
      <c r="F1087" s="189"/>
      <c r="G1087" s="188"/>
      <c r="H1087" s="188"/>
      <c r="I1087" s="188"/>
      <c r="J1087" s="188"/>
      <c r="K1087" s="188"/>
      <c r="L1087" s="188"/>
      <c r="M1087" s="188"/>
      <c r="N1087" s="172"/>
      <c r="O1087" s="188"/>
      <c r="P1087" s="172"/>
    </row>
    <row r="1088" spans="2:16">
      <c r="B1088" s="144"/>
      <c r="F1088" s="189"/>
      <c r="G1088" s="188"/>
      <c r="H1088" s="188"/>
      <c r="I1088" s="188"/>
      <c r="J1088" s="188"/>
      <c r="K1088" s="188"/>
      <c r="L1088" s="188"/>
      <c r="M1088" s="188"/>
      <c r="N1088" s="172"/>
      <c r="O1088" s="188"/>
      <c r="P1088" s="172"/>
    </row>
    <row r="1089" spans="2:16">
      <c r="B1089" s="144"/>
      <c r="F1089" s="189"/>
      <c r="G1089" s="188"/>
      <c r="H1089" s="188"/>
      <c r="I1089" s="188"/>
      <c r="J1089" s="188"/>
      <c r="K1089" s="188"/>
      <c r="L1089" s="188"/>
      <c r="M1089" s="188"/>
      <c r="N1089" s="172"/>
      <c r="O1089" s="188"/>
      <c r="P1089" s="172"/>
    </row>
    <row r="1090" spans="2:16">
      <c r="B1090" s="144"/>
      <c r="F1090" s="189"/>
      <c r="G1090" s="188"/>
      <c r="H1090" s="188"/>
      <c r="I1090" s="188"/>
      <c r="J1090" s="188"/>
      <c r="K1090" s="188"/>
      <c r="L1090" s="188"/>
      <c r="M1090" s="188"/>
      <c r="N1090" s="172"/>
      <c r="O1090" s="188"/>
      <c r="P1090" s="172"/>
    </row>
    <row r="1091" spans="2:16">
      <c r="B1091" s="144"/>
      <c r="F1091" s="189"/>
      <c r="G1091" s="188"/>
      <c r="H1091" s="188"/>
      <c r="I1091" s="188"/>
      <c r="J1091" s="188"/>
      <c r="K1091" s="188"/>
      <c r="L1091" s="188"/>
      <c r="M1091" s="188"/>
      <c r="N1091" s="172"/>
      <c r="O1091" s="188"/>
      <c r="P1091" s="172"/>
    </row>
    <row r="1092" spans="2:16">
      <c r="B1092" s="144"/>
      <c r="F1092" s="189"/>
      <c r="G1092" s="188"/>
      <c r="H1092" s="188"/>
      <c r="I1092" s="188"/>
      <c r="J1092" s="188"/>
      <c r="K1092" s="188"/>
      <c r="L1092" s="188"/>
      <c r="M1092" s="188"/>
      <c r="N1092" s="172"/>
      <c r="O1092" s="188"/>
      <c r="P1092" s="172"/>
    </row>
    <row r="1093" spans="2:16">
      <c r="B1093" s="144"/>
      <c r="F1093" s="189"/>
      <c r="G1093" s="188"/>
      <c r="H1093" s="188"/>
      <c r="I1093" s="188"/>
      <c r="J1093" s="188"/>
      <c r="K1093" s="188"/>
      <c r="L1093" s="188"/>
      <c r="M1093" s="188"/>
      <c r="N1093" s="172"/>
      <c r="O1093" s="188"/>
      <c r="P1093" s="172"/>
    </row>
    <row r="1094" spans="2:16">
      <c r="B1094" s="144"/>
      <c r="F1094" s="189"/>
      <c r="G1094" s="188"/>
      <c r="H1094" s="188"/>
      <c r="I1094" s="188"/>
      <c r="J1094" s="188"/>
      <c r="K1094" s="188"/>
      <c r="L1094" s="188"/>
      <c r="M1094" s="188"/>
      <c r="N1094" s="172"/>
      <c r="O1094" s="188"/>
      <c r="P1094" s="172"/>
    </row>
    <row r="1095" spans="2:16">
      <c r="B1095" s="144"/>
      <c r="F1095" s="189"/>
      <c r="G1095" s="188"/>
      <c r="H1095" s="188"/>
      <c r="I1095" s="188"/>
      <c r="J1095" s="188"/>
      <c r="K1095" s="188"/>
      <c r="L1095" s="188"/>
      <c r="M1095" s="188"/>
      <c r="N1095" s="172"/>
      <c r="O1095" s="188"/>
      <c r="P1095" s="172"/>
    </row>
    <row r="1096" spans="2:16">
      <c r="B1096" s="144"/>
      <c r="F1096" s="189"/>
      <c r="G1096" s="188"/>
      <c r="H1096" s="188"/>
      <c r="I1096" s="188"/>
      <c r="J1096" s="188"/>
      <c r="K1096" s="188"/>
      <c r="L1096" s="188"/>
      <c r="M1096" s="188"/>
      <c r="N1096" s="172"/>
      <c r="O1096" s="188"/>
      <c r="P1096" s="172"/>
    </row>
    <row r="1097" spans="2:16">
      <c r="B1097" s="144"/>
      <c r="F1097" s="189"/>
      <c r="G1097" s="188"/>
      <c r="H1097" s="188"/>
      <c r="I1097" s="188"/>
      <c r="J1097" s="188"/>
      <c r="K1097" s="188"/>
      <c r="L1097" s="188"/>
      <c r="M1097" s="188"/>
      <c r="N1097" s="172"/>
      <c r="O1097" s="188"/>
      <c r="P1097" s="172"/>
    </row>
    <row r="1098" spans="2:16">
      <c r="B1098" s="144"/>
      <c r="F1098" s="189"/>
      <c r="G1098" s="188"/>
      <c r="H1098" s="188"/>
      <c r="I1098" s="188"/>
      <c r="J1098" s="188"/>
      <c r="K1098" s="188"/>
      <c r="L1098" s="188"/>
      <c r="M1098" s="188"/>
      <c r="N1098" s="172"/>
      <c r="O1098" s="188"/>
      <c r="P1098" s="172"/>
    </row>
    <row r="1099" spans="2:16">
      <c r="B1099" s="144"/>
      <c r="F1099" s="189"/>
      <c r="G1099" s="188"/>
      <c r="H1099" s="188"/>
      <c r="I1099" s="188"/>
      <c r="J1099" s="188"/>
      <c r="K1099" s="188"/>
      <c r="L1099" s="188"/>
      <c r="M1099" s="188"/>
      <c r="N1099" s="172"/>
      <c r="O1099" s="188"/>
      <c r="P1099" s="172"/>
    </row>
    <row r="1100" spans="2:16">
      <c r="B1100" s="144"/>
      <c r="F1100" s="189"/>
      <c r="G1100" s="188"/>
      <c r="H1100" s="188"/>
      <c r="I1100" s="188"/>
      <c r="J1100" s="188"/>
      <c r="K1100" s="188"/>
      <c r="L1100" s="188"/>
      <c r="M1100" s="188"/>
      <c r="N1100" s="172"/>
      <c r="O1100" s="188"/>
      <c r="P1100" s="172"/>
    </row>
    <row r="1101" spans="2:16">
      <c r="B1101" s="144"/>
      <c r="F1101" s="189"/>
      <c r="G1101" s="188"/>
      <c r="H1101" s="188"/>
      <c r="I1101" s="188"/>
      <c r="J1101" s="188"/>
      <c r="K1101" s="188"/>
      <c r="L1101" s="188"/>
      <c r="M1101" s="188"/>
      <c r="N1101" s="172"/>
      <c r="O1101" s="188"/>
      <c r="P1101" s="172"/>
    </row>
    <row r="1102" spans="2:16">
      <c r="B1102" s="144"/>
      <c r="F1102" s="189"/>
      <c r="G1102" s="188"/>
      <c r="H1102" s="188"/>
      <c r="I1102" s="188"/>
      <c r="J1102" s="188"/>
      <c r="K1102" s="188"/>
      <c r="L1102" s="188"/>
      <c r="M1102" s="188"/>
      <c r="N1102" s="172"/>
      <c r="O1102" s="188"/>
      <c r="P1102" s="172"/>
    </row>
    <row r="1103" spans="2:16">
      <c r="B1103" s="144"/>
      <c r="F1103" s="189"/>
      <c r="G1103" s="188"/>
      <c r="H1103" s="188"/>
      <c r="I1103" s="188"/>
      <c r="J1103" s="188"/>
      <c r="K1103" s="188"/>
      <c r="L1103" s="188"/>
      <c r="M1103" s="188"/>
      <c r="N1103" s="172"/>
      <c r="O1103" s="188"/>
      <c r="P1103" s="172"/>
    </row>
    <row r="1104" spans="2:16">
      <c r="B1104" s="144"/>
      <c r="F1104" s="189"/>
      <c r="G1104" s="188"/>
      <c r="H1104" s="188"/>
      <c r="I1104" s="188"/>
      <c r="J1104" s="188"/>
      <c r="K1104" s="188"/>
      <c r="L1104" s="188"/>
      <c r="M1104" s="188"/>
      <c r="N1104" s="172"/>
      <c r="O1104" s="188"/>
      <c r="P1104" s="172"/>
    </row>
    <row r="1105" spans="2:16">
      <c r="B1105" s="144"/>
      <c r="F1105" s="189"/>
      <c r="G1105" s="188"/>
      <c r="H1105" s="188"/>
      <c r="I1105" s="188"/>
      <c r="J1105" s="188"/>
      <c r="K1105" s="188"/>
      <c r="L1105" s="188"/>
      <c r="M1105" s="188"/>
      <c r="N1105" s="172"/>
      <c r="O1105" s="188"/>
      <c r="P1105" s="172"/>
    </row>
    <row r="1106" spans="2:16">
      <c r="B1106" s="144"/>
      <c r="F1106" s="189"/>
      <c r="G1106" s="188"/>
      <c r="H1106" s="188"/>
      <c r="I1106" s="188"/>
      <c r="J1106" s="188"/>
      <c r="K1106" s="188"/>
      <c r="L1106" s="188"/>
      <c r="M1106" s="188"/>
      <c r="N1106" s="172"/>
      <c r="O1106" s="188"/>
      <c r="P1106" s="172"/>
    </row>
    <row r="1107" spans="2:16">
      <c r="B1107" s="144"/>
      <c r="F1107" s="189"/>
      <c r="G1107" s="188"/>
      <c r="H1107" s="188"/>
      <c r="I1107" s="188"/>
      <c r="J1107" s="188"/>
      <c r="K1107" s="188"/>
      <c r="L1107" s="188"/>
      <c r="M1107" s="188"/>
      <c r="N1107" s="172"/>
      <c r="O1107" s="188"/>
      <c r="P1107" s="172"/>
    </row>
    <row r="1108" spans="2:16">
      <c r="B1108" s="144"/>
      <c r="F1108" s="189"/>
      <c r="G1108" s="188"/>
      <c r="H1108" s="188"/>
      <c r="I1108" s="188"/>
      <c r="J1108" s="188"/>
      <c r="K1108" s="188"/>
      <c r="L1108" s="188"/>
      <c r="M1108" s="188"/>
      <c r="N1108" s="172"/>
      <c r="O1108" s="188"/>
      <c r="P1108" s="172"/>
    </row>
    <row r="1109" spans="2:16">
      <c r="B1109" s="144"/>
      <c r="F1109" s="189"/>
      <c r="G1109" s="188"/>
      <c r="H1109" s="188"/>
      <c r="I1109" s="188"/>
      <c r="J1109" s="188"/>
      <c r="K1109" s="188"/>
      <c r="L1109" s="188"/>
      <c r="M1109" s="188"/>
      <c r="N1109" s="172"/>
      <c r="O1109" s="188"/>
      <c r="P1109" s="172"/>
    </row>
    <row r="1110" spans="2:16">
      <c r="B1110" s="144"/>
      <c r="F1110" s="189"/>
      <c r="G1110" s="188"/>
      <c r="H1110" s="188"/>
      <c r="I1110" s="188"/>
      <c r="J1110" s="188"/>
      <c r="K1110" s="188"/>
      <c r="L1110" s="188"/>
      <c r="M1110" s="188"/>
      <c r="N1110" s="172"/>
      <c r="O1110" s="188"/>
      <c r="P1110" s="172"/>
    </row>
    <row r="1111" spans="2:16">
      <c r="B1111" s="144"/>
      <c r="F1111" s="189"/>
      <c r="G1111" s="188"/>
      <c r="H1111" s="188"/>
      <c r="I1111" s="188"/>
      <c r="J1111" s="188"/>
      <c r="K1111" s="188"/>
      <c r="L1111" s="188"/>
      <c r="M1111" s="188"/>
      <c r="N1111" s="172"/>
      <c r="O1111" s="188"/>
      <c r="P1111" s="172"/>
    </row>
    <row r="1112" spans="2:16">
      <c r="B1112" s="144"/>
      <c r="F1112" s="189"/>
      <c r="G1112" s="188"/>
      <c r="H1112" s="188"/>
      <c r="I1112" s="188"/>
      <c r="J1112" s="188"/>
      <c r="K1112" s="188"/>
      <c r="L1112" s="188"/>
      <c r="M1112" s="188"/>
      <c r="N1112" s="172"/>
      <c r="O1112" s="188"/>
      <c r="P1112" s="172"/>
    </row>
    <row r="1113" spans="2:16">
      <c r="B1113" s="144"/>
      <c r="F1113" s="189"/>
      <c r="G1113" s="188"/>
      <c r="H1113" s="188"/>
      <c r="I1113" s="188"/>
      <c r="J1113" s="188"/>
      <c r="K1113" s="188"/>
      <c r="L1113" s="188"/>
      <c r="M1113" s="188"/>
      <c r="N1113" s="172"/>
      <c r="O1113" s="188"/>
      <c r="P1113" s="172"/>
    </row>
    <row r="1114" spans="2:16">
      <c r="B1114" s="144"/>
      <c r="F1114" s="189"/>
      <c r="G1114" s="188"/>
      <c r="H1114" s="188"/>
      <c r="I1114" s="188"/>
      <c r="J1114" s="188"/>
      <c r="K1114" s="188"/>
      <c r="L1114" s="188"/>
      <c r="M1114" s="188"/>
      <c r="N1114" s="172"/>
      <c r="O1114" s="188"/>
      <c r="P1114" s="172"/>
    </row>
    <row r="1115" spans="2:16">
      <c r="B1115" s="144"/>
      <c r="F1115" s="189"/>
      <c r="G1115" s="188"/>
      <c r="H1115" s="188"/>
      <c r="I1115" s="188"/>
      <c r="J1115" s="188"/>
      <c r="K1115" s="188"/>
      <c r="L1115" s="188"/>
      <c r="M1115" s="188"/>
      <c r="N1115" s="172"/>
      <c r="O1115" s="188"/>
      <c r="P1115" s="172"/>
    </row>
    <row r="1116" spans="2:16">
      <c r="B1116" s="144"/>
      <c r="F1116" s="189"/>
      <c r="G1116" s="188"/>
      <c r="H1116" s="188"/>
      <c r="I1116" s="188"/>
      <c r="J1116" s="188"/>
      <c r="K1116" s="188"/>
      <c r="L1116" s="188"/>
      <c r="M1116" s="188"/>
      <c r="N1116" s="172"/>
      <c r="O1116" s="188"/>
      <c r="P1116" s="172"/>
    </row>
    <row r="1117" spans="2:16">
      <c r="B1117" s="144"/>
      <c r="F1117" s="189"/>
      <c r="G1117" s="188"/>
      <c r="H1117" s="188"/>
      <c r="I1117" s="188"/>
      <c r="J1117" s="188"/>
      <c r="K1117" s="188"/>
      <c r="L1117" s="188"/>
      <c r="M1117" s="188"/>
      <c r="N1117" s="172"/>
      <c r="O1117" s="188"/>
      <c r="P1117" s="172"/>
    </row>
    <row r="1118" spans="2:16">
      <c r="B1118" s="144"/>
      <c r="F1118" s="189"/>
      <c r="G1118" s="188"/>
      <c r="H1118" s="188"/>
      <c r="I1118" s="188"/>
      <c r="J1118" s="188"/>
      <c r="K1118" s="188"/>
      <c r="L1118" s="188"/>
      <c r="M1118" s="188"/>
      <c r="N1118" s="172"/>
      <c r="O1118" s="188"/>
      <c r="P1118" s="172"/>
    </row>
    <row r="1119" spans="2:16">
      <c r="B1119" s="144"/>
      <c r="F1119" s="189"/>
      <c r="G1119" s="188"/>
      <c r="H1119" s="188"/>
      <c r="I1119" s="188"/>
      <c r="J1119" s="188"/>
      <c r="K1119" s="188"/>
      <c r="L1119" s="188"/>
      <c r="M1119" s="188"/>
      <c r="N1119" s="172"/>
      <c r="O1119" s="188"/>
      <c r="P1119" s="172"/>
    </row>
    <row r="1120" spans="2:16">
      <c r="B1120" s="144"/>
      <c r="F1120" s="189"/>
      <c r="G1120" s="188"/>
      <c r="H1120" s="188"/>
      <c r="I1120" s="188"/>
      <c r="J1120" s="188"/>
      <c r="K1120" s="188"/>
      <c r="L1120" s="188"/>
      <c r="M1120" s="188"/>
      <c r="N1120" s="172"/>
      <c r="O1120" s="188"/>
      <c r="P1120" s="172"/>
    </row>
    <row r="1121" spans="2:16">
      <c r="B1121" s="144"/>
      <c r="F1121" s="189"/>
      <c r="G1121" s="188"/>
      <c r="H1121" s="188"/>
      <c r="I1121" s="188"/>
      <c r="J1121" s="188"/>
      <c r="K1121" s="188"/>
      <c r="L1121" s="188"/>
      <c r="M1121" s="188"/>
      <c r="N1121" s="172"/>
      <c r="O1121" s="188"/>
      <c r="P1121" s="172"/>
    </row>
    <row r="1122" spans="2:16">
      <c r="B1122" s="144"/>
      <c r="F1122" s="189"/>
      <c r="G1122" s="188"/>
      <c r="H1122" s="188"/>
      <c r="I1122" s="188"/>
      <c r="J1122" s="188"/>
      <c r="K1122" s="188"/>
      <c r="L1122" s="188"/>
      <c r="M1122" s="188"/>
      <c r="N1122" s="172"/>
      <c r="O1122" s="188"/>
      <c r="P1122" s="172"/>
    </row>
    <row r="1123" spans="2:16">
      <c r="B1123" s="144"/>
      <c r="F1123" s="189"/>
      <c r="G1123" s="188"/>
      <c r="H1123" s="188"/>
      <c r="I1123" s="188"/>
      <c r="J1123" s="188"/>
      <c r="K1123" s="188"/>
      <c r="L1123" s="188"/>
      <c r="M1123" s="188"/>
      <c r="N1123" s="172"/>
      <c r="O1123" s="188"/>
      <c r="P1123" s="172"/>
    </row>
    <row r="1124" spans="2:16">
      <c r="B1124" s="144"/>
      <c r="F1124" s="189"/>
      <c r="G1124" s="188"/>
      <c r="H1124" s="188"/>
      <c r="I1124" s="188"/>
      <c r="J1124" s="188"/>
      <c r="K1124" s="188"/>
      <c r="L1124" s="188"/>
      <c r="M1124" s="188"/>
      <c r="N1124" s="172"/>
      <c r="O1124" s="188"/>
      <c r="P1124" s="172"/>
    </row>
    <row r="1125" spans="2:16">
      <c r="B1125" s="144"/>
      <c r="F1125" s="189"/>
      <c r="G1125" s="188"/>
      <c r="H1125" s="188"/>
      <c r="I1125" s="188"/>
      <c r="J1125" s="188"/>
      <c r="K1125" s="188"/>
      <c r="L1125" s="188"/>
      <c r="M1125" s="188"/>
      <c r="N1125" s="172"/>
      <c r="O1125" s="188"/>
      <c r="P1125" s="172"/>
    </row>
    <row r="1126" spans="2:16">
      <c r="B1126" s="144"/>
      <c r="F1126" s="189"/>
      <c r="G1126" s="188"/>
      <c r="H1126" s="188"/>
      <c r="I1126" s="188"/>
      <c r="J1126" s="188"/>
      <c r="K1126" s="188"/>
      <c r="L1126" s="188"/>
      <c r="M1126" s="188"/>
      <c r="N1126" s="172"/>
      <c r="O1126" s="188"/>
      <c r="P1126" s="172"/>
    </row>
    <row r="1127" spans="2:16">
      <c r="B1127" s="144"/>
      <c r="F1127" s="189"/>
      <c r="G1127" s="188"/>
      <c r="H1127" s="188"/>
      <c r="I1127" s="188"/>
      <c r="J1127" s="188"/>
      <c r="K1127" s="188"/>
      <c r="L1127" s="188"/>
      <c r="M1127" s="188"/>
      <c r="N1127" s="172"/>
      <c r="O1127" s="188"/>
      <c r="P1127" s="172"/>
    </row>
    <row r="1128" spans="2:16">
      <c r="B1128" s="144"/>
      <c r="F1128" s="189"/>
      <c r="G1128" s="188"/>
      <c r="H1128" s="188"/>
      <c r="I1128" s="188"/>
      <c r="J1128" s="188"/>
      <c r="K1128" s="188"/>
      <c r="L1128" s="188"/>
      <c r="M1128" s="188"/>
      <c r="N1128" s="172"/>
      <c r="O1128" s="188"/>
      <c r="P1128" s="172"/>
    </row>
    <row r="1129" spans="2:16">
      <c r="B1129" s="144"/>
      <c r="F1129" s="189"/>
      <c r="G1129" s="188"/>
      <c r="H1129" s="188"/>
      <c r="I1129" s="188"/>
      <c r="J1129" s="188"/>
      <c r="K1129" s="188"/>
      <c r="L1129" s="188"/>
      <c r="M1129" s="188"/>
      <c r="N1129" s="172"/>
      <c r="O1129" s="188"/>
      <c r="P1129" s="172"/>
    </row>
    <row r="1130" spans="2:16">
      <c r="B1130" s="144"/>
      <c r="F1130" s="189"/>
      <c r="G1130" s="188"/>
      <c r="H1130" s="188"/>
      <c r="I1130" s="188"/>
      <c r="J1130" s="188"/>
      <c r="K1130" s="188"/>
      <c r="L1130" s="188"/>
      <c r="M1130" s="188"/>
      <c r="N1130" s="172"/>
      <c r="O1130" s="188"/>
      <c r="P1130" s="172"/>
    </row>
    <row r="1131" spans="2:16">
      <c r="O1131"/>
    </row>
    <row r="1132" spans="2:16">
      <c r="O1132"/>
    </row>
    <row r="1133" spans="2:16">
      <c r="O1133"/>
    </row>
    <row r="1134" spans="2:16">
      <c r="O1134"/>
    </row>
    <row r="1135" spans="2:16">
      <c r="O1135"/>
    </row>
    <row r="1136" spans="2:16">
      <c r="O1136"/>
    </row>
    <row r="1137" spans="15:15">
      <c r="O1137"/>
    </row>
    <row r="1138" spans="15:15">
      <c r="O1138"/>
    </row>
    <row r="1139" spans="15:15">
      <c r="O1139"/>
    </row>
    <row r="1140" spans="15:15">
      <c r="O1140"/>
    </row>
    <row r="1141" spans="15:15">
      <c r="O1141"/>
    </row>
    <row r="1142" spans="15:15">
      <c r="O1142"/>
    </row>
    <row r="1143" spans="15:15">
      <c r="O1143"/>
    </row>
    <row r="1144" spans="15:15">
      <c r="O1144"/>
    </row>
    <row r="1145" spans="15:15">
      <c r="O1145"/>
    </row>
    <row r="1146" spans="15:15">
      <c r="O1146"/>
    </row>
    <row r="1147" spans="15:15">
      <c r="O1147"/>
    </row>
    <row r="1148" spans="15:15">
      <c r="O1148"/>
    </row>
    <row r="1149" spans="15:15">
      <c r="O1149"/>
    </row>
    <row r="1150" spans="15:15">
      <c r="O1150"/>
    </row>
    <row r="1151" spans="15:15">
      <c r="O1151"/>
    </row>
    <row r="1152" spans="15:15">
      <c r="O1152"/>
    </row>
    <row r="1153" spans="15:15">
      <c r="O1153"/>
    </row>
    <row r="1154" spans="15:15">
      <c r="O1154"/>
    </row>
    <row r="1155" spans="15:15">
      <c r="O1155"/>
    </row>
    <row r="1156" spans="15:15">
      <c r="O1156"/>
    </row>
    <row r="1157" spans="15:15">
      <c r="O1157"/>
    </row>
    <row r="1158" spans="15:15">
      <c r="O1158"/>
    </row>
    <row r="1159" spans="15:15">
      <c r="O1159"/>
    </row>
    <row r="1160" spans="15:15">
      <c r="O1160"/>
    </row>
    <row r="1161" spans="15:15">
      <c r="O1161"/>
    </row>
    <row r="1162" spans="15:15">
      <c r="O1162"/>
    </row>
    <row r="1163" spans="15:15">
      <c r="O1163"/>
    </row>
    <row r="1164" spans="15:15">
      <c r="O1164"/>
    </row>
    <row r="1165" spans="15:15">
      <c r="O1165"/>
    </row>
    <row r="1166" spans="15:15">
      <c r="O1166"/>
    </row>
    <row r="1167" spans="15:15">
      <c r="O1167"/>
    </row>
    <row r="1168" spans="15:15">
      <c r="O1168"/>
    </row>
    <row r="1169" spans="15:15">
      <c r="O1169"/>
    </row>
    <row r="1170" spans="15:15">
      <c r="O1170"/>
    </row>
    <row r="1171" spans="15:15">
      <c r="O1171"/>
    </row>
    <row r="1172" spans="15:15">
      <c r="O1172"/>
    </row>
    <row r="1173" spans="15:15">
      <c r="O1173"/>
    </row>
    <row r="1174" spans="15:15">
      <c r="O1174"/>
    </row>
    <row r="1175" spans="15:15">
      <c r="O1175"/>
    </row>
    <row r="1176" spans="15:15">
      <c r="O1176"/>
    </row>
    <row r="1177" spans="15:15">
      <c r="O1177"/>
    </row>
    <row r="1178" spans="15:15">
      <c r="O1178"/>
    </row>
    <row r="1179" spans="15:15">
      <c r="O1179"/>
    </row>
    <row r="1180" spans="15:15">
      <c r="O1180"/>
    </row>
    <row r="1181" spans="15:15">
      <c r="O1181"/>
    </row>
    <row r="1182" spans="15:15">
      <c r="O1182"/>
    </row>
    <row r="1183" spans="15:15">
      <c r="O1183"/>
    </row>
    <row r="1184" spans="15:15">
      <c r="O1184"/>
    </row>
    <row r="1185" spans="15:15">
      <c r="O1185"/>
    </row>
    <row r="1186" spans="15:15">
      <c r="O1186"/>
    </row>
    <row r="1187" spans="15:15">
      <c r="O1187"/>
    </row>
    <row r="1188" spans="15:15">
      <c r="O1188"/>
    </row>
    <row r="1189" spans="15:15">
      <c r="O1189"/>
    </row>
    <row r="1190" spans="15:15">
      <c r="O1190"/>
    </row>
    <row r="1191" spans="15:15">
      <c r="O1191"/>
    </row>
    <row r="1192" spans="15:15">
      <c r="O1192"/>
    </row>
    <row r="1193" spans="15:15">
      <c r="O1193"/>
    </row>
    <row r="1194" spans="15:15">
      <c r="O1194"/>
    </row>
    <row r="1195" spans="15:15">
      <c r="O1195"/>
    </row>
    <row r="1196" spans="15:15">
      <c r="O1196"/>
    </row>
    <row r="1197" spans="15:15">
      <c r="O1197"/>
    </row>
    <row r="1198" spans="15:15">
      <c r="O1198"/>
    </row>
    <row r="1199" spans="15:15">
      <c r="O1199"/>
    </row>
    <row r="1200" spans="15:15">
      <c r="O1200"/>
    </row>
    <row r="1201" spans="15:15">
      <c r="O1201"/>
    </row>
    <row r="1202" spans="15:15">
      <c r="O1202"/>
    </row>
    <row r="1203" spans="15:15">
      <c r="O1203"/>
    </row>
    <row r="1204" spans="15:15">
      <c r="O1204"/>
    </row>
    <row r="1205" spans="15:15">
      <c r="O1205"/>
    </row>
    <row r="1206" spans="15:15">
      <c r="O1206"/>
    </row>
    <row r="1207" spans="15:15">
      <c r="O1207"/>
    </row>
    <row r="1208" spans="15:15">
      <c r="O1208"/>
    </row>
    <row r="1209" spans="15:15">
      <c r="O1209"/>
    </row>
    <row r="1210" spans="15:15">
      <c r="O1210"/>
    </row>
    <row r="1211" spans="15:15">
      <c r="O1211"/>
    </row>
    <row r="1212" spans="15:15">
      <c r="O1212"/>
    </row>
    <row r="1213" spans="15:15">
      <c r="O1213"/>
    </row>
    <row r="1214" spans="15:15">
      <c r="O1214"/>
    </row>
    <row r="1215" spans="15:15">
      <c r="O1215"/>
    </row>
    <row r="1216" spans="15:15">
      <c r="O1216"/>
    </row>
    <row r="1217" spans="15:15">
      <c r="O1217"/>
    </row>
    <row r="1218" spans="15:15">
      <c r="O1218"/>
    </row>
    <row r="1219" spans="15:15">
      <c r="O1219"/>
    </row>
    <row r="1220" spans="15:15">
      <c r="O1220"/>
    </row>
    <row r="1221" spans="15:15">
      <c r="O1221"/>
    </row>
    <row r="1222" spans="15:15">
      <c r="O1222"/>
    </row>
    <row r="1223" spans="15:15">
      <c r="O1223"/>
    </row>
    <row r="1224" spans="15:15">
      <c r="O1224"/>
    </row>
    <row r="1225" spans="15:15">
      <c r="O1225"/>
    </row>
    <row r="1226" spans="15:15">
      <c r="O1226"/>
    </row>
    <row r="1227" spans="15:15">
      <c r="O1227"/>
    </row>
    <row r="1228" spans="15:15">
      <c r="O1228"/>
    </row>
    <row r="1229" spans="15:15">
      <c r="O1229"/>
    </row>
    <row r="1230" spans="15:15">
      <c r="O1230"/>
    </row>
    <row r="1231" spans="15:15">
      <c r="O1231"/>
    </row>
    <row r="1232" spans="15:15">
      <c r="O1232"/>
    </row>
    <row r="1233" spans="15:15">
      <c r="O1233"/>
    </row>
    <row r="1234" spans="15:15">
      <c r="O1234"/>
    </row>
    <row r="1235" spans="15:15">
      <c r="O1235"/>
    </row>
    <row r="1236" spans="15:15">
      <c r="O1236"/>
    </row>
    <row r="1237" spans="15:15">
      <c r="O1237"/>
    </row>
    <row r="1238" spans="15:15">
      <c r="O1238"/>
    </row>
    <row r="1239" spans="15:15">
      <c r="O1239"/>
    </row>
    <row r="1240" spans="15:15">
      <c r="O1240"/>
    </row>
    <row r="1241" spans="15:15">
      <c r="O1241"/>
    </row>
    <row r="1242" spans="15:15">
      <c r="O1242"/>
    </row>
    <row r="1243" spans="15:15">
      <c r="O1243"/>
    </row>
    <row r="1244" spans="15:15">
      <c r="O1244"/>
    </row>
    <row r="1245" spans="15:15">
      <c r="O1245"/>
    </row>
    <row r="1246" spans="15:15">
      <c r="O1246"/>
    </row>
    <row r="1247" spans="15:15">
      <c r="O1247"/>
    </row>
    <row r="1248" spans="15:15">
      <c r="O1248"/>
    </row>
    <row r="1249" spans="15:15">
      <c r="O1249"/>
    </row>
    <row r="1250" spans="15:15">
      <c r="O1250"/>
    </row>
    <row r="1251" spans="15:15">
      <c r="O1251"/>
    </row>
    <row r="1252" spans="15:15">
      <c r="O1252"/>
    </row>
    <row r="1253" spans="15:15">
      <c r="O1253"/>
    </row>
    <row r="1254" spans="15:15">
      <c r="O1254"/>
    </row>
    <row r="1255" spans="15:15">
      <c r="O1255"/>
    </row>
    <row r="1256" spans="15:15">
      <c r="O1256"/>
    </row>
    <row r="1257" spans="15:15">
      <c r="O1257"/>
    </row>
    <row r="1258" spans="15:15">
      <c r="O1258"/>
    </row>
    <row r="1259" spans="15:15">
      <c r="O1259"/>
    </row>
    <row r="1260" spans="15:15">
      <c r="O1260"/>
    </row>
    <row r="1261" spans="15:15">
      <c r="O1261"/>
    </row>
    <row r="1262" spans="15:15">
      <c r="O1262"/>
    </row>
    <row r="1263" spans="15:15">
      <c r="O1263"/>
    </row>
    <row r="1264" spans="15:15">
      <c r="O1264"/>
    </row>
    <row r="1265" spans="15:15">
      <c r="O1265"/>
    </row>
    <row r="1266" spans="15:15">
      <c r="O1266"/>
    </row>
    <row r="1267" spans="15:15">
      <c r="O1267"/>
    </row>
    <row r="1268" spans="15:15">
      <c r="O1268"/>
    </row>
    <row r="1269" spans="15:15">
      <c r="O1269"/>
    </row>
    <row r="1270" spans="15:15">
      <c r="O1270"/>
    </row>
    <row r="1271" spans="15:15">
      <c r="O1271"/>
    </row>
    <row r="1272" spans="15:15">
      <c r="O1272"/>
    </row>
    <row r="1273" spans="15:15">
      <c r="O1273"/>
    </row>
    <row r="1274" spans="15:15">
      <c r="O1274"/>
    </row>
    <row r="1275" spans="15:15">
      <c r="O1275"/>
    </row>
    <row r="1276" spans="15:15">
      <c r="O1276"/>
    </row>
    <row r="1277" spans="15:15">
      <c r="O1277"/>
    </row>
    <row r="1278" spans="15:15">
      <c r="O1278"/>
    </row>
    <row r="1279" spans="15:15">
      <c r="O1279"/>
    </row>
    <row r="1280" spans="15:15">
      <c r="O1280"/>
    </row>
    <row r="1281" spans="15:15">
      <c r="O1281"/>
    </row>
    <row r="1282" spans="15:15">
      <c r="O1282"/>
    </row>
    <row r="1283" spans="15:15">
      <c r="O1283"/>
    </row>
    <row r="1284" spans="15:15">
      <c r="O1284"/>
    </row>
    <row r="1285" spans="15:15">
      <c r="O1285"/>
    </row>
    <row r="1286" spans="15:15">
      <c r="O1286"/>
    </row>
    <row r="1287" spans="15:15">
      <c r="O1287"/>
    </row>
    <row r="1288" spans="15:15">
      <c r="O1288"/>
    </row>
    <row r="1289" spans="15:15">
      <c r="O1289"/>
    </row>
    <row r="1290" spans="15:15">
      <c r="O1290"/>
    </row>
    <row r="1291" spans="15:15">
      <c r="O1291"/>
    </row>
    <row r="1292" spans="15:15">
      <c r="O1292"/>
    </row>
    <row r="1293" spans="15:15">
      <c r="O1293"/>
    </row>
    <row r="1294" spans="15:15">
      <c r="O1294"/>
    </row>
    <row r="1295" spans="15:15">
      <c r="O1295"/>
    </row>
    <row r="1296" spans="15:15">
      <c r="O1296"/>
    </row>
    <row r="1297" spans="15:15">
      <c r="O1297"/>
    </row>
    <row r="1298" spans="15:15">
      <c r="O1298"/>
    </row>
    <row r="1299" spans="15:15">
      <c r="O1299"/>
    </row>
    <row r="1300" spans="15:15">
      <c r="O1300"/>
    </row>
    <row r="1301" spans="15:15">
      <c r="O1301"/>
    </row>
    <row r="1302" spans="15:15">
      <c r="O1302"/>
    </row>
    <row r="1303" spans="15:15">
      <c r="O1303"/>
    </row>
    <row r="1304" spans="15:15">
      <c r="O1304"/>
    </row>
    <row r="1305" spans="15:15">
      <c r="O1305"/>
    </row>
    <row r="1306" spans="15:15">
      <c r="O1306"/>
    </row>
    <row r="1307" spans="15:15">
      <c r="O1307"/>
    </row>
    <row r="1308" spans="15:15">
      <c r="O1308"/>
    </row>
    <row r="1309" spans="15:15">
      <c r="O1309"/>
    </row>
    <row r="1310" spans="15:15">
      <c r="O1310"/>
    </row>
    <row r="1311" spans="15:15">
      <c r="O1311"/>
    </row>
    <row r="1312" spans="15:15">
      <c r="O1312"/>
    </row>
    <row r="1313" spans="15:15">
      <c r="O1313"/>
    </row>
    <row r="1314" spans="15:15">
      <c r="O1314"/>
    </row>
    <row r="1315" spans="15:15">
      <c r="O1315"/>
    </row>
    <row r="1316" spans="15:15">
      <c r="O1316"/>
    </row>
    <row r="1317" spans="15:15">
      <c r="O1317"/>
    </row>
    <row r="1318" spans="15:15">
      <c r="O1318"/>
    </row>
    <row r="1319" spans="15:15">
      <c r="O1319"/>
    </row>
    <row r="1320" spans="15:15">
      <c r="O1320"/>
    </row>
    <row r="1321" spans="15:15">
      <c r="O1321"/>
    </row>
    <row r="1322" spans="15:15">
      <c r="O1322"/>
    </row>
    <row r="1323" spans="15:15">
      <c r="O1323"/>
    </row>
    <row r="1324" spans="15:15">
      <c r="O1324"/>
    </row>
    <row r="1325" spans="15:15">
      <c r="O1325"/>
    </row>
    <row r="1326" spans="15:15">
      <c r="O1326"/>
    </row>
    <row r="1327" spans="15:15">
      <c r="O1327"/>
    </row>
    <row r="1328" spans="15:15">
      <c r="O1328"/>
    </row>
    <row r="1329" spans="15:15">
      <c r="O1329"/>
    </row>
    <row r="1330" spans="15:15">
      <c r="O1330"/>
    </row>
    <row r="1331" spans="15:15">
      <c r="O1331"/>
    </row>
    <row r="1332" spans="15:15">
      <c r="O1332"/>
    </row>
    <row r="1333" spans="15:15">
      <c r="O1333"/>
    </row>
    <row r="1334" spans="15:15">
      <c r="O1334"/>
    </row>
    <row r="1335" spans="15:15">
      <c r="O1335"/>
    </row>
    <row r="1336" spans="15:15">
      <c r="O1336"/>
    </row>
    <row r="1337" spans="15:15">
      <c r="O1337"/>
    </row>
    <row r="1338" spans="15:15">
      <c r="O1338"/>
    </row>
    <row r="1339" spans="15:15">
      <c r="O1339"/>
    </row>
    <row r="1340" spans="15:15">
      <c r="O1340"/>
    </row>
    <row r="1341" spans="15:15">
      <c r="O1341"/>
    </row>
    <row r="1342" spans="15:15">
      <c r="O1342"/>
    </row>
    <row r="1343" spans="15:15">
      <c r="O1343"/>
    </row>
    <row r="1344" spans="15:15">
      <c r="O1344"/>
    </row>
    <row r="1345" spans="15:15">
      <c r="O1345"/>
    </row>
    <row r="1346" spans="15:15">
      <c r="O1346"/>
    </row>
    <row r="1347" spans="15:15">
      <c r="O1347"/>
    </row>
    <row r="1348" spans="15:15">
      <c r="O1348"/>
    </row>
    <row r="1349" spans="15:15">
      <c r="O1349"/>
    </row>
    <row r="1350" spans="15:15">
      <c r="O1350"/>
    </row>
    <row r="1351" spans="15:15">
      <c r="O1351"/>
    </row>
    <row r="1352" spans="15:15">
      <c r="O1352"/>
    </row>
    <row r="1353" spans="15:15">
      <c r="O1353"/>
    </row>
    <row r="1354" spans="15:15">
      <c r="O1354"/>
    </row>
    <row r="1355" spans="15:15">
      <c r="O1355"/>
    </row>
    <row r="1356" spans="15:15">
      <c r="O1356"/>
    </row>
    <row r="1357" spans="15:15">
      <c r="O1357"/>
    </row>
    <row r="1358" spans="15:15">
      <c r="O1358"/>
    </row>
    <row r="1359" spans="15:15">
      <c r="O1359"/>
    </row>
    <row r="1360" spans="15:15">
      <c r="O1360"/>
    </row>
    <row r="1361" spans="15:15">
      <c r="O1361"/>
    </row>
    <row r="1362" spans="15:15">
      <c r="O1362"/>
    </row>
    <row r="1363" spans="15:15">
      <c r="O1363"/>
    </row>
    <row r="1364" spans="15:15">
      <c r="O1364"/>
    </row>
    <row r="1365" spans="15:15">
      <c r="O1365"/>
    </row>
    <row r="1366" spans="15:15">
      <c r="O1366"/>
    </row>
    <row r="1367" spans="15:15">
      <c r="O1367"/>
    </row>
    <row r="1368" spans="15:15">
      <c r="O1368"/>
    </row>
    <row r="1369" spans="15:15">
      <c r="O1369"/>
    </row>
    <row r="1370" spans="15:15">
      <c r="O1370"/>
    </row>
    <row r="1371" spans="15:15">
      <c r="O1371"/>
    </row>
    <row r="1372" spans="15:15">
      <c r="O1372"/>
    </row>
    <row r="1373" spans="15:15">
      <c r="O1373"/>
    </row>
    <row r="1374" spans="15:15">
      <c r="O1374"/>
    </row>
    <row r="1375" spans="15:15">
      <c r="O1375"/>
    </row>
    <row r="1376" spans="15:15">
      <c r="O1376"/>
    </row>
    <row r="1377" spans="15:15">
      <c r="O1377"/>
    </row>
    <row r="1378" spans="15:15">
      <c r="O1378"/>
    </row>
    <row r="1379" spans="15:15">
      <c r="O1379"/>
    </row>
    <row r="1380" spans="15:15">
      <c r="O1380"/>
    </row>
    <row r="1381" spans="15:15">
      <c r="O1381"/>
    </row>
    <row r="1382" spans="15:15">
      <c r="O1382"/>
    </row>
    <row r="1383" spans="15:15">
      <c r="O1383"/>
    </row>
    <row r="1384" spans="15:15">
      <c r="O1384"/>
    </row>
    <row r="1385" spans="15:15">
      <c r="O1385"/>
    </row>
    <row r="1386" spans="15:15">
      <c r="O1386"/>
    </row>
    <row r="1387" spans="15:15">
      <c r="O1387"/>
    </row>
    <row r="1388" spans="15:15">
      <c r="O1388"/>
    </row>
    <row r="1389" spans="15:15">
      <c r="O1389"/>
    </row>
    <row r="1390" spans="15:15">
      <c r="O1390"/>
    </row>
    <row r="1391" spans="15:15">
      <c r="O1391"/>
    </row>
    <row r="1392" spans="15:15">
      <c r="O1392"/>
    </row>
    <row r="1393" spans="15:15">
      <c r="O1393"/>
    </row>
    <row r="1394" spans="15:15">
      <c r="O1394"/>
    </row>
    <row r="1395" spans="15:15">
      <c r="O1395"/>
    </row>
    <row r="1396" spans="15:15">
      <c r="O1396"/>
    </row>
    <row r="1397" spans="15:15">
      <c r="O1397"/>
    </row>
    <row r="1398" spans="15:15">
      <c r="O1398"/>
    </row>
    <row r="1399" spans="15:15">
      <c r="O1399"/>
    </row>
    <row r="1400" spans="15:15">
      <c r="O1400"/>
    </row>
    <row r="1401" spans="15:15">
      <c r="O1401"/>
    </row>
    <row r="1402" spans="15:15">
      <c r="O1402"/>
    </row>
    <row r="1403" spans="15:15">
      <c r="O1403"/>
    </row>
    <row r="1404" spans="15:15">
      <c r="O1404"/>
    </row>
    <row r="1405" spans="15:15">
      <c r="O1405"/>
    </row>
    <row r="1406" spans="15:15">
      <c r="O1406"/>
    </row>
    <row r="1407" spans="15:15">
      <c r="O1407"/>
    </row>
    <row r="1408" spans="15:15">
      <c r="O1408"/>
    </row>
    <row r="1409" spans="15:15">
      <c r="O1409"/>
    </row>
    <row r="1410" spans="15:15">
      <c r="O1410"/>
    </row>
    <row r="1411" spans="15:15">
      <c r="O1411"/>
    </row>
    <row r="1412" spans="15:15">
      <c r="O1412"/>
    </row>
    <row r="1413" spans="15:15">
      <c r="O1413"/>
    </row>
    <row r="1414" spans="15:15">
      <c r="O1414"/>
    </row>
    <row r="1415" spans="15:15">
      <c r="O1415"/>
    </row>
    <row r="1416" spans="15:15">
      <c r="O1416"/>
    </row>
    <row r="1417" spans="15:15">
      <c r="O1417"/>
    </row>
    <row r="1418" spans="15:15">
      <c r="O1418"/>
    </row>
    <row r="1419" spans="15:15">
      <c r="O1419"/>
    </row>
    <row r="1420" spans="15:15">
      <c r="O1420"/>
    </row>
    <row r="1421" spans="15:15">
      <c r="O1421"/>
    </row>
    <row r="1422" spans="15:15">
      <c r="O1422"/>
    </row>
    <row r="1423" spans="15:15">
      <c r="O1423"/>
    </row>
    <row r="1424" spans="15:15">
      <c r="O1424"/>
    </row>
    <row r="1425" spans="15:15">
      <c r="O1425"/>
    </row>
    <row r="1426" spans="15:15">
      <c r="O1426"/>
    </row>
    <row r="1427" spans="15:15">
      <c r="O1427"/>
    </row>
    <row r="1428" spans="15:15">
      <c r="O1428"/>
    </row>
    <row r="1429" spans="15:15">
      <c r="O1429"/>
    </row>
    <row r="1430" spans="15:15">
      <c r="O1430"/>
    </row>
    <row r="1431" spans="15:15">
      <c r="O1431"/>
    </row>
    <row r="1432" spans="15:15">
      <c r="O1432"/>
    </row>
    <row r="1433" spans="15:15">
      <c r="O1433"/>
    </row>
    <row r="1434" spans="15:15">
      <c r="O1434"/>
    </row>
    <row r="1435" spans="15:15">
      <c r="O1435"/>
    </row>
    <row r="1436" spans="15:15">
      <c r="O1436"/>
    </row>
    <row r="1437" spans="15:15">
      <c r="O1437"/>
    </row>
    <row r="1438" spans="15:15">
      <c r="O1438"/>
    </row>
    <row r="1439" spans="15:15">
      <c r="O1439"/>
    </row>
    <row r="1440" spans="15:15">
      <c r="O1440"/>
    </row>
    <row r="1441" spans="15:15">
      <c r="O1441"/>
    </row>
    <row r="1442" spans="15:15">
      <c r="O1442"/>
    </row>
    <row r="1443" spans="15:15">
      <c r="O1443"/>
    </row>
    <row r="1444" spans="15:15">
      <c r="O1444"/>
    </row>
    <row r="1445" spans="15:15">
      <c r="O1445"/>
    </row>
    <row r="1446" spans="15:15">
      <c r="O1446"/>
    </row>
    <row r="1447" spans="15:15">
      <c r="O1447"/>
    </row>
    <row r="1448" spans="15:15">
      <c r="O1448"/>
    </row>
    <row r="1449" spans="15:15">
      <c r="O1449"/>
    </row>
    <row r="1450" spans="15:15">
      <c r="O1450"/>
    </row>
    <row r="1451" spans="15:15">
      <c r="O1451"/>
    </row>
    <row r="1452" spans="15:15">
      <c r="O1452"/>
    </row>
    <row r="1453" spans="15:15">
      <c r="O1453"/>
    </row>
    <row r="1454" spans="15:15">
      <c r="O1454"/>
    </row>
    <row r="1455" spans="15:15">
      <c r="O1455"/>
    </row>
    <row r="1456" spans="15:15">
      <c r="O1456"/>
    </row>
    <row r="1457" spans="15:15">
      <c r="O1457"/>
    </row>
    <row r="1458" spans="15:15">
      <c r="O1458"/>
    </row>
    <row r="1459" spans="15:15">
      <c r="O1459"/>
    </row>
    <row r="1460" spans="15:15">
      <c r="O1460"/>
    </row>
    <row r="1461" spans="15:15">
      <c r="O1461"/>
    </row>
    <row r="1462" spans="15:15">
      <c r="O1462"/>
    </row>
    <row r="1463" spans="15:15">
      <c r="O1463"/>
    </row>
    <row r="1464" spans="15:15">
      <c r="O1464"/>
    </row>
    <row r="1465" spans="15:15">
      <c r="O1465"/>
    </row>
    <row r="1466" spans="15:15">
      <c r="O1466"/>
    </row>
    <row r="1467" spans="15:15">
      <c r="O1467"/>
    </row>
    <row r="1468" spans="15:15">
      <c r="O1468"/>
    </row>
    <row r="1469" spans="15:15">
      <c r="O1469"/>
    </row>
    <row r="1470" spans="15:15">
      <c r="O1470"/>
    </row>
    <row r="1471" spans="15:15">
      <c r="O1471"/>
    </row>
    <row r="1472" spans="15:15">
      <c r="O1472"/>
    </row>
    <row r="1473" spans="15:15">
      <c r="O1473"/>
    </row>
    <row r="1474" spans="15:15">
      <c r="O1474"/>
    </row>
    <row r="1475" spans="15:15">
      <c r="O1475"/>
    </row>
    <row r="1476" spans="15:15">
      <c r="O1476"/>
    </row>
    <row r="1477" spans="15:15">
      <c r="O1477"/>
    </row>
    <row r="1478" spans="15:15">
      <c r="O1478"/>
    </row>
    <row r="1479" spans="15:15">
      <c r="O1479"/>
    </row>
    <row r="1480" spans="15:15">
      <c r="O1480"/>
    </row>
    <row r="1481" spans="15:15">
      <c r="O1481"/>
    </row>
    <row r="1482" spans="15:15">
      <c r="O1482"/>
    </row>
    <row r="1483" spans="15:15">
      <c r="O1483"/>
    </row>
    <row r="1484" spans="15:15">
      <c r="O1484"/>
    </row>
    <row r="1485" spans="15:15">
      <c r="O1485"/>
    </row>
    <row r="1486" spans="15:15">
      <c r="O1486"/>
    </row>
    <row r="1487" spans="15:15">
      <c r="O1487"/>
    </row>
    <row r="1488" spans="15:15">
      <c r="O1488"/>
    </row>
    <row r="1489" spans="15:15">
      <c r="O1489"/>
    </row>
    <row r="1490" spans="15:15">
      <c r="O1490"/>
    </row>
    <row r="1491" spans="15:15">
      <c r="O1491"/>
    </row>
    <row r="1492" spans="15:15">
      <c r="O1492"/>
    </row>
    <row r="1493" spans="15:15">
      <c r="O1493"/>
    </row>
    <row r="1494" spans="15:15">
      <c r="O1494"/>
    </row>
    <row r="1495" spans="15:15">
      <c r="O1495"/>
    </row>
    <row r="1496" spans="15:15">
      <c r="O1496"/>
    </row>
    <row r="1497" spans="15:15">
      <c r="O1497"/>
    </row>
    <row r="1498" spans="15:15">
      <c r="O1498"/>
    </row>
    <row r="1499" spans="15:15">
      <c r="O1499"/>
    </row>
    <row r="1500" spans="15:15">
      <c r="O1500"/>
    </row>
    <row r="1501" spans="15:15">
      <c r="O1501"/>
    </row>
    <row r="1502" spans="15:15">
      <c r="O1502"/>
    </row>
    <row r="1503" spans="15:15">
      <c r="O1503"/>
    </row>
    <row r="1504" spans="15:15">
      <c r="O1504"/>
    </row>
    <row r="1505" spans="15:15">
      <c r="O1505"/>
    </row>
    <row r="1506" spans="15:15">
      <c r="O1506"/>
    </row>
    <row r="1507" spans="15:15">
      <c r="O1507"/>
    </row>
    <row r="1508" spans="15:15">
      <c r="O1508"/>
    </row>
    <row r="1509" spans="15:15">
      <c r="O1509"/>
    </row>
    <row r="1510" spans="15:15">
      <c r="O1510"/>
    </row>
    <row r="1511" spans="15:15">
      <c r="O1511"/>
    </row>
    <row r="1512" spans="15:15">
      <c r="O1512"/>
    </row>
    <row r="1513" spans="15:15">
      <c r="O1513"/>
    </row>
    <row r="1514" spans="15:15">
      <c r="O1514"/>
    </row>
    <row r="1515" spans="15:15">
      <c r="O1515"/>
    </row>
    <row r="1516" spans="15:15">
      <c r="O1516"/>
    </row>
    <row r="1517" spans="15:15">
      <c r="O1517"/>
    </row>
    <row r="1518" spans="15:15">
      <c r="O1518"/>
    </row>
    <row r="1519" spans="15:15">
      <c r="O1519"/>
    </row>
    <row r="1520" spans="15:15">
      <c r="O1520"/>
    </row>
    <row r="1521" spans="15:15">
      <c r="O1521"/>
    </row>
    <row r="1522" spans="15:15">
      <c r="O1522"/>
    </row>
    <row r="1523" spans="15:15">
      <c r="O1523"/>
    </row>
    <row r="1524" spans="15:15">
      <c r="O1524"/>
    </row>
  </sheetData>
  <autoFilter ref="C6:Q931" xr:uid="{00000000-0009-0000-0000-00000C000000}"/>
  <phoneticPr fontId="0" type="noConversion"/>
  <dataValidations count="3">
    <dataValidation type="list" allowBlank="1" showInputMessage="1" showErrorMessage="1" errorTitle="Invalid Attribute Type" error="Please select an attribute type from the dropdown list" sqref="C4:E4 G4:Q4" xr:uid="{00000000-0002-0000-0C00-000000000000}">
      <formula1>"text, double, short, calculation, compatibility rule, string expression, boolean, description, pointer, pointer-merge"</formula1>
    </dataValidation>
    <dataValidation type="list" allowBlank="1" showInputMessage="1" showErrorMessage="1" sqref="A6" xr:uid="{00000000-0002-0000-0C00-000001000000}">
      <formula1>"Full Data, Quick Price"</formula1>
    </dataValidation>
    <dataValidation type="list" allowBlank="1" showInputMessage="1" showErrorMessage="1" errorTitle="Invalid Attribute Type" error="Please select an attribute type from the dropdown list." sqref="F4" xr:uid="{00000000-0002-0000-0C00-000002000000}">
      <formula1>"text, double, calculation, compatibility rule, pointer"</formula1>
    </dataValidation>
  </dataValidations>
  <printOptions gridLines="1"/>
  <pageMargins left="0.74791666666666667" right="0.74791666666666667" top="0.98402777777777772" bottom="0.98402777777777772" header="0.51180555555555551" footer="0.51180555555555551"/>
  <pageSetup scale="68" firstPageNumber="0" orientation="landscape" horizontalDpi="300" verticalDpi="3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pageSetUpPr autoPageBreaks="0"/>
  </sheetPr>
  <dimension ref="A1:H25"/>
  <sheetViews>
    <sheetView zoomScale="108" zoomScaleNormal="108" workbookViewId="0">
      <selection activeCell="F9" sqref="F9"/>
    </sheetView>
  </sheetViews>
  <sheetFormatPr defaultColWidth="10.7109375" defaultRowHeight="12.75"/>
  <cols>
    <col min="1" max="1" width="10.7109375" style="32" customWidth="1"/>
    <col min="2" max="2" width="10.7109375" style="18" customWidth="1"/>
    <col min="3" max="4" width="10.7109375" style="19" customWidth="1"/>
    <col min="5" max="16384" width="10.7109375" style="20"/>
  </cols>
  <sheetData>
    <row r="1" spans="1:8">
      <c r="B1" s="21"/>
      <c r="C1" s="22"/>
      <c r="D1" s="22"/>
      <c r="E1" s="23"/>
      <c r="F1" s="23"/>
      <c r="G1" s="23"/>
      <c r="H1" s="23"/>
    </row>
    <row r="2" spans="1:8" s="23" customFormat="1" ht="27">
      <c r="A2" s="110"/>
      <c r="B2" s="270" t="s">
        <v>12928</v>
      </c>
      <c r="D2" s="227"/>
      <c r="E2" s="227"/>
      <c r="F2" s="228"/>
      <c r="G2" s="228"/>
      <c r="H2" s="20"/>
    </row>
    <row r="3" spans="1:8">
      <c r="A3" s="110"/>
      <c r="B3" s="183"/>
      <c r="D3" s="227"/>
      <c r="E3" s="227"/>
      <c r="F3" s="228"/>
      <c r="G3" s="228"/>
    </row>
    <row r="4" spans="1:8">
      <c r="A4" s="110"/>
      <c r="B4" s="183"/>
      <c r="D4" s="227"/>
      <c r="E4" s="227"/>
      <c r="F4" s="228"/>
      <c r="G4" s="228"/>
    </row>
    <row r="5" spans="1:8">
      <c r="A5" s="110"/>
      <c r="B5" s="183"/>
      <c r="D5" s="227"/>
      <c r="E5" s="227"/>
      <c r="F5" s="228"/>
      <c r="G5" s="228"/>
    </row>
    <row r="6" spans="1:8">
      <c r="A6" s="110"/>
      <c r="B6" s="183"/>
      <c r="D6" s="227"/>
      <c r="E6" s="227"/>
      <c r="F6" s="228"/>
      <c r="G6" s="228"/>
    </row>
    <row r="7" spans="1:8">
      <c r="A7" s="110"/>
      <c r="B7" s="183"/>
      <c r="D7" s="227"/>
      <c r="E7" s="227"/>
      <c r="F7" s="228"/>
      <c r="G7" s="228"/>
    </row>
    <row r="8" spans="1:8">
      <c r="A8" s="110"/>
      <c r="B8" s="183"/>
      <c r="D8" s="227"/>
      <c r="E8" s="227"/>
      <c r="F8" s="228"/>
      <c r="G8" s="228"/>
    </row>
    <row r="9" spans="1:8">
      <c r="A9" s="110"/>
      <c r="B9" s="183"/>
      <c r="D9" s="227"/>
      <c r="E9" s="227"/>
      <c r="F9" s="228"/>
      <c r="G9" s="228"/>
    </row>
    <row r="10" spans="1:8">
      <c r="A10" s="110"/>
      <c r="B10" s="183"/>
      <c r="D10" s="227"/>
      <c r="E10" s="227"/>
      <c r="F10" s="228"/>
      <c r="G10" s="228"/>
    </row>
    <row r="11" spans="1:8">
      <c r="A11" s="110"/>
      <c r="B11" s="183"/>
      <c r="D11" s="227"/>
      <c r="E11" s="227"/>
      <c r="F11" s="228"/>
      <c r="G11" s="228"/>
    </row>
    <row r="12" spans="1:8">
      <c r="A12" s="110"/>
      <c r="B12" s="183"/>
      <c r="D12" s="227"/>
      <c r="E12" s="227"/>
      <c r="F12" s="228"/>
      <c r="G12" s="228"/>
    </row>
    <row r="13" spans="1:8">
      <c r="A13" s="110"/>
      <c r="B13" s="183"/>
      <c r="D13" s="227"/>
      <c r="E13" s="227"/>
      <c r="F13" s="228"/>
      <c r="G13" s="228"/>
    </row>
    <row r="14" spans="1:8">
      <c r="A14" s="110"/>
      <c r="B14" s="183"/>
      <c r="D14" s="227"/>
      <c r="E14" s="227"/>
      <c r="F14" s="228"/>
      <c r="G14" s="228"/>
    </row>
    <row r="15" spans="1:8">
      <c r="A15" s="110"/>
      <c r="B15" s="183"/>
      <c r="D15" s="227"/>
      <c r="E15" s="227"/>
      <c r="F15" s="228"/>
      <c r="G15" s="228"/>
    </row>
    <row r="16" spans="1:8">
      <c r="A16" s="110"/>
      <c r="B16" s="183"/>
      <c r="D16" s="227"/>
      <c r="E16" s="227"/>
      <c r="F16" s="228"/>
      <c r="G16" s="228"/>
    </row>
    <row r="17" spans="1:7">
      <c r="A17" s="110"/>
      <c r="B17" s="183"/>
      <c r="D17" s="227"/>
      <c r="E17" s="227"/>
      <c r="F17" s="228"/>
      <c r="G17" s="228"/>
    </row>
    <row r="18" spans="1:7">
      <c r="A18" s="110"/>
      <c r="B18" s="183"/>
      <c r="D18" s="227"/>
      <c r="E18" s="227"/>
      <c r="F18" s="228"/>
      <c r="G18" s="228"/>
    </row>
    <row r="19" spans="1:7">
      <c r="A19" s="110"/>
      <c r="B19" s="183"/>
      <c r="D19" s="227"/>
      <c r="E19" s="227"/>
      <c r="F19" s="228"/>
      <c r="G19" s="228"/>
    </row>
    <row r="20" spans="1:7">
      <c r="A20" s="110"/>
      <c r="B20" s="183"/>
      <c r="D20" s="227"/>
      <c r="E20" s="227"/>
      <c r="F20" s="228"/>
      <c r="G20" s="228"/>
    </row>
    <row r="21" spans="1:7">
      <c r="A21" s="110"/>
      <c r="B21" s="183"/>
      <c r="D21" s="227"/>
      <c r="E21" s="227"/>
      <c r="F21" s="228"/>
      <c r="G21" s="228"/>
    </row>
    <row r="22" spans="1:7">
      <c r="A22" s="110"/>
      <c r="B22" s="183"/>
      <c r="D22" s="227"/>
      <c r="E22" s="227"/>
      <c r="F22" s="228"/>
      <c r="G22" s="228"/>
    </row>
    <row r="23" spans="1:7">
      <c r="A23" s="110"/>
      <c r="B23" s="183"/>
      <c r="D23" s="227"/>
      <c r="E23" s="227"/>
      <c r="F23" s="228"/>
      <c r="G23" s="228"/>
    </row>
    <row r="24" spans="1:7">
      <c r="A24" s="229"/>
      <c r="B24" s="183"/>
      <c r="D24" s="227"/>
      <c r="E24" s="227"/>
      <c r="F24" s="228"/>
      <c r="G24" s="228"/>
    </row>
    <row r="25" spans="1:7">
      <c r="A25" s="110"/>
      <c r="B25" s="183"/>
      <c r="D25" s="227"/>
      <c r="E25" s="227"/>
      <c r="F25" s="228"/>
      <c r="G25" s="228"/>
    </row>
  </sheetData>
  <phoneticPr fontId="0" type="noConversion"/>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6">
    <pageSetUpPr autoPageBreaks="0"/>
  </sheetPr>
  <dimension ref="A1:L163"/>
  <sheetViews>
    <sheetView workbookViewId="0">
      <pane ySplit="6" topLeftCell="A7" activePane="bottomLeft" state="frozen"/>
      <selection activeCell="B42" sqref="B42"/>
      <selection pane="bottomLeft" activeCell="F6" sqref="F6"/>
    </sheetView>
  </sheetViews>
  <sheetFormatPr defaultColWidth="9.140625" defaultRowHeight="12.75"/>
  <cols>
    <col min="1" max="1" width="30" style="77" customWidth="1"/>
    <col min="2" max="2" width="12.42578125" style="157" customWidth="1"/>
    <col min="3" max="4" width="32.140625" style="11" customWidth="1"/>
    <col min="5" max="5" width="42.85546875" style="11" customWidth="1"/>
    <col min="6" max="6" width="39.85546875" style="11" customWidth="1"/>
    <col min="7" max="7" width="36.28515625" style="38" bestFit="1" customWidth="1"/>
    <col min="8" max="8" width="13.5703125" style="11" customWidth="1"/>
    <col min="9" max="9" width="10.28515625" style="11" customWidth="1"/>
    <col min="10" max="10" width="13.5703125" style="39" bestFit="1" customWidth="1"/>
    <col min="11" max="11" width="11" style="6" customWidth="1"/>
    <col min="12" max="16384" width="9.140625" style="11"/>
  </cols>
  <sheetData>
    <row r="1" spans="1:12" s="78" customFormat="1" ht="13.5" thickBot="1">
      <c r="A1" s="45" t="s">
        <v>305</v>
      </c>
      <c r="B1" s="133" t="s">
        <v>12929</v>
      </c>
      <c r="C1" s="133" t="s">
        <v>12930</v>
      </c>
      <c r="D1" s="133"/>
      <c r="E1" s="46"/>
      <c r="F1" s="69"/>
      <c r="G1" s="230"/>
      <c r="H1" s="69"/>
      <c r="I1" s="69"/>
      <c r="J1" s="69"/>
      <c r="K1" s="70"/>
      <c r="L1" s="231" t="s">
        <v>518</v>
      </c>
    </row>
    <row r="2" spans="1:12" ht="13.5" thickTop="1">
      <c r="A2" s="153" t="s">
        <v>12931</v>
      </c>
      <c r="B2" s="156"/>
      <c r="C2" s="41" t="str">
        <f>IF($A$6="Full Data", "ID", "")</f>
        <v>ID</v>
      </c>
      <c r="D2" s="41" t="str">
        <f>IF($A$6="Quick Price", "ID", "")</f>
        <v/>
      </c>
      <c r="E2" s="66" t="s">
        <v>520</v>
      </c>
      <c r="F2" s="66"/>
      <c r="G2" s="66" t="s">
        <v>12932</v>
      </c>
      <c r="H2" s="66" t="s">
        <v>521</v>
      </c>
      <c r="I2" s="66" t="s">
        <v>308</v>
      </c>
      <c r="J2" s="66" t="s">
        <v>310</v>
      </c>
      <c r="K2" s="24"/>
      <c r="L2" s="24"/>
    </row>
    <row r="3" spans="1:12">
      <c r="A3" s="42" t="str">
        <f>IF($A$6="Full Data", "PumpOptions", "BasicOptionsDynamicDesc")</f>
        <v>PumpOptions</v>
      </c>
      <c r="B3" s="134"/>
      <c r="C3" s="41" t="str">
        <f>IF($A$6="Full Data", "PriceList","")</f>
        <v>PriceList</v>
      </c>
      <c r="D3" s="41" t="str">
        <f>IF($A$6="Quick Price", "PriceList","")</f>
        <v/>
      </c>
      <c r="E3" s="66"/>
      <c r="F3" s="41" t="s">
        <v>307</v>
      </c>
      <c r="G3" s="66"/>
      <c r="H3" s="66"/>
      <c r="I3" s="66"/>
      <c r="J3" s="66"/>
      <c r="K3" s="24"/>
      <c r="L3" s="24"/>
    </row>
    <row r="4" spans="1:12" s="79" customFormat="1">
      <c r="A4" s="71" t="s">
        <v>313</v>
      </c>
      <c r="B4" s="141"/>
      <c r="C4" s="50" t="str">
        <f>IF($A$6="Full Data", "pointer-merge","")</f>
        <v>pointer-merge</v>
      </c>
      <c r="D4" s="50" t="str">
        <f>IF($A$6="Quick Price", "pointer-merge","")</f>
        <v/>
      </c>
      <c r="E4" s="72" t="s">
        <v>522</v>
      </c>
      <c r="F4" s="50" t="s">
        <v>314</v>
      </c>
      <c r="G4" s="72" t="s">
        <v>522</v>
      </c>
      <c r="H4" s="72" t="s">
        <v>522</v>
      </c>
      <c r="I4" s="72" t="s">
        <v>314</v>
      </c>
      <c r="J4" s="72" t="s">
        <v>314</v>
      </c>
      <c r="K4" s="73" t="s">
        <v>316</v>
      </c>
      <c r="L4" s="232"/>
    </row>
    <row r="5" spans="1:12" s="78" customFormat="1" ht="13.5" thickBot="1">
      <c r="A5" s="75" t="s">
        <v>317</v>
      </c>
      <c r="B5" s="142"/>
      <c r="C5" s="76"/>
      <c r="D5" s="76"/>
      <c r="E5" s="76"/>
      <c r="F5" s="76"/>
      <c r="G5" s="76"/>
      <c r="H5" s="76"/>
      <c r="I5" s="76"/>
      <c r="J5" s="76"/>
      <c r="K5" s="76"/>
      <c r="L5" s="231"/>
    </row>
    <row r="6" spans="1:12" ht="13.5" thickTop="1">
      <c r="A6" s="152" t="s">
        <v>318</v>
      </c>
      <c r="B6" s="158" t="s">
        <v>523</v>
      </c>
      <c r="C6" s="5" t="s">
        <v>307</v>
      </c>
      <c r="D6" s="5"/>
      <c r="E6" s="5" t="s">
        <v>520</v>
      </c>
      <c r="F6" s="34" t="s">
        <v>3862</v>
      </c>
      <c r="G6" s="35" t="s">
        <v>12933</v>
      </c>
      <c r="H6" s="252" t="s">
        <v>521</v>
      </c>
      <c r="I6" s="5" t="s">
        <v>321</v>
      </c>
      <c r="J6" s="116" t="s">
        <v>322</v>
      </c>
      <c r="K6" s="5"/>
      <c r="L6" s="200"/>
    </row>
    <row r="7" spans="1:12">
      <c r="A7" s="68" t="s">
        <v>324</v>
      </c>
      <c r="B7" s="144" t="str">
        <f t="shared" ref="B7:B54" si="0">IF(G7 = "Nylon Tubing with Brass Fittings","Y","N")</f>
        <v>N</v>
      </c>
      <c r="C7" s="24" t="s">
        <v>12934</v>
      </c>
      <c r="D7" s="24" t="str">
        <f>IF(B7="Y", C7,"")</f>
        <v/>
      </c>
      <c r="E7" s="2" t="s">
        <v>326</v>
      </c>
      <c r="F7" s="189" t="s">
        <v>12935</v>
      </c>
      <c r="G7" s="233" t="s">
        <v>12936</v>
      </c>
      <c r="H7" s="234">
        <v>97952400</v>
      </c>
      <c r="I7" s="196" t="s">
        <v>12937</v>
      </c>
      <c r="J7" s="196" t="s">
        <v>539</v>
      </c>
      <c r="K7" s="173"/>
      <c r="L7" s="200"/>
    </row>
    <row r="8" spans="1:12">
      <c r="A8" s="152"/>
      <c r="B8" s="144" t="str">
        <f t="shared" si="0"/>
        <v>N</v>
      </c>
      <c r="C8" s="24" t="s">
        <v>12938</v>
      </c>
      <c r="D8" s="24" t="str">
        <f t="shared" ref="D8:D54" si="1">IF(B8="Y", C8,"")</f>
        <v/>
      </c>
      <c r="E8" s="2" t="s">
        <v>336</v>
      </c>
      <c r="F8" s="189" t="s">
        <v>12935</v>
      </c>
      <c r="G8" s="233" t="s">
        <v>12936</v>
      </c>
      <c r="H8" s="234">
        <v>97952400</v>
      </c>
      <c r="I8" s="196" t="s">
        <v>12939</v>
      </c>
      <c r="J8" s="196" t="s">
        <v>539</v>
      </c>
      <c r="K8" s="173"/>
      <c r="L8" s="200"/>
    </row>
    <row r="9" spans="1:12">
      <c r="A9" s="152"/>
      <c r="B9" s="144" t="str">
        <f t="shared" si="0"/>
        <v>N</v>
      </c>
      <c r="C9" s="24" t="s">
        <v>12940</v>
      </c>
      <c r="D9" s="24" t="str">
        <f t="shared" si="1"/>
        <v/>
      </c>
      <c r="E9" s="2" t="s">
        <v>344</v>
      </c>
      <c r="F9" s="189" t="s">
        <v>12935</v>
      </c>
      <c r="G9" s="233" t="s">
        <v>12936</v>
      </c>
      <c r="H9" s="234">
        <v>97952400</v>
      </c>
      <c r="I9" s="196" t="s">
        <v>12941</v>
      </c>
      <c r="J9" s="196" t="s">
        <v>539</v>
      </c>
      <c r="K9" s="173"/>
      <c r="L9" s="200"/>
    </row>
    <row r="10" spans="1:12">
      <c r="A10" s="152"/>
      <c r="B10" s="144" t="str">
        <f t="shared" si="0"/>
        <v>N</v>
      </c>
      <c r="C10" s="24" t="s">
        <v>12942</v>
      </c>
      <c r="D10" s="24" t="str">
        <f t="shared" si="1"/>
        <v/>
      </c>
      <c r="E10" s="2" t="s">
        <v>356</v>
      </c>
      <c r="F10" s="189" t="s">
        <v>12935</v>
      </c>
      <c r="G10" s="233" t="s">
        <v>12936</v>
      </c>
      <c r="H10" s="234">
        <v>97952400</v>
      </c>
      <c r="I10" s="196" t="s">
        <v>12943</v>
      </c>
      <c r="J10" s="196" t="s">
        <v>539</v>
      </c>
      <c r="K10" s="173"/>
      <c r="L10" s="200"/>
    </row>
    <row r="11" spans="1:12">
      <c r="A11" s="152"/>
      <c r="B11" s="144" t="str">
        <f t="shared" si="0"/>
        <v>N</v>
      </c>
      <c r="C11" s="24" t="s">
        <v>12944</v>
      </c>
      <c r="D11" s="24" t="str">
        <f t="shared" si="1"/>
        <v/>
      </c>
      <c r="E11" s="2" t="s">
        <v>363</v>
      </c>
      <c r="F11" s="189" t="s">
        <v>12935</v>
      </c>
      <c r="G11" s="233" t="s">
        <v>12936</v>
      </c>
      <c r="H11" s="234">
        <v>97952400</v>
      </c>
      <c r="I11" s="196" t="s">
        <v>12945</v>
      </c>
      <c r="J11" s="196" t="s">
        <v>539</v>
      </c>
      <c r="K11" s="173"/>
      <c r="L11" s="200"/>
    </row>
    <row r="12" spans="1:12">
      <c r="A12" s="152"/>
      <c r="B12" s="144" t="str">
        <f t="shared" si="0"/>
        <v>N</v>
      </c>
      <c r="C12" s="24" t="s">
        <v>12946</v>
      </c>
      <c r="D12" s="24" t="str">
        <f t="shared" si="1"/>
        <v/>
      </c>
      <c r="E12" s="2" t="s">
        <v>368</v>
      </c>
      <c r="F12" s="189" t="s">
        <v>12935</v>
      </c>
      <c r="G12" s="233" t="s">
        <v>12936</v>
      </c>
      <c r="H12" s="234">
        <v>97952400</v>
      </c>
      <c r="I12" s="196" t="s">
        <v>12947</v>
      </c>
      <c r="J12" s="196" t="s">
        <v>539</v>
      </c>
      <c r="K12" s="173"/>
      <c r="L12" s="200"/>
    </row>
    <row r="13" spans="1:12">
      <c r="A13" s="152"/>
      <c r="B13" s="144" t="str">
        <f t="shared" si="0"/>
        <v>N</v>
      </c>
      <c r="C13" s="24" t="s">
        <v>12948</v>
      </c>
      <c r="D13" s="24" t="str">
        <f t="shared" si="1"/>
        <v/>
      </c>
      <c r="E13" s="2" t="s">
        <v>373</v>
      </c>
      <c r="F13" s="189" t="s">
        <v>12935</v>
      </c>
      <c r="G13" s="233" t="s">
        <v>12936</v>
      </c>
      <c r="H13" s="234">
        <v>97952400</v>
      </c>
      <c r="I13" s="196" t="s">
        <v>12949</v>
      </c>
      <c r="J13" s="196" t="s">
        <v>539</v>
      </c>
      <c r="K13" s="173"/>
      <c r="L13" s="200"/>
    </row>
    <row r="14" spans="1:12">
      <c r="A14" s="152"/>
      <c r="B14" s="144" t="str">
        <f t="shared" si="0"/>
        <v>N</v>
      </c>
      <c r="C14" s="24" t="s">
        <v>12950</v>
      </c>
      <c r="D14" s="24" t="str">
        <f t="shared" si="1"/>
        <v/>
      </c>
      <c r="E14" s="2" t="s">
        <v>378</v>
      </c>
      <c r="F14" s="189" t="s">
        <v>12935</v>
      </c>
      <c r="G14" s="233" t="s">
        <v>12936</v>
      </c>
      <c r="H14" s="234">
        <v>97952400</v>
      </c>
      <c r="I14" s="196" t="s">
        <v>12951</v>
      </c>
      <c r="J14" s="196" t="s">
        <v>539</v>
      </c>
      <c r="K14" s="173"/>
      <c r="L14" s="200"/>
    </row>
    <row r="15" spans="1:12">
      <c r="A15" s="152"/>
      <c r="B15" s="144" t="str">
        <f t="shared" si="0"/>
        <v>N</v>
      </c>
      <c r="C15" s="24" t="s">
        <v>12952</v>
      </c>
      <c r="D15" s="24" t="str">
        <f t="shared" si="1"/>
        <v/>
      </c>
      <c r="E15" s="2" t="s">
        <v>383</v>
      </c>
      <c r="F15" s="189" t="s">
        <v>12935</v>
      </c>
      <c r="G15" s="233" t="s">
        <v>12936</v>
      </c>
      <c r="H15" s="234">
        <v>97952400</v>
      </c>
      <c r="I15" s="196" t="s">
        <v>12953</v>
      </c>
      <c r="J15" s="196" t="s">
        <v>539</v>
      </c>
      <c r="K15" s="173"/>
      <c r="L15" s="200"/>
    </row>
    <row r="16" spans="1:12">
      <c r="A16" s="152"/>
      <c r="B16" s="144" t="str">
        <f t="shared" si="0"/>
        <v>N</v>
      </c>
      <c r="C16" s="24" t="s">
        <v>12954</v>
      </c>
      <c r="D16" s="24" t="str">
        <f t="shared" si="1"/>
        <v/>
      </c>
      <c r="E16" s="2" t="s">
        <v>388</v>
      </c>
      <c r="F16" s="189" t="s">
        <v>12935</v>
      </c>
      <c r="G16" s="233" t="s">
        <v>12936</v>
      </c>
      <c r="H16" s="234">
        <v>97952400</v>
      </c>
      <c r="I16" s="196" t="s">
        <v>12955</v>
      </c>
      <c r="J16" s="196" t="s">
        <v>539</v>
      </c>
      <c r="K16" s="173"/>
      <c r="L16" s="200"/>
    </row>
    <row r="17" spans="2:12">
      <c r="B17" s="144" t="str">
        <f t="shared" si="0"/>
        <v>N</v>
      </c>
      <c r="C17" s="24" t="s">
        <v>12956</v>
      </c>
      <c r="D17" s="24" t="str">
        <f t="shared" si="1"/>
        <v/>
      </c>
      <c r="E17" s="2" t="s">
        <v>393</v>
      </c>
      <c r="F17" s="189" t="s">
        <v>12935</v>
      </c>
      <c r="G17" s="233" t="s">
        <v>12936</v>
      </c>
      <c r="H17" s="234">
        <v>97952400</v>
      </c>
      <c r="I17" s="196" t="s">
        <v>12957</v>
      </c>
      <c r="J17" s="196" t="s">
        <v>539</v>
      </c>
      <c r="K17" s="173"/>
      <c r="L17" s="200"/>
    </row>
    <row r="18" spans="2:12">
      <c r="B18" s="144" t="str">
        <f t="shared" si="0"/>
        <v>N</v>
      </c>
      <c r="C18" s="24" t="s">
        <v>12958</v>
      </c>
      <c r="D18" s="24" t="str">
        <f t="shared" si="1"/>
        <v/>
      </c>
      <c r="E18" s="2" t="s">
        <v>398</v>
      </c>
      <c r="F18" s="189" t="s">
        <v>12935</v>
      </c>
      <c r="G18" s="233" t="s">
        <v>12936</v>
      </c>
      <c r="H18" s="234">
        <v>97952401</v>
      </c>
      <c r="I18" s="196" t="s">
        <v>12959</v>
      </c>
      <c r="J18" s="196" t="s">
        <v>539</v>
      </c>
      <c r="K18" s="173"/>
      <c r="L18" s="200"/>
    </row>
    <row r="19" spans="2:12">
      <c r="B19" s="144" t="str">
        <f t="shared" si="0"/>
        <v>N</v>
      </c>
      <c r="C19" s="24" t="s">
        <v>12960</v>
      </c>
      <c r="D19" s="24" t="str">
        <f t="shared" si="1"/>
        <v/>
      </c>
      <c r="E19" s="2" t="s">
        <v>405</v>
      </c>
      <c r="F19" s="189" t="s">
        <v>12935</v>
      </c>
      <c r="G19" s="233" t="s">
        <v>12936</v>
      </c>
      <c r="H19" s="234">
        <v>97952403</v>
      </c>
      <c r="I19" s="196" t="s">
        <v>12961</v>
      </c>
      <c r="J19" s="196" t="s">
        <v>539</v>
      </c>
      <c r="K19" s="173"/>
      <c r="L19" s="200"/>
    </row>
    <row r="20" spans="2:12">
      <c r="B20" s="144" t="str">
        <f t="shared" si="0"/>
        <v>N</v>
      </c>
      <c r="C20" s="24" t="s">
        <v>12962</v>
      </c>
      <c r="D20" s="24" t="str">
        <f t="shared" si="1"/>
        <v/>
      </c>
      <c r="E20" s="2" t="s">
        <v>414</v>
      </c>
      <c r="F20" s="189" t="s">
        <v>12935</v>
      </c>
      <c r="G20" s="233" t="s">
        <v>12936</v>
      </c>
      <c r="H20" s="234">
        <v>97952401</v>
      </c>
      <c r="I20" s="196" t="s">
        <v>12963</v>
      </c>
      <c r="J20" s="196" t="s">
        <v>539</v>
      </c>
      <c r="K20" s="173"/>
      <c r="L20" s="200"/>
    </row>
    <row r="21" spans="2:12">
      <c r="B21" s="144" t="str">
        <f t="shared" si="0"/>
        <v>N</v>
      </c>
      <c r="C21" s="24" t="s">
        <v>12964</v>
      </c>
      <c r="D21" s="24" t="str">
        <f t="shared" si="1"/>
        <v/>
      </c>
      <c r="E21" s="2" t="s">
        <v>419</v>
      </c>
      <c r="F21" s="189" t="s">
        <v>12935</v>
      </c>
      <c r="G21" s="233" t="s">
        <v>12936</v>
      </c>
      <c r="H21" s="234">
        <v>97952400</v>
      </c>
      <c r="I21" s="196" t="s">
        <v>12965</v>
      </c>
      <c r="J21" s="196" t="s">
        <v>539</v>
      </c>
      <c r="K21" s="173"/>
      <c r="L21" s="200"/>
    </row>
    <row r="22" spans="2:12">
      <c r="B22" s="144" t="str">
        <f t="shared" si="0"/>
        <v>N</v>
      </c>
      <c r="C22" s="24" t="s">
        <v>12966</v>
      </c>
      <c r="D22" s="24" t="str">
        <f t="shared" si="1"/>
        <v/>
      </c>
      <c r="E22" s="2" t="s">
        <v>424</v>
      </c>
      <c r="F22" s="189" t="s">
        <v>12935</v>
      </c>
      <c r="G22" s="233" t="s">
        <v>12936</v>
      </c>
      <c r="H22" s="234">
        <v>97952400</v>
      </c>
      <c r="I22" s="196" t="s">
        <v>12967</v>
      </c>
      <c r="J22" s="196" t="s">
        <v>539</v>
      </c>
      <c r="K22" s="173"/>
      <c r="L22" s="200"/>
    </row>
    <row r="23" spans="2:12">
      <c r="B23" s="144" t="str">
        <f t="shared" si="0"/>
        <v>N</v>
      </c>
      <c r="C23" s="24" t="s">
        <v>12968</v>
      </c>
      <c r="D23" s="24" t="str">
        <f t="shared" si="1"/>
        <v/>
      </c>
      <c r="E23" s="2" t="s">
        <v>429</v>
      </c>
      <c r="F23" s="189" t="s">
        <v>12935</v>
      </c>
      <c r="G23" s="233" t="s">
        <v>12936</v>
      </c>
      <c r="H23" s="234">
        <v>97952400</v>
      </c>
      <c r="I23" s="196" t="s">
        <v>12969</v>
      </c>
      <c r="J23" s="196" t="s">
        <v>539</v>
      </c>
      <c r="K23" s="173"/>
      <c r="L23" s="200"/>
    </row>
    <row r="24" spans="2:12">
      <c r="B24" s="144" t="str">
        <f t="shared" si="0"/>
        <v>N</v>
      </c>
      <c r="C24" s="24" t="s">
        <v>12970</v>
      </c>
      <c r="D24" s="24" t="str">
        <f t="shared" si="1"/>
        <v/>
      </c>
      <c r="E24" s="2" t="s">
        <v>435</v>
      </c>
      <c r="F24" s="189" t="s">
        <v>12935</v>
      </c>
      <c r="G24" s="233" t="s">
        <v>12936</v>
      </c>
      <c r="H24" s="234">
        <v>97952400</v>
      </c>
      <c r="I24" s="196" t="s">
        <v>12971</v>
      </c>
      <c r="J24" s="196" t="s">
        <v>539</v>
      </c>
      <c r="K24" s="173"/>
      <c r="L24" s="200"/>
    </row>
    <row r="25" spans="2:12">
      <c r="B25" s="144" t="str">
        <f t="shared" si="0"/>
        <v>N</v>
      </c>
      <c r="C25" s="24" t="s">
        <v>12972</v>
      </c>
      <c r="D25" s="24" t="str">
        <f t="shared" si="1"/>
        <v/>
      </c>
      <c r="E25" s="2" t="s">
        <v>440</v>
      </c>
      <c r="F25" s="189" t="s">
        <v>12935</v>
      </c>
      <c r="G25" s="233" t="s">
        <v>12936</v>
      </c>
      <c r="H25" s="234">
        <v>97952400</v>
      </c>
      <c r="I25" s="196" t="s">
        <v>12973</v>
      </c>
      <c r="J25" s="196" t="s">
        <v>539</v>
      </c>
      <c r="K25" s="173"/>
      <c r="L25" s="200"/>
    </row>
    <row r="26" spans="2:12">
      <c r="B26" s="144" t="str">
        <f t="shared" si="0"/>
        <v>N</v>
      </c>
      <c r="C26" s="24" t="s">
        <v>12974</v>
      </c>
      <c r="D26" s="24" t="str">
        <f t="shared" si="1"/>
        <v/>
      </c>
      <c r="E26" s="2" t="s">
        <v>447</v>
      </c>
      <c r="F26" s="189" t="s">
        <v>12935</v>
      </c>
      <c r="G26" s="233" t="s">
        <v>12936</v>
      </c>
      <c r="H26" s="234">
        <v>97952400</v>
      </c>
      <c r="I26" s="196" t="s">
        <v>12975</v>
      </c>
      <c r="J26" s="196" t="s">
        <v>539</v>
      </c>
      <c r="K26" s="173"/>
      <c r="L26" s="200"/>
    </row>
    <row r="27" spans="2:12">
      <c r="B27" s="144" t="str">
        <f t="shared" si="0"/>
        <v>N</v>
      </c>
      <c r="C27" s="24" t="s">
        <v>12976</v>
      </c>
      <c r="D27" s="24" t="str">
        <f t="shared" si="1"/>
        <v/>
      </c>
      <c r="E27" s="2" t="s">
        <v>453</v>
      </c>
      <c r="F27" s="189" t="s">
        <v>12935</v>
      </c>
      <c r="G27" s="233" t="s">
        <v>12936</v>
      </c>
      <c r="H27" s="234">
        <v>97952400</v>
      </c>
      <c r="I27" s="196" t="s">
        <v>12977</v>
      </c>
      <c r="J27" s="196" t="s">
        <v>539</v>
      </c>
      <c r="K27" s="173"/>
      <c r="L27" s="200"/>
    </row>
    <row r="28" spans="2:12">
      <c r="B28" s="144" t="str">
        <f t="shared" si="0"/>
        <v>N</v>
      </c>
      <c r="C28" s="24" t="s">
        <v>12978</v>
      </c>
      <c r="D28" s="24" t="str">
        <f t="shared" si="1"/>
        <v/>
      </c>
      <c r="E28" s="2" t="s">
        <v>458</v>
      </c>
      <c r="F28" s="189" t="s">
        <v>12935</v>
      </c>
      <c r="G28" s="233" t="s">
        <v>12936</v>
      </c>
      <c r="H28" s="234">
        <v>97952400</v>
      </c>
      <c r="I28" s="196" t="s">
        <v>12979</v>
      </c>
      <c r="J28" s="196" t="s">
        <v>539</v>
      </c>
      <c r="K28" s="173"/>
      <c r="L28" s="200"/>
    </row>
    <row r="29" spans="2:12">
      <c r="B29" s="144" t="str">
        <f t="shared" si="0"/>
        <v>N</v>
      </c>
      <c r="C29" s="24" t="s">
        <v>12980</v>
      </c>
      <c r="D29" s="24" t="str">
        <f t="shared" si="1"/>
        <v/>
      </c>
      <c r="E29" s="2" t="s">
        <v>463</v>
      </c>
      <c r="F29" s="189" t="s">
        <v>12935</v>
      </c>
      <c r="G29" s="233" t="s">
        <v>12936</v>
      </c>
      <c r="H29" s="234">
        <v>97952400</v>
      </c>
      <c r="I29" s="196" t="s">
        <v>12981</v>
      </c>
      <c r="J29" s="196" t="s">
        <v>539</v>
      </c>
      <c r="K29" s="173"/>
      <c r="L29" s="200"/>
    </row>
    <row r="30" spans="2:12">
      <c r="B30" s="144" t="str">
        <f t="shared" si="0"/>
        <v>N</v>
      </c>
      <c r="C30" s="24" t="s">
        <v>12982</v>
      </c>
      <c r="D30" s="24" t="str">
        <f t="shared" si="1"/>
        <v/>
      </c>
      <c r="E30" s="2" t="s">
        <v>468</v>
      </c>
      <c r="F30" s="189" t="s">
        <v>12935</v>
      </c>
      <c r="G30" s="233" t="s">
        <v>12936</v>
      </c>
      <c r="H30" s="234">
        <v>97952401</v>
      </c>
      <c r="I30" s="196" t="s">
        <v>12983</v>
      </c>
      <c r="J30" s="196" t="s">
        <v>539</v>
      </c>
      <c r="K30" s="173"/>
      <c r="L30" s="200"/>
    </row>
    <row r="31" spans="2:12">
      <c r="B31" s="144" t="str">
        <f t="shared" si="0"/>
        <v>Y</v>
      </c>
      <c r="C31" s="24" t="s">
        <v>12984</v>
      </c>
      <c r="D31" s="24" t="str">
        <f t="shared" si="1"/>
        <v>ConTab_BOM_KP_RecircLines_25</v>
      </c>
      <c r="E31" s="2" t="s">
        <v>326</v>
      </c>
      <c r="F31" s="189" t="s">
        <v>12985</v>
      </c>
      <c r="G31" s="159" t="s">
        <v>12986</v>
      </c>
      <c r="H31" s="234">
        <v>91865299</v>
      </c>
      <c r="I31" s="196" t="s">
        <v>12987</v>
      </c>
      <c r="J31" s="235" t="s">
        <v>12988</v>
      </c>
      <c r="K31" s="173"/>
      <c r="L31" s="234"/>
    </row>
    <row r="32" spans="2:12">
      <c r="B32" s="144" t="str">
        <f t="shared" si="0"/>
        <v>Y</v>
      </c>
      <c r="C32" s="24" t="s">
        <v>12989</v>
      </c>
      <c r="D32" s="24" t="str">
        <f t="shared" si="1"/>
        <v>ConTab_BOM_KP_RecircLines_26</v>
      </c>
      <c r="E32" s="2" t="s">
        <v>336</v>
      </c>
      <c r="F32" s="189" t="s">
        <v>12985</v>
      </c>
      <c r="G32" s="159" t="s">
        <v>12986</v>
      </c>
      <c r="H32" s="234">
        <v>91865299</v>
      </c>
      <c r="I32" s="196" t="s">
        <v>12990</v>
      </c>
      <c r="J32" s="235" t="s">
        <v>12988</v>
      </c>
      <c r="K32" s="173"/>
      <c r="L32" s="234"/>
    </row>
    <row r="33" spans="2:11">
      <c r="B33" s="144" t="str">
        <f t="shared" si="0"/>
        <v>Y</v>
      </c>
      <c r="C33" s="24" t="s">
        <v>12991</v>
      </c>
      <c r="D33" s="24" t="str">
        <f t="shared" si="1"/>
        <v>ConTab_BOM_KP_RecircLines_27</v>
      </c>
      <c r="E33" s="2" t="s">
        <v>344</v>
      </c>
      <c r="F33" s="189" t="s">
        <v>12985</v>
      </c>
      <c r="G33" s="159" t="s">
        <v>12986</v>
      </c>
      <c r="H33" s="234">
        <v>91865299</v>
      </c>
      <c r="I33" s="196" t="s">
        <v>12992</v>
      </c>
      <c r="J33" s="235" t="s">
        <v>12988</v>
      </c>
      <c r="K33" s="173"/>
    </row>
    <row r="34" spans="2:11">
      <c r="B34" s="144" t="str">
        <f t="shared" si="0"/>
        <v>Y</v>
      </c>
      <c r="C34" s="24" t="s">
        <v>12993</v>
      </c>
      <c r="D34" s="24" t="str">
        <f t="shared" si="1"/>
        <v>ConTab_BOM_KP_RecircLines_28</v>
      </c>
      <c r="E34" s="2" t="s">
        <v>356</v>
      </c>
      <c r="F34" s="189" t="s">
        <v>12985</v>
      </c>
      <c r="G34" s="159" t="s">
        <v>12986</v>
      </c>
      <c r="H34" s="234">
        <v>91865299</v>
      </c>
      <c r="I34" s="25" t="s">
        <v>12994</v>
      </c>
      <c r="J34" s="235" t="s">
        <v>12988</v>
      </c>
      <c r="K34" s="173"/>
    </row>
    <row r="35" spans="2:11">
      <c r="B35" s="144" t="str">
        <f t="shared" si="0"/>
        <v>Y</v>
      </c>
      <c r="C35" s="24" t="s">
        <v>12995</v>
      </c>
      <c r="D35" s="24" t="str">
        <f t="shared" si="1"/>
        <v>ConTab_BOM_KP_RecircLines_29</v>
      </c>
      <c r="E35" s="2" t="s">
        <v>363</v>
      </c>
      <c r="F35" s="189" t="s">
        <v>12985</v>
      </c>
      <c r="G35" s="159" t="s">
        <v>12986</v>
      </c>
      <c r="H35" s="234">
        <v>91865299</v>
      </c>
      <c r="I35" s="25" t="s">
        <v>12996</v>
      </c>
      <c r="J35" s="235" t="s">
        <v>12988</v>
      </c>
      <c r="K35" s="173"/>
    </row>
    <row r="36" spans="2:11">
      <c r="B36" s="144" t="str">
        <f t="shared" si="0"/>
        <v>Y</v>
      </c>
      <c r="C36" s="24" t="s">
        <v>12997</v>
      </c>
      <c r="D36" s="24" t="str">
        <f t="shared" si="1"/>
        <v>ConTab_BOM_KP_RecircLines_30</v>
      </c>
      <c r="E36" s="2" t="s">
        <v>368</v>
      </c>
      <c r="F36" s="189" t="s">
        <v>12985</v>
      </c>
      <c r="G36" s="159" t="s">
        <v>12986</v>
      </c>
      <c r="H36" s="234">
        <v>91865299</v>
      </c>
      <c r="I36" s="25" t="s">
        <v>12998</v>
      </c>
      <c r="J36" s="235" t="s">
        <v>12988</v>
      </c>
      <c r="K36" s="173"/>
    </row>
    <row r="37" spans="2:11">
      <c r="B37" s="144" t="str">
        <f t="shared" si="0"/>
        <v>Y</v>
      </c>
      <c r="C37" s="24" t="s">
        <v>12999</v>
      </c>
      <c r="D37" s="24" t="str">
        <f t="shared" si="1"/>
        <v>ConTab_BOM_KP_RecircLines_31</v>
      </c>
      <c r="E37" s="2" t="s">
        <v>373</v>
      </c>
      <c r="F37" s="189" t="s">
        <v>12985</v>
      </c>
      <c r="G37" s="159" t="s">
        <v>12986</v>
      </c>
      <c r="H37" s="234">
        <v>91865299</v>
      </c>
      <c r="I37" s="155" t="s">
        <v>13000</v>
      </c>
      <c r="J37" s="235" t="s">
        <v>12988</v>
      </c>
      <c r="K37" s="173"/>
    </row>
    <row r="38" spans="2:11">
      <c r="B38" s="144" t="str">
        <f t="shared" si="0"/>
        <v>Y</v>
      </c>
      <c r="C38" s="24" t="s">
        <v>13001</v>
      </c>
      <c r="D38" s="24" t="str">
        <f t="shared" si="1"/>
        <v>ConTab_BOM_KP_RecircLines_32</v>
      </c>
      <c r="E38" s="2" t="s">
        <v>378</v>
      </c>
      <c r="F38" s="189" t="s">
        <v>12985</v>
      </c>
      <c r="G38" s="159" t="s">
        <v>12986</v>
      </c>
      <c r="H38" s="234">
        <v>91865299</v>
      </c>
      <c r="I38" s="155" t="s">
        <v>13002</v>
      </c>
      <c r="J38" s="235" t="s">
        <v>12988</v>
      </c>
      <c r="K38" s="173"/>
    </row>
    <row r="39" spans="2:11">
      <c r="B39" s="144" t="str">
        <f t="shared" si="0"/>
        <v>Y</v>
      </c>
      <c r="C39" s="24" t="s">
        <v>13003</v>
      </c>
      <c r="D39" s="24" t="str">
        <f t="shared" si="1"/>
        <v>ConTab_BOM_KP_RecircLines_33</v>
      </c>
      <c r="E39" s="2" t="s">
        <v>383</v>
      </c>
      <c r="F39" s="189" t="s">
        <v>12985</v>
      </c>
      <c r="G39" s="159" t="s">
        <v>12986</v>
      </c>
      <c r="H39" s="234">
        <v>91865299</v>
      </c>
      <c r="I39" s="155" t="s">
        <v>13004</v>
      </c>
      <c r="J39" s="235" t="s">
        <v>12988</v>
      </c>
      <c r="K39" s="173"/>
    </row>
    <row r="40" spans="2:11">
      <c r="B40" s="144" t="str">
        <f t="shared" si="0"/>
        <v>Y</v>
      </c>
      <c r="C40" s="24" t="s">
        <v>13005</v>
      </c>
      <c r="D40" s="24" t="str">
        <f t="shared" si="1"/>
        <v>ConTab_BOM_KP_RecircLines_34</v>
      </c>
      <c r="E40" s="2" t="s">
        <v>388</v>
      </c>
      <c r="F40" s="189" t="s">
        <v>12985</v>
      </c>
      <c r="G40" s="159" t="s">
        <v>12986</v>
      </c>
      <c r="H40" s="234">
        <v>91865299</v>
      </c>
      <c r="I40" s="155" t="s">
        <v>13006</v>
      </c>
      <c r="J40" s="235" t="s">
        <v>12988</v>
      </c>
      <c r="K40" s="173"/>
    </row>
    <row r="41" spans="2:11">
      <c r="B41" s="144" t="str">
        <f t="shared" si="0"/>
        <v>Y</v>
      </c>
      <c r="C41" s="24" t="s">
        <v>13007</v>
      </c>
      <c r="D41" s="24" t="str">
        <f t="shared" si="1"/>
        <v>ConTab_BOM_KP_RecircLines_35</v>
      </c>
      <c r="E41" s="2" t="s">
        <v>393</v>
      </c>
      <c r="F41" s="189" t="s">
        <v>12985</v>
      </c>
      <c r="G41" s="159" t="s">
        <v>12986</v>
      </c>
      <c r="H41" s="234">
        <v>91865299</v>
      </c>
      <c r="I41" s="155" t="s">
        <v>13008</v>
      </c>
      <c r="J41" s="235" t="s">
        <v>12988</v>
      </c>
      <c r="K41" s="173"/>
    </row>
    <row r="42" spans="2:11">
      <c r="B42" s="144" t="str">
        <f t="shared" si="0"/>
        <v>Y</v>
      </c>
      <c r="C42" s="24" t="s">
        <v>13009</v>
      </c>
      <c r="D42" s="24" t="str">
        <f t="shared" si="1"/>
        <v>ConTab_BOM_KP_RecircLines_36</v>
      </c>
      <c r="E42" s="2" t="s">
        <v>398</v>
      </c>
      <c r="F42" s="189" t="s">
        <v>12985</v>
      </c>
      <c r="G42" s="159" t="s">
        <v>12986</v>
      </c>
      <c r="H42" s="234">
        <v>91865299</v>
      </c>
      <c r="I42" s="155" t="s">
        <v>13010</v>
      </c>
      <c r="J42" s="235" t="s">
        <v>12988</v>
      </c>
      <c r="K42" s="173"/>
    </row>
    <row r="43" spans="2:11">
      <c r="B43" s="144" t="str">
        <f t="shared" si="0"/>
        <v>Y</v>
      </c>
      <c r="C43" s="24" t="s">
        <v>13011</v>
      </c>
      <c r="D43" s="24" t="str">
        <f t="shared" si="1"/>
        <v>ConTab_BOM_KP_RecircLines_37</v>
      </c>
      <c r="E43" s="2" t="s">
        <v>405</v>
      </c>
      <c r="F43" s="189" t="s">
        <v>12985</v>
      </c>
      <c r="G43" s="159" t="s">
        <v>12986</v>
      </c>
      <c r="H43" s="234">
        <v>91865299</v>
      </c>
      <c r="I43" s="25" t="s">
        <v>13012</v>
      </c>
      <c r="J43" s="235" t="s">
        <v>12988</v>
      </c>
      <c r="K43" s="173"/>
    </row>
    <row r="44" spans="2:11">
      <c r="B44" s="144" t="str">
        <f t="shared" si="0"/>
        <v>Y</v>
      </c>
      <c r="C44" s="24" t="s">
        <v>13013</v>
      </c>
      <c r="D44" s="24" t="str">
        <f t="shared" si="1"/>
        <v>ConTab_BOM_KP_RecircLines_38</v>
      </c>
      <c r="E44" s="2" t="s">
        <v>414</v>
      </c>
      <c r="F44" s="189" t="s">
        <v>12985</v>
      </c>
      <c r="G44" s="159" t="s">
        <v>12986</v>
      </c>
      <c r="H44" s="234">
        <v>91865299</v>
      </c>
      <c r="I44" s="196" t="s">
        <v>13014</v>
      </c>
      <c r="J44" s="235" t="s">
        <v>12988</v>
      </c>
      <c r="K44" s="173"/>
    </row>
    <row r="45" spans="2:11">
      <c r="B45" s="144" t="str">
        <f t="shared" si="0"/>
        <v>Y</v>
      </c>
      <c r="C45" s="24" t="s">
        <v>13015</v>
      </c>
      <c r="D45" s="24" t="str">
        <f t="shared" si="1"/>
        <v>ConTab_BOM_KP_RecircLines_39</v>
      </c>
      <c r="E45" s="2" t="s">
        <v>419</v>
      </c>
      <c r="F45" s="189" t="s">
        <v>12985</v>
      </c>
      <c r="G45" s="159" t="s">
        <v>12986</v>
      </c>
      <c r="H45" s="234">
        <v>91865299</v>
      </c>
      <c r="I45" s="196" t="s">
        <v>13016</v>
      </c>
      <c r="J45" s="235" t="s">
        <v>12988</v>
      </c>
      <c r="K45" s="173"/>
    </row>
    <row r="46" spans="2:11">
      <c r="B46" s="144" t="str">
        <f t="shared" si="0"/>
        <v>Y</v>
      </c>
      <c r="C46" s="24" t="s">
        <v>13017</v>
      </c>
      <c r="D46" s="24" t="str">
        <f t="shared" si="1"/>
        <v>ConTab_BOM_KP_RecircLines_40</v>
      </c>
      <c r="E46" s="2" t="s">
        <v>424</v>
      </c>
      <c r="F46" s="189" t="s">
        <v>12985</v>
      </c>
      <c r="G46" s="159" t="s">
        <v>12986</v>
      </c>
      <c r="H46" s="234">
        <v>91865299</v>
      </c>
      <c r="I46" s="196" t="s">
        <v>13018</v>
      </c>
      <c r="J46" s="235" t="s">
        <v>12988</v>
      </c>
      <c r="K46" s="173"/>
    </row>
    <row r="47" spans="2:11">
      <c r="B47" s="144" t="str">
        <f t="shared" si="0"/>
        <v>Y</v>
      </c>
      <c r="C47" s="24" t="s">
        <v>13019</v>
      </c>
      <c r="D47" s="24" t="str">
        <f t="shared" si="1"/>
        <v>ConTab_BOM_KP_RecircLines_41</v>
      </c>
      <c r="E47" s="2" t="s">
        <v>429</v>
      </c>
      <c r="F47" s="189" t="s">
        <v>12985</v>
      </c>
      <c r="G47" s="159" t="s">
        <v>12986</v>
      </c>
      <c r="H47" s="234">
        <v>91865299</v>
      </c>
      <c r="I47" s="196" t="s">
        <v>13020</v>
      </c>
      <c r="J47" s="235" t="s">
        <v>12988</v>
      </c>
      <c r="K47" s="173"/>
    </row>
    <row r="48" spans="2:11">
      <c r="B48" s="144" t="str">
        <f t="shared" si="0"/>
        <v>Y</v>
      </c>
      <c r="C48" s="24" t="s">
        <v>13021</v>
      </c>
      <c r="D48" s="24" t="str">
        <f t="shared" si="1"/>
        <v>ConTab_BOM_KP_RecircLines_42</v>
      </c>
      <c r="E48" s="2" t="s">
        <v>435</v>
      </c>
      <c r="F48" s="189" t="s">
        <v>12985</v>
      </c>
      <c r="G48" s="159" t="s">
        <v>12986</v>
      </c>
      <c r="H48" s="234">
        <v>91865299</v>
      </c>
      <c r="I48" s="196" t="s">
        <v>13022</v>
      </c>
      <c r="J48" s="235" t="s">
        <v>12988</v>
      </c>
      <c r="K48" s="173"/>
    </row>
    <row r="49" spans="2:11">
      <c r="B49" s="144" t="str">
        <f t="shared" si="0"/>
        <v>Y</v>
      </c>
      <c r="C49" s="24" t="s">
        <v>13023</v>
      </c>
      <c r="D49" s="24" t="str">
        <f t="shared" si="1"/>
        <v>ConTab_BOM_KP_RecircLines_43</v>
      </c>
      <c r="E49" s="2" t="s">
        <v>440</v>
      </c>
      <c r="F49" s="189" t="s">
        <v>12985</v>
      </c>
      <c r="G49" s="159" t="s">
        <v>12986</v>
      </c>
      <c r="H49" s="234">
        <v>91865299</v>
      </c>
      <c r="I49" s="196" t="s">
        <v>13024</v>
      </c>
      <c r="J49" s="235" t="s">
        <v>12988</v>
      </c>
      <c r="K49" s="173"/>
    </row>
    <row r="50" spans="2:11">
      <c r="B50" s="144" t="str">
        <f t="shared" si="0"/>
        <v>Y</v>
      </c>
      <c r="C50" s="24" t="s">
        <v>13025</v>
      </c>
      <c r="D50" s="24" t="str">
        <f t="shared" si="1"/>
        <v>ConTab_BOM_KP_RecircLines_44</v>
      </c>
      <c r="E50" s="2" t="s">
        <v>447</v>
      </c>
      <c r="F50" s="189" t="s">
        <v>12985</v>
      </c>
      <c r="G50" s="159" t="s">
        <v>12986</v>
      </c>
      <c r="H50" s="234">
        <v>91865299</v>
      </c>
      <c r="I50" s="196" t="s">
        <v>13026</v>
      </c>
      <c r="J50" s="235" t="s">
        <v>12988</v>
      </c>
      <c r="K50" s="173"/>
    </row>
    <row r="51" spans="2:11">
      <c r="B51" s="144" t="str">
        <f t="shared" si="0"/>
        <v>Y</v>
      </c>
      <c r="C51" s="24" t="s">
        <v>13027</v>
      </c>
      <c r="D51" s="24" t="str">
        <f t="shared" si="1"/>
        <v>ConTab_BOM_KP_RecircLines_45</v>
      </c>
      <c r="E51" s="2" t="s">
        <v>453</v>
      </c>
      <c r="F51" s="189" t="s">
        <v>12985</v>
      </c>
      <c r="G51" s="159" t="s">
        <v>12986</v>
      </c>
      <c r="H51" s="234">
        <v>91865299</v>
      </c>
      <c r="I51" s="196" t="s">
        <v>13028</v>
      </c>
      <c r="J51" s="235" t="s">
        <v>12988</v>
      </c>
      <c r="K51" s="173"/>
    </row>
    <row r="52" spans="2:11">
      <c r="B52" s="144" t="str">
        <f t="shared" si="0"/>
        <v>Y</v>
      </c>
      <c r="C52" s="24" t="s">
        <v>13029</v>
      </c>
      <c r="D52" s="24" t="str">
        <f t="shared" si="1"/>
        <v>ConTab_BOM_KP_RecircLines_46</v>
      </c>
      <c r="E52" s="2" t="s">
        <v>458</v>
      </c>
      <c r="F52" s="189" t="s">
        <v>12985</v>
      </c>
      <c r="G52" s="159" t="s">
        <v>12986</v>
      </c>
      <c r="H52" s="234">
        <v>91865299</v>
      </c>
      <c r="I52" s="196" t="s">
        <v>13030</v>
      </c>
      <c r="J52" s="235" t="s">
        <v>12988</v>
      </c>
      <c r="K52" s="173"/>
    </row>
    <row r="53" spans="2:11">
      <c r="B53" s="144" t="str">
        <f t="shared" si="0"/>
        <v>Y</v>
      </c>
      <c r="C53" s="24" t="s">
        <v>13031</v>
      </c>
      <c r="D53" s="24" t="str">
        <f t="shared" si="1"/>
        <v>ConTab_BOM_KP_RecircLines_47</v>
      </c>
      <c r="E53" s="2" t="s">
        <v>463</v>
      </c>
      <c r="F53" s="189" t="s">
        <v>12985</v>
      </c>
      <c r="G53" s="159" t="s">
        <v>12986</v>
      </c>
      <c r="H53" s="234">
        <v>91865299</v>
      </c>
      <c r="I53" s="196" t="s">
        <v>13032</v>
      </c>
      <c r="J53" s="235" t="s">
        <v>12988</v>
      </c>
      <c r="K53" s="173"/>
    </row>
    <row r="54" spans="2:11">
      <c r="B54" s="144" t="str">
        <f t="shared" si="0"/>
        <v>Y</v>
      </c>
      <c r="C54" s="24" t="s">
        <v>13033</v>
      </c>
      <c r="D54" s="24" t="str">
        <f t="shared" si="1"/>
        <v>ConTab_BOM_KP_RecircLines_48</v>
      </c>
      <c r="E54" s="2" t="s">
        <v>468</v>
      </c>
      <c r="F54" s="189" t="s">
        <v>12985</v>
      </c>
      <c r="G54" s="159" t="s">
        <v>12986</v>
      </c>
      <c r="H54" s="234">
        <v>91865299</v>
      </c>
      <c r="I54" s="196" t="s">
        <v>13034</v>
      </c>
      <c r="J54" s="235" t="s">
        <v>12988</v>
      </c>
      <c r="K54" s="173"/>
    </row>
    <row r="55" spans="2:11">
      <c r="B55" s="144" t="str">
        <f t="shared" ref="B55:B102" si="2">IF(G55 = "Nylon Tubing with Brass Fittings","Y","N")</f>
        <v>N</v>
      </c>
      <c r="C55" s="24" t="s">
        <v>13035</v>
      </c>
      <c r="D55" s="24" t="str">
        <f t="shared" ref="D55:D102" si="3">IF(B55="Y", C55,"")</f>
        <v/>
      </c>
      <c r="E55" s="2" t="s">
        <v>326</v>
      </c>
      <c r="F55" s="189" t="s">
        <v>13036</v>
      </c>
      <c r="G55" s="159" t="s">
        <v>13037</v>
      </c>
      <c r="H55" s="234">
        <v>98051035</v>
      </c>
      <c r="I55" s="196" t="s">
        <v>13038</v>
      </c>
      <c r="J55" s="235" t="s">
        <v>12988</v>
      </c>
      <c r="K55" s="173"/>
    </row>
    <row r="56" spans="2:11">
      <c r="B56" s="144" t="str">
        <f t="shared" si="2"/>
        <v>N</v>
      </c>
      <c r="C56" s="24" t="s">
        <v>13039</v>
      </c>
      <c r="D56" s="24" t="str">
        <f t="shared" si="3"/>
        <v/>
      </c>
      <c r="E56" s="2" t="s">
        <v>336</v>
      </c>
      <c r="F56" s="189" t="s">
        <v>13036</v>
      </c>
      <c r="G56" s="159" t="s">
        <v>13037</v>
      </c>
      <c r="H56" s="234">
        <v>98051035</v>
      </c>
      <c r="I56" s="196" t="s">
        <v>13040</v>
      </c>
      <c r="J56" s="235" t="s">
        <v>12988</v>
      </c>
      <c r="K56" s="173"/>
    </row>
    <row r="57" spans="2:11">
      <c r="B57" s="144" t="str">
        <f t="shared" si="2"/>
        <v>N</v>
      </c>
      <c r="C57" s="24" t="s">
        <v>13041</v>
      </c>
      <c r="D57" s="24" t="str">
        <f t="shared" si="3"/>
        <v/>
      </c>
      <c r="E57" s="2" t="s">
        <v>344</v>
      </c>
      <c r="F57" s="189" t="s">
        <v>13036</v>
      </c>
      <c r="G57" s="159" t="s">
        <v>13037</v>
      </c>
      <c r="H57" s="234">
        <v>98051035</v>
      </c>
      <c r="I57" s="196" t="s">
        <v>13042</v>
      </c>
      <c r="J57" s="235" t="s">
        <v>12988</v>
      </c>
      <c r="K57" s="173"/>
    </row>
    <row r="58" spans="2:11">
      <c r="B58" s="144" t="str">
        <f t="shared" si="2"/>
        <v>N</v>
      </c>
      <c r="C58" s="24" t="s">
        <v>13043</v>
      </c>
      <c r="D58" s="24" t="str">
        <f t="shared" si="3"/>
        <v/>
      </c>
      <c r="E58" s="2" t="s">
        <v>356</v>
      </c>
      <c r="F58" s="189" t="s">
        <v>13036</v>
      </c>
      <c r="G58" s="159" t="s">
        <v>13037</v>
      </c>
      <c r="H58" s="234">
        <v>98051035</v>
      </c>
      <c r="I58" s="196" t="s">
        <v>13044</v>
      </c>
      <c r="J58" s="235" t="s">
        <v>12988</v>
      </c>
      <c r="K58" s="173"/>
    </row>
    <row r="59" spans="2:11">
      <c r="B59" s="144" t="str">
        <f t="shared" si="2"/>
        <v>N</v>
      </c>
      <c r="C59" s="24" t="s">
        <v>13045</v>
      </c>
      <c r="D59" s="24" t="str">
        <f t="shared" si="3"/>
        <v/>
      </c>
      <c r="E59" s="2" t="s">
        <v>363</v>
      </c>
      <c r="F59" s="189" t="s">
        <v>13036</v>
      </c>
      <c r="G59" s="159" t="s">
        <v>13037</v>
      </c>
      <c r="H59" s="234">
        <v>98051035</v>
      </c>
      <c r="I59" s="196" t="s">
        <v>13046</v>
      </c>
      <c r="J59" s="235" t="s">
        <v>12988</v>
      </c>
      <c r="K59" s="173"/>
    </row>
    <row r="60" spans="2:11">
      <c r="B60" s="144" t="str">
        <f t="shared" si="2"/>
        <v>N</v>
      </c>
      <c r="C60" s="24" t="s">
        <v>13047</v>
      </c>
      <c r="D60" s="24" t="str">
        <f t="shared" si="3"/>
        <v/>
      </c>
      <c r="E60" s="2" t="s">
        <v>368</v>
      </c>
      <c r="F60" s="189" t="s">
        <v>13036</v>
      </c>
      <c r="G60" s="159" t="s">
        <v>13037</v>
      </c>
      <c r="H60" s="234">
        <v>98051035</v>
      </c>
      <c r="I60" s="196" t="s">
        <v>13048</v>
      </c>
      <c r="J60" s="235" t="s">
        <v>12988</v>
      </c>
      <c r="K60" s="173"/>
    </row>
    <row r="61" spans="2:11">
      <c r="B61" s="144" t="str">
        <f t="shared" si="2"/>
        <v>N</v>
      </c>
      <c r="C61" s="24" t="s">
        <v>13049</v>
      </c>
      <c r="D61" s="24" t="str">
        <f t="shared" si="3"/>
        <v/>
      </c>
      <c r="E61" s="2" t="s">
        <v>373</v>
      </c>
      <c r="F61" s="189" t="s">
        <v>13036</v>
      </c>
      <c r="G61" s="159" t="s">
        <v>13037</v>
      </c>
      <c r="H61" s="234">
        <v>98051035</v>
      </c>
      <c r="I61" s="196" t="s">
        <v>13050</v>
      </c>
      <c r="J61" s="235" t="s">
        <v>12988</v>
      </c>
      <c r="K61" s="173"/>
    </row>
    <row r="62" spans="2:11">
      <c r="B62" s="144" t="str">
        <f t="shared" si="2"/>
        <v>N</v>
      </c>
      <c r="C62" s="24" t="s">
        <v>13051</v>
      </c>
      <c r="D62" s="24" t="str">
        <f t="shared" si="3"/>
        <v/>
      </c>
      <c r="E62" s="2" t="s">
        <v>378</v>
      </c>
      <c r="F62" s="189" t="s">
        <v>13036</v>
      </c>
      <c r="G62" s="159" t="s">
        <v>13037</v>
      </c>
      <c r="H62" s="234">
        <v>98051035</v>
      </c>
      <c r="I62" s="196" t="s">
        <v>13052</v>
      </c>
      <c r="J62" s="235" t="s">
        <v>12988</v>
      </c>
      <c r="K62" s="173"/>
    </row>
    <row r="63" spans="2:11">
      <c r="B63" s="144" t="str">
        <f t="shared" si="2"/>
        <v>N</v>
      </c>
      <c r="C63" s="24" t="s">
        <v>13053</v>
      </c>
      <c r="D63" s="24" t="str">
        <f t="shared" si="3"/>
        <v/>
      </c>
      <c r="E63" s="2" t="s">
        <v>383</v>
      </c>
      <c r="F63" s="189" t="s">
        <v>13036</v>
      </c>
      <c r="G63" s="159" t="s">
        <v>13037</v>
      </c>
      <c r="H63" s="234">
        <v>98051035</v>
      </c>
      <c r="I63" s="196" t="s">
        <v>13054</v>
      </c>
      <c r="J63" s="235" t="s">
        <v>12988</v>
      </c>
      <c r="K63" s="173"/>
    </row>
    <row r="64" spans="2:11">
      <c r="B64" s="144" t="str">
        <f t="shared" si="2"/>
        <v>N</v>
      </c>
      <c r="C64" s="24" t="s">
        <v>13055</v>
      </c>
      <c r="D64" s="24" t="str">
        <f t="shared" si="3"/>
        <v/>
      </c>
      <c r="E64" s="2" t="s">
        <v>388</v>
      </c>
      <c r="F64" s="189" t="s">
        <v>13036</v>
      </c>
      <c r="G64" s="159" t="s">
        <v>13037</v>
      </c>
      <c r="H64" s="234">
        <v>98051035</v>
      </c>
      <c r="I64" s="196" t="s">
        <v>13056</v>
      </c>
      <c r="J64" s="235" t="s">
        <v>12988</v>
      </c>
      <c r="K64" s="173"/>
    </row>
    <row r="65" spans="2:11">
      <c r="B65" s="144" t="str">
        <f t="shared" si="2"/>
        <v>N</v>
      </c>
      <c r="C65" s="24" t="s">
        <v>13057</v>
      </c>
      <c r="D65" s="24" t="str">
        <f t="shared" si="3"/>
        <v/>
      </c>
      <c r="E65" s="2" t="s">
        <v>393</v>
      </c>
      <c r="F65" s="189" t="s">
        <v>13036</v>
      </c>
      <c r="G65" s="159" t="s">
        <v>13037</v>
      </c>
      <c r="H65" s="234">
        <v>98051035</v>
      </c>
      <c r="I65" s="196" t="s">
        <v>13058</v>
      </c>
      <c r="J65" s="235" t="s">
        <v>12988</v>
      </c>
      <c r="K65" s="173"/>
    </row>
    <row r="66" spans="2:11">
      <c r="B66" s="144" t="str">
        <f t="shared" si="2"/>
        <v>N</v>
      </c>
      <c r="C66" s="24" t="s">
        <v>13059</v>
      </c>
      <c r="D66" s="24" t="str">
        <f t="shared" si="3"/>
        <v/>
      </c>
      <c r="E66" s="2" t="s">
        <v>398</v>
      </c>
      <c r="F66" s="189" t="s">
        <v>13036</v>
      </c>
      <c r="G66" s="159" t="s">
        <v>13037</v>
      </c>
      <c r="H66" s="234">
        <v>91865748</v>
      </c>
      <c r="I66" s="196" t="s">
        <v>13060</v>
      </c>
      <c r="J66" s="235" t="s">
        <v>12988</v>
      </c>
      <c r="K66" s="173"/>
    </row>
    <row r="67" spans="2:11">
      <c r="B67" s="144" t="str">
        <f t="shared" si="2"/>
        <v>N</v>
      </c>
      <c r="C67" s="24" t="s">
        <v>13061</v>
      </c>
      <c r="D67" s="24" t="str">
        <f t="shared" si="3"/>
        <v/>
      </c>
      <c r="E67" s="2" t="s">
        <v>405</v>
      </c>
      <c r="F67" s="189" t="s">
        <v>13036</v>
      </c>
      <c r="G67" s="159" t="s">
        <v>13037</v>
      </c>
      <c r="H67" s="234">
        <v>91865748</v>
      </c>
      <c r="I67" s="196" t="s">
        <v>13062</v>
      </c>
      <c r="J67" s="235" t="s">
        <v>12988</v>
      </c>
      <c r="K67" s="173"/>
    </row>
    <row r="68" spans="2:11">
      <c r="B68" s="144" t="str">
        <f t="shared" si="2"/>
        <v>N</v>
      </c>
      <c r="C68" s="24" t="s">
        <v>13063</v>
      </c>
      <c r="D68" s="24" t="str">
        <f t="shared" si="3"/>
        <v/>
      </c>
      <c r="E68" s="2" t="s">
        <v>414</v>
      </c>
      <c r="F68" s="189" t="s">
        <v>13036</v>
      </c>
      <c r="G68" s="159" t="s">
        <v>13037</v>
      </c>
      <c r="H68" s="234">
        <v>98051035</v>
      </c>
      <c r="I68" s="196" t="s">
        <v>13064</v>
      </c>
      <c r="J68" s="235" t="s">
        <v>12988</v>
      </c>
      <c r="K68" s="173"/>
    </row>
    <row r="69" spans="2:11">
      <c r="B69" s="144" t="str">
        <f t="shared" si="2"/>
        <v>N</v>
      </c>
      <c r="C69" s="24" t="s">
        <v>13065</v>
      </c>
      <c r="D69" s="24" t="str">
        <f t="shared" si="3"/>
        <v/>
      </c>
      <c r="E69" s="2" t="s">
        <v>419</v>
      </c>
      <c r="F69" s="189" t="s">
        <v>13036</v>
      </c>
      <c r="G69" s="159" t="s">
        <v>13037</v>
      </c>
      <c r="H69" s="234">
        <v>98051035</v>
      </c>
      <c r="I69" s="196" t="s">
        <v>13066</v>
      </c>
      <c r="J69" s="235" t="s">
        <v>12988</v>
      </c>
      <c r="K69" s="173"/>
    </row>
    <row r="70" spans="2:11">
      <c r="B70" s="144" t="str">
        <f t="shared" si="2"/>
        <v>N</v>
      </c>
      <c r="C70" s="24" t="s">
        <v>13067</v>
      </c>
      <c r="D70" s="24" t="str">
        <f t="shared" si="3"/>
        <v/>
      </c>
      <c r="E70" s="2" t="s">
        <v>424</v>
      </c>
      <c r="F70" s="189" t="s">
        <v>13036</v>
      </c>
      <c r="G70" s="159" t="s">
        <v>13037</v>
      </c>
      <c r="H70" s="234">
        <v>91865748</v>
      </c>
      <c r="I70" s="196" t="s">
        <v>13068</v>
      </c>
      <c r="J70" s="235" t="s">
        <v>12988</v>
      </c>
      <c r="K70" s="173"/>
    </row>
    <row r="71" spans="2:11">
      <c r="B71" s="144" t="str">
        <f t="shared" si="2"/>
        <v>N</v>
      </c>
      <c r="C71" s="24" t="s">
        <v>13069</v>
      </c>
      <c r="D71" s="24" t="str">
        <f t="shared" si="3"/>
        <v/>
      </c>
      <c r="E71" s="2" t="s">
        <v>429</v>
      </c>
      <c r="F71" s="189" t="s">
        <v>13036</v>
      </c>
      <c r="G71" s="159" t="s">
        <v>13037</v>
      </c>
      <c r="H71" s="234">
        <v>98051035</v>
      </c>
      <c r="I71" s="196" t="s">
        <v>13070</v>
      </c>
      <c r="J71" s="235" t="s">
        <v>12988</v>
      </c>
      <c r="K71" s="173"/>
    </row>
    <row r="72" spans="2:11">
      <c r="B72" s="144" t="str">
        <f t="shared" si="2"/>
        <v>N</v>
      </c>
      <c r="C72" s="24" t="s">
        <v>13071</v>
      </c>
      <c r="D72" s="24" t="str">
        <f t="shared" si="3"/>
        <v/>
      </c>
      <c r="E72" s="2" t="s">
        <v>435</v>
      </c>
      <c r="F72" s="189" t="s">
        <v>13036</v>
      </c>
      <c r="G72" s="159" t="s">
        <v>13037</v>
      </c>
      <c r="H72" s="234">
        <v>91865748</v>
      </c>
      <c r="I72" s="196" t="s">
        <v>13072</v>
      </c>
      <c r="J72" s="235" t="s">
        <v>12988</v>
      </c>
      <c r="K72" s="173"/>
    </row>
    <row r="73" spans="2:11">
      <c r="B73" s="144" t="str">
        <f t="shared" si="2"/>
        <v>N</v>
      </c>
      <c r="C73" s="24" t="s">
        <v>13073</v>
      </c>
      <c r="D73" s="24" t="str">
        <f t="shared" si="3"/>
        <v/>
      </c>
      <c r="E73" s="2" t="s">
        <v>440</v>
      </c>
      <c r="F73" s="189" t="s">
        <v>13036</v>
      </c>
      <c r="G73" s="159" t="s">
        <v>13037</v>
      </c>
      <c r="H73" s="234">
        <v>91865748</v>
      </c>
      <c r="I73" s="196" t="s">
        <v>13074</v>
      </c>
      <c r="J73" s="235" t="s">
        <v>12988</v>
      </c>
      <c r="K73" s="173"/>
    </row>
    <row r="74" spans="2:11">
      <c r="B74" s="144" t="str">
        <f t="shared" si="2"/>
        <v>N</v>
      </c>
      <c r="C74" s="24" t="s">
        <v>13075</v>
      </c>
      <c r="D74" s="24" t="str">
        <f t="shared" si="3"/>
        <v/>
      </c>
      <c r="E74" s="2" t="s">
        <v>447</v>
      </c>
      <c r="F74" s="189" t="s">
        <v>13036</v>
      </c>
      <c r="G74" s="159" t="s">
        <v>13037</v>
      </c>
      <c r="H74" s="234">
        <v>98051035</v>
      </c>
      <c r="I74" s="196" t="s">
        <v>13076</v>
      </c>
      <c r="J74" s="235" t="s">
        <v>12988</v>
      </c>
      <c r="K74" s="173"/>
    </row>
    <row r="75" spans="2:11">
      <c r="B75" s="144" t="str">
        <f t="shared" si="2"/>
        <v>N</v>
      </c>
      <c r="C75" s="24" t="s">
        <v>13077</v>
      </c>
      <c r="D75" s="24" t="str">
        <f t="shared" si="3"/>
        <v/>
      </c>
      <c r="E75" s="2" t="s">
        <v>453</v>
      </c>
      <c r="F75" s="189" t="s">
        <v>13036</v>
      </c>
      <c r="G75" s="159" t="s">
        <v>13037</v>
      </c>
      <c r="H75" s="234">
        <v>98051035</v>
      </c>
      <c r="I75" s="196" t="s">
        <v>13078</v>
      </c>
      <c r="J75" s="235" t="s">
        <v>12988</v>
      </c>
      <c r="K75" s="173"/>
    </row>
    <row r="76" spans="2:11">
      <c r="B76" s="144" t="str">
        <f t="shared" si="2"/>
        <v>N</v>
      </c>
      <c r="C76" s="24" t="s">
        <v>13079</v>
      </c>
      <c r="D76" s="24" t="str">
        <f t="shared" si="3"/>
        <v/>
      </c>
      <c r="E76" s="2" t="s">
        <v>458</v>
      </c>
      <c r="F76" s="189" t="s">
        <v>13036</v>
      </c>
      <c r="G76" s="159" t="s">
        <v>13037</v>
      </c>
      <c r="H76" s="234">
        <v>98051035</v>
      </c>
      <c r="I76" s="196" t="s">
        <v>13080</v>
      </c>
      <c r="J76" s="235" t="s">
        <v>12988</v>
      </c>
      <c r="K76" s="173"/>
    </row>
    <row r="77" spans="2:11">
      <c r="B77" s="144" t="str">
        <f t="shared" si="2"/>
        <v>N</v>
      </c>
      <c r="C77" s="24" t="s">
        <v>13081</v>
      </c>
      <c r="D77" s="24" t="str">
        <f t="shared" si="3"/>
        <v/>
      </c>
      <c r="E77" s="2" t="s">
        <v>463</v>
      </c>
      <c r="F77" s="189" t="s">
        <v>13036</v>
      </c>
      <c r="G77" s="159" t="s">
        <v>13037</v>
      </c>
      <c r="H77" s="234">
        <v>91865748</v>
      </c>
      <c r="I77" s="196" t="s">
        <v>13082</v>
      </c>
      <c r="J77" s="235" t="s">
        <v>12988</v>
      </c>
      <c r="K77" s="173"/>
    </row>
    <row r="78" spans="2:11">
      <c r="B78" s="144" t="str">
        <f t="shared" si="2"/>
        <v>N</v>
      </c>
      <c r="C78" s="24" t="s">
        <v>13083</v>
      </c>
      <c r="D78" s="24" t="str">
        <f t="shared" si="3"/>
        <v/>
      </c>
      <c r="E78" s="2" t="s">
        <v>468</v>
      </c>
      <c r="F78" s="189" t="s">
        <v>13036</v>
      </c>
      <c r="G78" s="159" t="s">
        <v>13037</v>
      </c>
      <c r="H78" s="234">
        <v>91865748</v>
      </c>
      <c r="I78" s="196" t="s">
        <v>13084</v>
      </c>
      <c r="J78" s="235" t="s">
        <v>12988</v>
      </c>
      <c r="K78" s="173"/>
    </row>
    <row r="79" spans="2:11">
      <c r="B79" s="144" t="str">
        <f t="shared" si="2"/>
        <v>N</v>
      </c>
      <c r="C79" s="24" t="s">
        <v>13085</v>
      </c>
      <c r="D79" s="24" t="str">
        <f t="shared" si="3"/>
        <v/>
      </c>
      <c r="E79" s="2" t="s">
        <v>326</v>
      </c>
      <c r="F79" s="189" t="s">
        <v>13086</v>
      </c>
      <c r="G79" s="159" t="s">
        <v>13087</v>
      </c>
      <c r="H79" s="234" t="s">
        <v>544</v>
      </c>
      <c r="I79" s="196" t="s">
        <v>13088</v>
      </c>
      <c r="J79" s="235" t="s">
        <v>12988</v>
      </c>
      <c r="K79" s="173"/>
    </row>
    <row r="80" spans="2:11">
      <c r="B80" s="144" t="str">
        <f t="shared" si="2"/>
        <v>N</v>
      </c>
      <c r="C80" s="24" t="s">
        <v>13089</v>
      </c>
      <c r="D80" s="24" t="str">
        <f t="shared" si="3"/>
        <v/>
      </c>
      <c r="E80" s="2" t="s">
        <v>336</v>
      </c>
      <c r="F80" s="189" t="s">
        <v>13086</v>
      </c>
      <c r="G80" s="159" t="s">
        <v>13087</v>
      </c>
      <c r="H80" s="234">
        <v>91867520</v>
      </c>
      <c r="I80" s="196" t="s">
        <v>13090</v>
      </c>
      <c r="J80" s="235" t="s">
        <v>12988</v>
      </c>
      <c r="K80" s="173"/>
    </row>
    <row r="81" spans="2:11">
      <c r="B81" s="144" t="str">
        <f t="shared" si="2"/>
        <v>N</v>
      </c>
      <c r="C81" s="24" t="s">
        <v>13091</v>
      </c>
      <c r="D81" s="24" t="str">
        <f t="shared" si="3"/>
        <v/>
      </c>
      <c r="E81" s="2" t="s">
        <v>344</v>
      </c>
      <c r="F81" s="189" t="s">
        <v>13086</v>
      </c>
      <c r="G81" s="159" t="s">
        <v>13087</v>
      </c>
      <c r="H81" s="234" t="s">
        <v>544</v>
      </c>
      <c r="I81" s="196" t="s">
        <v>13092</v>
      </c>
      <c r="J81" s="235" t="s">
        <v>12988</v>
      </c>
      <c r="K81" s="173"/>
    </row>
    <row r="82" spans="2:11">
      <c r="B82" s="144" t="str">
        <f t="shared" si="2"/>
        <v>N</v>
      </c>
      <c r="C82" s="24" t="s">
        <v>13093</v>
      </c>
      <c r="D82" s="24" t="str">
        <f t="shared" si="3"/>
        <v/>
      </c>
      <c r="E82" s="2" t="s">
        <v>356</v>
      </c>
      <c r="F82" s="189" t="s">
        <v>13086</v>
      </c>
      <c r="G82" s="159" t="s">
        <v>13087</v>
      </c>
      <c r="H82" s="234">
        <v>91867520</v>
      </c>
      <c r="I82" s="196" t="s">
        <v>13094</v>
      </c>
      <c r="J82" s="235" t="s">
        <v>12988</v>
      </c>
      <c r="K82" s="173"/>
    </row>
    <row r="83" spans="2:11">
      <c r="B83" s="144" t="str">
        <f t="shared" si="2"/>
        <v>N</v>
      </c>
      <c r="C83" s="24" t="s">
        <v>13095</v>
      </c>
      <c r="D83" s="24" t="str">
        <f t="shared" si="3"/>
        <v/>
      </c>
      <c r="E83" s="2" t="s">
        <v>363</v>
      </c>
      <c r="F83" s="189" t="s">
        <v>13086</v>
      </c>
      <c r="G83" s="159" t="s">
        <v>13087</v>
      </c>
      <c r="H83" s="234">
        <v>91867520</v>
      </c>
      <c r="I83" s="196" t="s">
        <v>13096</v>
      </c>
      <c r="J83" s="235" t="s">
        <v>12988</v>
      </c>
      <c r="K83" s="173"/>
    </row>
    <row r="84" spans="2:11">
      <c r="B84" s="144" t="str">
        <f t="shared" si="2"/>
        <v>N</v>
      </c>
      <c r="C84" s="24" t="s">
        <v>13097</v>
      </c>
      <c r="D84" s="24" t="str">
        <f t="shared" si="3"/>
        <v/>
      </c>
      <c r="E84" s="2" t="s">
        <v>368</v>
      </c>
      <c r="F84" s="189" t="s">
        <v>13086</v>
      </c>
      <c r="G84" s="159" t="s">
        <v>13087</v>
      </c>
      <c r="H84" s="234">
        <v>91867520</v>
      </c>
      <c r="I84" s="196" t="s">
        <v>13098</v>
      </c>
      <c r="J84" s="235" t="s">
        <v>12988</v>
      </c>
      <c r="K84" s="173"/>
    </row>
    <row r="85" spans="2:11">
      <c r="B85" s="144" t="str">
        <f t="shared" si="2"/>
        <v>N</v>
      </c>
      <c r="C85" s="24" t="s">
        <v>13099</v>
      </c>
      <c r="D85" s="24" t="str">
        <f t="shared" si="3"/>
        <v/>
      </c>
      <c r="E85" s="2" t="s">
        <v>373</v>
      </c>
      <c r="F85" s="189" t="s">
        <v>13086</v>
      </c>
      <c r="G85" s="159" t="s">
        <v>13087</v>
      </c>
      <c r="H85" s="234">
        <v>91867520</v>
      </c>
      <c r="I85" s="196" t="s">
        <v>13100</v>
      </c>
      <c r="J85" s="235" t="s">
        <v>12988</v>
      </c>
      <c r="K85" s="173"/>
    </row>
    <row r="86" spans="2:11">
      <c r="B86" s="144" t="str">
        <f t="shared" si="2"/>
        <v>N</v>
      </c>
      <c r="C86" s="24" t="s">
        <v>13101</v>
      </c>
      <c r="D86" s="24" t="str">
        <f t="shared" si="3"/>
        <v/>
      </c>
      <c r="E86" s="2" t="s">
        <v>378</v>
      </c>
      <c r="F86" s="189" t="s">
        <v>13086</v>
      </c>
      <c r="G86" s="159" t="s">
        <v>13087</v>
      </c>
      <c r="H86" s="234">
        <v>91867520</v>
      </c>
      <c r="I86" s="196" t="s">
        <v>13102</v>
      </c>
      <c r="J86" s="235" t="s">
        <v>12988</v>
      </c>
      <c r="K86" s="173"/>
    </row>
    <row r="87" spans="2:11">
      <c r="B87" s="144" t="str">
        <f t="shared" si="2"/>
        <v>N</v>
      </c>
      <c r="C87" s="24" t="s">
        <v>13103</v>
      </c>
      <c r="D87" s="24" t="str">
        <f t="shared" si="3"/>
        <v/>
      </c>
      <c r="E87" s="2" t="s">
        <v>383</v>
      </c>
      <c r="F87" s="189" t="s">
        <v>13086</v>
      </c>
      <c r="G87" s="159" t="s">
        <v>13087</v>
      </c>
      <c r="H87" s="234">
        <v>91867520</v>
      </c>
      <c r="I87" s="196" t="s">
        <v>13104</v>
      </c>
      <c r="J87" s="235" t="s">
        <v>12988</v>
      </c>
      <c r="K87" s="173"/>
    </row>
    <row r="88" spans="2:11">
      <c r="B88" s="144" t="str">
        <f t="shared" si="2"/>
        <v>N</v>
      </c>
      <c r="C88" s="24" t="s">
        <v>13105</v>
      </c>
      <c r="D88" s="24" t="str">
        <f t="shared" si="3"/>
        <v/>
      </c>
      <c r="E88" s="2" t="s">
        <v>388</v>
      </c>
      <c r="F88" s="189" t="s">
        <v>13086</v>
      </c>
      <c r="G88" s="159" t="s">
        <v>13087</v>
      </c>
      <c r="H88" s="234">
        <v>91867520</v>
      </c>
      <c r="I88" s="196" t="s">
        <v>13106</v>
      </c>
      <c r="J88" s="235" t="s">
        <v>12988</v>
      </c>
      <c r="K88" s="173"/>
    </row>
    <row r="89" spans="2:11">
      <c r="B89" s="144" t="str">
        <f t="shared" si="2"/>
        <v>N</v>
      </c>
      <c r="C89" s="24" t="s">
        <v>13107</v>
      </c>
      <c r="D89" s="24" t="str">
        <f t="shared" si="3"/>
        <v/>
      </c>
      <c r="E89" s="2" t="s">
        <v>393</v>
      </c>
      <c r="F89" s="189" t="s">
        <v>13086</v>
      </c>
      <c r="G89" s="159" t="s">
        <v>13087</v>
      </c>
      <c r="H89" s="234">
        <v>91867520</v>
      </c>
      <c r="I89" s="196" t="s">
        <v>13108</v>
      </c>
      <c r="J89" s="235" t="s">
        <v>12988</v>
      </c>
      <c r="K89" s="173"/>
    </row>
    <row r="90" spans="2:11">
      <c r="B90" s="144" t="str">
        <f t="shared" si="2"/>
        <v>N</v>
      </c>
      <c r="C90" s="24" t="s">
        <v>13109</v>
      </c>
      <c r="D90" s="24" t="str">
        <f t="shared" si="3"/>
        <v/>
      </c>
      <c r="E90" s="2" t="s">
        <v>398</v>
      </c>
      <c r="F90" s="189" t="s">
        <v>13086</v>
      </c>
      <c r="G90" s="159" t="s">
        <v>13087</v>
      </c>
      <c r="H90" s="234" t="s">
        <v>544</v>
      </c>
      <c r="I90" s="196" t="s">
        <v>13110</v>
      </c>
      <c r="J90" s="235" t="s">
        <v>12988</v>
      </c>
      <c r="K90" s="173"/>
    </row>
    <row r="91" spans="2:11">
      <c r="B91" s="144" t="str">
        <f t="shared" si="2"/>
        <v>N</v>
      </c>
      <c r="C91" s="24" t="s">
        <v>13111</v>
      </c>
      <c r="D91" s="24" t="str">
        <f t="shared" si="3"/>
        <v/>
      </c>
      <c r="E91" s="2" t="s">
        <v>405</v>
      </c>
      <c r="F91" s="189" t="s">
        <v>13086</v>
      </c>
      <c r="G91" s="159" t="s">
        <v>13087</v>
      </c>
      <c r="H91" s="234">
        <v>96658691</v>
      </c>
      <c r="I91" s="196" t="s">
        <v>13112</v>
      </c>
      <c r="J91" s="235" t="s">
        <v>12988</v>
      </c>
      <c r="K91" s="173"/>
    </row>
    <row r="92" spans="2:11">
      <c r="B92" s="144" t="str">
        <f t="shared" si="2"/>
        <v>N</v>
      </c>
      <c r="C92" s="24" t="s">
        <v>13113</v>
      </c>
      <c r="D92" s="24" t="str">
        <f t="shared" si="3"/>
        <v/>
      </c>
      <c r="E92" s="2" t="s">
        <v>414</v>
      </c>
      <c r="F92" s="189" t="s">
        <v>13086</v>
      </c>
      <c r="G92" s="159" t="s">
        <v>13087</v>
      </c>
      <c r="H92" s="234" t="s">
        <v>544</v>
      </c>
      <c r="I92" s="196" t="s">
        <v>13114</v>
      </c>
      <c r="J92" s="235" t="s">
        <v>12988</v>
      </c>
      <c r="K92" s="173"/>
    </row>
    <row r="93" spans="2:11">
      <c r="B93" s="144" t="str">
        <f t="shared" si="2"/>
        <v>N</v>
      </c>
      <c r="C93" s="24" t="s">
        <v>13115</v>
      </c>
      <c r="D93" s="24" t="str">
        <f t="shared" si="3"/>
        <v/>
      </c>
      <c r="E93" s="2" t="s">
        <v>419</v>
      </c>
      <c r="F93" s="189" t="s">
        <v>13086</v>
      </c>
      <c r="G93" s="159" t="s">
        <v>13087</v>
      </c>
      <c r="H93" s="234">
        <v>91867520</v>
      </c>
      <c r="I93" s="196" t="s">
        <v>13116</v>
      </c>
      <c r="J93" s="235" t="s">
        <v>12988</v>
      </c>
      <c r="K93" s="173"/>
    </row>
    <row r="94" spans="2:11">
      <c r="B94" s="144" t="str">
        <f t="shared" si="2"/>
        <v>N</v>
      </c>
      <c r="C94" s="24" t="s">
        <v>13117</v>
      </c>
      <c r="D94" s="24" t="str">
        <f t="shared" si="3"/>
        <v/>
      </c>
      <c r="E94" s="2" t="s">
        <v>424</v>
      </c>
      <c r="F94" s="189" t="s">
        <v>13086</v>
      </c>
      <c r="G94" s="159" t="s">
        <v>13087</v>
      </c>
      <c r="H94" s="234">
        <v>96658691</v>
      </c>
      <c r="I94" s="196" t="s">
        <v>13118</v>
      </c>
      <c r="J94" s="235" t="s">
        <v>12988</v>
      </c>
      <c r="K94" s="173"/>
    </row>
    <row r="95" spans="2:11">
      <c r="B95" s="144" t="str">
        <f t="shared" si="2"/>
        <v>N</v>
      </c>
      <c r="C95" s="24" t="s">
        <v>13119</v>
      </c>
      <c r="D95" s="24" t="str">
        <f t="shared" si="3"/>
        <v/>
      </c>
      <c r="E95" s="2" t="s">
        <v>429</v>
      </c>
      <c r="F95" s="189" t="s">
        <v>13086</v>
      </c>
      <c r="G95" s="159" t="s">
        <v>13087</v>
      </c>
      <c r="H95" s="234">
        <v>96658691</v>
      </c>
      <c r="I95" s="196" t="s">
        <v>13120</v>
      </c>
      <c r="J95" s="235" t="s">
        <v>12988</v>
      </c>
      <c r="K95" s="173"/>
    </row>
    <row r="96" spans="2:11">
      <c r="B96" s="144" t="str">
        <f t="shared" si="2"/>
        <v>N</v>
      </c>
      <c r="C96" s="24" t="s">
        <v>13121</v>
      </c>
      <c r="D96" s="24" t="str">
        <f t="shared" si="3"/>
        <v/>
      </c>
      <c r="E96" s="2" t="s">
        <v>435</v>
      </c>
      <c r="F96" s="189" t="s">
        <v>13086</v>
      </c>
      <c r="G96" s="159" t="s">
        <v>13087</v>
      </c>
      <c r="H96" s="234" t="s">
        <v>544</v>
      </c>
      <c r="I96" s="196" t="s">
        <v>13122</v>
      </c>
      <c r="J96" s="235" t="s">
        <v>12988</v>
      </c>
      <c r="K96" s="173"/>
    </row>
    <row r="97" spans="2:11">
      <c r="B97" s="144" t="str">
        <f t="shared" si="2"/>
        <v>N</v>
      </c>
      <c r="C97" s="24" t="s">
        <v>13123</v>
      </c>
      <c r="D97" s="24" t="str">
        <f t="shared" si="3"/>
        <v/>
      </c>
      <c r="E97" s="2" t="s">
        <v>440</v>
      </c>
      <c r="F97" s="189" t="s">
        <v>13086</v>
      </c>
      <c r="G97" s="159" t="s">
        <v>13087</v>
      </c>
      <c r="H97" s="234" t="s">
        <v>544</v>
      </c>
      <c r="I97" s="196" t="s">
        <v>13124</v>
      </c>
      <c r="J97" s="235" t="s">
        <v>12988</v>
      </c>
      <c r="K97" s="173"/>
    </row>
    <row r="98" spans="2:11">
      <c r="B98" s="144" t="str">
        <f t="shared" si="2"/>
        <v>N</v>
      </c>
      <c r="C98" s="24" t="s">
        <v>13125</v>
      </c>
      <c r="D98" s="24" t="str">
        <f t="shared" si="3"/>
        <v/>
      </c>
      <c r="E98" s="2" t="s">
        <v>447</v>
      </c>
      <c r="F98" s="189" t="s">
        <v>13086</v>
      </c>
      <c r="G98" s="159" t="s">
        <v>13087</v>
      </c>
      <c r="H98" s="234">
        <v>96658691</v>
      </c>
      <c r="I98" s="196" t="s">
        <v>13126</v>
      </c>
      <c r="J98" s="235" t="s">
        <v>12988</v>
      </c>
      <c r="K98" s="173"/>
    </row>
    <row r="99" spans="2:11">
      <c r="B99" s="144" t="str">
        <f t="shared" si="2"/>
        <v>N</v>
      </c>
      <c r="C99" s="24" t="s">
        <v>13127</v>
      </c>
      <c r="D99" s="24" t="str">
        <f t="shared" si="3"/>
        <v/>
      </c>
      <c r="E99" s="2" t="s">
        <v>453</v>
      </c>
      <c r="F99" s="189" t="s">
        <v>13086</v>
      </c>
      <c r="G99" s="159" t="s">
        <v>13087</v>
      </c>
      <c r="H99" s="234">
        <v>96658691</v>
      </c>
      <c r="I99" s="196" t="s">
        <v>13128</v>
      </c>
      <c r="J99" s="235" t="s">
        <v>12988</v>
      </c>
      <c r="K99" s="173"/>
    </row>
    <row r="100" spans="2:11">
      <c r="B100" s="144" t="str">
        <f t="shared" si="2"/>
        <v>N</v>
      </c>
      <c r="C100" s="24" t="s">
        <v>13129</v>
      </c>
      <c r="D100" s="24" t="str">
        <f t="shared" si="3"/>
        <v/>
      </c>
      <c r="E100" s="2" t="s">
        <v>458</v>
      </c>
      <c r="F100" s="189" t="s">
        <v>13086</v>
      </c>
      <c r="G100" s="159" t="s">
        <v>13087</v>
      </c>
      <c r="H100" s="234">
        <v>96658691</v>
      </c>
      <c r="I100" s="196" t="s">
        <v>13130</v>
      </c>
      <c r="J100" s="235" t="s">
        <v>12988</v>
      </c>
      <c r="K100" s="173"/>
    </row>
    <row r="101" spans="2:11">
      <c r="B101" s="144" t="str">
        <f t="shared" si="2"/>
        <v>N</v>
      </c>
      <c r="C101" s="24" t="s">
        <v>13131</v>
      </c>
      <c r="D101" s="24" t="str">
        <f t="shared" si="3"/>
        <v/>
      </c>
      <c r="E101" s="2" t="s">
        <v>463</v>
      </c>
      <c r="F101" s="189" t="s">
        <v>13086</v>
      </c>
      <c r="G101" s="159" t="s">
        <v>13087</v>
      </c>
      <c r="H101" s="234" t="s">
        <v>544</v>
      </c>
      <c r="I101" s="196" t="s">
        <v>13132</v>
      </c>
      <c r="J101" s="235" t="s">
        <v>12988</v>
      </c>
      <c r="K101" s="173"/>
    </row>
    <row r="102" spans="2:11">
      <c r="B102" s="144" t="str">
        <f t="shared" si="2"/>
        <v>N</v>
      </c>
      <c r="C102" s="24" t="s">
        <v>13133</v>
      </c>
      <c r="D102" s="24" t="str">
        <f t="shared" si="3"/>
        <v/>
      </c>
      <c r="E102" s="2" t="s">
        <v>468</v>
      </c>
      <c r="F102" s="189" t="s">
        <v>13086</v>
      </c>
      <c r="G102" s="159" t="s">
        <v>13087</v>
      </c>
      <c r="H102" s="234" t="s">
        <v>544</v>
      </c>
      <c r="I102" s="196" t="s">
        <v>13134</v>
      </c>
      <c r="J102" s="235" t="s">
        <v>12988</v>
      </c>
      <c r="K102" s="173"/>
    </row>
    <row r="103" spans="2:11">
      <c r="B103" s="144" t="str">
        <f t="shared" ref="B103:B135" si="4">IF(G103 = "Nylon Tubing with Brass Fittings","Y","N")</f>
        <v>N</v>
      </c>
      <c r="C103" s="24" t="s">
        <v>13135</v>
      </c>
      <c r="D103" s="24" t="str">
        <f t="shared" ref="D103:D135" si="5">IF(B103="Y", C103,"")</f>
        <v/>
      </c>
      <c r="E103" s="2" t="s">
        <v>473</v>
      </c>
      <c r="F103" s="189" t="s">
        <v>12935</v>
      </c>
      <c r="G103" s="233" t="s">
        <v>12936</v>
      </c>
      <c r="H103" s="234">
        <v>97952400</v>
      </c>
      <c r="I103" s="196" t="s">
        <v>12943</v>
      </c>
      <c r="J103" s="196" t="s">
        <v>539</v>
      </c>
      <c r="K103" s="173"/>
    </row>
    <row r="104" spans="2:11">
      <c r="B104" s="144" t="str">
        <f t="shared" si="4"/>
        <v>N</v>
      </c>
      <c r="C104" s="24" t="s">
        <v>13136</v>
      </c>
      <c r="D104" s="24" t="str">
        <f t="shared" si="5"/>
        <v/>
      </c>
      <c r="E104" s="2" t="s">
        <v>477</v>
      </c>
      <c r="F104" s="189" t="s">
        <v>12935</v>
      </c>
      <c r="G104" s="233" t="s">
        <v>12936</v>
      </c>
      <c r="H104" s="234">
        <v>97952400</v>
      </c>
      <c r="I104" s="196" t="s">
        <v>12949</v>
      </c>
      <c r="J104" s="196" t="s">
        <v>539</v>
      </c>
      <c r="K104" s="173"/>
    </row>
    <row r="105" spans="2:11">
      <c r="B105" s="144" t="str">
        <f t="shared" si="4"/>
        <v>Y</v>
      </c>
      <c r="C105" s="24" t="s">
        <v>13137</v>
      </c>
      <c r="D105" s="24" t="str">
        <f t="shared" si="5"/>
        <v>ConTab_BOM_KP_RecircLines_147</v>
      </c>
      <c r="E105" s="2" t="s">
        <v>473</v>
      </c>
      <c r="F105" s="189" t="s">
        <v>12985</v>
      </c>
      <c r="G105" s="159" t="s">
        <v>12986</v>
      </c>
      <c r="H105" s="234">
        <v>91865299</v>
      </c>
      <c r="I105" s="25" t="s">
        <v>12994</v>
      </c>
      <c r="J105" s="235" t="s">
        <v>12988</v>
      </c>
      <c r="K105" s="173"/>
    </row>
    <row r="106" spans="2:11">
      <c r="B106" s="144" t="str">
        <f t="shared" si="4"/>
        <v>Y</v>
      </c>
      <c r="C106" s="24" t="s">
        <v>13138</v>
      </c>
      <c r="D106" s="24" t="str">
        <f t="shared" si="5"/>
        <v>ConTab_BOM_KP_RecircLines_148</v>
      </c>
      <c r="E106" s="2" t="s">
        <v>477</v>
      </c>
      <c r="F106" s="189" t="s">
        <v>12985</v>
      </c>
      <c r="G106" s="159" t="s">
        <v>12986</v>
      </c>
      <c r="H106" s="234">
        <v>91865299</v>
      </c>
      <c r="I106" s="155" t="s">
        <v>13000</v>
      </c>
      <c r="J106" s="235" t="s">
        <v>12988</v>
      </c>
      <c r="K106" s="173"/>
    </row>
    <row r="107" spans="2:11">
      <c r="B107" s="144" t="str">
        <f t="shared" si="4"/>
        <v>N</v>
      </c>
      <c r="C107" s="24" t="s">
        <v>13139</v>
      </c>
      <c r="D107" s="24" t="str">
        <f t="shared" si="5"/>
        <v/>
      </c>
      <c r="E107" s="2" t="s">
        <v>473</v>
      </c>
      <c r="F107" s="189" t="s">
        <v>13036</v>
      </c>
      <c r="G107" s="159" t="s">
        <v>13037</v>
      </c>
      <c r="H107" s="234">
        <v>91865748</v>
      </c>
      <c r="I107" s="196" t="s">
        <v>13044</v>
      </c>
      <c r="J107" s="235" t="s">
        <v>12988</v>
      </c>
      <c r="K107" s="173"/>
    </row>
    <row r="108" spans="2:11">
      <c r="B108" s="144" t="str">
        <f t="shared" si="4"/>
        <v>N</v>
      </c>
      <c r="C108" s="24" t="s">
        <v>13140</v>
      </c>
      <c r="D108" s="24" t="str">
        <f t="shared" si="5"/>
        <v/>
      </c>
      <c r="E108" s="2" t="s">
        <v>477</v>
      </c>
      <c r="F108" s="189" t="s">
        <v>13036</v>
      </c>
      <c r="G108" s="159" t="s">
        <v>13037</v>
      </c>
      <c r="H108" s="234">
        <v>91865748</v>
      </c>
      <c r="I108" s="196" t="s">
        <v>13050</v>
      </c>
      <c r="J108" s="235" t="s">
        <v>12988</v>
      </c>
      <c r="K108" s="173"/>
    </row>
    <row r="109" spans="2:11">
      <c r="B109" s="144" t="str">
        <f t="shared" si="4"/>
        <v>N</v>
      </c>
      <c r="C109" s="24" t="s">
        <v>13141</v>
      </c>
      <c r="D109" s="24" t="str">
        <f t="shared" si="5"/>
        <v/>
      </c>
      <c r="E109" s="2" t="s">
        <v>473</v>
      </c>
      <c r="F109" s="189" t="s">
        <v>13086</v>
      </c>
      <c r="G109" s="159" t="s">
        <v>13087</v>
      </c>
      <c r="H109" s="234">
        <v>91867520</v>
      </c>
      <c r="I109" s="196" t="s">
        <v>13094</v>
      </c>
      <c r="J109" s="235" t="s">
        <v>12988</v>
      </c>
      <c r="K109" s="173"/>
    </row>
    <row r="110" spans="2:11">
      <c r="B110" s="144" t="str">
        <f t="shared" si="4"/>
        <v>N</v>
      </c>
      <c r="C110" s="24" t="s">
        <v>13142</v>
      </c>
      <c r="D110" s="24" t="str">
        <f t="shared" si="5"/>
        <v/>
      </c>
      <c r="E110" s="2" t="s">
        <v>477</v>
      </c>
      <c r="F110" s="189" t="s">
        <v>13086</v>
      </c>
      <c r="G110" s="159" t="s">
        <v>13087</v>
      </c>
      <c r="H110" s="234">
        <v>91867520</v>
      </c>
      <c r="I110" s="196" t="s">
        <v>13100</v>
      </c>
      <c r="J110" s="235" t="s">
        <v>12988</v>
      </c>
      <c r="K110" s="173"/>
    </row>
    <row r="111" spans="2:11">
      <c r="B111" s="144" t="str">
        <f t="shared" si="4"/>
        <v>N</v>
      </c>
      <c r="C111" s="24" t="s">
        <v>13143</v>
      </c>
      <c r="D111" s="24" t="str">
        <f t="shared" si="5"/>
        <v/>
      </c>
      <c r="E111" s="2" t="s">
        <v>481</v>
      </c>
      <c r="F111" s="189" t="s">
        <v>12935</v>
      </c>
      <c r="G111" s="233" t="s">
        <v>12936</v>
      </c>
      <c r="H111" s="234">
        <v>97952401</v>
      </c>
      <c r="I111" s="196" t="s">
        <v>12959</v>
      </c>
      <c r="J111" s="196" t="s">
        <v>539</v>
      </c>
      <c r="K111" s="173"/>
    </row>
    <row r="112" spans="2:11">
      <c r="B112" s="144" t="str">
        <f t="shared" si="4"/>
        <v>Y</v>
      </c>
      <c r="C112" s="24" t="s">
        <v>13144</v>
      </c>
      <c r="D112" s="24" t="str">
        <f t="shared" si="5"/>
        <v>ConTab_BOM_KP_RecircLines_158</v>
      </c>
      <c r="E112" s="2" t="s">
        <v>481</v>
      </c>
      <c r="F112" s="189" t="s">
        <v>12985</v>
      </c>
      <c r="G112" s="159" t="s">
        <v>12986</v>
      </c>
      <c r="H112" s="234">
        <v>91865299</v>
      </c>
      <c r="I112" s="155" t="s">
        <v>13010</v>
      </c>
      <c r="J112" s="235" t="s">
        <v>12988</v>
      </c>
      <c r="K112" s="173"/>
    </row>
    <row r="113" spans="2:11">
      <c r="B113" s="144" t="str">
        <f t="shared" si="4"/>
        <v>N</v>
      </c>
      <c r="C113" s="24" t="s">
        <v>13145</v>
      </c>
      <c r="D113" s="24" t="str">
        <f t="shared" si="5"/>
        <v/>
      </c>
      <c r="E113" s="2" t="s">
        <v>481</v>
      </c>
      <c r="F113" s="189" t="s">
        <v>13036</v>
      </c>
      <c r="G113" s="159" t="s">
        <v>13037</v>
      </c>
      <c r="H113" s="234">
        <v>91865748</v>
      </c>
      <c r="I113" s="196" t="s">
        <v>13060</v>
      </c>
      <c r="J113" s="235" t="s">
        <v>12988</v>
      </c>
      <c r="K113" s="173"/>
    </row>
    <row r="114" spans="2:11">
      <c r="B114" s="144" t="str">
        <f t="shared" si="4"/>
        <v>N</v>
      </c>
      <c r="C114" s="24" t="s">
        <v>13146</v>
      </c>
      <c r="D114" s="24" t="str">
        <f t="shared" si="5"/>
        <v/>
      </c>
      <c r="E114" s="2" t="s">
        <v>481</v>
      </c>
      <c r="F114" s="189" t="s">
        <v>13086</v>
      </c>
      <c r="G114" s="159" t="s">
        <v>13087</v>
      </c>
      <c r="H114" s="234">
        <v>96658691</v>
      </c>
      <c r="I114" s="196" t="s">
        <v>13110</v>
      </c>
      <c r="J114" s="235" t="s">
        <v>12988</v>
      </c>
      <c r="K114" s="173"/>
    </row>
    <row r="115" spans="2:11">
      <c r="B115" s="144" t="str">
        <f t="shared" si="4"/>
        <v>N</v>
      </c>
      <c r="C115" s="24" t="s">
        <v>13147</v>
      </c>
      <c r="D115" s="24" t="str">
        <f t="shared" si="5"/>
        <v/>
      </c>
      <c r="E115" s="2" t="s">
        <v>485</v>
      </c>
      <c r="F115" s="189" t="s">
        <v>12935</v>
      </c>
      <c r="G115" s="233" t="s">
        <v>12936</v>
      </c>
      <c r="H115" s="234">
        <v>97952400</v>
      </c>
      <c r="I115" s="196" t="s">
        <v>12971</v>
      </c>
      <c r="J115" s="196" t="s">
        <v>539</v>
      </c>
      <c r="K115" s="173"/>
    </row>
    <row r="116" spans="2:11">
      <c r="B116" s="144" t="str">
        <f t="shared" si="4"/>
        <v>Y</v>
      </c>
      <c r="C116" s="24" t="s">
        <v>13148</v>
      </c>
      <c r="D116" s="24" t="str">
        <f t="shared" si="5"/>
        <v>ConTab_BOM_KP_RecircLines_164</v>
      </c>
      <c r="E116" s="2" t="s">
        <v>485</v>
      </c>
      <c r="F116" s="189" t="s">
        <v>12985</v>
      </c>
      <c r="G116" s="159" t="s">
        <v>12986</v>
      </c>
      <c r="H116" s="234">
        <v>91865299</v>
      </c>
      <c r="I116" s="196" t="s">
        <v>13022</v>
      </c>
      <c r="J116" s="235" t="s">
        <v>12988</v>
      </c>
      <c r="K116" s="173"/>
    </row>
    <row r="117" spans="2:11">
      <c r="B117" s="144" t="str">
        <f t="shared" si="4"/>
        <v>N</v>
      </c>
      <c r="C117" s="24" t="s">
        <v>13149</v>
      </c>
      <c r="D117" s="24" t="str">
        <f t="shared" si="5"/>
        <v/>
      </c>
      <c r="E117" s="2" t="s">
        <v>485</v>
      </c>
      <c r="F117" s="189" t="s">
        <v>13036</v>
      </c>
      <c r="G117" s="159" t="s">
        <v>13037</v>
      </c>
      <c r="H117" s="234">
        <v>91865748</v>
      </c>
      <c r="I117" s="196" t="s">
        <v>13072</v>
      </c>
      <c r="J117" s="235" t="s">
        <v>12988</v>
      </c>
      <c r="K117" s="173"/>
    </row>
    <row r="118" spans="2:11">
      <c r="B118" s="144" t="str">
        <f t="shared" si="4"/>
        <v>N</v>
      </c>
      <c r="C118" s="24" t="s">
        <v>13150</v>
      </c>
      <c r="D118" s="24" t="str">
        <f t="shared" si="5"/>
        <v/>
      </c>
      <c r="E118" s="2" t="s">
        <v>485</v>
      </c>
      <c r="F118" s="189" t="s">
        <v>13086</v>
      </c>
      <c r="G118" s="159" t="s">
        <v>13087</v>
      </c>
      <c r="H118" s="234" t="s">
        <v>544</v>
      </c>
      <c r="I118" s="196" t="s">
        <v>13122</v>
      </c>
      <c r="J118" s="235" t="s">
        <v>12988</v>
      </c>
      <c r="K118" s="173"/>
    </row>
    <row r="119" spans="2:11">
      <c r="B119" s="144" t="str">
        <f t="shared" si="4"/>
        <v>N</v>
      </c>
      <c r="C119" s="24" t="s">
        <v>13151</v>
      </c>
      <c r="D119" s="24" t="str">
        <f t="shared" si="5"/>
        <v/>
      </c>
      <c r="E119" s="2" t="s">
        <v>264</v>
      </c>
      <c r="F119" s="166" t="s">
        <v>12935</v>
      </c>
      <c r="G119" s="167" t="s">
        <v>12936</v>
      </c>
      <c r="H119" s="168">
        <v>97952400</v>
      </c>
      <c r="I119" s="169" t="s">
        <v>12981</v>
      </c>
      <c r="J119" s="169" t="s">
        <v>539</v>
      </c>
      <c r="K119" s="170"/>
    </row>
    <row r="120" spans="2:11">
      <c r="B120" s="144" t="str">
        <f t="shared" si="4"/>
        <v>Y</v>
      </c>
      <c r="C120" s="24" t="s">
        <v>13152</v>
      </c>
      <c r="D120" s="24" t="str">
        <f t="shared" si="5"/>
        <v>ConTab_BOM_KP_RecircLines_170</v>
      </c>
      <c r="E120" s="2" t="s">
        <v>264</v>
      </c>
      <c r="F120" s="166" t="s">
        <v>12985</v>
      </c>
      <c r="G120" s="171" t="s">
        <v>12986</v>
      </c>
      <c r="H120" s="168">
        <v>91865299</v>
      </c>
      <c r="I120" s="169" t="s">
        <v>13032</v>
      </c>
      <c r="J120" s="172" t="s">
        <v>12988</v>
      </c>
      <c r="K120" s="170"/>
    </row>
    <row r="121" spans="2:11">
      <c r="B121" s="144" t="str">
        <f t="shared" si="4"/>
        <v>N</v>
      </c>
      <c r="C121" s="24" t="s">
        <v>13153</v>
      </c>
      <c r="D121" s="24" t="str">
        <f t="shared" si="5"/>
        <v/>
      </c>
      <c r="E121" s="2" t="s">
        <v>264</v>
      </c>
      <c r="F121" s="166" t="s">
        <v>13036</v>
      </c>
      <c r="G121" s="171" t="s">
        <v>13037</v>
      </c>
      <c r="H121" s="168">
        <v>91865748</v>
      </c>
      <c r="I121" s="169" t="s">
        <v>13082</v>
      </c>
      <c r="J121" s="172" t="s">
        <v>12988</v>
      </c>
      <c r="K121" s="170"/>
    </row>
    <row r="122" spans="2:11">
      <c r="B122" s="144" t="str">
        <f t="shared" si="4"/>
        <v>N</v>
      </c>
      <c r="C122" s="24" t="s">
        <v>13154</v>
      </c>
      <c r="D122" s="24" t="str">
        <f t="shared" si="5"/>
        <v/>
      </c>
      <c r="E122" s="2" t="s">
        <v>264</v>
      </c>
      <c r="F122" s="166" t="s">
        <v>13086</v>
      </c>
      <c r="G122" s="171" t="s">
        <v>13087</v>
      </c>
      <c r="H122" s="168" t="s">
        <v>544</v>
      </c>
      <c r="I122" s="169" t="s">
        <v>13132</v>
      </c>
      <c r="J122" s="172" t="s">
        <v>12988</v>
      </c>
      <c r="K122" s="170"/>
    </row>
    <row r="123" spans="2:11">
      <c r="B123" s="144" t="str">
        <f t="shared" si="4"/>
        <v>N</v>
      </c>
      <c r="C123" s="24" t="s">
        <v>13155</v>
      </c>
      <c r="D123" s="24" t="str">
        <f t="shared" si="5"/>
        <v/>
      </c>
      <c r="E123" s="2" t="s">
        <v>268</v>
      </c>
      <c r="F123" s="166" t="s">
        <v>12935</v>
      </c>
      <c r="G123" s="167" t="s">
        <v>12936</v>
      </c>
      <c r="H123" s="168">
        <v>97952400</v>
      </c>
      <c r="I123" s="169" t="s">
        <v>12981</v>
      </c>
      <c r="J123" s="169" t="s">
        <v>539</v>
      </c>
      <c r="K123" s="170"/>
    </row>
    <row r="124" spans="2:11">
      <c r="B124" s="144" t="str">
        <f t="shared" si="4"/>
        <v>Y</v>
      </c>
      <c r="C124" s="24" t="s">
        <v>13156</v>
      </c>
      <c r="D124" s="24" t="str">
        <f t="shared" si="5"/>
        <v>ConTab_BOM_KP_RecircLines_176</v>
      </c>
      <c r="E124" s="2" t="s">
        <v>268</v>
      </c>
      <c r="F124" s="166" t="s">
        <v>12985</v>
      </c>
      <c r="G124" s="171" t="s">
        <v>12986</v>
      </c>
      <c r="H124" s="168">
        <v>91865299</v>
      </c>
      <c r="I124" s="169" t="s">
        <v>13032</v>
      </c>
      <c r="J124" s="172" t="s">
        <v>12988</v>
      </c>
      <c r="K124" s="170"/>
    </row>
    <row r="125" spans="2:11">
      <c r="B125" s="144" t="str">
        <f t="shared" si="4"/>
        <v>N</v>
      </c>
      <c r="C125" s="24" t="s">
        <v>13157</v>
      </c>
      <c r="D125" s="24" t="str">
        <f t="shared" si="5"/>
        <v/>
      </c>
      <c r="E125" s="2" t="s">
        <v>268</v>
      </c>
      <c r="F125" s="166" t="s">
        <v>13036</v>
      </c>
      <c r="G125" s="171" t="s">
        <v>13037</v>
      </c>
      <c r="H125" s="168">
        <v>91865748</v>
      </c>
      <c r="I125" s="169" t="s">
        <v>13082</v>
      </c>
      <c r="J125" s="172" t="s">
        <v>12988</v>
      </c>
      <c r="K125" s="170"/>
    </row>
    <row r="126" spans="2:11">
      <c r="B126" s="144" t="str">
        <f t="shared" si="4"/>
        <v>N</v>
      </c>
      <c r="C126" s="24" t="s">
        <v>13158</v>
      </c>
      <c r="D126" s="24" t="str">
        <f t="shared" si="5"/>
        <v/>
      </c>
      <c r="E126" s="2" t="s">
        <v>268</v>
      </c>
      <c r="F126" s="166" t="s">
        <v>13086</v>
      </c>
      <c r="G126" s="171" t="s">
        <v>13087</v>
      </c>
      <c r="H126" s="168" t="s">
        <v>544</v>
      </c>
      <c r="I126" s="169" t="s">
        <v>13132</v>
      </c>
      <c r="J126" s="172" t="s">
        <v>12988</v>
      </c>
      <c r="K126" s="170"/>
    </row>
    <row r="127" spans="2:11">
      <c r="B127" s="144" t="str">
        <f t="shared" si="4"/>
        <v>N</v>
      </c>
      <c r="C127" s="24" t="s">
        <v>13159</v>
      </c>
      <c r="D127" s="24" t="str">
        <f t="shared" si="5"/>
        <v/>
      </c>
      <c r="E127" s="2" t="s">
        <v>493</v>
      </c>
      <c r="F127" s="166" t="s">
        <v>12935</v>
      </c>
      <c r="G127" s="167" t="s">
        <v>12936</v>
      </c>
      <c r="H127" s="168">
        <v>97952400</v>
      </c>
      <c r="I127" s="169" t="s">
        <v>12981</v>
      </c>
      <c r="J127" s="169" t="s">
        <v>539</v>
      </c>
      <c r="K127" s="170"/>
    </row>
    <row r="128" spans="2:11">
      <c r="B128" s="144" t="str">
        <f t="shared" si="4"/>
        <v>Y</v>
      </c>
      <c r="C128" s="24" t="s">
        <v>13160</v>
      </c>
      <c r="D128" s="24" t="str">
        <f t="shared" si="5"/>
        <v>ConTab_BOM_KP_RecircLines_182</v>
      </c>
      <c r="E128" s="2" t="s">
        <v>493</v>
      </c>
      <c r="F128" s="166" t="s">
        <v>12985</v>
      </c>
      <c r="G128" s="171" t="s">
        <v>12986</v>
      </c>
      <c r="H128" s="168">
        <v>91865299</v>
      </c>
      <c r="I128" s="169" t="s">
        <v>13032</v>
      </c>
      <c r="J128" s="172" t="s">
        <v>12988</v>
      </c>
      <c r="K128" s="170"/>
    </row>
    <row r="129" spans="2:11">
      <c r="B129" s="144" t="str">
        <f t="shared" si="4"/>
        <v>N</v>
      </c>
      <c r="C129" s="24" t="s">
        <v>13161</v>
      </c>
      <c r="D129" s="24" t="str">
        <f t="shared" si="5"/>
        <v/>
      </c>
      <c r="E129" s="2" t="s">
        <v>493</v>
      </c>
      <c r="F129" s="166" t="s">
        <v>13036</v>
      </c>
      <c r="G129" s="171" t="s">
        <v>13037</v>
      </c>
      <c r="H129" s="168">
        <v>91865748</v>
      </c>
      <c r="I129" s="169" t="s">
        <v>13082</v>
      </c>
      <c r="J129" s="172" t="s">
        <v>12988</v>
      </c>
      <c r="K129" s="170"/>
    </row>
    <row r="130" spans="2:11">
      <c r="B130" s="144" t="str">
        <f t="shared" si="4"/>
        <v>N</v>
      </c>
      <c r="C130" s="24" t="s">
        <v>13162</v>
      </c>
      <c r="D130" s="24" t="str">
        <f t="shared" si="5"/>
        <v/>
      </c>
      <c r="E130" s="2" t="s">
        <v>493</v>
      </c>
      <c r="F130" s="166" t="s">
        <v>13086</v>
      </c>
      <c r="G130" s="171" t="s">
        <v>13087</v>
      </c>
      <c r="H130" s="168" t="s">
        <v>544</v>
      </c>
      <c r="I130" s="169" t="s">
        <v>13132</v>
      </c>
      <c r="J130" s="172" t="s">
        <v>12988</v>
      </c>
      <c r="K130" s="170"/>
    </row>
    <row r="131" spans="2:11">
      <c r="B131" s="144" t="str">
        <f t="shared" si="4"/>
        <v>N</v>
      </c>
      <c r="C131" s="24" t="s">
        <v>13163</v>
      </c>
      <c r="D131" s="24" t="str">
        <f t="shared" si="5"/>
        <v/>
      </c>
      <c r="E131" s="2" t="s">
        <v>284</v>
      </c>
      <c r="F131" s="166" t="s">
        <v>12935</v>
      </c>
      <c r="G131" s="167" t="s">
        <v>12936</v>
      </c>
      <c r="H131" s="168">
        <v>97952400</v>
      </c>
      <c r="I131" s="169" t="s">
        <v>12981</v>
      </c>
      <c r="J131" s="169" t="s">
        <v>539</v>
      </c>
      <c r="K131" s="170"/>
    </row>
    <row r="132" spans="2:11">
      <c r="B132" s="144" t="str">
        <f t="shared" si="4"/>
        <v>Y</v>
      </c>
      <c r="C132" s="24" t="s">
        <v>13164</v>
      </c>
      <c r="D132" s="24" t="str">
        <f t="shared" si="5"/>
        <v>ConTab_BOM_KP_RecircLines_188</v>
      </c>
      <c r="E132" s="2" t="s">
        <v>284</v>
      </c>
      <c r="F132" s="166" t="s">
        <v>12985</v>
      </c>
      <c r="G132" s="171" t="s">
        <v>12986</v>
      </c>
      <c r="H132" s="168">
        <v>91865299</v>
      </c>
      <c r="I132" s="169" t="s">
        <v>13032</v>
      </c>
      <c r="J132" s="172" t="s">
        <v>12988</v>
      </c>
      <c r="K132" s="170"/>
    </row>
    <row r="133" spans="2:11">
      <c r="B133" s="144" t="str">
        <f t="shared" si="4"/>
        <v>N</v>
      </c>
      <c r="C133" s="24" t="s">
        <v>13165</v>
      </c>
      <c r="D133" s="24" t="str">
        <f t="shared" si="5"/>
        <v/>
      </c>
      <c r="E133" s="2" t="s">
        <v>284</v>
      </c>
      <c r="F133" s="166" t="s">
        <v>13036</v>
      </c>
      <c r="G133" s="171" t="s">
        <v>13037</v>
      </c>
      <c r="H133" s="168">
        <v>91865748</v>
      </c>
      <c r="I133" s="169" t="s">
        <v>13082</v>
      </c>
      <c r="J133" s="172" t="s">
        <v>12988</v>
      </c>
      <c r="K133" s="170"/>
    </row>
    <row r="134" spans="2:11">
      <c r="B134" s="144" t="str">
        <f t="shared" si="4"/>
        <v>N</v>
      </c>
      <c r="C134" s="24" t="s">
        <v>13166</v>
      </c>
      <c r="D134" s="24" t="str">
        <f t="shared" si="5"/>
        <v/>
      </c>
      <c r="E134" s="2" t="s">
        <v>284</v>
      </c>
      <c r="F134" s="166" t="s">
        <v>13086</v>
      </c>
      <c r="G134" s="171" t="s">
        <v>13087</v>
      </c>
      <c r="H134" s="168" t="s">
        <v>544</v>
      </c>
      <c r="I134" s="169" t="s">
        <v>13132</v>
      </c>
      <c r="J134" s="172" t="s">
        <v>12988</v>
      </c>
      <c r="K134" s="170"/>
    </row>
    <row r="135" spans="2:11">
      <c r="B135" s="144" t="str">
        <f t="shared" si="4"/>
        <v>N</v>
      </c>
      <c r="C135" s="24" t="s">
        <v>13167</v>
      </c>
      <c r="D135" s="24" t="str">
        <f t="shared" si="5"/>
        <v/>
      </c>
      <c r="E135" s="2" t="s">
        <v>278</v>
      </c>
      <c r="F135" s="166" t="s">
        <v>12935</v>
      </c>
      <c r="G135" s="167" t="s">
        <v>12936</v>
      </c>
      <c r="H135" s="168">
        <v>97952400</v>
      </c>
      <c r="I135" s="169" t="s">
        <v>12981</v>
      </c>
      <c r="J135" s="169" t="s">
        <v>539</v>
      </c>
      <c r="K135" s="170"/>
    </row>
    <row r="136" spans="2:11">
      <c r="B136" s="144" t="str">
        <f t="shared" ref="B136:B162" si="6">IF(G136 = "Nylon Tubing with Brass Fittings","Y","N")</f>
        <v>Y</v>
      </c>
      <c r="C136" s="24" t="s">
        <v>13168</v>
      </c>
      <c r="D136" s="24" t="str">
        <f t="shared" ref="D136:D162" si="7">IF(B136="Y", C136,"")</f>
        <v>ConTab_BOM_KP_RecircLines_194</v>
      </c>
      <c r="E136" s="2" t="s">
        <v>278</v>
      </c>
      <c r="F136" s="166" t="s">
        <v>12985</v>
      </c>
      <c r="G136" s="171" t="s">
        <v>12986</v>
      </c>
      <c r="H136" s="168">
        <v>91865299</v>
      </c>
      <c r="I136" s="169" t="s">
        <v>13032</v>
      </c>
      <c r="J136" s="172" t="s">
        <v>12988</v>
      </c>
      <c r="K136" s="170"/>
    </row>
    <row r="137" spans="2:11">
      <c r="B137" s="144" t="str">
        <f t="shared" si="6"/>
        <v>N</v>
      </c>
      <c r="C137" s="24" t="s">
        <v>13169</v>
      </c>
      <c r="D137" s="24" t="str">
        <f t="shared" si="7"/>
        <v/>
      </c>
      <c r="E137" s="2" t="s">
        <v>278</v>
      </c>
      <c r="F137" s="166" t="s">
        <v>13036</v>
      </c>
      <c r="G137" s="171" t="s">
        <v>13037</v>
      </c>
      <c r="H137" s="168">
        <v>91865748</v>
      </c>
      <c r="I137" s="169" t="s">
        <v>13082</v>
      </c>
      <c r="J137" s="172" t="s">
        <v>12988</v>
      </c>
      <c r="K137" s="170"/>
    </row>
    <row r="138" spans="2:11">
      <c r="B138" s="144" t="str">
        <f t="shared" si="6"/>
        <v>N</v>
      </c>
      <c r="C138" s="24" t="s">
        <v>13170</v>
      </c>
      <c r="D138" s="24" t="str">
        <f t="shared" si="7"/>
        <v/>
      </c>
      <c r="E138" s="2" t="s">
        <v>278</v>
      </c>
      <c r="F138" s="166" t="s">
        <v>13086</v>
      </c>
      <c r="G138" s="171" t="s">
        <v>13087</v>
      </c>
      <c r="H138" s="168" t="s">
        <v>544</v>
      </c>
      <c r="I138" s="169" t="s">
        <v>13132</v>
      </c>
      <c r="J138" s="172" t="s">
        <v>12988</v>
      </c>
      <c r="K138" s="170"/>
    </row>
    <row r="139" spans="2:11">
      <c r="B139" s="144" t="str">
        <f t="shared" si="6"/>
        <v>N</v>
      </c>
      <c r="C139" s="24" t="s">
        <v>13171</v>
      </c>
      <c r="D139" s="24" t="str">
        <f t="shared" si="7"/>
        <v/>
      </c>
      <c r="E139" s="2" t="s">
        <v>281</v>
      </c>
      <c r="F139" s="166" t="s">
        <v>12935</v>
      </c>
      <c r="G139" s="167" t="s">
        <v>12936</v>
      </c>
      <c r="H139" s="168">
        <v>97952400</v>
      </c>
      <c r="I139" s="169" t="s">
        <v>12981</v>
      </c>
      <c r="J139" s="169" t="s">
        <v>539</v>
      </c>
      <c r="K139" s="170"/>
    </row>
    <row r="140" spans="2:11">
      <c r="B140" s="144" t="str">
        <f t="shared" si="6"/>
        <v>Y</v>
      </c>
      <c r="C140" s="24" t="s">
        <v>13172</v>
      </c>
      <c r="D140" s="24" t="str">
        <f t="shared" si="7"/>
        <v>ConTab_BOM_KP_RecircLines_200</v>
      </c>
      <c r="E140" s="2" t="s">
        <v>281</v>
      </c>
      <c r="F140" s="166" t="s">
        <v>12985</v>
      </c>
      <c r="G140" s="171" t="s">
        <v>12986</v>
      </c>
      <c r="H140" s="168">
        <v>91865299</v>
      </c>
      <c r="I140" s="169" t="s">
        <v>13032</v>
      </c>
      <c r="J140" s="172" t="s">
        <v>12988</v>
      </c>
      <c r="K140" s="170"/>
    </row>
    <row r="141" spans="2:11">
      <c r="B141" s="144" t="str">
        <f t="shared" si="6"/>
        <v>N</v>
      </c>
      <c r="C141" s="24" t="s">
        <v>13173</v>
      </c>
      <c r="D141" s="24" t="str">
        <f t="shared" si="7"/>
        <v/>
      </c>
      <c r="E141" s="2" t="s">
        <v>281</v>
      </c>
      <c r="F141" s="166" t="s">
        <v>13036</v>
      </c>
      <c r="G141" s="171" t="s">
        <v>13037</v>
      </c>
      <c r="H141" s="168">
        <v>91865748</v>
      </c>
      <c r="I141" s="169" t="s">
        <v>13082</v>
      </c>
      <c r="J141" s="172" t="s">
        <v>12988</v>
      </c>
      <c r="K141" s="170"/>
    </row>
    <row r="142" spans="2:11">
      <c r="B142" s="144" t="str">
        <f t="shared" si="6"/>
        <v>N</v>
      </c>
      <c r="C142" s="24" t="s">
        <v>13174</v>
      </c>
      <c r="D142" s="24" t="str">
        <f t="shared" si="7"/>
        <v/>
      </c>
      <c r="E142" s="2" t="s">
        <v>281</v>
      </c>
      <c r="F142" s="166" t="s">
        <v>13086</v>
      </c>
      <c r="G142" s="171" t="s">
        <v>13087</v>
      </c>
      <c r="H142" s="168" t="s">
        <v>544</v>
      </c>
      <c r="I142" s="169" t="s">
        <v>13132</v>
      </c>
      <c r="J142" s="172" t="s">
        <v>12988</v>
      </c>
      <c r="K142" s="170"/>
    </row>
    <row r="143" spans="2:11">
      <c r="B143" s="144" t="str">
        <f t="shared" si="6"/>
        <v>N</v>
      </c>
      <c r="C143" s="24" t="s">
        <v>13175</v>
      </c>
      <c r="D143" s="24" t="str">
        <f t="shared" si="7"/>
        <v/>
      </c>
      <c r="E143" s="2" t="s">
        <v>287</v>
      </c>
      <c r="F143" s="166" t="s">
        <v>12935</v>
      </c>
      <c r="G143" s="167" t="s">
        <v>12936</v>
      </c>
      <c r="H143" s="168">
        <v>97952400</v>
      </c>
      <c r="I143" s="169" t="s">
        <v>12981</v>
      </c>
      <c r="J143" s="169" t="s">
        <v>539</v>
      </c>
      <c r="K143" s="170"/>
    </row>
    <row r="144" spans="2:11">
      <c r="B144" s="144" t="str">
        <f t="shared" si="6"/>
        <v>Y</v>
      </c>
      <c r="C144" s="24" t="s">
        <v>13176</v>
      </c>
      <c r="D144" s="24" t="str">
        <f t="shared" si="7"/>
        <v>ConTab_BOM_KP_RecircLines_206</v>
      </c>
      <c r="E144" s="2" t="s">
        <v>287</v>
      </c>
      <c r="F144" s="166" t="s">
        <v>12985</v>
      </c>
      <c r="G144" s="171" t="s">
        <v>12986</v>
      </c>
      <c r="H144" s="168">
        <v>91865299</v>
      </c>
      <c r="I144" s="169" t="s">
        <v>13032</v>
      </c>
      <c r="J144" s="172" t="s">
        <v>12988</v>
      </c>
      <c r="K144" s="170"/>
    </row>
    <row r="145" spans="2:11">
      <c r="B145" s="144" t="str">
        <f t="shared" si="6"/>
        <v>N</v>
      </c>
      <c r="C145" s="24" t="s">
        <v>13177</v>
      </c>
      <c r="D145" s="24" t="str">
        <f t="shared" si="7"/>
        <v/>
      </c>
      <c r="E145" s="2" t="s">
        <v>287</v>
      </c>
      <c r="F145" s="166" t="s">
        <v>13036</v>
      </c>
      <c r="G145" s="171" t="s">
        <v>13037</v>
      </c>
      <c r="H145" s="168">
        <v>91865748</v>
      </c>
      <c r="I145" s="169" t="s">
        <v>13082</v>
      </c>
      <c r="J145" s="172" t="s">
        <v>12988</v>
      </c>
      <c r="K145" s="170"/>
    </row>
    <row r="146" spans="2:11">
      <c r="B146" s="144" t="str">
        <f t="shared" si="6"/>
        <v>N</v>
      </c>
      <c r="C146" s="24" t="s">
        <v>13178</v>
      </c>
      <c r="D146" s="24" t="str">
        <f t="shared" si="7"/>
        <v/>
      </c>
      <c r="E146" s="2" t="s">
        <v>287</v>
      </c>
      <c r="F146" s="166" t="s">
        <v>13086</v>
      </c>
      <c r="G146" s="171" t="s">
        <v>13087</v>
      </c>
      <c r="H146" s="168" t="s">
        <v>544</v>
      </c>
      <c r="I146" s="169" t="s">
        <v>13132</v>
      </c>
      <c r="J146" s="172" t="s">
        <v>12988</v>
      </c>
      <c r="K146" s="170"/>
    </row>
    <row r="147" spans="2:11">
      <c r="B147" s="144" t="str">
        <f t="shared" si="6"/>
        <v>N</v>
      </c>
      <c r="C147" s="24" t="s">
        <v>13179</v>
      </c>
      <c r="D147" s="24" t="str">
        <f t="shared" si="7"/>
        <v/>
      </c>
      <c r="E147" s="2" t="s">
        <v>291</v>
      </c>
      <c r="F147" s="166" t="s">
        <v>12935</v>
      </c>
      <c r="G147" s="167" t="s">
        <v>12936</v>
      </c>
      <c r="H147" s="168">
        <v>97952400</v>
      </c>
      <c r="I147" s="169" t="s">
        <v>12981</v>
      </c>
      <c r="J147" s="169" t="s">
        <v>539</v>
      </c>
      <c r="K147" s="170"/>
    </row>
    <row r="148" spans="2:11">
      <c r="B148" s="144" t="str">
        <f t="shared" si="6"/>
        <v>Y</v>
      </c>
      <c r="C148" s="24" t="s">
        <v>13180</v>
      </c>
      <c r="D148" s="24" t="str">
        <f t="shared" si="7"/>
        <v>ConTab_BOM_KP_RecircLines_212</v>
      </c>
      <c r="E148" s="2" t="s">
        <v>291</v>
      </c>
      <c r="F148" s="166" t="s">
        <v>12985</v>
      </c>
      <c r="G148" s="171" t="s">
        <v>12986</v>
      </c>
      <c r="H148" s="168">
        <v>91865299</v>
      </c>
      <c r="I148" s="169" t="s">
        <v>13032</v>
      </c>
      <c r="J148" s="172" t="s">
        <v>12988</v>
      </c>
      <c r="K148" s="170"/>
    </row>
    <row r="149" spans="2:11">
      <c r="B149" s="144" t="str">
        <f t="shared" si="6"/>
        <v>N</v>
      </c>
      <c r="C149" s="24" t="s">
        <v>13181</v>
      </c>
      <c r="D149" s="24" t="str">
        <f t="shared" si="7"/>
        <v/>
      </c>
      <c r="E149" s="2" t="s">
        <v>291</v>
      </c>
      <c r="F149" s="166" t="s">
        <v>13036</v>
      </c>
      <c r="G149" s="171" t="s">
        <v>13037</v>
      </c>
      <c r="H149" s="168">
        <v>91865748</v>
      </c>
      <c r="I149" s="169" t="s">
        <v>13082</v>
      </c>
      <c r="J149" s="172" t="s">
        <v>12988</v>
      </c>
      <c r="K149" s="170"/>
    </row>
    <row r="150" spans="2:11">
      <c r="B150" s="144" t="str">
        <f t="shared" si="6"/>
        <v>N</v>
      </c>
      <c r="C150" s="24" t="s">
        <v>13182</v>
      </c>
      <c r="D150" s="24" t="str">
        <f t="shared" si="7"/>
        <v/>
      </c>
      <c r="E150" s="2" t="s">
        <v>291</v>
      </c>
      <c r="F150" s="166" t="s">
        <v>13086</v>
      </c>
      <c r="G150" s="171" t="s">
        <v>13087</v>
      </c>
      <c r="H150" s="168" t="s">
        <v>544</v>
      </c>
      <c r="I150" s="169" t="s">
        <v>13132</v>
      </c>
      <c r="J150" s="172" t="s">
        <v>12988</v>
      </c>
      <c r="K150" s="170"/>
    </row>
    <row r="151" spans="2:11">
      <c r="B151" s="144" t="str">
        <f t="shared" si="6"/>
        <v>N</v>
      </c>
      <c r="C151" s="24" t="s">
        <v>13183</v>
      </c>
      <c r="D151" s="24" t="str">
        <f t="shared" si="7"/>
        <v/>
      </c>
      <c r="E151" s="2" t="s">
        <v>275</v>
      </c>
      <c r="F151" s="166" t="s">
        <v>12935</v>
      </c>
      <c r="G151" s="167" t="s">
        <v>12936</v>
      </c>
      <c r="H151" s="168">
        <v>97952400</v>
      </c>
      <c r="I151" s="169" t="s">
        <v>12981</v>
      </c>
      <c r="J151" s="169" t="s">
        <v>539</v>
      </c>
      <c r="K151" s="170"/>
    </row>
    <row r="152" spans="2:11">
      <c r="B152" s="144" t="str">
        <f t="shared" si="6"/>
        <v>Y</v>
      </c>
      <c r="C152" s="24" t="s">
        <v>13184</v>
      </c>
      <c r="D152" s="24" t="str">
        <f t="shared" si="7"/>
        <v>ConTab_BOM_KP_RecircLines_218</v>
      </c>
      <c r="E152" s="2" t="s">
        <v>275</v>
      </c>
      <c r="F152" s="166" t="s">
        <v>12985</v>
      </c>
      <c r="G152" s="171" t="s">
        <v>12986</v>
      </c>
      <c r="H152" s="168">
        <v>91865299</v>
      </c>
      <c r="I152" s="169" t="s">
        <v>13032</v>
      </c>
      <c r="J152" s="172" t="s">
        <v>12988</v>
      </c>
      <c r="K152" s="170"/>
    </row>
    <row r="153" spans="2:11">
      <c r="B153" s="144" t="str">
        <f t="shared" si="6"/>
        <v>N</v>
      </c>
      <c r="C153" s="24" t="s">
        <v>13185</v>
      </c>
      <c r="D153" s="24" t="str">
        <f t="shared" si="7"/>
        <v/>
      </c>
      <c r="E153" s="2" t="s">
        <v>275</v>
      </c>
      <c r="F153" s="166" t="s">
        <v>13036</v>
      </c>
      <c r="G153" s="171" t="s">
        <v>13037</v>
      </c>
      <c r="H153" s="168">
        <v>91865748</v>
      </c>
      <c r="I153" s="169" t="s">
        <v>13082</v>
      </c>
      <c r="J153" s="172" t="s">
        <v>12988</v>
      </c>
      <c r="K153" s="170"/>
    </row>
    <row r="154" spans="2:11">
      <c r="B154" s="144" t="str">
        <f t="shared" si="6"/>
        <v>N</v>
      </c>
      <c r="C154" s="24" t="s">
        <v>13186</v>
      </c>
      <c r="D154" s="24" t="str">
        <f t="shared" si="7"/>
        <v/>
      </c>
      <c r="E154" s="2" t="s">
        <v>275</v>
      </c>
      <c r="F154" s="166" t="s">
        <v>13086</v>
      </c>
      <c r="G154" s="171" t="s">
        <v>13087</v>
      </c>
      <c r="H154" s="168" t="s">
        <v>544</v>
      </c>
      <c r="I154" s="169" t="s">
        <v>13132</v>
      </c>
      <c r="J154" s="172" t="s">
        <v>12988</v>
      </c>
      <c r="K154" s="170"/>
    </row>
    <row r="155" spans="2:11">
      <c r="B155" s="144" t="str">
        <f t="shared" si="6"/>
        <v>N</v>
      </c>
      <c r="C155" s="24" t="s">
        <v>13187</v>
      </c>
      <c r="D155" s="24" t="str">
        <f t="shared" si="7"/>
        <v/>
      </c>
      <c r="E155" s="2" t="s">
        <v>294</v>
      </c>
      <c r="F155" s="166" t="s">
        <v>12935</v>
      </c>
      <c r="G155" s="167" t="s">
        <v>12936</v>
      </c>
      <c r="H155" s="168">
        <v>97952400</v>
      </c>
      <c r="I155" s="169" t="s">
        <v>12981</v>
      </c>
      <c r="J155" s="169" t="s">
        <v>539</v>
      </c>
      <c r="K155" s="170"/>
    </row>
    <row r="156" spans="2:11">
      <c r="B156" s="144" t="str">
        <f t="shared" si="6"/>
        <v>Y</v>
      </c>
      <c r="C156" s="24" t="s">
        <v>13188</v>
      </c>
      <c r="D156" s="24" t="str">
        <f t="shared" si="7"/>
        <v>ConTab_BOM_KP_RecircLines_224</v>
      </c>
      <c r="E156" s="2" t="s">
        <v>294</v>
      </c>
      <c r="F156" s="166" t="s">
        <v>12985</v>
      </c>
      <c r="G156" s="171" t="s">
        <v>12986</v>
      </c>
      <c r="H156" s="168">
        <v>91865299</v>
      </c>
      <c r="I156" s="169" t="s">
        <v>13032</v>
      </c>
      <c r="J156" s="172" t="s">
        <v>12988</v>
      </c>
      <c r="K156" s="170"/>
    </row>
    <row r="157" spans="2:11">
      <c r="B157" s="144" t="str">
        <f t="shared" si="6"/>
        <v>N</v>
      </c>
      <c r="C157" s="24" t="s">
        <v>13189</v>
      </c>
      <c r="D157" s="24" t="str">
        <f t="shared" si="7"/>
        <v/>
      </c>
      <c r="E157" s="2" t="s">
        <v>294</v>
      </c>
      <c r="F157" s="166" t="s">
        <v>13036</v>
      </c>
      <c r="G157" s="171" t="s">
        <v>13037</v>
      </c>
      <c r="H157" s="168">
        <v>91865748</v>
      </c>
      <c r="I157" s="169" t="s">
        <v>13082</v>
      </c>
      <c r="J157" s="172" t="s">
        <v>12988</v>
      </c>
      <c r="K157" s="170"/>
    </row>
    <row r="158" spans="2:11">
      <c r="B158" s="144" t="str">
        <f t="shared" si="6"/>
        <v>N</v>
      </c>
      <c r="C158" s="24" t="s">
        <v>13190</v>
      </c>
      <c r="D158" s="24" t="str">
        <f t="shared" si="7"/>
        <v/>
      </c>
      <c r="E158" s="2" t="s">
        <v>294</v>
      </c>
      <c r="F158" s="166" t="s">
        <v>13086</v>
      </c>
      <c r="G158" s="171" t="s">
        <v>13087</v>
      </c>
      <c r="H158" s="168" t="s">
        <v>544</v>
      </c>
      <c r="I158" s="169" t="s">
        <v>13132</v>
      </c>
      <c r="J158" s="172" t="s">
        <v>12988</v>
      </c>
      <c r="K158" s="170"/>
    </row>
    <row r="159" spans="2:11">
      <c r="B159" s="144" t="str">
        <f t="shared" si="6"/>
        <v>N</v>
      </c>
      <c r="C159" s="24" t="s">
        <v>13191</v>
      </c>
      <c r="D159" s="24" t="str">
        <f t="shared" si="7"/>
        <v/>
      </c>
      <c r="E159" s="2" t="s">
        <v>297</v>
      </c>
      <c r="F159" s="166" t="s">
        <v>12935</v>
      </c>
      <c r="G159" s="167" t="s">
        <v>12936</v>
      </c>
      <c r="H159" s="168">
        <v>97952400</v>
      </c>
      <c r="I159" s="169" t="s">
        <v>12981</v>
      </c>
      <c r="J159" s="169" t="s">
        <v>539</v>
      </c>
      <c r="K159" s="170"/>
    </row>
    <row r="160" spans="2:11">
      <c r="B160" s="144" t="str">
        <f t="shared" si="6"/>
        <v>Y</v>
      </c>
      <c r="C160" s="24" t="s">
        <v>13192</v>
      </c>
      <c r="D160" s="24" t="str">
        <f t="shared" si="7"/>
        <v>ConTab_BOM_KP_RecircLines_230</v>
      </c>
      <c r="E160" s="2" t="s">
        <v>297</v>
      </c>
      <c r="F160" s="166" t="s">
        <v>12985</v>
      </c>
      <c r="G160" s="171" t="s">
        <v>12986</v>
      </c>
      <c r="H160" s="168">
        <v>91865299</v>
      </c>
      <c r="I160" s="169" t="s">
        <v>13032</v>
      </c>
      <c r="J160" s="172" t="s">
        <v>12988</v>
      </c>
      <c r="K160" s="170"/>
    </row>
    <row r="161" spans="1:11">
      <c r="A161" s="152"/>
      <c r="B161" s="144" t="str">
        <f t="shared" si="6"/>
        <v>N</v>
      </c>
      <c r="C161" s="24" t="s">
        <v>13193</v>
      </c>
      <c r="D161" s="24" t="str">
        <f t="shared" si="7"/>
        <v/>
      </c>
      <c r="E161" s="2" t="s">
        <v>297</v>
      </c>
      <c r="F161" s="166" t="s">
        <v>13036</v>
      </c>
      <c r="G161" s="171" t="s">
        <v>13037</v>
      </c>
      <c r="H161" s="168">
        <v>91865748</v>
      </c>
      <c r="I161" s="169" t="s">
        <v>13082</v>
      </c>
      <c r="J161" s="172" t="s">
        <v>12988</v>
      </c>
      <c r="K161" s="170"/>
    </row>
    <row r="162" spans="1:11">
      <c r="A162" s="152"/>
      <c r="B162" s="144" t="str">
        <f t="shared" si="6"/>
        <v>N</v>
      </c>
      <c r="C162" s="24" t="s">
        <v>13194</v>
      </c>
      <c r="D162" s="24" t="str">
        <f t="shared" si="7"/>
        <v/>
      </c>
      <c r="E162" s="2" t="s">
        <v>297</v>
      </c>
      <c r="F162" s="166" t="s">
        <v>13086</v>
      </c>
      <c r="G162" s="171" t="s">
        <v>13087</v>
      </c>
      <c r="H162" s="168" t="s">
        <v>544</v>
      </c>
      <c r="I162" s="169" t="s">
        <v>13132</v>
      </c>
      <c r="J162" s="172" t="s">
        <v>12988</v>
      </c>
      <c r="K162" s="170"/>
    </row>
    <row r="163" spans="1:11">
      <c r="A163" s="68" t="s">
        <v>316</v>
      </c>
      <c r="B163" s="236"/>
      <c r="C163" s="200"/>
      <c r="D163" s="200"/>
      <c r="E163" s="200"/>
      <c r="F163" s="200"/>
      <c r="G163" s="233"/>
      <c r="H163" s="200"/>
      <c r="I163" s="200"/>
      <c r="J163" s="196"/>
      <c r="K163" s="24"/>
    </row>
  </sheetData>
  <autoFilter ref="C6:K163" xr:uid="{00000000-0009-0000-0000-00000E000000}"/>
  <phoneticPr fontId="11" type="noConversion"/>
  <dataValidations disablePrompts="1" count="2">
    <dataValidation type="list" allowBlank="1" showInputMessage="1" showErrorMessage="1" errorTitle="Invalid Attribute Type" error="Please select an attribute type from the dropdown list" sqref="C4:J4" xr:uid="{00000000-0002-0000-0E00-000000000000}">
      <formula1>"text, double, short, calculation, compatibility rule, string expression, boolean, description, pointer, pointer-merge"</formula1>
    </dataValidation>
    <dataValidation type="list" allowBlank="1" showInputMessage="1" showErrorMessage="1" sqref="A6" xr:uid="{00000000-0002-0000-0E00-000001000000}">
      <formula1>"Full Data, Quick Price"</formula1>
    </dataValidation>
  </dataValidations>
  <pageMargins left="0.75" right="0.75" top="1" bottom="1" header="0.5" footer="0.5"/>
  <pageSetup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7">
    <pageSetUpPr autoPageBreaks="0"/>
  </sheetPr>
  <dimension ref="A1:L647"/>
  <sheetViews>
    <sheetView workbookViewId="0">
      <pane ySplit="6" topLeftCell="A7" activePane="bottomLeft" state="frozen"/>
      <selection activeCell="B42" sqref="B42"/>
      <selection pane="bottomLeft" activeCell="A7" sqref="A7"/>
    </sheetView>
  </sheetViews>
  <sheetFormatPr defaultRowHeight="12.75"/>
  <cols>
    <col min="1" max="1" width="20.7109375" style="43" customWidth="1"/>
    <col min="2" max="2" width="30.140625" customWidth="1"/>
    <col min="3" max="4" width="13.42578125" customWidth="1"/>
    <col min="5" max="5" width="9" customWidth="1"/>
    <col min="6" max="6" width="15.5703125" bestFit="1" customWidth="1"/>
    <col min="7" max="7" width="16.28515625" bestFit="1" customWidth="1"/>
    <col min="8" max="8" width="9" customWidth="1"/>
    <col min="10" max="10" width="12" bestFit="1" customWidth="1"/>
    <col min="11" max="11" width="9.42578125" style="2" customWidth="1"/>
  </cols>
  <sheetData>
    <row r="1" spans="1:12" s="48" customFormat="1" ht="13.5" thickBot="1">
      <c r="A1" s="45" t="s">
        <v>305</v>
      </c>
      <c r="B1" s="133" t="s">
        <v>13195</v>
      </c>
      <c r="C1" s="46"/>
      <c r="D1" s="46"/>
      <c r="E1" s="47"/>
      <c r="F1" s="47"/>
      <c r="G1" s="47"/>
      <c r="H1" s="47"/>
      <c r="I1" s="47"/>
      <c r="J1" s="47"/>
      <c r="L1" s="48" t="s">
        <v>518</v>
      </c>
    </row>
    <row r="2" spans="1:12" ht="13.5" thickTop="1">
      <c r="A2" s="42" t="s">
        <v>13196</v>
      </c>
      <c r="B2" s="41" t="s">
        <v>307</v>
      </c>
      <c r="C2" s="41" t="s">
        <v>520</v>
      </c>
      <c r="D2" s="41" t="s">
        <v>7688</v>
      </c>
      <c r="E2" s="41" t="s">
        <v>7689</v>
      </c>
      <c r="F2" s="41"/>
      <c r="G2" s="41" t="s">
        <v>7690</v>
      </c>
      <c r="H2" s="41" t="s">
        <v>521</v>
      </c>
      <c r="I2" s="41" t="s">
        <v>308</v>
      </c>
      <c r="J2" s="41" t="s">
        <v>310</v>
      </c>
      <c r="K2"/>
    </row>
    <row r="3" spans="1:12">
      <c r="A3" s="42" t="s">
        <v>13197</v>
      </c>
      <c r="B3" s="41" t="s">
        <v>312</v>
      </c>
      <c r="C3" s="41"/>
      <c r="D3" s="41"/>
      <c r="E3" s="41"/>
      <c r="F3" s="41" t="s">
        <v>307</v>
      </c>
      <c r="G3" s="41"/>
      <c r="H3" s="41"/>
      <c r="I3" s="41"/>
      <c r="J3" s="41"/>
      <c r="K3"/>
    </row>
    <row r="4" spans="1:12" s="52" customFormat="1">
      <c r="A4" s="49" t="s">
        <v>313</v>
      </c>
      <c r="B4" s="50" t="s">
        <v>1608</v>
      </c>
      <c r="C4" s="50" t="s">
        <v>522</v>
      </c>
      <c r="D4" s="50" t="s">
        <v>522</v>
      </c>
      <c r="E4" s="50" t="s">
        <v>522</v>
      </c>
      <c r="F4" s="50" t="s">
        <v>1608</v>
      </c>
      <c r="G4" s="50" t="s">
        <v>522</v>
      </c>
      <c r="H4" s="50" t="s">
        <v>522</v>
      </c>
      <c r="I4" s="50" t="s">
        <v>1608</v>
      </c>
      <c r="J4" s="50" t="s">
        <v>1608</v>
      </c>
      <c r="K4" s="80" t="s">
        <v>316</v>
      </c>
    </row>
    <row r="5" spans="1:12" s="48" customFormat="1" ht="13.5" thickBot="1">
      <c r="A5" s="53" t="s">
        <v>317</v>
      </c>
      <c r="B5" s="54"/>
      <c r="C5" s="54"/>
      <c r="D5" s="54"/>
      <c r="E5" s="54"/>
      <c r="F5" s="54"/>
      <c r="G5" s="54"/>
      <c r="H5" s="54"/>
      <c r="I5" s="54"/>
      <c r="J5" s="54"/>
    </row>
    <row r="6" spans="1:12" ht="13.5" thickTop="1">
      <c r="B6" s="5" t="s">
        <v>307</v>
      </c>
      <c r="C6" s="5" t="s">
        <v>520</v>
      </c>
      <c r="D6" s="5" t="s">
        <v>7696</v>
      </c>
      <c r="E6" s="5" t="s">
        <v>13198</v>
      </c>
      <c r="F6" s="5" t="s">
        <v>3862</v>
      </c>
      <c r="G6" s="5" t="s">
        <v>13199</v>
      </c>
      <c r="H6" s="9" t="s">
        <v>521</v>
      </c>
      <c r="I6" s="5" t="s">
        <v>321</v>
      </c>
      <c r="J6" s="4" t="s">
        <v>322</v>
      </c>
      <c r="K6"/>
    </row>
    <row r="7" spans="1:12">
      <c r="A7" s="44" t="s">
        <v>324</v>
      </c>
      <c r="B7" s="2" t="s">
        <v>13200</v>
      </c>
      <c r="C7" s="8" t="s">
        <v>326</v>
      </c>
      <c r="D7" s="31" t="s">
        <v>7703</v>
      </c>
      <c r="E7" s="2" t="s">
        <v>7704</v>
      </c>
      <c r="F7" s="2" t="s">
        <v>13201</v>
      </c>
      <c r="G7" s="2" t="s">
        <v>13202</v>
      </c>
      <c r="H7">
        <v>91903357</v>
      </c>
      <c r="I7" t="s">
        <v>13203</v>
      </c>
      <c r="J7" s="251" t="s">
        <v>539</v>
      </c>
      <c r="K7" s="3"/>
    </row>
    <row r="8" spans="1:12">
      <c r="B8" s="2" t="s">
        <v>13204</v>
      </c>
      <c r="C8" s="8" t="s">
        <v>326</v>
      </c>
      <c r="D8" s="31" t="s">
        <v>7703</v>
      </c>
      <c r="E8" s="2" t="s">
        <v>7711</v>
      </c>
      <c r="F8" s="2" t="s">
        <v>13201</v>
      </c>
      <c r="G8" s="2" t="s">
        <v>13202</v>
      </c>
      <c r="H8">
        <v>91903357</v>
      </c>
      <c r="I8" t="s">
        <v>13203</v>
      </c>
      <c r="J8" s="251" t="s">
        <v>539</v>
      </c>
      <c r="K8" s="3"/>
    </row>
    <row r="9" spans="1:12">
      <c r="B9" s="2" t="s">
        <v>13205</v>
      </c>
      <c r="C9" s="8" t="s">
        <v>326</v>
      </c>
      <c r="D9" s="31" t="s">
        <v>7703</v>
      </c>
      <c r="E9" s="2" t="s">
        <v>7713</v>
      </c>
      <c r="F9" s="2" t="s">
        <v>13201</v>
      </c>
      <c r="G9" s="2" t="s">
        <v>13202</v>
      </c>
      <c r="H9">
        <v>91903357</v>
      </c>
      <c r="I9" t="s">
        <v>13203</v>
      </c>
      <c r="J9" s="251" t="s">
        <v>539</v>
      </c>
      <c r="K9" s="3"/>
    </row>
    <row r="10" spans="1:12">
      <c r="B10" s="2" t="s">
        <v>13206</v>
      </c>
      <c r="C10" s="8" t="s">
        <v>326</v>
      </c>
      <c r="D10" s="31" t="s">
        <v>7703</v>
      </c>
      <c r="E10" s="2" t="s">
        <v>7717</v>
      </c>
      <c r="F10" s="2" t="s">
        <v>13201</v>
      </c>
      <c r="G10" s="2" t="s">
        <v>13202</v>
      </c>
      <c r="H10">
        <v>91903357</v>
      </c>
      <c r="I10" t="s">
        <v>13203</v>
      </c>
      <c r="J10" s="251" t="s">
        <v>539</v>
      </c>
      <c r="K10" s="3"/>
    </row>
    <row r="11" spans="1:12">
      <c r="B11" s="2" t="s">
        <v>13207</v>
      </c>
      <c r="C11" s="8" t="s">
        <v>326</v>
      </c>
      <c r="D11" s="31" t="s">
        <v>7703</v>
      </c>
      <c r="E11" s="2" t="s">
        <v>7719</v>
      </c>
      <c r="F11" s="2" t="s">
        <v>13201</v>
      </c>
      <c r="G11" s="2" t="s">
        <v>13202</v>
      </c>
      <c r="H11">
        <v>91903357</v>
      </c>
      <c r="I11" t="s">
        <v>13203</v>
      </c>
      <c r="J11" s="251" t="s">
        <v>539</v>
      </c>
      <c r="K11" s="3"/>
    </row>
    <row r="12" spans="1:12">
      <c r="B12" s="2" t="s">
        <v>13208</v>
      </c>
      <c r="C12" s="8" t="s">
        <v>326</v>
      </c>
      <c r="D12" s="31" t="s">
        <v>7703</v>
      </c>
      <c r="E12" s="2" t="s">
        <v>7723</v>
      </c>
      <c r="F12" s="2" t="s">
        <v>13201</v>
      </c>
      <c r="G12" s="2" t="s">
        <v>13202</v>
      </c>
      <c r="H12">
        <v>91903357</v>
      </c>
      <c r="I12" t="s">
        <v>13203</v>
      </c>
      <c r="J12" s="251" t="s">
        <v>539</v>
      </c>
      <c r="K12" s="3"/>
    </row>
    <row r="13" spans="1:12">
      <c r="B13" s="2" t="s">
        <v>13209</v>
      </c>
      <c r="C13" s="8" t="s">
        <v>326</v>
      </c>
      <c r="D13" s="31" t="s">
        <v>7703</v>
      </c>
      <c r="E13" s="2" t="s">
        <v>7725</v>
      </c>
      <c r="F13" s="2" t="s">
        <v>13201</v>
      </c>
      <c r="G13" s="2" t="s">
        <v>13202</v>
      </c>
      <c r="H13">
        <v>91903357</v>
      </c>
      <c r="I13" t="s">
        <v>13203</v>
      </c>
      <c r="J13" s="251" t="s">
        <v>539</v>
      </c>
      <c r="K13" s="3"/>
    </row>
    <row r="14" spans="1:12">
      <c r="B14" s="2" t="s">
        <v>13210</v>
      </c>
      <c r="C14" s="8" t="s">
        <v>326</v>
      </c>
      <c r="D14" s="31" t="s">
        <v>7703</v>
      </c>
      <c r="E14" s="2" t="s">
        <v>7729</v>
      </c>
      <c r="F14" s="2" t="s">
        <v>13201</v>
      </c>
      <c r="G14" s="2" t="s">
        <v>13202</v>
      </c>
      <c r="H14">
        <v>91903357</v>
      </c>
      <c r="I14" t="s">
        <v>13203</v>
      </c>
      <c r="J14" s="251" t="s">
        <v>539</v>
      </c>
      <c r="K14" s="3"/>
    </row>
    <row r="15" spans="1:12">
      <c r="B15" s="2" t="s">
        <v>13211</v>
      </c>
      <c r="C15" s="8" t="s">
        <v>326</v>
      </c>
      <c r="D15" s="31" t="s">
        <v>7703</v>
      </c>
      <c r="E15" s="2" t="s">
        <v>7731</v>
      </c>
      <c r="F15" s="2" t="s">
        <v>13201</v>
      </c>
      <c r="G15" s="2" t="s">
        <v>13202</v>
      </c>
      <c r="H15">
        <v>91903357</v>
      </c>
      <c r="I15" t="s">
        <v>13203</v>
      </c>
      <c r="J15" s="251" t="s">
        <v>539</v>
      </c>
      <c r="K15" s="3"/>
    </row>
    <row r="16" spans="1:12">
      <c r="B16" s="2" t="s">
        <v>13212</v>
      </c>
      <c r="C16" s="8" t="s">
        <v>326</v>
      </c>
      <c r="D16" s="31" t="s">
        <v>7703</v>
      </c>
      <c r="E16" s="2" t="s">
        <v>7735</v>
      </c>
      <c r="F16" s="2" t="s">
        <v>13201</v>
      </c>
      <c r="G16" s="2" t="s">
        <v>13202</v>
      </c>
      <c r="H16">
        <v>91903357</v>
      </c>
      <c r="I16" t="s">
        <v>13203</v>
      </c>
      <c r="J16" s="251" t="s">
        <v>539</v>
      </c>
      <c r="K16" s="3"/>
    </row>
    <row r="17" spans="2:11">
      <c r="B17" s="2" t="s">
        <v>13213</v>
      </c>
      <c r="C17" s="8" t="s">
        <v>326</v>
      </c>
      <c r="D17" s="31" t="s">
        <v>7888</v>
      </c>
      <c r="E17" s="2" t="s">
        <v>13214</v>
      </c>
      <c r="F17" s="2" t="s">
        <v>13201</v>
      </c>
      <c r="G17" s="2" t="s">
        <v>13202</v>
      </c>
      <c r="H17" t="s">
        <v>544</v>
      </c>
      <c r="I17" t="s">
        <v>13215</v>
      </c>
      <c r="J17" s="251" t="s">
        <v>552</v>
      </c>
      <c r="K17" s="3"/>
    </row>
    <row r="18" spans="2:11">
      <c r="B18" s="2" t="s">
        <v>13216</v>
      </c>
      <c r="C18" s="8" t="s">
        <v>336</v>
      </c>
      <c r="D18" s="31" t="s">
        <v>7703</v>
      </c>
      <c r="E18" s="2" t="s">
        <v>7713</v>
      </c>
      <c r="F18" s="2" t="s">
        <v>13201</v>
      </c>
      <c r="G18" s="2" t="s">
        <v>13202</v>
      </c>
      <c r="H18">
        <v>91903357</v>
      </c>
      <c r="I18" t="s">
        <v>13203</v>
      </c>
      <c r="J18" s="251" t="s">
        <v>539</v>
      </c>
      <c r="K18" s="3"/>
    </row>
    <row r="19" spans="2:11">
      <c r="B19" s="2" t="s">
        <v>13217</v>
      </c>
      <c r="C19" s="8" t="s">
        <v>336</v>
      </c>
      <c r="D19" s="31" t="s">
        <v>7703</v>
      </c>
      <c r="E19" s="2" t="s">
        <v>7717</v>
      </c>
      <c r="F19" s="2" t="s">
        <v>13201</v>
      </c>
      <c r="G19" s="2" t="s">
        <v>13202</v>
      </c>
      <c r="H19">
        <v>91903357</v>
      </c>
      <c r="I19" t="s">
        <v>13203</v>
      </c>
      <c r="J19" s="251" t="s">
        <v>539</v>
      </c>
      <c r="K19" s="3"/>
    </row>
    <row r="20" spans="2:11">
      <c r="B20" s="2" t="s">
        <v>13218</v>
      </c>
      <c r="C20" s="8" t="s">
        <v>336</v>
      </c>
      <c r="D20" s="31" t="s">
        <v>7703</v>
      </c>
      <c r="E20" s="2" t="s">
        <v>7719</v>
      </c>
      <c r="F20" s="2" t="s">
        <v>13201</v>
      </c>
      <c r="G20" s="2" t="s">
        <v>13202</v>
      </c>
      <c r="H20">
        <v>91903357</v>
      </c>
      <c r="I20" t="s">
        <v>13203</v>
      </c>
      <c r="J20" s="251" t="s">
        <v>539</v>
      </c>
      <c r="K20" s="3"/>
    </row>
    <row r="21" spans="2:11">
      <c r="B21" s="2" t="s">
        <v>13219</v>
      </c>
      <c r="C21" s="8" t="s">
        <v>336</v>
      </c>
      <c r="D21" s="31" t="s">
        <v>7703</v>
      </c>
      <c r="E21" s="2" t="s">
        <v>7723</v>
      </c>
      <c r="F21" s="2" t="s">
        <v>13201</v>
      </c>
      <c r="G21" s="2" t="s">
        <v>13202</v>
      </c>
      <c r="H21">
        <v>91903357</v>
      </c>
      <c r="I21" t="s">
        <v>13203</v>
      </c>
      <c r="J21" s="251" t="s">
        <v>539</v>
      </c>
      <c r="K21" s="3"/>
    </row>
    <row r="22" spans="2:11">
      <c r="B22" s="2" t="s">
        <v>13220</v>
      </c>
      <c r="C22" s="8" t="s">
        <v>336</v>
      </c>
      <c r="D22" s="31" t="s">
        <v>7703</v>
      </c>
      <c r="E22" s="2" t="s">
        <v>7725</v>
      </c>
      <c r="F22" s="2" t="s">
        <v>13201</v>
      </c>
      <c r="G22" s="2" t="s">
        <v>13202</v>
      </c>
      <c r="H22">
        <v>91903357</v>
      </c>
      <c r="I22" t="s">
        <v>13203</v>
      </c>
      <c r="J22" s="251" t="s">
        <v>539</v>
      </c>
      <c r="K22" s="3"/>
    </row>
    <row r="23" spans="2:11">
      <c r="B23" s="2" t="s">
        <v>13221</v>
      </c>
      <c r="C23" s="8" t="s">
        <v>336</v>
      </c>
      <c r="D23" s="31" t="s">
        <v>7703</v>
      </c>
      <c r="E23" s="2" t="s">
        <v>7729</v>
      </c>
      <c r="F23" s="2" t="s">
        <v>13201</v>
      </c>
      <c r="G23" s="2" t="s">
        <v>13202</v>
      </c>
      <c r="H23">
        <v>91903357</v>
      </c>
      <c r="I23" t="s">
        <v>13203</v>
      </c>
      <c r="J23" s="251" t="s">
        <v>539</v>
      </c>
      <c r="K23" s="3"/>
    </row>
    <row r="24" spans="2:11">
      <c r="B24" s="2" t="s">
        <v>13222</v>
      </c>
      <c r="C24" s="8" t="s">
        <v>336</v>
      </c>
      <c r="D24" s="31" t="s">
        <v>7703</v>
      </c>
      <c r="E24" s="2" t="s">
        <v>7900</v>
      </c>
      <c r="F24" s="2" t="s">
        <v>13201</v>
      </c>
      <c r="G24" s="2" t="s">
        <v>13202</v>
      </c>
      <c r="H24">
        <v>91903357</v>
      </c>
      <c r="I24" t="s">
        <v>13203</v>
      </c>
      <c r="J24" s="251" t="s">
        <v>539</v>
      </c>
      <c r="K24" s="3"/>
    </row>
    <row r="25" spans="2:11">
      <c r="B25" s="2" t="s">
        <v>13223</v>
      </c>
      <c r="C25" s="8" t="s">
        <v>336</v>
      </c>
      <c r="D25" s="31" t="s">
        <v>7703</v>
      </c>
      <c r="E25" s="2" t="s">
        <v>7903</v>
      </c>
      <c r="F25" s="2" t="s">
        <v>13201</v>
      </c>
      <c r="G25" s="2" t="s">
        <v>13202</v>
      </c>
      <c r="H25">
        <v>91903357</v>
      </c>
      <c r="I25" t="s">
        <v>13203</v>
      </c>
      <c r="J25" s="251" t="s">
        <v>539</v>
      </c>
      <c r="K25" s="3"/>
    </row>
    <row r="26" spans="2:11">
      <c r="B26" s="2" t="s">
        <v>13224</v>
      </c>
      <c r="C26" s="8" t="s">
        <v>336</v>
      </c>
      <c r="D26" s="31" t="s">
        <v>7703</v>
      </c>
      <c r="E26" s="2" t="s">
        <v>7731</v>
      </c>
      <c r="F26" s="2" t="s">
        <v>13201</v>
      </c>
      <c r="G26" s="2" t="s">
        <v>13202</v>
      </c>
      <c r="H26">
        <v>91903357</v>
      </c>
      <c r="I26" t="s">
        <v>13203</v>
      </c>
      <c r="J26" s="251" t="s">
        <v>539</v>
      </c>
      <c r="K26" s="3"/>
    </row>
    <row r="27" spans="2:11">
      <c r="B27" s="2" t="s">
        <v>13225</v>
      </c>
      <c r="C27" s="8" t="s">
        <v>336</v>
      </c>
      <c r="D27" s="31" t="s">
        <v>7703</v>
      </c>
      <c r="E27" s="2" t="s">
        <v>7735</v>
      </c>
      <c r="F27" s="2" t="s">
        <v>13201</v>
      </c>
      <c r="G27" s="2" t="s">
        <v>13202</v>
      </c>
      <c r="H27">
        <v>91903357</v>
      </c>
      <c r="I27" t="s">
        <v>13203</v>
      </c>
      <c r="J27" s="251" t="s">
        <v>539</v>
      </c>
      <c r="K27" s="3"/>
    </row>
    <row r="28" spans="2:11">
      <c r="B28" s="2" t="s">
        <v>13226</v>
      </c>
      <c r="C28" s="8" t="s">
        <v>336</v>
      </c>
      <c r="D28" s="31" t="s">
        <v>7888</v>
      </c>
      <c r="E28" s="2" t="s">
        <v>13214</v>
      </c>
      <c r="F28" s="2" t="s">
        <v>13201</v>
      </c>
      <c r="G28" s="2" t="s">
        <v>13202</v>
      </c>
      <c r="H28" s="2" t="s">
        <v>544</v>
      </c>
      <c r="I28" t="s">
        <v>13215</v>
      </c>
      <c r="J28" s="251" t="s">
        <v>552</v>
      </c>
      <c r="K28" s="3"/>
    </row>
    <row r="29" spans="2:11">
      <c r="B29" s="2" t="s">
        <v>13227</v>
      </c>
      <c r="C29" s="8" t="s">
        <v>344</v>
      </c>
      <c r="D29" s="31" t="s">
        <v>7703</v>
      </c>
      <c r="E29" s="2" t="s">
        <v>7704</v>
      </c>
      <c r="F29" s="2" t="s">
        <v>13201</v>
      </c>
      <c r="G29" s="2" t="s">
        <v>13202</v>
      </c>
      <c r="H29">
        <v>91903357</v>
      </c>
      <c r="I29" t="s">
        <v>13203</v>
      </c>
      <c r="J29" s="251" t="s">
        <v>539</v>
      </c>
      <c r="K29" s="3"/>
    </row>
    <row r="30" spans="2:11">
      <c r="B30" s="2" t="s">
        <v>13228</v>
      </c>
      <c r="C30" s="8" t="s">
        <v>344</v>
      </c>
      <c r="D30" s="31" t="s">
        <v>7703</v>
      </c>
      <c r="E30" s="2" t="s">
        <v>7711</v>
      </c>
      <c r="F30" s="2" t="s">
        <v>13201</v>
      </c>
      <c r="G30" s="2" t="s">
        <v>13202</v>
      </c>
      <c r="H30">
        <v>91903357</v>
      </c>
      <c r="I30" t="s">
        <v>13203</v>
      </c>
      <c r="J30" s="251" t="s">
        <v>539</v>
      </c>
      <c r="K30" s="3"/>
    </row>
    <row r="31" spans="2:11">
      <c r="B31" s="2" t="s">
        <v>13229</v>
      </c>
      <c r="C31" s="8" t="s">
        <v>344</v>
      </c>
      <c r="D31" s="31" t="s">
        <v>7703</v>
      </c>
      <c r="E31" s="2" t="s">
        <v>7713</v>
      </c>
      <c r="F31" s="2" t="s">
        <v>13201</v>
      </c>
      <c r="G31" s="2" t="s">
        <v>13202</v>
      </c>
      <c r="H31">
        <v>91903357</v>
      </c>
      <c r="I31" t="s">
        <v>13203</v>
      </c>
      <c r="J31" s="251" t="s">
        <v>539</v>
      </c>
      <c r="K31" s="3"/>
    </row>
    <row r="32" spans="2:11">
      <c r="B32" s="2" t="s">
        <v>13230</v>
      </c>
      <c r="C32" s="8" t="s">
        <v>344</v>
      </c>
      <c r="D32" s="31" t="s">
        <v>7703</v>
      </c>
      <c r="E32" s="2" t="s">
        <v>7717</v>
      </c>
      <c r="F32" s="2" t="s">
        <v>13201</v>
      </c>
      <c r="G32" s="2" t="s">
        <v>13202</v>
      </c>
      <c r="H32">
        <v>91903357</v>
      </c>
      <c r="I32" t="s">
        <v>13203</v>
      </c>
      <c r="J32" s="251" t="s">
        <v>539</v>
      </c>
      <c r="K32" s="3"/>
    </row>
    <row r="33" spans="2:11">
      <c r="B33" s="2" t="s">
        <v>13231</v>
      </c>
      <c r="C33" s="8" t="s">
        <v>344</v>
      </c>
      <c r="D33" s="31" t="s">
        <v>7703</v>
      </c>
      <c r="E33" s="2" t="s">
        <v>7719</v>
      </c>
      <c r="F33" s="2" t="s">
        <v>13201</v>
      </c>
      <c r="G33" s="2" t="s">
        <v>13202</v>
      </c>
      <c r="H33">
        <v>91903357</v>
      </c>
      <c r="I33" t="s">
        <v>13203</v>
      </c>
      <c r="J33" s="251" t="s">
        <v>539</v>
      </c>
      <c r="K33" s="3"/>
    </row>
    <row r="34" spans="2:11">
      <c r="B34" s="2" t="s">
        <v>13232</v>
      </c>
      <c r="C34" s="8" t="s">
        <v>344</v>
      </c>
      <c r="D34" s="31" t="s">
        <v>7703</v>
      </c>
      <c r="E34" s="2" t="s">
        <v>7723</v>
      </c>
      <c r="F34" s="2" t="s">
        <v>13201</v>
      </c>
      <c r="G34" s="2" t="s">
        <v>13202</v>
      </c>
      <c r="H34">
        <v>91903357</v>
      </c>
      <c r="I34" t="s">
        <v>13203</v>
      </c>
      <c r="J34" s="251" t="s">
        <v>539</v>
      </c>
      <c r="K34" s="3"/>
    </row>
    <row r="35" spans="2:11">
      <c r="B35" s="2" t="s">
        <v>13233</v>
      </c>
      <c r="C35" s="8" t="s">
        <v>344</v>
      </c>
      <c r="D35" s="31" t="s">
        <v>7703</v>
      </c>
      <c r="E35" s="2" t="s">
        <v>7725</v>
      </c>
      <c r="F35" s="2" t="s">
        <v>13201</v>
      </c>
      <c r="G35" s="2" t="s">
        <v>13202</v>
      </c>
      <c r="H35">
        <v>91903357</v>
      </c>
      <c r="I35" t="s">
        <v>13203</v>
      </c>
      <c r="J35" s="251" t="s">
        <v>539</v>
      </c>
      <c r="K35" s="3"/>
    </row>
    <row r="36" spans="2:11">
      <c r="B36" s="2" t="s">
        <v>13234</v>
      </c>
      <c r="C36" s="8" t="s">
        <v>344</v>
      </c>
      <c r="D36" s="31" t="s">
        <v>7703</v>
      </c>
      <c r="E36" s="2" t="s">
        <v>7729</v>
      </c>
      <c r="F36" s="2" t="s">
        <v>13201</v>
      </c>
      <c r="G36" s="2" t="s">
        <v>13202</v>
      </c>
      <c r="H36">
        <v>91903357</v>
      </c>
      <c r="I36" t="s">
        <v>13203</v>
      </c>
      <c r="J36" s="251" t="s">
        <v>539</v>
      </c>
      <c r="K36" s="3"/>
    </row>
    <row r="37" spans="2:11">
      <c r="B37" s="2" t="s">
        <v>13235</v>
      </c>
      <c r="C37" s="8" t="s">
        <v>344</v>
      </c>
      <c r="D37" s="31" t="s">
        <v>7703</v>
      </c>
      <c r="E37" s="2" t="s">
        <v>7731</v>
      </c>
      <c r="F37" s="2" t="s">
        <v>13201</v>
      </c>
      <c r="G37" s="2" t="s">
        <v>13202</v>
      </c>
      <c r="H37">
        <v>91903357</v>
      </c>
      <c r="I37" t="s">
        <v>13203</v>
      </c>
      <c r="J37" s="251" t="s">
        <v>539</v>
      </c>
      <c r="K37" s="3"/>
    </row>
    <row r="38" spans="2:11">
      <c r="B38" s="2" t="s">
        <v>13236</v>
      </c>
      <c r="C38" s="8" t="s">
        <v>344</v>
      </c>
      <c r="D38" s="31" t="s">
        <v>7703</v>
      </c>
      <c r="E38" s="2" t="s">
        <v>7735</v>
      </c>
      <c r="F38" s="2" t="s">
        <v>13201</v>
      </c>
      <c r="G38" s="2" t="s">
        <v>13202</v>
      </c>
      <c r="H38">
        <v>91903357</v>
      </c>
      <c r="I38" t="s">
        <v>13203</v>
      </c>
      <c r="J38" s="251" t="s">
        <v>539</v>
      </c>
      <c r="K38" s="3"/>
    </row>
    <row r="39" spans="2:11">
      <c r="B39" s="2" t="s">
        <v>13237</v>
      </c>
      <c r="C39" s="8" t="s">
        <v>344</v>
      </c>
      <c r="D39" s="31" t="s">
        <v>7703</v>
      </c>
      <c r="E39" s="2" t="s">
        <v>7756</v>
      </c>
      <c r="F39" s="2" t="s">
        <v>13201</v>
      </c>
      <c r="G39" s="2" t="s">
        <v>13202</v>
      </c>
      <c r="H39">
        <v>91903366</v>
      </c>
      <c r="I39" t="s">
        <v>13238</v>
      </c>
      <c r="J39" s="251" t="s">
        <v>539</v>
      </c>
      <c r="K39" s="3"/>
    </row>
    <row r="40" spans="2:11">
      <c r="B40" s="2" t="s">
        <v>13239</v>
      </c>
      <c r="C40" s="8" t="s">
        <v>344</v>
      </c>
      <c r="D40" s="31" t="s">
        <v>7703</v>
      </c>
      <c r="E40" s="2" t="s">
        <v>7760</v>
      </c>
      <c r="F40" s="2" t="s">
        <v>13201</v>
      </c>
      <c r="G40" s="2" t="s">
        <v>13202</v>
      </c>
      <c r="H40">
        <v>91903366</v>
      </c>
      <c r="I40" t="s">
        <v>13238</v>
      </c>
      <c r="J40" s="251" t="s">
        <v>539</v>
      </c>
      <c r="K40" s="3"/>
    </row>
    <row r="41" spans="2:11">
      <c r="B41" s="2" t="s">
        <v>13240</v>
      </c>
      <c r="C41" s="8" t="s">
        <v>344</v>
      </c>
      <c r="D41" s="31" t="s">
        <v>7703</v>
      </c>
      <c r="E41" s="2" t="s">
        <v>7762</v>
      </c>
      <c r="F41" s="2" t="s">
        <v>13201</v>
      </c>
      <c r="G41" s="2" t="s">
        <v>13202</v>
      </c>
      <c r="H41">
        <v>91903366</v>
      </c>
      <c r="I41" t="s">
        <v>13238</v>
      </c>
      <c r="J41" s="251" t="s">
        <v>539</v>
      </c>
      <c r="K41" s="3"/>
    </row>
    <row r="42" spans="2:11">
      <c r="B42" s="2" t="s">
        <v>13241</v>
      </c>
      <c r="C42" s="8" t="s">
        <v>344</v>
      </c>
      <c r="D42" s="31" t="s">
        <v>7703</v>
      </c>
      <c r="E42" s="2" t="s">
        <v>7765</v>
      </c>
      <c r="F42" s="2" t="s">
        <v>13201</v>
      </c>
      <c r="G42" s="2" t="s">
        <v>13202</v>
      </c>
      <c r="H42">
        <v>91903366</v>
      </c>
      <c r="I42" t="s">
        <v>13238</v>
      </c>
      <c r="J42" s="251" t="s">
        <v>539</v>
      </c>
      <c r="K42" s="3"/>
    </row>
    <row r="43" spans="2:11">
      <c r="B43" s="2" t="s">
        <v>13242</v>
      </c>
      <c r="C43" s="8" t="s">
        <v>344</v>
      </c>
      <c r="D43" s="31" t="s">
        <v>7888</v>
      </c>
      <c r="E43" s="2" t="s">
        <v>13214</v>
      </c>
      <c r="F43" s="2" t="s">
        <v>13201</v>
      </c>
      <c r="G43" s="2" t="s">
        <v>13202</v>
      </c>
      <c r="H43" s="2" t="s">
        <v>544</v>
      </c>
      <c r="I43" t="s">
        <v>13215</v>
      </c>
      <c r="J43" s="251" t="s">
        <v>552</v>
      </c>
      <c r="K43" s="3"/>
    </row>
    <row r="44" spans="2:11">
      <c r="B44" s="2" t="s">
        <v>13243</v>
      </c>
      <c r="C44" s="8" t="s">
        <v>356</v>
      </c>
      <c r="D44" s="31" t="s">
        <v>7703</v>
      </c>
      <c r="E44" s="2" t="s">
        <v>7719</v>
      </c>
      <c r="F44" s="2" t="s">
        <v>13201</v>
      </c>
      <c r="G44" s="2" t="s">
        <v>13202</v>
      </c>
      <c r="H44">
        <v>91903360</v>
      </c>
      <c r="I44" t="s">
        <v>13244</v>
      </c>
      <c r="J44" s="251" t="s">
        <v>539</v>
      </c>
      <c r="K44" s="3"/>
    </row>
    <row r="45" spans="2:11">
      <c r="B45" s="2" t="s">
        <v>13245</v>
      </c>
      <c r="C45" s="8" t="s">
        <v>356</v>
      </c>
      <c r="D45" s="31" t="s">
        <v>7703</v>
      </c>
      <c r="E45" s="2" t="s">
        <v>7723</v>
      </c>
      <c r="F45" s="2" t="s">
        <v>13201</v>
      </c>
      <c r="G45" s="2" t="s">
        <v>13202</v>
      </c>
      <c r="H45">
        <v>91903360</v>
      </c>
      <c r="I45" t="s">
        <v>13244</v>
      </c>
      <c r="J45" s="251" t="s">
        <v>539</v>
      </c>
      <c r="K45" s="3"/>
    </row>
    <row r="46" spans="2:11">
      <c r="B46" s="2" t="s">
        <v>13246</v>
      </c>
      <c r="C46" s="8" t="s">
        <v>356</v>
      </c>
      <c r="D46" s="31" t="s">
        <v>7703</v>
      </c>
      <c r="E46" s="2" t="s">
        <v>7725</v>
      </c>
      <c r="F46" s="2" t="s">
        <v>13201</v>
      </c>
      <c r="G46" s="2" t="s">
        <v>13202</v>
      </c>
      <c r="H46">
        <v>91903360</v>
      </c>
      <c r="I46" t="s">
        <v>13244</v>
      </c>
      <c r="J46" s="251" t="s">
        <v>539</v>
      </c>
      <c r="K46" s="3"/>
    </row>
    <row r="47" spans="2:11">
      <c r="B47" s="2" t="s">
        <v>13247</v>
      </c>
      <c r="C47" s="8" t="s">
        <v>356</v>
      </c>
      <c r="D47" s="31" t="s">
        <v>7703</v>
      </c>
      <c r="E47" s="2" t="s">
        <v>7729</v>
      </c>
      <c r="F47" s="2" t="s">
        <v>13201</v>
      </c>
      <c r="G47" s="2" t="s">
        <v>13202</v>
      </c>
      <c r="H47">
        <v>91903360</v>
      </c>
      <c r="I47" t="s">
        <v>13244</v>
      </c>
      <c r="J47" s="251" t="s">
        <v>539</v>
      </c>
      <c r="K47" s="3"/>
    </row>
    <row r="48" spans="2:11">
      <c r="B48" s="2" t="s">
        <v>13248</v>
      </c>
      <c r="C48" s="8" t="s">
        <v>356</v>
      </c>
      <c r="D48" s="31" t="s">
        <v>7703</v>
      </c>
      <c r="E48" s="2" t="s">
        <v>7900</v>
      </c>
      <c r="F48" s="2" t="s">
        <v>13201</v>
      </c>
      <c r="G48" s="2" t="s">
        <v>13202</v>
      </c>
      <c r="H48">
        <v>91903360</v>
      </c>
      <c r="I48" t="s">
        <v>13244</v>
      </c>
      <c r="J48" s="251" t="s">
        <v>539</v>
      </c>
      <c r="K48" s="3"/>
    </row>
    <row r="49" spans="2:11">
      <c r="B49" s="2" t="s">
        <v>13249</v>
      </c>
      <c r="C49" s="8" t="s">
        <v>356</v>
      </c>
      <c r="D49" s="31" t="s">
        <v>7703</v>
      </c>
      <c r="E49" s="2" t="s">
        <v>7903</v>
      </c>
      <c r="F49" s="2" t="s">
        <v>13201</v>
      </c>
      <c r="G49" s="2" t="s">
        <v>13202</v>
      </c>
      <c r="H49">
        <v>91903360</v>
      </c>
      <c r="I49" t="s">
        <v>13244</v>
      </c>
      <c r="J49" s="251" t="s">
        <v>539</v>
      </c>
      <c r="K49" s="3"/>
    </row>
    <row r="50" spans="2:11">
      <c r="B50" s="2" t="s">
        <v>13250</v>
      </c>
      <c r="C50" s="8" t="s">
        <v>356</v>
      </c>
      <c r="D50" s="31" t="s">
        <v>7703</v>
      </c>
      <c r="E50" s="2" t="s">
        <v>8187</v>
      </c>
      <c r="F50" s="2" t="s">
        <v>13201</v>
      </c>
      <c r="G50" s="2" t="s">
        <v>13202</v>
      </c>
      <c r="H50">
        <v>91903363</v>
      </c>
      <c r="I50" t="s">
        <v>13251</v>
      </c>
      <c r="J50" s="251" t="s">
        <v>539</v>
      </c>
      <c r="K50" s="3"/>
    </row>
    <row r="51" spans="2:11">
      <c r="B51" s="2" t="s">
        <v>13252</v>
      </c>
      <c r="C51" s="8" t="s">
        <v>356</v>
      </c>
      <c r="D51" s="31" t="s">
        <v>7703</v>
      </c>
      <c r="E51" s="2" t="s">
        <v>8191</v>
      </c>
      <c r="F51" s="2" t="s">
        <v>13201</v>
      </c>
      <c r="G51" s="2" t="s">
        <v>13202</v>
      </c>
      <c r="H51">
        <v>91903363</v>
      </c>
      <c r="I51" t="s">
        <v>13251</v>
      </c>
      <c r="J51" s="251" t="s">
        <v>539</v>
      </c>
      <c r="K51" s="3"/>
    </row>
    <row r="52" spans="2:11">
      <c r="B52" s="2" t="s">
        <v>13253</v>
      </c>
      <c r="C52" s="8" t="s">
        <v>356</v>
      </c>
      <c r="D52" s="31" t="s">
        <v>7888</v>
      </c>
      <c r="E52" s="2" t="s">
        <v>13214</v>
      </c>
      <c r="F52" s="2" t="s">
        <v>13201</v>
      </c>
      <c r="G52" s="2" t="s">
        <v>13202</v>
      </c>
      <c r="H52" s="2" t="s">
        <v>544</v>
      </c>
      <c r="I52" t="s">
        <v>13215</v>
      </c>
      <c r="J52" s="251" t="s">
        <v>552</v>
      </c>
      <c r="K52" s="3"/>
    </row>
    <row r="53" spans="2:11">
      <c r="B53" s="2" t="s">
        <v>13254</v>
      </c>
      <c r="C53" s="31" t="s">
        <v>363</v>
      </c>
      <c r="D53" s="31" t="s">
        <v>7703</v>
      </c>
      <c r="E53" s="2" t="s">
        <v>7719</v>
      </c>
      <c r="F53" s="2" t="s">
        <v>13201</v>
      </c>
      <c r="G53" s="2" t="s">
        <v>13202</v>
      </c>
      <c r="H53">
        <v>91903360</v>
      </c>
      <c r="I53" t="s">
        <v>13244</v>
      </c>
      <c r="J53" s="251" t="s">
        <v>539</v>
      </c>
      <c r="K53" s="3"/>
    </row>
    <row r="54" spans="2:11">
      <c r="B54" s="2" t="s">
        <v>13255</v>
      </c>
      <c r="C54" s="31" t="s">
        <v>363</v>
      </c>
      <c r="D54" s="31" t="s">
        <v>7703</v>
      </c>
      <c r="E54" s="2" t="s">
        <v>7723</v>
      </c>
      <c r="F54" s="2" t="s">
        <v>13201</v>
      </c>
      <c r="G54" s="2" t="s">
        <v>13202</v>
      </c>
      <c r="H54">
        <v>91903360</v>
      </c>
      <c r="I54" t="s">
        <v>13244</v>
      </c>
      <c r="J54" s="251" t="s">
        <v>539</v>
      </c>
      <c r="K54" s="3"/>
    </row>
    <row r="55" spans="2:11">
      <c r="B55" s="2" t="s">
        <v>13256</v>
      </c>
      <c r="C55" s="31" t="s">
        <v>363</v>
      </c>
      <c r="D55" s="31" t="s">
        <v>7703</v>
      </c>
      <c r="E55" s="2" t="s">
        <v>7725</v>
      </c>
      <c r="F55" s="2" t="s">
        <v>13201</v>
      </c>
      <c r="G55" s="2" t="s">
        <v>13202</v>
      </c>
      <c r="H55">
        <v>91903360</v>
      </c>
      <c r="I55" t="s">
        <v>13244</v>
      </c>
      <c r="J55" s="251" t="s">
        <v>539</v>
      </c>
      <c r="K55" s="3"/>
    </row>
    <row r="56" spans="2:11">
      <c r="B56" s="2" t="s">
        <v>13257</v>
      </c>
      <c r="C56" s="31" t="s">
        <v>363</v>
      </c>
      <c r="D56" s="31" t="s">
        <v>7703</v>
      </c>
      <c r="E56" s="2" t="s">
        <v>7729</v>
      </c>
      <c r="F56" s="2" t="s">
        <v>13201</v>
      </c>
      <c r="G56" s="2" t="s">
        <v>13202</v>
      </c>
      <c r="H56">
        <v>91903360</v>
      </c>
      <c r="I56" t="s">
        <v>13244</v>
      </c>
      <c r="J56" s="251" t="s">
        <v>539</v>
      </c>
      <c r="K56" s="3"/>
    </row>
    <row r="57" spans="2:11">
      <c r="B57" s="2" t="s">
        <v>13258</v>
      </c>
      <c r="C57" s="31" t="s">
        <v>363</v>
      </c>
      <c r="D57" s="31" t="s">
        <v>7703</v>
      </c>
      <c r="E57" s="2" t="s">
        <v>7900</v>
      </c>
      <c r="F57" s="2" t="s">
        <v>13201</v>
      </c>
      <c r="G57" s="2" t="s">
        <v>13202</v>
      </c>
      <c r="H57">
        <v>91903360</v>
      </c>
      <c r="I57" t="s">
        <v>13244</v>
      </c>
      <c r="J57" s="251" t="s">
        <v>539</v>
      </c>
      <c r="K57" s="3"/>
    </row>
    <row r="58" spans="2:11">
      <c r="B58" s="2" t="s">
        <v>13259</v>
      </c>
      <c r="C58" s="31" t="s">
        <v>363</v>
      </c>
      <c r="D58" s="31" t="s">
        <v>7703</v>
      </c>
      <c r="E58" s="2" t="s">
        <v>7903</v>
      </c>
      <c r="F58" s="2" t="s">
        <v>13201</v>
      </c>
      <c r="G58" s="2" t="s">
        <v>13202</v>
      </c>
      <c r="H58">
        <v>91903360</v>
      </c>
      <c r="I58" t="s">
        <v>13244</v>
      </c>
      <c r="J58" s="251" t="s">
        <v>539</v>
      </c>
      <c r="K58" s="3"/>
    </row>
    <row r="59" spans="2:11">
      <c r="B59" s="2" t="s">
        <v>13260</v>
      </c>
      <c r="C59" s="31" t="s">
        <v>363</v>
      </c>
      <c r="D59" s="31" t="s">
        <v>7703</v>
      </c>
      <c r="E59" s="2" t="s">
        <v>7731</v>
      </c>
      <c r="F59" s="2" t="s">
        <v>13201</v>
      </c>
      <c r="G59" s="2" t="s">
        <v>13202</v>
      </c>
      <c r="H59">
        <v>91903360</v>
      </c>
      <c r="I59" t="s">
        <v>13244</v>
      </c>
      <c r="J59" s="251" t="s">
        <v>539</v>
      </c>
      <c r="K59" s="3"/>
    </row>
    <row r="60" spans="2:11">
      <c r="B60" s="2" t="s">
        <v>13261</v>
      </c>
      <c r="C60" s="31" t="s">
        <v>363</v>
      </c>
      <c r="D60" s="31" t="s">
        <v>7703</v>
      </c>
      <c r="E60" s="2" t="s">
        <v>7735</v>
      </c>
      <c r="F60" s="2" t="s">
        <v>13201</v>
      </c>
      <c r="G60" s="2" t="s">
        <v>13202</v>
      </c>
      <c r="H60">
        <v>91903360</v>
      </c>
      <c r="I60" t="s">
        <v>13244</v>
      </c>
      <c r="J60" s="251" t="s">
        <v>539</v>
      </c>
      <c r="K60" s="3"/>
    </row>
    <row r="61" spans="2:11">
      <c r="B61" s="2" t="s">
        <v>13262</v>
      </c>
      <c r="C61" s="31" t="s">
        <v>363</v>
      </c>
      <c r="D61" s="31" t="s">
        <v>7703</v>
      </c>
      <c r="E61" s="2" t="s">
        <v>8187</v>
      </c>
      <c r="F61" s="2" t="s">
        <v>13201</v>
      </c>
      <c r="G61" s="2" t="s">
        <v>13202</v>
      </c>
      <c r="H61">
        <v>91903363</v>
      </c>
      <c r="I61" t="s">
        <v>13251</v>
      </c>
      <c r="J61" s="251" t="s">
        <v>539</v>
      </c>
      <c r="K61" s="3"/>
    </row>
    <row r="62" spans="2:11">
      <c r="B62" s="2" t="s">
        <v>13263</v>
      </c>
      <c r="C62" s="31" t="s">
        <v>363</v>
      </c>
      <c r="D62" s="31" t="s">
        <v>7703</v>
      </c>
      <c r="E62" s="2" t="s">
        <v>8191</v>
      </c>
      <c r="F62" s="2" t="s">
        <v>13201</v>
      </c>
      <c r="G62" s="2" t="s">
        <v>13202</v>
      </c>
      <c r="H62">
        <v>91903363</v>
      </c>
      <c r="I62" t="s">
        <v>13251</v>
      </c>
      <c r="J62" s="251" t="s">
        <v>539</v>
      </c>
      <c r="K62" s="3"/>
    </row>
    <row r="63" spans="2:11">
      <c r="B63" s="2" t="s">
        <v>13264</v>
      </c>
      <c r="C63" s="31" t="s">
        <v>363</v>
      </c>
      <c r="D63" s="31" t="s">
        <v>7703</v>
      </c>
      <c r="E63" s="2" t="s">
        <v>7756</v>
      </c>
      <c r="F63" s="2" t="s">
        <v>13201</v>
      </c>
      <c r="G63" s="2" t="s">
        <v>13202</v>
      </c>
      <c r="H63">
        <v>91903363</v>
      </c>
      <c r="I63" t="s">
        <v>13251</v>
      </c>
      <c r="J63" s="251" t="s">
        <v>539</v>
      </c>
      <c r="K63" s="3"/>
    </row>
    <row r="64" spans="2:11">
      <c r="B64" s="2" t="s">
        <v>13265</v>
      </c>
      <c r="C64" s="31" t="s">
        <v>363</v>
      </c>
      <c r="D64" s="31" t="s">
        <v>7703</v>
      </c>
      <c r="E64" s="2" t="s">
        <v>7760</v>
      </c>
      <c r="F64" s="2" t="s">
        <v>13201</v>
      </c>
      <c r="G64" s="2" t="s">
        <v>13202</v>
      </c>
      <c r="H64">
        <v>91903363</v>
      </c>
      <c r="I64" t="s">
        <v>13251</v>
      </c>
      <c r="J64" s="251" t="s">
        <v>539</v>
      </c>
      <c r="K64" s="3"/>
    </row>
    <row r="65" spans="2:11">
      <c r="B65" s="2" t="s">
        <v>13266</v>
      </c>
      <c r="C65" s="31" t="s">
        <v>363</v>
      </c>
      <c r="D65" s="31" t="s">
        <v>7888</v>
      </c>
      <c r="E65" s="2" t="s">
        <v>13214</v>
      </c>
      <c r="F65" s="2" t="s">
        <v>13201</v>
      </c>
      <c r="G65" s="2" t="s">
        <v>13202</v>
      </c>
      <c r="H65" s="2" t="s">
        <v>544</v>
      </c>
      <c r="I65" t="s">
        <v>13215</v>
      </c>
      <c r="J65" s="251" t="s">
        <v>552</v>
      </c>
      <c r="K65" s="3"/>
    </row>
    <row r="66" spans="2:11">
      <c r="B66" s="2" t="s">
        <v>13267</v>
      </c>
      <c r="C66" s="31" t="s">
        <v>368</v>
      </c>
      <c r="D66" s="31" t="s">
        <v>7703</v>
      </c>
      <c r="E66" s="2" t="s">
        <v>7719</v>
      </c>
      <c r="F66" s="2" t="s">
        <v>13201</v>
      </c>
      <c r="G66" s="2" t="s">
        <v>13202</v>
      </c>
      <c r="H66">
        <v>91903360</v>
      </c>
      <c r="I66" t="s">
        <v>13244</v>
      </c>
      <c r="J66" s="251" t="s">
        <v>539</v>
      </c>
      <c r="K66" s="3"/>
    </row>
    <row r="67" spans="2:11">
      <c r="B67" s="2" t="s">
        <v>13268</v>
      </c>
      <c r="C67" s="31" t="s">
        <v>368</v>
      </c>
      <c r="D67" s="31" t="s">
        <v>7703</v>
      </c>
      <c r="E67" s="2" t="s">
        <v>7723</v>
      </c>
      <c r="F67" s="2" t="s">
        <v>13201</v>
      </c>
      <c r="G67" s="2" t="s">
        <v>13202</v>
      </c>
      <c r="H67">
        <v>91903360</v>
      </c>
      <c r="I67" t="s">
        <v>13244</v>
      </c>
      <c r="J67" s="251" t="s">
        <v>539</v>
      </c>
      <c r="K67" s="3"/>
    </row>
    <row r="68" spans="2:11">
      <c r="B68" s="2" t="s">
        <v>13269</v>
      </c>
      <c r="C68" s="31" t="s">
        <v>368</v>
      </c>
      <c r="D68" s="31" t="s">
        <v>7703</v>
      </c>
      <c r="E68" s="2" t="s">
        <v>7725</v>
      </c>
      <c r="F68" s="2" t="s">
        <v>13201</v>
      </c>
      <c r="G68" s="2" t="s">
        <v>13202</v>
      </c>
      <c r="H68">
        <v>91903360</v>
      </c>
      <c r="I68" t="s">
        <v>13244</v>
      </c>
      <c r="J68" s="251" t="s">
        <v>539</v>
      </c>
      <c r="K68" s="3"/>
    </row>
    <row r="69" spans="2:11">
      <c r="B69" s="2" t="s">
        <v>13270</v>
      </c>
      <c r="C69" s="31" t="s">
        <v>368</v>
      </c>
      <c r="D69" s="31" t="s">
        <v>7703</v>
      </c>
      <c r="E69" s="2" t="s">
        <v>7729</v>
      </c>
      <c r="F69" s="2" t="s">
        <v>13201</v>
      </c>
      <c r="G69" s="2" t="s">
        <v>13202</v>
      </c>
      <c r="H69">
        <v>91903360</v>
      </c>
      <c r="I69" t="s">
        <v>13244</v>
      </c>
      <c r="J69" s="251" t="s">
        <v>539</v>
      </c>
      <c r="K69" s="3"/>
    </row>
    <row r="70" spans="2:11">
      <c r="B70" s="2" t="s">
        <v>13271</v>
      </c>
      <c r="C70" s="31" t="s">
        <v>368</v>
      </c>
      <c r="D70" s="31" t="s">
        <v>7703</v>
      </c>
      <c r="E70" s="2" t="s">
        <v>7900</v>
      </c>
      <c r="F70" s="2" t="s">
        <v>13201</v>
      </c>
      <c r="G70" s="2" t="s">
        <v>13202</v>
      </c>
      <c r="H70">
        <v>91903360</v>
      </c>
      <c r="I70" t="s">
        <v>13244</v>
      </c>
      <c r="J70" s="251" t="s">
        <v>539</v>
      </c>
      <c r="K70" s="3"/>
    </row>
    <row r="71" spans="2:11">
      <c r="B71" s="2" t="s">
        <v>13272</v>
      </c>
      <c r="C71" s="31" t="s">
        <v>368</v>
      </c>
      <c r="D71" s="31" t="s">
        <v>7703</v>
      </c>
      <c r="E71" s="2" t="s">
        <v>7903</v>
      </c>
      <c r="F71" s="2" t="s">
        <v>13201</v>
      </c>
      <c r="G71" s="2" t="s">
        <v>13202</v>
      </c>
      <c r="H71">
        <v>91903360</v>
      </c>
      <c r="I71" t="s">
        <v>13244</v>
      </c>
      <c r="J71" s="251" t="s">
        <v>539</v>
      </c>
      <c r="K71" s="3"/>
    </row>
    <row r="72" spans="2:11">
      <c r="B72" s="2" t="s">
        <v>13273</v>
      </c>
      <c r="C72" s="31" t="s">
        <v>368</v>
      </c>
      <c r="D72" s="31" t="s">
        <v>7703</v>
      </c>
      <c r="E72" s="2" t="s">
        <v>7731</v>
      </c>
      <c r="F72" s="2" t="s">
        <v>13201</v>
      </c>
      <c r="G72" s="2" t="s">
        <v>13202</v>
      </c>
      <c r="H72">
        <v>91903360</v>
      </c>
      <c r="I72" t="s">
        <v>13244</v>
      </c>
      <c r="J72" s="251" t="s">
        <v>539</v>
      </c>
      <c r="K72" s="3"/>
    </row>
    <row r="73" spans="2:11">
      <c r="B73" s="2" t="s">
        <v>13274</v>
      </c>
      <c r="C73" s="31" t="s">
        <v>368</v>
      </c>
      <c r="D73" s="31" t="s">
        <v>7703</v>
      </c>
      <c r="E73" s="2" t="s">
        <v>7735</v>
      </c>
      <c r="F73" s="2" t="s">
        <v>13201</v>
      </c>
      <c r="G73" s="2" t="s">
        <v>13202</v>
      </c>
      <c r="H73">
        <v>91903360</v>
      </c>
      <c r="I73" t="s">
        <v>13244</v>
      </c>
      <c r="J73" s="251" t="s">
        <v>539</v>
      </c>
      <c r="K73" s="3"/>
    </row>
    <row r="74" spans="2:11">
      <c r="B74" s="2" t="s">
        <v>13275</v>
      </c>
      <c r="C74" s="31" t="s">
        <v>368</v>
      </c>
      <c r="D74" s="31" t="s">
        <v>7703</v>
      </c>
      <c r="E74" s="2" t="s">
        <v>8187</v>
      </c>
      <c r="F74" s="2" t="s">
        <v>13201</v>
      </c>
      <c r="G74" s="2" t="s">
        <v>13202</v>
      </c>
      <c r="H74">
        <v>91903363</v>
      </c>
      <c r="I74" t="s">
        <v>13251</v>
      </c>
      <c r="J74" s="251" t="s">
        <v>539</v>
      </c>
      <c r="K74" s="3"/>
    </row>
    <row r="75" spans="2:11">
      <c r="B75" s="2" t="s">
        <v>13276</v>
      </c>
      <c r="C75" s="31" t="s">
        <v>368</v>
      </c>
      <c r="D75" s="31" t="s">
        <v>7703</v>
      </c>
      <c r="E75" s="2" t="s">
        <v>8191</v>
      </c>
      <c r="F75" s="2" t="s">
        <v>13201</v>
      </c>
      <c r="G75" s="2" t="s">
        <v>13202</v>
      </c>
      <c r="H75">
        <v>91903363</v>
      </c>
      <c r="I75" t="s">
        <v>13251</v>
      </c>
      <c r="J75" s="251" t="s">
        <v>539</v>
      </c>
      <c r="K75" s="3"/>
    </row>
    <row r="76" spans="2:11">
      <c r="B76" s="2" t="s">
        <v>13277</v>
      </c>
      <c r="C76" s="31" t="s">
        <v>368</v>
      </c>
      <c r="D76" s="31" t="s">
        <v>7703</v>
      </c>
      <c r="E76" s="2" t="s">
        <v>7756</v>
      </c>
      <c r="F76" s="2" t="s">
        <v>13201</v>
      </c>
      <c r="G76" s="2" t="s">
        <v>13202</v>
      </c>
      <c r="H76">
        <v>91903363</v>
      </c>
      <c r="I76" t="s">
        <v>13251</v>
      </c>
      <c r="J76" s="251" t="s">
        <v>539</v>
      </c>
      <c r="K76" s="3"/>
    </row>
    <row r="77" spans="2:11">
      <c r="B77" s="2" t="s">
        <v>13278</v>
      </c>
      <c r="C77" s="31" t="s">
        <v>368</v>
      </c>
      <c r="D77" s="31" t="s">
        <v>7703</v>
      </c>
      <c r="E77" s="2" t="s">
        <v>7760</v>
      </c>
      <c r="F77" s="2" t="s">
        <v>13201</v>
      </c>
      <c r="G77" s="2" t="s">
        <v>13202</v>
      </c>
      <c r="H77">
        <v>91903363</v>
      </c>
      <c r="I77" t="s">
        <v>13251</v>
      </c>
      <c r="J77" s="251" t="s">
        <v>539</v>
      </c>
      <c r="K77" s="3"/>
    </row>
    <row r="78" spans="2:11">
      <c r="B78" s="2" t="s">
        <v>13279</v>
      </c>
      <c r="C78" s="31" t="s">
        <v>368</v>
      </c>
      <c r="D78" s="31" t="s">
        <v>7888</v>
      </c>
      <c r="E78" s="2" t="s">
        <v>13214</v>
      </c>
      <c r="F78" s="2" t="s">
        <v>13201</v>
      </c>
      <c r="G78" s="2" t="s">
        <v>13202</v>
      </c>
      <c r="H78" s="2" t="s">
        <v>544</v>
      </c>
      <c r="I78" t="s">
        <v>13215</v>
      </c>
      <c r="J78" s="251" t="s">
        <v>552</v>
      </c>
      <c r="K78" s="3"/>
    </row>
    <row r="79" spans="2:11">
      <c r="B79" s="2" t="s">
        <v>13280</v>
      </c>
      <c r="C79" s="31" t="s">
        <v>373</v>
      </c>
      <c r="D79" s="31" t="s">
        <v>7703</v>
      </c>
      <c r="E79" s="2" t="s">
        <v>7719</v>
      </c>
      <c r="F79" s="2" t="s">
        <v>13201</v>
      </c>
      <c r="G79" s="2" t="s">
        <v>13202</v>
      </c>
      <c r="H79">
        <v>91903360</v>
      </c>
      <c r="I79" t="s">
        <v>13244</v>
      </c>
      <c r="J79" s="251" t="s">
        <v>539</v>
      </c>
      <c r="K79" s="3"/>
    </row>
    <row r="80" spans="2:11">
      <c r="B80" s="2" t="s">
        <v>13281</v>
      </c>
      <c r="C80" s="31" t="s">
        <v>373</v>
      </c>
      <c r="D80" s="31" t="s">
        <v>7703</v>
      </c>
      <c r="E80" s="2" t="s">
        <v>7723</v>
      </c>
      <c r="F80" s="2" t="s">
        <v>13201</v>
      </c>
      <c r="G80" s="2" t="s">
        <v>13202</v>
      </c>
      <c r="H80">
        <v>91903360</v>
      </c>
      <c r="I80" t="s">
        <v>13244</v>
      </c>
      <c r="J80" s="251" t="s">
        <v>539</v>
      </c>
      <c r="K80" s="3"/>
    </row>
    <row r="81" spans="2:11">
      <c r="B81" s="2" t="s">
        <v>13282</v>
      </c>
      <c r="C81" s="31" t="s">
        <v>373</v>
      </c>
      <c r="D81" s="31" t="s">
        <v>7703</v>
      </c>
      <c r="E81" s="2" t="s">
        <v>7725</v>
      </c>
      <c r="F81" s="2" t="s">
        <v>13201</v>
      </c>
      <c r="G81" s="2" t="s">
        <v>13202</v>
      </c>
      <c r="H81">
        <v>91903360</v>
      </c>
      <c r="I81" t="s">
        <v>13244</v>
      </c>
      <c r="J81" s="251" t="s">
        <v>539</v>
      </c>
      <c r="K81" s="3"/>
    </row>
    <row r="82" spans="2:11">
      <c r="B82" s="2" t="s">
        <v>13283</v>
      </c>
      <c r="C82" s="31" t="s">
        <v>373</v>
      </c>
      <c r="D82" s="31" t="s">
        <v>7703</v>
      </c>
      <c r="E82" s="2" t="s">
        <v>7729</v>
      </c>
      <c r="F82" s="2" t="s">
        <v>13201</v>
      </c>
      <c r="G82" s="2" t="s">
        <v>13202</v>
      </c>
      <c r="H82">
        <v>91903360</v>
      </c>
      <c r="I82" t="s">
        <v>13244</v>
      </c>
      <c r="J82" s="251" t="s">
        <v>539</v>
      </c>
      <c r="K82" s="3"/>
    </row>
    <row r="83" spans="2:11">
      <c r="B83" s="2" t="s">
        <v>13284</v>
      </c>
      <c r="C83" s="31" t="s">
        <v>373</v>
      </c>
      <c r="D83" s="31" t="s">
        <v>7703</v>
      </c>
      <c r="E83" s="2" t="s">
        <v>7900</v>
      </c>
      <c r="F83" s="2" t="s">
        <v>13201</v>
      </c>
      <c r="G83" s="2" t="s">
        <v>13202</v>
      </c>
      <c r="H83">
        <v>91903360</v>
      </c>
      <c r="I83" t="s">
        <v>13244</v>
      </c>
      <c r="J83" s="251" t="s">
        <v>539</v>
      </c>
      <c r="K83" s="3"/>
    </row>
    <row r="84" spans="2:11">
      <c r="B84" s="2" t="s">
        <v>13285</v>
      </c>
      <c r="C84" s="31" t="s">
        <v>373</v>
      </c>
      <c r="D84" s="31" t="s">
        <v>7703</v>
      </c>
      <c r="E84" s="2" t="s">
        <v>7903</v>
      </c>
      <c r="F84" s="2" t="s">
        <v>13201</v>
      </c>
      <c r="G84" s="2" t="s">
        <v>13202</v>
      </c>
      <c r="H84">
        <v>91903360</v>
      </c>
      <c r="I84" t="s">
        <v>13244</v>
      </c>
      <c r="J84" s="251" t="s">
        <v>539</v>
      </c>
      <c r="K84" s="3"/>
    </row>
    <row r="85" spans="2:11">
      <c r="B85" s="2" t="s">
        <v>13286</v>
      </c>
      <c r="C85" s="31" t="s">
        <v>373</v>
      </c>
      <c r="D85" s="31" t="s">
        <v>7703</v>
      </c>
      <c r="E85" s="2" t="s">
        <v>7731</v>
      </c>
      <c r="F85" s="2" t="s">
        <v>13201</v>
      </c>
      <c r="G85" s="2" t="s">
        <v>13202</v>
      </c>
      <c r="H85">
        <v>91903360</v>
      </c>
      <c r="I85" t="s">
        <v>13244</v>
      </c>
      <c r="J85" s="251" t="s">
        <v>539</v>
      </c>
      <c r="K85" s="3"/>
    </row>
    <row r="86" spans="2:11">
      <c r="B86" s="2" t="s">
        <v>13287</v>
      </c>
      <c r="C86" s="31" t="s">
        <v>373</v>
      </c>
      <c r="D86" s="31" t="s">
        <v>7703</v>
      </c>
      <c r="E86" s="2" t="s">
        <v>7735</v>
      </c>
      <c r="F86" s="2" t="s">
        <v>13201</v>
      </c>
      <c r="G86" s="2" t="s">
        <v>13202</v>
      </c>
      <c r="H86">
        <v>91903360</v>
      </c>
      <c r="I86" t="s">
        <v>13244</v>
      </c>
      <c r="J86" s="251" t="s">
        <v>539</v>
      </c>
      <c r="K86" s="3"/>
    </row>
    <row r="87" spans="2:11">
      <c r="B87" s="2" t="s">
        <v>13288</v>
      </c>
      <c r="C87" s="31" t="s">
        <v>373</v>
      </c>
      <c r="D87" s="31" t="s">
        <v>7703</v>
      </c>
      <c r="E87" s="2" t="s">
        <v>8187</v>
      </c>
      <c r="F87" s="2" t="s">
        <v>13201</v>
      </c>
      <c r="G87" s="2" t="s">
        <v>13202</v>
      </c>
      <c r="H87">
        <v>91903363</v>
      </c>
      <c r="I87" t="s">
        <v>13251</v>
      </c>
      <c r="J87" s="251" t="s">
        <v>539</v>
      </c>
      <c r="K87" s="3"/>
    </row>
    <row r="88" spans="2:11">
      <c r="B88" s="2" t="s">
        <v>13289</v>
      </c>
      <c r="C88" s="31" t="s">
        <v>373</v>
      </c>
      <c r="D88" s="31" t="s">
        <v>7703</v>
      </c>
      <c r="E88" s="2" t="s">
        <v>8191</v>
      </c>
      <c r="F88" s="2" t="s">
        <v>13201</v>
      </c>
      <c r="G88" s="2" t="s">
        <v>13202</v>
      </c>
      <c r="H88">
        <v>91903363</v>
      </c>
      <c r="I88" t="s">
        <v>13251</v>
      </c>
      <c r="J88" s="251" t="s">
        <v>539</v>
      </c>
      <c r="K88" s="3"/>
    </row>
    <row r="89" spans="2:11">
      <c r="B89" s="2" t="s">
        <v>13290</v>
      </c>
      <c r="C89" s="31" t="s">
        <v>373</v>
      </c>
      <c r="D89" s="31" t="s">
        <v>7703</v>
      </c>
      <c r="E89" s="2" t="s">
        <v>7756</v>
      </c>
      <c r="F89" s="2" t="s">
        <v>13201</v>
      </c>
      <c r="G89" s="2" t="s">
        <v>13202</v>
      </c>
      <c r="H89">
        <v>91903363</v>
      </c>
      <c r="I89" t="s">
        <v>13251</v>
      </c>
      <c r="J89" s="251" t="s">
        <v>539</v>
      </c>
      <c r="K89" s="3"/>
    </row>
    <row r="90" spans="2:11">
      <c r="B90" s="2" t="s">
        <v>13291</v>
      </c>
      <c r="C90" s="31" t="s">
        <v>373</v>
      </c>
      <c r="D90" s="31" t="s">
        <v>7703</v>
      </c>
      <c r="E90" s="2" t="s">
        <v>7760</v>
      </c>
      <c r="F90" s="2" t="s">
        <v>13201</v>
      </c>
      <c r="G90" s="2" t="s">
        <v>13202</v>
      </c>
      <c r="H90">
        <v>91903363</v>
      </c>
      <c r="I90" t="s">
        <v>13251</v>
      </c>
      <c r="J90" s="251" t="s">
        <v>539</v>
      </c>
      <c r="K90" s="3"/>
    </row>
    <row r="91" spans="2:11">
      <c r="B91" s="2" t="s">
        <v>13292</v>
      </c>
      <c r="C91" s="31" t="s">
        <v>373</v>
      </c>
      <c r="D91" s="31" t="s">
        <v>7703</v>
      </c>
      <c r="E91" s="2" t="s">
        <v>8695</v>
      </c>
      <c r="F91" s="2" t="s">
        <v>13201</v>
      </c>
      <c r="G91" s="2" t="s">
        <v>13202</v>
      </c>
      <c r="H91">
        <v>91903363</v>
      </c>
      <c r="I91" t="s">
        <v>13251</v>
      </c>
      <c r="J91" s="251" t="s">
        <v>539</v>
      </c>
      <c r="K91" s="3"/>
    </row>
    <row r="92" spans="2:11">
      <c r="B92" s="2" t="s">
        <v>13293</v>
      </c>
      <c r="C92" s="31" t="s">
        <v>373</v>
      </c>
      <c r="D92" s="31" t="s">
        <v>7703</v>
      </c>
      <c r="E92" s="2" t="s">
        <v>8699</v>
      </c>
      <c r="F92" s="2" t="s">
        <v>13201</v>
      </c>
      <c r="G92" s="2" t="s">
        <v>13202</v>
      </c>
      <c r="H92">
        <v>91903363</v>
      </c>
      <c r="I92" t="s">
        <v>13251</v>
      </c>
      <c r="J92" s="251" t="s">
        <v>539</v>
      </c>
      <c r="K92" s="3"/>
    </row>
    <row r="93" spans="2:11">
      <c r="B93" s="2" t="s">
        <v>13294</v>
      </c>
      <c r="C93" s="31" t="s">
        <v>373</v>
      </c>
      <c r="D93" s="31" t="s">
        <v>7888</v>
      </c>
      <c r="E93" s="2" t="s">
        <v>13214</v>
      </c>
      <c r="F93" s="2" t="s">
        <v>13201</v>
      </c>
      <c r="G93" s="2" t="s">
        <v>13202</v>
      </c>
      <c r="H93" s="2" t="s">
        <v>544</v>
      </c>
      <c r="I93" t="s">
        <v>13215</v>
      </c>
      <c r="J93" s="251" t="s">
        <v>552</v>
      </c>
      <c r="K93" s="3"/>
    </row>
    <row r="94" spans="2:11">
      <c r="B94" s="2" t="s">
        <v>13295</v>
      </c>
      <c r="C94" s="16" t="s">
        <v>378</v>
      </c>
      <c r="D94" s="31" t="s">
        <v>7703</v>
      </c>
      <c r="E94" s="2" t="s">
        <v>7719</v>
      </c>
      <c r="F94" s="2" t="s">
        <v>13201</v>
      </c>
      <c r="G94" s="2" t="s">
        <v>13202</v>
      </c>
      <c r="H94">
        <v>91903210</v>
      </c>
      <c r="I94" t="s">
        <v>13296</v>
      </c>
      <c r="J94" s="251" t="s">
        <v>539</v>
      </c>
      <c r="K94" s="3"/>
    </row>
    <row r="95" spans="2:11">
      <c r="B95" s="2" t="s">
        <v>13297</v>
      </c>
      <c r="C95" s="16" t="s">
        <v>378</v>
      </c>
      <c r="D95" s="31" t="s">
        <v>7703</v>
      </c>
      <c r="E95" s="2" t="s">
        <v>7723</v>
      </c>
      <c r="F95" s="2" t="s">
        <v>13201</v>
      </c>
      <c r="G95" s="2" t="s">
        <v>13202</v>
      </c>
      <c r="H95">
        <v>91903210</v>
      </c>
      <c r="I95" t="s">
        <v>13296</v>
      </c>
      <c r="J95" s="251" t="s">
        <v>539</v>
      </c>
      <c r="K95" s="3"/>
    </row>
    <row r="96" spans="2:11">
      <c r="B96" s="2" t="s">
        <v>13298</v>
      </c>
      <c r="C96" s="16" t="s">
        <v>378</v>
      </c>
      <c r="D96" s="31" t="s">
        <v>7703</v>
      </c>
      <c r="E96" s="2" t="s">
        <v>7725</v>
      </c>
      <c r="F96" s="2" t="s">
        <v>13201</v>
      </c>
      <c r="G96" s="2" t="s">
        <v>13202</v>
      </c>
      <c r="H96">
        <v>91903210</v>
      </c>
      <c r="I96" t="s">
        <v>13296</v>
      </c>
      <c r="J96" s="251" t="s">
        <v>539</v>
      </c>
      <c r="K96" s="3"/>
    </row>
    <row r="97" spans="2:11">
      <c r="B97" s="2" t="s">
        <v>13299</v>
      </c>
      <c r="C97" s="16" t="s">
        <v>378</v>
      </c>
      <c r="D97" s="31" t="s">
        <v>7703</v>
      </c>
      <c r="E97" s="2" t="s">
        <v>7729</v>
      </c>
      <c r="F97" s="2" t="s">
        <v>13201</v>
      </c>
      <c r="G97" s="2" t="s">
        <v>13202</v>
      </c>
      <c r="H97">
        <v>91903210</v>
      </c>
      <c r="I97" t="s">
        <v>13296</v>
      </c>
      <c r="J97" s="251" t="s">
        <v>539</v>
      </c>
      <c r="K97" s="3"/>
    </row>
    <row r="98" spans="2:11">
      <c r="B98" s="2" t="s">
        <v>13300</v>
      </c>
      <c r="C98" s="16" t="s">
        <v>378</v>
      </c>
      <c r="D98" s="31" t="s">
        <v>7703</v>
      </c>
      <c r="E98" s="2" t="s">
        <v>7900</v>
      </c>
      <c r="F98" s="2" t="s">
        <v>13201</v>
      </c>
      <c r="G98" s="2" t="s">
        <v>13202</v>
      </c>
      <c r="H98">
        <v>91903210</v>
      </c>
      <c r="I98" t="s">
        <v>13296</v>
      </c>
      <c r="J98" s="251" t="s">
        <v>539</v>
      </c>
      <c r="K98" s="3"/>
    </row>
    <row r="99" spans="2:11">
      <c r="B99" s="2" t="s">
        <v>13301</v>
      </c>
      <c r="C99" s="16" t="s">
        <v>378</v>
      </c>
      <c r="D99" s="31" t="s">
        <v>7703</v>
      </c>
      <c r="E99" s="2" t="s">
        <v>7903</v>
      </c>
      <c r="F99" s="2" t="s">
        <v>13201</v>
      </c>
      <c r="G99" s="2" t="s">
        <v>13202</v>
      </c>
      <c r="H99">
        <v>91903210</v>
      </c>
      <c r="I99" t="s">
        <v>13296</v>
      </c>
      <c r="J99" s="251" t="s">
        <v>539</v>
      </c>
      <c r="K99" s="3"/>
    </row>
    <row r="100" spans="2:11">
      <c r="B100" s="2" t="s">
        <v>13302</v>
      </c>
      <c r="C100" s="16" t="s">
        <v>378</v>
      </c>
      <c r="D100" s="31" t="s">
        <v>7703</v>
      </c>
      <c r="E100" s="2" t="s">
        <v>8187</v>
      </c>
      <c r="F100" s="2" t="s">
        <v>13201</v>
      </c>
      <c r="G100" s="2" t="s">
        <v>13202</v>
      </c>
      <c r="H100">
        <v>91903490</v>
      </c>
      <c r="I100" t="s">
        <v>13303</v>
      </c>
      <c r="J100" s="251" t="s">
        <v>539</v>
      </c>
      <c r="K100" s="3"/>
    </row>
    <row r="101" spans="2:11">
      <c r="B101" s="2" t="s">
        <v>13304</v>
      </c>
      <c r="C101" s="16" t="s">
        <v>378</v>
      </c>
      <c r="D101" s="31" t="s">
        <v>7703</v>
      </c>
      <c r="E101" s="2" t="s">
        <v>8191</v>
      </c>
      <c r="F101" s="2" t="s">
        <v>13201</v>
      </c>
      <c r="G101" s="2" t="s">
        <v>13202</v>
      </c>
      <c r="H101">
        <v>91903490</v>
      </c>
      <c r="I101" t="s">
        <v>13303</v>
      </c>
      <c r="J101" s="251" t="s">
        <v>539</v>
      </c>
      <c r="K101" s="3"/>
    </row>
    <row r="102" spans="2:11">
      <c r="B102" s="2" t="s">
        <v>13305</v>
      </c>
      <c r="C102" s="16" t="s">
        <v>378</v>
      </c>
      <c r="D102" s="31" t="s">
        <v>7703</v>
      </c>
      <c r="E102" s="2" t="s">
        <v>8695</v>
      </c>
      <c r="F102" s="2" t="s">
        <v>13201</v>
      </c>
      <c r="G102" s="2" t="s">
        <v>13202</v>
      </c>
      <c r="H102">
        <v>91903490</v>
      </c>
      <c r="I102" t="s">
        <v>13303</v>
      </c>
      <c r="J102" s="251" t="s">
        <v>539</v>
      </c>
      <c r="K102" s="3"/>
    </row>
    <row r="103" spans="2:11">
      <c r="B103" s="2" t="s">
        <v>13306</v>
      </c>
      <c r="C103" s="16" t="s">
        <v>378</v>
      </c>
      <c r="D103" s="31" t="s">
        <v>7703</v>
      </c>
      <c r="E103" s="2" t="s">
        <v>8699</v>
      </c>
      <c r="F103" s="2" t="s">
        <v>13201</v>
      </c>
      <c r="G103" s="2" t="s">
        <v>13202</v>
      </c>
      <c r="H103">
        <v>91903490</v>
      </c>
      <c r="I103" t="s">
        <v>13303</v>
      </c>
      <c r="J103" s="251" t="s">
        <v>539</v>
      </c>
      <c r="K103" s="3"/>
    </row>
    <row r="104" spans="2:11">
      <c r="B104" s="2" t="s">
        <v>13307</v>
      </c>
      <c r="C104" s="16" t="s">
        <v>378</v>
      </c>
      <c r="D104" s="31" t="s">
        <v>7888</v>
      </c>
      <c r="E104" s="2" t="s">
        <v>13214</v>
      </c>
      <c r="F104" s="2" t="s">
        <v>13201</v>
      </c>
      <c r="G104" s="2" t="s">
        <v>13202</v>
      </c>
      <c r="H104" s="2" t="s">
        <v>544</v>
      </c>
      <c r="I104" t="s">
        <v>13215</v>
      </c>
      <c r="J104" s="251" t="s">
        <v>552</v>
      </c>
      <c r="K104" s="3"/>
    </row>
    <row r="105" spans="2:11">
      <c r="B105" s="2" t="s">
        <v>13308</v>
      </c>
      <c r="C105" s="16" t="s">
        <v>383</v>
      </c>
      <c r="D105" s="31" t="s">
        <v>7703</v>
      </c>
      <c r="E105" s="2" t="s">
        <v>7725</v>
      </c>
      <c r="F105" s="2" t="s">
        <v>13201</v>
      </c>
      <c r="G105" s="2" t="s">
        <v>13202</v>
      </c>
      <c r="H105">
        <v>91903210</v>
      </c>
      <c r="I105" t="s">
        <v>13296</v>
      </c>
      <c r="J105" s="251" t="s">
        <v>539</v>
      </c>
      <c r="K105" s="3"/>
    </row>
    <row r="106" spans="2:11">
      <c r="B106" s="2" t="s">
        <v>13309</v>
      </c>
      <c r="C106" s="16" t="s">
        <v>383</v>
      </c>
      <c r="D106" s="31" t="s">
        <v>7703</v>
      </c>
      <c r="E106" s="2" t="s">
        <v>7729</v>
      </c>
      <c r="F106" s="2" t="s">
        <v>13201</v>
      </c>
      <c r="G106" s="2" t="s">
        <v>13202</v>
      </c>
      <c r="H106">
        <v>91903210</v>
      </c>
      <c r="I106" t="s">
        <v>13296</v>
      </c>
      <c r="J106" s="251" t="s">
        <v>539</v>
      </c>
      <c r="K106" s="3"/>
    </row>
    <row r="107" spans="2:11">
      <c r="B107" s="2" t="s">
        <v>13310</v>
      </c>
      <c r="C107" s="16" t="s">
        <v>383</v>
      </c>
      <c r="D107" s="31" t="s">
        <v>7703</v>
      </c>
      <c r="E107" s="2" t="s">
        <v>7900</v>
      </c>
      <c r="F107" s="2" t="s">
        <v>13201</v>
      </c>
      <c r="G107" s="2" t="s">
        <v>13202</v>
      </c>
      <c r="H107">
        <v>91903210</v>
      </c>
      <c r="I107" t="s">
        <v>13296</v>
      </c>
      <c r="J107" s="251" t="s">
        <v>539</v>
      </c>
      <c r="K107" s="3"/>
    </row>
    <row r="108" spans="2:11">
      <c r="B108" s="2" t="s">
        <v>13311</v>
      </c>
      <c r="C108" s="16" t="s">
        <v>383</v>
      </c>
      <c r="D108" s="31" t="s">
        <v>7703</v>
      </c>
      <c r="E108" s="2" t="s">
        <v>7903</v>
      </c>
      <c r="F108" s="2" t="s">
        <v>13201</v>
      </c>
      <c r="G108" s="2" t="s">
        <v>13202</v>
      </c>
      <c r="H108">
        <v>91903210</v>
      </c>
      <c r="I108" t="s">
        <v>13296</v>
      </c>
      <c r="J108" s="251" t="s">
        <v>539</v>
      </c>
      <c r="K108" s="3"/>
    </row>
    <row r="109" spans="2:11">
      <c r="B109" s="2" t="s">
        <v>13312</v>
      </c>
      <c r="C109" s="16" t="s">
        <v>383</v>
      </c>
      <c r="D109" s="31" t="s">
        <v>7703</v>
      </c>
      <c r="E109" s="2" t="s">
        <v>8187</v>
      </c>
      <c r="F109" s="2" t="s">
        <v>13201</v>
      </c>
      <c r="G109" s="2" t="s">
        <v>13202</v>
      </c>
      <c r="H109">
        <v>91903490</v>
      </c>
      <c r="I109" t="s">
        <v>13296</v>
      </c>
      <c r="J109" s="251" t="s">
        <v>539</v>
      </c>
      <c r="K109" s="3"/>
    </row>
    <row r="110" spans="2:11">
      <c r="B110" s="2" t="s">
        <v>13313</v>
      </c>
      <c r="C110" s="16" t="s">
        <v>383</v>
      </c>
      <c r="D110" s="31" t="s">
        <v>7703</v>
      </c>
      <c r="E110" s="2" t="s">
        <v>8191</v>
      </c>
      <c r="F110" s="2" t="s">
        <v>13201</v>
      </c>
      <c r="G110" s="2" t="s">
        <v>13202</v>
      </c>
      <c r="H110">
        <v>91903490</v>
      </c>
      <c r="I110" t="s">
        <v>13303</v>
      </c>
      <c r="J110" s="251" t="s">
        <v>539</v>
      </c>
      <c r="K110" s="3"/>
    </row>
    <row r="111" spans="2:11">
      <c r="B111" s="2" t="s">
        <v>13314</v>
      </c>
      <c r="C111" s="16" t="s">
        <v>383</v>
      </c>
      <c r="D111" s="31" t="s">
        <v>7703</v>
      </c>
      <c r="E111" s="2" t="s">
        <v>8695</v>
      </c>
      <c r="F111" s="2" t="s">
        <v>13201</v>
      </c>
      <c r="G111" s="2" t="s">
        <v>13202</v>
      </c>
      <c r="H111">
        <v>91903490</v>
      </c>
      <c r="I111" t="s">
        <v>13303</v>
      </c>
      <c r="J111" s="251" t="s">
        <v>539</v>
      </c>
      <c r="K111" s="3"/>
    </row>
    <row r="112" spans="2:11">
      <c r="B112" s="2" t="s">
        <v>13315</v>
      </c>
      <c r="C112" s="16" t="s">
        <v>383</v>
      </c>
      <c r="D112" s="31" t="s">
        <v>7703</v>
      </c>
      <c r="E112" s="2" t="s">
        <v>8699</v>
      </c>
      <c r="F112" s="2" t="s">
        <v>13201</v>
      </c>
      <c r="G112" s="2" t="s">
        <v>13202</v>
      </c>
      <c r="H112">
        <v>91903490</v>
      </c>
      <c r="I112" t="s">
        <v>13303</v>
      </c>
      <c r="J112" s="251" t="s">
        <v>539</v>
      </c>
      <c r="K112" s="3"/>
    </row>
    <row r="113" spans="2:11">
      <c r="B113" s="2" t="s">
        <v>13316</v>
      </c>
      <c r="C113" s="16" t="s">
        <v>383</v>
      </c>
      <c r="D113" s="31" t="s">
        <v>7703</v>
      </c>
      <c r="E113" s="2" t="s">
        <v>8954</v>
      </c>
      <c r="F113" s="2" t="s">
        <v>13201</v>
      </c>
      <c r="G113" s="2" t="s">
        <v>13202</v>
      </c>
      <c r="H113">
        <v>91903490</v>
      </c>
      <c r="I113" t="s">
        <v>13303</v>
      </c>
      <c r="J113" s="251" t="s">
        <v>539</v>
      </c>
      <c r="K113" s="3"/>
    </row>
    <row r="114" spans="2:11">
      <c r="B114" s="2" t="s">
        <v>13317</v>
      </c>
      <c r="C114" s="16" t="s">
        <v>383</v>
      </c>
      <c r="D114" s="31" t="s">
        <v>7703</v>
      </c>
      <c r="E114" s="2" t="s">
        <v>8958</v>
      </c>
      <c r="F114" s="2" t="s">
        <v>13201</v>
      </c>
      <c r="G114" s="2" t="s">
        <v>13202</v>
      </c>
      <c r="H114">
        <v>91903490</v>
      </c>
      <c r="I114" t="s">
        <v>13303</v>
      </c>
      <c r="J114" s="251" t="s">
        <v>539</v>
      </c>
      <c r="K114" s="3"/>
    </row>
    <row r="115" spans="2:11">
      <c r="B115" s="2" t="s">
        <v>13318</v>
      </c>
      <c r="C115" s="16" t="s">
        <v>383</v>
      </c>
      <c r="D115" s="31" t="s">
        <v>7888</v>
      </c>
      <c r="E115" s="2" t="s">
        <v>13214</v>
      </c>
      <c r="F115" s="2" t="s">
        <v>13201</v>
      </c>
      <c r="G115" s="2" t="s">
        <v>13202</v>
      </c>
      <c r="H115" s="2" t="s">
        <v>544</v>
      </c>
      <c r="I115" t="s">
        <v>13215</v>
      </c>
      <c r="J115" s="251" t="s">
        <v>552</v>
      </c>
      <c r="K115" s="3"/>
    </row>
    <row r="116" spans="2:11">
      <c r="B116" s="2" t="s">
        <v>13319</v>
      </c>
      <c r="C116" s="16" t="s">
        <v>388</v>
      </c>
      <c r="D116" s="31" t="s">
        <v>7703</v>
      </c>
      <c r="E116" s="2" t="s">
        <v>7719</v>
      </c>
      <c r="F116" s="2" t="s">
        <v>13201</v>
      </c>
      <c r="G116" s="2" t="s">
        <v>13202</v>
      </c>
      <c r="H116">
        <v>91903360</v>
      </c>
      <c r="I116" t="s">
        <v>13244</v>
      </c>
      <c r="J116" s="251" t="s">
        <v>539</v>
      </c>
      <c r="K116" s="3"/>
    </row>
    <row r="117" spans="2:11">
      <c r="B117" s="2" t="s">
        <v>13320</v>
      </c>
      <c r="C117" s="16" t="s">
        <v>388</v>
      </c>
      <c r="D117" s="31" t="s">
        <v>7703</v>
      </c>
      <c r="E117" s="2" t="s">
        <v>7723</v>
      </c>
      <c r="F117" s="2" t="s">
        <v>13201</v>
      </c>
      <c r="G117" s="2" t="s">
        <v>13202</v>
      </c>
      <c r="H117">
        <v>91903360</v>
      </c>
      <c r="I117" t="s">
        <v>13244</v>
      </c>
      <c r="J117" s="251" t="s">
        <v>539</v>
      </c>
      <c r="K117" s="3"/>
    </row>
    <row r="118" spans="2:11">
      <c r="B118" s="2" t="s">
        <v>13321</v>
      </c>
      <c r="C118" s="16" t="s">
        <v>388</v>
      </c>
      <c r="D118" s="31" t="s">
        <v>7703</v>
      </c>
      <c r="E118" s="2" t="s">
        <v>7725</v>
      </c>
      <c r="F118" s="2" t="s">
        <v>13201</v>
      </c>
      <c r="G118" s="2" t="s">
        <v>13202</v>
      </c>
      <c r="H118">
        <v>91903360</v>
      </c>
      <c r="I118" t="s">
        <v>13244</v>
      </c>
      <c r="J118" s="251" t="s">
        <v>539</v>
      </c>
      <c r="K118" s="3"/>
    </row>
    <row r="119" spans="2:11">
      <c r="B119" s="2" t="s">
        <v>13322</v>
      </c>
      <c r="C119" s="16" t="s">
        <v>388</v>
      </c>
      <c r="D119" s="31" t="s">
        <v>7703</v>
      </c>
      <c r="E119" s="2" t="s">
        <v>7729</v>
      </c>
      <c r="F119" s="2" t="s">
        <v>13201</v>
      </c>
      <c r="G119" s="2" t="s">
        <v>13202</v>
      </c>
      <c r="H119">
        <v>91903360</v>
      </c>
      <c r="I119" t="s">
        <v>13244</v>
      </c>
      <c r="J119" s="251" t="s">
        <v>539</v>
      </c>
      <c r="K119" s="3"/>
    </row>
    <row r="120" spans="2:11">
      <c r="B120" s="2" t="s">
        <v>13323</v>
      </c>
      <c r="C120" s="16" t="s">
        <v>388</v>
      </c>
      <c r="D120" s="31" t="s">
        <v>7703</v>
      </c>
      <c r="E120" s="2" t="s">
        <v>7900</v>
      </c>
      <c r="F120" s="2" t="s">
        <v>13201</v>
      </c>
      <c r="G120" s="2" t="s">
        <v>13202</v>
      </c>
      <c r="H120">
        <v>91903360</v>
      </c>
      <c r="I120" t="s">
        <v>13244</v>
      </c>
      <c r="J120" s="251" t="s">
        <v>539</v>
      </c>
      <c r="K120" s="3"/>
    </row>
    <row r="121" spans="2:11">
      <c r="B121" s="2" t="s">
        <v>13324</v>
      </c>
      <c r="C121" s="16" t="s">
        <v>388</v>
      </c>
      <c r="D121" s="31" t="s">
        <v>7703</v>
      </c>
      <c r="E121" s="2" t="s">
        <v>7903</v>
      </c>
      <c r="F121" s="2" t="s">
        <v>13201</v>
      </c>
      <c r="G121" s="2" t="s">
        <v>13202</v>
      </c>
      <c r="H121">
        <v>91903360</v>
      </c>
      <c r="I121" t="s">
        <v>13244</v>
      </c>
      <c r="J121" s="251" t="s">
        <v>539</v>
      </c>
      <c r="K121" s="3"/>
    </row>
    <row r="122" spans="2:11">
      <c r="B122" s="2" t="s">
        <v>13325</v>
      </c>
      <c r="C122" s="16" t="s">
        <v>388</v>
      </c>
      <c r="D122" s="31" t="s">
        <v>7703</v>
      </c>
      <c r="E122" s="2" t="s">
        <v>8187</v>
      </c>
      <c r="F122" s="2" t="s">
        <v>13201</v>
      </c>
      <c r="G122" s="2" t="s">
        <v>13202</v>
      </c>
      <c r="H122">
        <v>91903363</v>
      </c>
      <c r="I122" t="s">
        <v>13251</v>
      </c>
      <c r="J122" s="251" t="s">
        <v>539</v>
      </c>
      <c r="K122" s="3"/>
    </row>
    <row r="123" spans="2:11">
      <c r="B123" s="2" t="s">
        <v>13326</v>
      </c>
      <c r="C123" s="16" t="s">
        <v>388</v>
      </c>
      <c r="D123" s="31" t="s">
        <v>7703</v>
      </c>
      <c r="E123" s="2" t="s">
        <v>8191</v>
      </c>
      <c r="F123" s="2" t="s">
        <v>13201</v>
      </c>
      <c r="G123" s="2" t="s">
        <v>13202</v>
      </c>
      <c r="H123">
        <v>91903363</v>
      </c>
      <c r="I123" t="s">
        <v>13251</v>
      </c>
      <c r="J123" s="251" t="s">
        <v>539</v>
      </c>
      <c r="K123" s="3"/>
    </row>
    <row r="124" spans="2:11">
      <c r="B124" s="2" t="s">
        <v>13327</v>
      </c>
      <c r="C124" s="16" t="s">
        <v>388</v>
      </c>
      <c r="D124" s="31" t="s">
        <v>7703</v>
      </c>
      <c r="E124" s="2" t="s">
        <v>8695</v>
      </c>
      <c r="F124" s="2" t="s">
        <v>13201</v>
      </c>
      <c r="G124" s="2" t="s">
        <v>13202</v>
      </c>
      <c r="H124">
        <v>91903363</v>
      </c>
      <c r="I124" t="s">
        <v>13251</v>
      </c>
      <c r="J124" s="251" t="s">
        <v>539</v>
      </c>
      <c r="K124" s="3"/>
    </row>
    <row r="125" spans="2:11">
      <c r="B125" s="2" t="s">
        <v>13328</v>
      </c>
      <c r="C125" s="16" t="s">
        <v>388</v>
      </c>
      <c r="D125" s="31" t="s">
        <v>7703</v>
      </c>
      <c r="E125" s="2" t="s">
        <v>8699</v>
      </c>
      <c r="F125" s="2" t="s">
        <v>13201</v>
      </c>
      <c r="G125" s="2" t="s">
        <v>13202</v>
      </c>
      <c r="H125">
        <v>91903363</v>
      </c>
      <c r="I125" t="s">
        <v>13251</v>
      </c>
      <c r="J125" s="251" t="s">
        <v>539</v>
      </c>
      <c r="K125" s="3"/>
    </row>
    <row r="126" spans="2:11">
      <c r="B126" s="2" t="s">
        <v>13329</v>
      </c>
      <c r="C126" s="16" t="s">
        <v>388</v>
      </c>
      <c r="D126" s="31" t="s">
        <v>7888</v>
      </c>
      <c r="E126" s="2" t="s">
        <v>13214</v>
      </c>
      <c r="F126" s="2" t="s">
        <v>13201</v>
      </c>
      <c r="G126" s="2" t="s">
        <v>13202</v>
      </c>
      <c r="H126" s="2" t="s">
        <v>544</v>
      </c>
      <c r="I126" t="s">
        <v>13215</v>
      </c>
      <c r="J126" s="251" t="s">
        <v>552</v>
      </c>
      <c r="K126" s="3"/>
    </row>
    <row r="127" spans="2:11">
      <c r="B127" s="2" t="s">
        <v>13330</v>
      </c>
      <c r="C127" s="16" t="s">
        <v>393</v>
      </c>
      <c r="D127" s="31" t="s">
        <v>7703</v>
      </c>
      <c r="E127" s="2" t="s">
        <v>7725</v>
      </c>
      <c r="F127" s="2" t="s">
        <v>13201</v>
      </c>
      <c r="G127" s="2" t="s">
        <v>13202</v>
      </c>
      <c r="H127">
        <v>91903210</v>
      </c>
      <c r="I127" t="s">
        <v>13296</v>
      </c>
      <c r="J127" s="251" t="s">
        <v>539</v>
      </c>
      <c r="K127" s="3"/>
    </row>
    <row r="128" spans="2:11">
      <c r="B128" s="2" t="s">
        <v>13331</v>
      </c>
      <c r="C128" s="16" t="s">
        <v>393</v>
      </c>
      <c r="D128" s="31" t="s">
        <v>7703</v>
      </c>
      <c r="E128" s="2" t="s">
        <v>7729</v>
      </c>
      <c r="F128" s="2" t="s">
        <v>13201</v>
      </c>
      <c r="G128" s="2" t="s">
        <v>13202</v>
      </c>
      <c r="H128">
        <v>91903210</v>
      </c>
      <c r="I128" t="s">
        <v>13296</v>
      </c>
      <c r="J128" s="251" t="s">
        <v>539</v>
      </c>
      <c r="K128" s="3"/>
    </row>
    <row r="129" spans="2:11">
      <c r="B129" s="2" t="s">
        <v>13332</v>
      </c>
      <c r="C129" s="16" t="s">
        <v>393</v>
      </c>
      <c r="D129" s="31" t="s">
        <v>7703</v>
      </c>
      <c r="E129" s="2" t="s">
        <v>7900</v>
      </c>
      <c r="F129" s="2" t="s">
        <v>13201</v>
      </c>
      <c r="G129" s="2" t="s">
        <v>13202</v>
      </c>
      <c r="H129">
        <v>91903490</v>
      </c>
      <c r="I129" t="s">
        <v>13303</v>
      </c>
      <c r="J129" s="251" t="s">
        <v>539</v>
      </c>
      <c r="K129" s="3"/>
    </row>
    <row r="130" spans="2:11">
      <c r="B130" s="2" t="s">
        <v>13333</v>
      </c>
      <c r="C130" s="16" t="s">
        <v>393</v>
      </c>
      <c r="D130" s="31" t="s">
        <v>7703</v>
      </c>
      <c r="E130" s="2" t="s">
        <v>7903</v>
      </c>
      <c r="F130" s="2" t="s">
        <v>13201</v>
      </c>
      <c r="G130" s="2" t="s">
        <v>13202</v>
      </c>
      <c r="H130">
        <v>91903490</v>
      </c>
      <c r="I130" t="s">
        <v>13303</v>
      </c>
      <c r="J130" s="251" t="s">
        <v>539</v>
      </c>
      <c r="K130" s="3"/>
    </row>
    <row r="131" spans="2:11">
      <c r="B131" s="2" t="s">
        <v>13334</v>
      </c>
      <c r="C131" s="16" t="s">
        <v>393</v>
      </c>
      <c r="D131" s="31" t="s">
        <v>7703</v>
      </c>
      <c r="E131" s="2" t="s">
        <v>8187</v>
      </c>
      <c r="F131" s="2" t="s">
        <v>13201</v>
      </c>
      <c r="G131" s="2" t="s">
        <v>13202</v>
      </c>
      <c r="H131">
        <v>91903490</v>
      </c>
      <c r="I131" t="s">
        <v>13303</v>
      </c>
      <c r="J131" s="251" t="s">
        <v>539</v>
      </c>
      <c r="K131" s="3"/>
    </row>
    <row r="132" spans="2:11">
      <c r="B132" s="2" t="s">
        <v>13335</v>
      </c>
      <c r="C132" s="16" t="s">
        <v>393</v>
      </c>
      <c r="D132" s="31" t="s">
        <v>7703</v>
      </c>
      <c r="E132" s="2" t="s">
        <v>8191</v>
      </c>
      <c r="F132" s="2" t="s">
        <v>13201</v>
      </c>
      <c r="G132" s="2" t="s">
        <v>13202</v>
      </c>
      <c r="H132">
        <v>91903490</v>
      </c>
      <c r="I132" t="s">
        <v>13303</v>
      </c>
      <c r="J132" s="251" t="s">
        <v>539</v>
      </c>
      <c r="K132" s="3"/>
    </row>
    <row r="133" spans="2:11">
      <c r="B133" s="2" t="s">
        <v>13336</v>
      </c>
      <c r="C133" s="16" t="s">
        <v>393</v>
      </c>
      <c r="D133" s="31" t="s">
        <v>7703</v>
      </c>
      <c r="E133" s="2" t="s">
        <v>8695</v>
      </c>
      <c r="F133" s="2" t="s">
        <v>13201</v>
      </c>
      <c r="G133" s="2" t="s">
        <v>13202</v>
      </c>
      <c r="H133">
        <v>91903490</v>
      </c>
      <c r="I133" t="s">
        <v>13303</v>
      </c>
      <c r="J133" s="251" t="s">
        <v>539</v>
      </c>
      <c r="K133" s="3"/>
    </row>
    <row r="134" spans="2:11">
      <c r="B134" s="2" t="s">
        <v>13337</v>
      </c>
      <c r="C134" s="16" t="s">
        <v>393</v>
      </c>
      <c r="D134" s="31" t="s">
        <v>7703</v>
      </c>
      <c r="E134" s="2" t="s">
        <v>8699</v>
      </c>
      <c r="F134" s="2" t="s">
        <v>13201</v>
      </c>
      <c r="G134" s="2" t="s">
        <v>13202</v>
      </c>
      <c r="H134">
        <v>91903490</v>
      </c>
      <c r="I134" t="s">
        <v>13303</v>
      </c>
      <c r="J134" s="251" t="s">
        <v>539</v>
      </c>
      <c r="K134" s="3"/>
    </row>
    <row r="135" spans="2:11">
      <c r="B135" s="2" t="s">
        <v>13338</v>
      </c>
      <c r="C135" s="16" t="s">
        <v>393</v>
      </c>
      <c r="D135" s="31" t="s">
        <v>7703</v>
      </c>
      <c r="E135" s="2" t="s">
        <v>8954</v>
      </c>
      <c r="F135" s="2" t="s">
        <v>13201</v>
      </c>
      <c r="G135" s="2" t="s">
        <v>13202</v>
      </c>
      <c r="H135">
        <v>91903490</v>
      </c>
      <c r="I135" t="s">
        <v>13303</v>
      </c>
      <c r="J135" s="251" t="s">
        <v>539</v>
      </c>
      <c r="K135" s="3"/>
    </row>
    <row r="136" spans="2:11">
      <c r="B136" s="2" t="s">
        <v>13339</v>
      </c>
      <c r="C136" s="16" t="s">
        <v>393</v>
      </c>
      <c r="D136" s="31" t="s">
        <v>7703</v>
      </c>
      <c r="E136" s="2" t="s">
        <v>8958</v>
      </c>
      <c r="F136" s="2" t="s">
        <v>13201</v>
      </c>
      <c r="G136" s="2" t="s">
        <v>13202</v>
      </c>
      <c r="H136">
        <v>91903490</v>
      </c>
      <c r="I136" t="s">
        <v>13303</v>
      </c>
      <c r="J136" s="251" t="s">
        <v>539</v>
      </c>
      <c r="K136" s="3"/>
    </row>
    <row r="137" spans="2:11">
      <c r="B137" s="2" t="s">
        <v>13340</v>
      </c>
      <c r="C137" s="16" t="s">
        <v>393</v>
      </c>
      <c r="D137" s="31" t="s">
        <v>7888</v>
      </c>
      <c r="E137" s="2" t="s">
        <v>13214</v>
      </c>
      <c r="F137" s="2" t="s">
        <v>13201</v>
      </c>
      <c r="G137" s="2" t="s">
        <v>13202</v>
      </c>
      <c r="H137" s="2" t="s">
        <v>544</v>
      </c>
      <c r="I137" t="s">
        <v>13215</v>
      </c>
      <c r="J137" s="251" t="s">
        <v>552</v>
      </c>
      <c r="K137" s="3"/>
    </row>
    <row r="138" spans="2:11">
      <c r="B138" s="2" t="s">
        <v>13341</v>
      </c>
      <c r="C138" s="16" t="s">
        <v>398</v>
      </c>
      <c r="D138" s="31" t="s">
        <v>7703</v>
      </c>
      <c r="E138" s="2" t="s">
        <v>7725</v>
      </c>
      <c r="F138" s="2" t="s">
        <v>13201</v>
      </c>
      <c r="G138" s="2" t="s">
        <v>13202</v>
      </c>
      <c r="H138">
        <v>91903368</v>
      </c>
      <c r="I138" t="s">
        <v>13303</v>
      </c>
      <c r="J138" s="251" t="s">
        <v>539</v>
      </c>
      <c r="K138" s="3"/>
    </row>
    <row r="139" spans="2:11">
      <c r="B139" s="2" t="s">
        <v>13342</v>
      </c>
      <c r="C139" s="16" t="s">
        <v>398</v>
      </c>
      <c r="D139" s="31" t="s">
        <v>7703</v>
      </c>
      <c r="E139" s="2" t="s">
        <v>7729</v>
      </c>
      <c r="F139" s="2" t="s">
        <v>13201</v>
      </c>
      <c r="G139" s="2" t="s">
        <v>13202</v>
      </c>
      <c r="H139">
        <v>91903368</v>
      </c>
      <c r="I139" t="s">
        <v>13303</v>
      </c>
      <c r="J139" s="251" t="s">
        <v>539</v>
      </c>
      <c r="K139" s="3"/>
    </row>
    <row r="140" spans="2:11">
      <c r="B140" s="2" t="s">
        <v>13343</v>
      </c>
      <c r="C140" s="16" t="s">
        <v>398</v>
      </c>
      <c r="D140" s="31" t="s">
        <v>7703</v>
      </c>
      <c r="E140" s="2" t="s">
        <v>7900</v>
      </c>
      <c r="F140" s="2" t="s">
        <v>13201</v>
      </c>
      <c r="G140" s="2" t="s">
        <v>13202</v>
      </c>
      <c r="H140">
        <v>91903368</v>
      </c>
      <c r="I140" t="s">
        <v>13303</v>
      </c>
      <c r="J140" s="251" t="s">
        <v>539</v>
      </c>
      <c r="K140" s="3"/>
    </row>
    <row r="141" spans="2:11">
      <c r="B141" s="2" t="s">
        <v>13344</v>
      </c>
      <c r="C141" s="16" t="s">
        <v>398</v>
      </c>
      <c r="D141" s="31" t="s">
        <v>7703</v>
      </c>
      <c r="E141" s="2" t="s">
        <v>7903</v>
      </c>
      <c r="F141" s="2" t="s">
        <v>13201</v>
      </c>
      <c r="G141" s="2" t="s">
        <v>13202</v>
      </c>
      <c r="H141">
        <v>91903368</v>
      </c>
      <c r="I141" t="s">
        <v>13303</v>
      </c>
      <c r="J141" s="251" t="s">
        <v>539</v>
      </c>
      <c r="K141" s="3"/>
    </row>
    <row r="142" spans="2:11">
      <c r="B142" s="2" t="s">
        <v>13345</v>
      </c>
      <c r="C142" s="16" t="s">
        <v>398</v>
      </c>
      <c r="D142" s="31" t="s">
        <v>7703</v>
      </c>
      <c r="E142" s="2" t="s">
        <v>8187</v>
      </c>
      <c r="F142" s="2" t="s">
        <v>13201</v>
      </c>
      <c r="G142" s="2" t="s">
        <v>13202</v>
      </c>
      <c r="H142">
        <v>91903368</v>
      </c>
      <c r="I142" t="s">
        <v>13303</v>
      </c>
      <c r="J142" s="251" t="s">
        <v>539</v>
      </c>
      <c r="K142" s="3"/>
    </row>
    <row r="143" spans="2:11">
      <c r="B143" s="2" t="s">
        <v>13346</v>
      </c>
      <c r="C143" s="16" t="s">
        <v>398</v>
      </c>
      <c r="D143" s="31" t="s">
        <v>7703</v>
      </c>
      <c r="E143" s="2" t="s">
        <v>8191</v>
      </c>
      <c r="F143" s="2" t="s">
        <v>13201</v>
      </c>
      <c r="G143" s="2" t="s">
        <v>13202</v>
      </c>
      <c r="H143">
        <v>91903368</v>
      </c>
      <c r="I143" t="s">
        <v>13303</v>
      </c>
      <c r="J143" s="251" t="s">
        <v>539</v>
      </c>
      <c r="K143" s="3"/>
    </row>
    <row r="144" spans="2:11">
      <c r="B144" s="2" t="s">
        <v>13347</v>
      </c>
      <c r="C144" s="16" t="s">
        <v>398</v>
      </c>
      <c r="D144" s="31" t="s">
        <v>7703</v>
      </c>
      <c r="E144" s="2" t="s">
        <v>8695</v>
      </c>
      <c r="F144" s="2" t="s">
        <v>13201</v>
      </c>
      <c r="G144" s="2" t="s">
        <v>13202</v>
      </c>
      <c r="H144">
        <v>91903368</v>
      </c>
      <c r="I144" t="s">
        <v>13303</v>
      </c>
      <c r="J144" s="251" t="s">
        <v>539</v>
      </c>
      <c r="K144" s="3"/>
    </row>
    <row r="145" spans="2:11">
      <c r="B145" s="2" t="s">
        <v>13348</v>
      </c>
      <c r="C145" s="16" t="s">
        <v>398</v>
      </c>
      <c r="D145" s="31" t="s">
        <v>7703</v>
      </c>
      <c r="E145" s="2" t="s">
        <v>8699</v>
      </c>
      <c r="F145" s="2" t="s">
        <v>13201</v>
      </c>
      <c r="G145" s="2" t="s">
        <v>13202</v>
      </c>
      <c r="H145">
        <v>91903368</v>
      </c>
      <c r="I145" t="s">
        <v>13303</v>
      </c>
      <c r="J145" s="251" t="s">
        <v>539</v>
      </c>
      <c r="K145" s="3"/>
    </row>
    <row r="146" spans="2:11">
      <c r="B146" s="2" t="s">
        <v>13349</v>
      </c>
      <c r="C146" s="16" t="s">
        <v>398</v>
      </c>
      <c r="D146" s="31" t="s">
        <v>7703</v>
      </c>
      <c r="E146" s="2" t="s">
        <v>8954</v>
      </c>
      <c r="F146" s="2" t="s">
        <v>13201</v>
      </c>
      <c r="G146" s="2" t="s">
        <v>13202</v>
      </c>
      <c r="H146">
        <v>91903368</v>
      </c>
      <c r="I146" t="s">
        <v>13303</v>
      </c>
      <c r="J146" s="251" t="s">
        <v>539</v>
      </c>
      <c r="K146" s="3"/>
    </row>
    <row r="147" spans="2:11">
      <c r="B147" s="2" t="s">
        <v>13350</v>
      </c>
      <c r="C147" s="16" t="s">
        <v>398</v>
      </c>
      <c r="D147" s="31" t="s">
        <v>7703</v>
      </c>
      <c r="E147" s="2" t="s">
        <v>8958</v>
      </c>
      <c r="F147" s="2" t="s">
        <v>13201</v>
      </c>
      <c r="G147" s="2" t="s">
        <v>13202</v>
      </c>
      <c r="H147">
        <v>91903368</v>
      </c>
      <c r="I147" t="s">
        <v>13303</v>
      </c>
      <c r="J147" s="251" t="s">
        <v>539</v>
      </c>
      <c r="K147" s="3"/>
    </row>
    <row r="148" spans="2:11">
      <c r="B148" s="2" t="s">
        <v>13351</v>
      </c>
      <c r="C148" s="16" t="s">
        <v>398</v>
      </c>
      <c r="D148" s="31" t="s">
        <v>7703</v>
      </c>
      <c r="E148" s="2" t="s">
        <v>8982</v>
      </c>
      <c r="F148" s="2" t="s">
        <v>13201</v>
      </c>
      <c r="G148" s="2" t="s">
        <v>13202</v>
      </c>
      <c r="H148">
        <v>91903368</v>
      </c>
      <c r="I148" t="s">
        <v>13303</v>
      </c>
      <c r="J148" s="251" t="s">
        <v>539</v>
      </c>
      <c r="K148" s="3"/>
    </row>
    <row r="149" spans="2:11">
      <c r="B149" s="2" t="s">
        <v>13352</v>
      </c>
      <c r="C149" s="16" t="s">
        <v>398</v>
      </c>
      <c r="D149" s="31" t="s">
        <v>7703</v>
      </c>
      <c r="E149" s="2" t="s">
        <v>8986</v>
      </c>
      <c r="F149" s="2" t="s">
        <v>13201</v>
      </c>
      <c r="G149" s="2" t="s">
        <v>13202</v>
      </c>
      <c r="H149">
        <v>91903368</v>
      </c>
      <c r="I149" t="s">
        <v>13303</v>
      </c>
      <c r="J149" s="251" t="s">
        <v>539</v>
      </c>
      <c r="K149" s="3"/>
    </row>
    <row r="150" spans="2:11">
      <c r="B150" s="2" t="s">
        <v>13353</v>
      </c>
      <c r="C150" s="16" t="s">
        <v>398</v>
      </c>
      <c r="D150" s="31" t="s">
        <v>7888</v>
      </c>
      <c r="E150" s="2" t="s">
        <v>13214</v>
      </c>
      <c r="F150" s="2" t="s">
        <v>13201</v>
      </c>
      <c r="G150" s="2" t="s">
        <v>13202</v>
      </c>
      <c r="H150" s="2" t="s">
        <v>544</v>
      </c>
      <c r="I150" t="s">
        <v>13215</v>
      </c>
      <c r="J150" s="251" t="s">
        <v>552</v>
      </c>
      <c r="K150" s="3"/>
    </row>
    <row r="151" spans="2:11">
      <c r="B151" s="2" t="s">
        <v>13354</v>
      </c>
      <c r="C151" s="16" t="s">
        <v>405</v>
      </c>
      <c r="D151" s="31" t="s">
        <v>7703</v>
      </c>
      <c r="E151" s="2" t="s">
        <v>8187</v>
      </c>
      <c r="F151" s="2" t="s">
        <v>13201</v>
      </c>
      <c r="G151" s="2" t="s">
        <v>13202</v>
      </c>
      <c r="H151">
        <v>91903368</v>
      </c>
      <c r="I151" t="s">
        <v>13303</v>
      </c>
      <c r="J151" s="251" t="s">
        <v>539</v>
      </c>
      <c r="K151" s="3"/>
    </row>
    <row r="152" spans="2:11">
      <c r="B152" s="2" t="s">
        <v>13355</v>
      </c>
      <c r="C152" s="16" t="s">
        <v>405</v>
      </c>
      <c r="D152" s="31" t="s">
        <v>7703</v>
      </c>
      <c r="E152" s="2" t="s">
        <v>8191</v>
      </c>
      <c r="F152" s="2" t="s">
        <v>13201</v>
      </c>
      <c r="G152" s="2" t="s">
        <v>13202</v>
      </c>
      <c r="H152">
        <v>91903368</v>
      </c>
      <c r="I152" t="s">
        <v>13303</v>
      </c>
      <c r="J152" s="251" t="s">
        <v>539</v>
      </c>
      <c r="K152" s="3"/>
    </row>
    <row r="153" spans="2:11">
      <c r="B153" s="2" t="s">
        <v>13356</v>
      </c>
      <c r="C153" s="16" t="s">
        <v>405</v>
      </c>
      <c r="D153" s="31" t="s">
        <v>7703</v>
      </c>
      <c r="E153" s="2" t="s">
        <v>8695</v>
      </c>
      <c r="F153" s="2" t="s">
        <v>13201</v>
      </c>
      <c r="G153" s="2" t="s">
        <v>13202</v>
      </c>
      <c r="H153">
        <v>91903368</v>
      </c>
      <c r="I153" t="s">
        <v>13303</v>
      </c>
      <c r="J153" s="251" t="s">
        <v>539</v>
      </c>
      <c r="K153" s="3"/>
    </row>
    <row r="154" spans="2:11">
      <c r="B154" s="2" t="s">
        <v>13357</v>
      </c>
      <c r="C154" s="16" t="s">
        <v>405</v>
      </c>
      <c r="D154" s="31" t="s">
        <v>7703</v>
      </c>
      <c r="E154" s="2" t="s">
        <v>8699</v>
      </c>
      <c r="F154" s="2" t="s">
        <v>13201</v>
      </c>
      <c r="G154" s="2" t="s">
        <v>13202</v>
      </c>
      <c r="H154">
        <v>91903368</v>
      </c>
      <c r="I154" t="s">
        <v>13303</v>
      </c>
      <c r="J154" s="251" t="s">
        <v>539</v>
      </c>
      <c r="K154" s="3"/>
    </row>
    <row r="155" spans="2:11">
      <c r="B155" s="2" t="s">
        <v>13358</v>
      </c>
      <c r="C155" s="16" t="s">
        <v>405</v>
      </c>
      <c r="D155" s="31" t="s">
        <v>7703</v>
      </c>
      <c r="E155" s="2" t="s">
        <v>8187</v>
      </c>
      <c r="F155" s="2" t="s">
        <v>13201</v>
      </c>
      <c r="G155" s="2" t="s">
        <v>13202</v>
      </c>
      <c r="H155">
        <v>91903368</v>
      </c>
      <c r="I155" t="s">
        <v>13303</v>
      </c>
      <c r="J155" s="251" t="s">
        <v>539</v>
      </c>
      <c r="K155" s="3"/>
    </row>
    <row r="156" spans="2:11">
      <c r="B156" s="2" t="s">
        <v>13359</v>
      </c>
      <c r="C156" s="16" t="s">
        <v>405</v>
      </c>
      <c r="D156" s="31" t="s">
        <v>7703</v>
      </c>
      <c r="E156" s="2" t="s">
        <v>8191</v>
      </c>
      <c r="F156" s="2" t="s">
        <v>13201</v>
      </c>
      <c r="G156" s="2" t="s">
        <v>13202</v>
      </c>
      <c r="H156">
        <v>91903368</v>
      </c>
      <c r="I156" t="s">
        <v>13303</v>
      </c>
      <c r="J156" s="251" t="s">
        <v>539</v>
      </c>
      <c r="K156" s="3"/>
    </row>
    <row r="157" spans="2:11">
      <c r="B157" s="2" t="s">
        <v>13360</v>
      </c>
      <c r="C157" s="16" t="s">
        <v>405</v>
      </c>
      <c r="D157" s="31" t="s">
        <v>7703</v>
      </c>
      <c r="E157" s="2" t="s">
        <v>8695</v>
      </c>
      <c r="F157" s="2" t="s">
        <v>13201</v>
      </c>
      <c r="G157" s="2" t="s">
        <v>13202</v>
      </c>
      <c r="H157">
        <v>91903368</v>
      </c>
      <c r="I157" t="s">
        <v>13303</v>
      </c>
      <c r="J157" s="251" t="s">
        <v>539</v>
      </c>
      <c r="K157" s="3"/>
    </row>
    <row r="158" spans="2:11">
      <c r="B158" s="2" t="s">
        <v>13361</v>
      </c>
      <c r="C158" s="16" t="s">
        <v>405</v>
      </c>
      <c r="D158" s="31" t="s">
        <v>7703</v>
      </c>
      <c r="E158" s="2" t="s">
        <v>8699</v>
      </c>
      <c r="F158" s="2" t="s">
        <v>13201</v>
      </c>
      <c r="G158" s="2" t="s">
        <v>13202</v>
      </c>
      <c r="H158">
        <v>91903368</v>
      </c>
      <c r="I158" t="s">
        <v>13303</v>
      </c>
      <c r="J158" s="251" t="s">
        <v>539</v>
      </c>
      <c r="K158" s="3"/>
    </row>
    <row r="159" spans="2:11">
      <c r="B159" s="2" t="s">
        <v>13362</v>
      </c>
      <c r="C159" s="16" t="s">
        <v>405</v>
      </c>
      <c r="D159" s="31" t="s">
        <v>7703</v>
      </c>
      <c r="E159" s="2" t="s">
        <v>8954</v>
      </c>
      <c r="F159" s="2" t="s">
        <v>13201</v>
      </c>
      <c r="G159" s="2" t="s">
        <v>13202</v>
      </c>
      <c r="H159">
        <v>91903368</v>
      </c>
      <c r="I159" t="s">
        <v>13303</v>
      </c>
      <c r="J159" s="251" t="s">
        <v>539</v>
      </c>
      <c r="K159" s="3"/>
    </row>
    <row r="160" spans="2:11">
      <c r="B160" s="2" t="s">
        <v>13363</v>
      </c>
      <c r="C160" s="16" t="s">
        <v>405</v>
      </c>
      <c r="D160" s="31" t="s">
        <v>7703</v>
      </c>
      <c r="E160" s="2" t="s">
        <v>8958</v>
      </c>
      <c r="F160" s="2" t="s">
        <v>13201</v>
      </c>
      <c r="G160" s="2" t="s">
        <v>13202</v>
      </c>
      <c r="H160">
        <v>91903368</v>
      </c>
      <c r="I160" t="s">
        <v>13303</v>
      </c>
      <c r="J160" s="251" t="s">
        <v>539</v>
      </c>
      <c r="K160" s="3"/>
    </row>
    <row r="161" spans="2:11">
      <c r="B161" s="2" t="s">
        <v>13364</v>
      </c>
      <c r="C161" s="16" t="s">
        <v>405</v>
      </c>
      <c r="D161" s="31" t="s">
        <v>7703</v>
      </c>
      <c r="E161" s="2" t="s">
        <v>8326</v>
      </c>
      <c r="F161" s="2" t="s">
        <v>13201</v>
      </c>
      <c r="G161" s="2" t="s">
        <v>13202</v>
      </c>
      <c r="H161">
        <v>91903368</v>
      </c>
      <c r="I161" t="s">
        <v>13303</v>
      </c>
      <c r="J161" s="251" t="s">
        <v>539</v>
      </c>
      <c r="K161" s="3"/>
    </row>
    <row r="162" spans="2:11">
      <c r="B162" s="2" t="s">
        <v>13365</v>
      </c>
      <c r="C162" s="16" t="s">
        <v>405</v>
      </c>
      <c r="D162" s="31" t="s">
        <v>7703</v>
      </c>
      <c r="E162" s="2" t="s">
        <v>8329</v>
      </c>
      <c r="F162" s="2" t="s">
        <v>13201</v>
      </c>
      <c r="G162" s="2" t="s">
        <v>13202</v>
      </c>
      <c r="H162">
        <v>91903368</v>
      </c>
      <c r="I162" t="s">
        <v>13303</v>
      </c>
      <c r="J162" s="251" t="s">
        <v>539</v>
      </c>
      <c r="K162" s="3"/>
    </row>
    <row r="163" spans="2:11">
      <c r="B163" s="2" t="s">
        <v>13366</v>
      </c>
      <c r="C163" s="16" t="s">
        <v>405</v>
      </c>
      <c r="D163" s="31" t="s">
        <v>7703</v>
      </c>
      <c r="E163" s="2" t="s">
        <v>8982</v>
      </c>
      <c r="F163" s="2" t="s">
        <v>13201</v>
      </c>
      <c r="G163" s="2" t="s">
        <v>13202</v>
      </c>
      <c r="H163">
        <v>91903368</v>
      </c>
      <c r="I163" t="s">
        <v>13303</v>
      </c>
      <c r="J163" s="251" t="s">
        <v>539</v>
      </c>
      <c r="K163" s="3"/>
    </row>
    <row r="164" spans="2:11">
      <c r="B164" s="2" t="s">
        <v>13367</v>
      </c>
      <c r="C164" s="16" t="s">
        <v>405</v>
      </c>
      <c r="D164" s="31" t="s">
        <v>7703</v>
      </c>
      <c r="E164" s="2" t="s">
        <v>8986</v>
      </c>
      <c r="F164" s="2" t="s">
        <v>13201</v>
      </c>
      <c r="G164" s="2" t="s">
        <v>13202</v>
      </c>
      <c r="H164">
        <v>91903368</v>
      </c>
      <c r="I164" t="s">
        <v>13303</v>
      </c>
      <c r="J164" s="251" t="s">
        <v>539</v>
      </c>
      <c r="K164" s="3"/>
    </row>
    <row r="165" spans="2:11">
      <c r="B165" s="2" t="s">
        <v>13368</v>
      </c>
      <c r="C165" s="16" t="s">
        <v>405</v>
      </c>
      <c r="D165" s="31" t="s">
        <v>7703</v>
      </c>
      <c r="E165" s="2" t="s">
        <v>8331</v>
      </c>
      <c r="F165" s="2" t="s">
        <v>13201</v>
      </c>
      <c r="G165" s="2" t="s">
        <v>13202</v>
      </c>
      <c r="H165">
        <v>91903368</v>
      </c>
      <c r="I165" t="s">
        <v>13303</v>
      </c>
      <c r="J165" s="251" t="s">
        <v>539</v>
      </c>
      <c r="K165" s="3"/>
    </row>
    <row r="166" spans="2:11">
      <c r="B166" s="2" t="s">
        <v>13369</v>
      </c>
      <c r="C166" s="16" t="s">
        <v>405</v>
      </c>
      <c r="D166" s="31" t="s">
        <v>7703</v>
      </c>
      <c r="E166" s="2" t="s">
        <v>8335</v>
      </c>
      <c r="F166" s="2" t="s">
        <v>13201</v>
      </c>
      <c r="G166" s="2" t="s">
        <v>13202</v>
      </c>
      <c r="H166">
        <v>91903368</v>
      </c>
      <c r="I166" t="s">
        <v>13303</v>
      </c>
      <c r="J166" s="251" t="s">
        <v>539</v>
      </c>
      <c r="K166" s="3"/>
    </row>
    <row r="167" spans="2:11">
      <c r="B167" s="2" t="s">
        <v>13370</v>
      </c>
      <c r="C167" s="16" t="s">
        <v>405</v>
      </c>
      <c r="D167" s="31" t="s">
        <v>7888</v>
      </c>
      <c r="E167" s="2" t="s">
        <v>13214</v>
      </c>
      <c r="F167" s="2" t="s">
        <v>13201</v>
      </c>
      <c r="G167" s="2" t="s">
        <v>13202</v>
      </c>
      <c r="H167" s="2" t="s">
        <v>544</v>
      </c>
      <c r="I167" t="s">
        <v>13215</v>
      </c>
      <c r="J167" s="251" t="s">
        <v>552</v>
      </c>
      <c r="K167" s="3"/>
    </row>
    <row r="168" spans="2:11">
      <c r="B168" s="2" t="s">
        <v>13371</v>
      </c>
      <c r="C168" s="16" t="s">
        <v>414</v>
      </c>
      <c r="D168" s="31" t="s">
        <v>7703</v>
      </c>
      <c r="E168" s="2" t="s">
        <v>8695</v>
      </c>
      <c r="F168" s="2" t="s">
        <v>13201</v>
      </c>
      <c r="G168" s="2" t="s">
        <v>13202</v>
      </c>
      <c r="H168">
        <v>91903366</v>
      </c>
      <c r="I168" t="s">
        <v>13238</v>
      </c>
      <c r="J168" s="251" t="s">
        <v>539</v>
      </c>
      <c r="K168" s="3"/>
    </row>
    <row r="169" spans="2:11">
      <c r="B169" s="2" t="s">
        <v>13372</v>
      </c>
      <c r="C169" s="16" t="s">
        <v>414</v>
      </c>
      <c r="D169" s="31" t="s">
        <v>7703</v>
      </c>
      <c r="E169" s="2" t="s">
        <v>8699</v>
      </c>
      <c r="F169" s="2" t="s">
        <v>13201</v>
      </c>
      <c r="G169" s="2" t="s">
        <v>13202</v>
      </c>
      <c r="H169">
        <v>91903366</v>
      </c>
      <c r="I169" t="s">
        <v>13238</v>
      </c>
      <c r="J169" s="251" t="s">
        <v>539</v>
      </c>
      <c r="K169" s="3"/>
    </row>
    <row r="170" spans="2:11">
      <c r="B170" s="2" t="s">
        <v>13373</v>
      </c>
      <c r="C170" s="16" t="s">
        <v>414</v>
      </c>
      <c r="D170" s="31" t="s">
        <v>7703</v>
      </c>
      <c r="E170" s="2" t="s">
        <v>8954</v>
      </c>
      <c r="F170" s="2" t="s">
        <v>13201</v>
      </c>
      <c r="G170" s="2" t="s">
        <v>13202</v>
      </c>
      <c r="H170">
        <v>91903366</v>
      </c>
      <c r="I170" t="s">
        <v>13238</v>
      </c>
      <c r="J170" s="251" t="s">
        <v>539</v>
      </c>
      <c r="K170" s="3"/>
    </row>
    <row r="171" spans="2:11">
      <c r="B171" s="2" t="s">
        <v>13374</v>
      </c>
      <c r="C171" s="16" t="s">
        <v>414</v>
      </c>
      <c r="D171" s="31" t="s">
        <v>7703</v>
      </c>
      <c r="E171" s="2" t="s">
        <v>8958</v>
      </c>
      <c r="F171" s="2" t="s">
        <v>13201</v>
      </c>
      <c r="G171" s="2" t="s">
        <v>13202</v>
      </c>
      <c r="H171">
        <v>91903366</v>
      </c>
      <c r="I171" t="s">
        <v>13238</v>
      </c>
      <c r="J171" s="251" t="s">
        <v>539</v>
      </c>
      <c r="K171" s="3"/>
    </row>
    <row r="172" spans="2:11">
      <c r="B172" s="2" t="s">
        <v>13375</v>
      </c>
      <c r="C172" s="16" t="s">
        <v>414</v>
      </c>
      <c r="D172" s="31" t="s">
        <v>7703</v>
      </c>
      <c r="E172" s="2" t="s">
        <v>8326</v>
      </c>
      <c r="F172" s="2" t="s">
        <v>13201</v>
      </c>
      <c r="G172" s="2" t="s">
        <v>13202</v>
      </c>
      <c r="H172">
        <v>91903366</v>
      </c>
      <c r="I172" t="s">
        <v>13238</v>
      </c>
      <c r="J172" s="251" t="s">
        <v>539</v>
      </c>
      <c r="K172" s="3"/>
    </row>
    <row r="173" spans="2:11">
      <c r="B173" s="2" t="s">
        <v>13376</v>
      </c>
      <c r="C173" s="16" t="s">
        <v>414</v>
      </c>
      <c r="D173" s="31" t="s">
        <v>7703</v>
      </c>
      <c r="E173" s="2" t="s">
        <v>8329</v>
      </c>
      <c r="F173" s="2" t="s">
        <v>13201</v>
      </c>
      <c r="G173" s="2" t="s">
        <v>13202</v>
      </c>
      <c r="H173">
        <v>91903366</v>
      </c>
      <c r="I173" t="s">
        <v>13238</v>
      </c>
      <c r="J173" s="251" t="s">
        <v>539</v>
      </c>
      <c r="K173" s="3"/>
    </row>
    <row r="174" spans="2:11">
      <c r="B174" s="2" t="s">
        <v>13377</v>
      </c>
      <c r="C174" s="16" t="s">
        <v>414</v>
      </c>
      <c r="D174" s="31" t="s">
        <v>7703</v>
      </c>
      <c r="E174" s="2" t="s">
        <v>8331</v>
      </c>
      <c r="F174" s="2" t="s">
        <v>13201</v>
      </c>
      <c r="G174" s="2" t="s">
        <v>13202</v>
      </c>
      <c r="H174">
        <v>91903366</v>
      </c>
      <c r="I174" t="s">
        <v>13238</v>
      </c>
      <c r="J174" s="251" t="s">
        <v>539</v>
      </c>
      <c r="K174" s="3"/>
    </row>
    <row r="175" spans="2:11">
      <c r="B175" s="2" t="s">
        <v>13378</v>
      </c>
      <c r="C175" s="16" t="s">
        <v>414</v>
      </c>
      <c r="D175" s="31" t="s">
        <v>7703</v>
      </c>
      <c r="E175" s="2" t="s">
        <v>8335</v>
      </c>
      <c r="F175" s="2" t="s">
        <v>13201</v>
      </c>
      <c r="G175" s="2" t="s">
        <v>13202</v>
      </c>
      <c r="H175">
        <v>91903366</v>
      </c>
      <c r="I175" t="s">
        <v>13238</v>
      </c>
      <c r="J175" s="251" t="s">
        <v>539</v>
      </c>
      <c r="K175" s="3"/>
    </row>
    <row r="176" spans="2:11">
      <c r="B176" s="2" t="s">
        <v>13379</v>
      </c>
      <c r="C176" s="16" t="s">
        <v>414</v>
      </c>
      <c r="D176" s="31" t="s">
        <v>7703</v>
      </c>
      <c r="E176" s="2" t="s">
        <v>8338</v>
      </c>
      <c r="F176" s="2" t="s">
        <v>13201</v>
      </c>
      <c r="G176" s="2" t="s">
        <v>13202</v>
      </c>
      <c r="H176">
        <v>91903366</v>
      </c>
      <c r="I176" t="s">
        <v>13238</v>
      </c>
      <c r="J176" s="251" t="s">
        <v>539</v>
      </c>
      <c r="K176" s="3"/>
    </row>
    <row r="177" spans="2:11">
      <c r="B177" s="2" t="s">
        <v>13380</v>
      </c>
      <c r="C177" s="16" t="s">
        <v>414</v>
      </c>
      <c r="D177" s="31" t="s">
        <v>7888</v>
      </c>
      <c r="E177" s="2" t="s">
        <v>13214</v>
      </c>
      <c r="F177" s="2" t="s">
        <v>13201</v>
      </c>
      <c r="G177" s="2" t="s">
        <v>13202</v>
      </c>
      <c r="H177" s="2" t="s">
        <v>544</v>
      </c>
      <c r="I177" t="s">
        <v>13215</v>
      </c>
      <c r="J177" s="251" t="s">
        <v>552</v>
      </c>
      <c r="K177" s="3"/>
    </row>
    <row r="178" spans="2:11">
      <c r="B178" s="2" t="s">
        <v>13381</v>
      </c>
      <c r="C178" s="16" t="s">
        <v>419</v>
      </c>
      <c r="D178" s="31" t="s">
        <v>7703</v>
      </c>
      <c r="E178" s="2" t="s">
        <v>7725</v>
      </c>
      <c r="F178" s="2" t="s">
        <v>13201</v>
      </c>
      <c r="G178" s="2" t="s">
        <v>13202</v>
      </c>
      <c r="H178">
        <v>91903368</v>
      </c>
      <c r="I178" t="s">
        <v>13303</v>
      </c>
      <c r="J178" s="251" t="s">
        <v>539</v>
      </c>
      <c r="K178" s="3"/>
    </row>
    <row r="179" spans="2:11">
      <c r="B179" s="2" t="s">
        <v>13382</v>
      </c>
      <c r="C179" s="16" t="s">
        <v>419</v>
      </c>
      <c r="D179" s="31" t="s">
        <v>7703</v>
      </c>
      <c r="E179" s="2" t="s">
        <v>7729</v>
      </c>
      <c r="F179" s="2" t="s">
        <v>13201</v>
      </c>
      <c r="G179" s="2" t="s">
        <v>13202</v>
      </c>
      <c r="H179">
        <v>91903368</v>
      </c>
      <c r="I179" t="s">
        <v>13303</v>
      </c>
      <c r="J179" s="251" t="s">
        <v>539</v>
      </c>
      <c r="K179" s="3"/>
    </row>
    <row r="180" spans="2:11">
      <c r="B180" s="2" t="s">
        <v>13383</v>
      </c>
      <c r="C180" s="16" t="s">
        <v>419</v>
      </c>
      <c r="D180" s="31" t="s">
        <v>7703</v>
      </c>
      <c r="E180" s="2" t="s">
        <v>7900</v>
      </c>
      <c r="F180" s="2" t="s">
        <v>13201</v>
      </c>
      <c r="G180" s="2" t="s">
        <v>13202</v>
      </c>
      <c r="H180">
        <v>91903368</v>
      </c>
      <c r="I180" t="s">
        <v>13303</v>
      </c>
      <c r="J180" s="251" t="s">
        <v>539</v>
      </c>
      <c r="K180" s="3"/>
    </row>
    <row r="181" spans="2:11">
      <c r="B181" s="2" t="s">
        <v>13384</v>
      </c>
      <c r="C181" s="16" t="s">
        <v>419</v>
      </c>
      <c r="D181" s="31" t="s">
        <v>7703</v>
      </c>
      <c r="E181" s="2" t="s">
        <v>7903</v>
      </c>
      <c r="F181" s="2" t="s">
        <v>13201</v>
      </c>
      <c r="G181" s="2" t="s">
        <v>13202</v>
      </c>
      <c r="H181">
        <v>91903368</v>
      </c>
      <c r="I181" t="s">
        <v>13303</v>
      </c>
      <c r="J181" s="251" t="s">
        <v>539</v>
      </c>
      <c r="K181" s="3"/>
    </row>
    <row r="182" spans="2:11">
      <c r="B182" s="2" t="s">
        <v>13385</v>
      </c>
      <c r="C182" s="16" t="s">
        <v>419</v>
      </c>
      <c r="D182" s="31" t="s">
        <v>7703</v>
      </c>
      <c r="E182" s="2" t="s">
        <v>8187</v>
      </c>
      <c r="F182" s="2" t="s">
        <v>13201</v>
      </c>
      <c r="G182" s="2" t="s">
        <v>13202</v>
      </c>
      <c r="H182">
        <v>91903368</v>
      </c>
      <c r="I182" t="s">
        <v>13303</v>
      </c>
      <c r="J182" s="251" t="s">
        <v>539</v>
      </c>
      <c r="K182" s="3"/>
    </row>
    <row r="183" spans="2:11">
      <c r="B183" s="2" t="s">
        <v>13386</v>
      </c>
      <c r="C183" s="16" t="s">
        <v>419</v>
      </c>
      <c r="D183" s="31" t="s">
        <v>7703</v>
      </c>
      <c r="E183" s="2" t="s">
        <v>8191</v>
      </c>
      <c r="F183" s="2" t="s">
        <v>13201</v>
      </c>
      <c r="G183" s="2" t="s">
        <v>13202</v>
      </c>
      <c r="H183">
        <v>91903368</v>
      </c>
      <c r="I183" t="s">
        <v>13303</v>
      </c>
      <c r="J183" s="251" t="s">
        <v>539</v>
      </c>
      <c r="K183" s="3"/>
    </row>
    <row r="184" spans="2:11">
      <c r="B184" s="2" t="s">
        <v>13387</v>
      </c>
      <c r="C184" s="16" t="s">
        <v>419</v>
      </c>
      <c r="D184" s="31" t="s">
        <v>7703</v>
      </c>
      <c r="E184" s="2" t="s">
        <v>8695</v>
      </c>
      <c r="F184" s="2" t="s">
        <v>13201</v>
      </c>
      <c r="G184" s="2" t="s">
        <v>13202</v>
      </c>
      <c r="H184">
        <v>91903368</v>
      </c>
      <c r="I184" t="s">
        <v>13303</v>
      </c>
      <c r="J184" s="251" t="s">
        <v>539</v>
      </c>
      <c r="K184" s="3"/>
    </row>
    <row r="185" spans="2:11">
      <c r="B185" s="2" t="s">
        <v>13388</v>
      </c>
      <c r="C185" s="16" t="s">
        <v>419</v>
      </c>
      <c r="D185" s="31" t="s">
        <v>7703</v>
      </c>
      <c r="E185" s="2" t="s">
        <v>8699</v>
      </c>
      <c r="F185" s="2" t="s">
        <v>13201</v>
      </c>
      <c r="G185" s="2" t="s">
        <v>13202</v>
      </c>
      <c r="H185">
        <v>91903368</v>
      </c>
      <c r="I185" t="s">
        <v>13303</v>
      </c>
      <c r="J185" s="251" t="s">
        <v>539</v>
      </c>
      <c r="K185" s="3"/>
    </row>
    <row r="186" spans="2:11">
      <c r="B186" s="2" t="s">
        <v>13389</v>
      </c>
      <c r="C186" s="16" t="s">
        <v>419</v>
      </c>
      <c r="D186" s="31" t="s">
        <v>7703</v>
      </c>
      <c r="E186" s="2" t="s">
        <v>8954</v>
      </c>
      <c r="F186" s="2" t="s">
        <v>13201</v>
      </c>
      <c r="G186" s="2" t="s">
        <v>13202</v>
      </c>
      <c r="H186">
        <v>91903368</v>
      </c>
      <c r="I186" t="s">
        <v>13303</v>
      </c>
      <c r="J186" s="251" t="s">
        <v>539</v>
      </c>
      <c r="K186" s="3"/>
    </row>
    <row r="187" spans="2:11">
      <c r="B187" s="2" t="s">
        <v>13390</v>
      </c>
      <c r="C187" s="16" t="s">
        <v>419</v>
      </c>
      <c r="D187" s="31" t="s">
        <v>7703</v>
      </c>
      <c r="E187" s="2" t="s">
        <v>8958</v>
      </c>
      <c r="F187" s="2" t="s">
        <v>13201</v>
      </c>
      <c r="G187" s="2" t="s">
        <v>13202</v>
      </c>
      <c r="H187">
        <v>91903368</v>
      </c>
      <c r="I187" t="s">
        <v>13303</v>
      </c>
      <c r="J187" s="251" t="s">
        <v>539</v>
      </c>
      <c r="K187" s="3"/>
    </row>
    <row r="188" spans="2:11">
      <c r="B188" s="2" t="s">
        <v>13391</v>
      </c>
      <c r="C188" s="16" t="s">
        <v>419</v>
      </c>
      <c r="D188" s="31" t="s">
        <v>7888</v>
      </c>
      <c r="E188" s="2" t="s">
        <v>13214</v>
      </c>
      <c r="F188" s="2" t="s">
        <v>13201</v>
      </c>
      <c r="G188" s="2" t="s">
        <v>13202</v>
      </c>
      <c r="H188" s="2" t="s">
        <v>544</v>
      </c>
      <c r="I188" t="s">
        <v>13215</v>
      </c>
      <c r="J188" s="251" t="s">
        <v>552</v>
      </c>
      <c r="K188" s="3"/>
    </row>
    <row r="189" spans="2:11">
      <c r="B189" s="2" t="s">
        <v>13392</v>
      </c>
      <c r="C189" s="16" t="s">
        <v>424</v>
      </c>
      <c r="D189" s="31" t="s">
        <v>7703</v>
      </c>
      <c r="E189" s="2" t="s">
        <v>7900</v>
      </c>
      <c r="F189" s="2" t="s">
        <v>13201</v>
      </c>
      <c r="G189" s="2" t="s">
        <v>13202</v>
      </c>
      <c r="H189">
        <v>91903368</v>
      </c>
      <c r="I189" t="s">
        <v>13303</v>
      </c>
      <c r="J189" s="251" t="s">
        <v>539</v>
      </c>
      <c r="K189" s="3"/>
    </row>
    <row r="190" spans="2:11">
      <c r="B190" s="2" t="s">
        <v>13393</v>
      </c>
      <c r="C190" s="16" t="s">
        <v>424</v>
      </c>
      <c r="D190" s="31" t="s">
        <v>7703</v>
      </c>
      <c r="E190" s="2" t="s">
        <v>7903</v>
      </c>
      <c r="F190" s="2" t="s">
        <v>13201</v>
      </c>
      <c r="G190" s="2" t="s">
        <v>13202</v>
      </c>
      <c r="H190">
        <v>91903368</v>
      </c>
      <c r="I190" t="s">
        <v>13303</v>
      </c>
      <c r="J190" s="251" t="s">
        <v>539</v>
      </c>
      <c r="K190" s="3"/>
    </row>
    <row r="191" spans="2:11">
      <c r="B191" s="2" t="s">
        <v>13394</v>
      </c>
      <c r="C191" s="16" t="s">
        <v>424</v>
      </c>
      <c r="D191" s="31" t="s">
        <v>7703</v>
      </c>
      <c r="E191" s="2" t="s">
        <v>8187</v>
      </c>
      <c r="F191" s="2" t="s">
        <v>13201</v>
      </c>
      <c r="G191" s="2" t="s">
        <v>13202</v>
      </c>
      <c r="H191">
        <v>91903368</v>
      </c>
      <c r="I191" t="s">
        <v>13303</v>
      </c>
      <c r="J191" s="251" t="s">
        <v>539</v>
      </c>
      <c r="K191" s="3"/>
    </row>
    <row r="192" spans="2:11">
      <c r="B192" s="2" t="s">
        <v>13395</v>
      </c>
      <c r="C192" s="16" t="s">
        <v>424</v>
      </c>
      <c r="D192" s="31" t="s">
        <v>7703</v>
      </c>
      <c r="E192" s="2" t="s">
        <v>8191</v>
      </c>
      <c r="F192" s="2" t="s">
        <v>13201</v>
      </c>
      <c r="G192" s="2" t="s">
        <v>13202</v>
      </c>
      <c r="H192">
        <v>91903368</v>
      </c>
      <c r="I192" t="s">
        <v>13303</v>
      </c>
      <c r="J192" s="251" t="s">
        <v>539</v>
      </c>
      <c r="K192" s="3"/>
    </row>
    <row r="193" spans="2:11">
      <c r="B193" s="2" t="s">
        <v>13396</v>
      </c>
      <c r="C193" s="16" t="s">
        <v>424</v>
      </c>
      <c r="D193" s="31" t="s">
        <v>7703</v>
      </c>
      <c r="E193" s="2" t="s">
        <v>8695</v>
      </c>
      <c r="F193" s="2" t="s">
        <v>13201</v>
      </c>
      <c r="G193" s="2" t="s">
        <v>13202</v>
      </c>
      <c r="H193">
        <v>91903368</v>
      </c>
      <c r="I193" t="s">
        <v>13303</v>
      </c>
      <c r="J193" s="251" t="s">
        <v>539</v>
      </c>
      <c r="K193" s="3"/>
    </row>
    <row r="194" spans="2:11">
      <c r="B194" s="2" t="s">
        <v>13397</v>
      </c>
      <c r="C194" s="16" t="s">
        <v>424</v>
      </c>
      <c r="D194" s="31" t="s">
        <v>7703</v>
      </c>
      <c r="E194" s="2" t="s">
        <v>8699</v>
      </c>
      <c r="F194" s="2" t="s">
        <v>13201</v>
      </c>
      <c r="G194" s="2" t="s">
        <v>13202</v>
      </c>
      <c r="H194">
        <v>91903368</v>
      </c>
      <c r="I194" t="s">
        <v>13303</v>
      </c>
      <c r="J194" s="251" t="s">
        <v>539</v>
      </c>
      <c r="K194" s="3"/>
    </row>
    <row r="195" spans="2:11">
      <c r="B195" s="2" t="s">
        <v>13398</v>
      </c>
      <c r="C195" s="16" t="s">
        <v>424</v>
      </c>
      <c r="D195" s="31" t="s">
        <v>7703</v>
      </c>
      <c r="E195" s="2" t="s">
        <v>8954</v>
      </c>
      <c r="F195" s="2" t="s">
        <v>13201</v>
      </c>
      <c r="G195" s="2" t="s">
        <v>13202</v>
      </c>
      <c r="H195">
        <v>91903368</v>
      </c>
      <c r="I195" t="s">
        <v>13303</v>
      </c>
      <c r="J195" s="251" t="s">
        <v>539</v>
      </c>
      <c r="K195" s="3"/>
    </row>
    <row r="196" spans="2:11">
      <c r="B196" s="2" t="s">
        <v>13399</v>
      </c>
      <c r="C196" s="16" t="s">
        <v>424</v>
      </c>
      <c r="D196" s="31" t="s">
        <v>7703</v>
      </c>
      <c r="E196" s="2" t="s">
        <v>8958</v>
      </c>
      <c r="F196" s="2" t="s">
        <v>13201</v>
      </c>
      <c r="G196" s="2" t="s">
        <v>13202</v>
      </c>
      <c r="H196">
        <v>91903368</v>
      </c>
      <c r="I196" t="s">
        <v>13303</v>
      </c>
      <c r="J196" s="251" t="s">
        <v>539</v>
      </c>
      <c r="K196" s="3"/>
    </row>
    <row r="197" spans="2:11">
      <c r="B197" s="2" t="s">
        <v>13400</v>
      </c>
      <c r="C197" s="16" t="s">
        <v>424</v>
      </c>
      <c r="D197" s="31" t="s">
        <v>7703</v>
      </c>
      <c r="E197" s="2" t="s">
        <v>8982</v>
      </c>
      <c r="F197" s="2" t="s">
        <v>13201</v>
      </c>
      <c r="G197" s="2" t="s">
        <v>13202</v>
      </c>
      <c r="H197">
        <v>91903368</v>
      </c>
      <c r="I197" t="s">
        <v>13303</v>
      </c>
      <c r="J197" s="251" t="s">
        <v>539</v>
      </c>
      <c r="K197" s="3"/>
    </row>
    <row r="198" spans="2:11">
      <c r="B198" s="2" t="s">
        <v>13401</v>
      </c>
      <c r="C198" s="16" t="s">
        <v>424</v>
      </c>
      <c r="D198" s="31" t="s">
        <v>7703</v>
      </c>
      <c r="E198" s="2" t="s">
        <v>8986</v>
      </c>
      <c r="F198" s="2" t="s">
        <v>13201</v>
      </c>
      <c r="G198" s="2" t="s">
        <v>13202</v>
      </c>
      <c r="H198">
        <v>91903368</v>
      </c>
      <c r="I198" t="s">
        <v>13303</v>
      </c>
      <c r="J198" s="251" t="s">
        <v>539</v>
      </c>
      <c r="K198" s="3"/>
    </row>
    <row r="199" spans="2:11">
      <c r="B199" s="2" t="s">
        <v>13402</v>
      </c>
      <c r="C199" s="16" t="s">
        <v>424</v>
      </c>
      <c r="D199" s="31" t="s">
        <v>7888</v>
      </c>
      <c r="E199" s="2" t="s">
        <v>13214</v>
      </c>
      <c r="F199" s="2" t="s">
        <v>13201</v>
      </c>
      <c r="G199" s="2" t="s">
        <v>13202</v>
      </c>
      <c r="H199" s="2" t="s">
        <v>544</v>
      </c>
      <c r="I199" t="s">
        <v>13215</v>
      </c>
      <c r="J199" s="251" t="s">
        <v>552</v>
      </c>
      <c r="K199" s="3"/>
    </row>
    <row r="200" spans="2:11">
      <c r="B200" s="2" t="s">
        <v>13403</v>
      </c>
      <c r="C200" s="16" t="s">
        <v>429</v>
      </c>
      <c r="D200" s="31" t="s">
        <v>7703</v>
      </c>
      <c r="E200" s="32" t="s">
        <v>13214</v>
      </c>
      <c r="F200" s="2" t="s">
        <v>13201</v>
      </c>
      <c r="G200" s="2" t="s">
        <v>13202</v>
      </c>
      <c r="H200">
        <v>91903531</v>
      </c>
      <c r="I200" t="s">
        <v>13404</v>
      </c>
      <c r="J200" s="251" t="s">
        <v>539</v>
      </c>
      <c r="K200" s="3"/>
    </row>
    <row r="201" spans="2:11">
      <c r="B201" s="2" t="s">
        <v>13405</v>
      </c>
      <c r="C201" s="16" t="s">
        <v>429</v>
      </c>
      <c r="D201" s="31" t="s">
        <v>7888</v>
      </c>
      <c r="E201" s="32" t="s">
        <v>13214</v>
      </c>
      <c r="F201" s="2" t="s">
        <v>13201</v>
      </c>
      <c r="G201" s="2" t="s">
        <v>13202</v>
      </c>
      <c r="H201" s="2" t="s">
        <v>544</v>
      </c>
      <c r="I201" t="s">
        <v>13215</v>
      </c>
      <c r="J201" s="251" t="s">
        <v>552</v>
      </c>
      <c r="K201" s="3"/>
    </row>
    <row r="202" spans="2:11">
      <c r="B202" s="2" t="s">
        <v>13406</v>
      </c>
      <c r="C202" s="16" t="s">
        <v>435</v>
      </c>
      <c r="D202" s="31" t="s">
        <v>7703</v>
      </c>
      <c r="E202" s="2" t="s">
        <v>7900</v>
      </c>
      <c r="F202" s="2" t="s">
        <v>13201</v>
      </c>
      <c r="G202" s="2" t="s">
        <v>13202</v>
      </c>
      <c r="H202">
        <v>91903368</v>
      </c>
      <c r="I202" t="s">
        <v>13303</v>
      </c>
      <c r="J202" s="251" t="s">
        <v>539</v>
      </c>
      <c r="K202" s="3"/>
    </row>
    <row r="203" spans="2:11">
      <c r="B203" s="2" t="s">
        <v>13407</v>
      </c>
      <c r="C203" s="16" t="s">
        <v>435</v>
      </c>
      <c r="D203" s="31" t="s">
        <v>7703</v>
      </c>
      <c r="E203" s="2" t="s">
        <v>7903</v>
      </c>
      <c r="F203" s="2" t="s">
        <v>13201</v>
      </c>
      <c r="G203" s="2" t="s">
        <v>13202</v>
      </c>
      <c r="H203">
        <v>91903368</v>
      </c>
      <c r="I203" t="s">
        <v>13303</v>
      </c>
      <c r="J203" s="251" t="s">
        <v>539</v>
      </c>
      <c r="K203" s="3"/>
    </row>
    <row r="204" spans="2:11">
      <c r="B204" s="2" t="s">
        <v>13408</v>
      </c>
      <c r="C204" s="16" t="s">
        <v>435</v>
      </c>
      <c r="D204" s="31" t="s">
        <v>7703</v>
      </c>
      <c r="E204" s="2" t="s">
        <v>8187</v>
      </c>
      <c r="F204" s="2" t="s">
        <v>13201</v>
      </c>
      <c r="G204" s="2" t="s">
        <v>13202</v>
      </c>
      <c r="H204">
        <v>91903368</v>
      </c>
      <c r="I204" t="s">
        <v>13303</v>
      </c>
      <c r="J204" s="251" t="s">
        <v>539</v>
      </c>
      <c r="K204" s="3"/>
    </row>
    <row r="205" spans="2:11">
      <c r="B205" s="2" t="s">
        <v>13409</v>
      </c>
      <c r="C205" s="16" t="s">
        <v>435</v>
      </c>
      <c r="D205" s="31" t="s">
        <v>7703</v>
      </c>
      <c r="E205" s="2" t="s">
        <v>8191</v>
      </c>
      <c r="F205" s="2" t="s">
        <v>13201</v>
      </c>
      <c r="G205" s="2" t="s">
        <v>13202</v>
      </c>
      <c r="H205">
        <v>91903368</v>
      </c>
      <c r="I205" t="s">
        <v>13303</v>
      </c>
      <c r="J205" s="251" t="s">
        <v>539</v>
      </c>
      <c r="K205" s="3"/>
    </row>
    <row r="206" spans="2:11">
      <c r="B206" s="2" t="s">
        <v>13410</v>
      </c>
      <c r="C206" s="16" t="s">
        <v>435</v>
      </c>
      <c r="D206" s="31" t="s">
        <v>7703</v>
      </c>
      <c r="E206" s="2" t="s">
        <v>8695</v>
      </c>
      <c r="F206" s="2" t="s">
        <v>13201</v>
      </c>
      <c r="G206" s="2" t="s">
        <v>13202</v>
      </c>
      <c r="H206">
        <v>91903368</v>
      </c>
      <c r="I206" t="s">
        <v>13303</v>
      </c>
      <c r="J206" s="251" t="s">
        <v>539</v>
      </c>
      <c r="K206" s="3"/>
    </row>
    <row r="207" spans="2:11">
      <c r="B207" s="2" t="s">
        <v>13411</v>
      </c>
      <c r="C207" s="16" t="s">
        <v>435</v>
      </c>
      <c r="D207" s="31" t="s">
        <v>7703</v>
      </c>
      <c r="E207" s="2" t="s">
        <v>8699</v>
      </c>
      <c r="F207" s="2" t="s">
        <v>13201</v>
      </c>
      <c r="G207" s="2" t="s">
        <v>13202</v>
      </c>
      <c r="H207">
        <v>91903368</v>
      </c>
      <c r="I207" t="s">
        <v>13303</v>
      </c>
      <c r="J207" s="251" t="s">
        <v>539</v>
      </c>
      <c r="K207" s="3"/>
    </row>
    <row r="208" spans="2:11">
      <c r="B208" s="2" t="s">
        <v>13412</v>
      </c>
      <c r="C208" s="16" t="s">
        <v>435</v>
      </c>
      <c r="D208" s="31" t="s">
        <v>7703</v>
      </c>
      <c r="E208" s="2" t="s">
        <v>8954</v>
      </c>
      <c r="F208" s="2" t="s">
        <v>13201</v>
      </c>
      <c r="G208" s="2" t="s">
        <v>13202</v>
      </c>
      <c r="H208">
        <v>91903368</v>
      </c>
      <c r="I208" t="s">
        <v>13303</v>
      </c>
      <c r="J208" s="251" t="s">
        <v>539</v>
      </c>
      <c r="K208" s="3"/>
    </row>
    <row r="209" spans="2:11">
      <c r="B209" s="2" t="s">
        <v>13413</v>
      </c>
      <c r="C209" s="16" t="s">
        <v>435</v>
      </c>
      <c r="D209" s="31" t="s">
        <v>7703</v>
      </c>
      <c r="E209" s="2" t="s">
        <v>8958</v>
      </c>
      <c r="F209" s="2" t="s">
        <v>13201</v>
      </c>
      <c r="G209" s="2" t="s">
        <v>13202</v>
      </c>
      <c r="H209">
        <v>91903368</v>
      </c>
      <c r="I209" t="s">
        <v>13303</v>
      </c>
      <c r="J209" s="251" t="s">
        <v>539</v>
      </c>
      <c r="K209" s="3"/>
    </row>
    <row r="210" spans="2:11">
      <c r="B210" s="2" t="s">
        <v>13414</v>
      </c>
      <c r="C210" s="16" t="s">
        <v>435</v>
      </c>
      <c r="D210" s="31" t="s">
        <v>7703</v>
      </c>
      <c r="E210" s="2" t="s">
        <v>8982</v>
      </c>
      <c r="F210" s="2" t="s">
        <v>13201</v>
      </c>
      <c r="G210" s="2" t="s">
        <v>13202</v>
      </c>
      <c r="H210">
        <v>91903368</v>
      </c>
      <c r="I210" t="s">
        <v>13303</v>
      </c>
      <c r="J210" s="251" t="s">
        <v>539</v>
      </c>
      <c r="K210" s="3"/>
    </row>
    <row r="211" spans="2:11">
      <c r="B211" s="2" t="s">
        <v>13415</v>
      </c>
      <c r="C211" s="16" t="s">
        <v>435</v>
      </c>
      <c r="D211" s="31" t="s">
        <v>7703</v>
      </c>
      <c r="E211" s="2" t="s">
        <v>8986</v>
      </c>
      <c r="F211" s="2" t="s">
        <v>13201</v>
      </c>
      <c r="G211" s="2" t="s">
        <v>13202</v>
      </c>
      <c r="H211">
        <v>91903368</v>
      </c>
      <c r="I211" t="s">
        <v>13303</v>
      </c>
      <c r="J211" s="251" t="s">
        <v>539</v>
      </c>
      <c r="K211" s="3"/>
    </row>
    <row r="212" spans="2:11">
      <c r="B212" s="2" t="s">
        <v>13416</v>
      </c>
      <c r="C212" s="16" t="s">
        <v>435</v>
      </c>
      <c r="D212" s="31" t="s">
        <v>7888</v>
      </c>
      <c r="E212" s="2" t="s">
        <v>13214</v>
      </c>
      <c r="F212" s="2" t="s">
        <v>13201</v>
      </c>
      <c r="G212" s="2" t="s">
        <v>13202</v>
      </c>
      <c r="H212" s="2" t="s">
        <v>544</v>
      </c>
      <c r="I212" t="s">
        <v>13215</v>
      </c>
      <c r="J212" s="251" t="s">
        <v>552</v>
      </c>
      <c r="K212" s="3"/>
    </row>
    <row r="213" spans="2:11">
      <c r="B213" s="2" t="s">
        <v>13417</v>
      </c>
      <c r="C213" s="16" t="s">
        <v>440</v>
      </c>
      <c r="D213" s="31" t="s">
        <v>7703</v>
      </c>
      <c r="E213" s="2" t="s">
        <v>8187</v>
      </c>
      <c r="F213" s="2" t="s">
        <v>13201</v>
      </c>
      <c r="G213" s="2" t="s">
        <v>13202</v>
      </c>
      <c r="H213">
        <v>91903368</v>
      </c>
      <c r="I213" t="s">
        <v>13303</v>
      </c>
      <c r="J213" s="251" t="s">
        <v>539</v>
      </c>
      <c r="K213" s="3"/>
    </row>
    <row r="214" spans="2:11">
      <c r="B214" s="2" t="s">
        <v>13418</v>
      </c>
      <c r="C214" s="16" t="s">
        <v>440</v>
      </c>
      <c r="D214" s="31" t="s">
        <v>7703</v>
      </c>
      <c r="E214" s="2" t="s">
        <v>8191</v>
      </c>
      <c r="F214" s="2" t="s">
        <v>13201</v>
      </c>
      <c r="G214" s="2" t="s">
        <v>13202</v>
      </c>
      <c r="H214">
        <v>91903368</v>
      </c>
      <c r="I214" t="s">
        <v>13303</v>
      </c>
      <c r="J214" s="251" t="s">
        <v>539</v>
      </c>
      <c r="K214" s="3"/>
    </row>
    <row r="215" spans="2:11">
      <c r="B215" s="2" t="s">
        <v>13419</v>
      </c>
      <c r="C215" s="16" t="s">
        <v>440</v>
      </c>
      <c r="D215" s="31" t="s">
        <v>7703</v>
      </c>
      <c r="E215" s="2" t="s">
        <v>8695</v>
      </c>
      <c r="F215" s="2" t="s">
        <v>13201</v>
      </c>
      <c r="G215" s="2" t="s">
        <v>13202</v>
      </c>
      <c r="H215">
        <v>91903368</v>
      </c>
      <c r="I215" t="s">
        <v>13303</v>
      </c>
      <c r="J215" s="251" t="s">
        <v>539</v>
      </c>
      <c r="K215" s="3"/>
    </row>
    <row r="216" spans="2:11">
      <c r="B216" s="2" t="s">
        <v>13420</v>
      </c>
      <c r="C216" s="16" t="s">
        <v>440</v>
      </c>
      <c r="D216" s="31" t="s">
        <v>7703</v>
      </c>
      <c r="E216" s="2" t="s">
        <v>8699</v>
      </c>
      <c r="F216" s="2" t="s">
        <v>13201</v>
      </c>
      <c r="G216" s="2" t="s">
        <v>13202</v>
      </c>
      <c r="H216">
        <v>91903368</v>
      </c>
      <c r="I216" t="s">
        <v>13303</v>
      </c>
      <c r="J216" s="251" t="s">
        <v>539</v>
      </c>
      <c r="K216" s="3"/>
    </row>
    <row r="217" spans="2:11">
      <c r="B217" s="2" t="s">
        <v>13421</v>
      </c>
      <c r="C217" s="16" t="s">
        <v>440</v>
      </c>
      <c r="D217" s="31" t="s">
        <v>7703</v>
      </c>
      <c r="E217" s="2" t="s">
        <v>8954</v>
      </c>
      <c r="F217" s="2" t="s">
        <v>13201</v>
      </c>
      <c r="G217" s="2" t="s">
        <v>13202</v>
      </c>
      <c r="H217">
        <v>91903368</v>
      </c>
      <c r="I217" t="s">
        <v>13303</v>
      </c>
      <c r="J217" s="251" t="s">
        <v>539</v>
      </c>
      <c r="K217" s="3"/>
    </row>
    <row r="218" spans="2:11">
      <c r="B218" s="2" t="s">
        <v>13422</v>
      </c>
      <c r="C218" s="16" t="s">
        <v>440</v>
      </c>
      <c r="D218" s="31" t="s">
        <v>7703</v>
      </c>
      <c r="E218" s="2" t="s">
        <v>8958</v>
      </c>
      <c r="F218" s="2" t="s">
        <v>13201</v>
      </c>
      <c r="G218" s="2" t="s">
        <v>13202</v>
      </c>
      <c r="H218">
        <v>91903368</v>
      </c>
      <c r="I218" t="s">
        <v>13303</v>
      </c>
      <c r="J218" s="251" t="s">
        <v>539</v>
      </c>
      <c r="K218" s="3"/>
    </row>
    <row r="219" spans="2:11">
      <c r="B219" s="2" t="s">
        <v>13423</v>
      </c>
      <c r="C219" s="16" t="s">
        <v>440</v>
      </c>
      <c r="D219" s="31" t="s">
        <v>7703</v>
      </c>
      <c r="E219" s="2" t="s">
        <v>8326</v>
      </c>
      <c r="F219" s="2" t="s">
        <v>13201</v>
      </c>
      <c r="G219" s="2" t="s">
        <v>13202</v>
      </c>
      <c r="H219">
        <v>91903368</v>
      </c>
      <c r="I219" t="s">
        <v>13303</v>
      </c>
      <c r="J219" s="251" t="s">
        <v>539</v>
      </c>
      <c r="K219" s="3"/>
    </row>
    <row r="220" spans="2:11">
      <c r="B220" s="2" t="s">
        <v>13424</v>
      </c>
      <c r="C220" s="16" t="s">
        <v>440</v>
      </c>
      <c r="D220" s="31" t="s">
        <v>7703</v>
      </c>
      <c r="E220" s="2" t="s">
        <v>8329</v>
      </c>
      <c r="F220" s="2" t="s">
        <v>13201</v>
      </c>
      <c r="G220" s="2" t="s">
        <v>13202</v>
      </c>
      <c r="H220">
        <v>91903368</v>
      </c>
      <c r="I220" t="s">
        <v>13303</v>
      </c>
      <c r="J220" s="251" t="s">
        <v>539</v>
      </c>
      <c r="K220" s="3"/>
    </row>
    <row r="221" spans="2:11">
      <c r="B221" s="2" t="s">
        <v>13425</v>
      </c>
      <c r="C221" s="16" t="s">
        <v>440</v>
      </c>
      <c r="D221" s="31" t="s">
        <v>7703</v>
      </c>
      <c r="E221" s="2" t="s">
        <v>8982</v>
      </c>
      <c r="F221" s="2" t="s">
        <v>13201</v>
      </c>
      <c r="G221" s="2" t="s">
        <v>13202</v>
      </c>
      <c r="H221">
        <v>91903368</v>
      </c>
      <c r="I221" t="s">
        <v>13303</v>
      </c>
      <c r="J221" s="251" t="s">
        <v>539</v>
      </c>
      <c r="K221" s="3"/>
    </row>
    <row r="222" spans="2:11">
      <c r="B222" s="2" t="s">
        <v>13426</v>
      </c>
      <c r="C222" s="16" t="s">
        <v>440</v>
      </c>
      <c r="D222" s="31" t="s">
        <v>7703</v>
      </c>
      <c r="E222" s="2" t="s">
        <v>8986</v>
      </c>
      <c r="F222" s="2" t="s">
        <v>13201</v>
      </c>
      <c r="G222" s="2" t="s">
        <v>13202</v>
      </c>
      <c r="H222">
        <v>91903368</v>
      </c>
      <c r="I222" t="s">
        <v>13303</v>
      </c>
      <c r="J222" s="251" t="s">
        <v>539</v>
      </c>
      <c r="K222" s="3"/>
    </row>
    <row r="223" spans="2:11">
      <c r="B223" s="2" t="s">
        <v>13427</v>
      </c>
      <c r="C223" s="16" t="s">
        <v>440</v>
      </c>
      <c r="D223" s="31" t="s">
        <v>7703</v>
      </c>
      <c r="E223" s="2" t="s">
        <v>8331</v>
      </c>
      <c r="F223" s="2" t="s">
        <v>13201</v>
      </c>
      <c r="G223" s="2" t="s">
        <v>13202</v>
      </c>
      <c r="H223">
        <v>91903368</v>
      </c>
      <c r="I223" t="s">
        <v>13303</v>
      </c>
      <c r="J223" s="251" t="s">
        <v>539</v>
      </c>
      <c r="K223" s="3"/>
    </row>
    <row r="224" spans="2:11">
      <c r="B224" s="2" t="s">
        <v>13428</v>
      </c>
      <c r="C224" s="16" t="s">
        <v>440</v>
      </c>
      <c r="D224" s="31" t="s">
        <v>7703</v>
      </c>
      <c r="E224" s="2" t="s">
        <v>8335</v>
      </c>
      <c r="F224" s="2" t="s">
        <v>13201</v>
      </c>
      <c r="G224" s="2" t="s">
        <v>13202</v>
      </c>
      <c r="H224">
        <v>91903368</v>
      </c>
      <c r="I224" t="s">
        <v>13303</v>
      </c>
      <c r="J224" s="251" t="s">
        <v>539</v>
      </c>
      <c r="K224" s="3"/>
    </row>
    <row r="225" spans="2:11">
      <c r="B225" s="2" t="s">
        <v>13429</v>
      </c>
      <c r="C225" s="16" t="s">
        <v>440</v>
      </c>
      <c r="D225" s="31" t="s">
        <v>7703</v>
      </c>
      <c r="E225" s="17" t="s">
        <v>9465</v>
      </c>
      <c r="F225" s="2" t="s">
        <v>13201</v>
      </c>
      <c r="G225" s="2" t="s">
        <v>13202</v>
      </c>
      <c r="H225">
        <v>91903368</v>
      </c>
      <c r="I225" t="s">
        <v>13303</v>
      </c>
      <c r="J225" s="251" t="s">
        <v>539</v>
      </c>
      <c r="K225" s="3"/>
    </row>
    <row r="226" spans="2:11">
      <c r="B226" s="2" t="s">
        <v>13430</v>
      </c>
      <c r="C226" s="16" t="s">
        <v>440</v>
      </c>
      <c r="D226" s="31" t="s">
        <v>7703</v>
      </c>
      <c r="E226" s="17" t="s">
        <v>8338</v>
      </c>
      <c r="F226" s="2" t="s">
        <v>13201</v>
      </c>
      <c r="G226" s="2" t="s">
        <v>13202</v>
      </c>
      <c r="H226">
        <v>91903368</v>
      </c>
      <c r="I226" t="s">
        <v>13303</v>
      </c>
      <c r="J226" s="251" t="s">
        <v>539</v>
      </c>
      <c r="K226" s="3"/>
    </row>
    <row r="227" spans="2:11">
      <c r="B227" s="2" t="s">
        <v>13431</v>
      </c>
      <c r="C227" s="16" t="s">
        <v>440</v>
      </c>
      <c r="D227" s="31" t="s">
        <v>7703</v>
      </c>
      <c r="E227" s="8" t="s">
        <v>9743</v>
      </c>
      <c r="F227" s="2" t="s">
        <v>13201</v>
      </c>
      <c r="G227" s="2" t="s">
        <v>13202</v>
      </c>
      <c r="H227">
        <v>91903368</v>
      </c>
      <c r="I227" t="s">
        <v>13303</v>
      </c>
      <c r="J227" s="251" t="s">
        <v>539</v>
      </c>
      <c r="K227" s="3"/>
    </row>
    <row r="228" spans="2:11">
      <c r="B228" s="2" t="s">
        <v>13432</v>
      </c>
      <c r="C228" s="16" t="s">
        <v>440</v>
      </c>
      <c r="D228" s="31" t="s">
        <v>7703</v>
      </c>
      <c r="E228" s="8" t="s">
        <v>10471</v>
      </c>
      <c r="F228" s="2" t="s">
        <v>13201</v>
      </c>
      <c r="G228" s="2" t="s">
        <v>13202</v>
      </c>
      <c r="H228">
        <v>91903368</v>
      </c>
      <c r="I228" t="s">
        <v>13303</v>
      </c>
      <c r="J228" s="251" t="s">
        <v>539</v>
      </c>
      <c r="K228" s="3"/>
    </row>
    <row r="229" spans="2:11">
      <c r="B229" s="2" t="s">
        <v>13433</v>
      </c>
      <c r="C229" s="16" t="s">
        <v>440</v>
      </c>
      <c r="D229" s="31" t="s">
        <v>7888</v>
      </c>
      <c r="E229" s="2" t="s">
        <v>13214</v>
      </c>
      <c r="F229" s="2" t="s">
        <v>13201</v>
      </c>
      <c r="G229" s="2" t="s">
        <v>13202</v>
      </c>
      <c r="H229" s="2" t="s">
        <v>544</v>
      </c>
      <c r="I229" t="s">
        <v>13215</v>
      </c>
      <c r="J229" s="251" t="s">
        <v>552</v>
      </c>
      <c r="K229" s="3"/>
    </row>
    <row r="230" spans="2:11">
      <c r="B230" s="2" t="s">
        <v>13434</v>
      </c>
      <c r="C230" s="16" t="s">
        <v>447</v>
      </c>
      <c r="D230" s="31" t="s">
        <v>7703</v>
      </c>
      <c r="E230" s="2" t="s">
        <v>8982</v>
      </c>
      <c r="F230" s="2" t="s">
        <v>13201</v>
      </c>
      <c r="G230" s="2" t="s">
        <v>13202</v>
      </c>
      <c r="H230" s="2">
        <v>91903531</v>
      </c>
      <c r="I230" t="s">
        <v>13435</v>
      </c>
      <c r="J230" s="251" t="s">
        <v>539</v>
      </c>
      <c r="K230" s="3"/>
    </row>
    <row r="231" spans="2:11">
      <c r="B231" s="2" t="s">
        <v>13436</v>
      </c>
      <c r="C231" s="16" t="s">
        <v>447</v>
      </c>
      <c r="D231" s="31" t="s">
        <v>7703</v>
      </c>
      <c r="E231" s="2" t="s">
        <v>8986</v>
      </c>
      <c r="F231" s="2" t="s">
        <v>13201</v>
      </c>
      <c r="G231" s="2" t="s">
        <v>13202</v>
      </c>
      <c r="H231" s="2">
        <v>91903531</v>
      </c>
      <c r="I231" t="s">
        <v>13435</v>
      </c>
      <c r="J231" s="251" t="s">
        <v>539</v>
      </c>
      <c r="K231" s="3"/>
    </row>
    <row r="232" spans="2:11">
      <c r="B232" s="2" t="s">
        <v>13437</v>
      </c>
      <c r="C232" s="16" t="s">
        <v>447</v>
      </c>
      <c r="D232" s="31" t="s">
        <v>7703</v>
      </c>
      <c r="E232" s="2" t="s">
        <v>8331</v>
      </c>
      <c r="F232" s="2" t="s">
        <v>13201</v>
      </c>
      <c r="G232" s="2" t="s">
        <v>13202</v>
      </c>
      <c r="H232" s="2">
        <v>91903531</v>
      </c>
      <c r="I232" t="s">
        <v>13435</v>
      </c>
      <c r="J232" s="251" t="s">
        <v>539</v>
      </c>
      <c r="K232" s="3"/>
    </row>
    <row r="233" spans="2:11">
      <c r="B233" s="2" t="s">
        <v>13438</v>
      </c>
      <c r="C233" s="16" t="s">
        <v>447</v>
      </c>
      <c r="D233" s="31" t="s">
        <v>7703</v>
      </c>
      <c r="E233" s="2" t="s">
        <v>8335</v>
      </c>
      <c r="F233" s="2" t="s">
        <v>13201</v>
      </c>
      <c r="G233" s="2" t="s">
        <v>13202</v>
      </c>
      <c r="H233" s="2">
        <v>91903531</v>
      </c>
      <c r="I233" t="s">
        <v>13435</v>
      </c>
      <c r="J233" s="251" t="s">
        <v>539</v>
      </c>
      <c r="K233" s="3"/>
    </row>
    <row r="234" spans="2:11">
      <c r="B234" s="2" t="s">
        <v>13439</v>
      </c>
      <c r="C234" s="16" t="s">
        <v>447</v>
      </c>
      <c r="D234" s="31" t="s">
        <v>7703</v>
      </c>
      <c r="E234" s="17" t="s">
        <v>9465</v>
      </c>
      <c r="F234" s="2" t="s">
        <v>13201</v>
      </c>
      <c r="G234" s="2" t="s">
        <v>13202</v>
      </c>
      <c r="H234" s="2">
        <v>91903531</v>
      </c>
      <c r="I234" t="s">
        <v>13435</v>
      </c>
      <c r="J234" s="251" t="s">
        <v>539</v>
      </c>
      <c r="K234" s="3"/>
    </row>
    <row r="235" spans="2:11">
      <c r="B235" s="2" t="s">
        <v>13440</v>
      </c>
      <c r="C235" s="16" t="s">
        <v>447</v>
      </c>
      <c r="D235" s="31" t="s">
        <v>7703</v>
      </c>
      <c r="E235" s="17" t="s">
        <v>8338</v>
      </c>
      <c r="F235" s="2" t="s">
        <v>13201</v>
      </c>
      <c r="G235" s="2" t="s">
        <v>13202</v>
      </c>
      <c r="H235" s="2">
        <v>91903531</v>
      </c>
      <c r="I235" t="s">
        <v>13435</v>
      </c>
      <c r="J235" s="251" t="s">
        <v>539</v>
      </c>
      <c r="K235" s="3"/>
    </row>
    <row r="236" spans="2:11">
      <c r="B236" s="2" t="s">
        <v>13441</v>
      </c>
      <c r="C236" s="16" t="s">
        <v>447</v>
      </c>
      <c r="D236" s="31" t="s">
        <v>7703</v>
      </c>
      <c r="E236" s="8" t="s">
        <v>9743</v>
      </c>
      <c r="F236" s="2" t="s">
        <v>13201</v>
      </c>
      <c r="G236" s="2" t="s">
        <v>13202</v>
      </c>
      <c r="H236" s="2">
        <v>91903531</v>
      </c>
      <c r="I236" t="s">
        <v>13435</v>
      </c>
      <c r="J236" s="251" t="s">
        <v>539</v>
      </c>
      <c r="K236" s="3"/>
    </row>
    <row r="237" spans="2:11">
      <c r="B237" s="2" t="s">
        <v>13442</v>
      </c>
      <c r="C237" s="16" t="s">
        <v>447</v>
      </c>
      <c r="D237" s="31" t="s">
        <v>7703</v>
      </c>
      <c r="E237" s="8" t="s">
        <v>10471</v>
      </c>
      <c r="F237" s="2" t="s">
        <v>13201</v>
      </c>
      <c r="G237" s="2" t="s">
        <v>13202</v>
      </c>
      <c r="H237" s="2">
        <v>91903531</v>
      </c>
      <c r="I237" t="s">
        <v>13435</v>
      </c>
      <c r="J237" s="251" t="s">
        <v>539</v>
      </c>
      <c r="K237" s="3"/>
    </row>
    <row r="238" spans="2:11">
      <c r="B238" s="2" t="s">
        <v>13443</v>
      </c>
      <c r="C238" s="16" t="s">
        <v>447</v>
      </c>
      <c r="D238" s="31" t="s">
        <v>7888</v>
      </c>
      <c r="E238" s="2" t="s">
        <v>13214</v>
      </c>
      <c r="F238" s="2" t="s">
        <v>13201</v>
      </c>
      <c r="G238" s="2" t="s">
        <v>13202</v>
      </c>
      <c r="H238" s="2" t="s">
        <v>544</v>
      </c>
      <c r="I238" t="s">
        <v>13215</v>
      </c>
      <c r="J238" s="251" t="s">
        <v>552</v>
      </c>
      <c r="K238" s="3"/>
    </row>
    <row r="239" spans="2:11">
      <c r="B239" s="2" t="s">
        <v>13444</v>
      </c>
      <c r="C239" s="33" t="s">
        <v>453</v>
      </c>
      <c r="D239" s="31" t="s">
        <v>7703</v>
      </c>
      <c r="E239" s="2" t="s">
        <v>8954</v>
      </c>
      <c r="F239" s="2" t="s">
        <v>13201</v>
      </c>
      <c r="G239" s="2" t="s">
        <v>13202</v>
      </c>
      <c r="H239" s="2" t="s">
        <v>544</v>
      </c>
      <c r="I239" t="s">
        <v>13435</v>
      </c>
      <c r="J239" s="251" t="s">
        <v>539</v>
      </c>
      <c r="K239" s="3"/>
    </row>
    <row r="240" spans="2:11">
      <c r="B240" s="2" t="s">
        <v>13445</v>
      </c>
      <c r="C240" s="33" t="s">
        <v>453</v>
      </c>
      <c r="D240" s="31" t="s">
        <v>7703</v>
      </c>
      <c r="E240" s="2" t="s">
        <v>8958</v>
      </c>
      <c r="F240" s="2" t="s">
        <v>13201</v>
      </c>
      <c r="G240" s="2" t="s">
        <v>13202</v>
      </c>
      <c r="H240" s="2" t="s">
        <v>544</v>
      </c>
      <c r="I240" t="s">
        <v>13435</v>
      </c>
      <c r="J240" s="251" t="s">
        <v>539</v>
      </c>
      <c r="K240" s="3"/>
    </row>
    <row r="241" spans="2:11">
      <c r="B241" s="2" t="s">
        <v>13446</v>
      </c>
      <c r="C241" s="33" t="s">
        <v>453</v>
      </c>
      <c r="D241" s="31" t="s">
        <v>7703</v>
      </c>
      <c r="E241" s="2" t="s">
        <v>8326</v>
      </c>
      <c r="F241" s="2" t="s">
        <v>13201</v>
      </c>
      <c r="G241" s="2" t="s">
        <v>13202</v>
      </c>
      <c r="H241" s="2" t="s">
        <v>544</v>
      </c>
      <c r="I241" t="s">
        <v>13435</v>
      </c>
      <c r="J241" s="251" t="s">
        <v>539</v>
      </c>
      <c r="K241" s="3"/>
    </row>
    <row r="242" spans="2:11">
      <c r="B242" s="2" t="s">
        <v>13447</v>
      </c>
      <c r="C242" s="33" t="s">
        <v>453</v>
      </c>
      <c r="D242" s="31" t="s">
        <v>7703</v>
      </c>
      <c r="E242" s="2" t="s">
        <v>8329</v>
      </c>
      <c r="F242" s="2" t="s">
        <v>13201</v>
      </c>
      <c r="G242" s="2" t="s">
        <v>13202</v>
      </c>
      <c r="H242" s="2" t="s">
        <v>544</v>
      </c>
      <c r="I242" t="s">
        <v>13435</v>
      </c>
      <c r="J242" s="251" t="s">
        <v>539</v>
      </c>
      <c r="K242" s="3"/>
    </row>
    <row r="243" spans="2:11">
      <c r="B243" s="2" t="s">
        <v>13448</v>
      </c>
      <c r="C243" s="33" t="s">
        <v>453</v>
      </c>
      <c r="D243" s="31" t="s">
        <v>7703</v>
      </c>
      <c r="E243" s="2" t="s">
        <v>8982</v>
      </c>
      <c r="F243" s="2" t="s">
        <v>13201</v>
      </c>
      <c r="G243" s="2" t="s">
        <v>13202</v>
      </c>
      <c r="H243" s="2" t="s">
        <v>544</v>
      </c>
      <c r="I243" t="s">
        <v>13435</v>
      </c>
      <c r="J243" s="251" t="s">
        <v>539</v>
      </c>
      <c r="K243" s="3"/>
    </row>
    <row r="244" spans="2:11">
      <c r="B244" s="2" t="s">
        <v>13449</v>
      </c>
      <c r="C244" s="33" t="s">
        <v>453</v>
      </c>
      <c r="D244" s="31" t="s">
        <v>7703</v>
      </c>
      <c r="E244" s="2" t="s">
        <v>8986</v>
      </c>
      <c r="F244" s="2" t="s">
        <v>13201</v>
      </c>
      <c r="G244" s="2" t="s">
        <v>13202</v>
      </c>
      <c r="H244" s="2" t="s">
        <v>544</v>
      </c>
      <c r="I244" t="s">
        <v>13435</v>
      </c>
      <c r="J244" s="251" t="s">
        <v>539</v>
      </c>
      <c r="K244" s="3"/>
    </row>
    <row r="245" spans="2:11">
      <c r="B245" s="2" t="s">
        <v>13450</v>
      </c>
      <c r="C245" s="33" t="s">
        <v>453</v>
      </c>
      <c r="D245" s="31" t="s">
        <v>7703</v>
      </c>
      <c r="E245" s="2" t="s">
        <v>8331</v>
      </c>
      <c r="F245" s="2" t="s">
        <v>13201</v>
      </c>
      <c r="G245" s="2" t="s">
        <v>13202</v>
      </c>
      <c r="H245" s="2" t="s">
        <v>544</v>
      </c>
      <c r="I245" t="s">
        <v>13435</v>
      </c>
      <c r="J245" s="251" t="s">
        <v>539</v>
      </c>
      <c r="K245" s="3"/>
    </row>
    <row r="246" spans="2:11">
      <c r="B246" s="2" t="s">
        <v>13451</v>
      </c>
      <c r="C246" s="33" t="s">
        <v>453</v>
      </c>
      <c r="D246" s="31" t="s">
        <v>7703</v>
      </c>
      <c r="E246" s="2" t="s">
        <v>8335</v>
      </c>
      <c r="F246" s="2" t="s">
        <v>13201</v>
      </c>
      <c r="G246" s="2" t="s">
        <v>13202</v>
      </c>
      <c r="H246" s="2" t="s">
        <v>544</v>
      </c>
      <c r="I246" t="s">
        <v>13435</v>
      </c>
      <c r="J246" s="251" t="s">
        <v>539</v>
      </c>
      <c r="K246" s="3"/>
    </row>
    <row r="247" spans="2:11">
      <c r="B247" s="2" t="s">
        <v>13452</v>
      </c>
      <c r="C247" s="33" t="s">
        <v>453</v>
      </c>
      <c r="D247" s="31" t="s">
        <v>7703</v>
      </c>
      <c r="E247" s="17" t="s">
        <v>9465</v>
      </c>
      <c r="F247" s="2" t="s">
        <v>13201</v>
      </c>
      <c r="G247" s="2" t="s">
        <v>13202</v>
      </c>
      <c r="H247" s="2" t="s">
        <v>544</v>
      </c>
      <c r="I247" t="s">
        <v>13435</v>
      </c>
      <c r="J247" s="251" t="s">
        <v>539</v>
      </c>
      <c r="K247" s="3"/>
    </row>
    <row r="248" spans="2:11">
      <c r="B248" s="2" t="s">
        <v>13453</v>
      </c>
      <c r="C248" s="33" t="s">
        <v>453</v>
      </c>
      <c r="D248" s="31" t="s">
        <v>7703</v>
      </c>
      <c r="E248" s="17" t="s">
        <v>8338</v>
      </c>
      <c r="F248" s="2" t="s">
        <v>13201</v>
      </c>
      <c r="G248" s="2" t="s">
        <v>13202</v>
      </c>
      <c r="H248" s="2" t="s">
        <v>544</v>
      </c>
      <c r="I248" t="s">
        <v>13435</v>
      </c>
      <c r="J248" s="251" t="s">
        <v>539</v>
      </c>
      <c r="K248" s="3"/>
    </row>
    <row r="249" spans="2:11">
      <c r="B249" s="2" t="s">
        <v>13454</v>
      </c>
      <c r="C249" s="33" t="s">
        <v>453</v>
      </c>
      <c r="D249" s="31" t="s">
        <v>7703</v>
      </c>
      <c r="E249" s="8" t="s">
        <v>9743</v>
      </c>
      <c r="F249" s="2" t="s">
        <v>13201</v>
      </c>
      <c r="G249" s="2" t="s">
        <v>13202</v>
      </c>
      <c r="H249" s="2" t="s">
        <v>544</v>
      </c>
      <c r="I249" t="s">
        <v>13435</v>
      </c>
      <c r="J249" s="251" t="s">
        <v>539</v>
      </c>
      <c r="K249" s="3"/>
    </row>
    <row r="250" spans="2:11">
      <c r="B250" s="2" t="s">
        <v>13455</v>
      </c>
      <c r="C250" s="33" t="s">
        <v>453</v>
      </c>
      <c r="D250" s="31" t="s">
        <v>7703</v>
      </c>
      <c r="E250" s="8" t="s">
        <v>10471</v>
      </c>
      <c r="F250" s="2" t="s">
        <v>13201</v>
      </c>
      <c r="G250" s="2" t="s">
        <v>13202</v>
      </c>
      <c r="H250" s="2" t="s">
        <v>544</v>
      </c>
      <c r="I250" t="s">
        <v>13435</v>
      </c>
      <c r="J250" s="251" t="s">
        <v>539</v>
      </c>
      <c r="K250" s="3"/>
    </row>
    <row r="251" spans="2:11">
      <c r="B251" s="2" t="s">
        <v>13456</v>
      </c>
      <c r="C251" s="33" t="s">
        <v>453</v>
      </c>
      <c r="D251" s="31" t="s">
        <v>7888</v>
      </c>
      <c r="E251" s="2" t="s">
        <v>13214</v>
      </c>
      <c r="F251" s="2" t="s">
        <v>13201</v>
      </c>
      <c r="G251" s="2" t="s">
        <v>13202</v>
      </c>
      <c r="H251" s="2" t="s">
        <v>544</v>
      </c>
      <c r="I251" t="s">
        <v>13215</v>
      </c>
      <c r="J251" s="251" t="s">
        <v>552</v>
      </c>
      <c r="K251" s="3"/>
    </row>
    <row r="252" spans="2:11">
      <c r="B252" s="2" t="s">
        <v>13457</v>
      </c>
      <c r="C252" s="33" t="s">
        <v>458</v>
      </c>
      <c r="D252" s="31" t="s">
        <v>7703</v>
      </c>
      <c r="E252" s="2" t="s">
        <v>8954</v>
      </c>
      <c r="F252" s="2" t="s">
        <v>13201</v>
      </c>
      <c r="G252" s="2" t="s">
        <v>13202</v>
      </c>
      <c r="H252" s="2" t="s">
        <v>544</v>
      </c>
      <c r="I252" t="s">
        <v>13435</v>
      </c>
      <c r="J252" s="251" t="s">
        <v>539</v>
      </c>
      <c r="K252" s="3"/>
    </row>
    <row r="253" spans="2:11">
      <c r="B253" s="2" t="s">
        <v>13458</v>
      </c>
      <c r="C253" s="33" t="s">
        <v>458</v>
      </c>
      <c r="D253" s="31" t="s">
        <v>7703</v>
      </c>
      <c r="E253" s="2" t="s">
        <v>8958</v>
      </c>
      <c r="F253" s="2" t="s">
        <v>13201</v>
      </c>
      <c r="G253" s="2" t="s">
        <v>13202</v>
      </c>
      <c r="H253" s="2" t="s">
        <v>544</v>
      </c>
      <c r="I253" t="s">
        <v>13435</v>
      </c>
      <c r="J253" s="251" t="s">
        <v>539</v>
      </c>
      <c r="K253" s="3"/>
    </row>
    <row r="254" spans="2:11">
      <c r="B254" s="2" t="s">
        <v>13459</v>
      </c>
      <c r="C254" s="33" t="s">
        <v>458</v>
      </c>
      <c r="D254" s="31" t="s">
        <v>7703</v>
      </c>
      <c r="E254" s="2" t="s">
        <v>8326</v>
      </c>
      <c r="F254" s="2" t="s">
        <v>13201</v>
      </c>
      <c r="G254" s="2" t="s">
        <v>13202</v>
      </c>
      <c r="H254" s="2" t="s">
        <v>544</v>
      </c>
      <c r="I254" t="s">
        <v>13435</v>
      </c>
      <c r="J254" s="251" t="s">
        <v>539</v>
      </c>
      <c r="K254" s="3"/>
    </row>
    <row r="255" spans="2:11">
      <c r="B255" s="2" t="s">
        <v>13460</v>
      </c>
      <c r="C255" s="33" t="s">
        <v>458</v>
      </c>
      <c r="D255" s="31" t="s">
        <v>7703</v>
      </c>
      <c r="E255" s="2" t="s">
        <v>8329</v>
      </c>
      <c r="F255" s="2" t="s">
        <v>13201</v>
      </c>
      <c r="G255" s="2" t="s">
        <v>13202</v>
      </c>
      <c r="H255" s="2" t="s">
        <v>544</v>
      </c>
      <c r="I255" t="s">
        <v>13435</v>
      </c>
      <c r="J255" s="251" t="s">
        <v>539</v>
      </c>
      <c r="K255" s="3"/>
    </row>
    <row r="256" spans="2:11">
      <c r="B256" s="2" t="s">
        <v>13461</v>
      </c>
      <c r="C256" s="33" t="s">
        <v>458</v>
      </c>
      <c r="D256" s="31" t="s">
        <v>7703</v>
      </c>
      <c r="E256" s="2" t="s">
        <v>8982</v>
      </c>
      <c r="F256" s="2" t="s">
        <v>13201</v>
      </c>
      <c r="G256" s="2" t="s">
        <v>13202</v>
      </c>
      <c r="H256" s="2" t="s">
        <v>544</v>
      </c>
      <c r="I256" t="s">
        <v>13435</v>
      </c>
      <c r="J256" s="251" t="s">
        <v>539</v>
      </c>
      <c r="K256" s="3"/>
    </row>
    <row r="257" spans="2:11">
      <c r="B257" s="2" t="s">
        <v>13462</v>
      </c>
      <c r="C257" s="33" t="s">
        <v>458</v>
      </c>
      <c r="D257" s="31" t="s">
        <v>7703</v>
      </c>
      <c r="E257" s="2" t="s">
        <v>8986</v>
      </c>
      <c r="F257" s="2" t="s">
        <v>13201</v>
      </c>
      <c r="G257" s="2" t="s">
        <v>13202</v>
      </c>
      <c r="H257" s="2" t="s">
        <v>544</v>
      </c>
      <c r="I257" t="s">
        <v>13435</v>
      </c>
      <c r="J257" s="251" t="s">
        <v>539</v>
      </c>
      <c r="K257" s="3"/>
    </row>
    <row r="258" spans="2:11">
      <c r="B258" s="2" t="s">
        <v>13463</v>
      </c>
      <c r="C258" s="33" t="s">
        <v>458</v>
      </c>
      <c r="D258" s="31" t="s">
        <v>7703</v>
      </c>
      <c r="E258" s="2" t="s">
        <v>8331</v>
      </c>
      <c r="F258" s="2" t="s">
        <v>13201</v>
      </c>
      <c r="G258" s="2" t="s">
        <v>13202</v>
      </c>
      <c r="H258" s="2" t="s">
        <v>544</v>
      </c>
      <c r="I258" t="s">
        <v>13435</v>
      </c>
      <c r="J258" s="251" t="s">
        <v>539</v>
      </c>
      <c r="K258" s="3"/>
    </row>
    <row r="259" spans="2:11">
      <c r="B259" s="2" t="s">
        <v>13464</v>
      </c>
      <c r="C259" s="33" t="s">
        <v>458</v>
      </c>
      <c r="D259" s="31" t="s">
        <v>7703</v>
      </c>
      <c r="E259" s="2" t="s">
        <v>8335</v>
      </c>
      <c r="F259" s="2" t="s">
        <v>13201</v>
      </c>
      <c r="G259" s="2" t="s">
        <v>13202</v>
      </c>
      <c r="H259" s="2" t="s">
        <v>544</v>
      </c>
      <c r="I259" t="s">
        <v>13435</v>
      </c>
      <c r="J259" s="251" t="s">
        <v>539</v>
      </c>
      <c r="K259" s="3"/>
    </row>
    <row r="260" spans="2:11">
      <c r="B260" s="2" t="s">
        <v>13465</v>
      </c>
      <c r="C260" s="33" t="s">
        <v>458</v>
      </c>
      <c r="D260" s="31" t="s">
        <v>7703</v>
      </c>
      <c r="E260" s="17" t="s">
        <v>9465</v>
      </c>
      <c r="F260" s="2" t="s">
        <v>13201</v>
      </c>
      <c r="G260" s="2" t="s">
        <v>13202</v>
      </c>
      <c r="H260" s="2" t="s">
        <v>544</v>
      </c>
      <c r="I260" t="s">
        <v>13435</v>
      </c>
      <c r="J260" s="251" t="s">
        <v>539</v>
      </c>
      <c r="K260" s="3"/>
    </row>
    <row r="261" spans="2:11">
      <c r="B261" s="2" t="s">
        <v>13466</v>
      </c>
      <c r="C261" s="33" t="s">
        <v>458</v>
      </c>
      <c r="D261" s="31" t="s">
        <v>7703</v>
      </c>
      <c r="E261" s="17" t="s">
        <v>8338</v>
      </c>
      <c r="F261" s="2" t="s">
        <v>13201</v>
      </c>
      <c r="G261" s="2" t="s">
        <v>13202</v>
      </c>
      <c r="H261" s="2" t="s">
        <v>544</v>
      </c>
      <c r="I261" t="s">
        <v>13435</v>
      </c>
      <c r="J261" s="251" t="s">
        <v>539</v>
      </c>
      <c r="K261" s="3"/>
    </row>
    <row r="262" spans="2:11">
      <c r="B262" s="2" t="s">
        <v>13467</v>
      </c>
      <c r="C262" s="33" t="s">
        <v>458</v>
      </c>
      <c r="D262" s="31" t="s">
        <v>7703</v>
      </c>
      <c r="E262" s="8" t="s">
        <v>9743</v>
      </c>
      <c r="F262" s="2" t="s">
        <v>13201</v>
      </c>
      <c r="G262" s="2" t="s">
        <v>13202</v>
      </c>
      <c r="H262" s="2" t="s">
        <v>544</v>
      </c>
      <c r="I262" t="s">
        <v>13435</v>
      </c>
      <c r="J262" s="251" t="s">
        <v>539</v>
      </c>
      <c r="K262" s="3"/>
    </row>
    <row r="263" spans="2:11">
      <c r="B263" s="2" t="s">
        <v>13468</v>
      </c>
      <c r="C263" s="33" t="s">
        <v>458</v>
      </c>
      <c r="D263" s="31" t="s">
        <v>7703</v>
      </c>
      <c r="E263" s="8" t="s">
        <v>10471</v>
      </c>
      <c r="F263" s="2" t="s">
        <v>13201</v>
      </c>
      <c r="G263" s="2" t="s">
        <v>13202</v>
      </c>
      <c r="H263" s="2" t="s">
        <v>544</v>
      </c>
      <c r="I263" t="s">
        <v>13435</v>
      </c>
      <c r="J263" s="251" t="s">
        <v>539</v>
      </c>
      <c r="K263" s="3"/>
    </row>
    <row r="264" spans="2:11">
      <c r="B264" s="2" t="s">
        <v>13469</v>
      </c>
      <c r="C264" s="33" t="s">
        <v>458</v>
      </c>
      <c r="D264" s="31" t="s">
        <v>7888</v>
      </c>
      <c r="E264" s="2" t="s">
        <v>13214</v>
      </c>
      <c r="F264" s="2" t="s">
        <v>13201</v>
      </c>
      <c r="G264" s="2" t="s">
        <v>13202</v>
      </c>
      <c r="H264" s="2" t="s">
        <v>544</v>
      </c>
      <c r="I264" t="s">
        <v>13215</v>
      </c>
      <c r="J264" s="251" t="s">
        <v>552</v>
      </c>
      <c r="K264" s="3"/>
    </row>
    <row r="265" spans="2:11">
      <c r="B265" s="2" t="s">
        <v>13470</v>
      </c>
      <c r="C265" s="16" t="s">
        <v>463</v>
      </c>
      <c r="D265" s="31" t="s">
        <v>7703</v>
      </c>
      <c r="E265" s="31" t="s">
        <v>13214</v>
      </c>
      <c r="F265" s="2" t="s">
        <v>13201</v>
      </c>
      <c r="G265" s="2" t="s">
        <v>13202</v>
      </c>
      <c r="H265">
        <v>91903531</v>
      </c>
      <c r="I265" t="s">
        <v>13404</v>
      </c>
      <c r="J265" s="251" t="s">
        <v>539</v>
      </c>
      <c r="K265" s="3"/>
    </row>
    <row r="266" spans="2:11">
      <c r="B266" s="2" t="s">
        <v>13471</v>
      </c>
      <c r="C266" s="16" t="s">
        <v>463</v>
      </c>
      <c r="D266" s="31" t="s">
        <v>7888</v>
      </c>
      <c r="E266" s="31" t="s">
        <v>13214</v>
      </c>
      <c r="F266" s="2" t="s">
        <v>13201</v>
      </c>
      <c r="G266" s="2" t="s">
        <v>13202</v>
      </c>
      <c r="H266" t="s">
        <v>544</v>
      </c>
      <c r="I266" t="s">
        <v>13215</v>
      </c>
      <c r="J266" s="251" t="s">
        <v>552</v>
      </c>
      <c r="K266" s="3"/>
    </row>
    <row r="267" spans="2:11">
      <c r="B267" s="2" t="s">
        <v>13472</v>
      </c>
      <c r="C267" s="16" t="s">
        <v>468</v>
      </c>
      <c r="D267" s="31" t="s">
        <v>7703</v>
      </c>
      <c r="E267" s="2" t="s">
        <v>13214</v>
      </c>
      <c r="F267" s="2" t="s">
        <v>13201</v>
      </c>
      <c r="G267" s="2" t="s">
        <v>13202</v>
      </c>
      <c r="H267" s="2" t="s">
        <v>544</v>
      </c>
      <c r="I267" t="s">
        <v>13238</v>
      </c>
      <c r="J267" s="251" t="s">
        <v>539</v>
      </c>
      <c r="K267" s="3"/>
    </row>
    <row r="268" spans="2:11">
      <c r="B268" s="2" t="s">
        <v>13473</v>
      </c>
      <c r="C268" s="16" t="s">
        <v>468</v>
      </c>
      <c r="D268" s="31" t="s">
        <v>7888</v>
      </c>
      <c r="E268" s="2" t="s">
        <v>13214</v>
      </c>
      <c r="F268" s="2" t="s">
        <v>13201</v>
      </c>
      <c r="G268" s="2" t="s">
        <v>13202</v>
      </c>
      <c r="H268" s="2" t="s">
        <v>544</v>
      </c>
      <c r="I268" t="s">
        <v>13215</v>
      </c>
      <c r="J268" s="251" t="s">
        <v>552</v>
      </c>
      <c r="K268" s="3"/>
    </row>
    <row r="269" spans="2:11">
      <c r="B269" s="2" t="s">
        <v>13474</v>
      </c>
      <c r="C269" s="8" t="s">
        <v>326</v>
      </c>
      <c r="D269" s="31" t="s">
        <v>7703</v>
      </c>
      <c r="E269" s="2" t="s">
        <v>7704</v>
      </c>
      <c r="F269" s="2" t="s">
        <v>13475</v>
      </c>
      <c r="G269" s="2" t="s">
        <v>13476</v>
      </c>
      <c r="H269" t="s">
        <v>544</v>
      </c>
      <c r="I269" t="s">
        <v>13477</v>
      </c>
      <c r="J269" s="235" t="s">
        <v>13478</v>
      </c>
      <c r="K269" s="155"/>
    </row>
    <row r="270" spans="2:11">
      <c r="B270" s="2" t="s">
        <v>13479</v>
      </c>
      <c r="C270" s="8" t="s">
        <v>326</v>
      </c>
      <c r="D270" s="31" t="s">
        <v>7703</v>
      </c>
      <c r="E270" s="2" t="s">
        <v>7711</v>
      </c>
      <c r="F270" s="2" t="s">
        <v>13475</v>
      </c>
      <c r="G270" s="2" t="s">
        <v>13476</v>
      </c>
      <c r="H270" t="s">
        <v>544</v>
      </c>
      <c r="I270" t="s">
        <v>13477</v>
      </c>
      <c r="J270" s="235" t="s">
        <v>13478</v>
      </c>
      <c r="K270" s="155"/>
    </row>
    <row r="271" spans="2:11">
      <c r="B271" s="2" t="s">
        <v>13480</v>
      </c>
      <c r="C271" s="8" t="s">
        <v>326</v>
      </c>
      <c r="D271" s="31" t="s">
        <v>7703</v>
      </c>
      <c r="E271" s="2" t="s">
        <v>7713</v>
      </c>
      <c r="F271" s="2" t="s">
        <v>13475</v>
      </c>
      <c r="G271" s="2" t="s">
        <v>13476</v>
      </c>
      <c r="H271" t="s">
        <v>544</v>
      </c>
      <c r="I271" t="s">
        <v>13477</v>
      </c>
      <c r="J271" s="235" t="s">
        <v>13478</v>
      </c>
      <c r="K271" s="155"/>
    </row>
    <row r="272" spans="2:11">
      <c r="B272" s="2" t="s">
        <v>13481</v>
      </c>
      <c r="C272" s="8" t="s">
        <v>326</v>
      </c>
      <c r="D272" s="31" t="s">
        <v>7703</v>
      </c>
      <c r="E272" s="2" t="s">
        <v>7717</v>
      </c>
      <c r="F272" s="2" t="s">
        <v>13475</v>
      </c>
      <c r="G272" s="2" t="s">
        <v>13476</v>
      </c>
      <c r="H272" t="s">
        <v>544</v>
      </c>
      <c r="I272" t="s">
        <v>13477</v>
      </c>
      <c r="J272" s="235" t="s">
        <v>13478</v>
      </c>
      <c r="K272" s="155"/>
    </row>
    <row r="273" spans="2:11">
      <c r="B273" s="2" t="s">
        <v>13482</v>
      </c>
      <c r="C273" s="8" t="s">
        <v>326</v>
      </c>
      <c r="D273" s="31" t="s">
        <v>7703</v>
      </c>
      <c r="E273" s="2" t="s">
        <v>7719</v>
      </c>
      <c r="F273" s="2" t="s">
        <v>13475</v>
      </c>
      <c r="G273" s="2" t="s">
        <v>13476</v>
      </c>
      <c r="H273" t="s">
        <v>544</v>
      </c>
      <c r="I273" t="s">
        <v>13477</v>
      </c>
      <c r="J273" s="235" t="s">
        <v>13478</v>
      </c>
      <c r="K273" s="155"/>
    </row>
    <row r="274" spans="2:11">
      <c r="B274" s="2" t="s">
        <v>13483</v>
      </c>
      <c r="C274" s="8" t="s">
        <v>326</v>
      </c>
      <c r="D274" s="31" t="s">
        <v>7703</v>
      </c>
      <c r="E274" s="2" t="s">
        <v>7723</v>
      </c>
      <c r="F274" s="2" t="s">
        <v>13475</v>
      </c>
      <c r="G274" s="2" t="s">
        <v>13476</v>
      </c>
      <c r="H274" t="s">
        <v>544</v>
      </c>
      <c r="I274" t="s">
        <v>13477</v>
      </c>
      <c r="J274" s="235" t="s">
        <v>13478</v>
      </c>
      <c r="K274" s="155"/>
    </row>
    <row r="275" spans="2:11">
      <c r="B275" s="2" t="s">
        <v>13484</v>
      </c>
      <c r="C275" s="8" t="s">
        <v>326</v>
      </c>
      <c r="D275" s="31" t="s">
        <v>7703</v>
      </c>
      <c r="E275" s="2" t="s">
        <v>7725</v>
      </c>
      <c r="F275" s="2" t="s">
        <v>13475</v>
      </c>
      <c r="G275" s="2" t="s">
        <v>13476</v>
      </c>
      <c r="H275" t="s">
        <v>544</v>
      </c>
      <c r="I275" t="s">
        <v>13477</v>
      </c>
      <c r="J275" s="235" t="s">
        <v>13478</v>
      </c>
      <c r="K275" s="155"/>
    </row>
    <row r="276" spans="2:11">
      <c r="B276" s="2" t="s">
        <v>13485</v>
      </c>
      <c r="C276" s="8" t="s">
        <v>326</v>
      </c>
      <c r="D276" s="31" t="s">
        <v>7703</v>
      </c>
      <c r="E276" s="2" t="s">
        <v>7729</v>
      </c>
      <c r="F276" s="2" t="s">
        <v>13475</v>
      </c>
      <c r="G276" s="2" t="s">
        <v>13476</v>
      </c>
      <c r="H276" t="s">
        <v>544</v>
      </c>
      <c r="I276" t="s">
        <v>13477</v>
      </c>
      <c r="J276" s="235" t="s">
        <v>13478</v>
      </c>
      <c r="K276" s="155"/>
    </row>
    <row r="277" spans="2:11">
      <c r="B277" s="2" t="s">
        <v>13486</v>
      </c>
      <c r="C277" s="8" t="s">
        <v>326</v>
      </c>
      <c r="D277" s="31" t="s">
        <v>7703</v>
      </c>
      <c r="E277" s="2" t="s">
        <v>7731</v>
      </c>
      <c r="F277" s="2" t="s">
        <v>13475</v>
      </c>
      <c r="G277" s="2" t="s">
        <v>13476</v>
      </c>
      <c r="H277" t="s">
        <v>544</v>
      </c>
      <c r="I277" t="s">
        <v>13477</v>
      </c>
      <c r="J277" s="235" t="s">
        <v>13478</v>
      </c>
      <c r="K277" s="155"/>
    </row>
    <row r="278" spans="2:11">
      <c r="B278" s="2" t="s">
        <v>13487</v>
      </c>
      <c r="C278" s="8" t="s">
        <v>326</v>
      </c>
      <c r="D278" s="31" t="s">
        <v>7703</v>
      </c>
      <c r="E278" s="2" t="s">
        <v>7735</v>
      </c>
      <c r="F278" s="2" t="s">
        <v>13475</v>
      </c>
      <c r="G278" s="2" t="s">
        <v>13476</v>
      </c>
      <c r="H278" t="s">
        <v>544</v>
      </c>
      <c r="I278" t="s">
        <v>13477</v>
      </c>
      <c r="J278" s="235" t="s">
        <v>13478</v>
      </c>
      <c r="K278" s="155"/>
    </row>
    <row r="279" spans="2:11">
      <c r="B279" s="2" t="s">
        <v>13488</v>
      </c>
      <c r="C279" s="8" t="s">
        <v>326</v>
      </c>
      <c r="D279" s="31" t="s">
        <v>11377</v>
      </c>
      <c r="E279" s="2" t="s">
        <v>13214</v>
      </c>
      <c r="F279" s="2" t="s">
        <v>13475</v>
      </c>
      <c r="G279" s="2" t="s">
        <v>13476</v>
      </c>
      <c r="H279" t="s">
        <v>544</v>
      </c>
      <c r="I279" t="s">
        <v>13203</v>
      </c>
      <c r="J279" s="251" t="s">
        <v>13489</v>
      </c>
      <c r="K279" s="3"/>
    </row>
    <row r="280" spans="2:11">
      <c r="B280" s="2" t="s">
        <v>13490</v>
      </c>
      <c r="C280" s="8" t="s">
        <v>326</v>
      </c>
      <c r="D280" s="31" t="s">
        <v>7888</v>
      </c>
      <c r="E280" s="2" t="s">
        <v>13214</v>
      </c>
      <c r="F280" s="2" t="s">
        <v>13475</v>
      </c>
      <c r="G280" s="2" t="s">
        <v>13476</v>
      </c>
      <c r="H280" t="s">
        <v>544</v>
      </c>
      <c r="I280" t="s">
        <v>13491</v>
      </c>
      <c r="J280" s="251" t="s">
        <v>552</v>
      </c>
      <c r="K280" s="3"/>
    </row>
    <row r="281" spans="2:11">
      <c r="B281" s="2" t="s">
        <v>13492</v>
      </c>
      <c r="C281" s="8" t="s">
        <v>336</v>
      </c>
      <c r="D281" s="31" t="s">
        <v>7703</v>
      </c>
      <c r="E281" s="2" t="s">
        <v>7713</v>
      </c>
      <c r="F281" s="2" t="s">
        <v>13475</v>
      </c>
      <c r="G281" s="2" t="s">
        <v>13476</v>
      </c>
      <c r="H281" t="s">
        <v>544</v>
      </c>
      <c r="I281" t="s">
        <v>13477</v>
      </c>
      <c r="J281" s="235" t="s">
        <v>13478</v>
      </c>
      <c r="K281" s="155"/>
    </row>
    <row r="282" spans="2:11">
      <c r="B282" s="2" t="s">
        <v>13493</v>
      </c>
      <c r="C282" s="8" t="s">
        <v>336</v>
      </c>
      <c r="D282" s="31" t="s">
        <v>7703</v>
      </c>
      <c r="E282" s="2" t="s">
        <v>7717</v>
      </c>
      <c r="F282" s="2" t="s">
        <v>13475</v>
      </c>
      <c r="G282" s="2" t="s">
        <v>13476</v>
      </c>
      <c r="H282" t="s">
        <v>544</v>
      </c>
      <c r="I282" t="s">
        <v>13477</v>
      </c>
      <c r="J282" s="235" t="s">
        <v>13478</v>
      </c>
      <c r="K282" s="155"/>
    </row>
    <row r="283" spans="2:11">
      <c r="B283" s="2" t="s">
        <v>13494</v>
      </c>
      <c r="C283" s="8" t="s">
        <v>336</v>
      </c>
      <c r="D283" s="31" t="s">
        <v>7703</v>
      </c>
      <c r="E283" s="2" t="s">
        <v>7719</v>
      </c>
      <c r="F283" s="2" t="s">
        <v>13475</v>
      </c>
      <c r="G283" s="2" t="s">
        <v>13476</v>
      </c>
      <c r="H283" t="s">
        <v>544</v>
      </c>
      <c r="I283" t="s">
        <v>13477</v>
      </c>
      <c r="J283" s="235" t="s">
        <v>13478</v>
      </c>
      <c r="K283" s="155"/>
    </row>
    <row r="284" spans="2:11">
      <c r="B284" s="2" t="s">
        <v>13495</v>
      </c>
      <c r="C284" s="8" t="s">
        <v>336</v>
      </c>
      <c r="D284" s="31" t="s">
        <v>7703</v>
      </c>
      <c r="E284" s="2" t="s">
        <v>7723</v>
      </c>
      <c r="F284" s="2" t="s">
        <v>13475</v>
      </c>
      <c r="G284" s="2" t="s">
        <v>13476</v>
      </c>
      <c r="H284" t="s">
        <v>544</v>
      </c>
      <c r="I284" t="s">
        <v>13477</v>
      </c>
      <c r="J284" s="235" t="s">
        <v>13478</v>
      </c>
      <c r="K284" s="155"/>
    </row>
    <row r="285" spans="2:11">
      <c r="B285" s="2" t="s">
        <v>13496</v>
      </c>
      <c r="C285" s="8" t="s">
        <v>336</v>
      </c>
      <c r="D285" s="31" t="s">
        <v>7703</v>
      </c>
      <c r="E285" s="2" t="s">
        <v>7725</v>
      </c>
      <c r="F285" s="2" t="s">
        <v>13475</v>
      </c>
      <c r="G285" s="2" t="s">
        <v>13476</v>
      </c>
      <c r="H285" t="s">
        <v>544</v>
      </c>
      <c r="I285" t="s">
        <v>13477</v>
      </c>
      <c r="J285" s="235" t="s">
        <v>13478</v>
      </c>
      <c r="K285" s="155"/>
    </row>
    <row r="286" spans="2:11">
      <c r="B286" s="2" t="s">
        <v>13497</v>
      </c>
      <c r="C286" s="8" t="s">
        <v>336</v>
      </c>
      <c r="D286" s="31" t="s">
        <v>7703</v>
      </c>
      <c r="E286" s="2" t="s">
        <v>7729</v>
      </c>
      <c r="F286" s="2" t="s">
        <v>13475</v>
      </c>
      <c r="G286" s="2" t="s">
        <v>13476</v>
      </c>
      <c r="H286" t="s">
        <v>544</v>
      </c>
      <c r="I286" t="s">
        <v>13477</v>
      </c>
      <c r="J286" s="235" t="s">
        <v>13478</v>
      </c>
      <c r="K286" s="155"/>
    </row>
    <row r="287" spans="2:11">
      <c r="B287" s="2" t="s">
        <v>13498</v>
      </c>
      <c r="C287" s="8" t="s">
        <v>336</v>
      </c>
      <c r="D287" s="31" t="s">
        <v>7703</v>
      </c>
      <c r="E287" s="2" t="s">
        <v>7900</v>
      </c>
      <c r="F287" s="2" t="s">
        <v>13475</v>
      </c>
      <c r="G287" s="2" t="s">
        <v>13476</v>
      </c>
      <c r="H287" t="s">
        <v>544</v>
      </c>
      <c r="I287" t="s">
        <v>13477</v>
      </c>
      <c r="J287" s="235" t="s">
        <v>13478</v>
      </c>
      <c r="K287" s="155"/>
    </row>
    <row r="288" spans="2:11">
      <c r="B288" s="2" t="s">
        <v>13499</v>
      </c>
      <c r="C288" s="8" t="s">
        <v>336</v>
      </c>
      <c r="D288" s="31" t="s">
        <v>7703</v>
      </c>
      <c r="E288" s="2" t="s">
        <v>7903</v>
      </c>
      <c r="F288" s="2" t="s">
        <v>13475</v>
      </c>
      <c r="G288" s="2" t="s">
        <v>13476</v>
      </c>
      <c r="H288" t="s">
        <v>544</v>
      </c>
      <c r="I288" t="s">
        <v>13477</v>
      </c>
      <c r="J288" s="235" t="s">
        <v>13478</v>
      </c>
      <c r="K288" s="155"/>
    </row>
    <row r="289" spans="2:11">
      <c r="B289" s="2" t="s">
        <v>13500</v>
      </c>
      <c r="C289" s="8" t="s">
        <v>336</v>
      </c>
      <c r="D289" s="31" t="s">
        <v>7703</v>
      </c>
      <c r="E289" s="2" t="s">
        <v>7731</v>
      </c>
      <c r="F289" s="2" t="s">
        <v>13475</v>
      </c>
      <c r="G289" s="2" t="s">
        <v>13476</v>
      </c>
      <c r="H289" t="s">
        <v>544</v>
      </c>
      <c r="I289" t="s">
        <v>13477</v>
      </c>
      <c r="J289" s="235" t="s">
        <v>13478</v>
      </c>
      <c r="K289" s="155"/>
    </row>
    <row r="290" spans="2:11">
      <c r="B290" s="2" t="s">
        <v>13501</v>
      </c>
      <c r="C290" s="8" t="s">
        <v>336</v>
      </c>
      <c r="D290" s="31" t="s">
        <v>7703</v>
      </c>
      <c r="E290" s="2" t="s">
        <v>7735</v>
      </c>
      <c r="F290" s="2" t="s">
        <v>13475</v>
      </c>
      <c r="G290" s="2" t="s">
        <v>13476</v>
      </c>
      <c r="H290" t="s">
        <v>544</v>
      </c>
      <c r="I290" t="s">
        <v>13477</v>
      </c>
      <c r="J290" s="235" t="s">
        <v>13478</v>
      </c>
      <c r="K290" s="155"/>
    </row>
    <row r="291" spans="2:11">
      <c r="B291" s="2" t="s">
        <v>13502</v>
      </c>
      <c r="C291" s="8" t="s">
        <v>336</v>
      </c>
      <c r="D291" s="31" t="s">
        <v>11377</v>
      </c>
      <c r="E291" s="2" t="s">
        <v>13214</v>
      </c>
      <c r="F291" s="2" t="s">
        <v>13475</v>
      </c>
      <c r="G291" s="2" t="s">
        <v>13476</v>
      </c>
      <c r="H291" t="s">
        <v>544</v>
      </c>
      <c r="I291" t="s">
        <v>13244</v>
      </c>
      <c r="J291" s="251" t="s">
        <v>13489</v>
      </c>
      <c r="K291" s="3"/>
    </row>
    <row r="292" spans="2:11">
      <c r="B292" s="2" t="s">
        <v>13503</v>
      </c>
      <c r="C292" s="8" t="s">
        <v>336</v>
      </c>
      <c r="D292" s="31" t="s">
        <v>7888</v>
      </c>
      <c r="E292" s="2" t="s">
        <v>13214</v>
      </c>
      <c r="F292" s="2" t="s">
        <v>13475</v>
      </c>
      <c r="G292" s="2" t="s">
        <v>13476</v>
      </c>
      <c r="H292" t="s">
        <v>544</v>
      </c>
      <c r="I292" t="s">
        <v>13491</v>
      </c>
      <c r="J292" s="251" t="s">
        <v>552</v>
      </c>
      <c r="K292" s="3"/>
    </row>
    <row r="293" spans="2:11">
      <c r="B293" s="2" t="s">
        <v>13504</v>
      </c>
      <c r="C293" s="8" t="s">
        <v>344</v>
      </c>
      <c r="D293" s="31" t="s">
        <v>7703</v>
      </c>
      <c r="E293" s="2" t="s">
        <v>7704</v>
      </c>
      <c r="F293" s="2" t="s">
        <v>13475</v>
      </c>
      <c r="G293" s="2" t="s">
        <v>13476</v>
      </c>
      <c r="H293" t="s">
        <v>544</v>
      </c>
      <c r="I293" t="s">
        <v>13477</v>
      </c>
      <c r="J293" s="235" t="s">
        <v>13478</v>
      </c>
      <c r="K293" s="155"/>
    </row>
    <row r="294" spans="2:11">
      <c r="B294" s="2" t="s">
        <v>13505</v>
      </c>
      <c r="C294" s="8" t="s">
        <v>344</v>
      </c>
      <c r="D294" s="31" t="s">
        <v>7703</v>
      </c>
      <c r="E294" s="2" t="s">
        <v>7711</v>
      </c>
      <c r="F294" s="2" t="s">
        <v>13475</v>
      </c>
      <c r="G294" s="2" t="s">
        <v>13476</v>
      </c>
      <c r="H294" t="s">
        <v>544</v>
      </c>
      <c r="I294" t="s">
        <v>13477</v>
      </c>
      <c r="J294" s="235" t="s">
        <v>13478</v>
      </c>
      <c r="K294" s="155"/>
    </row>
    <row r="295" spans="2:11">
      <c r="B295" s="2" t="s">
        <v>13506</v>
      </c>
      <c r="C295" s="8" t="s">
        <v>344</v>
      </c>
      <c r="D295" s="31" t="s">
        <v>7703</v>
      </c>
      <c r="E295" s="2" t="s">
        <v>7713</v>
      </c>
      <c r="F295" s="2" t="s">
        <v>13475</v>
      </c>
      <c r="G295" s="2" t="s">
        <v>13476</v>
      </c>
      <c r="H295" t="s">
        <v>544</v>
      </c>
      <c r="I295" t="s">
        <v>13477</v>
      </c>
      <c r="J295" s="235" t="s">
        <v>13478</v>
      </c>
      <c r="K295" s="155"/>
    </row>
    <row r="296" spans="2:11">
      <c r="B296" s="2" t="s">
        <v>13507</v>
      </c>
      <c r="C296" s="8" t="s">
        <v>344</v>
      </c>
      <c r="D296" s="31" t="s">
        <v>7703</v>
      </c>
      <c r="E296" s="2" t="s">
        <v>7717</v>
      </c>
      <c r="F296" s="2" t="s">
        <v>13475</v>
      </c>
      <c r="G296" s="2" t="s">
        <v>13476</v>
      </c>
      <c r="H296" t="s">
        <v>544</v>
      </c>
      <c r="I296" t="s">
        <v>13477</v>
      </c>
      <c r="J296" s="235" t="s">
        <v>13478</v>
      </c>
      <c r="K296" s="155"/>
    </row>
    <row r="297" spans="2:11">
      <c r="B297" s="2" t="s">
        <v>13508</v>
      </c>
      <c r="C297" s="8" t="s">
        <v>344</v>
      </c>
      <c r="D297" s="31" t="s">
        <v>7703</v>
      </c>
      <c r="E297" s="2" t="s">
        <v>7719</v>
      </c>
      <c r="F297" s="2" t="s">
        <v>13475</v>
      </c>
      <c r="G297" s="2" t="s">
        <v>13476</v>
      </c>
      <c r="H297" t="s">
        <v>544</v>
      </c>
      <c r="I297" t="s">
        <v>13477</v>
      </c>
      <c r="J297" s="235" t="s">
        <v>13478</v>
      </c>
      <c r="K297" s="155"/>
    </row>
    <row r="298" spans="2:11">
      <c r="B298" s="2" t="s">
        <v>13509</v>
      </c>
      <c r="C298" s="8" t="s">
        <v>344</v>
      </c>
      <c r="D298" s="31" t="s">
        <v>7703</v>
      </c>
      <c r="E298" s="2" t="s">
        <v>7723</v>
      </c>
      <c r="F298" s="2" t="s">
        <v>13475</v>
      </c>
      <c r="G298" s="2" t="s">
        <v>13476</v>
      </c>
      <c r="H298" t="s">
        <v>544</v>
      </c>
      <c r="I298" t="s">
        <v>13477</v>
      </c>
      <c r="J298" s="235" t="s">
        <v>13478</v>
      </c>
      <c r="K298" s="155"/>
    </row>
    <row r="299" spans="2:11">
      <c r="B299" s="2" t="s">
        <v>13510</v>
      </c>
      <c r="C299" s="8" t="s">
        <v>344</v>
      </c>
      <c r="D299" s="31" t="s">
        <v>7703</v>
      </c>
      <c r="E299" s="2" t="s">
        <v>7725</v>
      </c>
      <c r="F299" s="2" t="s">
        <v>13475</v>
      </c>
      <c r="G299" s="2" t="s">
        <v>13476</v>
      </c>
      <c r="H299" t="s">
        <v>544</v>
      </c>
      <c r="I299" t="s">
        <v>13477</v>
      </c>
      <c r="J299" s="235" t="s">
        <v>13478</v>
      </c>
      <c r="K299" s="155"/>
    </row>
    <row r="300" spans="2:11">
      <c r="B300" s="2" t="s">
        <v>13511</v>
      </c>
      <c r="C300" s="8" t="s">
        <v>344</v>
      </c>
      <c r="D300" s="31" t="s">
        <v>7703</v>
      </c>
      <c r="E300" s="2" t="s">
        <v>7729</v>
      </c>
      <c r="F300" s="2" t="s">
        <v>13475</v>
      </c>
      <c r="G300" s="2" t="s">
        <v>13476</v>
      </c>
      <c r="H300" t="s">
        <v>544</v>
      </c>
      <c r="I300" t="s">
        <v>13477</v>
      </c>
      <c r="J300" s="235" t="s">
        <v>13478</v>
      </c>
      <c r="K300" s="155"/>
    </row>
    <row r="301" spans="2:11">
      <c r="B301" s="2" t="s">
        <v>13512</v>
      </c>
      <c r="C301" s="8" t="s">
        <v>344</v>
      </c>
      <c r="D301" s="31" t="s">
        <v>7703</v>
      </c>
      <c r="E301" s="2" t="s">
        <v>7731</v>
      </c>
      <c r="F301" s="2" t="s">
        <v>13475</v>
      </c>
      <c r="G301" s="2" t="s">
        <v>13476</v>
      </c>
      <c r="H301" t="s">
        <v>544</v>
      </c>
      <c r="I301" t="s">
        <v>13477</v>
      </c>
      <c r="J301" s="235" t="s">
        <v>13478</v>
      </c>
      <c r="K301" s="155"/>
    </row>
    <row r="302" spans="2:11">
      <c r="B302" s="2" t="s">
        <v>13513</v>
      </c>
      <c r="C302" s="8" t="s">
        <v>344</v>
      </c>
      <c r="D302" s="31" t="s">
        <v>7703</v>
      </c>
      <c r="E302" s="2" t="s">
        <v>7735</v>
      </c>
      <c r="F302" s="2" t="s">
        <v>13475</v>
      </c>
      <c r="G302" s="2" t="s">
        <v>13476</v>
      </c>
      <c r="H302" t="s">
        <v>544</v>
      </c>
      <c r="I302" t="s">
        <v>13477</v>
      </c>
      <c r="J302" s="235" t="s">
        <v>13478</v>
      </c>
      <c r="K302" s="155"/>
    </row>
    <row r="303" spans="2:11">
      <c r="B303" s="2" t="s">
        <v>13514</v>
      </c>
      <c r="C303" s="8" t="s">
        <v>344</v>
      </c>
      <c r="D303" s="31" t="s">
        <v>7703</v>
      </c>
      <c r="E303" s="2" t="s">
        <v>7756</v>
      </c>
      <c r="F303" s="2" t="s">
        <v>13475</v>
      </c>
      <c r="G303" s="2" t="s">
        <v>13476</v>
      </c>
      <c r="H303" t="s">
        <v>544</v>
      </c>
      <c r="I303" t="s">
        <v>13515</v>
      </c>
      <c r="J303" s="235" t="s">
        <v>13478</v>
      </c>
      <c r="K303" s="155"/>
    </row>
    <row r="304" spans="2:11">
      <c r="B304" s="2" t="s">
        <v>13516</v>
      </c>
      <c r="C304" s="8" t="s">
        <v>344</v>
      </c>
      <c r="D304" s="31" t="s">
        <v>7703</v>
      </c>
      <c r="E304" s="2" t="s">
        <v>7760</v>
      </c>
      <c r="F304" s="2" t="s">
        <v>13475</v>
      </c>
      <c r="G304" s="2" t="s">
        <v>13476</v>
      </c>
      <c r="H304" t="s">
        <v>544</v>
      </c>
      <c r="I304" t="s">
        <v>13515</v>
      </c>
      <c r="J304" s="235" t="s">
        <v>13478</v>
      </c>
      <c r="K304" s="155"/>
    </row>
    <row r="305" spans="2:11">
      <c r="B305" s="2" t="s">
        <v>13517</v>
      </c>
      <c r="C305" s="8" t="s">
        <v>344</v>
      </c>
      <c r="D305" s="31" t="s">
        <v>7703</v>
      </c>
      <c r="E305" s="2" t="s">
        <v>7762</v>
      </c>
      <c r="F305" s="2" t="s">
        <v>13475</v>
      </c>
      <c r="G305" s="2" t="s">
        <v>13476</v>
      </c>
      <c r="H305" t="s">
        <v>544</v>
      </c>
      <c r="I305" t="s">
        <v>13515</v>
      </c>
      <c r="J305" s="235" t="s">
        <v>13478</v>
      </c>
      <c r="K305" s="155"/>
    </row>
    <row r="306" spans="2:11">
      <c r="B306" s="2" t="s">
        <v>13518</v>
      </c>
      <c r="C306" s="8" t="s">
        <v>344</v>
      </c>
      <c r="D306" s="31" t="s">
        <v>7703</v>
      </c>
      <c r="E306" s="2" t="s">
        <v>7765</v>
      </c>
      <c r="F306" s="2" t="s">
        <v>13475</v>
      </c>
      <c r="G306" s="2" t="s">
        <v>13476</v>
      </c>
      <c r="H306" t="s">
        <v>544</v>
      </c>
      <c r="I306" t="s">
        <v>13515</v>
      </c>
      <c r="J306" s="235" t="s">
        <v>13478</v>
      </c>
      <c r="K306" s="155"/>
    </row>
    <row r="307" spans="2:11">
      <c r="B307" s="2" t="s">
        <v>13519</v>
      </c>
      <c r="C307" s="8" t="s">
        <v>344</v>
      </c>
      <c r="D307" s="31" t="s">
        <v>11377</v>
      </c>
      <c r="E307" s="2" t="s">
        <v>13214</v>
      </c>
      <c r="F307" s="2" t="s">
        <v>13475</v>
      </c>
      <c r="G307" s="2" t="s">
        <v>13476</v>
      </c>
      <c r="H307" t="s">
        <v>544</v>
      </c>
      <c r="I307" t="s">
        <v>13251</v>
      </c>
      <c r="J307" s="251" t="s">
        <v>13489</v>
      </c>
      <c r="K307" s="3"/>
    </row>
    <row r="308" spans="2:11">
      <c r="B308" s="2" t="s">
        <v>13520</v>
      </c>
      <c r="C308" s="8" t="s">
        <v>344</v>
      </c>
      <c r="D308" s="31" t="s">
        <v>7888</v>
      </c>
      <c r="E308" s="2" t="s">
        <v>13214</v>
      </c>
      <c r="F308" s="2" t="s">
        <v>13475</v>
      </c>
      <c r="G308" s="2" t="s">
        <v>13476</v>
      </c>
      <c r="H308" t="s">
        <v>544</v>
      </c>
      <c r="I308" t="s">
        <v>13491</v>
      </c>
      <c r="J308" s="251" t="s">
        <v>552</v>
      </c>
      <c r="K308" s="3"/>
    </row>
    <row r="309" spans="2:11">
      <c r="B309" s="2" t="s">
        <v>13521</v>
      </c>
      <c r="C309" s="8" t="s">
        <v>356</v>
      </c>
      <c r="D309" s="31" t="s">
        <v>7703</v>
      </c>
      <c r="E309" s="2" t="s">
        <v>7719</v>
      </c>
      <c r="F309" s="2" t="s">
        <v>13475</v>
      </c>
      <c r="G309" s="2" t="s">
        <v>13476</v>
      </c>
      <c r="H309" t="s">
        <v>544</v>
      </c>
      <c r="I309" t="s">
        <v>13522</v>
      </c>
      <c r="J309" s="235" t="s">
        <v>13478</v>
      </c>
      <c r="K309" s="155"/>
    </row>
    <row r="310" spans="2:11">
      <c r="B310" s="2" t="s">
        <v>13523</v>
      </c>
      <c r="C310" s="8" t="s">
        <v>356</v>
      </c>
      <c r="D310" s="31" t="s">
        <v>7703</v>
      </c>
      <c r="E310" s="2" t="s">
        <v>7723</v>
      </c>
      <c r="F310" s="2" t="s">
        <v>13475</v>
      </c>
      <c r="G310" s="2" t="s">
        <v>13476</v>
      </c>
      <c r="H310" t="s">
        <v>544</v>
      </c>
      <c r="I310" t="s">
        <v>13522</v>
      </c>
      <c r="J310" s="235" t="s">
        <v>13478</v>
      </c>
      <c r="K310" s="155"/>
    </row>
    <row r="311" spans="2:11">
      <c r="B311" s="2" t="s">
        <v>13524</v>
      </c>
      <c r="C311" s="8" t="s">
        <v>356</v>
      </c>
      <c r="D311" s="31" t="s">
        <v>7703</v>
      </c>
      <c r="E311" s="2" t="s">
        <v>7725</v>
      </c>
      <c r="F311" s="2" t="s">
        <v>13475</v>
      </c>
      <c r="G311" s="2" t="s">
        <v>13476</v>
      </c>
      <c r="H311" t="s">
        <v>544</v>
      </c>
      <c r="I311" t="s">
        <v>13522</v>
      </c>
      <c r="J311" s="235" t="s">
        <v>13478</v>
      </c>
      <c r="K311" s="155"/>
    </row>
    <row r="312" spans="2:11">
      <c r="B312" s="2" t="s">
        <v>13525</v>
      </c>
      <c r="C312" s="8" t="s">
        <v>356</v>
      </c>
      <c r="D312" s="31" t="s">
        <v>7703</v>
      </c>
      <c r="E312" s="2" t="s">
        <v>7729</v>
      </c>
      <c r="F312" s="2" t="s">
        <v>13475</v>
      </c>
      <c r="G312" s="2" t="s">
        <v>13476</v>
      </c>
      <c r="H312" t="s">
        <v>544</v>
      </c>
      <c r="I312" t="s">
        <v>13522</v>
      </c>
      <c r="J312" s="235" t="s">
        <v>13478</v>
      </c>
      <c r="K312" s="155"/>
    </row>
    <row r="313" spans="2:11">
      <c r="B313" s="2" t="s">
        <v>13526</v>
      </c>
      <c r="C313" s="8" t="s">
        <v>356</v>
      </c>
      <c r="D313" s="31" t="s">
        <v>7703</v>
      </c>
      <c r="E313" s="2" t="s">
        <v>7900</v>
      </c>
      <c r="F313" s="2" t="s">
        <v>13475</v>
      </c>
      <c r="G313" s="2" t="s">
        <v>13476</v>
      </c>
      <c r="H313" t="s">
        <v>544</v>
      </c>
      <c r="I313" t="s">
        <v>13522</v>
      </c>
      <c r="J313" s="235" t="s">
        <v>13478</v>
      </c>
      <c r="K313" s="155"/>
    </row>
    <row r="314" spans="2:11">
      <c r="B314" s="2" t="s">
        <v>13527</v>
      </c>
      <c r="C314" s="8" t="s">
        <v>356</v>
      </c>
      <c r="D314" s="31" t="s">
        <v>7703</v>
      </c>
      <c r="E314" s="2" t="s">
        <v>7903</v>
      </c>
      <c r="F314" s="2" t="s">
        <v>13475</v>
      </c>
      <c r="G314" s="2" t="s">
        <v>13476</v>
      </c>
      <c r="H314" t="s">
        <v>544</v>
      </c>
      <c r="I314" t="s">
        <v>13522</v>
      </c>
      <c r="J314" s="235" t="s">
        <v>13478</v>
      </c>
      <c r="K314" s="155"/>
    </row>
    <row r="315" spans="2:11">
      <c r="B315" s="2" t="s">
        <v>13528</v>
      </c>
      <c r="C315" s="8" t="s">
        <v>356</v>
      </c>
      <c r="D315" s="31" t="s">
        <v>7703</v>
      </c>
      <c r="E315" s="2" t="s">
        <v>8187</v>
      </c>
      <c r="F315" s="2" t="s">
        <v>13475</v>
      </c>
      <c r="G315" s="2" t="s">
        <v>13476</v>
      </c>
      <c r="H315" t="s">
        <v>544</v>
      </c>
      <c r="I315" t="s">
        <v>13529</v>
      </c>
      <c r="J315" s="235" t="s">
        <v>13478</v>
      </c>
      <c r="K315" s="155"/>
    </row>
    <row r="316" spans="2:11">
      <c r="B316" s="2" t="s">
        <v>13530</v>
      </c>
      <c r="C316" s="8" t="s">
        <v>356</v>
      </c>
      <c r="D316" s="31" t="s">
        <v>7703</v>
      </c>
      <c r="E316" s="2" t="s">
        <v>8191</v>
      </c>
      <c r="F316" s="2" t="s">
        <v>13475</v>
      </c>
      <c r="G316" s="2" t="s">
        <v>13476</v>
      </c>
      <c r="H316" t="s">
        <v>544</v>
      </c>
      <c r="I316" t="s">
        <v>13529</v>
      </c>
      <c r="J316" s="235" t="s">
        <v>13478</v>
      </c>
      <c r="K316" s="155"/>
    </row>
    <row r="317" spans="2:11">
      <c r="B317" s="2" t="s">
        <v>13531</v>
      </c>
      <c r="C317" s="8" t="s">
        <v>356</v>
      </c>
      <c r="D317" s="31" t="s">
        <v>11377</v>
      </c>
      <c r="E317" s="2" t="s">
        <v>13214</v>
      </c>
      <c r="F317" s="2" t="s">
        <v>13475</v>
      </c>
      <c r="G317" s="2" t="s">
        <v>13476</v>
      </c>
      <c r="H317" s="2" t="s">
        <v>544</v>
      </c>
      <c r="I317" t="s">
        <v>13296</v>
      </c>
      <c r="J317" s="251" t="s">
        <v>13489</v>
      </c>
      <c r="K317" s="3"/>
    </row>
    <row r="318" spans="2:11">
      <c r="B318" s="2" t="s">
        <v>13532</v>
      </c>
      <c r="C318" s="8" t="s">
        <v>356</v>
      </c>
      <c r="D318" s="31" t="s">
        <v>7888</v>
      </c>
      <c r="E318" s="2" t="s">
        <v>13214</v>
      </c>
      <c r="F318" s="2" t="s">
        <v>13475</v>
      </c>
      <c r="G318" s="2" t="s">
        <v>13476</v>
      </c>
      <c r="H318" s="2" t="s">
        <v>544</v>
      </c>
      <c r="I318" t="s">
        <v>13491</v>
      </c>
      <c r="J318" s="251" t="s">
        <v>552</v>
      </c>
      <c r="K318" s="3"/>
    </row>
    <row r="319" spans="2:11">
      <c r="B319" s="2" t="s">
        <v>13533</v>
      </c>
      <c r="C319" s="31" t="s">
        <v>363</v>
      </c>
      <c r="D319" s="31" t="s">
        <v>7703</v>
      </c>
      <c r="E319" s="2" t="s">
        <v>7719</v>
      </c>
      <c r="F319" s="2" t="s">
        <v>13475</v>
      </c>
      <c r="G319" s="2" t="s">
        <v>13476</v>
      </c>
      <c r="H319" t="s">
        <v>544</v>
      </c>
      <c r="I319" t="s">
        <v>13522</v>
      </c>
      <c r="J319" s="235" t="s">
        <v>13478</v>
      </c>
      <c r="K319" s="155"/>
    </row>
    <row r="320" spans="2:11">
      <c r="B320" s="2" t="s">
        <v>13534</v>
      </c>
      <c r="C320" s="31" t="s">
        <v>363</v>
      </c>
      <c r="D320" s="31" t="s">
        <v>7703</v>
      </c>
      <c r="E320" s="2" t="s">
        <v>7723</v>
      </c>
      <c r="F320" s="2" t="s">
        <v>13475</v>
      </c>
      <c r="G320" s="2" t="s">
        <v>13476</v>
      </c>
      <c r="H320" t="s">
        <v>544</v>
      </c>
      <c r="I320" t="s">
        <v>13522</v>
      </c>
      <c r="J320" s="235" t="s">
        <v>13478</v>
      </c>
      <c r="K320" s="155"/>
    </row>
    <row r="321" spans="2:11">
      <c r="B321" s="2" t="s">
        <v>13535</v>
      </c>
      <c r="C321" s="31" t="s">
        <v>363</v>
      </c>
      <c r="D321" s="31" t="s">
        <v>7703</v>
      </c>
      <c r="E321" s="2" t="s">
        <v>7725</v>
      </c>
      <c r="F321" s="2" t="s">
        <v>13475</v>
      </c>
      <c r="G321" s="2" t="s">
        <v>13476</v>
      </c>
      <c r="H321" t="s">
        <v>544</v>
      </c>
      <c r="I321" t="s">
        <v>13522</v>
      </c>
      <c r="J321" s="235" t="s">
        <v>13478</v>
      </c>
      <c r="K321" s="155"/>
    </row>
    <row r="322" spans="2:11">
      <c r="B322" s="2" t="s">
        <v>13536</v>
      </c>
      <c r="C322" s="31" t="s">
        <v>363</v>
      </c>
      <c r="D322" s="31" t="s">
        <v>7703</v>
      </c>
      <c r="E322" s="2" t="s">
        <v>7729</v>
      </c>
      <c r="F322" s="2" t="s">
        <v>13475</v>
      </c>
      <c r="G322" s="2" t="s">
        <v>13476</v>
      </c>
      <c r="H322" t="s">
        <v>544</v>
      </c>
      <c r="I322" t="s">
        <v>13522</v>
      </c>
      <c r="J322" s="235" t="s">
        <v>13478</v>
      </c>
      <c r="K322" s="155"/>
    </row>
    <row r="323" spans="2:11">
      <c r="B323" s="2" t="s">
        <v>13537</v>
      </c>
      <c r="C323" s="31" t="s">
        <v>363</v>
      </c>
      <c r="D323" s="31" t="s">
        <v>7703</v>
      </c>
      <c r="E323" s="2" t="s">
        <v>7900</v>
      </c>
      <c r="F323" s="2" t="s">
        <v>13475</v>
      </c>
      <c r="G323" s="2" t="s">
        <v>13476</v>
      </c>
      <c r="H323" t="s">
        <v>544</v>
      </c>
      <c r="I323" t="s">
        <v>13522</v>
      </c>
      <c r="J323" s="235" t="s">
        <v>13478</v>
      </c>
      <c r="K323" s="155"/>
    </row>
    <row r="324" spans="2:11">
      <c r="B324" s="2" t="s">
        <v>13538</v>
      </c>
      <c r="C324" s="31" t="s">
        <v>363</v>
      </c>
      <c r="D324" s="31" t="s">
        <v>7703</v>
      </c>
      <c r="E324" s="2" t="s">
        <v>7903</v>
      </c>
      <c r="F324" s="2" t="s">
        <v>13475</v>
      </c>
      <c r="G324" s="2" t="s">
        <v>13476</v>
      </c>
      <c r="H324" t="s">
        <v>544</v>
      </c>
      <c r="I324" t="s">
        <v>13522</v>
      </c>
      <c r="J324" s="235" t="s">
        <v>13478</v>
      </c>
      <c r="K324" s="155"/>
    </row>
    <row r="325" spans="2:11">
      <c r="B325" s="2" t="s">
        <v>13539</v>
      </c>
      <c r="C325" s="31" t="s">
        <v>363</v>
      </c>
      <c r="D325" s="31" t="s">
        <v>7703</v>
      </c>
      <c r="E325" s="2" t="s">
        <v>7731</v>
      </c>
      <c r="F325" s="2" t="s">
        <v>13475</v>
      </c>
      <c r="G325" s="2" t="s">
        <v>13476</v>
      </c>
      <c r="H325" t="s">
        <v>544</v>
      </c>
      <c r="I325" t="s">
        <v>13522</v>
      </c>
      <c r="J325" s="235" t="s">
        <v>13478</v>
      </c>
      <c r="K325" s="155"/>
    </row>
    <row r="326" spans="2:11">
      <c r="B326" s="2" t="s">
        <v>13540</v>
      </c>
      <c r="C326" s="31" t="s">
        <v>363</v>
      </c>
      <c r="D326" s="31" t="s">
        <v>7703</v>
      </c>
      <c r="E326" s="2" t="s">
        <v>7735</v>
      </c>
      <c r="F326" s="2" t="s">
        <v>13475</v>
      </c>
      <c r="G326" s="2" t="s">
        <v>13476</v>
      </c>
      <c r="H326" t="s">
        <v>544</v>
      </c>
      <c r="I326" t="s">
        <v>13522</v>
      </c>
      <c r="J326" s="235" t="s">
        <v>13478</v>
      </c>
      <c r="K326" s="155"/>
    </row>
    <row r="327" spans="2:11">
      <c r="B327" s="2" t="s">
        <v>13541</v>
      </c>
      <c r="C327" s="31" t="s">
        <v>363</v>
      </c>
      <c r="D327" s="31" t="s">
        <v>7703</v>
      </c>
      <c r="E327" s="2" t="s">
        <v>8187</v>
      </c>
      <c r="F327" s="2" t="s">
        <v>13475</v>
      </c>
      <c r="G327" s="2" t="s">
        <v>13476</v>
      </c>
      <c r="H327" t="s">
        <v>544</v>
      </c>
      <c r="I327" t="s">
        <v>13529</v>
      </c>
      <c r="J327" s="235" t="s">
        <v>13478</v>
      </c>
      <c r="K327" s="155"/>
    </row>
    <row r="328" spans="2:11">
      <c r="B328" s="2" t="s">
        <v>13542</v>
      </c>
      <c r="C328" s="31" t="s">
        <v>363</v>
      </c>
      <c r="D328" s="31" t="s">
        <v>7703</v>
      </c>
      <c r="E328" s="2" t="s">
        <v>8191</v>
      </c>
      <c r="F328" s="2" t="s">
        <v>13475</v>
      </c>
      <c r="G328" s="2" t="s">
        <v>13476</v>
      </c>
      <c r="H328" t="s">
        <v>544</v>
      </c>
      <c r="I328" t="s">
        <v>13529</v>
      </c>
      <c r="J328" s="235" t="s">
        <v>13478</v>
      </c>
      <c r="K328" s="155"/>
    </row>
    <row r="329" spans="2:11">
      <c r="B329" s="2" t="s">
        <v>13543</v>
      </c>
      <c r="C329" s="31" t="s">
        <v>363</v>
      </c>
      <c r="D329" s="31" t="s">
        <v>7703</v>
      </c>
      <c r="E329" s="2" t="s">
        <v>7756</v>
      </c>
      <c r="F329" s="2" t="s">
        <v>13475</v>
      </c>
      <c r="G329" s="2" t="s">
        <v>13476</v>
      </c>
      <c r="H329" t="s">
        <v>544</v>
      </c>
      <c r="I329" t="s">
        <v>13529</v>
      </c>
      <c r="J329" s="235" t="s">
        <v>13478</v>
      </c>
      <c r="K329" s="155"/>
    </row>
    <row r="330" spans="2:11">
      <c r="B330" s="2" t="s">
        <v>13544</v>
      </c>
      <c r="C330" s="31" t="s">
        <v>363</v>
      </c>
      <c r="D330" s="31" t="s">
        <v>7703</v>
      </c>
      <c r="E330" s="2" t="s">
        <v>7760</v>
      </c>
      <c r="F330" s="2" t="s">
        <v>13475</v>
      </c>
      <c r="G330" s="2" t="s">
        <v>13476</v>
      </c>
      <c r="H330" t="s">
        <v>544</v>
      </c>
      <c r="I330" t="s">
        <v>13529</v>
      </c>
      <c r="J330" s="235" t="s">
        <v>13478</v>
      </c>
      <c r="K330" s="155"/>
    </row>
    <row r="331" spans="2:11">
      <c r="B331" s="2" t="s">
        <v>13545</v>
      </c>
      <c r="C331" s="31" t="s">
        <v>363</v>
      </c>
      <c r="D331" s="31" t="s">
        <v>11377</v>
      </c>
      <c r="E331" s="2" t="s">
        <v>13214</v>
      </c>
      <c r="F331" s="2" t="s">
        <v>13475</v>
      </c>
      <c r="G331" s="2" t="s">
        <v>13476</v>
      </c>
      <c r="H331" t="s">
        <v>544</v>
      </c>
      <c r="I331" t="s">
        <v>13303</v>
      </c>
      <c r="J331" s="251" t="s">
        <v>13489</v>
      </c>
      <c r="K331" s="3"/>
    </row>
    <row r="332" spans="2:11">
      <c r="B332" s="2" t="s">
        <v>13546</v>
      </c>
      <c r="C332" s="31" t="s">
        <v>363</v>
      </c>
      <c r="D332" s="31" t="s">
        <v>7888</v>
      </c>
      <c r="E332" s="2" t="s">
        <v>13214</v>
      </c>
      <c r="F332" s="2" t="s">
        <v>13475</v>
      </c>
      <c r="G332" s="2" t="s">
        <v>13476</v>
      </c>
      <c r="H332" t="s">
        <v>544</v>
      </c>
      <c r="I332" t="s">
        <v>13491</v>
      </c>
      <c r="J332" s="251" t="s">
        <v>552</v>
      </c>
      <c r="K332" s="3"/>
    </row>
    <row r="333" spans="2:11">
      <c r="B333" s="2" t="s">
        <v>13547</v>
      </c>
      <c r="C333" s="31" t="s">
        <v>368</v>
      </c>
      <c r="D333" s="31" t="s">
        <v>7703</v>
      </c>
      <c r="E333" s="2" t="s">
        <v>7719</v>
      </c>
      <c r="F333" s="2" t="s">
        <v>13475</v>
      </c>
      <c r="G333" s="2" t="s">
        <v>13476</v>
      </c>
      <c r="H333" t="s">
        <v>544</v>
      </c>
      <c r="I333" t="s">
        <v>13522</v>
      </c>
      <c r="J333" s="235" t="s">
        <v>13478</v>
      </c>
      <c r="K333" s="155"/>
    </row>
    <row r="334" spans="2:11">
      <c r="B334" s="2" t="s">
        <v>13548</v>
      </c>
      <c r="C334" s="31" t="s">
        <v>368</v>
      </c>
      <c r="D334" s="31" t="s">
        <v>7703</v>
      </c>
      <c r="E334" s="2" t="s">
        <v>7723</v>
      </c>
      <c r="F334" s="2" t="s">
        <v>13475</v>
      </c>
      <c r="G334" s="2" t="s">
        <v>13476</v>
      </c>
      <c r="H334" t="s">
        <v>544</v>
      </c>
      <c r="I334" t="s">
        <v>13522</v>
      </c>
      <c r="J334" s="235" t="s">
        <v>13478</v>
      </c>
      <c r="K334" s="155"/>
    </row>
    <row r="335" spans="2:11">
      <c r="B335" s="2" t="s">
        <v>13549</v>
      </c>
      <c r="C335" s="31" t="s">
        <v>368</v>
      </c>
      <c r="D335" s="31" t="s">
        <v>7703</v>
      </c>
      <c r="E335" s="2" t="s">
        <v>7725</v>
      </c>
      <c r="F335" s="2" t="s">
        <v>13475</v>
      </c>
      <c r="G335" s="2" t="s">
        <v>13476</v>
      </c>
      <c r="H335" t="s">
        <v>544</v>
      </c>
      <c r="I335" t="s">
        <v>13522</v>
      </c>
      <c r="J335" s="235" t="s">
        <v>13478</v>
      </c>
      <c r="K335" s="155"/>
    </row>
    <row r="336" spans="2:11">
      <c r="B336" s="2" t="s">
        <v>13550</v>
      </c>
      <c r="C336" s="31" t="s">
        <v>368</v>
      </c>
      <c r="D336" s="31" t="s">
        <v>7703</v>
      </c>
      <c r="E336" s="2" t="s">
        <v>7729</v>
      </c>
      <c r="F336" s="2" t="s">
        <v>13475</v>
      </c>
      <c r="G336" s="2" t="s">
        <v>13476</v>
      </c>
      <c r="H336" t="s">
        <v>544</v>
      </c>
      <c r="I336" t="s">
        <v>13522</v>
      </c>
      <c r="J336" s="235" t="s">
        <v>13478</v>
      </c>
      <c r="K336" s="155"/>
    </row>
    <row r="337" spans="2:11">
      <c r="B337" s="2" t="s">
        <v>13551</v>
      </c>
      <c r="C337" s="31" t="s">
        <v>368</v>
      </c>
      <c r="D337" s="31" t="s">
        <v>7703</v>
      </c>
      <c r="E337" s="2" t="s">
        <v>7900</v>
      </c>
      <c r="F337" s="2" t="s">
        <v>13475</v>
      </c>
      <c r="G337" s="2" t="s">
        <v>13476</v>
      </c>
      <c r="H337" t="s">
        <v>544</v>
      </c>
      <c r="I337" t="s">
        <v>13522</v>
      </c>
      <c r="J337" s="235" t="s">
        <v>13478</v>
      </c>
      <c r="K337" s="155"/>
    </row>
    <row r="338" spans="2:11">
      <c r="B338" s="2" t="s">
        <v>13552</v>
      </c>
      <c r="C338" s="31" t="s">
        <v>368</v>
      </c>
      <c r="D338" s="31" t="s">
        <v>7703</v>
      </c>
      <c r="E338" s="2" t="s">
        <v>7903</v>
      </c>
      <c r="F338" s="2" t="s">
        <v>13475</v>
      </c>
      <c r="G338" s="2" t="s">
        <v>13476</v>
      </c>
      <c r="H338" t="s">
        <v>544</v>
      </c>
      <c r="I338" t="s">
        <v>13522</v>
      </c>
      <c r="J338" s="235" t="s">
        <v>13478</v>
      </c>
      <c r="K338" s="155"/>
    </row>
    <row r="339" spans="2:11">
      <c r="B339" s="2" t="s">
        <v>13553</v>
      </c>
      <c r="C339" s="31" t="s">
        <v>368</v>
      </c>
      <c r="D339" s="31" t="s">
        <v>7703</v>
      </c>
      <c r="E339" s="2" t="s">
        <v>7731</v>
      </c>
      <c r="F339" s="2" t="s">
        <v>13475</v>
      </c>
      <c r="G339" s="2" t="s">
        <v>13476</v>
      </c>
      <c r="H339" t="s">
        <v>544</v>
      </c>
      <c r="I339" t="s">
        <v>13522</v>
      </c>
      <c r="J339" s="235" t="s">
        <v>13478</v>
      </c>
      <c r="K339" s="155"/>
    </row>
    <row r="340" spans="2:11">
      <c r="B340" s="2" t="s">
        <v>13554</v>
      </c>
      <c r="C340" s="31" t="s">
        <v>368</v>
      </c>
      <c r="D340" s="31" t="s">
        <v>7703</v>
      </c>
      <c r="E340" s="2" t="s">
        <v>7735</v>
      </c>
      <c r="F340" s="2" t="s">
        <v>13475</v>
      </c>
      <c r="G340" s="2" t="s">
        <v>13476</v>
      </c>
      <c r="H340" t="s">
        <v>544</v>
      </c>
      <c r="I340" t="s">
        <v>13522</v>
      </c>
      <c r="J340" s="235" t="s">
        <v>13478</v>
      </c>
      <c r="K340" s="155"/>
    </row>
    <row r="341" spans="2:11">
      <c r="B341" s="2" t="s">
        <v>13555</v>
      </c>
      <c r="C341" s="31" t="s">
        <v>368</v>
      </c>
      <c r="D341" s="31" t="s">
        <v>7703</v>
      </c>
      <c r="E341" s="2" t="s">
        <v>8187</v>
      </c>
      <c r="F341" s="2" t="s">
        <v>13475</v>
      </c>
      <c r="G341" s="2" t="s">
        <v>13476</v>
      </c>
      <c r="H341" t="s">
        <v>544</v>
      </c>
      <c r="I341" t="s">
        <v>13529</v>
      </c>
      <c r="J341" s="235" t="s">
        <v>13478</v>
      </c>
      <c r="K341" s="155"/>
    </row>
    <row r="342" spans="2:11">
      <c r="B342" s="2" t="s">
        <v>13556</v>
      </c>
      <c r="C342" s="31" t="s">
        <v>368</v>
      </c>
      <c r="D342" s="31" t="s">
        <v>7703</v>
      </c>
      <c r="E342" s="2" t="s">
        <v>8191</v>
      </c>
      <c r="F342" s="2" t="s">
        <v>13475</v>
      </c>
      <c r="G342" s="2" t="s">
        <v>13476</v>
      </c>
      <c r="H342" t="s">
        <v>544</v>
      </c>
      <c r="I342" t="s">
        <v>13529</v>
      </c>
      <c r="J342" s="235" t="s">
        <v>13478</v>
      </c>
      <c r="K342" s="155"/>
    </row>
    <row r="343" spans="2:11">
      <c r="B343" s="2" t="s">
        <v>13557</v>
      </c>
      <c r="C343" s="31" t="s">
        <v>368</v>
      </c>
      <c r="D343" s="31" t="s">
        <v>7703</v>
      </c>
      <c r="E343" s="2" t="s">
        <v>7756</v>
      </c>
      <c r="F343" s="2" t="s">
        <v>13475</v>
      </c>
      <c r="G343" s="2" t="s">
        <v>13476</v>
      </c>
      <c r="H343" t="s">
        <v>544</v>
      </c>
      <c r="I343" t="s">
        <v>13529</v>
      </c>
      <c r="J343" s="235" t="s">
        <v>13478</v>
      </c>
      <c r="K343" s="155"/>
    </row>
    <row r="344" spans="2:11">
      <c r="B344" s="2" t="s">
        <v>13558</v>
      </c>
      <c r="C344" s="31" t="s">
        <v>368</v>
      </c>
      <c r="D344" s="31" t="s">
        <v>7703</v>
      </c>
      <c r="E344" s="2" t="s">
        <v>7760</v>
      </c>
      <c r="F344" s="2" t="s">
        <v>13475</v>
      </c>
      <c r="G344" s="2" t="s">
        <v>13476</v>
      </c>
      <c r="H344" t="s">
        <v>544</v>
      </c>
      <c r="I344" t="s">
        <v>13529</v>
      </c>
      <c r="J344" s="235" t="s">
        <v>13478</v>
      </c>
      <c r="K344" s="155"/>
    </row>
    <row r="345" spans="2:11">
      <c r="B345" s="2" t="s">
        <v>13559</v>
      </c>
      <c r="C345" s="31" t="s">
        <v>368</v>
      </c>
      <c r="D345" s="31" t="s">
        <v>11377</v>
      </c>
      <c r="E345" s="2" t="s">
        <v>13214</v>
      </c>
      <c r="F345" s="2" t="s">
        <v>13475</v>
      </c>
      <c r="G345" s="2" t="s">
        <v>13476</v>
      </c>
      <c r="H345" t="s">
        <v>544</v>
      </c>
      <c r="I345" t="s">
        <v>13404</v>
      </c>
      <c r="J345" s="251" t="s">
        <v>13489</v>
      </c>
      <c r="K345" s="3"/>
    </row>
    <row r="346" spans="2:11">
      <c r="B346" s="2" t="s">
        <v>13560</v>
      </c>
      <c r="C346" s="31" t="s">
        <v>368</v>
      </c>
      <c r="D346" s="31" t="s">
        <v>7888</v>
      </c>
      <c r="E346" s="2" t="s">
        <v>13214</v>
      </c>
      <c r="F346" s="2" t="s">
        <v>13475</v>
      </c>
      <c r="G346" s="2" t="s">
        <v>13476</v>
      </c>
      <c r="H346" t="s">
        <v>544</v>
      </c>
      <c r="I346" t="s">
        <v>13491</v>
      </c>
      <c r="J346" s="251" t="s">
        <v>552</v>
      </c>
      <c r="K346" s="3"/>
    </row>
    <row r="347" spans="2:11">
      <c r="B347" s="2" t="s">
        <v>13561</v>
      </c>
      <c r="C347" s="31" t="s">
        <v>373</v>
      </c>
      <c r="D347" s="31" t="s">
        <v>7703</v>
      </c>
      <c r="E347" s="2" t="s">
        <v>7719</v>
      </c>
      <c r="F347" s="2" t="s">
        <v>13475</v>
      </c>
      <c r="G347" s="2" t="s">
        <v>13476</v>
      </c>
      <c r="H347" s="2">
        <v>91903543</v>
      </c>
      <c r="I347" t="s">
        <v>13522</v>
      </c>
      <c r="J347" s="235" t="s">
        <v>13478</v>
      </c>
      <c r="K347" s="155"/>
    </row>
    <row r="348" spans="2:11">
      <c r="B348" s="2" t="s">
        <v>13562</v>
      </c>
      <c r="C348" s="31" t="s">
        <v>373</v>
      </c>
      <c r="D348" s="31" t="s">
        <v>7703</v>
      </c>
      <c r="E348" s="2" t="s">
        <v>7723</v>
      </c>
      <c r="F348" s="2" t="s">
        <v>13475</v>
      </c>
      <c r="G348" s="2" t="s">
        <v>13476</v>
      </c>
      <c r="H348" s="2">
        <v>91903543</v>
      </c>
      <c r="I348" t="s">
        <v>13522</v>
      </c>
      <c r="J348" s="235" t="s">
        <v>13478</v>
      </c>
      <c r="K348" s="155"/>
    </row>
    <row r="349" spans="2:11">
      <c r="B349" s="2" t="s">
        <v>13563</v>
      </c>
      <c r="C349" s="31" t="s">
        <v>373</v>
      </c>
      <c r="D349" s="31" t="s">
        <v>7703</v>
      </c>
      <c r="E349" s="2" t="s">
        <v>7725</v>
      </c>
      <c r="F349" s="2" t="s">
        <v>13475</v>
      </c>
      <c r="G349" s="2" t="s">
        <v>13476</v>
      </c>
      <c r="H349" s="2">
        <v>91903543</v>
      </c>
      <c r="I349" t="s">
        <v>13522</v>
      </c>
      <c r="J349" s="235" t="s">
        <v>13478</v>
      </c>
      <c r="K349" s="155"/>
    </row>
    <row r="350" spans="2:11">
      <c r="B350" s="2" t="s">
        <v>13564</v>
      </c>
      <c r="C350" s="31" t="s">
        <v>373</v>
      </c>
      <c r="D350" s="31" t="s">
        <v>7703</v>
      </c>
      <c r="E350" s="2" t="s">
        <v>7729</v>
      </c>
      <c r="F350" s="2" t="s">
        <v>13475</v>
      </c>
      <c r="G350" s="2" t="s">
        <v>13476</v>
      </c>
      <c r="H350" s="2">
        <v>91903543</v>
      </c>
      <c r="I350" t="s">
        <v>13522</v>
      </c>
      <c r="J350" s="235" t="s">
        <v>13478</v>
      </c>
      <c r="K350" s="155"/>
    </row>
    <row r="351" spans="2:11">
      <c r="B351" s="2" t="s">
        <v>13565</v>
      </c>
      <c r="C351" s="31" t="s">
        <v>373</v>
      </c>
      <c r="D351" s="31" t="s">
        <v>7703</v>
      </c>
      <c r="E351" s="2" t="s">
        <v>7900</v>
      </c>
      <c r="F351" s="2" t="s">
        <v>13475</v>
      </c>
      <c r="G351" s="2" t="s">
        <v>13476</v>
      </c>
      <c r="H351" s="2">
        <v>91903543</v>
      </c>
      <c r="I351" t="s">
        <v>13522</v>
      </c>
      <c r="J351" s="235" t="s">
        <v>13478</v>
      </c>
      <c r="K351" s="155"/>
    </row>
    <row r="352" spans="2:11">
      <c r="B352" s="2" t="s">
        <v>13566</v>
      </c>
      <c r="C352" s="31" t="s">
        <v>373</v>
      </c>
      <c r="D352" s="31" t="s">
        <v>7703</v>
      </c>
      <c r="E352" s="2" t="s">
        <v>7903</v>
      </c>
      <c r="F352" s="2" t="s">
        <v>13475</v>
      </c>
      <c r="G352" s="2" t="s">
        <v>13476</v>
      </c>
      <c r="H352" s="2">
        <v>91903543</v>
      </c>
      <c r="I352" t="s">
        <v>13522</v>
      </c>
      <c r="J352" s="235" t="s">
        <v>13478</v>
      </c>
      <c r="K352" s="155"/>
    </row>
    <row r="353" spans="2:11">
      <c r="B353" s="2" t="s">
        <v>13567</v>
      </c>
      <c r="C353" s="31" t="s">
        <v>373</v>
      </c>
      <c r="D353" s="31" t="s">
        <v>7703</v>
      </c>
      <c r="E353" s="2" t="s">
        <v>7731</v>
      </c>
      <c r="F353" s="2" t="s">
        <v>13475</v>
      </c>
      <c r="G353" s="2" t="s">
        <v>13476</v>
      </c>
      <c r="H353" s="2">
        <v>91903543</v>
      </c>
      <c r="I353" t="s">
        <v>13522</v>
      </c>
      <c r="J353" s="235" t="s">
        <v>13478</v>
      </c>
      <c r="K353" s="155"/>
    </row>
    <row r="354" spans="2:11">
      <c r="B354" s="2" t="s">
        <v>13568</v>
      </c>
      <c r="C354" s="31" t="s">
        <v>373</v>
      </c>
      <c r="D354" s="31" t="s">
        <v>7703</v>
      </c>
      <c r="E354" s="2" t="s">
        <v>7735</v>
      </c>
      <c r="F354" s="2" t="s">
        <v>13475</v>
      </c>
      <c r="G354" s="2" t="s">
        <v>13476</v>
      </c>
      <c r="H354" s="2">
        <v>91903543</v>
      </c>
      <c r="I354" t="s">
        <v>13522</v>
      </c>
      <c r="J354" s="235" t="s">
        <v>13478</v>
      </c>
      <c r="K354" s="155"/>
    </row>
    <row r="355" spans="2:11">
      <c r="B355" s="2" t="s">
        <v>13569</v>
      </c>
      <c r="C355" s="31" t="s">
        <v>373</v>
      </c>
      <c r="D355" s="31" t="s">
        <v>7703</v>
      </c>
      <c r="E355" s="2" t="s">
        <v>8187</v>
      </c>
      <c r="F355" s="2" t="s">
        <v>13475</v>
      </c>
      <c r="G355" s="2" t="s">
        <v>13476</v>
      </c>
      <c r="H355" s="2">
        <v>91903543</v>
      </c>
      <c r="I355" t="s">
        <v>13529</v>
      </c>
      <c r="J355" s="235" t="s">
        <v>13478</v>
      </c>
      <c r="K355" s="155"/>
    </row>
    <row r="356" spans="2:11">
      <c r="B356" s="2" t="s">
        <v>13570</v>
      </c>
      <c r="C356" s="31" t="s">
        <v>373</v>
      </c>
      <c r="D356" s="31" t="s">
        <v>7703</v>
      </c>
      <c r="E356" s="2" t="s">
        <v>8191</v>
      </c>
      <c r="F356" s="2" t="s">
        <v>13475</v>
      </c>
      <c r="G356" s="2" t="s">
        <v>13476</v>
      </c>
      <c r="H356" s="2">
        <v>91903543</v>
      </c>
      <c r="I356" t="s">
        <v>13529</v>
      </c>
      <c r="J356" s="235" t="s">
        <v>13478</v>
      </c>
      <c r="K356" s="155"/>
    </row>
    <row r="357" spans="2:11">
      <c r="B357" s="2" t="s">
        <v>13571</v>
      </c>
      <c r="C357" s="31" t="s">
        <v>373</v>
      </c>
      <c r="D357" s="31" t="s">
        <v>7703</v>
      </c>
      <c r="E357" s="2" t="s">
        <v>7756</v>
      </c>
      <c r="F357" s="2" t="s">
        <v>13475</v>
      </c>
      <c r="G357" s="2" t="s">
        <v>13476</v>
      </c>
      <c r="H357" s="2">
        <v>91903543</v>
      </c>
      <c r="I357" t="s">
        <v>13529</v>
      </c>
      <c r="J357" s="235" t="s">
        <v>13478</v>
      </c>
      <c r="K357" s="155"/>
    </row>
    <row r="358" spans="2:11">
      <c r="B358" s="2" t="s">
        <v>13572</v>
      </c>
      <c r="C358" s="31" t="s">
        <v>373</v>
      </c>
      <c r="D358" s="31" t="s">
        <v>7703</v>
      </c>
      <c r="E358" s="2" t="s">
        <v>7760</v>
      </c>
      <c r="F358" s="2" t="s">
        <v>13475</v>
      </c>
      <c r="G358" s="2" t="s">
        <v>13476</v>
      </c>
      <c r="H358" s="2">
        <v>91903543</v>
      </c>
      <c r="I358" t="s">
        <v>13529</v>
      </c>
      <c r="J358" s="235" t="s">
        <v>13478</v>
      </c>
      <c r="K358" s="155"/>
    </row>
    <row r="359" spans="2:11">
      <c r="B359" s="2" t="s">
        <v>13573</v>
      </c>
      <c r="C359" s="31" t="s">
        <v>373</v>
      </c>
      <c r="D359" s="31" t="s">
        <v>7703</v>
      </c>
      <c r="E359" s="2" t="s">
        <v>8695</v>
      </c>
      <c r="F359" s="2" t="s">
        <v>13475</v>
      </c>
      <c r="G359" s="2" t="s">
        <v>13476</v>
      </c>
      <c r="H359" s="2">
        <v>91903543</v>
      </c>
      <c r="I359" t="s">
        <v>13529</v>
      </c>
      <c r="J359" s="235" t="s">
        <v>13478</v>
      </c>
      <c r="K359" s="155"/>
    </row>
    <row r="360" spans="2:11">
      <c r="B360" s="2" t="s">
        <v>13574</v>
      </c>
      <c r="C360" s="31" t="s">
        <v>373</v>
      </c>
      <c r="D360" s="31" t="s">
        <v>7703</v>
      </c>
      <c r="E360" s="2" t="s">
        <v>8699</v>
      </c>
      <c r="F360" s="2" t="s">
        <v>13475</v>
      </c>
      <c r="G360" s="2" t="s">
        <v>13476</v>
      </c>
      <c r="H360" s="2">
        <v>91903543</v>
      </c>
      <c r="I360" t="s">
        <v>13529</v>
      </c>
      <c r="J360" s="235" t="s">
        <v>13478</v>
      </c>
      <c r="K360" s="155"/>
    </row>
    <row r="361" spans="2:11">
      <c r="B361" s="2" t="s">
        <v>13575</v>
      </c>
      <c r="C361" s="31" t="s">
        <v>373</v>
      </c>
      <c r="D361" s="31" t="s">
        <v>11377</v>
      </c>
      <c r="E361" s="2" t="s">
        <v>13214</v>
      </c>
      <c r="F361" s="2" t="s">
        <v>13475</v>
      </c>
      <c r="G361" s="2" t="s">
        <v>13476</v>
      </c>
      <c r="H361" t="s">
        <v>544</v>
      </c>
      <c r="I361" t="s">
        <v>13576</v>
      </c>
      <c r="J361" s="251" t="s">
        <v>13489</v>
      </c>
      <c r="K361" s="3"/>
    </row>
    <row r="362" spans="2:11">
      <c r="B362" s="2" t="s">
        <v>13577</v>
      </c>
      <c r="C362" s="31" t="s">
        <v>373</v>
      </c>
      <c r="D362" s="31" t="s">
        <v>7888</v>
      </c>
      <c r="E362" s="2" t="s">
        <v>13214</v>
      </c>
      <c r="F362" s="2" t="s">
        <v>13475</v>
      </c>
      <c r="G362" s="2" t="s">
        <v>13476</v>
      </c>
      <c r="H362" t="s">
        <v>544</v>
      </c>
      <c r="I362" t="s">
        <v>13491</v>
      </c>
      <c r="J362" s="251" t="s">
        <v>552</v>
      </c>
      <c r="K362" s="3"/>
    </row>
    <row r="363" spans="2:11">
      <c r="B363" s="2" t="s">
        <v>13578</v>
      </c>
      <c r="C363" s="16" t="s">
        <v>378</v>
      </c>
      <c r="D363" s="31" t="s">
        <v>7703</v>
      </c>
      <c r="E363" s="2" t="s">
        <v>7719</v>
      </c>
      <c r="F363" s="2" t="s">
        <v>13475</v>
      </c>
      <c r="G363" s="2" t="s">
        <v>13476</v>
      </c>
      <c r="H363" t="s">
        <v>544</v>
      </c>
      <c r="I363" t="s">
        <v>13579</v>
      </c>
      <c r="J363" s="235" t="s">
        <v>13478</v>
      </c>
      <c r="K363" s="155"/>
    </row>
    <row r="364" spans="2:11">
      <c r="B364" s="2" t="s">
        <v>13580</v>
      </c>
      <c r="C364" s="16" t="s">
        <v>378</v>
      </c>
      <c r="D364" s="31" t="s">
        <v>7703</v>
      </c>
      <c r="E364" s="2" t="s">
        <v>7723</v>
      </c>
      <c r="F364" s="2" t="s">
        <v>13475</v>
      </c>
      <c r="G364" s="2" t="s">
        <v>13476</v>
      </c>
      <c r="H364" t="s">
        <v>544</v>
      </c>
      <c r="I364" t="s">
        <v>13579</v>
      </c>
      <c r="J364" s="235" t="s">
        <v>13478</v>
      </c>
      <c r="K364" s="155"/>
    </row>
    <row r="365" spans="2:11">
      <c r="B365" s="2" t="s">
        <v>13581</v>
      </c>
      <c r="C365" s="16" t="s">
        <v>378</v>
      </c>
      <c r="D365" s="31" t="s">
        <v>7703</v>
      </c>
      <c r="E365" s="2" t="s">
        <v>7725</v>
      </c>
      <c r="F365" s="2" t="s">
        <v>13475</v>
      </c>
      <c r="G365" s="2" t="s">
        <v>13476</v>
      </c>
      <c r="H365" t="s">
        <v>544</v>
      </c>
      <c r="I365" t="s">
        <v>13579</v>
      </c>
      <c r="J365" s="235" t="s">
        <v>13478</v>
      </c>
      <c r="K365" s="155"/>
    </row>
    <row r="366" spans="2:11">
      <c r="B366" s="2" t="s">
        <v>13582</v>
      </c>
      <c r="C366" s="16" t="s">
        <v>378</v>
      </c>
      <c r="D366" s="31" t="s">
        <v>7703</v>
      </c>
      <c r="E366" s="2" t="s">
        <v>7729</v>
      </c>
      <c r="F366" s="2" t="s">
        <v>13475</v>
      </c>
      <c r="G366" s="2" t="s">
        <v>13476</v>
      </c>
      <c r="H366" t="s">
        <v>544</v>
      </c>
      <c r="I366" t="s">
        <v>13579</v>
      </c>
      <c r="J366" s="235" t="s">
        <v>13478</v>
      </c>
      <c r="K366" s="155"/>
    </row>
    <row r="367" spans="2:11">
      <c r="B367" s="2" t="s">
        <v>13583</v>
      </c>
      <c r="C367" s="16" t="s">
        <v>378</v>
      </c>
      <c r="D367" s="31" t="s">
        <v>7703</v>
      </c>
      <c r="E367" s="2" t="s">
        <v>7900</v>
      </c>
      <c r="F367" s="2" t="s">
        <v>13475</v>
      </c>
      <c r="G367" s="2" t="s">
        <v>13476</v>
      </c>
      <c r="H367" t="s">
        <v>544</v>
      </c>
      <c r="I367" t="s">
        <v>13579</v>
      </c>
      <c r="J367" s="235" t="s">
        <v>13478</v>
      </c>
      <c r="K367" s="155"/>
    </row>
    <row r="368" spans="2:11">
      <c r="B368" s="2" t="s">
        <v>13584</v>
      </c>
      <c r="C368" s="16" t="s">
        <v>378</v>
      </c>
      <c r="D368" s="31" t="s">
        <v>7703</v>
      </c>
      <c r="E368" s="2" t="s">
        <v>7903</v>
      </c>
      <c r="F368" s="2" t="s">
        <v>13475</v>
      </c>
      <c r="G368" s="2" t="s">
        <v>13476</v>
      </c>
      <c r="H368" t="s">
        <v>544</v>
      </c>
      <c r="I368" t="s">
        <v>13579</v>
      </c>
      <c r="J368" s="235" t="s">
        <v>13478</v>
      </c>
      <c r="K368" s="155"/>
    </row>
    <row r="369" spans="2:11">
      <c r="B369" s="2" t="s">
        <v>13585</v>
      </c>
      <c r="C369" s="16" t="s">
        <v>378</v>
      </c>
      <c r="D369" s="31" t="s">
        <v>7703</v>
      </c>
      <c r="E369" s="2" t="s">
        <v>8187</v>
      </c>
      <c r="F369" s="2" t="s">
        <v>13475</v>
      </c>
      <c r="G369" s="2" t="s">
        <v>13476</v>
      </c>
      <c r="H369" t="s">
        <v>544</v>
      </c>
      <c r="I369" t="s">
        <v>13586</v>
      </c>
      <c r="J369" s="235" t="s">
        <v>13478</v>
      </c>
      <c r="K369" s="155"/>
    </row>
    <row r="370" spans="2:11">
      <c r="B370" s="2" t="s">
        <v>13587</v>
      </c>
      <c r="C370" s="16" t="s">
        <v>378</v>
      </c>
      <c r="D370" s="31" t="s">
        <v>7703</v>
      </c>
      <c r="E370" s="2" t="s">
        <v>8191</v>
      </c>
      <c r="F370" s="2" t="s">
        <v>13475</v>
      </c>
      <c r="G370" s="2" t="s">
        <v>13476</v>
      </c>
      <c r="H370" t="s">
        <v>544</v>
      </c>
      <c r="I370" t="s">
        <v>13586</v>
      </c>
      <c r="J370" s="235" t="s">
        <v>13478</v>
      </c>
      <c r="K370" s="155"/>
    </row>
    <row r="371" spans="2:11">
      <c r="B371" s="2" t="s">
        <v>13588</v>
      </c>
      <c r="C371" s="16" t="s">
        <v>378</v>
      </c>
      <c r="D371" s="31" t="s">
        <v>7703</v>
      </c>
      <c r="E371" s="2" t="s">
        <v>8695</v>
      </c>
      <c r="F371" s="2" t="s">
        <v>13475</v>
      </c>
      <c r="G371" s="2" t="s">
        <v>13476</v>
      </c>
      <c r="H371" t="s">
        <v>544</v>
      </c>
      <c r="I371" t="s">
        <v>13586</v>
      </c>
      <c r="J371" s="235" t="s">
        <v>13478</v>
      </c>
      <c r="K371" s="155"/>
    </row>
    <row r="372" spans="2:11">
      <c r="B372" s="2" t="s">
        <v>13589</v>
      </c>
      <c r="C372" s="16" t="s">
        <v>378</v>
      </c>
      <c r="D372" s="31" t="s">
        <v>7703</v>
      </c>
      <c r="E372" s="2" t="s">
        <v>8699</v>
      </c>
      <c r="F372" s="2" t="s">
        <v>13475</v>
      </c>
      <c r="G372" s="2" t="s">
        <v>13476</v>
      </c>
      <c r="H372" t="s">
        <v>544</v>
      </c>
      <c r="I372" t="s">
        <v>13586</v>
      </c>
      <c r="J372" s="235" t="s">
        <v>13478</v>
      </c>
      <c r="K372" s="155"/>
    </row>
    <row r="373" spans="2:11">
      <c r="B373" s="2" t="s">
        <v>13590</v>
      </c>
      <c r="C373" s="16" t="s">
        <v>378</v>
      </c>
      <c r="D373" s="31" t="s">
        <v>11377</v>
      </c>
      <c r="E373" s="2" t="s">
        <v>13214</v>
      </c>
      <c r="F373" s="2" t="s">
        <v>13475</v>
      </c>
      <c r="G373" s="2" t="s">
        <v>13476</v>
      </c>
      <c r="H373" t="s">
        <v>544</v>
      </c>
      <c r="I373" t="s">
        <v>13435</v>
      </c>
      <c r="J373" s="251" t="s">
        <v>13489</v>
      </c>
      <c r="K373" s="3"/>
    </row>
    <row r="374" spans="2:11">
      <c r="B374" s="2" t="s">
        <v>13591</v>
      </c>
      <c r="C374" s="16" t="s">
        <v>378</v>
      </c>
      <c r="D374" s="31" t="s">
        <v>7888</v>
      </c>
      <c r="E374" s="2" t="s">
        <v>13214</v>
      </c>
      <c r="F374" s="2" t="s">
        <v>13475</v>
      </c>
      <c r="G374" s="2" t="s">
        <v>13476</v>
      </c>
      <c r="H374" t="s">
        <v>544</v>
      </c>
      <c r="I374" t="s">
        <v>13491</v>
      </c>
      <c r="J374" s="251" t="s">
        <v>552</v>
      </c>
      <c r="K374" s="3"/>
    </row>
    <row r="375" spans="2:11">
      <c r="B375" s="2" t="s">
        <v>13592</v>
      </c>
      <c r="C375" s="16" t="s">
        <v>383</v>
      </c>
      <c r="D375" s="31" t="s">
        <v>7703</v>
      </c>
      <c r="E375" s="2" t="s">
        <v>7725</v>
      </c>
      <c r="F375" s="2" t="s">
        <v>13475</v>
      </c>
      <c r="G375" s="2" t="s">
        <v>13476</v>
      </c>
      <c r="H375" t="s">
        <v>544</v>
      </c>
      <c r="I375" t="s">
        <v>13579</v>
      </c>
      <c r="J375" s="235" t="s">
        <v>13478</v>
      </c>
      <c r="K375" s="155"/>
    </row>
    <row r="376" spans="2:11">
      <c r="B376" s="2" t="s">
        <v>13593</v>
      </c>
      <c r="C376" s="16" t="s">
        <v>383</v>
      </c>
      <c r="D376" s="31" t="s">
        <v>7703</v>
      </c>
      <c r="E376" s="2" t="s">
        <v>7729</v>
      </c>
      <c r="F376" s="2" t="s">
        <v>13475</v>
      </c>
      <c r="G376" s="2" t="s">
        <v>13476</v>
      </c>
      <c r="H376" t="s">
        <v>544</v>
      </c>
      <c r="I376" t="s">
        <v>13579</v>
      </c>
      <c r="J376" s="235" t="s">
        <v>13478</v>
      </c>
      <c r="K376" s="155"/>
    </row>
    <row r="377" spans="2:11">
      <c r="B377" s="2" t="s">
        <v>13594</v>
      </c>
      <c r="C377" s="16" t="s">
        <v>383</v>
      </c>
      <c r="D377" s="31" t="s">
        <v>7703</v>
      </c>
      <c r="E377" s="2" t="s">
        <v>7900</v>
      </c>
      <c r="F377" s="2" t="s">
        <v>13475</v>
      </c>
      <c r="G377" s="2" t="s">
        <v>13476</v>
      </c>
      <c r="H377" t="s">
        <v>544</v>
      </c>
      <c r="I377" t="s">
        <v>13579</v>
      </c>
      <c r="J377" s="235" t="s">
        <v>13478</v>
      </c>
      <c r="K377" s="155"/>
    </row>
    <row r="378" spans="2:11">
      <c r="B378" s="2" t="s">
        <v>13595</v>
      </c>
      <c r="C378" s="16" t="s">
        <v>383</v>
      </c>
      <c r="D378" s="31" t="s">
        <v>7703</v>
      </c>
      <c r="E378" s="2" t="s">
        <v>7903</v>
      </c>
      <c r="F378" s="2" t="s">
        <v>13475</v>
      </c>
      <c r="G378" s="2" t="s">
        <v>13476</v>
      </c>
      <c r="H378" t="s">
        <v>544</v>
      </c>
      <c r="I378" t="s">
        <v>13579</v>
      </c>
      <c r="J378" s="235" t="s">
        <v>13478</v>
      </c>
      <c r="K378" s="155"/>
    </row>
    <row r="379" spans="2:11">
      <c r="B379" s="2" t="s">
        <v>13596</v>
      </c>
      <c r="C379" s="16" t="s">
        <v>383</v>
      </c>
      <c r="D379" s="31" t="s">
        <v>7703</v>
      </c>
      <c r="E379" s="2" t="s">
        <v>8187</v>
      </c>
      <c r="F379" s="2" t="s">
        <v>13475</v>
      </c>
      <c r="G379" s="2" t="s">
        <v>13476</v>
      </c>
      <c r="H379" t="s">
        <v>544</v>
      </c>
      <c r="I379" t="s">
        <v>13579</v>
      </c>
      <c r="J379" s="235" t="s">
        <v>13478</v>
      </c>
      <c r="K379" s="155"/>
    </row>
    <row r="380" spans="2:11">
      <c r="B380" s="2" t="s">
        <v>13597</v>
      </c>
      <c r="C380" s="16" t="s">
        <v>383</v>
      </c>
      <c r="D380" s="31" t="s">
        <v>7703</v>
      </c>
      <c r="E380" s="2" t="s">
        <v>8191</v>
      </c>
      <c r="F380" s="2" t="s">
        <v>13475</v>
      </c>
      <c r="G380" s="2" t="s">
        <v>13476</v>
      </c>
      <c r="H380" t="s">
        <v>544</v>
      </c>
      <c r="I380" t="s">
        <v>13586</v>
      </c>
      <c r="J380" s="235" t="s">
        <v>13478</v>
      </c>
      <c r="K380" s="155"/>
    </row>
    <row r="381" spans="2:11">
      <c r="B381" s="2" t="s">
        <v>13598</v>
      </c>
      <c r="C381" s="16" t="s">
        <v>383</v>
      </c>
      <c r="D381" s="31" t="s">
        <v>7703</v>
      </c>
      <c r="E381" s="2" t="s">
        <v>8695</v>
      </c>
      <c r="F381" s="2" t="s">
        <v>13475</v>
      </c>
      <c r="G381" s="2" t="s">
        <v>13476</v>
      </c>
      <c r="H381" t="s">
        <v>544</v>
      </c>
      <c r="I381" t="s">
        <v>13586</v>
      </c>
      <c r="J381" s="235" t="s">
        <v>13478</v>
      </c>
      <c r="K381" s="155"/>
    </row>
    <row r="382" spans="2:11">
      <c r="B382" s="2" t="s">
        <v>13599</v>
      </c>
      <c r="C382" s="16" t="s">
        <v>383</v>
      </c>
      <c r="D382" s="31" t="s">
        <v>7703</v>
      </c>
      <c r="E382" s="2" t="s">
        <v>8699</v>
      </c>
      <c r="F382" s="2" t="s">
        <v>13475</v>
      </c>
      <c r="G382" s="2" t="s">
        <v>13476</v>
      </c>
      <c r="H382" t="s">
        <v>544</v>
      </c>
      <c r="I382" t="s">
        <v>13586</v>
      </c>
      <c r="J382" s="235" t="s">
        <v>13478</v>
      </c>
      <c r="K382" s="155"/>
    </row>
    <row r="383" spans="2:11">
      <c r="B383" s="2" t="s">
        <v>13600</v>
      </c>
      <c r="C383" s="16" t="s">
        <v>383</v>
      </c>
      <c r="D383" s="31" t="s">
        <v>7703</v>
      </c>
      <c r="E383" s="2" t="s">
        <v>8954</v>
      </c>
      <c r="F383" s="2" t="s">
        <v>13475</v>
      </c>
      <c r="G383" s="2" t="s">
        <v>13476</v>
      </c>
      <c r="H383" t="s">
        <v>544</v>
      </c>
      <c r="I383" t="s">
        <v>13586</v>
      </c>
      <c r="J383" s="235" t="s">
        <v>13478</v>
      </c>
      <c r="K383" s="155"/>
    </row>
    <row r="384" spans="2:11">
      <c r="B384" s="2" t="s">
        <v>13601</v>
      </c>
      <c r="C384" s="16" t="s">
        <v>383</v>
      </c>
      <c r="D384" s="31" t="s">
        <v>7703</v>
      </c>
      <c r="E384" s="2" t="s">
        <v>8958</v>
      </c>
      <c r="F384" s="2" t="s">
        <v>13475</v>
      </c>
      <c r="G384" s="2" t="s">
        <v>13476</v>
      </c>
      <c r="H384" t="s">
        <v>544</v>
      </c>
      <c r="I384" t="s">
        <v>13586</v>
      </c>
      <c r="J384" s="235" t="s">
        <v>13478</v>
      </c>
      <c r="K384" s="155"/>
    </row>
    <row r="385" spans="2:11">
      <c r="B385" s="2" t="s">
        <v>13602</v>
      </c>
      <c r="C385" s="16" t="s">
        <v>383</v>
      </c>
      <c r="D385" s="31" t="s">
        <v>11377</v>
      </c>
      <c r="E385" s="2" t="s">
        <v>13214</v>
      </c>
      <c r="F385" s="2" t="s">
        <v>13475</v>
      </c>
      <c r="G385" s="2" t="s">
        <v>13476</v>
      </c>
      <c r="H385" t="s">
        <v>544</v>
      </c>
      <c r="I385" t="s">
        <v>13238</v>
      </c>
      <c r="J385" s="251" t="s">
        <v>13489</v>
      </c>
      <c r="K385" s="3"/>
    </row>
    <row r="386" spans="2:11">
      <c r="B386" s="2" t="s">
        <v>13603</v>
      </c>
      <c r="C386" s="16" t="s">
        <v>383</v>
      </c>
      <c r="D386" s="31" t="s">
        <v>7888</v>
      </c>
      <c r="E386" s="2" t="s">
        <v>13214</v>
      </c>
      <c r="F386" s="2" t="s">
        <v>13475</v>
      </c>
      <c r="G386" s="2" t="s">
        <v>13476</v>
      </c>
      <c r="H386" t="s">
        <v>544</v>
      </c>
      <c r="I386" t="s">
        <v>13491</v>
      </c>
      <c r="J386" s="251" t="s">
        <v>552</v>
      </c>
      <c r="K386" s="3"/>
    </row>
    <row r="387" spans="2:11">
      <c r="B387" s="2" t="s">
        <v>13604</v>
      </c>
      <c r="C387" s="16" t="s">
        <v>388</v>
      </c>
      <c r="D387" s="31" t="s">
        <v>7703</v>
      </c>
      <c r="E387" s="2" t="s">
        <v>7719</v>
      </c>
      <c r="F387" s="2" t="s">
        <v>13475</v>
      </c>
      <c r="G387" s="2" t="s">
        <v>13476</v>
      </c>
      <c r="H387" t="s">
        <v>544</v>
      </c>
      <c r="I387" t="s">
        <v>13522</v>
      </c>
      <c r="J387" s="235" t="s">
        <v>13478</v>
      </c>
      <c r="K387" s="155"/>
    </row>
    <row r="388" spans="2:11">
      <c r="B388" s="2" t="s">
        <v>13605</v>
      </c>
      <c r="C388" s="16" t="s">
        <v>388</v>
      </c>
      <c r="D388" s="31" t="s">
        <v>7703</v>
      </c>
      <c r="E388" s="2" t="s">
        <v>7723</v>
      </c>
      <c r="F388" s="2" t="s">
        <v>13475</v>
      </c>
      <c r="G388" s="2" t="s">
        <v>13476</v>
      </c>
      <c r="H388" t="s">
        <v>544</v>
      </c>
      <c r="I388" t="s">
        <v>13522</v>
      </c>
      <c r="J388" s="235" t="s">
        <v>13478</v>
      </c>
      <c r="K388" s="155"/>
    </row>
    <row r="389" spans="2:11">
      <c r="B389" s="2" t="s">
        <v>13606</v>
      </c>
      <c r="C389" s="16" t="s">
        <v>388</v>
      </c>
      <c r="D389" s="31" t="s">
        <v>7703</v>
      </c>
      <c r="E389" s="2" t="s">
        <v>7725</v>
      </c>
      <c r="F389" s="2" t="s">
        <v>13475</v>
      </c>
      <c r="G389" s="2" t="s">
        <v>13476</v>
      </c>
      <c r="H389" t="s">
        <v>544</v>
      </c>
      <c r="I389" t="s">
        <v>13522</v>
      </c>
      <c r="J389" s="235" t="s">
        <v>13478</v>
      </c>
      <c r="K389" s="155"/>
    </row>
    <row r="390" spans="2:11">
      <c r="B390" s="2" t="s">
        <v>13607</v>
      </c>
      <c r="C390" s="16" t="s">
        <v>388</v>
      </c>
      <c r="D390" s="31" t="s">
        <v>7703</v>
      </c>
      <c r="E390" s="2" t="s">
        <v>7729</v>
      </c>
      <c r="F390" s="2" t="s">
        <v>13475</v>
      </c>
      <c r="G390" s="2" t="s">
        <v>13476</v>
      </c>
      <c r="H390" t="s">
        <v>544</v>
      </c>
      <c r="I390" t="s">
        <v>13522</v>
      </c>
      <c r="J390" s="235" t="s">
        <v>13478</v>
      </c>
      <c r="K390" s="155"/>
    </row>
    <row r="391" spans="2:11">
      <c r="B391" s="2" t="s">
        <v>13608</v>
      </c>
      <c r="C391" s="16" t="s">
        <v>388</v>
      </c>
      <c r="D391" s="31" t="s">
        <v>7703</v>
      </c>
      <c r="E391" s="2" t="s">
        <v>7900</v>
      </c>
      <c r="F391" s="2" t="s">
        <v>13475</v>
      </c>
      <c r="G391" s="2" t="s">
        <v>13476</v>
      </c>
      <c r="H391" t="s">
        <v>544</v>
      </c>
      <c r="I391" t="s">
        <v>13522</v>
      </c>
      <c r="J391" s="235" t="s">
        <v>13478</v>
      </c>
      <c r="K391" s="155"/>
    </row>
    <row r="392" spans="2:11">
      <c r="B392" s="2" t="s">
        <v>13609</v>
      </c>
      <c r="C392" s="16" t="s">
        <v>388</v>
      </c>
      <c r="D392" s="31" t="s">
        <v>7703</v>
      </c>
      <c r="E392" s="2" t="s">
        <v>7903</v>
      </c>
      <c r="F392" s="2" t="s">
        <v>13475</v>
      </c>
      <c r="G392" s="2" t="s">
        <v>13476</v>
      </c>
      <c r="H392" t="s">
        <v>544</v>
      </c>
      <c r="I392" t="s">
        <v>13522</v>
      </c>
      <c r="J392" s="235" t="s">
        <v>13478</v>
      </c>
      <c r="K392" s="155"/>
    </row>
    <row r="393" spans="2:11">
      <c r="B393" s="2" t="s">
        <v>13610</v>
      </c>
      <c r="C393" s="16" t="s">
        <v>388</v>
      </c>
      <c r="D393" s="31" t="s">
        <v>7703</v>
      </c>
      <c r="E393" s="2" t="s">
        <v>8187</v>
      </c>
      <c r="F393" s="2" t="s">
        <v>13475</v>
      </c>
      <c r="G393" s="2" t="s">
        <v>13476</v>
      </c>
      <c r="H393" t="s">
        <v>544</v>
      </c>
      <c r="I393" t="s">
        <v>13529</v>
      </c>
      <c r="J393" s="235" t="s">
        <v>13478</v>
      </c>
      <c r="K393" s="155"/>
    </row>
    <row r="394" spans="2:11">
      <c r="B394" s="2" t="s">
        <v>13611</v>
      </c>
      <c r="C394" s="16" t="s">
        <v>388</v>
      </c>
      <c r="D394" s="31" t="s">
        <v>7703</v>
      </c>
      <c r="E394" s="2" t="s">
        <v>8191</v>
      </c>
      <c r="F394" s="2" t="s">
        <v>13475</v>
      </c>
      <c r="G394" s="2" t="s">
        <v>13476</v>
      </c>
      <c r="H394" t="s">
        <v>544</v>
      </c>
      <c r="I394" t="s">
        <v>13529</v>
      </c>
      <c r="J394" s="235" t="s">
        <v>13478</v>
      </c>
      <c r="K394" s="155"/>
    </row>
    <row r="395" spans="2:11">
      <c r="B395" s="2" t="s">
        <v>13612</v>
      </c>
      <c r="C395" s="16" t="s">
        <v>388</v>
      </c>
      <c r="D395" s="31" t="s">
        <v>7703</v>
      </c>
      <c r="E395" s="2" t="s">
        <v>8695</v>
      </c>
      <c r="F395" s="2" t="s">
        <v>13475</v>
      </c>
      <c r="G395" s="2" t="s">
        <v>13476</v>
      </c>
      <c r="H395" t="s">
        <v>544</v>
      </c>
      <c r="I395" t="s">
        <v>13529</v>
      </c>
      <c r="J395" s="235" t="s">
        <v>13478</v>
      </c>
      <c r="K395" s="155"/>
    </row>
    <row r="396" spans="2:11">
      <c r="B396" s="2" t="s">
        <v>13613</v>
      </c>
      <c r="C396" s="16" t="s">
        <v>388</v>
      </c>
      <c r="D396" s="31" t="s">
        <v>7703</v>
      </c>
      <c r="E396" s="2" t="s">
        <v>8699</v>
      </c>
      <c r="F396" s="2" t="s">
        <v>13475</v>
      </c>
      <c r="G396" s="2" t="s">
        <v>13476</v>
      </c>
      <c r="H396" t="s">
        <v>544</v>
      </c>
      <c r="I396" t="s">
        <v>13529</v>
      </c>
      <c r="J396" s="235" t="s">
        <v>13478</v>
      </c>
      <c r="K396" s="155"/>
    </row>
    <row r="397" spans="2:11">
      <c r="B397" s="2" t="s">
        <v>13614</v>
      </c>
      <c r="C397" s="16" t="s">
        <v>388</v>
      </c>
      <c r="D397" s="31" t="s">
        <v>11377</v>
      </c>
      <c r="E397" s="2" t="s">
        <v>13214</v>
      </c>
      <c r="F397" s="2" t="s">
        <v>13475</v>
      </c>
      <c r="G397" s="2" t="s">
        <v>13476</v>
      </c>
      <c r="H397" t="s">
        <v>544</v>
      </c>
      <c r="I397" t="s">
        <v>13615</v>
      </c>
      <c r="J397" s="251" t="s">
        <v>13489</v>
      </c>
      <c r="K397" s="3"/>
    </row>
    <row r="398" spans="2:11">
      <c r="B398" s="2" t="s">
        <v>13616</v>
      </c>
      <c r="C398" s="16" t="s">
        <v>388</v>
      </c>
      <c r="D398" s="31" t="s">
        <v>7888</v>
      </c>
      <c r="E398" s="2" t="s">
        <v>13214</v>
      </c>
      <c r="F398" s="2" t="s">
        <v>13475</v>
      </c>
      <c r="G398" s="2" t="s">
        <v>13476</v>
      </c>
      <c r="H398" t="s">
        <v>544</v>
      </c>
      <c r="I398" t="s">
        <v>13491</v>
      </c>
      <c r="J398" s="251" t="s">
        <v>552</v>
      </c>
      <c r="K398" s="3"/>
    </row>
    <row r="399" spans="2:11">
      <c r="B399" s="2" t="s">
        <v>13617</v>
      </c>
      <c r="C399" s="16" t="s">
        <v>393</v>
      </c>
      <c r="D399" s="31" t="s">
        <v>7703</v>
      </c>
      <c r="E399" s="2" t="s">
        <v>7725</v>
      </c>
      <c r="F399" s="2" t="s">
        <v>13475</v>
      </c>
      <c r="G399" s="2" t="s">
        <v>13476</v>
      </c>
      <c r="H399" t="s">
        <v>544</v>
      </c>
      <c r="I399" t="s">
        <v>13579</v>
      </c>
      <c r="J399" s="235" t="s">
        <v>13478</v>
      </c>
      <c r="K399" s="155"/>
    </row>
    <row r="400" spans="2:11">
      <c r="B400" s="2" t="s">
        <v>13618</v>
      </c>
      <c r="C400" s="16" t="s">
        <v>393</v>
      </c>
      <c r="D400" s="31" t="s">
        <v>7703</v>
      </c>
      <c r="E400" s="2" t="s">
        <v>7729</v>
      </c>
      <c r="F400" s="2" t="s">
        <v>13475</v>
      </c>
      <c r="G400" s="2" t="s">
        <v>13476</v>
      </c>
      <c r="H400" t="s">
        <v>544</v>
      </c>
      <c r="I400" t="s">
        <v>13579</v>
      </c>
      <c r="J400" s="235" t="s">
        <v>13478</v>
      </c>
      <c r="K400" s="155"/>
    </row>
    <row r="401" spans="2:11">
      <c r="B401" s="2" t="s">
        <v>13619</v>
      </c>
      <c r="C401" s="16" t="s">
        <v>393</v>
      </c>
      <c r="D401" s="31" t="s">
        <v>7703</v>
      </c>
      <c r="E401" s="2" t="s">
        <v>7900</v>
      </c>
      <c r="F401" s="2" t="s">
        <v>13475</v>
      </c>
      <c r="G401" s="2" t="s">
        <v>13476</v>
      </c>
      <c r="H401" t="s">
        <v>544</v>
      </c>
      <c r="I401" t="s">
        <v>13586</v>
      </c>
      <c r="J401" s="235" t="s">
        <v>13478</v>
      </c>
      <c r="K401" s="155"/>
    </row>
    <row r="402" spans="2:11">
      <c r="B402" s="2" t="s">
        <v>13620</v>
      </c>
      <c r="C402" s="16" t="s">
        <v>393</v>
      </c>
      <c r="D402" s="31" t="s">
        <v>7703</v>
      </c>
      <c r="E402" s="2" t="s">
        <v>7903</v>
      </c>
      <c r="F402" s="2" t="s">
        <v>13475</v>
      </c>
      <c r="G402" s="2" t="s">
        <v>13476</v>
      </c>
      <c r="H402" t="s">
        <v>544</v>
      </c>
      <c r="I402" t="s">
        <v>13586</v>
      </c>
      <c r="J402" s="235" t="s">
        <v>13478</v>
      </c>
      <c r="K402" s="155"/>
    </row>
    <row r="403" spans="2:11">
      <c r="B403" s="2" t="s">
        <v>13621</v>
      </c>
      <c r="C403" s="16" t="s">
        <v>393</v>
      </c>
      <c r="D403" s="31" t="s">
        <v>7703</v>
      </c>
      <c r="E403" s="2" t="s">
        <v>8187</v>
      </c>
      <c r="F403" s="2" t="s">
        <v>13475</v>
      </c>
      <c r="G403" s="2" t="s">
        <v>13476</v>
      </c>
      <c r="H403" t="s">
        <v>544</v>
      </c>
      <c r="I403" t="s">
        <v>13586</v>
      </c>
      <c r="J403" s="235" t="s">
        <v>13478</v>
      </c>
      <c r="K403" s="155"/>
    </row>
    <row r="404" spans="2:11">
      <c r="B404" s="2" t="s">
        <v>13622</v>
      </c>
      <c r="C404" s="16" t="s">
        <v>393</v>
      </c>
      <c r="D404" s="31" t="s">
        <v>7703</v>
      </c>
      <c r="E404" s="2" t="s">
        <v>8191</v>
      </c>
      <c r="F404" s="2" t="s">
        <v>13475</v>
      </c>
      <c r="G404" s="2" t="s">
        <v>13476</v>
      </c>
      <c r="H404" t="s">
        <v>544</v>
      </c>
      <c r="I404" t="s">
        <v>13586</v>
      </c>
      <c r="J404" s="235" t="s">
        <v>13478</v>
      </c>
      <c r="K404" s="155"/>
    </row>
    <row r="405" spans="2:11">
      <c r="B405" s="2" t="s">
        <v>13623</v>
      </c>
      <c r="C405" s="16" t="s">
        <v>393</v>
      </c>
      <c r="D405" s="31" t="s">
        <v>7703</v>
      </c>
      <c r="E405" s="2" t="s">
        <v>8695</v>
      </c>
      <c r="F405" s="2" t="s">
        <v>13475</v>
      </c>
      <c r="G405" s="2" t="s">
        <v>13476</v>
      </c>
      <c r="H405" t="s">
        <v>544</v>
      </c>
      <c r="I405" t="s">
        <v>13586</v>
      </c>
      <c r="J405" s="235" t="s">
        <v>13478</v>
      </c>
      <c r="K405" s="155"/>
    </row>
    <row r="406" spans="2:11">
      <c r="B406" s="2" t="s">
        <v>13624</v>
      </c>
      <c r="C406" s="16" t="s">
        <v>393</v>
      </c>
      <c r="D406" s="31" t="s">
        <v>7703</v>
      </c>
      <c r="E406" s="2" t="s">
        <v>8699</v>
      </c>
      <c r="F406" s="2" t="s">
        <v>13475</v>
      </c>
      <c r="G406" s="2" t="s">
        <v>13476</v>
      </c>
      <c r="H406" t="s">
        <v>544</v>
      </c>
      <c r="I406" t="s">
        <v>13586</v>
      </c>
      <c r="J406" s="235" t="s">
        <v>13478</v>
      </c>
      <c r="K406" s="155"/>
    </row>
    <row r="407" spans="2:11">
      <c r="B407" s="2" t="s">
        <v>13625</v>
      </c>
      <c r="C407" s="16" t="s">
        <v>393</v>
      </c>
      <c r="D407" s="31" t="s">
        <v>7703</v>
      </c>
      <c r="E407" s="2" t="s">
        <v>8954</v>
      </c>
      <c r="F407" s="2" t="s">
        <v>13475</v>
      </c>
      <c r="G407" s="2" t="s">
        <v>13476</v>
      </c>
      <c r="H407" t="s">
        <v>544</v>
      </c>
      <c r="I407" t="s">
        <v>13586</v>
      </c>
      <c r="J407" s="235" t="s">
        <v>13478</v>
      </c>
      <c r="K407" s="155"/>
    </row>
    <row r="408" spans="2:11">
      <c r="B408" s="2" t="s">
        <v>13626</v>
      </c>
      <c r="C408" s="16" t="s">
        <v>393</v>
      </c>
      <c r="D408" s="31" t="s">
        <v>7703</v>
      </c>
      <c r="E408" s="2" t="s">
        <v>8958</v>
      </c>
      <c r="F408" s="2" t="s">
        <v>13475</v>
      </c>
      <c r="G408" s="2" t="s">
        <v>13476</v>
      </c>
      <c r="H408" t="s">
        <v>544</v>
      </c>
      <c r="I408" t="s">
        <v>13586</v>
      </c>
      <c r="J408" s="235" t="s">
        <v>13478</v>
      </c>
      <c r="K408" s="155"/>
    </row>
    <row r="409" spans="2:11">
      <c r="B409" s="2" t="s">
        <v>13627</v>
      </c>
      <c r="C409" s="16" t="s">
        <v>393</v>
      </c>
      <c r="D409" s="31" t="s">
        <v>11377</v>
      </c>
      <c r="E409" s="2" t="s">
        <v>13214</v>
      </c>
      <c r="F409" s="2" t="s">
        <v>13475</v>
      </c>
      <c r="G409" s="2" t="s">
        <v>13476</v>
      </c>
      <c r="H409" t="s">
        <v>544</v>
      </c>
      <c r="I409" t="s">
        <v>13477</v>
      </c>
      <c r="J409" s="251" t="s">
        <v>13489</v>
      </c>
      <c r="K409" s="3"/>
    </row>
    <row r="410" spans="2:11">
      <c r="B410" s="2" t="s">
        <v>13628</v>
      </c>
      <c r="C410" s="16" t="s">
        <v>393</v>
      </c>
      <c r="D410" s="31" t="s">
        <v>7888</v>
      </c>
      <c r="E410" s="2" t="s">
        <v>13214</v>
      </c>
      <c r="F410" s="2" t="s">
        <v>13475</v>
      </c>
      <c r="G410" s="2" t="s">
        <v>13476</v>
      </c>
      <c r="H410" t="s">
        <v>544</v>
      </c>
      <c r="I410" t="s">
        <v>13491</v>
      </c>
      <c r="J410" s="251" t="s">
        <v>552</v>
      </c>
      <c r="K410" s="3"/>
    </row>
    <row r="411" spans="2:11">
      <c r="B411" s="2" t="s">
        <v>13629</v>
      </c>
      <c r="C411" s="16" t="s">
        <v>398</v>
      </c>
      <c r="D411" s="31" t="s">
        <v>7703</v>
      </c>
      <c r="E411" s="2" t="s">
        <v>7725</v>
      </c>
      <c r="F411" s="2" t="s">
        <v>13475</v>
      </c>
      <c r="G411" s="2" t="s">
        <v>13476</v>
      </c>
      <c r="H411" t="s">
        <v>544</v>
      </c>
      <c r="I411" t="s">
        <v>13586</v>
      </c>
      <c r="J411" s="235" t="s">
        <v>13478</v>
      </c>
      <c r="K411" s="155"/>
    </row>
    <row r="412" spans="2:11">
      <c r="B412" s="2" t="s">
        <v>13630</v>
      </c>
      <c r="C412" s="16" t="s">
        <v>398</v>
      </c>
      <c r="D412" s="31" t="s">
        <v>7703</v>
      </c>
      <c r="E412" s="2" t="s">
        <v>7729</v>
      </c>
      <c r="F412" s="2" t="s">
        <v>13475</v>
      </c>
      <c r="G412" s="2" t="s">
        <v>13476</v>
      </c>
      <c r="H412" t="s">
        <v>544</v>
      </c>
      <c r="I412" t="s">
        <v>13586</v>
      </c>
      <c r="J412" s="235" t="s">
        <v>13478</v>
      </c>
      <c r="K412" s="155"/>
    </row>
    <row r="413" spans="2:11">
      <c r="B413" s="2" t="s">
        <v>13631</v>
      </c>
      <c r="C413" s="16" t="s">
        <v>398</v>
      </c>
      <c r="D413" s="31" t="s">
        <v>7703</v>
      </c>
      <c r="E413" s="2" t="s">
        <v>7900</v>
      </c>
      <c r="F413" s="2" t="s">
        <v>13475</v>
      </c>
      <c r="G413" s="2" t="s">
        <v>13476</v>
      </c>
      <c r="H413" t="s">
        <v>544</v>
      </c>
      <c r="I413" t="s">
        <v>13586</v>
      </c>
      <c r="J413" s="235" t="s">
        <v>13478</v>
      </c>
      <c r="K413" s="155"/>
    </row>
    <row r="414" spans="2:11">
      <c r="B414" s="2" t="s">
        <v>13632</v>
      </c>
      <c r="C414" s="16" t="s">
        <v>398</v>
      </c>
      <c r="D414" s="31" t="s">
        <v>7703</v>
      </c>
      <c r="E414" s="2" t="s">
        <v>7903</v>
      </c>
      <c r="F414" s="2" t="s">
        <v>13475</v>
      </c>
      <c r="G414" s="2" t="s">
        <v>13476</v>
      </c>
      <c r="H414" t="s">
        <v>544</v>
      </c>
      <c r="I414" t="s">
        <v>13586</v>
      </c>
      <c r="J414" s="235" t="s">
        <v>13478</v>
      </c>
      <c r="K414" s="155"/>
    </row>
    <row r="415" spans="2:11">
      <c r="B415" s="2" t="s">
        <v>13633</v>
      </c>
      <c r="C415" s="16" t="s">
        <v>398</v>
      </c>
      <c r="D415" s="31" t="s">
        <v>7703</v>
      </c>
      <c r="E415" s="2" t="s">
        <v>8187</v>
      </c>
      <c r="F415" s="2" t="s">
        <v>13475</v>
      </c>
      <c r="G415" s="2" t="s">
        <v>13476</v>
      </c>
      <c r="H415" t="s">
        <v>544</v>
      </c>
      <c r="I415" t="s">
        <v>13586</v>
      </c>
      <c r="J415" s="235" t="s">
        <v>13478</v>
      </c>
      <c r="K415" s="155"/>
    </row>
    <row r="416" spans="2:11">
      <c r="B416" s="2" t="s">
        <v>13634</v>
      </c>
      <c r="C416" s="16" t="s">
        <v>398</v>
      </c>
      <c r="D416" s="31" t="s">
        <v>7703</v>
      </c>
      <c r="E416" s="2" t="s">
        <v>8191</v>
      </c>
      <c r="F416" s="2" t="s">
        <v>13475</v>
      </c>
      <c r="G416" s="2" t="s">
        <v>13476</v>
      </c>
      <c r="H416" t="s">
        <v>544</v>
      </c>
      <c r="I416" t="s">
        <v>13586</v>
      </c>
      <c r="J416" s="235" t="s">
        <v>13478</v>
      </c>
      <c r="K416" s="155"/>
    </row>
    <row r="417" spans="2:11">
      <c r="B417" s="2" t="s">
        <v>13635</v>
      </c>
      <c r="C417" s="16" t="s">
        <v>398</v>
      </c>
      <c r="D417" s="31" t="s">
        <v>7703</v>
      </c>
      <c r="E417" s="2" t="s">
        <v>8695</v>
      </c>
      <c r="F417" s="2" t="s">
        <v>13475</v>
      </c>
      <c r="G417" s="2" t="s">
        <v>13476</v>
      </c>
      <c r="H417" t="s">
        <v>544</v>
      </c>
      <c r="I417" t="s">
        <v>13586</v>
      </c>
      <c r="J417" s="235" t="s">
        <v>13478</v>
      </c>
      <c r="K417" s="155"/>
    </row>
    <row r="418" spans="2:11">
      <c r="B418" s="2" t="s">
        <v>13636</v>
      </c>
      <c r="C418" s="16" t="s">
        <v>398</v>
      </c>
      <c r="D418" s="31" t="s">
        <v>7703</v>
      </c>
      <c r="E418" s="2" t="s">
        <v>8699</v>
      </c>
      <c r="F418" s="2" t="s">
        <v>13475</v>
      </c>
      <c r="G418" s="2" t="s">
        <v>13476</v>
      </c>
      <c r="H418" t="s">
        <v>544</v>
      </c>
      <c r="I418" t="s">
        <v>13586</v>
      </c>
      <c r="J418" s="235" t="s">
        <v>13478</v>
      </c>
      <c r="K418" s="155"/>
    </row>
    <row r="419" spans="2:11">
      <c r="B419" s="2" t="s">
        <v>13637</v>
      </c>
      <c r="C419" s="16" t="s">
        <v>398</v>
      </c>
      <c r="D419" s="31" t="s">
        <v>7703</v>
      </c>
      <c r="E419" s="2" t="s">
        <v>8954</v>
      </c>
      <c r="F419" s="2" t="s">
        <v>13475</v>
      </c>
      <c r="G419" s="2" t="s">
        <v>13476</v>
      </c>
      <c r="H419" t="s">
        <v>544</v>
      </c>
      <c r="I419" t="s">
        <v>13586</v>
      </c>
      <c r="J419" s="235" t="s">
        <v>13478</v>
      </c>
      <c r="K419" s="155"/>
    </row>
    <row r="420" spans="2:11">
      <c r="B420" s="2" t="s">
        <v>13638</v>
      </c>
      <c r="C420" s="16" t="s">
        <v>398</v>
      </c>
      <c r="D420" s="31" t="s">
        <v>7703</v>
      </c>
      <c r="E420" s="2" t="s">
        <v>8958</v>
      </c>
      <c r="F420" s="2" t="s">
        <v>13475</v>
      </c>
      <c r="G420" s="2" t="s">
        <v>13476</v>
      </c>
      <c r="H420" t="s">
        <v>544</v>
      </c>
      <c r="I420" t="s">
        <v>13586</v>
      </c>
      <c r="J420" s="235" t="s">
        <v>13478</v>
      </c>
      <c r="K420" s="155"/>
    </row>
    <row r="421" spans="2:11">
      <c r="B421" s="2" t="s">
        <v>13639</v>
      </c>
      <c r="C421" s="16" t="s">
        <v>398</v>
      </c>
      <c r="D421" s="31" t="s">
        <v>7703</v>
      </c>
      <c r="E421" s="2" t="s">
        <v>8982</v>
      </c>
      <c r="F421" s="2" t="s">
        <v>13475</v>
      </c>
      <c r="G421" s="2" t="s">
        <v>13476</v>
      </c>
      <c r="H421" t="s">
        <v>544</v>
      </c>
      <c r="I421" t="s">
        <v>13586</v>
      </c>
      <c r="J421" s="235" t="s">
        <v>13478</v>
      </c>
      <c r="K421" s="155"/>
    </row>
    <row r="422" spans="2:11">
      <c r="B422" s="2" t="s">
        <v>13640</v>
      </c>
      <c r="C422" s="16" t="s">
        <v>398</v>
      </c>
      <c r="D422" s="31" t="s">
        <v>7703</v>
      </c>
      <c r="E422" s="2" t="s">
        <v>8986</v>
      </c>
      <c r="F422" s="2" t="s">
        <v>13475</v>
      </c>
      <c r="G422" s="2" t="s">
        <v>13476</v>
      </c>
      <c r="H422" t="s">
        <v>544</v>
      </c>
      <c r="I422" t="s">
        <v>13586</v>
      </c>
      <c r="J422" s="235" t="s">
        <v>13478</v>
      </c>
      <c r="K422" s="155"/>
    </row>
    <row r="423" spans="2:11">
      <c r="B423" s="2" t="s">
        <v>13641</v>
      </c>
      <c r="C423" s="16" t="s">
        <v>398</v>
      </c>
      <c r="D423" s="31" t="s">
        <v>11377</v>
      </c>
      <c r="E423" s="2" t="s">
        <v>13214</v>
      </c>
      <c r="F423" s="2" t="s">
        <v>13475</v>
      </c>
      <c r="G423" s="2" t="s">
        <v>13476</v>
      </c>
      <c r="H423" t="s">
        <v>544</v>
      </c>
      <c r="I423" t="s">
        <v>13522</v>
      </c>
      <c r="J423" s="251" t="s">
        <v>13489</v>
      </c>
      <c r="K423" s="3"/>
    </row>
    <row r="424" spans="2:11">
      <c r="B424" s="2" t="s">
        <v>13642</v>
      </c>
      <c r="C424" s="16" t="s">
        <v>398</v>
      </c>
      <c r="D424" s="31" t="s">
        <v>7888</v>
      </c>
      <c r="E424" s="2" t="s">
        <v>13214</v>
      </c>
      <c r="F424" s="2" t="s">
        <v>13475</v>
      </c>
      <c r="G424" s="2" t="s">
        <v>13476</v>
      </c>
      <c r="H424" t="s">
        <v>544</v>
      </c>
      <c r="I424" t="s">
        <v>13491</v>
      </c>
      <c r="J424" s="251" t="s">
        <v>552</v>
      </c>
      <c r="K424" s="3"/>
    </row>
    <row r="425" spans="2:11">
      <c r="B425" s="2" t="s">
        <v>13643</v>
      </c>
      <c r="C425" s="16" t="s">
        <v>405</v>
      </c>
      <c r="D425" s="31" t="s">
        <v>7703</v>
      </c>
      <c r="E425" s="2" t="s">
        <v>8187</v>
      </c>
      <c r="F425" s="2" t="s">
        <v>13475</v>
      </c>
      <c r="G425" s="2" t="s">
        <v>13476</v>
      </c>
      <c r="H425" t="s">
        <v>544</v>
      </c>
      <c r="I425" t="s">
        <v>13586</v>
      </c>
      <c r="J425" s="235" t="s">
        <v>13478</v>
      </c>
      <c r="K425" s="155"/>
    </row>
    <row r="426" spans="2:11">
      <c r="B426" s="2" t="s">
        <v>13644</v>
      </c>
      <c r="C426" s="16" t="s">
        <v>405</v>
      </c>
      <c r="D426" s="31" t="s">
        <v>7703</v>
      </c>
      <c r="E426" s="2" t="s">
        <v>8191</v>
      </c>
      <c r="F426" s="2" t="s">
        <v>13475</v>
      </c>
      <c r="G426" s="2" t="s">
        <v>13476</v>
      </c>
      <c r="H426" t="s">
        <v>544</v>
      </c>
      <c r="I426" t="s">
        <v>13586</v>
      </c>
      <c r="J426" s="235" t="s">
        <v>13478</v>
      </c>
      <c r="K426" s="155"/>
    </row>
    <row r="427" spans="2:11">
      <c r="B427" s="2" t="s">
        <v>13645</v>
      </c>
      <c r="C427" s="16" t="s">
        <v>405</v>
      </c>
      <c r="D427" s="31" t="s">
        <v>7703</v>
      </c>
      <c r="E427" s="2" t="s">
        <v>8695</v>
      </c>
      <c r="F427" s="2" t="s">
        <v>13475</v>
      </c>
      <c r="G427" s="2" t="s">
        <v>13476</v>
      </c>
      <c r="H427" t="s">
        <v>544</v>
      </c>
      <c r="I427" t="s">
        <v>13586</v>
      </c>
      <c r="J427" s="235" t="s">
        <v>13478</v>
      </c>
      <c r="K427" s="155"/>
    </row>
    <row r="428" spans="2:11">
      <c r="B428" s="2" t="s">
        <v>13646</v>
      </c>
      <c r="C428" s="16" t="s">
        <v>405</v>
      </c>
      <c r="D428" s="31" t="s">
        <v>7703</v>
      </c>
      <c r="E428" s="2" t="s">
        <v>8699</v>
      </c>
      <c r="F428" s="2" t="s">
        <v>13475</v>
      </c>
      <c r="G428" s="2" t="s">
        <v>13476</v>
      </c>
      <c r="H428" t="s">
        <v>544</v>
      </c>
      <c r="I428" t="s">
        <v>13586</v>
      </c>
      <c r="J428" s="235" t="s">
        <v>13478</v>
      </c>
      <c r="K428" s="155"/>
    </row>
    <row r="429" spans="2:11">
      <c r="B429" s="2" t="s">
        <v>13647</v>
      </c>
      <c r="C429" s="16" t="s">
        <v>405</v>
      </c>
      <c r="D429" s="31" t="s">
        <v>7703</v>
      </c>
      <c r="E429" s="2" t="s">
        <v>8187</v>
      </c>
      <c r="F429" s="2" t="s">
        <v>13475</v>
      </c>
      <c r="G429" s="2" t="s">
        <v>13476</v>
      </c>
      <c r="H429" t="s">
        <v>544</v>
      </c>
      <c r="I429" t="s">
        <v>13586</v>
      </c>
      <c r="J429" s="235" t="s">
        <v>13478</v>
      </c>
      <c r="K429" s="155"/>
    </row>
    <row r="430" spans="2:11">
      <c r="B430" s="2" t="s">
        <v>13648</v>
      </c>
      <c r="C430" s="16" t="s">
        <v>405</v>
      </c>
      <c r="D430" s="31" t="s">
        <v>7703</v>
      </c>
      <c r="E430" s="2" t="s">
        <v>8191</v>
      </c>
      <c r="F430" s="2" t="s">
        <v>13475</v>
      </c>
      <c r="G430" s="2" t="s">
        <v>13476</v>
      </c>
      <c r="H430" t="s">
        <v>544</v>
      </c>
      <c r="I430" t="s">
        <v>13586</v>
      </c>
      <c r="J430" s="235" t="s">
        <v>13478</v>
      </c>
      <c r="K430" s="155"/>
    </row>
    <row r="431" spans="2:11">
      <c r="B431" s="2" t="s">
        <v>13649</v>
      </c>
      <c r="C431" s="16" t="s">
        <v>405</v>
      </c>
      <c r="D431" s="31" t="s">
        <v>7703</v>
      </c>
      <c r="E431" s="2" t="s">
        <v>8695</v>
      </c>
      <c r="F431" s="2" t="s">
        <v>13475</v>
      </c>
      <c r="G431" s="2" t="s">
        <v>13476</v>
      </c>
      <c r="H431" t="s">
        <v>544</v>
      </c>
      <c r="I431" t="s">
        <v>13586</v>
      </c>
      <c r="J431" s="235" t="s">
        <v>13478</v>
      </c>
      <c r="K431" s="155"/>
    </row>
    <row r="432" spans="2:11">
      <c r="B432" s="2" t="s">
        <v>13650</v>
      </c>
      <c r="C432" s="16" t="s">
        <v>405</v>
      </c>
      <c r="D432" s="31" t="s">
        <v>7703</v>
      </c>
      <c r="E432" s="2" t="s">
        <v>8699</v>
      </c>
      <c r="F432" s="2" t="s">
        <v>13475</v>
      </c>
      <c r="G432" s="2" t="s">
        <v>13476</v>
      </c>
      <c r="H432" t="s">
        <v>544</v>
      </c>
      <c r="I432" t="s">
        <v>13586</v>
      </c>
      <c r="J432" s="235" t="s">
        <v>13478</v>
      </c>
      <c r="K432" s="155"/>
    </row>
    <row r="433" spans="2:11">
      <c r="B433" s="2" t="s">
        <v>13651</v>
      </c>
      <c r="C433" s="16" t="s">
        <v>405</v>
      </c>
      <c r="D433" s="31" t="s">
        <v>7703</v>
      </c>
      <c r="E433" s="2" t="s">
        <v>8954</v>
      </c>
      <c r="F433" s="2" t="s">
        <v>13475</v>
      </c>
      <c r="G433" s="2" t="s">
        <v>13476</v>
      </c>
      <c r="H433" t="s">
        <v>544</v>
      </c>
      <c r="I433" t="s">
        <v>13586</v>
      </c>
      <c r="J433" s="235" t="s">
        <v>13478</v>
      </c>
      <c r="K433" s="155"/>
    </row>
    <row r="434" spans="2:11">
      <c r="B434" s="2" t="s">
        <v>13652</v>
      </c>
      <c r="C434" s="16" t="s">
        <v>405</v>
      </c>
      <c r="D434" s="31" t="s">
        <v>7703</v>
      </c>
      <c r="E434" s="2" t="s">
        <v>8958</v>
      </c>
      <c r="F434" s="2" t="s">
        <v>13475</v>
      </c>
      <c r="G434" s="2" t="s">
        <v>13476</v>
      </c>
      <c r="H434" t="s">
        <v>544</v>
      </c>
      <c r="I434" t="s">
        <v>13586</v>
      </c>
      <c r="J434" s="235" t="s">
        <v>13478</v>
      </c>
      <c r="K434" s="155"/>
    </row>
    <row r="435" spans="2:11">
      <c r="B435" s="2" t="s">
        <v>13653</v>
      </c>
      <c r="C435" s="16" t="s">
        <v>405</v>
      </c>
      <c r="D435" s="31" t="s">
        <v>7703</v>
      </c>
      <c r="E435" s="2" t="s">
        <v>8326</v>
      </c>
      <c r="F435" s="2" t="s">
        <v>13475</v>
      </c>
      <c r="G435" s="2" t="s">
        <v>13476</v>
      </c>
      <c r="H435" t="s">
        <v>544</v>
      </c>
      <c r="I435" t="s">
        <v>13586</v>
      </c>
      <c r="J435" s="235" t="s">
        <v>13478</v>
      </c>
      <c r="K435" s="155"/>
    </row>
    <row r="436" spans="2:11">
      <c r="B436" s="2" t="s">
        <v>13654</v>
      </c>
      <c r="C436" s="16" t="s">
        <v>405</v>
      </c>
      <c r="D436" s="31" t="s">
        <v>7703</v>
      </c>
      <c r="E436" s="2" t="s">
        <v>8329</v>
      </c>
      <c r="F436" s="2" t="s">
        <v>13475</v>
      </c>
      <c r="G436" s="2" t="s">
        <v>13476</v>
      </c>
      <c r="H436" t="s">
        <v>544</v>
      </c>
      <c r="I436" t="s">
        <v>13586</v>
      </c>
      <c r="J436" s="235" t="s">
        <v>13478</v>
      </c>
      <c r="K436" s="155"/>
    </row>
    <row r="437" spans="2:11">
      <c r="B437" s="2" t="s">
        <v>13655</v>
      </c>
      <c r="C437" s="16" t="s">
        <v>405</v>
      </c>
      <c r="D437" s="31" t="s">
        <v>7703</v>
      </c>
      <c r="E437" s="2" t="s">
        <v>8982</v>
      </c>
      <c r="F437" s="2" t="s">
        <v>13475</v>
      </c>
      <c r="G437" s="2" t="s">
        <v>13476</v>
      </c>
      <c r="H437" t="s">
        <v>544</v>
      </c>
      <c r="I437" t="s">
        <v>13586</v>
      </c>
      <c r="J437" s="235" t="s">
        <v>13478</v>
      </c>
      <c r="K437" s="155"/>
    </row>
    <row r="438" spans="2:11">
      <c r="B438" s="2" t="s">
        <v>13656</v>
      </c>
      <c r="C438" s="16" t="s">
        <v>405</v>
      </c>
      <c r="D438" s="31" t="s">
        <v>7703</v>
      </c>
      <c r="E438" s="2" t="s">
        <v>8986</v>
      </c>
      <c r="F438" s="2" t="s">
        <v>13475</v>
      </c>
      <c r="G438" s="2" t="s">
        <v>13476</v>
      </c>
      <c r="H438" t="s">
        <v>544</v>
      </c>
      <c r="I438" t="s">
        <v>13586</v>
      </c>
      <c r="J438" s="235" t="s">
        <v>13478</v>
      </c>
      <c r="K438" s="155"/>
    </row>
    <row r="439" spans="2:11">
      <c r="B439" s="2" t="s">
        <v>13657</v>
      </c>
      <c r="C439" s="16" t="s">
        <v>405</v>
      </c>
      <c r="D439" s="31" t="s">
        <v>7703</v>
      </c>
      <c r="E439" s="2" t="s">
        <v>8331</v>
      </c>
      <c r="F439" s="2" t="s">
        <v>13475</v>
      </c>
      <c r="G439" s="2" t="s">
        <v>13476</v>
      </c>
      <c r="H439" t="s">
        <v>544</v>
      </c>
      <c r="I439" t="s">
        <v>13586</v>
      </c>
      <c r="J439" s="235" t="s">
        <v>13478</v>
      </c>
      <c r="K439" s="155"/>
    </row>
    <row r="440" spans="2:11">
      <c r="B440" s="2" t="s">
        <v>13658</v>
      </c>
      <c r="C440" s="16" t="s">
        <v>405</v>
      </c>
      <c r="D440" s="31" t="s">
        <v>7703</v>
      </c>
      <c r="E440" s="2" t="s">
        <v>8335</v>
      </c>
      <c r="F440" s="2" t="s">
        <v>13475</v>
      </c>
      <c r="G440" s="2" t="s">
        <v>13476</v>
      </c>
      <c r="H440" t="s">
        <v>544</v>
      </c>
      <c r="I440" t="s">
        <v>13586</v>
      </c>
      <c r="J440" s="235" t="s">
        <v>13478</v>
      </c>
      <c r="K440" s="155"/>
    </row>
    <row r="441" spans="2:11">
      <c r="B441" s="2" t="s">
        <v>13659</v>
      </c>
      <c r="C441" s="16" t="s">
        <v>405</v>
      </c>
      <c r="D441" s="31" t="s">
        <v>7888</v>
      </c>
      <c r="E441" s="2" t="s">
        <v>13214</v>
      </c>
      <c r="F441" s="2" t="s">
        <v>13475</v>
      </c>
      <c r="G441" s="2" t="s">
        <v>13476</v>
      </c>
      <c r="H441" t="s">
        <v>544</v>
      </c>
      <c r="I441" t="s">
        <v>13491</v>
      </c>
      <c r="J441" s="251" t="s">
        <v>552</v>
      </c>
      <c r="K441" s="3"/>
    </row>
    <row r="442" spans="2:11">
      <c r="B442" s="2" t="s">
        <v>13660</v>
      </c>
      <c r="C442" s="16" t="s">
        <v>414</v>
      </c>
      <c r="D442" s="31" t="s">
        <v>7703</v>
      </c>
      <c r="E442" s="2" t="s">
        <v>8695</v>
      </c>
      <c r="F442" s="2" t="s">
        <v>13475</v>
      </c>
      <c r="G442" s="2" t="s">
        <v>13476</v>
      </c>
      <c r="H442" t="s">
        <v>544</v>
      </c>
      <c r="I442" t="s">
        <v>13515</v>
      </c>
      <c r="J442" s="235" t="s">
        <v>13478</v>
      </c>
      <c r="K442" s="155"/>
    </row>
    <row r="443" spans="2:11">
      <c r="B443" s="2" t="s">
        <v>13661</v>
      </c>
      <c r="C443" s="16" t="s">
        <v>414</v>
      </c>
      <c r="D443" s="31" t="s">
        <v>7703</v>
      </c>
      <c r="E443" s="2" t="s">
        <v>8699</v>
      </c>
      <c r="F443" s="2" t="s">
        <v>13475</v>
      </c>
      <c r="G443" s="2" t="s">
        <v>13476</v>
      </c>
      <c r="H443" t="s">
        <v>544</v>
      </c>
      <c r="I443" t="s">
        <v>13515</v>
      </c>
      <c r="J443" s="235" t="s">
        <v>13478</v>
      </c>
      <c r="K443" s="155"/>
    </row>
    <row r="444" spans="2:11">
      <c r="B444" s="2" t="s">
        <v>13662</v>
      </c>
      <c r="C444" s="16" t="s">
        <v>414</v>
      </c>
      <c r="D444" s="31" t="s">
        <v>7703</v>
      </c>
      <c r="E444" s="2" t="s">
        <v>8954</v>
      </c>
      <c r="F444" s="2" t="s">
        <v>13475</v>
      </c>
      <c r="G444" s="2" t="s">
        <v>13476</v>
      </c>
      <c r="H444" t="s">
        <v>544</v>
      </c>
      <c r="I444" t="s">
        <v>13515</v>
      </c>
      <c r="J444" s="235" t="s">
        <v>13478</v>
      </c>
      <c r="K444" s="155"/>
    </row>
    <row r="445" spans="2:11">
      <c r="B445" s="2" t="s">
        <v>13663</v>
      </c>
      <c r="C445" s="16" t="s">
        <v>414</v>
      </c>
      <c r="D445" s="31" t="s">
        <v>7703</v>
      </c>
      <c r="E445" s="2" t="s">
        <v>8958</v>
      </c>
      <c r="F445" s="2" t="s">
        <v>13475</v>
      </c>
      <c r="G445" s="2" t="s">
        <v>13476</v>
      </c>
      <c r="H445" t="s">
        <v>544</v>
      </c>
      <c r="I445" t="s">
        <v>13515</v>
      </c>
      <c r="J445" s="235" t="s">
        <v>13478</v>
      </c>
      <c r="K445" s="155"/>
    </row>
    <row r="446" spans="2:11">
      <c r="B446" s="2" t="s">
        <v>13664</v>
      </c>
      <c r="C446" s="16" t="s">
        <v>414</v>
      </c>
      <c r="D446" s="31" t="s">
        <v>7703</v>
      </c>
      <c r="E446" s="2" t="s">
        <v>8326</v>
      </c>
      <c r="F446" s="2" t="s">
        <v>13475</v>
      </c>
      <c r="G446" s="2" t="s">
        <v>13476</v>
      </c>
      <c r="H446" t="s">
        <v>544</v>
      </c>
      <c r="I446" t="s">
        <v>13515</v>
      </c>
      <c r="J446" s="235" t="s">
        <v>13478</v>
      </c>
      <c r="K446" s="155"/>
    </row>
    <row r="447" spans="2:11">
      <c r="B447" s="2" t="s">
        <v>13665</v>
      </c>
      <c r="C447" s="16" t="s">
        <v>414</v>
      </c>
      <c r="D447" s="31" t="s">
        <v>7703</v>
      </c>
      <c r="E447" s="2" t="s">
        <v>8329</v>
      </c>
      <c r="F447" s="2" t="s">
        <v>13475</v>
      </c>
      <c r="G447" s="2" t="s">
        <v>13476</v>
      </c>
      <c r="H447" t="s">
        <v>544</v>
      </c>
      <c r="I447" t="s">
        <v>13515</v>
      </c>
      <c r="J447" s="235" t="s">
        <v>13478</v>
      </c>
      <c r="K447" s="155"/>
    </row>
    <row r="448" spans="2:11">
      <c r="B448" s="2" t="s">
        <v>13666</v>
      </c>
      <c r="C448" s="16" t="s">
        <v>414</v>
      </c>
      <c r="D448" s="31" t="s">
        <v>7703</v>
      </c>
      <c r="E448" s="2" t="s">
        <v>8331</v>
      </c>
      <c r="F448" s="2" t="s">
        <v>13475</v>
      </c>
      <c r="G448" s="2" t="s">
        <v>13476</v>
      </c>
      <c r="H448" t="s">
        <v>544</v>
      </c>
      <c r="I448" t="s">
        <v>13515</v>
      </c>
      <c r="J448" s="235" t="s">
        <v>13478</v>
      </c>
      <c r="K448" s="155"/>
    </row>
    <row r="449" spans="2:11">
      <c r="B449" s="2" t="s">
        <v>13667</v>
      </c>
      <c r="C449" s="16" t="s">
        <v>414</v>
      </c>
      <c r="D449" s="31" t="s">
        <v>7703</v>
      </c>
      <c r="E449" s="2" t="s">
        <v>8335</v>
      </c>
      <c r="F449" s="2" t="s">
        <v>13475</v>
      </c>
      <c r="G449" s="2" t="s">
        <v>13476</v>
      </c>
      <c r="H449" t="s">
        <v>544</v>
      </c>
      <c r="I449" t="s">
        <v>13515</v>
      </c>
      <c r="J449" s="235" t="s">
        <v>13478</v>
      </c>
      <c r="K449" s="155"/>
    </row>
    <row r="450" spans="2:11">
      <c r="B450" s="2" t="s">
        <v>13668</v>
      </c>
      <c r="C450" s="16" t="s">
        <v>414</v>
      </c>
      <c r="D450" s="31" t="s">
        <v>7703</v>
      </c>
      <c r="E450" s="2" t="s">
        <v>8338</v>
      </c>
      <c r="F450" s="2" t="s">
        <v>13475</v>
      </c>
      <c r="G450" s="2" t="s">
        <v>13476</v>
      </c>
      <c r="H450" t="s">
        <v>544</v>
      </c>
      <c r="I450" t="s">
        <v>13515</v>
      </c>
      <c r="J450" s="235" t="s">
        <v>13478</v>
      </c>
      <c r="K450" s="155"/>
    </row>
    <row r="451" spans="2:11">
      <c r="B451" s="2" t="s">
        <v>13669</v>
      </c>
      <c r="C451" s="16" t="s">
        <v>414</v>
      </c>
      <c r="D451" s="31" t="s">
        <v>7888</v>
      </c>
      <c r="E451" s="2" t="s">
        <v>13214</v>
      </c>
      <c r="F451" s="2" t="s">
        <v>13475</v>
      </c>
      <c r="G451" s="2" t="s">
        <v>13476</v>
      </c>
      <c r="H451" t="s">
        <v>544</v>
      </c>
      <c r="I451" t="s">
        <v>13491</v>
      </c>
      <c r="J451" s="251" t="s">
        <v>552</v>
      </c>
      <c r="K451" s="3"/>
    </row>
    <row r="452" spans="2:11">
      <c r="B452" s="2" t="s">
        <v>13670</v>
      </c>
      <c r="C452" s="16" t="s">
        <v>419</v>
      </c>
      <c r="D452" s="31" t="s">
        <v>7703</v>
      </c>
      <c r="E452" s="2" t="s">
        <v>7725</v>
      </c>
      <c r="F452" s="2" t="s">
        <v>13475</v>
      </c>
      <c r="G452" s="2" t="s">
        <v>13476</v>
      </c>
      <c r="H452">
        <v>91903785</v>
      </c>
      <c r="I452" t="s">
        <v>13586</v>
      </c>
      <c r="J452" s="235" t="s">
        <v>13478</v>
      </c>
      <c r="K452" s="155"/>
    </row>
    <row r="453" spans="2:11">
      <c r="B453" s="2" t="s">
        <v>13671</v>
      </c>
      <c r="C453" s="16" t="s">
        <v>419</v>
      </c>
      <c r="D453" s="31" t="s">
        <v>7703</v>
      </c>
      <c r="E453" s="2" t="s">
        <v>7729</v>
      </c>
      <c r="F453" s="2" t="s">
        <v>13475</v>
      </c>
      <c r="G453" s="2" t="s">
        <v>13476</v>
      </c>
      <c r="H453">
        <v>91903785</v>
      </c>
      <c r="I453" t="s">
        <v>13586</v>
      </c>
      <c r="J453" s="235" t="s">
        <v>13478</v>
      </c>
      <c r="K453" s="155"/>
    </row>
    <row r="454" spans="2:11">
      <c r="B454" s="2" t="s">
        <v>13672</v>
      </c>
      <c r="C454" s="16" t="s">
        <v>419</v>
      </c>
      <c r="D454" s="31" t="s">
        <v>7703</v>
      </c>
      <c r="E454" s="2" t="s">
        <v>7900</v>
      </c>
      <c r="F454" s="2" t="s">
        <v>13475</v>
      </c>
      <c r="G454" s="2" t="s">
        <v>13476</v>
      </c>
      <c r="H454">
        <v>91903785</v>
      </c>
      <c r="I454" t="s">
        <v>13586</v>
      </c>
      <c r="J454" s="235" t="s">
        <v>13478</v>
      </c>
      <c r="K454" s="155"/>
    </row>
    <row r="455" spans="2:11">
      <c r="B455" s="2" t="s">
        <v>13673</v>
      </c>
      <c r="C455" s="16" t="s">
        <v>419</v>
      </c>
      <c r="D455" s="31" t="s">
        <v>7703</v>
      </c>
      <c r="E455" s="2" t="s">
        <v>7903</v>
      </c>
      <c r="F455" s="2" t="s">
        <v>13475</v>
      </c>
      <c r="G455" s="2" t="s">
        <v>13476</v>
      </c>
      <c r="H455">
        <v>91903785</v>
      </c>
      <c r="I455" t="s">
        <v>13586</v>
      </c>
      <c r="J455" s="235" t="s">
        <v>13478</v>
      </c>
      <c r="K455" s="155"/>
    </row>
    <row r="456" spans="2:11">
      <c r="B456" s="2" t="s">
        <v>13674</v>
      </c>
      <c r="C456" s="16" t="s">
        <v>419</v>
      </c>
      <c r="D456" s="31" t="s">
        <v>7703</v>
      </c>
      <c r="E456" s="2" t="s">
        <v>8187</v>
      </c>
      <c r="F456" s="2" t="s">
        <v>13475</v>
      </c>
      <c r="G456" s="2" t="s">
        <v>13476</v>
      </c>
      <c r="H456">
        <v>91903785</v>
      </c>
      <c r="I456" t="s">
        <v>13586</v>
      </c>
      <c r="J456" s="235" t="s">
        <v>13478</v>
      </c>
      <c r="K456" s="155"/>
    </row>
    <row r="457" spans="2:11">
      <c r="B457" s="2" t="s">
        <v>13675</v>
      </c>
      <c r="C457" s="16" t="s">
        <v>419</v>
      </c>
      <c r="D457" s="31" t="s">
        <v>7703</v>
      </c>
      <c r="E457" s="2" t="s">
        <v>8191</v>
      </c>
      <c r="F457" s="2" t="s">
        <v>13475</v>
      </c>
      <c r="G457" s="2" t="s">
        <v>13476</v>
      </c>
      <c r="H457">
        <v>91903785</v>
      </c>
      <c r="I457" t="s">
        <v>13586</v>
      </c>
      <c r="J457" s="235" t="s">
        <v>13478</v>
      </c>
      <c r="K457" s="155"/>
    </row>
    <row r="458" spans="2:11">
      <c r="B458" s="2" t="s">
        <v>13676</v>
      </c>
      <c r="C458" s="16" t="s">
        <v>419</v>
      </c>
      <c r="D458" s="31" t="s">
        <v>7703</v>
      </c>
      <c r="E458" s="2" t="s">
        <v>8695</v>
      </c>
      <c r="F458" s="2" t="s">
        <v>13475</v>
      </c>
      <c r="G458" s="2" t="s">
        <v>13476</v>
      </c>
      <c r="H458">
        <v>91903785</v>
      </c>
      <c r="I458" t="s">
        <v>13586</v>
      </c>
      <c r="J458" s="235" t="s">
        <v>13478</v>
      </c>
      <c r="K458" s="155"/>
    </row>
    <row r="459" spans="2:11">
      <c r="B459" s="2" t="s">
        <v>13677</v>
      </c>
      <c r="C459" s="16" t="s">
        <v>419</v>
      </c>
      <c r="D459" s="31" t="s">
        <v>7703</v>
      </c>
      <c r="E459" s="2" t="s">
        <v>8699</v>
      </c>
      <c r="F459" s="2" t="s">
        <v>13475</v>
      </c>
      <c r="G459" s="2" t="s">
        <v>13476</v>
      </c>
      <c r="H459">
        <v>91903785</v>
      </c>
      <c r="I459" t="s">
        <v>13586</v>
      </c>
      <c r="J459" s="235" t="s">
        <v>13478</v>
      </c>
      <c r="K459" s="155"/>
    </row>
    <row r="460" spans="2:11">
      <c r="B460" s="2" t="s">
        <v>13678</v>
      </c>
      <c r="C460" s="16" t="s">
        <v>419</v>
      </c>
      <c r="D460" s="31" t="s">
        <v>7703</v>
      </c>
      <c r="E460" s="2" t="s">
        <v>8954</v>
      </c>
      <c r="F460" s="2" t="s">
        <v>13475</v>
      </c>
      <c r="G460" s="2" t="s">
        <v>13476</v>
      </c>
      <c r="H460">
        <v>91903785</v>
      </c>
      <c r="I460" t="s">
        <v>13586</v>
      </c>
      <c r="J460" s="235" t="s">
        <v>13478</v>
      </c>
      <c r="K460" s="155"/>
    </row>
    <row r="461" spans="2:11">
      <c r="B461" s="2" t="s">
        <v>13679</v>
      </c>
      <c r="C461" s="16" t="s">
        <v>419</v>
      </c>
      <c r="D461" s="31" t="s">
        <v>7703</v>
      </c>
      <c r="E461" s="2" t="s">
        <v>8958</v>
      </c>
      <c r="F461" s="2" t="s">
        <v>13475</v>
      </c>
      <c r="G461" s="2" t="s">
        <v>13476</v>
      </c>
      <c r="H461">
        <v>91903785</v>
      </c>
      <c r="I461" t="s">
        <v>13586</v>
      </c>
      <c r="J461" s="235" t="s">
        <v>13478</v>
      </c>
      <c r="K461" s="155"/>
    </row>
    <row r="462" spans="2:11">
      <c r="B462" s="2" t="s">
        <v>13680</v>
      </c>
      <c r="C462" s="16" t="s">
        <v>419</v>
      </c>
      <c r="D462" s="31" t="s">
        <v>11377</v>
      </c>
      <c r="E462" s="2" t="s">
        <v>13214</v>
      </c>
      <c r="F462" s="2" t="s">
        <v>13475</v>
      </c>
      <c r="G462" s="2" t="s">
        <v>13476</v>
      </c>
      <c r="H462" t="s">
        <v>544</v>
      </c>
      <c r="I462" t="s">
        <v>13529</v>
      </c>
      <c r="J462" s="251" t="s">
        <v>13489</v>
      </c>
      <c r="K462" s="3"/>
    </row>
    <row r="463" spans="2:11">
      <c r="B463" s="2" t="s">
        <v>13681</v>
      </c>
      <c r="C463" s="16" t="s">
        <v>419</v>
      </c>
      <c r="D463" s="31" t="s">
        <v>7888</v>
      </c>
      <c r="E463" s="2" t="s">
        <v>13214</v>
      </c>
      <c r="F463" s="2" t="s">
        <v>13475</v>
      </c>
      <c r="G463" s="2" t="s">
        <v>13476</v>
      </c>
      <c r="H463" t="s">
        <v>544</v>
      </c>
      <c r="I463" t="s">
        <v>13491</v>
      </c>
      <c r="J463" s="251" t="s">
        <v>552</v>
      </c>
      <c r="K463" s="3"/>
    </row>
    <row r="464" spans="2:11">
      <c r="B464" s="2" t="s">
        <v>13682</v>
      </c>
      <c r="C464" s="16" t="s">
        <v>424</v>
      </c>
      <c r="D464" s="31" t="s">
        <v>7703</v>
      </c>
      <c r="E464" s="2" t="s">
        <v>7900</v>
      </c>
      <c r="F464" s="2" t="s">
        <v>13475</v>
      </c>
      <c r="G464" s="2" t="s">
        <v>13476</v>
      </c>
      <c r="H464" t="s">
        <v>544</v>
      </c>
      <c r="I464" t="s">
        <v>13586</v>
      </c>
      <c r="J464" s="235" t="s">
        <v>13478</v>
      </c>
      <c r="K464" s="155"/>
    </row>
    <row r="465" spans="2:11">
      <c r="B465" s="2" t="s">
        <v>13683</v>
      </c>
      <c r="C465" s="16" t="s">
        <v>424</v>
      </c>
      <c r="D465" s="31" t="s">
        <v>7703</v>
      </c>
      <c r="E465" s="2" t="s">
        <v>7903</v>
      </c>
      <c r="F465" s="2" t="s">
        <v>13475</v>
      </c>
      <c r="G465" s="2" t="s">
        <v>13476</v>
      </c>
      <c r="H465" t="s">
        <v>544</v>
      </c>
      <c r="I465" t="s">
        <v>13586</v>
      </c>
      <c r="J465" s="235" t="s">
        <v>13478</v>
      </c>
      <c r="K465" s="155"/>
    </row>
    <row r="466" spans="2:11">
      <c r="B466" s="2" t="s">
        <v>13684</v>
      </c>
      <c r="C466" s="16" t="s">
        <v>424</v>
      </c>
      <c r="D466" s="31" t="s">
        <v>7703</v>
      </c>
      <c r="E466" s="2" t="s">
        <v>8187</v>
      </c>
      <c r="F466" s="2" t="s">
        <v>13475</v>
      </c>
      <c r="G466" s="2" t="s">
        <v>13476</v>
      </c>
      <c r="H466" t="s">
        <v>544</v>
      </c>
      <c r="I466" t="s">
        <v>13586</v>
      </c>
      <c r="J466" s="235" t="s">
        <v>13478</v>
      </c>
      <c r="K466" s="155"/>
    </row>
    <row r="467" spans="2:11">
      <c r="B467" s="2" t="s">
        <v>13685</v>
      </c>
      <c r="C467" s="16" t="s">
        <v>424</v>
      </c>
      <c r="D467" s="31" t="s">
        <v>7703</v>
      </c>
      <c r="E467" s="2" t="s">
        <v>8191</v>
      </c>
      <c r="F467" s="2" t="s">
        <v>13475</v>
      </c>
      <c r="G467" s="2" t="s">
        <v>13476</v>
      </c>
      <c r="H467" t="s">
        <v>544</v>
      </c>
      <c r="I467" t="s">
        <v>13586</v>
      </c>
      <c r="J467" s="235" t="s">
        <v>13478</v>
      </c>
      <c r="K467" s="155"/>
    </row>
    <row r="468" spans="2:11">
      <c r="B468" s="2" t="s">
        <v>13686</v>
      </c>
      <c r="C468" s="16" t="s">
        <v>424</v>
      </c>
      <c r="D468" s="31" t="s">
        <v>7703</v>
      </c>
      <c r="E468" s="2" t="s">
        <v>8695</v>
      </c>
      <c r="F468" s="2" t="s">
        <v>13475</v>
      </c>
      <c r="G468" s="2" t="s">
        <v>13476</v>
      </c>
      <c r="H468" t="s">
        <v>544</v>
      </c>
      <c r="I468" t="s">
        <v>13586</v>
      </c>
      <c r="J468" s="235" t="s">
        <v>13478</v>
      </c>
      <c r="K468" s="155"/>
    </row>
    <row r="469" spans="2:11">
      <c r="B469" s="2" t="s">
        <v>13687</v>
      </c>
      <c r="C469" s="16" t="s">
        <v>424</v>
      </c>
      <c r="D469" s="31" t="s">
        <v>7703</v>
      </c>
      <c r="E469" s="2" t="s">
        <v>8699</v>
      </c>
      <c r="F469" s="2" t="s">
        <v>13475</v>
      </c>
      <c r="G469" s="2" t="s">
        <v>13476</v>
      </c>
      <c r="H469" t="s">
        <v>544</v>
      </c>
      <c r="I469" t="s">
        <v>13586</v>
      </c>
      <c r="J469" s="235" t="s">
        <v>13478</v>
      </c>
      <c r="K469" s="155"/>
    </row>
    <row r="470" spans="2:11">
      <c r="B470" s="2" t="s">
        <v>13688</v>
      </c>
      <c r="C470" s="16" t="s">
        <v>424</v>
      </c>
      <c r="D470" s="31" t="s">
        <v>7703</v>
      </c>
      <c r="E470" s="2" t="s">
        <v>8954</v>
      </c>
      <c r="F470" s="2" t="s">
        <v>13475</v>
      </c>
      <c r="G470" s="2" t="s">
        <v>13476</v>
      </c>
      <c r="H470" t="s">
        <v>544</v>
      </c>
      <c r="I470" t="s">
        <v>13586</v>
      </c>
      <c r="J470" s="235" t="s">
        <v>13478</v>
      </c>
      <c r="K470" s="155"/>
    </row>
    <row r="471" spans="2:11">
      <c r="B471" s="2" t="s">
        <v>13689</v>
      </c>
      <c r="C471" s="16" t="s">
        <v>424</v>
      </c>
      <c r="D471" s="31" t="s">
        <v>7703</v>
      </c>
      <c r="E471" s="2" t="s">
        <v>8958</v>
      </c>
      <c r="F471" s="2" t="s">
        <v>13475</v>
      </c>
      <c r="G471" s="2" t="s">
        <v>13476</v>
      </c>
      <c r="H471" t="s">
        <v>544</v>
      </c>
      <c r="I471" t="s">
        <v>13586</v>
      </c>
      <c r="J471" s="235" t="s">
        <v>13478</v>
      </c>
      <c r="K471" s="155"/>
    </row>
    <row r="472" spans="2:11">
      <c r="B472" s="2" t="s">
        <v>13690</v>
      </c>
      <c r="C472" s="16" t="s">
        <v>424</v>
      </c>
      <c r="D472" s="31" t="s">
        <v>7703</v>
      </c>
      <c r="E472" s="2" t="s">
        <v>8982</v>
      </c>
      <c r="F472" s="2" t="s">
        <v>13475</v>
      </c>
      <c r="G472" s="2" t="s">
        <v>13476</v>
      </c>
      <c r="H472" t="s">
        <v>544</v>
      </c>
      <c r="I472" t="s">
        <v>13586</v>
      </c>
      <c r="J472" s="235" t="s">
        <v>13478</v>
      </c>
      <c r="K472" s="155"/>
    </row>
    <row r="473" spans="2:11">
      <c r="B473" s="2" t="s">
        <v>13691</v>
      </c>
      <c r="C473" s="16" t="s">
        <v>424</v>
      </c>
      <c r="D473" s="31" t="s">
        <v>7703</v>
      </c>
      <c r="E473" s="2" t="s">
        <v>8986</v>
      </c>
      <c r="F473" s="2" t="s">
        <v>13475</v>
      </c>
      <c r="G473" s="2" t="s">
        <v>13476</v>
      </c>
      <c r="H473" t="s">
        <v>544</v>
      </c>
      <c r="I473" t="s">
        <v>13586</v>
      </c>
      <c r="J473" s="235" t="s">
        <v>13478</v>
      </c>
      <c r="K473" s="155"/>
    </row>
    <row r="474" spans="2:11">
      <c r="B474" s="2" t="s">
        <v>13692</v>
      </c>
      <c r="C474" s="16" t="s">
        <v>424</v>
      </c>
      <c r="D474" s="31" t="s">
        <v>11377</v>
      </c>
      <c r="E474" s="2" t="s">
        <v>13214</v>
      </c>
      <c r="F474" s="2" t="s">
        <v>13475</v>
      </c>
      <c r="G474" s="2" t="s">
        <v>13476</v>
      </c>
      <c r="H474" t="s">
        <v>544</v>
      </c>
      <c r="I474" t="s">
        <v>13579</v>
      </c>
      <c r="J474" s="251" t="s">
        <v>13489</v>
      </c>
      <c r="K474" s="3"/>
    </row>
    <row r="475" spans="2:11">
      <c r="B475" s="2" t="s">
        <v>13693</v>
      </c>
      <c r="C475" s="16" t="s">
        <v>424</v>
      </c>
      <c r="D475" s="31" t="s">
        <v>7888</v>
      </c>
      <c r="E475" s="2" t="s">
        <v>13214</v>
      </c>
      <c r="F475" s="2" t="s">
        <v>13475</v>
      </c>
      <c r="G475" s="2" t="s">
        <v>13476</v>
      </c>
      <c r="H475" t="s">
        <v>544</v>
      </c>
      <c r="I475" t="s">
        <v>13491</v>
      </c>
      <c r="J475" s="251" t="s">
        <v>552</v>
      </c>
      <c r="K475" s="3"/>
    </row>
    <row r="476" spans="2:11">
      <c r="B476" s="2" t="s">
        <v>13694</v>
      </c>
      <c r="C476" s="16" t="s">
        <v>429</v>
      </c>
      <c r="D476" s="31" t="s">
        <v>7703</v>
      </c>
      <c r="E476" s="32" t="s">
        <v>13214</v>
      </c>
      <c r="F476" s="2" t="s">
        <v>13475</v>
      </c>
      <c r="G476" s="2" t="s">
        <v>13476</v>
      </c>
      <c r="H476" t="s">
        <v>544</v>
      </c>
      <c r="I476" t="s">
        <v>13695</v>
      </c>
      <c r="J476" s="235" t="s">
        <v>13478</v>
      </c>
      <c r="K476" s="155"/>
    </row>
    <row r="477" spans="2:11">
      <c r="B477" s="2" t="s">
        <v>13696</v>
      </c>
      <c r="C477" s="16" t="s">
        <v>429</v>
      </c>
      <c r="D477" s="31" t="s">
        <v>7888</v>
      </c>
      <c r="E477" s="32" t="s">
        <v>13214</v>
      </c>
      <c r="F477" s="2" t="s">
        <v>13475</v>
      </c>
      <c r="G477" s="2" t="s">
        <v>13476</v>
      </c>
      <c r="H477" t="s">
        <v>544</v>
      </c>
      <c r="I477" t="s">
        <v>13491</v>
      </c>
      <c r="J477" s="251" t="s">
        <v>552</v>
      </c>
      <c r="K477" s="3"/>
    </row>
    <row r="478" spans="2:11">
      <c r="B478" s="2" t="s">
        <v>13697</v>
      </c>
      <c r="C478" s="16" t="s">
        <v>435</v>
      </c>
      <c r="D478" s="31" t="s">
        <v>7703</v>
      </c>
      <c r="E478" s="2" t="s">
        <v>7900</v>
      </c>
      <c r="F478" s="2" t="s">
        <v>13475</v>
      </c>
      <c r="G478" s="2" t="s">
        <v>13476</v>
      </c>
      <c r="H478" t="s">
        <v>544</v>
      </c>
      <c r="I478" t="s">
        <v>13586</v>
      </c>
      <c r="J478" s="235" t="s">
        <v>13478</v>
      </c>
      <c r="K478" s="155"/>
    </row>
    <row r="479" spans="2:11">
      <c r="B479" s="2" t="s">
        <v>13698</v>
      </c>
      <c r="C479" s="16" t="s">
        <v>435</v>
      </c>
      <c r="D479" s="31" t="s">
        <v>7703</v>
      </c>
      <c r="E479" s="2" t="s">
        <v>7903</v>
      </c>
      <c r="F479" s="2" t="s">
        <v>13475</v>
      </c>
      <c r="G479" s="2" t="s">
        <v>13476</v>
      </c>
      <c r="H479" t="s">
        <v>544</v>
      </c>
      <c r="I479" t="s">
        <v>13586</v>
      </c>
      <c r="J479" s="235" t="s">
        <v>13478</v>
      </c>
      <c r="K479" s="155"/>
    </row>
    <row r="480" spans="2:11">
      <c r="B480" s="2" t="s">
        <v>13699</v>
      </c>
      <c r="C480" s="16" t="s">
        <v>435</v>
      </c>
      <c r="D480" s="31" t="s">
        <v>7703</v>
      </c>
      <c r="E480" s="2" t="s">
        <v>8187</v>
      </c>
      <c r="F480" s="2" t="s">
        <v>13475</v>
      </c>
      <c r="G480" s="2" t="s">
        <v>13476</v>
      </c>
      <c r="H480" t="s">
        <v>544</v>
      </c>
      <c r="I480" t="s">
        <v>13586</v>
      </c>
      <c r="J480" s="235" t="s">
        <v>13478</v>
      </c>
      <c r="K480" s="155"/>
    </row>
    <row r="481" spans="2:11">
      <c r="B481" s="2" t="s">
        <v>13700</v>
      </c>
      <c r="C481" s="16" t="s">
        <v>435</v>
      </c>
      <c r="D481" s="31" t="s">
        <v>7703</v>
      </c>
      <c r="E481" s="2" t="s">
        <v>8191</v>
      </c>
      <c r="F481" s="2" t="s">
        <v>13475</v>
      </c>
      <c r="G481" s="2" t="s">
        <v>13476</v>
      </c>
      <c r="H481" t="s">
        <v>544</v>
      </c>
      <c r="I481" t="s">
        <v>13586</v>
      </c>
      <c r="J481" s="235" t="s">
        <v>13478</v>
      </c>
      <c r="K481" s="155"/>
    </row>
    <row r="482" spans="2:11">
      <c r="B482" s="2" t="s">
        <v>13701</v>
      </c>
      <c r="C482" s="16" t="s">
        <v>435</v>
      </c>
      <c r="D482" s="31" t="s">
        <v>7703</v>
      </c>
      <c r="E482" s="2" t="s">
        <v>8695</v>
      </c>
      <c r="F482" s="2" t="s">
        <v>13475</v>
      </c>
      <c r="G482" s="2" t="s">
        <v>13476</v>
      </c>
      <c r="H482" t="s">
        <v>544</v>
      </c>
      <c r="I482" t="s">
        <v>13586</v>
      </c>
      <c r="J482" s="235" t="s">
        <v>13478</v>
      </c>
      <c r="K482" s="155"/>
    </row>
    <row r="483" spans="2:11">
      <c r="B483" s="2" t="s">
        <v>13702</v>
      </c>
      <c r="C483" s="16" t="s">
        <v>435</v>
      </c>
      <c r="D483" s="31" t="s">
        <v>7703</v>
      </c>
      <c r="E483" s="2" t="s">
        <v>8699</v>
      </c>
      <c r="F483" s="2" t="s">
        <v>13475</v>
      </c>
      <c r="G483" s="2" t="s">
        <v>13476</v>
      </c>
      <c r="H483" t="s">
        <v>544</v>
      </c>
      <c r="I483" t="s">
        <v>13586</v>
      </c>
      <c r="J483" s="235" t="s">
        <v>13478</v>
      </c>
      <c r="K483" s="155"/>
    </row>
    <row r="484" spans="2:11">
      <c r="B484" s="2" t="s">
        <v>13703</v>
      </c>
      <c r="C484" s="16" t="s">
        <v>435</v>
      </c>
      <c r="D484" s="31" t="s">
        <v>7703</v>
      </c>
      <c r="E484" s="2" t="s">
        <v>8954</v>
      </c>
      <c r="F484" s="2" t="s">
        <v>13475</v>
      </c>
      <c r="G484" s="2" t="s">
        <v>13476</v>
      </c>
      <c r="H484" t="s">
        <v>544</v>
      </c>
      <c r="I484" t="s">
        <v>13586</v>
      </c>
      <c r="J484" s="235" t="s">
        <v>13478</v>
      </c>
      <c r="K484" s="155"/>
    </row>
    <row r="485" spans="2:11">
      <c r="B485" s="2" t="s">
        <v>13704</v>
      </c>
      <c r="C485" s="16" t="s">
        <v>435</v>
      </c>
      <c r="D485" s="31" t="s">
        <v>7703</v>
      </c>
      <c r="E485" s="2" t="s">
        <v>8958</v>
      </c>
      <c r="F485" s="2" t="s">
        <v>13475</v>
      </c>
      <c r="G485" s="2" t="s">
        <v>13476</v>
      </c>
      <c r="H485" t="s">
        <v>544</v>
      </c>
      <c r="I485" t="s">
        <v>13586</v>
      </c>
      <c r="J485" s="235" t="s">
        <v>13478</v>
      </c>
      <c r="K485" s="155"/>
    </row>
    <row r="486" spans="2:11">
      <c r="B486" s="2" t="s">
        <v>13705</v>
      </c>
      <c r="C486" s="16" t="s">
        <v>435</v>
      </c>
      <c r="D486" s="31" t="s">
        <v>7703</v>
      </c>
      <c r="E486" s="2" t="s">
        <v>8982</v>
      </c>
      <c r="F486" s="2" t="s">
        <v>13475</v>
      </c>
      <c r="G486" s="2" t="s">
        <v>13476</v>
      </c>
      <c r="H486" t="s">
        <v>544</v>
      </c>
      <c r="I486" t="s">
        <v>13586</v>
      </c>
      <c r="J486" s="235" t="s">
        <v>13478</v>
      </c>
      <c r="K486" s="155"/>
    </row>
    <row r="487" spans="2:11">
      <c r="B487" s="2" t="s">
        <v>13706</v>
      </c>
      <c r="C487" s="16" t="s">
        <v>435</v>
      </c>
      <c r="D487" s="31" t="s">
        <v>7703</v>
      </c>
      <c r="E487" s="2" t="s">
        <v>8986</v>
      </c>
      <c r="F487" s="2" t="s">
        <v>13475</v>
      </c>
      <c r="G487" s="2" t="s">
        <v>13476</v>
      </c>
      <c r="H487" t="s">
        <v>544</v>
      </c>
      <c r="I487" t="s">
        <v>13586</v>
      </c>
      <c r="J487" s="235" t="s">
        <v>13478</v>
      </c>
      <c r="K487" s="155"/>
    </row>
    <row r="488" spans="2:11">
      <c r="B488" s="2" t="s">
        <v>13707</v>
      </c>
      <c r="C488" s="16" t="s">
        <v>435</v>
      </c>
      <c r="D488" s="31" t="s">
        <v>11377</v>
      </c>
      <c r="E488" s="2" t="s">
        <v>13214</v>
      </c>
      <c r="F488" s="2" t="s">
        <v>13475</v>
      </c>
      <c r="G488" s="2" t="s">
        <v>13476</v>
      </c>
      <c r="H488" t="s">
        <v>544</v>
      </c>
      <c r="I488" t="s">
        <v>13586</v>
      </c>
      <c r="J488" s="251" t="s">
        <v>13489</v>
      </c>
      <c r="K488" s="3"/>
    </row>
    <row r="489" spans="2:11">
      <c r="B489" s="2" t="s">
        <v>13708</v>
      </c>
      <c r="C489" s="16" t="s">
        <v>435</v>
      </c>
      <c r="D489" s="31" t="s">
        <v>7888</v>
      </c>
      <c r="E489" s="2" t="s">
        <v>13214</v>
      </c>
      <c r="F489" s="2" t="s">
        <v>13475</v>
      </c>
      <c r="G489" s="2" t="s">
        <v>13476</v>
      </c>
      <c r="H489" t="s">
        <v>544</v>
      </c>
      <c r="I489" t="s">
        <v>13491</v>
      </c>
      <c r="J489" s="251" t="s">
        <v>552</v>
      </c>
      <c r="K489" s="3"/>
    </row>
    <row r="490" spans="2:11">
      <c r="B490" s="2" t="s">
        <v>13709</v>
      </c>
      <c r="C490" s="16" t="s">
        <v>440</v>
      </c>
      <c r="D490" s="31" t="s">
        <v>7703</v>
      </c>
      <c r="E490" s="2" t="s">
        <v>8187</v>
      </c>
      <c r="F490" s="2" t="s">
        <v>13475</v>
      </c>
      <c r="G490" s="2" t="s">
        <v>13476</v>
      </c>
      <c r="H490" t="s">
        <v>544</v>
      </c>
      <c r="I490" t="s">
        <v>13586</v>
      </c>
      <c r="J490" s="235" t="s">
        <v>13478</v>
      </c>
      <c r="K490" s="155"/>
    </row>
    <row r="491" spans="2:11">
      <c r="B491" s="2" t="s">
        <v>13710</v>
      </c>
      <c r="C491" s="16" t="s">
        <v>440</v>
      </c>
      <c r="D491" s="31" t="s">
        <v>7703</v>
      </c>
      <c r="E491" s="2" t="s">
        <v>8191</v>
      </c>
      <c r="F491" s="2" t="s">
        <v>13475</v>
      </c>
      <c r="G491" s="2" t="s">
        <v>13476</v>
      </c>
      <c r="H491" t="s">
        <v>544</v>
      </c>
      <c r="I491" t="s">
        <v>13586</v>
      </c>
      <c r="J491" s="235" t="s">
        <v>13478</v>
      </c>
      <c r="K491" s="155"/>
    </row>
    <row r="492" spans="2:11">
      <c r="B492" s="2" t="s">
        <v>13711</v>
      </c>
      <c r="C492" s="16" t="s">
        <v>440</v>
      </c>
      <c r="D492" s="31" t="s">
        <v>7703</v>
      </c>
      <c r="E492" s="2" t="s">
        <v>8695</v>
      </c>
      <c r="F492" s="2" t="s">
        <v>13475</v>
      </c>
      <c r="G492" s="2" t="s">
        <v>13476</v>
      </c>
      <c r="H492" t="s">
        <v>544</v>
      </c>
      <c r="I492" t="s">
        <v>13586</v>
      </c>
      <c r="J492" s="235" t="s">
        <v>13478</v>
      </c>
      <c r="K492" s="155"/>
    </row>
    <row r="493" spans="2:11">
      <c r="B493" s="2" t="s">
        <v>13712</v>
      </c>
      <c r="C493" s="16" t="s">
        <v>440</v>
      </c>
      <c r="D493" s="31" t="s">
        <v>7703</v>
      </c>
      <c r="E493" s="2" t="s">
        <v>8699</v>
      </c>
      <c r="F493" s="2" t="s">
        <v>13475</v>
      </c>
      <c r="G493" s="2" t="s">
        <v>13476</v>
      </c>
      <c r="H493" t="s">
        <v>544</v>
      </c>
      <c r="I493" t="s">
        <v>13586</v>
      </c>
      <c r="J493" s="235" t="s">
        <v>13478</v>
      </c>
      <c r="K493" s="155"/>
    </row>
    <row r="494" spans="2:11">
      <c r="B494" s="2" t="s">
        <v>13713</v>
      </c>
      <c r="C494" s="16" t="s">
        <v>440</v>
      </c>
      <c r="D494" s="31" t="s">
        <v>7703</v>
      </c>
      <c r="E494" s="2" t="s">
        <v>8954</v>
      </c>
      <c r="F494" s="2" t="s">
        <v>13475</v>
      </c>
      <c r="G494" s="2" t="s">
        <v>13476</v>
      </c>
      <c r="H494" t="s">
        <v>544</v>
      </c>
      <c r="I494" t="s">
        <v>13586</v>
      </c>
      <c r="J494" s="235" t="s">
        <v>13478</v>
      </c>
      <c r="K494" s="155"/>
    </row>
    <row r="495" spans="2:11">
      <c r="B495" s="2" t="s">
        <v>13714</v>
      </c>
      <c r="C495" s="16" t="s">
        <v>440</v>
      </c>
      <c r="D495" s="31" t="s">
        <v>7703</v>
      </c>
      <c r="E495" s="2" t="s">
        <v>8958</v>
      </c>
      <c r="F495" s="2" t="s">
        <v>13475</v>
      </c>
      <c r="G495" s="2" t="s">
        <v>13476</v>
      </c>
      <c r="H495" t="s">
        <v>544</v>
      </c>
      <c r="I495" t="s">
        <v>13586</v>
      </c>
      <c r="J495" s="235" t="s">
        <v>13478</v>
      </c>
      <c r="K495" s="155"/>
    </row>
    <row r="496" spans="2:11">
      <c r="B496" s="2" t="s">
        <v>13715</v>
      </c>
      <c r="C496" s="16" t="s">
        <v>440</v>
      </c>
      <c r="D496" s="31" t="s">
        <v>7703</v>
      </c>
      <c r="E496" s="2" t="s">
        <v>8326</v>
      </c>
      <c r="F496" s="2" t="s">
        <v>13475</v>
      </c>
      <c r="G496" s="2" t="s">
        <v>13476</v>
      </c>
      <c r="H496" t="s">
        <v>544</v>
      </c>
      <c r="I496" t="s">
        <v>13586</v>
      </c>
      <c r="J496" s="235" t="s">
        <v>13478</v>
      </c>
      <c r="K496" s="155"/>
    </row>
    <row r="497" spans="2:11">
      <c r="B497" s="2" t="s">
        <v>13716</v>
      </c>
      <c r="C497" s="16" t="s">
        <v>440</v>
      </c>
      <c r="D497" s="31" t="s">
        <v>7703</v>
      </c>
      <c r="E497" s="2" t="s">
        <v>8329</v>
      </c>
      <c r="F497" s="2" t="s">
        <v>13475</v>
      </c>
      <c r="G497" s="2" t="s">
        <v>13476</v>
      </c>
      <c r="H497" t="s">
        <v>544</v>
      </c>
      <c r="I497" t="s">
        <v>13586</v>
      </c>
      <c r="J497" s="235" t="s">
        <v>13478</v>
      </c>
      <c r="K497" s="155"/>
    </row>
    <row r="498" spans="2:11">
      <c r="B498" s="2" t="s">
        <v>13717</v>
      </c>
      <c r="C498" s="16" t="s">
        <v>440</v>
      </c>
      <c r="D498" s="31" t="s">
        <v>7703</v>
      </c>
      <c r="E498" s="2" t="s">
        <v>8982</v>
      </c>
      <c r="F498" s="2" t="s">
        <v>13475</v>
      </c>
      <c r="G498" s="2" t="s">
        <v>13476</v>
      </c>
      <c r="H498" t="s">
        <v>544</v>
      </c>
      <c r="I498" t="s">
        <v>13586</v>
      </c>
      <c r="J498" s="235" t="s">
        <v>13478</v>
      </c>
      <c r="K498" s="155"/>
    </row>
    <row r="499" spans="2:11">
      <c r="B499" s="2" t="s">
        <v>13718</v>
      </c>
      <c r="C499" s="16" t="s">
        <v>440</v>
      </c>
      <c r="D499" s="31" t="s">
        <v>7703</v>
      </c>
      <c r="E499" s="2" t="s">
        <v>8986</v>
      </c>
      <c r="F499" s="2" t="s">
        <v>13475</v>
      </c>
      <c r="G499" s="2" t="s">
        <v>13476</v>
      </c>
      <c r="H499" t="s">
        <v>544</v>
      </c>
      <c r="I499" t="s">
        <v>13586</v>
      </c>
      <c r="J499" s="235" t="s">
        <v>13478</v>
      </c>
      <c r="K499" s="155"/>
    </row>
    <row r="500" spans="2:11">
      <c r="B500" s="2" t="s">
        <v>13719</v>
      </c>
      <c r="C500" s="16" t="s">
        <v>440</v>
      </c>
      <c r="D500" s="31" t="s">
        <v>7703</v>
      </c>
      <c r="E500" s="2" t="s">
        <v>8331</v>
      </c>
      <c r="F500" s="2" t="s">
        <v>13475</v>
      </c>
      <c r="G500" s="2" t="s">
        <v>13476</v>
      </c>
      <c r="H500" t="s">
        <v>544</v>
      </c>
      <c r="I500" t="s">
        <v>13586</v>
      </c>
      <c r="J500" s="235" t="s">
        <v>13478</v>
      </c>
      <c r="K500" s="155"/>
    </row>
    <row r="501" spans="2:11">
      <c r="B501" s="2" t="s">
        <v>13720</v>
      </c>
      <c r="C501" s="16" t="s">
        <v>440</v>
      </c>
      <c r="D501" s="31" t="s">
        <v>7703</v>
      </c>
      <c r="E501" s="2" t="s">
        <v>8335</v>
      </c>
      <c r="F501" s="2" t="s">
        <v>13475</v>
      </c>
      <c r="G501" s="2" t="s">
        <v>13476</v>
      </c>
      <c r="H501" t="s">
        <v>544</v>
      </c>
      <c r="I501" t="s">
        <v>13586</v>
      </c>
      <c r="J501" s="235" t="s">
        <v>13478</v>
      </c>
      <c r="K501" s="155"/>
    </row>
    <row r="502" spans="2:11">
      <c r="B502" s="2" t="s">
        <v>13721</v>
      </c>
      <c r="C502" s="16" t="s">
        <v>440</v>
      </c>
      <c r="D502" s="31" t="s">
        <v>7703</v>
      </c>
      <c r="E502" s="17" t="s">
        <v>9465</v>
      </c>
      <c r="F502" s="2" t="s">
        <v>13475</v>
      </c>
      <c r="G502" s="2" t="s">
        <v>13476</v>
      </c>
      <c r="H502" t="s">
        <v>544</v>
      </c>
      <c r="I502" t="s">
        <v>13586</v>
      </c>
      <c r="J502" s="235" t="s">
        <v>13478</v>
      </c>
      <c r="K502" s="155"/>
    </row>
    <row r="503" spans="2:11">
      <c r="B503" s="2" t="s">
        <v>13722</v>
      </c>
      <c r="C503" s="16" t="s">
        <v>440</v>
      </c>
      <c r="D503" s="31" t="s">
        <v>7703</v>
      </c>
      <c r="E503" s="17" t="s">
        <v>8338</v>
      </c>
      <c r="F503" s="2" t="s">
        <v>13475</v>
      </c>
      <c r="G503" s="2" t="s">
        <v>13476</v>
      </c>
      <c r="H503" t="s">
        <v>544</v>
      </c>
      <c r="I503" t="s">
        <v>13586</v>
      </c>
      <c r="J503" s="235" t="s">
        <v>13478</v>
      </c>
      <c r="K503" s="155"/>
    </row>
    <row r="504" spans="2:11">
      <c r="B504" s="2" t="s">
        <v>13723</v>
      </c>
      <c r="C504" s="16" t="s">
        <v>440</v>
      </c>
      <c r="D504" s="31" t="s">
        <v>7703</v>
      </c>
      <c r="E504" s="8" t="s">
        <v>9743</v>
      </c>
      <c r="F504" s="2" t="s">
        <v>13475</v>
      </c>
      <c r="G504" s="2" t="s">
        <v>13476</v>
      </c>
      <c r="H504" t="s">
        <v>544</v>
      </c>
      <c r="I504" t="s">
        <v>13586</v>
      </c>
      <c r="J504" s="235" t="s">
        <v>13478</v>
      </c>
      <c r="K504" s="155"/>
    </row>
    <row r="505" spans="2:11">
      <c r="B505" s="2" t="s">
        <v>13724</v>
      </c>
      <c r="C505" s="16" t="s">
        <v>440</v>
      </c>
      <c r="D505" s="31" t="s">
        <v>7703</v>
      </c>
      <c r="E505" s="8" t="s">
        <v>10471</v>
      </c>
      <c r="F505" s="2" t="s">
        <v>13475</v>
      </c>
      <c r="G505" s="2" t="s">
        <v>13476</v>
      </c>
      <c r="H505" t="s">
        <v>544</v>
      </c>
      <c r="I505" t="s">
        <v>13586</v>
      </c>
      <c r="J505" s="235" t="s">
        <v>13478</v>
      </c>
      <c r="K505" s="155"/>
    </row>
    <row r="506" spans="2:11">
      <c r="B506" s="2" t="s">
        <v>13725</v>
      </c>
      <c r="C506" s="16" t="s">
        <v>440</v>
      </c>
      <c r="D506" s="31" t="s">
        <v>11377</v>
      </c>
      <c r="E506" s="2" t="s">
        <v>13214</v>
      </c>
      <c r="F506" s="2" t="s">
        <v>13475</v>
      </c>
      <c r="G506" s="2" t="s">
        <v>13476</v>
      </c>
      <c r="H506" t="s">
        <v>544</v>
      </c>
      <c r="I506" t="s">
        <v>13695</v>
      </c>
      <c r="J506" s="251" t="s">
        <v>13489</v>
      </c>
      <c r="K506" s="3"/>
    </row>
    <row r="507" spans="2:11">
      <c r="B507" s="2" t="s">
        <v>13726</v>
      </c>
      <c r="C507" s="16" t="s">
        <v>440</v>
      </c>
      <c r="D507" s="31" t="s">
        <v>7888</v>
      </c>
      <c r="E507" s="2" t="s">
        <v>13214</v>
      </c>
      <c r="F507" s="2" t="s">
        <v>13475</v>
      </c>
      <c r="G507" s="2" t="s">
        <v>13476</v>
      </c>
      <c r="H507" t="s">
        <v>544</v>
      </c>
      <c r="I507" t="s">
        <v>13491</v>
      </c>
      <c r="J507" s="251" t="s">
        <v>552</v>
      </c>
      <c r="K507" s="3"/>
    </row>
    <row r="508" spans="2:11">
      <c r="B508" s="2" t="s">
        <v>13727</v>
      </c>
      <c r="C508" s="16" t="s">
        <v>447</v>
      </c>
      <c r="D508" s="31" t="s">
        <v>7703</v>
      </c>
      <c r="E508" s="2" t="s">
        <v>8982</v>
      </c>
      <c r="F508" s="2" t="s">
        <v>13475</v>
      </c>
      <c r="G508" s="2" t="s">
        <v>13476</v>
      </c>
      <c r="H508" t="s">
        <v>544</v>
      </c>
      <c r="I508" t="s">
        <v>13728</v>
      </c>
      <c r="J508" s="235" t="s">
        <v>13478</v>
      </c>
      <c r="K508" s="155"/>
    </row>
    <row r="509" spans="2:11">
      <c r="B509" s="2" t="s">
        <v>13729</v>
      </c>
      <c r="C509" s="16" t="s">
        <v>447</v>
      </c>
      <c r="D509" s="31" t="s">
        <v>7703</v>
      </c>
      <c r="E509" s="2" t="s">
        <v>8986</v>
      </c>
      <c r="F509" s="2" t="s">
        <v>13475</v>
      </c>
      <c r="G509" s="2" t="s">
        <v>13476</v>
      </c>
      <c r="H509" t="s">
        <v>544</v>
      </c>
      <c r="I509" t="s">
        <v>13728</v>
      </c>
      <c r="J509" s="235" t="s">
        <v>13478</v>
      </c>
      <c r="K509" s="155"/>
    </row>
    <row r="510" spans="2:11">
      <c r="B510" s="2" t="s">
        <v>13730</v>
      </c>
      <c r="C510" s="16" t="s">
        <v>447</v>
      </c>
      <c r="D510" s="31" t="s">
        <v>7703</v>
      </c>
      <c r="E510" s="2" t="s">
        <v>8331</v>
      </c>
      <c r="F510" s="2" t="s">
        <v>13475</v>
      </c>
      <c r="G510" s="2" t="s">
        <v>13476</v>
      </c>
      <c r="H510" t="s">
        <v>544</v>
      </c>
      <c r="I510" t="s">
        <v>13728</v>
      </c>
      <c r="J510" s="235" t="s">
        <v>13478</v>
      </c>
      <c r="K510" s="155"/>
    </row>
    <row r="511" spans="2:11">
      <c r="B511" s="2" t="s">
        <v>13731</v>
      </c>
      <c r="C511" s="16" t="s">
        <v>447</v>
      </c>
      <c r="D511" s="31" t="s">
        <v>7703</v>
      </c>
      <c r="E511" s="2" t="s">
        <v>8335</v>
      </c>
      <c r="F511" s="2" t="s">
        <v>13475</v>
      </c>
      <c r="G511" s="2" t="s">
        <v>13476</v>
      </c>
      <c r="H511" t="s">
        <v>544</v>
      </c>
      <c r="I511" t="s">
        <v>13728</v>
      </c>
      <c r="J511" s="235" t="s">
        <v>13478</v>
      </c>
      <c r="K511" s="155"/>
    </row>
    <row r="512" spans="2:11">
      <c r="B512" s="2" t="s">
        <v>13732</v>
      </c>
      <c r="C512" s="16" t="s">
        <v>447</v>
      </c>
      <c r="D512" s="31" t="s">
        <v>7703</v>
      </c>
      <c r="E512" s="17" t="s">
        <v>9465</v>
      </c>
      <c r="F512" s="2" t="s">
        <v>13475</v>
      </c>
      <c r="G512" s="2" t="s">
        <v>13476</v>
      </c>
      <c r="H512" t="s">
        <v>544</v>
      </c>
      <c r="I512" t="s">
        <v>13728</v>
      </c>
      <c r="J512" s="235" t="s">
        <v>13478</v>
      </c>
      <c r="K512" s="155"/>
    </row>
    <row r="513" spans="2:11">
      <c r="B513" s="2" t="s">
        <v>13733</v>
      </c>
      <c r="C513" s="16" t="s">
        <v>447</v>
      </c>
      <c r="D513" s="31" t="s">
        <v>7703</v>
      </c>
      <c r="E513" s="17" t="s">
        <v>8338</v>
      </c>
      <c r="F513" s="2" t="s">
        <v>13475</v>
      </c>
      <c r="G513" s="2" t="s">
        <v>13476</v>
      </c>
      <c r="H513" t="s">
        <v>544</v>
      </c>
      <c r="I513" t="s">
        <v>13728</v>
      </c>
      <c r="J513" s="235" t="s">
        <v>13478</v>
      </c>
      <c r="K513" s="155"/>
    </row>
    <row r="514" spans="2:11">
      <c r="B514" s="2" t="s">
        <v>13734</v>
      </c>
      <c r="C514" s="16" t="s">
        <v>447</v>
      </c>
      <c r="D514" s="31" t="s">
        <v>7703</v>
      </c>
      <c r="E514" s="8" t="s">
        <v>9743</v>
      </c>
      <c r="F514" s="2" t="s">
        <v>13475</v>
      </c>
      <c r="G514" s="2" t="s">
        <v>13476</v>
      </c>
      <c r="H514" t="s">
        <v>544</v>
      </c>
      <c r="I514" t="s">
        <v>13728</v>
      </c>
      <c r="J514" s="235" t="s">
        <v>13478</v>
      </c>
      <c r="K514" s="155"/>
    </row>
    <row r="515" spans="2:11">
      <c r="B515" s="2" t="s">
        <v>13735</v>
      </c>
      <c r="C515" s="16" t="s">
        <v>447</v>
      </c>
      <c r="D515" s="31" t="s">
        <v>7703</v>
      </c>
      <c r="E515" s="8" t="s">
        <v>10471</v>
      </c>
      <c r="F515" s="2" t="s">
        <v>13475</v>
      </c>
      <c r="G515" s="2" t="s">
        <v>13476</v>
      </c>
      <c r="H515" t="s">
        <v>544</v>
      </c>
      <c r="I515" t="s">
        <v>13728</v>
      </c>
      <c r="J515" s="235" t="s">
        <v>13478</v>
      </c>
      <c r="K515" s="155"/>
    </row>
    <row r="516" spans="2:11">
      <c r="B516" s="2" t="s">
        <v>13736</v>
      </c>
      <c r="C516" s="16" t="s">
        <v>447</v>
      </c>
      <c r="D516" s="31" t="s">
        <v>7888</v>
      </c>
      <c r="E516" s="2" t="s">
        <v>13214</v>
      </c>
      <c r="F516" s="2" t="s">
        <v>13475</v>
      </c>
      <c r="G516" s="2" t="s">
        <v>13476</v>
      </c>
      <c r="H516" t="s">
        <v>544</v>
      </c>
      <c r="I516" t="s">
        <v>13491</v>
      </c>
      <c r="J516" s="251" t="s">
        <v>552</v>
      </c>
      <c r="K516" s="3"/>
    </row>
    <row r="517" spans="2:11">
      <c r="B517" s="2" t="s">
        <v>13737</v>
      </c>
      <c r="C517" s="33" t="s">
        <v>453</v>
      </c>
      <c r="D517" s="31" t="s">
        <v>7703</v>
      </c>
      <c r="E517" s="2" t="s">
        <v>8954</v>
      </c>
      <c r="F517" s="2" t="s">
        <v>13475</v>
      </c>
      <c r="G517" s="2" t="s">
        <v>13476</v>
      </c>
      <c r="H517" t="s">
        <v>544</v>
      </c>
      <c r="I517" t="s">
        <v>13728</v>
      </c>
      <c r="J517" s="235" t="s">
        <v>13478</v>
      </c>
      <c r="K517" s="155"/>
    </row>
    <row r="518" spans="2:11">
      <c r="B518" s="2" t="s">
        <v>13738</v>
      </c>
      <c r="C518" s="33" t="s">
        <v>453</v>
      </c>
      <c r="D518" s="31" t="s">
        <v>7703</v>
      </c>
      <c r="E518" s="2" t="s">
        <v>8958</v>
      </c>
      <c r="F518" s="2" t="s">
        <v>13475</v>
      </c>
      <c r="G518" s="2" t="s">
        <v>13476</v>
      </c>
      <c r="H518" t="s">
        <v>544</v>
      </c>
      <c r="I518" t="s">
        <v>13728</v>
      </c>
      <c r="J518" s="235" t="s">
        <v>13478</v>
      </c>
      <c r="K518" s="155"/>
    </row>
    <row r="519" spans="2:11">
      <c r="B519" s="2" t="s">
        <v>13739</v>
      </c>
      <c r="C519" s="33" t="s">
        <v>453</v>
      </c>
      <c r="D519" s="31" t="s">
        <v>7703</v>
      </c>
      <c r="E519" s="2" t="s">
        <v>8326</v>
      </c>
      <c r="F519" s="2" t="s">
        <v>13475</v>
      </c>
      <c r="G519" s="2" t="s">
        <v>13476</v>
      </c>
      <c r="H519" t="s">
        <v>544</v>
      </c>
      <c r="I519" t="s">
        <v>13728</v>
      </c>
      <c r="J519" s="235" t="s">
        <v>13478</v>
      </c>
      <c r="K519" s="155"/>
    </row>
    <row r="520" spans="2:11">
      <c r="B520" s="2" t="s">
        <v>13740</v>
      </c>
      <c r="C520" s="33" t="s">
        <v>453</v>
      </c>
      <c r="D520" s="31" t="s">
        <v>7703</v>
      </c>
      <c r="E520" s="2" t="s">
        <v>8329</v>
      </c>
      <c r="F520" s="2" t="s">
        <v>13475</v>
      </c>
      <c r="G520" s="2" t="s">
        <v>13476</v>
      </c>
      <c r="H520" t="s">
        <v>544</v>
      </c>
      <c r="I520" t="s">
        <v>13728</v>
      </c>
      <c r="J520" s="235" t="s">
        <v>13478</v>
      </c>
      <c r="K520" s="155"/>
    </row>
    <row r="521" spans="2:11">
      <c r="B521" s="2" t="s">
        <v>13741</v>
      </c>
      <c r="C521" s="33" t="s">
        <v>453</v>
      </c>
      <c r="D521" s="31" t="s">
        <v>7703</v>
      </c>
      <c r="E521" s="2" t="s">
        <v>8982</v>
      </c>
      <c r="F521" s="2" t="s">
        <v>13475</v>
      </c>
      <c r="G521" s="2" t="s">
        <v>13476</v>
      </c>
      <c r="H521" t="s">
        <v>544</v>
      </c>
      <c r="I521" t="s">
        <v>13728</v>
      </c>
      <c r="J521" s="235" t="s">
        <v>13478</v>
      </c>
      <c r="K521" s="155"/>
    </row>
    <row r="522" spans="2:11">
      <c r="B522" s="2" t="s">
        <v>13742</v>
      </c>
      <c r="C522" s="33" t="s">
        <v>453</v>
      </c>
      <c r="D522" s="31" t="s">
        <v>7703</v>
      </c>
      <c r="E522" s="2" t="s">
        <v>8986</v>
      </c>
      <c r="F522" s="2" t="s">
        <v>13475</v>
      </c>
      <c r="G522" s="2" t="s">
        <v>13476</v>
      </c>
      <c r="H522" t="s">
        <v>544</v>
      </c>
      <c r="I522" t="s">
        <v>13728</v>
      </c>
      <c r="J522" s="235" t="s">
        <v>13478</v>
      </c>
      <c r="K522" s="155"/>
    </row>
    <row r="523" spans="2:11">
      <c r="B523" s="2" t="s">
        <v>13743</v>
      </c>
      <c r="C523" s="33" t="s">
        <v>453</v>
      </c>
      <c r="D523" s="31" t="s">
        <v>7703</v>
      </c>
      <c r="E523" s="2" t="s">
        <v>8331</v>
      </c>
      <c r="F523" s="2" t="s">
        <v>13475</v>
      </c>
      <c r="G523" s="2" t="s">
        <v>13476</v>
      </c>
      <c r="H523" t="s">
        <v>544</v>
      </c>
      <c r="I523" t="s">
        <v>13728</v>
      </c>
      <c r="J523" s="235" t="s">
        <v>13478</v>
      </c>
      <c r="K523" s="155"/>
    </row>
    <row r="524" spans="2:11">
      <c r="B524" s="2" t="s">
        <v>13744</v>
      </c>
      <c r="C524" s="33" t="s">
        <v>453</v>
      </c>
      <c r="D524" s="31" t="s">
        <v>7703</v>
      </c>
      <c r="E524" s="2" t="s">
        <v>8335</v>
      </c>
      <c r="F524" s="2" t="s">
        <v>13475</v>
      </c>
      <c r="G524" s="2" t="s">
        <v>13476</v>
      </c>
      <c r="H524" t="s">
        <v>544</v>
      </c>
      <c r="I524" t="s">
        <v>13728</v>
      </c>
      <c r="J524" s="235" t="s">
        <v>13478</v>
      </c>
      <c r="K524" s="155"/>
    </row>
    <row r="525" spans="2:11">
      <c r="B525" s="2" t="s">
        <v>13745</v>
      </c>
      <c r="C525" s="33" t="s">
        <v>453</v>
      </c>
      <c r="D525" s="31" t="s">
        <v>7703</v>
      </c>
      <c r="E525" s="17" t="s">
        <v>9465</v>
      </c>
      <c r="F525" s="2" t="s">
        <v>13475</v>
      </c>
      <c r="G525" s="2" t="s">
        <v>13476</v>
      </c>
      <c r="H525" t="s">
        <v>544</v>
      </c>
      <c r="I525" t="s">
        <v>13728</v>
      </c>
      <c r="J525" s="235" t="s">
        <v>13478</v>
      </c>
      <c r="K525" s="155"/>
    </row>
    <row r="526" spans="2:11">
      <c r="B526" s="2" t="s">
        <v>13746</v>
      </c>
      <c r="C526" s="33" t="s">
        <v>453</v>
      </c>
      <c r="D526" s="31" t="s">
        <v>7703</v>
      </c>
      <c r="E526" s="17" t="s">
        <v>8338</v>
      </c>
      <c r="F526" s="2" t="s">
        <v>13475</v>
      </c>
      <c r="G526" s="2" t="s">
        <v>13476</v>
      </c>
      <c r="H526" t="s">
        <v>544</v>
      </c>
      <c r="I526" t="s">
        <v>13728</v>
      </c>
      <c r="J526" s="235" t="s">
        <v>13478</v>
      </c>
      <c r="K526" s="155"/>
    </row>
    <row r="527" spans="2:11">
      <c r="B527" s="2" t="s">
        <v>13747</v>
      </c>
      <c r="C527" s="33" t="s">
        <v>453</v>
      </c>
      <c r="D527" s="31" t="s">
        <v>7703</v>
      </c>
      <c r="E527" s="8" t="s">
        <v>9743</v>
      </c>
      <c r="F527" s="2" t="s">
        <v>13475</v>
      </c>
      <c r="G527" s="2" t="s">
        <v>13476</v>
      </c>
      <c r="H527" t="s">
        <v>544</v>
      </c>
      <c r="I527" t="s">
        <v>13728</v>
      </c>
      <c r="J527" s="235" t="s">
        <v>13478</v>
      </c>
      <c r="K527" s="155"/>
    </row>
    <row r="528" spans="2:11">
      <c r="B528" s="2" t="s">
        <v>13748</v>
      </c>
      <c r="C528" s="33" t="s">
        <v>453</v>
      </c>
      <c r="D528" s="31" t="s">
        <v>7703</v>
      </c>
      <c r="E528" s="8" t="s">
        <v>10471</v>
      </c>
      <c r="F528" s="2" t="s">
        <v>13475</v>
      </c>
      <c r="G528" s="2" t="s">
        <v>13476</v>
      </c>
      <c r="H528" t="s">
        <v>544</v>
      </c>
      <c r="I528" t="s">
        <v>13728</v>
      </c>
      <c r="J528" s="235" t="s">
        <v>13478</v>
      </c>
      <c r="K528" s="155"/>
    </row>
    <row r="529" spans="2:11">
      <c r="B529" s="2" t="s">
        <v>13749</v>
      </c>
      <c r="C529" s="33" t="s">
        <v>453</v>
      </c>
      <c r="D529" s="31" t="s">
        <v>7888</v>
      </c>
      <c r="E529" s="2" t="s">
        <v>13214</v>
      </c>
      <c r="F529" s="2" t="s">
        <v>13475</v>
      </c>
      <c r="G529" s="2" t="s">
        <v>13476</v>
      </c>
      <c r="H529" t="s">
        <v>544</v>
      </c>
      <c r="I529" t="s">
        <v>13491</v>
      </c>
      <c r="J529" s="251" t="s">
        <v>552</v>
      </c>
      <c r="K529" s="3"/>
    </row>
    <row r="530" spans="2:11">
      <c r="B530" s="2" t="s">
        <v>13750</v>
      </c>
      <c r="C530" s="33" t="s">
        <v>458</v>
      </c>
      <c r="D530" s="31" t="s">
        <v>7703</v>
      </c>
      <c r="E530" s="2" t="s">
        <v>8954</v>
      </c>
      <c r="F530" s="2" t="s">
        <v>13475</v>
      </c>
      <c r="G530" s="2" t="s">
        <v>13476</v>
      </c>
      <c r="H530" t="s">
        <v>544</v>
      </c>
      <c r="I530" t="s">
        <v>13728</v>
      </c>
      <c r="J530" s="235" t="s">
        <v>13478</v>
      </c>
      <c r="K530" s="155"/>
    </row>
    <row r="531" spans="2:11">
      <c r="B531" s="2" t="s">
        <v>13751</v>
      </c>
      <c r="C531" s="33" t="s">
        <v>458</v>
      </c>
      <c r="D531" s="31" t="s">
        <v>7703</v>
      </c>
      <c r="E531" s="2" t="s">
        <v>8958</v>
      </c>
      <c r="F531" s="2" t="s">
        <v>13475</v>
      </c>
      <c r="G531" s="2" t="s">
        <v>13476</v>
      </c>
      <c r="H531" t="s">
        <v>544</v>
      </c>
      <c r="I531" t="s">
        <v>13728</v>
      </c>
      <c r="J531" s="235" t="s">
        <v>13478</v>
      </c>
      <c r="K531" s="155"/>
    </row>
    <row r="532" spans="2:11">
      <c r="B532" s="2" t="s">
        <v>13752</v>
      </c>
      <c r="C532" s="33" t="s">
        <v>458</v>
      </c>
      <c r="D532" s="31" t="s">
        <v>7703</v>
      </c>
      <c r="E532" s="2" t="s">
        <v>8326</v>
      </c>
      <c r="F532" s="2" t="s">
        <v>13475</v>
      </c>
      <c r="G532" s="2" t="s">
        <v>13476</v>
      </c>
      <c r="H532" t="s">
        <v>544</v>
      </c>
      <c r="I532" t="s">
        <v>13728</v>
      </c>
      <c r="J532" s="235" t="s">
        <v>13478</v>
      </c>
      <c r="K532" s="155"/>
    </row>
    <row r="533" spans="2:11">
      <c r="B533" s="2" t="s">
        <v>13753</v>
      </c>
      <c r="C533" s="33" t="s">
        <v>458</v>
      </c>
      <c r="D533" s="31" t="s">
        <v>7703</v>
      </c>
      <c r="E533" s="2" t="s">
        <v>8329</v>
      </c>
      <c r="F533" s="2" t="s">
        <v>13475</v>
      </c>
      <c r="G533" s="2" t="s">
        <v>13476</v>
      </c>
      <c r="H533" t="s">
        <v>544</v>
      </c>
      <c r="I533" t="s">
        <v>13728</v>
      </c>
      <c r="J533" s="235" t="s">
        <v>13478</v>
      </c>
      <c r="K533" s="155"/>
    </row>
    <row r="534" spans="2:11">
      <c r="B534" s="2" t="s">
        <v>13754</v>
      </c>
      <c r="C534" s="33" t="s">
        <v>458</v>
      </c>
      <c r="D534" s="31" t="s">
        <v>7703</v>
      </c>
      <c r="E534" s="2" t="s">
        <v>8982</v>
      </c>
      <c r="F534" s="2" t="s">
        <v>13475</v>
      </c>
      <c r="G534" s="2" t="s">
        <v>13476</v>
      </c>
      <c r="H534" t="s">
        <v>544</v>
      </c>
      <c r="I534" t="s">
        <v>13728</v>
      </c>
      <c r="J534" s="235" t="s">
        <v>13478</v>
      </c>
      <c r="K534" s="155"/>
    </row>
    <row r="535" spans="2:11">
      <c r="B535" s="2" t="s">
        <v>13755</v>
      </c>
      <c r="C535" s="33" t="s">
        <v>458</v>
      </c>
      <c r="D535" s="31" t="s">
        <v>7703</v>
      </c>
      <c r="E535" s="2" t="s">
        <v>8986</v>
      </c>
      <c r="F535" s="2" t="s">
        <v>13475</v>
      </c>
      <c r="G535" s="2" t="s">
        <v>13476</v>
      </c>
      <c r="H535" t="s">
        <v>544</v>
      </c>
      <c r="I535" t="s">
        <v>13728</v>
      </c>
      <c r="J535" s="235" t="s">
        <v>13478</v>
      </c>
      <c r="K535" s="155"/>
    </row>
    <row r="536" spans="2:11">
      <c r="B536" s="2" t="s">
        <v>13756</v>
      </c>
      <c r="C536" s="33" t="s">
        <v>458</v>
      </c>
      <c r="D536" s="31" t="s">
        <v>7703</v>
      </c>
      <c r="E536" s="2" t="s">
        <v>8331</v>
      </c>
      <c r="F536" s="2" t="s">
        <v>13475</v>
      </c>
      <c r="G536" s="2" t="s">
        <v>13476</v>
      </c>
      <c r="H536" t="s">
        <v>544</v>
      </c>
      <c r="I536" t="s">
        <v>13728</v>
      </c>
      <c r="J536" s="235" t="s">
        <v>13478</v>
      </c>
      <c r="K536" s="155"/>
    </row>
    <row r="537" spans="2:11">
      <c r="B537" s="2" t="s">
        <v>13757</v>
      </c>
      <c r="C537" s="33" t="s">
        <v>458</v>
      </c>
      <c r="D537" s="31" t="s">
        <v>7703</v>
      </c>
      <c r="E537" s="2" t="s">
        <v>8335</v>
      </c>
      <c r="F537" s="2" t="s">
        <v>13475</v>
      </c>
      <c r="G537" s="2" t="s">
        <v>13476</v>
      </c>
      <c r="H537" t="s">
        <v>544</v>
      </c>
      <c r="I537" t="s">
        <v>13728</v>
      </c>
      <c r="J537" s="235" t="s">
        <v>13478</v>
      </c>
      <c r="K537" s="155"/>
    </row>
    <row r="538" spans="2:11">
      <c r="B538" s="2" t="s">
        <v>13758</v>
      </c>
      <c r="C538" s="33" t="s">
        <v>458</v>
      </c>
      <c r="D538" s="31" t="s">
        <v>7703</v>
      </c>
      <c r="E538" s="17" t="s">
        <v>9465</v>
      </c>
      <c r="F538" s="2" t="s">
        <v>13475</v>
      </c>
      <c r="G538" s="2" t="s">
        <v>13476</v>
      </c>
      <c r="H538" t="s">
        <v>544</v>
      </c>
      <c r="I538" t="s">
        <v>13728</v>
      </c>
      <c r="J538" s="235" t="s">
        <v>13478</v>
      </c>
      <c r="K538" s="155"/>
    </row>
    <row r="539" spans="2:11">
      <c r="B539" s="2" t="s">
        <v>13759</v>
      </c>
      <c r="C539" s="33" t="s">
        <v>458</v>
      </c>
      <c r="D539" s="31" t="s">
        <v>7703</v>
      </c>
      <c r="E539" s="17" t="s">
        <v>8338</v>
      </c>
      <c r="F539" s="2" t="s">
        <v>13475</v>
      </c>
      <c r="G539" s="2" t="s">
        <v>13476</v>
      </c>
      <c r="H539" t="s">
        <v>544</v>
      </c>
      <c r="I539" t="s">
        <v>13728</v>
      </c>
      <c r="J539" s="235" t="s">
        <v>13478</v>
      </c>
      <c r="K539" s="155"/>
    </row>
    <row r="540" spans="2:11">
      <c r="B540" s="2" t="s">
        <v>13760</v>
      </c>
      <c r="C540" s="33" t="s">
        <v>458</v>
      </c>
      <c r="D540" s="31" t="s">
        <v>7703</v>
      </c>
      <c r="E540" s="8" t="s">
        <v>9743</v>
      </c>
      <c r="F540" s="2" t="s">
        <v>13475</v>
      </c>
      <c r="G540" s="2" t="s">
        <v>13476</v>
      </c>
      <c r="H540" t="s">
        <v>544</v>
      </c>
      <c r="I540" t="s">
        <v>13728</v>
      </c>
      <c r="J540" s="235" t="s">
        <v>13478</v>
      </c>
      <c r="K540" s="155"/>
    </row>
    <row r="541" spans="2:11">
      <c r="B541" s="2" t="s">
        <v>13761</v>
      </c>
      <c r="C541" s="33" t="s">
        <v>458</v>
      </c>
      <c r="D541" s="31" t="s">
        <v>7703</v>
      </c>
      <c r="E541" s="8" t="s">
        <v>10471</v>
      </c>
      <c r="F541" s="2" t="s">
        <v>13475</v>
      </c>
      <c r="G541" s="2" t="s">
        <v>13476</v>
      </c>
      <c r="H541" t="s">
        <v>544</v>
      </c>
      <c r="I541" t="s">
        <v>13728</v>
      </c>
      <c r="J541" s="235" t="s">
        <v>13478</v>
      </c>
      <c r="K541" s="155"/>
    </row>
    <row r="542" spans="2:11">
      <c r="B542" s="2" t="s">
        <v>13762</v>
      </c>
      <c r="C542" s="33" t="s">
        <v>458</v>
      </c>
      <c r="D542" s="31" t="s">
        <v>7888</v>
      </c>
      <c r="E542" s="2" t="s">
        <v>13214</v>
      </c>
      <c r="F542" s="2" t="s">
        <v>13475</v>
      </c>
      <c r="G542" s="2" t="s">
        <v>13476</v>
      </c>
      <c r="H542" t="s">
        <v>544</v>
      </c>
      <c r="I542" t="s">
        <v>13491</v>
      </c>
      <c r="J542" s="251" t="s">
        <v>552</v>
      </c>
      <c r="K542" s="3"/>
    </row>
    <row r="543" spans="2:11">
      <c r="B543" s="2" t="s">
        <v>13763</v>
      </c>
      <c r="C543" s="16" t="s">
        <v>463</v>
      </c>
      <c r="D543" s="31" t="s">
        <v>7703</v>
      </c>
      <c r="E543" s="31" t="s">
        <v>13214</v>
      </c>
      <c r="F543" s="2" t="s">
        <v>13475</v>
      </c>
      <c r="G543" s="2" t="s">
        <v>13476</v>
      </c>
      <c r="H543" t="s">
        <v>544</v>
      </c>
      <c r="I543" t="s">
        <v>13695</v>
      </c>
      <c r="J543" s="235" t="s">
        <v>13478</v>
      </c>
      <c r="K543" s="155"/>
    </row>
    <row r="544" spans="2:11">
      <c r="B544" s="2" t="s">
        <v>13764</v>
      </c>
      <c r="C544" s="16" t="s">
        <v>463</v>
      </c>
      <c r="D544" s="31" t="s">
        <v>7888</v>
      </c>
      <c r="E544" s="31" t="s">
        <v>13214</v>
      </c>
      <c r="F544" s="2" t="s">
        <v>13475</v>
      </c>
      <c r="G544" s="2" t="s">
        <v>13476</v>
      </c>
      <c r="H544" t="s">
        <v>544</v>
      </c>
      <c r="I544" t="s">
        <v>13491</v>
      </c>
      <c r="J544" s="251" t="s">
        <v>552</v>
      </c>
      <c r="K544" s="3"/>
    </row>
    <row r="545" spans="2:11">
      <c r="B545" s="2" t="s">
        <v>13765</v>
      </c>
      <c r="C545" s="16" t="s">
        <v>468</v>
      </c>
      <c r="D545" s="31" t="s">
        <v>7703</v>
      </c>
      <c r="E545" s="2" t="s">
        <v>13214</v>
      </c>
      <c r="F545" s="2" t="s">
        <v>13475</v>
      </c>
      <c r="G545" s="2" t="s">
        <v>13476</v>
      </c>
      <c r="H545" t="s">
        <v>544</v>
      </c>
      <c r="I545" t="s">
        <v>13515</v>
      </c>
      <c r="J545" s="235" t="s">
        <v>13478</v>
      </c>
      <c r="K545" s="155"/>
    </row>
    <row r="546" spans="2:11">
      <c r="B546" s="2" t="s">
        <v>13766</v>
      </c>
      <c r="C546" s="16" t="s">
        <v>468</v>
      </c>
      <c r="D546" s="31" t="s">
        <v>7888</v>
      </c>
      <c r="E546" s="2" t="s">
        <v>13214</v>
      </c>
      <c r="F546" s="2" t="s">
        <v>13475</v>
      </c>
      <c r="G546" s="2" t="s">
        <v>13476</v>
      </c>
      <c r="H546" t="s">
        <v>544</v>
      </c>
      <c r="I546" t="s">
        <v>13491</v>
      </c>
      <c r="J546" s="251" t="s">
        <v>552</v>
      </c>
      <c r="K546" s="3"/>
    </row>
    <row r="547" spans="2:11">
      <c r="B547" t="s">
        <v>13767</v>
      </c>
      <c r="C547" s="8" t="s">
        <v>473</v>
      </c>
      <c r="D547" s="31" t="s">
        <v>7703</v>
      </c>
      <c r="E547" s="2" t="s">
        <v>7719</v>
      </c>
      <c r="F547" s="2" t="s">
        <v>13201</v>
      </c>
      <c r="G547" s="2" t="s">
        <v>13202</v>
      </c>
      <c r="H547">
        <v>91903360</v>
      </c>
      <c r="I547" t="s">
        <v>13244</v>
      </c>
      <c r="J547" s="251" t="s">
        <v>539</v>
      </c>
      <c r="K547" s="3"/>
    </row>
    <row r="548" spans="2:11">
      <c r="B548" t="s">
        <v>13768</v>
      </c>
      <c r="C548" s="8" t="s">
        <v>473</v>
      </c>
      <c r="D548" s="31" t="s">
        <v>7703</v>
      </c>
      <c r="E548" s="2" t="s">
        <v>7723</v>
      </c>
      <c r="F548" s="2" t="s">
        <v>13201</v>
      </c>
      <c r="G548" s="2" t="s">
        <v>13202</v>
      </c>
      <c r="H548">
        <v>91903360</v>
      </c>
      <c r="I548" t="s">
        <v>13244</v>
      </c>
      <c r="J548" s="251" t="s">
        <v>539</v>
      </c>
      <c r="K548" s="3"/>
    </row>
    <row r="549" spans="2:11">
      <c r="B549" t="s">
        <v>13769</v>
      </c>
      <c r="C549" s="8" t="s">
        <v>473</v>
      </c>
      <c r="D549" s="31" t="s">
        <v>7703</v>
      </c>
      <c r="E549" s="2" t="s">
        <v>7725</v>
      </c>
      <c r="F549" s="2" t="s">
        <v>13201</v>
      </c>
      <c r="G549" s="2" t="s">
        <v>13202</v>
      </c>
      <c r="H549">
        <v>91903360</v>
      </c>
      <c r="I549" t="s">
        <v>13244</v>
      </c>
      <c r="J549" s="251" t="s">
        <v>539</v>
      </c>
      <c r="K549" s="3"/>
    </row>
    <row r="550" spans="2:11">
      <c r="B550" t="s">
        <v>13770</v>
      </c>
      <c r="C550" s="8" t="s">
        <v>473</v>
      </c>
      <c r="D550" s="31" t="s">
        <v>7703</v>
      </c>
      <c r="E550" s="2" t="s">
        <v>7729</v>
      </c>
      <c r="F550" s="2" t="s">
        <v>13201</v>
      </c>
      <c r="G550" s="2" t="s">
        <v>13202</v>
      </c>
      <c r="H550">
        <v>91903360</v>
      </c>
      <c r="I550" t="s">
        <v>13244</v>
      </c>
      <c r="J550" s="251" t="s">
        <v>539</v>
      </c>
      <c r="K550" s="3"/>
    </row>
    <row r="551" spans="2:11">
      <c r="B551" t="s">
        <v>13771</v>
      </c>
      <c r="C551" s="8" t="s">
        <v>473</v>
      </c>
      <c r="D551" s="31" t="s">
        <v>7703</v>
      </c>
      <c r="E551" s="2" t="s">
        <v>7900</v>
      </c>
      <c r="F551" s="2" t="s">
        <v>13201</v>
      </c>
      <c r="G551" s="2" t="s">
        <v>13202</v>
      </c>
      <c r="H551">
        <v>91903360</v>
      </c>
      <c r="I551" t="s">
        <v>13244</v>
      </c>
      <c r="J551" s="251" t="s">
        <v>539</v>
      </c>
      <c r="K551" s="3"/>
    </row>
    <row r="552" spans="2:11">
      <c r="B552" t="s">
        <v>13772</v>
      </c>
      <c r="C552" s="8" t="s">
        <v>473</v>
      </c>
      <c r="D552" s="31" t="s">
        <v>7703</v>
      </c>
      <c r="E552" s="2" t="s">
        <v>7903</v>
      </c>
      <c r="F552" s="2" t="s">
        <v>13201</v>
      </c>
      <c r="G552" s="2" t="s">
        <v>13202</v>
      </c>
      <c r="H552">
        <v>91903360</v>
      </c>
      <c r="I552" t="s">
        <v>13244</v>
      </c>
      <c r="J552" s="251" t="s">
        <v>539</v>
      </c>
      <c r="K552" s="3"/>
    </row>
    <row r="553" spans="2:11">
      <c r="B553" t="s">
        <v>13773</v>
      </c>
      <c r="C553" s="8" t="s">
        <v>473</v>
      </c>
      <c r="D553" s="31" t="s">
        <v>7703</v>
      </c>
      <c r="E553" s="2" t="s">
        <v>8187</v>
      </c>
      <c r="F553" s="2" t="s">
        <v>13201</v>
      </c>
      <c r="G553" s="2" t="s">
        <v>13202</v>
      </c>
      <c r="H553">
        <v>91903363</v>
      </c>
      <c r="I553" t="s">
        <v>13251</v>
      </c>
      <c r="J553" s="251" t="s">
        <v>539</v>
      </c>
      <c r="K553" s="3"/>
    </row>
    <row r="554" spans="2:11">
      <c r="B554" t="s">
        <v>13774</v>
      </c>
      <c r="C554" s="8" t="s">
        <v>473</v>
      </c>
      <c r="D554" s="31" t="s">
        <v>7703</v>
      </c>
      <c r="E554" s="2" t="s">
        <v>8191</v>
      </c>
      <c r="F554" s="2" t="s">
        <v>13201</v>
      </c>
      <c r="G554" s="2" t="s">
        <v>13202</v>
      </c>
      <c r="H554">
        <v>91903363</v>
      </c>
      <c r="I554" t="s">
        <v>13251</v>
      </c>
      <c r="J554" s="251" t="s">
        <v>539</v>
      </c>
      <c r="K554" s="3"/>
    </row>
    <row r="555" spans="2:11">
      <c r="B555" t="s">
        <v>13775</v>
      </c>
      <c r="C555" s="8" t="s">
        <v>473</v>
      </c>
      <c r="D555" s="31" t="s">
        <v>7888</v>
      </c>
      <c r="E555" s="2" t="s">
        <v>13214</v>
      </c>
      <c r="F555" s="2" t="s">
        <v>13201</v>
      </c>
      <c r="G555" s="2" t="s">
        <v>13202</v>
      </c>
      <c r="H555" s="2" t="s">
        <v>544</v>
      </c>
      <c r="I555" t="s">
        <v>13215</v>
      </c>
      <c r="J555" s="251" t="s">
        <v>552</v>
      </c>
      <c r="K555" s="3"/>
    </row>
    <row r="556" spans="2:11">
      <c r="B556" t="s">
        <v>13776</v>
      </c>
      <c r="C556" s="31" t="s">
        <v>477</v>
      </c>
      <c r="D556" s="31" t="s">
        <v>7703</v>
      </c>
      <c r="E556" s="2" t="s">
        <v>7719</v>
      </c>
      <c r="F556" s="2" t="s">
        <v>13201</v>
      </c>
      <c r="G556" s="2" t="s">
        <v>13202</v>
      </c>
      <c r="H556">
        <v>91903360</v>
      </c>
      <c r="I556" t="s">
        <v>13244</v>
      </c>
      <c r="J556" s="251" t="s">
        <v>539</v>
      </c>
      <c r="K556" s="3"/>
    </row>
    <row r="557" spans="2:11">
      <c r="B557" t="s">
        <v>13777</v>
      </c>
      <c r="C557" s="31" t="s">
        <v>477</v>
      </c>
      <c r="D557" s="31" t="s">
        <v>7703</v>
      </c>
      <c r="E557" s="2" t="s">
        <v>7723</v>
      </c>
      <c r="F557" s="2" t="s">
        <v>13201</v>
      </c>
      <c r="G557" s="2" t="s">
        <v>13202</v>
      </c>
      <c r="H557">
        <v>91903360</v>
      </c>
      <c r="I557" t="s">
        <v>13244</v>
      </c>
      <c r="J557" s="251" t="s">
        <v>539</v>
      </c>
      <c r="K557" s="3"/>
    </row>
    <row r="558" spans="2:11">
      <c r="B558" t="s">
        <v>13778</v>
      </c>
      <c r="C558" s="31" t="s">
        <v>477</v>
      </c>
      <c r="D558" s="31" t="s">
        <v>7703</v>
      </c>
      <c r="E558" s="2" t="s">
        <v>7725</v>
      </c>
      <c r="F558" s="2" t="s">
        <v>13201</v>
      </c>
      <c r="G558" s="2" t="s">
        <v>13202</v>
      </c>
      <c r="H558">
        <v>91903360</v>
      </c>
      <c r="I558" t="s">
        <v>13244</v>
      </c>
      <c r="J558" s="251" t="s">
        <v>539</v>
      </c>
      <c r="K558" s="3"/>
    </row>
    <row r="559" spans="2:11">
      <c r="B559" t="s">
        <v>13779</v>
      </c>
      <c r="C559" s="31" t="s">
        <v>477</v>
      </c>
      <c r="D559" s="31" t="s">
        <v>7703</v>
      </c>
      <c r="E559" s="2" t="s">
        <v>7729</v>
      </c>
      <c r="F559" s="2" t="s">
        <v>13201</v>
      </c>
      <c r="G559" s="2" t="s">
        <v>13202</v>
      </c>
      <c r="H559">
        <v>91903360</v>
      </c>
      <c r="I559" t="s">
        <v>13244</v>
      </c>
      <c r="J559" s="251" t="s">
        <v>539</v>
      </c>
      <c r="K559" s="3"/>
    </row>
    <row r="560" spans="2:11">
      <c r="B560" t="s">
        <v>13780</v>
      </c>
      <c r="C560" s="31" t="s">
        <v>477</v>
      </c>
      <c r="D560" s="31" t="s">
        <v>7703</v>
      </c>
      <c r="E560" s="2" t="s">
        <v>7900</v>
      </c>
      <c r="F560" s="2" t="s">
        <v>13201</v>
      </c>
      <c r="G560" s="2" t="s">
        <v>13202</v>
      </c>
      <c r="H560">
        <v>91903360</v>
      </c>
      <c r="I560" t="s">
        <v>13244</v>
      </c>
      <c r="J560" s="251" t="s">
        <v>539</v>
      </c>
      <c r="K560" s="3"/>
    </row>
    <row r="561" spans="2:11">
      <c r="B561" t="s">
        <v>13781</v>
      </c>
      <c r="C561" s="31" t="s">
        <v>477</v>
      </c>
      <c r="D561" s="31" t="s">
        <v>7703</v>
      </c>
      <c r="E561" s="2" t="s">
        <v>7903</v>
      </c>
      <c r="F561" s="2" t="s">
        <v>13201</v>
      </c>
      <c r="G561" s="2" t="s">
        <v>13202</v>
      </c>
      <c r="H561">
        <v>91903360</v>
      </c>
      <c r="I561" t="s">
        <v>13244</v>
      </c>
      <c r="J561" s="251" t="s">
        <v>539</v>
      </c>
      <c r="K561" s="3"/>
    </row>
    <row r="562" spans="2:11">
      <c r="B562" t="s">
        <v>13782</v>
      </c>
      <c r="C562" s="31" t="s">
        <v>477</v>
      </c>
      <c r="D562" s="31" t="s">
        <v>7703</v>
      </c>
      <c r="E562" s="2" t="s">
        <v>7731</v>
      </c>
      <c r="F562" s="2" t="s">
        <v>13201</v>
      </c>
      <c r="G562" s="2" t="s">
        <v>13202</v>
      </c>
      <c r="H562">
        <v>91903360</v>
      </c>
      <c r="I562" t="s">
        <v>13244</v>
      </c>
      <c r="J562" s="251" t="s">
        <v>539</v>
      </c>
      <c r="K562" s="3"/>
    </row>
    <row r="563" spans="2:11">
      <c r="B563" t="s">
        <v>13783</v>
      </c>
      <c r="C563" s="31" t="s">
        <v>477</v>
      </c>
      <c r="D563" s="31" t="s">
        <v>7703</v>
      </c>
      <c r="E563" s="2" t="s">
        <v>7735</v>
      </c>
      <c r="F563" s="2" t="s">
        <v>13201</v>
      </c>
      <c r="G563" s="2" t="s">
        <v>13202</v>
      </c>
      <c r="H563">
        <v>91903360</v>
      </c>
      <c r="I563" t="s">
        <v>13244</v>
      </c>
      <c r="J563" s="251" t="s">
        <v>539</v>
      </c>
      <c r="K563" s="3"/>
    </row>
    <row r="564" spans="2:11">
      <c r="B564" t="s">
        <v>13784</v>
      </c>
      <c r="C564" s="31" t="s">
        <v>477</v>
      </c>
      <c r="D564" s="31" t="s">
        <v>7703</v>
      </c>
      <c r="E564" s="2" t="s">
        <v>8187</v>
      </c>
      <c r="F564" s="2" t="s">
        <v>13201</v>
      </c>
      <c r="G564" s="2" t="s">
        <v>13202</v>
      </c>
      <c r="H564">
        <v>91903363</v>
      </c>
      <c r="I564" t="s">
        <v>13251</v>
      </c>
      <c r="J564" s="251" t="s">
        <v>539</v>
      </c>
      <c r="K564" s="3"/>
    </row>
    <row r="565" spans="2:11">
      <c r="B565" t="s">
        <v>13785</v>
      </c>
      <c r="C565" s="31" t="s">
        <v>477</v>
      </c>
      <c r="D565" s="31" t="s">
        <v>7703</v>
      </c>
      <c r="E565" s="2" t="s">
        <v>8191</v>
      </c>
      <c r="F565" s="2" t="s">
        <v>13201</v>
      </c>
      <c r="G565" s="2" t="s">
        <v>13202</v>
      </c>
      <c r="H565">
        <v>91903363</v>
      </c>
      <c r="I565" t="s">
        <v>13251</v>
      </c>
      <c r="J565" s="251" t="s">
        <v>539</v>
      </c>
      <c r="K565" s="3"/>
    </row>
    <row r="566" spans="2:11">
      <c r="B566" t="s">
        <v>13786</v>
      </c>
      <c r="C566" s="31" t="s">
        <v>477</v>
      </c>
      <c r="D566" s="31" t="s">
        <v>7703</v>
      </c>
      <c r="E566" s="2" t="s">
        <v>7756</v>
      </c>
      <c r="F566" s="2" t="s">
        <v>13201</v>
      </c>
      <c r="G566" s="2" t="s">
        <v>13202</v>
      </c>
      <c r="H566">
        <v>91903363</v>
      </c>
      <c r="I566" t="s">
        <v>13251</v>
      </c>
      <c r="J566" s="251" t="s">
        <v>539</v>
      </c>
      <c r="K566" s="3"/>
    </row>
    <row r="567" spans="2:11">
      <c r="B567" t="s">
        <v>13787</v>
      </c>
      <c r="C567" s="31" t="s">
        <v>477</v>
      </c>
      <c r="D567" s="31" t="s">
        <v>7703</v>
      </c>
      <c r="E567" s="2" t="s">
        <v>7760</v>
      </c>
      <c r="F567" s="2" t="s">
        <v>13201</v>
      </c>
      <c r="G567" s="2" t="s">
        <v>13202</v>
      </c>
      <c r="H567">
        <v>91903363</v>
      </c>
      <c r="I567" t="s">
        <v>13251</v>
      </c>
      <c r="J567" s="251" t="s">
        <v>539</v>
      </c>
      <c r="K567" s="3"/>
    </row>
    <row r="568" spans="2:11">
      <c r="B568" t="s">
        <v>13788</v>
      </c>
      <c r="C568" s="31" t="s">
        <v>477</v>
      </c>
      <c r="D568" s="31" t="s">
        <v>7703</v>
      </c>
      <c r="E568" s="2" t="s">
        <v>8695</v>
      </c>
      <c r="F568" s="2" t="s">
        <v>13201</v>
      </c>
      <c r="G568" s="2" t="s">
        <v>13202</v>
      </c>
      <c r="H568">
        <v>91903363</v>
      </c>
      <c r="I568" t="s">
        <v>13251</v>
      </c>
      <c r="J568" s="251" t="s">
        <v>539</v>
      </c>
      <c r="K568" s="3"/>
    </row>
    <row r="569" spans="2:11">
      <c r="B569" t="s">
        <v>13789</v>
      </c>
      <c r="C569" s="31" t="s">
        <v>477</v>
      </c>
      <c r="D569" s="31" t="s">
        <v>7703</v>
      </c>
      <c r="E569" s="2" t="s">
        <v>8699</v>
      </c>
      <c r="F569" s="2" t="s">
        <v>13201</v>
      </c>
      <c r="G569" s="2" t="s">
        <v>13202</v>
      </c>
      <c r="H569">
        <v>91903363</v>
      </c>
      <c r="I569" t="s">
        <v>13251</v>
      </c>
      <c r="J569" s="251" t="s">
        <v>539</v>
      </c>
      <c r="K569" s="3"/>
    </row>
    <row r="570" spans="2:11">
      <c r="B570" t="s">
        <v>13790</v>
      </c>
      <c r="C570" s="31" t="s">
        <v>477</v>
      </c>
      <c r="D570" s="31" t="s">
        <v>7888</v>
      </c>
      <c r="E570" s="2" t="s">
        <v>13214</v>
      </c>
      <c r="F570" s="2" t="s">
        <v>13201</v>
      </c>
      <c r="G570" s="2" t="s">
        <v>13202</v>
      </c>
      <c r="H570" s="2" t="s">
        <v>544</v>
      </c>
      <c r="I570" t="s">
        <v>13215</v>
      </c>
      <c r="J570" s="251" t="s">
        <v>552</v>
      </c>
      <c r="K570" s="3"/>
    </row>
    <row r="571" spans="2:11">
      <c r="B571" t="s">
        <v>13791</v>
      </c>
      <c r="C571" s="8" t="s">
        <v>473</v>
      </c>
      <c r="D571" s="31" t="s">
        <v>7703</v>
      </c>
      <c r="E571" s="2" t="s">
        <v>7719</v>
      </c>
      <c r="F571" s="2" t="s">
        <v>13475</v>
      </c>
      <c r="G571" s="2" t="s">
        <v>13476</v>
      </c>
      <c r="H571" t="s">
        <v>544</v>
      </c>
      <c r="I571" t="s">
        <v>13522</v>
      </c>
      <c r="J571" s="235" t="s">
        <v>13478</v>
      </c>
      <c r="K571" s="155"/>
    </row>
    <row r="572" spans="2:11">
      <c r="B572" t="s">
        <v>13792</v>
      </c>
      <c r="C572" s="8" t="s">
        <v>473</v>
      </c>
      <c r="D572" s="31" t="s">
        <v>7703</v>
      </c>
      <c r="E572" s="2" t="s">
        <v>7723</v>
      </c>
      <c r="F572" s="2" t="s">
        <v>13475</v>
      </c>
      <c r="G572" s="2" t="s">
        <v>13476</v>
      </c>
      <c r="H572" t="s">
        <v>544</v>
      </c>
      <c r="I572" t="s">
        <v>13522</v>
      </c>
      <c r="J572" s="235" t="s">
        <v>13478</v>
      </c>
      <c r="K572" s="155"/>
    </row>
    <row r="573" spans="2:11">
      <c r="B573" t="s">
        <v>13793</v>
      </c>
      <c r="C573" s="8" t="s">
        <v>473</v>
      </c>
      <c r="D573" s="31" t="s">
        <v>7703</v>
      </c>
      <c r="E573" s="2" t="s">
        <v>7725</v>
      </c>
      <c r="F573" s="2" t="s">
        <v>13475</v>
      </c>
      <c r="G573" s="2" t="s">
        <v>13476</v>
      </c>
      <c r="H573" t="s">
        <v>544</v>
      </c>
      <c r="I573" t="s">
        <v>13522</v>
      </c>
      <c r="J573" s="235" t="s">
        <v>13478</v>
      </c>
      <c r="K573" s="155"/>
    </row>
    <row r="574" spans="2:11">
      <c r="B574" t="s">
        <v>13794</v>
      </c>
      <c r="C574" s="8" t="s">
        <v>473</v>
      </c>
      <c r="D574" s="31" t="s">
        <v>7703</v>
      </c>
      <c r="E574" s="2" t="s">
        <v>7729</v>
      </c>
      <c r="F574" s="2" t="s">
        <v>13475</v>
      </c>
      <c r="G574" s="2" t="s">
        <v>13476</v>
      </c>
      <c r="H574" t="s">
        <v>544</v>
      </c>
      <c r="I574" t="s">
        <v>13522</v>
      </c>
      <c r="J574" s="235" t="s">
        <v>13478</v>
      </c>
      <c r="K574" s="155"/>
    </row>
    <row r="575" spans="2:11">
      <c r="B575" t="s">
        <v>13795</v>
      </c>
      <c r="C575" s="8" t="s">
        <v>473</v>
      </c>
      <c r="D575" s="31" t="s">
        <v>7703</v>
      </c>
      <c r="E575" s="2" t="s">
        <v>7900</v>
      </c>
      <c r="F575" s="2" t="s">
        <v>13475</v>
      </c>
      <c r="G575" s="2" t="s">
        <v>13476</v>
      </c>
      <c r="H575" t="s">
        <v>544</v>
      </c>
      <c r="I575" t="s">
        <v>13522</v>
      </c>
      <c r="J575" s="235" t="s">
        <v>13478</v>
      </c>
      <c r="K575" s="155"/>
    </row>
    <row r="576" spans="2:11">
      <c r="B576" t="s">
        <v>13796</v>
      </c>
      <c r="C576" s="8" t="s">
        <v>473</v>
      </c>
      <c r="D576" s="31" t="s">
        <v>7703</v>
      </c>
      <c r="E576" s="2" t="s">
        <v>7903</v>
      </c>
      <c r="F576" s="2" t="s">
        <v>13475</v>
      </c>
      <c r="G576" s="2" t="s">
        <v>13476</v>
      </c>
      <c r="H576" t="s">
        <v>544</v>
      </c>
      <c r="I576" t="s">
        <v>13522</v>
      </c>
      <c r="J576" s="235" t="s">
        <v>13478</v>
      </c>
      <c r="K576" s="155"/>
    </row>
    <row r="577" spans="2:11">
      <c r="B577" t="s">
        <v>13797</v>
      </c>
      <c r="C577" s="8" t="s">
        <v>473</v>
      </c>
      <c r="D577" s="31" t="s">
        <v>7703</v>
      </c>
      <c r="E577" s="2" t="s">
        <v>8187</v>
      </c>
      <c r="F577" s="2" t="s">
        <v>13475</v>
      </c>
      <c r="G577" s="2" t="s">
        <v>13476</v>
      </c>
      <c r="H577" t="s">
        <v>544</v>
      </c>
      <c r="I577" t="s">
        <v>13529</v>
      </c>
      <c r="J577" s="235" t="s">
        <v>13478</v>
      </c>
      <c r="K577" s="155"/>
    </row>
    <row r="578" spans="2:11">
      <c r="B578" t="s">
        <v>13798</v>
      </c>
      <c r="C578" s="8" t="s">
        <v>473</v>
      </c>
      <c r="D578" s="31" t="s">
        <v>7703</v>
      </c>
      <c r="E578" s="2" t="s">
        <v>8191</v>
      </c>
      <c r="F578" s="2" t="s">
        <v>13475</v>
      </c>
      <c r="G578" s="2" t="s">
        <v>13476</v>
      </c>
      <c r="H578" t="s">
        <v>544</v>
      </c>
      <c r="I578" t="s">
        <v>13529</v>
      </c>
      <c r="J578" s="235" t="s">
        <v>13478</v>
      </c>
      <c r="K578" s="155"/>
    </row>
    <row r="579" spans="2:11">
      <c r="B579" t="s">
        <v>13799</v>
      </c>
      <c r="C579" s="8" t="s">
        <v>473</v>
      </c>
      <c r="D579" s="31" t="s">
        <v>11377</v>
      </c>
      <c r="E579" s="2" t="s">
        <v>13214</v>
      </c>
      <c r="F579" s="2" t="s">
        <v>13475</v>
      </c>
      <c r="G579" s="2" t="s">
        <v>13476</v>
      </c>
      <c r="H579" t="s">
        <v>544</v>
      </c>
      <c r="I579" t="s">
        <v>13296</v>
      </c>
      <c r="J579" s="251" t="s">
        <v>13489</v>
      </c>
      <c r="K579" s="3"/>
    </row>
    <row r="580" spans="2:11">
      <c r="B580" t="s">
        <v>13800</v>
      </c>
      <c r="C580" s="8" t="s">
        <v>473</v>
      </c>
      <c r="D580" s="31" t="s">
        <v>7888</v>
      </c>
      <c r="E580" s="2" t="s">
        <v>13214</v>
      </c>
      <c r="F580" s="2" t="s">
        <v>13475</v>
      </c>
      <c r="G580" s="2" t="s">
        <v>13476</v>
      </c>
      <c r="H580" s="2" t="s">
        <v>544</v>
      </c>
      <c r="I580" t="s">
        <v>13491</v>
      </c>
      <c r="J580" s="251" t="s">
        <v>552</v>
      </c>
      <c r="K580" s="3"/>
    </row>
    <row r="581" spans="2:11">
      <c r="B581" t="s">
        <v>13801</v>
      </c>
      <c r="C581" s="31" t="s">
        <v>477</v>
      </c>
      <c r="D581" s="31" t="s">
        <v>7703</v>
      </c>
      <c r="E581" s="2" t="s">
        <v>7719</v>
      </c>
      <c r="F581" s="2" t="s">
        <v>13475</v>
      </c>
      <c r="G581" s="2" t="s">
        <v>13476</v>
      </c>
      <c r="H581" s="2">
        <v>91903543</v>
      </c>
      <c r="I581" t="s">
        <v>13522</v>
      </c>
      <c r="J581" s="235" t="s">
        <v>13478</v>
      </c>
      <c r="K581" s="155"/>
    </row>
    <row r="582" spans="2:11">
      <c r="B582" t="s">
        <v>13802</v>
      </c>
      <c r="C582" s="31" t="s">
        <v>477</v>
      </c>
      <c r="D582" s="31" t="s">
        <v>7703</v>
      </c>
      <c r="E582" s="2" t="s">
        <v>7723</v>
      </c>
      <c r="F582" s="2" t="s">
        <v>13475</v>
      </c>
      <c r="G582" s="2" t="s">
        <v>13476</v>
      </c>
      <c r="H582" s="2">
        <v>91903543</v>
      </c>
      <c r="I582" t="s">
        <v>13522</v>
      </c>
      <c r="J582" s="235" t="s">
        <v>13478</v>
      </c>
      <c r="K582" s="155"/>
    </row>
    <row r="583" spans="2:11">
      <c r="B583" t="s">
        <v>13803</v>
      </c>
      <c r="C583" s="31" t="s">
        <v>477</v>
      </c>
      <c r="D583" s="31" t="s">
        <v>7703</v>
      </c>
      <c r="E583" s="2" t="s">
        <v>7725</v>
      </c>
      <c r="F583" s="2" t="s">
        <v>13475</v>
      </c>
      <c r="G583" s="2" t="s">
        <v>13476</v>
      </c>
      <c r="H583" s="2">
        <v>91903543</v>
      </c>
      <c r="I583" t="s">
        <v>13522</v>
      </c>
      <c r="J583" s="235" t="s">
        <v>13478</v>
      </c>
      <c r="K583" s="155"/>
    </row>
    <row r="584" spans="2:11">
      <c r="B584" t="s">
        <v>13804</v>
      </c>
      <c r="C584" s="31" t="s">
        <v>477</v>
      </c>
      <c r="D584" s="31" t="s">
        <v>7703</v>
      </c>
      <c r="E584" s="2" t="s">
        <v>7729</v>
      </c>
      <c r="F584" s="2" t="s">
        <v>13475</v>
      </c>
      <c r="G584" s="2" t="s">
        <v>13476</v>
      </c>
      <c r="H584" s="2">
        <v>91903543</v>
      </c>
      <c r="I584" t="s">
        <v>13522</v>
      </c>
      <c r="J584" s="235" t="s">
        <v>13478</v>
      </c>
      <c r="K584" s="155"/>
    </row>
    <row r="585" spans="2:11">
      <c r="B585" t="s">
        <v>13805</v>
      </c>
      <c r="C585" s="31" t="s">
        <v>477</v>
      </c>
      <c r="D585" s="31" t="s">
        <v>7703</v>
      </c>
      <c r="E585" s="2" t="s">
        <v>7900</v>
      </c>
      <c r="F585" s="2" t="s">
        <v>13475</v>
      </c>
      <c r="G585" s="2" t="s">
        <v>13476</v>
      </c>
      <c r="H585" s="2">
        <v>91903543</v>
      </c>
      <c r="I585" t="s">
        <v>13522</v>
      </c>
      <c r="J585" s="235" t="s">
        <v>13478</v>
      </c>
      <c r="K585" s="155"/>
    </row>
    <row r="586" spans="2:11">
      <c r="B586" t="s">
        <v>13806</v>
      </c>
      <c r="C586" s="31" t="s">
        <v>477</v>
      </c>
      <c r="D586" s="31" t="s">
        <v>7703</v>
      </c>
      <c r="E586" s="2" t="s">
        <v>7903</v>
      </c>
      <c r="F586" s="2" t="s">
        <v>13475</v>
      </c>
      <c r="G586" s="2" t="s">
        <v>13476</v>
      </c>
      <c r="H586" s="2">
        <v>91903543</v>
      </c>
      <c r="I586" t="s">
        <v>13522</v>
      </c>
      <c r="J586" s="235" t="s">
        <v>13478</v>
      </c>
      <c r="K586" s="155"/>
    </row>
    <row r="587" spans="2:11">
      <c r="B587" t="s">
        <v>13807</v>
      </c>
      <c r="C587" s="31" t="s">
        <v>477</v>
      </c>
      <c r="D587" s="31" t="s">
        <v>7703</v>
      </c>
      <c r="E587" s="2" t="s">
        <v>7731</v>
      </c>
      <c r="F587" s="2" t="s">
        <v>13475</v>
      </c>
      <c r="G587" s="2" t="s">
        <v>13476</v>
      </c>
      <c r="H587" s="2">
        <v>91903543</v>
      </c>
      <c r="I587" t="s">
        <v>13522</v>
      </c>
      <c r="J587" s="235" t="s">
        <v>13478</v>
      </c>
      <c r="K587" s="155"/>
    </row>
    <row r="588" spans="2:11">
      <c r="B588" t="s">
        <v>13808</v>
      </c>
      <c r="C588" s="31" t="s">
        <v>477</v>
      </c>
      <c r="D588" s="31" t="s">
        <v>7703</v>
      </c>
      <c r="E588" s="2" t="s">
        <v>7735</v>
      </c>
      <c r="F588" s="2" t="s">
        <v>13475</v>
      </c>
      <c r="G588" s="2" t="s">
        <v>13476</v>
      </c>
      <c r="H588" s="2">
        <v>91903543</v>
      </c>
      <c r="I588" t="s">
        <v>13522</v>
      </c>
      <c r="J588" s="235" t="s">
        <v>13478</v>
      </c>
      <c r="K588" s="155"/>
    </row>
    <row r="589" spans="2:11">
      <c r="B589" t="s">
        <v>13809</v>
      </c>
      <c r="C589" s="31" t="s">
        <v>477</v>
      </c>
      <c r="D589" s="31" t="s">
        <v>7703</v>
      </c>
      <c r="E589" s="2" t="s">
        <v>8187</v>
      </c>
      <c r="F589" s="2" t="s">
        <v>13475</v>
      </c>
      <c r="G589" s="2" t="s">
        <v>13476</v>
      </c>
      <c r="H589" s="2">
        <v>91903543</v>
      </c>
      <c r="I589" t="s">
        <v>13529</v>
      </c>
      <c r="J589" s="235" t="s">
        <v>13478</v>
      </c>
      <c r="K589" s="155"/>
    </row>
    <row r="590" spans="2:11">
      <c r="B590" t="s">
        <v>13810</v>
      </c>
      <c r="C590" s="31" t="s">
        <v>477</v>
      </c>
      <c r="D590" s="31" t="s">
        <v>7703</v>
      </c>
      <c r="E590" s="2" t="s">
        <v>8191</v>
      </c>
      <c r="F590" s="2" t="s">
        <v>13475</v>
      </c>
      <c r="G590" s="2" t="s">
        <v>13476</v>
      </c>
      <c r="H590" s="2">
        <v>91903543</v>
      </c>
      <c r="I590" t="s">
        <v>13529</v>
      </c>
      <c r="J590" s="235" t="s">
        <v>13478</v>
      </c>
      <c r="K590" s="155"/>
    </row>
    <row r="591" spans="2:11">
      <c r="B591" t="s">
        <v>13811</v>
      </c>
      <c r="C591" s="31" t="s">
        <v>477</v>
      </c>
      <c r="D591" s="31" t="s">
        <v>7703</v>
      </c>
      <c r="E591" s="2" t="s">
        <v>7756</v>
      </c>
      <c r="F591" s="2" t="s">
        <v>13475</v>
      </c>
      <c r="G591" s="2" t="s">
        <v>13476</v>
      </c>
      <c r="H591" s="2">
        <v>91903543</v>
      </c>
      <c r="I591" t="s">
        <v>13529</v>
      </c>
      <c r="J591" s="235" t="s">
        <v>13478</v>
      </c>
      <c r="K591" s="155"/>
    </row>
    <row r="592" spans="2:11">
      <c r="B592" t="s">
        <v>13812</v>
      </c>
      <c r="C592" s="31" t="s">
        <v>477</v>
      </c>
      <c r="D592" s="31" t="s">
        <v>7703</v>
      </c>
      <c r="E592" s="2" t="s">
        <v>7760</v>
      </c>
      <c r="F592" s="2" t="s">
        <v>13475</v>
      </c>
      <c r="G592" s="2" t="s">
        <v>13476</v>
      </c>
      <c r="H592" s="2">
        <v>91903543</v>
      </c>
      <c r="I592" t="s">
        <v>13529</v>
      </c>
      <c r="J592" s="235" t="s">
        <v>13478</v>
      </c>
      <c r="K592" s="155"/>
    </row>
    <row r="593" spans="2:11">
      <c r="B593" t="s">
        <v>13813</v>
      </c>
      <c r="C593" s="31" t="s">
        <v>477</v>
      </c>
      <c r="D593" s="31" t="s">
        <v>7703</v>
      </c>
      <c r="E593" s="2" t="s">
        <v>8695</v>
      </c>
      <c r="F593" s="2" t="s">
        <v>13475</v>
      </c>
      <c r="G593" s="2" t="s">
        <v>13476</v>
      </c>
      <c r="H593" s="2">
        <v>91903543</v>
      </c>
      <c r="I593" t="s">
        <v>13529</v>
      </c>
      <c r="J593" s="235" t="s">
        <v>13478</v>
      </c>
      <c r="K593" s="155"/>
    </row>
    <row r="594" spans="2:11">
      <c r="B594" t="s">
        <v>13814</v>
      </c>
      <c r="C594" s="31" t="s">
        <v>477</v>
      </c>
      <c r="D594" s="31" t="s">
        <v>7703</v>
      </c>
      <c r="E594" s="2" t="s">
        <v>8699</v>
      </c>
      <c r="F594" s="2" t="s">
        <v>13475</v>
      </c>
      <c r="G594" s="2" t="s">
        <v>13476</v>
      </c>
      <c r="H594" s="2">
        <v>91903543</v>
      </c>
      <c r="I594" t="s">
        <v>13529</v>
      </c>
      <c r="J594" s="235" t="s">
        <v>13478</v>
      </c>
      <c r="K594" s="155"/>
    </row>
    <row r="595" spans="2:11">
      <c r="B595" t="s">
        <v>13815</v>
      </c>
      <c r="C595" s="31" t="s">
        <v>477</v>
      </c>
      <c r="D595" s="31" t="s">
        <v>11377</v>
      </c>
      <c r="E595" s="2" t="s">
        <v>13214</v>
      </c>
      <c r="F595" s="2" t="s">
        <v>13475</v>
      </c>
      <c r="G595" s="2" t="s">
        <v>13476</v>
      </c>
      <c r="H595" t="s">
        <v>544</v>
      </c>
      <c r="I595" t="s">
        <v>13576</v>
      </c>
      <c r="J595" s="251" t="s">
        <v>13489</v>
      </c>
      <c r="K595" s="3"/>
    </row>
    <row r="596" spans="2:11">
      <c r="B596" t="s">
        <v>13816</v>
      </c>
      <c r="C596" s="31" t="s">
        <v>477</v>
      </c>
      <c r="D596" s="31" t="s">
        <v>7888</v>
      </c>
      <c r="E596" s="2" t="s">
        <v>13214</v>
      </c>
      <c r="F596" s="2" t="s">
        <v>13475</v>
      </c>
      <c r="G596" s="2" t="s">
        <v>13476</v>
      </c>
      <c r="H596" t="s">
        <v>544</v>
      </c>
      <c r="I596" t="s">
        <v>13491</v>
      </c>
      <c r="J596" s="251" t="s">
        <v>552</v>
      </c>
      <c r="K596" s="3"/>
    </row>
    <row r="597" spans="2:11">
      <c r="B597" t="s">
        <v>13817</v>
      </c>
      <c r="C597" s="33" t="s">
        <v>481</v>
      </c>
      <c r="D597" s="31" t="s">
        <v>7703</v>
      </c>
      <c r="E597" s="2" t="s">
        <v>7725</v>
      </c>
      <c r="F597" s="2" t="s">
        <v>13201</v>
      </c>
      <c r="G597" s="2" t="s">
        <v>13202</v>
      </c>
      <c r="H597">
        <v>91903368</v>
      </c>
      <c r="I597" t="s">
        <v>13303</v>
      </c>
      <c r="J597" s="251" t="s">
        <v>539</v>
      </c>
    </row>
    <row r="598" spans="2:11">
      <c r="B598" t="s">
        <v>13818</v>
      </c>
      <c r="C598" s="33" t="s">
        <v>481</v>
      </c>
      <c r="D598" s="31" t="s">
        <v>7703</v>
      </c>
      <c r="E598" s="2" t="s">
        <v>7729</v>
      </c>
      <c r="F598" s="2" t="s">
        <v>13201</v>
      </c>
      <c r="G598" s="2" t="s">
        <v>13202</v>
      </c>
      <c r="H598">
        <v>91903368</v>
      </c>
      <c r="I598" t="s">
        <v>13303</v>
      </c>
      <c r="J598" s="251" t="s">
        <v>539</v>
      </c>
    </row>
    <row r="599" spans="2:11">
      <c r="B599" t="s">
        <v>13819</v>
      </c>
      <c r="C599" s="33" t="s">
        <v>481</v>
      </c>
      <c r="D599" s="31" t="s">
        <v>7703</v>
      </c>
      <c r="E599" s="2" t="s">
        <v>7900</v>
      </c>
      <c r="F599" s="2" t="s">
        <v>13201</v>
      </c>
      <c r="G599" s="2" t="s">
        <v>13202</v>
      </c>
      <c r="H599">
        <v>91903368</v>
      </c>
      <c r="I599" t="s">
        <v>13303</v>
      </c>
      <c r="J599" s="251" t="s">
        <v>539</v>
      </c>
    </row>
    <row r="600" spans="2:11">
      <c r="B600" t="s">
        <v>13820</v>
      </c>
      <c r="C600" s="33" t="s">
        <v>481</v>
      </c>
      <c r="D600" s="31" t="s">
        <v>7703</v>
      </c>
      <c r="E600" s="2" t="s">
        <v>7903</v>
      </c>
      <c r="F600" s="2" t="s">
        <v>13201</v>
      </c>
      <c r="G600" s="2" t="s">
        <v>13202</v>
      </c>
      <c r="H600">
        <v>91903368</v>
      </c>
      <c r="I600" t="s">
        <v>13303</v>
      </c>
      <c r="J600" s="251" t="s">
        <v>539</v>
      </c>
    </row>
    <row r="601" spans="2:11">
      <c r="B601" t="s">
        <v>13821</v>
      </c>
      <c r="C601" s="33" t="s">
        <v>481</v>
      </c>
      <c r="D601" s="31" t="s">
        <v>7703</v>
      </c>
      <c r="E601" s="2" t="s">
        <v>8187</v>
      </c>
      <c r="F601" s="2" t="s">
        <v>13201</v>
      </c>
      <c r="G601" s="2" t="s">
        <v>13202</v>
      </c>
      <c r="H601">
        <v>91903368</v>
      </c>
      <c r="I601" t="s">
        <v>13303</v>
      </c>
      <c r="J601" s="251" t="s">
        <v>539</v>
      </c>
    </row>
    <row r="602" spans="2:11">
      <c r="B602" t="s">
        <v>13822</v>
      </c>
      <c r="C602" s="33" t="s">
        <v>481</v>
      </c>
      <c r="D602" s="31" t="s">
        <v>7703</v>
      </c>
      <c r="E602" s="2" t="s">
        <v>8191</v>
      </c>
      <c r="F602" s="2" t="s">
        <v>13201</v>
      </c>
      <c r="G602" s="2" t="s">
        <v>13202</v>
      </c>
      <c r="H602">
        <v>91903368</v>
      </c>
      <c r="I602" t="s">
        <v>13303</v>
      </c>
      <c r="J602" s="251" t="s">
        <v>539</v>
      </c>
    </row>
    <row r="603" spans="2:11">
      <c r="B603" t="s">
        <v>13823</v>
      </c>
      <c r="C603" s="33" t="s">
        <v>481</v>
      </c>
      <c r="D603" s="31" t="s">
        <v>7703</v>
      </c>
      <c r="E603" s="2" t="s">
        <v>8695</v>
      </c>
      <c r="F603" s="2" t="s">
        <v>13201</v>
      </c>
      <c r="G603" s="2" t="s">
        <v>13202</v>
      </c>
      <c r="H603">
        <v>91903368</v>
      </c>
      <c r="I603" t="s">
        <v>13303</v>
      </c>
      <c r="J603" s="251" t="s">
        <v>539</v>
      </c>
    </row>
    <row r="604" spans="2:11">
      <c r="B604" t="s">
        <v>13824</v>
      </c>
      <c r="C604" s="33" t="s">
        <v>481</v>
      </c>
      <c r="D604" s="31" t="s">
        <v>7703</v>
      </c>
      <c r="E604" s="2" t="s">
        <v>8699</v>
      </c>
      <c r="F604" s="2" t="s">
        <v>13201</v>
      </c>
      <c r="G604" s="2" t="s">
        <v>13202</v>
      </c>
      <c r="H604">
        <v>91903368</v>
      </c>
      <c r="I604" t="s">
        <v>13303</v>
      </c>
      <c r="J604" s="251" t="s">
        <v>539</v>
      </c>
    </row>
    <row r="605" spans="2:11">
      <c r="B605" t="s">
        <v>13825</v>
      </c>
      <c r="C605" s="33" t="s">
        <v>481</v>
      </c>
      <c r="D605" s="31" t="s">
        <v>7703</v>
      </c>
      <c r="E605" s="2" t="s">
        <v>8954</v>
      </c>
      <c r="F605" s="2" t="s">
        <v>13201</v>
      </c>
      <c r="G605" s="2" t="s">
        <v>13202</v>
      </c>
      <c r="H605">
        <v>91903368</v>
      </c>
      <c r="I605" t="s">
        <v>13303</v>
      </c>
      <c r="J605" s="251" t="s">
        <v>539</v>
      </c>
    </row>
    <row r="606" spans="2:11">
      <c r="B606" t="s">
        <v>13826</v>
      </c>
      <c r="C606" s="33" t="s">
        <v>481</v>
      </c>
      <c r="D606" s="31" t="s">
        <v>7703</v>
      </c>
      <c r="E606" s="2" t="s">
        <v>8958</v>
      </c>
      <c r="F606" s="2" t="s">
        <v>13201</v>
      </c>
      <c r="G606" s="2" t="s">
        <v>13202</v>
      </c>
      <c r="H606">
        <v>91903368</v>
      </c>
      <c r="I606" t="s">
        <v>13303</v>
      </c>
      <c r="J606" s="251" t="s">
        <v>539</v>
      </c>
    </row>
    <row r="607" spans="2:11">
      <c r="B607" t="s">
        <v>13827</v>
      </c>
      <c r="C607" s="33" t="s">
        <v>481</v>
      </c>
      <c r="D607" s="31" t="s">
        <v>7703</v>
      </c>
      <c r="E607" s="2" t="s">
        <v>8982</v>
      </c>
      <c r="F607" s="2" t="s">
        <v>13201</v>
      </c>
      <c r="G607" s="2" t="s">
        <v>13202</v>
      </c>
      <c r="H607">
        <v>91903368</v>
      </c>
      <c r="I607" t="s">
        <v>13303</v>
      </c>
      <c r="J607" s="251" t="s">
        <v>539</v>
      </c>
    </row>
    <row r="608" spans="2:11">
      <c r="B608" t="s">
        <v>13828</v>
      </c>
      <c r="C608" s="33" t="s">
        <v>481</v>
      </c>
      <c r="D608" s="31" t="s">
        <v>7703</v>
      </c>
      <c r="E608" s="2" t="s">
        <v>8986</v>
      </c>
      <c r="F608" s="2" t="s">
        <v>13201</v>
      </c>
      <c r="G608" s="2" t="s">
        <v>13202</v>
      </c>
      <c r="H608">
        <v>91903368</v>
      </c>
      <c r="I608" t="s">
        <v>13303</v>
      </c>
      <c r="J608" s="251" t="s">
        <v>539</v>
      </c>
    </row>
    <row r="609" spans="2:10">
      <c r="B609" t="s">
        <v>13829</v>
      </c>
      <c r="C609" s="33" t="s">
        <v>481</v>
      </c>
      <c r="D609" s="31" t="s">
        <v>7888</v>
      </c>
      <c r="E609" s="2" t="s">
        <v>13214</v>
      </c>
      <c r="F609" s="2" t="s">
        <v>13201</v>
      </c>
      <c r="G609" s="2" t="s">
        <v>13202</v>
      </c>
      <c r="H609" s="2" t="s">
        <v>544</v>
      </c>
      <c r="I609" t="s">
        <v>13215</v>
      </c>
      <c r="J609" s="251" t="s">
        <v>552</v>
      </c>
    </row>
    <row r="610" spans="2:10">
      <c r="B610" t="s">
        <v>13830</v>
      </c>
      <c r="C610" s="33" t="s">
        <v>481</v>
      </c>
      <c r="D610" s="31" t="s">
        <v>7703</v>
      </c>
      <c r="E610" s="2" t="s">
        <v>7725</v>
      </c>
      <c r="F610" s="2" t="s">
        <v>13475</v>
      </c>
      <c r="G610" s="2" t="s">
        <v>13476</v>
      </c>
      <c r="H610" t="s">
        <v>544</v>
      </c>
      <c r="I610" t="s">
        <v>13586</v>
      </c>
      <c r="J610" s="235" t="s">
        <v>13478</v>
      </c>
    </row>
    <row r="611" spans="2:10">
      <c r="B611" t="s">
        <v>13831</v>
      </c>
      <c r="C611" s="33" t="s">
        <v>481</v>
      </c>
      <c r="D611" s="31" t="s">
        <v>7703</v>
      </c>
      <c r="E611" s="2" t="s">
        <v>7729</v>
      </c>
      <c r="F611" s="2" t="s">
        <v>13475</v>
      </c>
      <c r="G611" s="2" t="s">
        <v>13476</v>
      </c>
      <c r="H611" t="s">
        <v>544</v>
      </c>
      <c r="I611" t="s">
        <v>13586</v>
      </c>
      <c r="J611" s="235" t="s">
        <v>13478</v>
      </c>
    </row>
    <row r="612" spans="2:10">
      <c r="B612" t="s">
        <v>13832</v>
      </c>
      <c r="C612" s="33" t="s">
        <v>481</v>
      </c>
      <c r="D612" s="31" t="s">
        <v>7703</v>
      </c>
      <c r="E612" s="2" t="s">
        <v>7900</v>
      </c>
      <c r="F612" s="2" t="s">
        <v>13475</v>
      </c>
      <c r="G612" s="2" t="s">
        <v>13476</v>
      </c>
      <c r="H612" t="s">
        <v>544</v>
      </c>
      <c r="I612" t="s">
        <v>13586</v>
      </c>
      <c r="J612" s="235" t="s">
        <v>13478</v>
      </c>
    </row>
    <row r="613" spans="2:10">
      <c r="B613" t="s">
        <v>13833</v>
      </c>
      <c r="C613" s="33" t="s">
        <v>481</v>
      </c>
      <c r="D613" s="31" t="s">
        <v>7703</v>
      </c>
      <c r="E613" s="2" t="s">
        <v>7903</v>
      </c>
      <c r="F613" s="2" t="s">
        <v>13475</v>
      </c>
      <c r="G613" s="2" t="s">
        <v>13476</v>
      </c>
      <c r="H613" t="s">
        <v>544</v>
      </c>
      <c r="I613" t="s">
        <v>13586</v>
      </c>
      <c r="J613" s="235" t="s">
        <v>13478</v>
      </c>
    </row>
    <row r="614" spans="2:10">
      <c r="B614" t="s">
        <v>13834</v>
      </c>
      <c r="C614" s="33" t="s">
        <v>481</v>
      </c>
      <c r="D614" s="31" t="s">
        <v>7703</v>
      </c>
      <c r="E614" s="2" t="s">
        <v>8187</v>
      </c>
      <c r="F614" s="2" t="s">
        <v>13475</v>
      </c>
      <c r="G614" s="2" t="s">
        <v>13476</v>
      </c>
      <c r="H614" t="s">
        <v>544</v>
      </c>
      <c r="I614" t="s">
        <v>13586</v>
      </c>
      <c r="J614" s="235" t="s">
        <v>13478</v>
      </c>
    </row>
    <row r="615" spans="2:10">
      <c r="B615" t="s">
        <v>13835</v>
      </c>
      <c r="C615" s="33" t="s">
        <v>481</v>
      </c>
      <c r="D615" s="31" t="s">
        <v>7703</v>
      </c>
      <c r="E615" s="2" t="s">
        <v>8191</v>
      </c>
      <c r="F615" s="2" t="s">
        <v>13475</v>
      </c>
      <c r="G615" s="2" t="s">
        <v>13476</v>
      </c>
      <c r="H615" t="s">
        <v>544</v>
      </c>
      <c r="I615" t="s">
        <v>13586</v>
      </c>
      <c r="J615" s="235" t="s">
        <v>13478</v>
      </c>
    </row>
    <row r="616" spans="2:10">
      <c r="B616" t="s">
        <v>13836</v>
      </c>
      <c r="C616" s="33" t="s">
        <v>481</v>
      </c>
      <c r="D616" s="31" t="s">
        <v>7703</v>
      </c>
      <c r="E616" s="2" t="s">
        <v>8695</v>
      </c>
      <c r="F616" s="2" t="s">
        <v>13475</v>
      </c>
      <c r="G616" s="2" t="s">
        <v>13476</v>
      </c>
      <c r="H616" t="s">
        <v>544</v>
      </c>
      <c r="I616" t="s">
        <v>13586</v>
      </c>
      <c r="J616" s="235" t="s">
        <v>13478</v>
      </c>
    </row>
    <row r="617" spans="2:10">
      <c r="B617" t="s">
        <v>13837</v>
      </c>
      <c r="C617" s="33" t="s">
        <v>481</v>
      </c>
      <c r="D617" s="31" t="s">
        <v>7703</v>
      </c>
      <c r="E617" s="2" t="s">
        <v>8699</v>
      </c>
      <c r="F617" s="2" t="s">
        <v>13475</v>
      </c>
      <c r="G617" s="2" t="s">
        <v>13476</v>
      </c>
      <c r="H617" t="s">
        <v>544</v>
      </c>
      <c r="I617" t="s">
        <v>13586</v>
      </c>
      <c r="J617" s="235" t="s">
        <v>13478</v>
      </c>
    </row>
    <row r="618" spans="2:10">
      <c r="B618" t="s">
        <v>13838</v>
      </c>
      <c r="C618" s="33" t="s">
        <v>481</v>
      </c>
      <c r="D618" s="31" t="s">
        <v>7703</v>
      </c>
      <c r="E618" s="2" t="s">
        <v>8954</v>
      </c>
      <c r="F618" s="2" t="s">
        <v>13475</v>
      </c>
      <c r="G618" s="2" t="s">
        <v>13476</v>
      </c>
      <c r="H618" t="s">
        <v>544</v>
      </c>
      <c r="I618" t="s">
        <v>13586</v>
      </c>
      <c r="J618" s="235" t="s">
        <v>13478</v>
      </c>
    </row>
    <row r="619" spans="2:10">
      <c r="B619" t="s">
        <v>13839</v>
      </c>
      <c r="C619" s="33" t="s">
        <v>481</v>
      </c>
      <c r="D619" s="31" t="s">
        <v>7703</v>
      </c>
      <c r="E619" s="2" t="s">
        <v>8958</v>
      </c>
      <c r="F619" s="2" t="s">
        <v>13475</v>
      </c>
      <c r="G619" s="2" t="s">
        <v>13476</v>
      </c>
      <c r="H619" t="s">
        <v>544</v>
      </c>
      <c r="I619" t="s">
        <v>13586</v>
      </c>
      <c r="J619" s="235" t="s">
        <v>13478</v>
      </c>
    </row>
    <row r="620" spans="2:10">
      <c r="B620" t="s">
        <v>13840</v>
      </c>
      <c r="C620" s="33" t="s">
        <v>481</v>
      </c>
      <c r="D620" s="31" t="s">
        <v>7703</v>
      </c>
      <c r="E620" s="2" t="s">
        <v>8982</v>
      </c>
      <c r="F620" s="2" t="s">
        <v>13475</v>
      </c>
      <c r="G620" s="2" t="s">
        <v>13476</v>
      </c>
      <c r="H620" t="s">
        <v>544</v>
      </c>
      <c r="I620" t="s">
        <v>13586</v>
      </c>
      <c r="J620" s="235" t="s">
        <v>13478</v>
      </c>
    </row>
    <row r="621" spans="2:10">
      <c r="B621" t="s">
        <v>13841</v>
      </c>
      <c r="C621" s="33" t="s">
        <v>481</v>
      </c>
      <c r="D621" s="31" t="s">
        <v>7703</v>
      </c>
      <c r="E621" s="2" t="s">
        <v>8986</v>
      </c>
      <c r="F621" s="2" t="s">
        <v>13475</v>
      </c>
      <c r="G621" s="2" t="s">
        <v>13476</v>
      </c>
      <c r="H621" t="s">
        <v>544</v>
      </c>
      <c r="I621" t="s">
        <v>13586</v>
      </c>
      <c r="J621" s="235" t="s">
        <v>13478</v>
      </c>
    </row>
    <row r="622" spans="2:10">
      <c r="B622" t="s">
        <v>13842</v>
      </c>
      <c r="C622" s="33" t="s">
        <v>481</v>
      </c>
      <c r="D622" s="31" t="s">
        <v>11377</v>
      </c>
      <c r="E622" s="2" t="s">
        <v>13214</v>
      </c>
      <c r="F622" s="2" t="s">
        <v>13475</v>
      </c>
      <c r="G622" s="2" t="s">
        <v>13476</v>
      </c>
      <c r="H622" t="s">
        <v>544</v>
      </c>
      <c r="I622" t="s">
        <v>13522</v>
      </c>
      <c r="J622" s="251" t="s">
        <v>13489</v>
      </c>
    </row>
    <row r="623" spans="2:10">
      <c r="B623" t="s">
        <v>13843</v>
      </c>
      <c r="C623" s="33" t="s">
        <v>481</v>
      </c>
      <c r="D623" s="31" t="s">
        <v>7888</v>
      </c>
      <c r="E623" s="2" t="s">
        <v>13214</v>
      </c>
      <c r="F623" s="2" t="s">
        <v>13475</v>
      </c>
      <c r="G623" s="2" t="s">
        <v>13476</v>
      </c>
      <c r="H623" t="s">
        <v>544</v>
      </c>
      <c r="I623" t="s">
        <v>13491</v>
      </c>
      <c r="J623" s="251" t="s">
        <v>552</v>
      </c>
    </row>
    <row r="624" spans="2:10">
      <c r="B624" t="s">
        <v>13844</v>
      </c>
      <c r="C624" s="33" t="s">
        <v>485</v>
      </c>
      <c r="D624" s="31" t="s">
        <v>7703</v>
      </c>
      <c r="E624" s="2" t="s">
        <v>7900</v>
      </c>
      <c r="F624" s="2" t="s">
        <v>13201</v>
      </c>
      <c r="G624" s="2" t="s">
        <v>13202</v>
      </c>
      <c r="H624">
        <v>91903368</v>
      </c>
      <c r="I624" t="s">
        <v>13303</v>
      </c>
      <c r="J624" s="251" t="s">
        <v>539</v>
      </c>
    </row>
    <row r="625" spans="2:10">
      <c r="B625" t="s">
        <v>13845</v>
      </c>
      <c r="C625" s="33" t="s">
        <v>485</v>
      </c>
      <c r="D625" s="31" t="s">
        <v>7703</v>
      </c>
      <c r="E625" s="2" t="s">
        <v>7903</v>
      </c>
      <c r="F625" s="2" t="s">
        <v>13201</v>
      </c>
      <c r="G625" s="2" t="s">
        <v>13202</v>
      </c>
      <c r="H625">
        <v>91903368</v>
      </c>
      <c r="I625" t="s">
        <v>13303</v>
      </c>
      <c r="J625" s="251" t="s">
        <v>539</v>
      </c>
    </row>
    <row r="626" spans="2:10">
      <c r="B626" t="s">
        <v>13846</v>
      </c>
      <c r="C626" s="33" t="s">
        <v>485</v>
      </c>
      <c r="D626" s="31" t="s">
        <v>7703</v>
      </c>
      <c r="E626" s="2" t="s">
        <v>8187</v>
      </c>
      <c r="F626" s="2" t="s">
        <v>13201</v>
      </c>
      <c r="G626" s="2" t="s">
        <v>13202</v>
      </c>
      <c r="H626">
        <v>91903368</v>
      </c>
      <c r="I626" t="s">
        <v>13303</v>
      </c>
      <c r="J626" s="251" t="s">
        <v>539</v>
      </c>
    </row>
    <row r="627" spans="2:10">
      <c r="B627" t="s">
        <v>13847</v>
      </c>
      <c r="C627" s="33" t="s">
        <v>485</v>
      </c>
      <c r="D627" s="31" t="s">
        <v>7703</v>
      </c>
      <c r="E627" s="2" t="s">
        <v>8191</v>
      </c>
      <c r="F627" s="2" t="s">
        <v>13201</v>
      </c>
      <c r="G627" s="2" t="s">
        <v>13202</v>
      </c>
      <c r="H627">
        <v>91903368</v>
      </c>
      <c r="I627" t="s">
        <v>13303</v>
      </c>
      <c r="J627" s="251" t="s">
        <v>539</v>
      </c>
    </row>
    <row r="628" spans="2:10">
      <c r="B628" t="s">
        <v>13848</v>
      </c>
      <c r="C628" s="33" t="s">
        <v>485</v>
      </c>
      <c r="D628" s="31" t="s">
        <v>7703</v>
      </c>
      <c r="E628" s="2" t="s">
        <v>8695</v>
      </c>
      <c r="F628" s="2" t="s">
        <v>13201</v>
      </c>
      <c r="G628" s="2" t="s">
        <v>13202</v>
      </c>
      <c r="H628">
        <v>91903368</v>
      </c>
      <c r="I628" t="s">
        <v>13303</v>
      </c>
      <c r="J628" s="251" t="s">
        <v>539</v>
      </c>
    </row>
    <row r="629" spans="2:10">
      <c r="B629" t="s">
        <v>13849</v>
      </c>
      <c r="C629" s="33" t="s">
        <v>485</v>
      </c>
      <c r="D629" s="31" t="s">
        <v>7703</v>
      </c>
      <c r="E629" s="2" t="s">
        <v>8699</v>
      </c>
      <c r="F629" s="2" t="s">
        <v>13201</v>
      </c>
      <c r="G629" s="2" t="s">
        <v>13202</v>
      </c>
      <c r="H629">
        <v>91903368</v>
      </c>
      <c r="I629" t="s">
        <v>13303</v>
      </c>
      <c r="J629" s="251" t="s">
        <v>539</v>
      </c>
    </row>
    <row r="630" spans="2:10">
      <c r="B630" t="s">
        <v>13850</v>
      </c>
      <c r="C630" s="33" t="s">
        <v>485</v>
      </c>
      <c r="D630" s="31" t="s">
        <v>7703</v>
      </c>
      <c r="E630" s="2" t="s">
        <v>8954</v>
      </c>
      <c r="F630" s="2" t="s">
        <v>13201</v>
      </c>
      <c r="G630" s="2" t="s">
        <v>13202</v>
      </c>
      <c r="H630">
        <v>91903368</v>
      </c>
      <c r="I630" t="s">
        <v>13303</v>
      </c>
      <c r="J630" s="251" t="s">
        <v>539</v>
      </c>
    </row>
    <row r="631" spans="2:10">
      <c r="B631" t="s">
        <v>13851</v>
      </c>
      <c r="C631" s="33" t="s">
        <v>485</v>
      </c>
      <c r="D631" s="31" t="s">
        <v>7703</v>
      </c>
      <c r="E631" s="2" t="s">
        <v>8958</v>
      </c>
      <c r="F631" s="2" t="s">
        <v>13201</v>
      </c>
      <c r="G631" s="2" t="s">
        <v>13202</v>
      </c>
      <c r="H631">
        <v>91903368</v>
      </c>
      <c r="I631" t="s">
        <v>13303</v>
      </c>
      <c r="J631" s="251" t="s">
        <v>539</v>
      </c>
    </row>
    <row r="632" spans="2:10">
      <c r="B632" t="s">
        <v>13852</v>
      </c>
      <c r="C632" s="33" t="s">
        <v>485</v>
      </c>
      <c r="D632" s="31" t="s">
        <v>7703</v>
      </c>
      <c r="E632" s="2" t="s">
        <v>8982</v>
      </c>
      <c r="F632" s="2" t="s">
        <v>13201</v>
      </c>
      <c r="G632" s="2" t="s">
        <v>13202</v>
      </c>
      <c r="H632">
        <v>91903368</v>
      </c>
      <c r="I632" t="s">
        <v>13303</v>
      </c>
      <c r="J632" s="251" t="s">
        <v>539</v>
      </c>
    </row>
    <row r="633" spans="2:10">
      <c r="B633" t="s">
        <v>13853</v>
      </c>
      <c r="C633" s="33" t="s">
        <v>485</v>
      </c>
      <c r="D633" s="31" t="s">
        <v>7703</v>
      </c>
      <c r="E633" s="2" t="s">
        <v>8986</v>
      </c>
      <c r="F633" s="2" t="s">
        <v>13201</v>
      </c>
      <c r="G633" s="2" t="s">
        <v>13202</v>
      </c>
      <c r="H633">
        <v>91903368</v>
      </c>
      <c r="I633" t="s">
        <v>13303</v>
      </c>
      <c r="J633" s="251" t="s">
        <v>539</v>
      </c>
    </row>
    <row r="634" spans="2:10">
      <c r="B634" t="s">
        <v>13854</v>
      </c>
      <c r="C634" s="33" t="s">
        <v>485</v>
      </c>
      <c r="D634" s="31" t="s">
        <v>7888</v>
      </c>
      <c r="E634" s="2" t="s">
        <v>13214</v>
      </c>
      <c r="F634" s="2" t="s">
        <v>13201</v>
      </c>
      <c r="G634" s="2" t="s">
        <v>13202</v>
      </c>
      <c r="H634" s="2" t="s">
        <v>544</v>
      </c>
      <c r="I634" t="s">
        <v>13215</v>
      </c>
      <c r="J634" s="251" t="s">
        <v>552</v>
      </c>
    </row>
    <row r="635" spans="2:10">
      <c r="B635" t="s">
        <v>13855</v>
      </c>
      <c r="C635" s="33" t="s">
        <v>485</v>
      </c>
      <c r="D635" s="31" t="s">
        <v>7703</v>
      </c>
      <c r="E635" s="2" t="s">
        <v>7900</v>
      </c>
      <c r="F635" s="2" t="s">
        <v>13475</v>
      </c>
      <c r="G635" s="2" t="s">
        <v>13476</v>
      </c>
      <c r="H635" t="s">
        <v>544</v>
      </c>
      <c r="I635" t="s">
        <v>13586</v>
      </c>
      <c r="J635" s="235" t="s">
        <v>13478</v>
      </c>
    </row>
    <row r="636" spans="2:10">
      <c r="B636" t="s">
        <v>13856</v>
      </c>
      <c r="C636" s="33" t="s">
        <v>485</v>
      </c>
      <c r="D636" s="31" t="s">
        <v>7703</v>
      </c>
      <c r="E636" s="2" t="s">
        <v>7903</v>
      </c>
      <c r="F636" s="2" t="s">
        <v>13475</v>
      </c>
      <c r="G636" s="2" t="s">
        <v>13476</v>
      </c>
      <c r="H636" t="s">
        <v>544</v>
      </c>
      <c r="I636" t="s">
        <v>13586</v>
      </c>
      <c r="J636" s="235" t="s">
        <v>13478</v>
      </c>
    </row>
    <row r="637" spans="2:10">
      <c r="B637" t="s">
        <v>13857</v>
      </c>
      <c r="C637" s="33" t="s">
        <v>485</v>
      </c>
      <c r="D637" s="31" t="s">
        <v>7703</v>
      </c>
      <c r="E637" s="2" t="s">
        <v>8187</v>
      </c>
      <c r="F637" s="2" t="s">
        <v>13475</v>
      </c>
      <c r="G637" s="2" t="s">
        <v>13476</v>
      </c>
      <c r="H637" t="s">
        <v>544</v>
      </c>
      <c r="I637" t="s">
        <v>13586</v>
      </c>
      <c r="J637" s="235" t="s">
        <v>13478</v>
      </c>
    </row>
    <row r="638" spans="2:10">
      <c r="B638" t="s">
        <v>13858</v>
      </c>
      <c r="C638" s="33" t="s">
        <v>485</v>
      </c>
      <c r="D638" s="31" t="s">
        <v>7703</v>
      </c>
      <c r="E638" s="2" t="s">
        <v>8191</v>
      </c>
      <c r="F638" s="2" t="s">
        <v>13475</v>
      </c>
      <c r="G638" s="2" t="s">
        <v>13476</v>
      </c>
      <c r="H638" t="s">
        <v>544</v>
      </c>
      <c r="I638" t="s">
        <v>13586</v>
      </c>
      <c r="J638" s="235" t="s">
        <v>13478</v>
      </c>
    </row>
    <row r="639" spans="2:10">
      <c r="B639" t="s">
        <v>13859</v>
      </c>
      <c r="C639" s="33" t="s">
        <v>485</v>
      </c>
      <c r="D639" s="31" t="s">
        <v>7703</v>
      </c>
      <c r="E639" s="2" t="s">
        <v>8695</v>
      </c>
      <c r="F639" s="2" t="s">
        <v>13475</v>
      </c>
      <c r="G639" s="2" t="s">
        <v>13476</v>
      </c>
      <c r="H639" t="s">
        <v>544</v>
      </c>
      <c r="I639" t="s">
        <v>13586</v>
      </c>
      <c r="J639" s="235" t="s">
        <v>13478</v>
      </c>
    </row>
    <row r="640" spans="2:10">
      <c r="B640" t="s">
        <v>13860</v>
      </c>
      <c r="C640" s="33" t="s">
        <v>485</v>
      </c>
      <c r="D640" s="31" t="s">
        <v>7703</v>
      </c>
      <c r="E640" s="2" t="s">
        <v>8699</v>
      </c>
      <c r="F640" s="2" t="s">
        <v>13475</v>
      </c>
      <c r="G640" s="2" t="s">
        <v>13476</v>
      </c>
      <c r="H640" t="s">
        <v>544</v>
      </c>
      <c r="I640" t="s">
        <v>13586</v>
      </c>
      <c r="J640" s="235" t="s">
        <v>13478</v>
      </c>
    </row>
    <row r="641" spans="1:10">
      <c r="B641" t="s">
        <v>13861</v>
      </c>
      <c r="C641" s="33" t="s">
        <v>485</v>
      </c>
      <c r="D641" s="31" t="s">
        <v>7703</v>
      </c>
      <c r="E641" s="2" t="s">
        <v>8954</v>
      </c>
      <c r="F641" s="2" t="s">
        <v>13475</v>
      </c>
      <c r="G641" s="2" t="s">
        <v>13476</v>
      </c>
      <c r="H641" t="s">
        <v>544</v>
      </c>
      <c r="I641" t="s">
        <v>13586</v>
      </c>
      <c r="J641" s="235" t="s">
        <v>13478</v>
      </c>
    </row>
    <row r="642" spans="1:10">
      <c r="B642" t="s">
        <v>13862</v>
      </c>
      <c r="C642" s="33" t="s">
        <v>485</v>
      </c>
      <c r="D642" s="31" t="s">
        <v>7703</v>
      </c>
      <c r="E642" s="2" t="s">
        <v>8958</v>
      </c>
      <c r="F642" s="2" t="s">
        <v>13475</v>
      </c>
      <c r="G642" s="2" t="s">
        <v>13476</v>
      </c>
      <c r="H642" t="s">
        <v>544</v>
      </c>
      <c r="I642" t="s">
        <v>13586</v>
      </c>
      <c r="J642" s="235" t="s">
        <v>13478</v>
      </c>
    </row>
    <row r="643" spans="1:10">
      <c r="B643" t="s">
        <v>13863</v>
      </c>
      <c r="C643" s="33" t="s">
        <v>485</v>
      </c>
      <c r="D643" s="31" t="s">
        <v>7703</v>
      </c>
      <c r="E643" s="2" t="s">
        <v>8982</v>
      </c>
      <c r="F643" s="2" t="s">
        <v>13475</v>
      </c>
      <c r="G643" s="2" t="s">
        <v>13476</v>
      </c>
      <c r="H643" t="s">
        <v>544</v>
      </c>
      <c r="I643" t="s">
        <v>13586</v>
      </c>
      <c r="J643" s="235" t="s">
        <v>13478</v>
      </c>
    </row>
    <row r="644" spans="1:10">
      <c r="B644" t="s">
        <v>13864</v>
      </c>
      <c r="C644" s="33" t="s">
        <v>485</v>
      </c>
      <c r="D644" s="31" t="s">
        <v>7703</v>
      </c>
      <c r="E644" s="2" t="s">
        <v>8986</v>
      </c>
      <c r="F644" s="2" t="s">
        <v>13475</v>
      </c>
      <c r="G644" s="2" t="s">
        <v>13476</v>
      </c>
      <c r="H644" t="s">
        <v>544</v>
      </c>
      <c r="I644" t="s">
        <v>13586</v>
      </c>
      <c r="J644" s="235" t="s">
        <v>13478</v>
      </c>
    </row>
    <row r="645" spans="1:10">
      <c r="B645" t="s">
        <v>13865</v>
      </c>
      <c r="C645" s="33" t="s">
        <v>485</v>
      </c>
      <c r="D645" s="31" t="s">
        <v>11377</v>
      </c>
      <c r="E645" s="2" t="s">
        <v>13214</v>
      </c>
      <c r="F645" s="2" t="s">
        <v>13475</v>
      </c>
      <c r="G645" s="2" t="s">
        <v>13476</v>
      </c>
      <c r="H645" t="s">
        <v>544</v>
      </c>
      <c r="I645" t="s">
        <v>13586</v>
      </c>
      <c r="J645" s="251" t="s">
        <v>13489</v>
      </c>
    </row>
    <row r="646" spans="1:10">
      <c r="B646" t="s">
        <v>13866</v>
      </c>
      <c r="C646" s="33" t="s">
        <v>485</v>
      </c>
      <c r="D646" s="31" t="s">
        <v>7888</v>
      </c>
      <c r="E646" s="2" t="s">
        <v>13214</v>
      </c>
      <c r="F646" s="2" t="s">
        <v>13475</v>
      </c>
      <c r="G646" s="2" t="s">
        <v>13476</v>
      </c>
      <c r="H646" t="s">
        <v>544</v>
      </c>
      <c r="I646" t="s">
        <v>13491</v>
      </c>
      <c r="J646" s="251" t="s">
        <v>552</v>
      </c>
    </row>
    <row r="647" spans="1:10">
      <c r="A647" s="44" t="s">
        <v>316</v>
      </c>
    </row>
  </sheetData>
  <autoFilter ref="C6:K658" xr:uid="{00000000-0009-0000-0000-00000F000000}"/>
  <phoneticPr fontId="11" type="noConversion"/>
  <dataValidations count="1">
    <dataValidation type="list" allowBlank="1" showInputMessage="1" showErrorMessage="1" errorTitle="Invalid Attribute Type" error="Please select an attribute type from the dropdown list" sqref="B4:J4" xr:uid="{00000000-0002-0000-0F00-000000000000}">
      <formula1>"text, double, short, calculation, compatibility rule, string expression, boolean, description, pointer, pointer-merge"</formula1>
    </dataValidation>
  </dataValidations>
  <printOptions gridLines="1"/>
  <pageMargins left="0.75" right="0.75" top="1" bottom="1" header="0.5" footer="0.5"/>
  <pageSetup orientation="landscape"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autoPageBreaks="0"/>
  </sheetPr>
  <dimension ref="A1:L324"/>
  <sheetViews>
    <sheetView workbookViewId="0">
      <pane ySplit="6" topLeftCell="A7" activePane="bottomLeft" state="frozen"/>
      <selection activeCell="B42" sqref="B42"/>
      <selection pane="bottomLeft" activeCell="E11" sqref="E11"/>
    </sheetView>
  </sheetViews>
  <sheetFormatPr defaultRowHeight="12.75" outlineLevelRow="1"/>
  <cols>
    <col min="1" max="1" width="29" style="43" bestFit="1" customWidth="1"/>
    <col min="2" max="2" width="29.28515625" customWidth="1"/>
    <col min="3" max="3" width="78" customWidth="1"/>
    <col min="4" max="4" width="10.7109375" bestFit="1" customWidth="1"/>
    <col min="5" max="5" width="20" bestFit="1" customWidth="1"/>
    <col min="6" max="6" width="20" customWidth="1"/>
    <col min="7" max="7" width="9" bestFit="1" customWidth="1"/>
    <col min="8" max="8" width="18.140625" bestFit="1" customWidth="1"/>
    <col min="10" max="10" width="12" bestFit="1" customWidth="1"/>
  </cols>
  <sheetData>
    <row r="1" spans="1:12" s="48" customFormat="1" ht="13.5" thickBot="1">
      <c r="A1" s="45" t="s">
        <v>305</v>
      </c>
      <c r="B1" s="216" t="s">
        <v>13867</v>
      </c>
      <c r="C1" s="46"/>
      <c r="D1" s="46"/>
      <c r="E1" s="47"/>
      <c r="F1" s="47"/>
      <c r="G1" s="47"/>
      <c r="H1" s="47"/>
      <c r="I1" s="47"/>
      <c r="J1" s="47"/>
      <c r="L1" s="48" t="s">
        <v>518</v>
      </c>
    </row>
    <row r="2" spans="1:12" ht="13.5" outlineLevel="1" thickTop="1">
      <c r="A2" s="42" t="s">
        <v>13868</v>
      </c>
      <c r="B2" s="66" t="s">
        <v>307</v>
      </c>
      <c r="C2" s="66" t="s">
        <v>520</v>
      </c>
      <c r="D2" s="66" t="s">
        <v>2003</v>
      </c>
      <c r="E2" s="66"/>
      <c r="F2" s="41" t="s">
        <v>13869</v>
      </c>
      <c r="G2" s="66" t="s">
        <v>521</v>
      </c>
      <c r="H2" s="41"/>
      <c r="I2" s="66" t="s">
        <v>308</v>
      </c>
      <c r="J2" s="66" t="s">
        <v>310</v>
      </c>
    </row>
    <row r="3" spans="1:12" outlineLevel="1">
      <c r="A3" s="42" t="s">
        <v>13870</v>
      </c>
      <c r="B3" s="41" t="s">
        <v>312</v>
      </c>
      <c r="C3" s="66"/>
      <c r="D3" s="66"/>
      <c r="E3" s="41" t="s">
        <v>307</v>
      </c>
      <c r="F3" s="41"/>
      <c r="G3" s="66"/>
      <c r="H3" s="41"/>
      <c r="I3" s="66"/>
      <c r="J3" s="66"/>
    </row>
    <row r="4" spans="1:12" s="52" customFormat="1" outlineLevel="1">
      <c r="A4" s="49" t="s">
        <v>313</v>
      </c>
      <c r="B4" s="72" t="s">
        <v>1608</v>
      </c>
      <c r="C4" s="72" t="s">
        <v>522</v>
      </c>
      <c r="D4" s="72" t="s">
        <v>522</v>
      </c>
      <c r="E4" s="50" t="s">
        <v>1608</v>
      </c>
      <c r="F4" s="72" t="s">
        <v>522</v>
      </c>
      <c r="G4" s="72" t="s">
        <v>522</v>
      </c>
      <c r="H4" s="50"/>
      <c r="I4" s="72" t="s">
        <v>1608</v>
      </c>
      <c r="J4" s="72" t="s">
        <v>1608</v>
      </c>
      <c r="K4" s="51" t="s">
        <v>316</v>
      </c>
    </row>
    <row r="5" spans="1:12" s="48" customFormat="1" ht="13.5" outlineLevel="1" thickBot="1">
      <c r="A5" s="53" t="s">
        <v>317</v>
      </c>
      <c r="B5" s="54"/>
      <c r="C5" s="54"/>
      <c r="D5" s="54"/>
      <c r="E5" s="54"/>
      <c r="F5" s="54"/>
      <c r="G5" s="54"/>
      <c r="H5" s="54"/>
      <c r="I5" s="54"/>
      <c r="J5" s="54"/>
    </row>
    <row r="6" spans="1:12" ht="13.5" thickTop="1">
      <c r="B6" s="252" t="s">
        <v>307</v>
      </c>
      <c r="C6" s="91" t="s">
        <v>520</v>
      </c>
      <c r="D6" s="91" t="s">
        <v>1609</v>
      </c>
      <c r="E6" s="5" t="s">
        <v>3862</v>
      </c>
      <c r="F6" s="5" t="s">
        <v>13869</v>
      </c>
      <c r="G6" s="9" t="s">
        <v>521</v>
      </c>
      <c r="H6" s="5" t="s">
        <v>13871</v>
      </c>
      <c r="I6" s="9" t="s">
        <v>321</v>
      </c>
      <c r="J6" s="5" t="s">
        <v>322</v>
      </c>
    </row>
    <row r="7" spans="1:12">
      <c r="A7" s="44" t="s">
        <v>324</v>
      </c>
      <c r="B7" s="2" t="s">
        <v>13872</v>
      </c>
      <c r="C7" s="2" t="s">
        <v>13873</v>
      </c>
      <c r="D7" s="8" t="s">
        <v>332</v>
      </c>
      <c r="E7" s="12" t="s">
        <v>13874</v>
      </c>
      <c r="F7" s="12" t="s">
        <v>13874</v>
      </c>
      <c r="G7" s="2">
        <v>96759555</v>
      </c>
      <c r="H7" s="2" t="s">
        <v>13875</v>
      </c>
      <c r="I7" s="2" t="s">
        <v>13876</v>
      </c>
      <c r="J7" s="155" t="s">
        <v>13877</v>
      </c>
      <c r="K7" s="2"/>
    </row>
    <row r="8" spans="1:12">
      <c r="B8" s="2" t="s">
        <v>13878</v>
      </c>
      <c r="C8" s="2" t="s">
        <v>13873</v>
      </c>
      <c r="D8" s="8" t="s">
        <v>332</v>
      </c>
      <c r="E8" s="12" t="s">
        <v>13879</v>
      </c>
      <c r="F8" s="12" t="s">
        <v>13879</v>
      </c>
      <c r="G8" s="2" t="s">
        <v>544</v>
      </c>
      <c r="H8" s="2"/>
      <c r="I8" s="2" t="s">
        <v>13880</v>
      </c>
      <c r="J8" s="3" t="s">
        <v>552</v>
      </c>
      <c r="K8" s="2"/>
    </row>
    <row r="9" spans="1:12">
      <c r="B9" s="2" t="s">
        <v>13881</v>
      </c>
      <c r="C9" s="2" t="s">
        <v>13882</v>
      </c>
      <c r="D9" s="8" t="s">
        <v>359</v>
      </c>
      <c r="E9" s="12" t="s">
        <v>13874</v>
      </c>
      <c r="F9" s="12" t="s">
        <v>13874</v>
      </c>
      <c r="G9" s="2">
        <v>96759556</v>
      </c>
      <c r="H9" s="2" t="s">
        <v>13883</v>
      </c>
      <c r="I9" s="2" t="s">
        <v>13876</v>
      </c>
      <c r="J9" s="155" t="s">
        <v>13877</v>
      </c>
      <c r="K9" s="2"/>
    </row>
    <row r="10" spans="1:12">
      <c r="B10" s="2" t="s">
        <v>13884</v>
      </c>
      <c r="C10" s="2" t="s">
        <v>13882</v>
      </c>
      <c r="D10" s="8" t="s">
        <v>359</v>
      </c>
      <c r="E10" s="12" t="s">
        <v>13879</v>
      </c>
      <c r="F10" s="12" t="s">
        <v>13879</v>
      </c>
      <c r="G10" s="2" t="s">
        <v>544</v>
      </c>
      <c r="H10" s="2"/>
      <c r="I10" s="2" t="s">
        <v>13880</v>
      </c>
      <c r="J10" s="3" t="s">
        <v>552</v>
      </c>
      <c r="K10" s="2"/>
    </row>
    <row r="11" spans="1:12">
      <c r="B11" s="2" t="s">
        <v>13885</v>
      </c>
      <c r="C11" s="2" t="s">
        <v>13886</v>
      </c>
      <c r="D11" s="8" t="s">
        <v>401</v>
      </c>
      <c r="E11" s="12" t="s">
        <v>13874</v>
      </c>
      <c r="F11" s="12" t="s">
        <v>13874</v>
      </c>
      <c r="G11" s="2">
        <v>96759557</v>
      </c>
      <c r="H11" s="2" t="s">
        <v>13887</v>
      </c>
      <c r="I11" s="2" t="s">
        <v>13876</v>
      </c>
      <c r="J11" s="155" t="s">
        <v>13877</v>
      </c>
      <c r="K11" s="2"/>
    </row>
    <row r="12" spans="1:12">
      <c r="B12" s="2" t="s">
        <v>13888</v>
      </c>
      <c r="C12" s="2" t="s">
        <v>13886</v>
      </c>
      <c r="D12" s="8" t="s">
        <v>401</v>
      </c>
      <c r="E12" s="12" t="s">
        <v>13879</v>
      </c>
      <c r="F12" s="12" t="s">
        <v>13879</v>
      </c>
      <c r="G12" s="2" t="s">
        <v>544</v>
      </c>
      <c r="H12" s="2"/>
      <c r="I12" s="2" t="s">
        <v>13880</v>
      </c>
      <c r="J12" s="3" t="s">
        <v>552</v>
      </c>
      <c r="K12" s="2"/>
    </row>
    <row r="13" spans="1:12">
      <c r="B13" s="2" t="s">
        <v>13889</v>
      </c>
      <c r="C13" s="2" t="s">
        <v>13890</v>
      </c>
      <c r="D13" s="8" t="s">
        <v>410</v>
      </c>
      <c r="E13" s="12" t="s">
        <v>13874</v>
      </c>
      <c r="F13" s="12" t="s">
        <v>13874</v>
      </c>
      <c r="G13" s="2">
        <v>96759558</v>
      </c>
      <c r="H13" s="2" t="s">
        <v>13891</v>
      </c>
      <c r="I13" s="2" t="s">
        <v>13876</v>
      </c>
      <c r="J13" s="155" t="s">
        <v>13877</v>
      </c>
      <c r="K13" s="2"/>
    </row>
    <row r="14" spans="1:12">
      <c r="B14" s="2" t="s">
        <v>13892</v>
      </c>
      <c r="C14" s="2" t="s">
        <v>13890</v>
      </c>
      <c r="D14" s="8" t="s">
        <v>410</v>
      </c>
      <c r="E14" s="12" t="s">
        <v>13879</v>
      </c>
      <c r="F14" s="12" t="s">
        <v>13879</v>
      </c>
      <c r="G14" s="2" t="s">
        <v>544</v>
      </c>
      <c r="H14" s="2"/>
      <c r="I14" s="2" t="s">
        <v>13880</v>
      </c>
      <c r="J14" s="3" t="s">
        <v>552</v>
      </c>
      <c r="K14" s="2"/>
    </row>
    <row r="15" spans="1:12">
      <c r="B15" s="2" t="s">
        <v>13893</v>
      </c>
      <c r="C15" s="2" t="s">
        <v>11512</v>
      </c>
      <c r="D15" s="8" t="s">
        <v>443</v>
      </c>
      <c r="E15" s="1" t="s">
        <v>13874</v>
      </c>
      <c r="F15" s="1" t="s">
        <v>13874</v>
      </c>
      <c r="G15" s="2">
        <v>96759559</v>
      </c>
      <c r="H15" s="2" t="s">
        <v>13894</v>
      </c>
      <c r="I15" s="2" t="s">
        <v>13876</v>
      </c>
      <c r="J15" s="155" t="s">
        <v>13877</v>
      </c>
      <c r="K15" s="2"/>
    </row>
    <row r="16" spans="1:12">
      <c r="B16" s="2" t="s">
        <v>13895</v>
      </c>
      <c r="C16" s="2" t="s">
        <v>11512</v>
      </c>
      <c r="D16" s="8" t="s">
        <v>443</v>
      </c>
      <c r="E16" s="1" t="s">
        <v>13879</v>
      </c>
      <c r="F16" s="1" t="s">
        <v>13879</v>
      </c>
      <c r="G16" s="2" t="s">
        <v>544</v>
      </c>
      <c r="H16" s="2"/>
      <c r="I16" s="2" t="s">
        <v>13880</v>
      </c>
      <c r="J16" s="3" t="s">
        <v>552</v>
      </c>
      <c r="K16" s="2"/>
    </row>
    <row r="17" spans="1:11">
      <c r="B17" s="2" t="s">
        <v>13896</v>
      </c>
      <c r="C17" s="2" t="s">
        <v>13897</v>
      </c>
      <c r="D17" s="8" t="s">
        <v>432</v>
      </c>
      <c r="E17" s="12" t="s">
        <v>13874</v>
      </c>
      <c r="F17" s="12" t="s">
        <v>13874</v>
      </c>
      <c r="G17" s="2">
        <v>96759560</v>
      </c>
      <c r="H17" s="2" t="s">
        <v>13898</v>
      </c>
      <c r="I17" s="2" t="s">
        <v>13876</v>
      </c>
      <c r="J17" s="155" t="s">
        <v>13877</v>
      </c>
      <c r="K17" s="2"/>
    </row>
    <row r="18" spans="1:11">
      <c r="B18" s="2" t="s">
        <v>13899</v>
      </c>
      <c r="C18" s="2" t="s">
        <v>13897</v>
      </c>
      <c r="D18" s="8" t="s">
        <v>432</v>
      </c>
      <c r="E18" s="12" t="s">
        <v>13879</v>
      </c>
      <c r="F18" s="12" t="s">
        <v>13879</v>
      </c>
      <c r="G18" s="2" t="s">
        <v>544</v>
      </c>
      <c r="H18" s="2"/>
      <c r="I18" s="2" t="s">
        <v>13880</v>
      </c>
      <c r="J18" s="3" t="s">
        <v>552</v>
      </c>
      <c r="K18" s="2"/>
    </row>
    <row r="19" spans="1:11">
      <c r="B19" s="2" t="s">
        <v>13900</v>
      </c>
      <c r="C19" s="2" t="s">
        <v>13901</v>
      </c>
      <c r="D19" s="8" t="s">
        <v>450</v>
      </c>
      <c r="E19" s="1" t="s">
        <v>13874</v>
      </c>
      <c r="F19" s="1" t="s">
        <v>13874</v>
      </c>
      <c r="G19" s="2">
        <v>96759561</v>
      </c>
      <c r="H19" s="2" t="s">
        <v>13902</v>
      </c>
      <c r="I19" s="2" t="s">
        <v>13876</v>
      </c>
      <c r="J19" s="155" t="s">
        <v>13877</v>
      </c>
      <c r="K19" s="2"/>
    </row>
    <row r="20" spans="1:11">
      <c r="B20" s="2" t="s">
        <v>13903</v>
      </c>
      <c r="C20" s="2" t="s">
        <v>13901</v>
      </c>
      <c r="D20" s="8" t="s">
        <v>450</v>
      </c>
      <c r="E20" s="1" t="s">
        <v>13879</v>
      </c>
      <c r="F20" s="1" t="s">
        <v>13879</v>
      </c>
      <c r="G20" s="2" t="s">
        <v>544</v>
      </c>
      <c r="H20" s="2"/>
      <c r="I20" s="2" t="s">
        <v>13880</v>
      </c>
      <c r="J20" s="3" t="s">
        <v>552</v>
      </c>
      <c r="K20" s="2"/>
    </row>
    <row r="21" spans="1:11">
      <c r="A21" s="82"/>
      <c r="B21" s="2" t="s">
        <v>13904</v>
      </c>
      <c r="C21" s="2" t="s">
        <v>11471</v>
      </c>
      <c r="D21" s="31" t="s">
        <v>351</v>
      </c>
      <c r="E21" s="12" t="s">
        <v>13874</v>
      </c>
      <c r="F21" s="12" t="s">
        <v>13874</v>
      </c>
      <c r="G21" s="2">
        <v>98450680</v>
      </c>
      <c r="H21" s="2" t="s">
        <v>13875</v>
      </c>
      <c r="I21" s="2" t="s">
        <v>13876</v>
      </c>
      <c r="J21" s="155" t="s">
        <v>13877</v>
      </c>
      <c r="K21" s="2"/>
    </row>
    <row r="22" spans="1:11" s="2" customFormat="1">
      <c r="A22" s="64"/>
      <c r="B22" s="2" t="s">
        <v>13905</v>
      </c>
      <c r="C22" s="2" t="s">
        <v>11471</v>
      </c>
      <c r="D22" s="31" t="s">
        <v>351</v>
      </c>
      <c r="E22" s="12" t="s">
        <v>13879</v>
      </c>
      <c r="F22" s="12" t="s">
        <v>13879</v>
      </c>
      <c r="G22" s="2" t="s">
        <v>544</v>
      </c>
      <c r="I22" s="2" t="s">
        <v>13880</v>
      </c>
      <c r="J22" s="3" t="s">
        <v>552</v>
      </c>
    </row>
    <row r="23" spans="1:11" s="2" customFormat="1">
      <c r="A23" s="44" t="s">
        <v>316</v>
      </c>
      <c r="D23" s="8"/>
      <c r="E23" s="12"/>
      <c r="F23" s="12"/>
    </row>
    <row r="24" spans="1:11" s="2" customFormat="1">
      <c r="A24" s="64"/>
      <c r="D24" s="8"/>
      <c r="E24" s="12"/>
      <c r="F24" s="12"/>
    </row>
    <row r="25" spans="1:11">
      <c r="D25" s="8"/>
      <c r="E25" s="12"/>
      <c r="F25" s="12"/>
      <c r="G25" s="2"/>
      <c r="H25" s="2"/>
    </row>
    <row r="26" spans="1:11">
      <c r="D26" s="8"/>
      <c r="E26" s="12"/>
      <c r="F26" s="12"/>
      <c r="G26" s="2"/>
      <c r="H26" s="2"/>
    </row>
    <row r="29" spans="1:11">
      <c r="D29" s="2"/>
      <c r="E29" s="2"/>
      <c r="F29" s="2"/>
      <c r="G29" s="2"/>
      <c r="H29" s="2"/>
      <c r="I29" s="2"/>
    </row>
    <row r="30" spans="1:11">
      <c r="D30" s="8"/>
      <c r="E30" s="40"/>
      <c r="F30" s="40"/>
      <c r="G30" s="2"/>
      <c r="H30" s="2"/>
      <c r="I30" s="2"/>
    </row>
    <row r="31" spans="1:11">
      <c r="C31" s="13"/>
      <c r="D31" s="8"/>
      <c r="E31" s="12"/>
      <c r="F31" s="12"/>
      <c r="G31" s="2"/>
      <c r="H31" s="2"/>
      <c r="I31" s="2"/>
    </row>
    <row r="32" spans="1:11">
      <c r="C32" s="13"/>
      <c r="D32" s="8"/>
      <c r="E32" s="12"/>
      <c r="F32" s="12"/>
      <c r="G32" s="2"/>
      <c r="H32" s="2"/>
      <c r="I32" s="2"/>
    </row>
    <row r="33" spans="3:9">
      <c r="C33" s="13"/>
      <c r="D33" s="8"/>
      <c r="E33" s="12"/>
      <c r="F33" s="12"/>
      <c r="G33" s="2"/>
      <c r="H33" s="2"/>
      <c r="I33" s="2"/>
    </row>
    <row r="34" spans="3:9">
      <c r="C34" s="13"/>
      <c r="D34" s="8"/>
      <c r="E34" s="12"/>
      <c r="F34" s="12"/>
      <c r="G34" s="2"/>
      <c r="H34" s="2"/>
      <c r="I34" s="2"/>
    </row>
    <row r="35" spans="3:9">
      <c r="C35" s="13"/>
      <c r="D35" s="8"/>
      <c r="E35" s="1"/>
      <c r="F35" s="1"/>
      <c r="G35" s="2"/>
      <c r="H35" s="2"/>
      <c r="I35" s="2"/>
    </row>
    <row r="36" spans="3:9">
      <c r="C36" s="13"/>
      <c r="D36" s="8"/>
      <c r="E36" s="12"/>
      <c r="F36" s="12"/>
      <c r="G36" s="2"/>
      <c r="H36" s="2"/>
      <c r="I36" s="2"/>
    </row>
    <row r="37" spans="3:9">
      <c r="D37" s="8"/>
      <c r="E37" s="1"/>
      <c r="F37" s="1"/>
      <c r="G37" s="2"/>
      <c r="H37" s="2"/>
      <c r="I37" s="2"/>
    </row>
    <row r="38" spans="3:9">
      <c r="D38" s="8"/>
      <c r="E38" s="12"/>
      <c r="F38" s="12"/>
      <c r="G38" s="2"/>
      <c r="H38" s="2"/>
    </row>
    <row r="39" spans="3:9">
      <c r="D39" s="8"/>
      <c r="E39" s="12"/>
      <c r="F39" s="12"/>
      <c r="G39" s="2"/>
      <c r="H39" s="2"/>
    </row>
    <row r="40" spans="3:9">
      <c r="D40" s="8"/>
      <c r="E40" s="12"/>
      <c r="F40" s="12"/>
      <c r="G40" s="2"/>
      <c r="H40" s="2"/>
    </row>
    <row r="47" spans="3:9">
      <c r="D47" s="8"/>
      <c r="E47" s="1"/>
      <c r="F47" s="1"/>
      <c r="G47" s="2"/>
      <c r="H47" s="2"/>
    </row>
    <row r="48" spans="3:9">
      <c r="D48" s="8"/>
      <c r="E48" s="1"/>
      <c r="F48" s="1"/>
      <c r="G48" s="2"/>
      <c r="H48" s="2"/>
    </row>
    <row r="49" spans="4:8">
      <c r="D49" s="8"/>
      <c r="E49" s="1"/>
      <c r="F49" s="1"/>
      <c r="G49" s="2"/>
      <c r="H49" s="2"/>
    </row>
    <row r="50" spans="4:8">
      <c r="D50" s="8"/>
      <c r="E50" s="1"/>
      <c r="F50" s="1"/>
      <c r="G50" s="2"/>
      <c r="H50" s="2"/>
    </row>
    <row r="51" spans="4:8">
      <c r="D51" s="8"/>
      <c r="E51" s="1"/>
      <c r="F51" s="1"/>
      <c r="G51" s="2"/>
      <c r="H51" s="2"/>
    </row>
    <row r="52" spans="4:8">
      <c r="D52" s="8"/>
      <c r="E52" s="1"/>
      <c r="F52" s="1"/>
      <c r="G52" s="2"/>
      <c r="H52" s="2"/>
    </row>
    <row r="53" spans="4:8">
      <c r="D53" s="8"/>
      <c r="E53" s="1"/>
      <c r="F53" s="1"/>
      <c r="G53" s="2"/>
      <c r="H53" s="2"/>
    </row>
    <row r="54" spans="4:8">
      <c r="D54" s="8"/>
      <c r="E54" s="1"/>
      <c r="F54" s="1"/>
      <c r="G54" s="2"/>
      <c r="H54" s="2"/>
    </row>
    <row r="55" spans="4:8">
      <c r="D55" s="8"/>
      <c r="E55" s="1"/>
      <c r="F55" s="1"/>
      <c r="G55" s="2"/>
      <c r="H55" s="2"/>
    </row>
    <row r="56" spans="4:8">
      <c r="D56" s="8"/>
      <c r="E56" s="1"/>
      <c r="F56" s="1"/>
      <c r="G56" s="2"/>
      <c r="H56" s="2"/>
    </row>
    <row r="57" spans="4:8">
      <c r="D57" s="8"/>
      <c r="E57" s="1"/>
      <c r="F57" s="1"/>
      <c r="G57" s="2"/>
      <c r="H57" s="2"/>
    </row>
    <row r="58" spans="4:8">
      <c r="D58" s="8"/>
      <c r="E58" s="1"/>
      <c r="F58" s="1"/>
      <c r="G58" s="2"/>
      <c r="H58" s="2"/>
    </row>
    <row r="59" spans="4:8">
      <c r="D59" s="8"/>
      <c r="E59" s="1"/>
      <c r="F59" s="1"/>
      <c r="G59" s="2"/>
      <c r="H59" s="2"/>
    </row>
    <row r="93" spans="4:6">
      <c r="D93" s="8"/>
      <c r="E93" s="7"/>
      <c r="F93" s="7"/>
    </row>
    <row r="98" spans="4:6">
      <c r="D98" s="8"/>
      <c r="E98" s="7"/>
      <c r="F98" s="7"/>
    </row>
    <row r="99" spans="4:6">
      <c r="D99" s="8"/>
      <c r="E99" s="7"/>
      <c r="F99" s="7"/>
    </row>
    <row r="100" spans="4:6">
      <c r="D100" s="8"/>
      <c r="E100" s="7"/>
      <c r="F100" s="7"/>
    </row>
    <row r="101" spans="4:6">
      <c r="D101" s="8"/>
      <c r="E101" s="7"/>
      <c r="F101" s="7"/>
    </row>
    <row r="106" spans="4:6">
      <c r="D106" s="8"/>
      <c r="E106" s="7"/>
      <c r="F106" s="7"/>
    </row>
    <row r="107" spans="4:6">
      <c r="D107" s="8"/>
      <c r="E107" s="7"/>
      <c r="F107" s="7"/>
    </row>
    <row r="108" spans="4:6">
      <c r="D108" s="8"/>
      <c r="E108" s="7"/>
      <c r="F108" s="7"/>
    </row>
    <row r="109" spans="4:6">
      <c r="D109" s="8"/>
      <c r="E109" s="7"/>
      <c r="F109" s="7"/>
    </row>
    <row r="113" spans="4:6">
      <c r="D113" s="8"/>
      <c r="E113" s="12"/>
      <c r="F113" s="12"/>
    </row>
    <row r="114" spans="4:6">
      <c r="D114" s="8"/>
      <c r="E114" s="12"/>
      <c r="F114" s="12"/>
    </row>
    <row r="115" spans="4:6">
      <c r="D115" s="8"/>
      <c r="E115" s="12"/>
      <c r="F115" s="12"/>
    </row>
    <row r="116" spans="4:6">
      <c r="D116" s="8"/>
      <c r="E116" s="12"/>
      <c r="F116" s="12"/>
    </row>
    <row r="117" spans="4:6">
      <c r="D117" s="8"/>
      <c r="E117" s="12"/>
      <c r="F117" s="12"/>
    </row>
    <row r="118" spans="4:6">
      <c r="D118" s="8"/>
      <c r="E118" s="12"/>
      <c r="F118" s="12"/>
    </row>
    <row r="119" spans="4:6">
      <c r="D119" s="8"/>
      <c r="E119" s="12"/>
      <c r="F119" s="12"/>
    </row>
    <row r="120" spans="4:6">
      <c r="D120" s="8"/>
      <c r="E120" s="12"/>
      <c r="F120" s="12"/>
    </row>
    <row r="121" spans="4:6">
      <c r="D121" s="8"/>
      <c r="E121" s="12"/>
      <c r="F121" s="12"/>
    </row>
    <row r="122" spans="4:6">
      <c r="D122" s="8"/>
      <c r="E122" s="12"/>
      <c r="F122" s="12"/>
    </row>
    <row r="123" spans="4:6">
      <c r="D123" s="8"/>
      <c r="E123" s="12"/>
      <c r="F123" s="12"/>
    </row>
    <row r="124" spans="4:6">
      <c r="D124" s="8"/>
      <c r="E124" s="12"/>
      <c r="F124" s="12"/>
    </row>
    <row r="125" spans="4:6">
      <c r="D125" s="8"/>
      <c r="E125" s="12"/>
      <c r="F125" s="12"/>
    </row>
    <row r="126" spans="4:6">
      <c r="D126" s="8"/>
      <c r="E126" s="12"/>
      <c r="F126" s="12"/>
    </row>
    <row r="127" spans="4:6">
      <c r="D127" s="8"/>
      <c r="E127" s="12"/>
      <c r="F127" s="12"/>
    </row>
    <row r="128" spans="4:6">
      <c r="D128" s="8"/>
      <c r="E128" s="12"/>
      <c r="F128" s="12"/>
    </row>
    <row r="129" spans="4:6">
      <c r="D129" s="8"/>
      <c r="E129" s="12"/>
      <c r="F129" s="12"/>
    </row>
    <row r="130" spans="4:6">
      <c r="D130" s="8"/>
      <c r="E130" s="12"/>
      <c r="F130" s="12"/>
    </row>
    <row r="131" spans="4:6">
      <c r="D131" s="8"/>
      <c r="E131" s="12"/>
      <c r="F131" s="12"/>
    </row>
    <row r="132" spans="4:6">
      <c r="D132" s="8"/>
      <c r="E132" s="12"/>
      <c r="F132" s="12"/>
    </row>
    <row r="133" spans="4:6">
      <c r="D133" s="8"/>
      <c r="E133" s="12"/>
      <c r="F133" s="12"/>
    </row>
    <row r="134" spans="4:6">
      <c r="D134" s="8"/>
      <c r="E134" s="12"/>
      <c r="F134" s="12"/>
    </row>
    <row r="135" spans="4:6">
      <c r="D135" s="8"/>
      <c r="E135" s="12"/>
      <c r="F135" s="12"/>
    </row>
    <row r="136" spans="4:6">
      <c r="D136" s="8"/>
      <c r="E136" s="12"/>
      <c r="F136" s="12"/>
    </row>
    <row r="137" spans="4:6">
      <c r="D137" s="8"/>
      <c r="E137" s="12"/>
      <c r="F137" s="12"/>
    </row>
    <row r="138" spans="4:6">
      <c r="D138" s="8"/>
      <c r="E138" s="12"/>
      <c r="F138" s="12"/>
    </row>
    <row r="139" spans="4:6">
      <c r="D139" s="8"/>
      <c r="E139" s="12"/>
      <c r="F139" s="12"/>
    </row>
    <row r="140" spans="4:6">
      <c r="D140" s="8"/>
      <c r="E140" s="12"/>
      <c r="F140" s="12"/>
    </row>
    <row r="141" spans="4:6">
      <c r="D141" s="8"/>
      <c r="E141" s="12"/>
      <c r="F141" s="12"/>
    </row>
    <row r="142" spans="4:6">
      <c r="D142" s="8"/>
      <c r="E142" s="12"/>
      <c r="F142" s="12"/>
    </row>
    <row r="143" spans="4:6">
      <c r="D143" s="8"/>
      <c r="E143" s="12"/>
      <c r="F143" s="12"/>
    </row>
    <row r="144" spans="4:6">
      <c r="D144" s="8"/>
      <c r="E144" s="12"/>
      <c r="F144" s="12"/>
    </row>
    <row r="145" spans="4:6">
      <c r="D145" s="8"/>
      <c r="E145" s="12"/>
      <c r="F145" s="12"/>
    </row>
    <row r="146" spans="4:6">
      <c r="D146" s="8"/>
      <c r="E146" s="12"/>
      <c r="F146" s="12"/>
    </row>
    <row r="147" spans="4:6">
      <c r="D147" s="8"/>
      <c r="E147" s="12"/>
      <c r="F147" s="12"/>
    </row>
    <row r="148" spans="4:6">
      <c r="D148" s="8"/>
      <c r="E148" s="12"/>
      <c r="F148" s="12"/>
    </row>
    <row r="149" spans="4:6">
      <c r="D149" s="8"/>
      <c r="E149" s="12"/>
      <c r="F149" s="12"/>
    </row>
    <row r="150" spans="4:6">
      <c r="D150" s="8"/>
      <c r="E150" s="12"/>
      <c r="F150" s="12"/>
    </row>
    <row r="151" spans="4:6">
      <c r="D151" s="8"/>
      <c r="E151" s="12"/>
      <c r="F151" s="12"/>
    </row>
    <row r="152" spans="4:6">
      <c r="D152" s="8"/>
      <c r="E152" s="12"/>
      <c r="F152" s="12"/>
    </row>
    <row r="153" spans="4:6">
      <c r="D153" s="8"/>
      <c r="E153" s="12"/>
      <c r="F153" s="12"/>
    </row>
    <row r="154" spans="4:6">
      <c r="D154" s="8"/>
      <c r="E154" s="12"/>
      <c r="F154" s="12"/>
    </row>
    <row r="155" spans="4:6">
      <c r="D155" s="8"/>
      <c r="E155" s="12"/>
      <c r="F155" s="12"/>
    </row>
    <row r="156" spans="4:6">
      <c r="D156" s="8"/>
      <c r="E156" s="12"/>
      <c r="F156" s="12"/>
    </row>
    <row r="157" spans="4:6">
      <c r="D157" s="8"/>
      <c r="E157" s="12"/>
      <c r="F157" s="12"/>
    </row>
    <row r="158" spans="4:6">
      <c r="D158" s="8"/>
      <c r="E158" s="12"/>
      <c r="F158" s="12"/>
    </row>
    <row r="159" spans="4:6">
      <c r="D159" s="8"/>
      <c r="E159" s="12"/>
      <c r="F159" s="12"/>
    </row>
    <row r="160" spans="4:6">
      <c r="D160" s="8"/>
      <c r="E160" s="12"/>
      <c r="F160" s="12"/>
    </row>
    <row r="161" spans="4:6">
      <c r="D161" s="8"/>
      <c r="E161" s="12"/>
      <c r="F161" s="12"/>
    </row>
    <row r="162" spans="4:6">
      <c r="D162" s="8"/>
      <c r="E162" s="12"/>
      <c r="F162" s="12"/>
    </row>
    <row r="163" spans="4:6">
      <c r="D163" s="8"/>
      <c r="E163" s="12"/>
      <c r="F163" s="12"/>
    </row>
    <row r="164" spans="4:6">
      <c r="D164" s="8"/>
      <c r="E164" s="12"/>
      <c r="F164" s="12"/>
    </row>
    <row r="165" spans="4:6">
      <c r="D165" s="8"/>
      <c r="E165" s="12"/>
      <c r="F165" s="12"/>
    </row>
    <row r="166" spans="4:6">
      <c r="D166" s="8"/>
      <c r="E166" s="12"/>
      <c r="F166" s="12"/>
    </row>
    <row r="167" spans="4:6">
      <c r="D167" s="8"/>
      <c r="E167" s="12"/>
      <c r="F167" s="12"/>
    </row>
    <row r="168" spans="4:6">
      <c r="D168" s="8"/>
      <c r="E168" s="12"/>
      <c r="F168" s="12"/>
    </row>
    <row r="169" spans="4:6">
      <c r="D169" s="8"/>
      <c r="E169" s="12"/>
      <c r="F169" s="12"/>
    </row>
    <row r="170" spans="4:6">
      <c r="D170" s="8"/>
      <c r="E170" s="12"/>
      <c r="F170" s="12"/>
    </row>
    <row r="171" spans="4:6">
      <c r="D171" s="8"/>
      <c r="E171" s="12"/>
      <c r="F171" s="12"/>
    </row>
    <row r="172" spans="4:6">
      <c r="D172" s="8"/>
      <c r="E172" s="12"/>
      <c r="F172" s="12"/>
    </row>
    <row r="173" spans="4:6">
      <c r="D173" s="8"/>
      <c r="E173" s="12"/>
      <c r="F173" s="12"/>
    </row>
    <row r="174" spans="4:6">
      <c r="D174" s="8"/>
      <c r="E174" s="12"/>
      <c r="F174" s="12"/>
    </row>
    <row r="175" spans="4:6">
      <c r="D175" s="8"/>
      <c r="E175" s="12"/>
      <c r="F175" s="12"/>
    </row>
    <row r="176" spans="4:6">
      <c r="D176" s="8"/>
      <c r="E176" s="12"/>
      <c r="F176" s="12"/>
    </row>
    <row r="177" spans="4:6">
      <c r="D177" s="8"/>
      <c r="E177" s="12"/>
      <c r="F177" s="12"/>
    </row>
    <row r="178" spans="4:6">
      <c r="D178" s="8"/>
      <c r="E178" s="12"/>
      <c r="F178" s="12"/>
    </row>
    <row r="179" spans="4:6">
      <c r="D179" s="8"/>
      <c r="E179" s="12"/>
      <c r="F179" s="12"/>
    </row>
    <row r="180" spans="4:6">
      <c r="D180" s="8"/>
      <c r="E180" s="12"/>
      <c r="F180" s="12"/>
    </row>
    <row r="181" spans="4:6">
      <c r="D181" s="8"/>
      <c r="E181" s="12"/>
      <c r="F181" s="12"/>
    </row>
    <row r="182" spans="4:6">
      <c r="D182" s="8"/>
      <c r="E182" s="12"/>
      <c r="F182" s="12"/>
    </row>
    <row r="183" spans="4:6">
      <c r="D183" s="8"/>
      <c r="E183" s="12"/>
      <c r="F183" s="12"/>
    </row>
    <row r="184" spans="4:6">
      <c r="D184" s="8"/>
      <c r="E184" s="12"/>
      <c r="F184" s="12"/>
    </row>
    <row r="185" spans="4:6">
      <c r="D185" s="8"/>
      <c r="E185" s="12"/>
      <c r="F185" s="12"/>
    </row>
    <row r="186" spans="4:6">
      <c r="D186" s="8"/>
      <c r="E186" s="12"/>
      <c r="F186" s="12"/>
    </row>
    <row r="187" spans="4:6">
      <c r="D187" s="8"/>
      <c r="E187" s="12"/>
      <c r="F187" s="12"/>
    </row>
    <row r="188" spans="4:6">
      <c r="D188" s="8"/>
      <c r="E188" s="12"/>
      <c r="F188" s="12"/>
    </row>
    <row r="189" spans="4:6">
      <c r="D189" s="8"/>
      <c r="E189" s="12"/>
      <c r="F189" s="12"/>
    </row>
    <row r="190" spans="4:6">
      <c r="D190" s="8"/>
      <c r="E190" s="12"/>
      <c r="F190" s="12"/>
    </row>
    <row r="191" spans="4:6">
      <c r="D191" s="8"/>
      <c r="E191" s="12"/>
      <c r="F191" s="12"/>
    </row>
    <row r="192" spans="4:6">
      <c r="D192" s="8"/>
      <c r="E192" s="12"/>
      <c r="F192" s="12"/>
    </row>
    <row r="193" spans="4:6">
      <c r="D193" s="8"/>
      <c r="E193" s="12"/>
      <c r="F193" s="12"/>
    </row>
    <row r="194" spans="4:6">
      <c r="D194" s="8"/>
      <c r="E194" s="12"/>
      <c r="F194" s="12"/>
    </row>
    <row r="195" spans="4:6">
      <c r="D195" s="8"/>
      <c r="E195" s="12"/>
      <c r="F195" s="12"/>
    </row>
    <row r="196" spans="4:6">
      <c r="D196" s="8"/>
      <c r="E196" s="12"/>
      <c r="F196" s="12"/>
    </row>
    <row r="197" spans="4:6">
      <c r="D197" s="8"/>
      <c r="E197" s="12"/>
      <c r="F197" s="12"/>
    </row>
    <row r="198" spans="4:6">
      <c r="D198" s="8"/>
      <c r="E198" s="12"/>
      <c r="F198" s="12"/>
    </row>
    <row r="199" spans="4:6">
      <c r="D199" s="8"/>
      <c r="E199" s="12"/>
      <c r="F199" s="12"/>
    </row>
    <row r="200" spans="4:6">
      <c r="D200" s="8"/>
      <c r="E200" s="12"/>
      <c r="F200" s="12"/>
    </row>
    <row r="201" spans="4:6">
      <c r="D201" s="8"/>
      <c r="E201" s="12"/>
      <c r="F201" s="12"/>
    </row>
    <row r="202" spans="4:6">
      <c r="D202" s="8"/>
      <c r="E202" s="12"/>
      <c r="F202" s="12"/>
    </row>
    <row r="203" spans="4:6">
      <c r="D203" s="8"/>
      <c r="E203" s="12"/>
      <c r="F203" s="12"/>
    </row>
    <row r="204" spans="4:6">
      <c r="D204" s="8"/>
      <c r="E204" s="12"/>
      <c r="F204" s="12"/>
    </row>
    <row r="205" spans="4:6">
      <c r="D205" s="8"/>
      <c r="E205" s="12"/>
      <c r="F205" s="12"/>
    </row>
    <row r="206" spans="4:6">
      <c r="D206" s="8"/>
      <c r="E206" s="12"/>
      <c r="F206" s="12"/>
    </row>
    <row r="207" spans="4:6">
      <c r="D207" s="8"/>
      <c r="E207" s="12"/>
      <c r="F207" s="12"/>
    </row>
    <row r="208" spans="4:6">
      <c r="D208" s="8"/>
      <c r="E208" s="12"/>
      <c r="F208" s="12"/>
    </row>
    <row r="209" spans="4:6">
      <c r="D209" s="8"/>
      <c r="E209" s="12"/>
      <c r="F209" s="12"/>
    </row>
    <row r="210" spans="4:6">
      <c r="D210" s="8"/>
      <c r="E210" s="12"/>
      <c r="F210" s="12"/>
    </row>
    <row r="211" spans="4:6">
      <c r="D211" s="8"/>
      <c r="E211" s="12"/>
      <c r="F211" s="12"/>
    </row>
    <row r="212" spans="4:6">
      <c r="D212" s="8"/>
      <c r="E212" s="12"/>
      <c r="F212" s="12"/>
    </row>
    <row r="213" spans="4:6">
      <c r="D213" s="8"/>
      <c r="E213" s="12"/>
      <c r="F213" s="12"/>
    </row>
    <row r="214" spans="4:6">
      <c r="D214" s="8"/>
      <c r="E214" s="12"/>
      <c r="F214" s="12"/>
    </row>
    <row r="215" spans="4:6">
      <c r="D215" s="8"/>
      <c r="E215" s="12"/>
      <c r="F215" s="12"/>
    </row>
    <row r="216" spans="4:6">
      <c r="D216" s="8"/>
      <c r="E216" s="12"/>
      <c r="F216" s="12"/>
    </row>
    <row r="217" spans="4:6">
      <c r="D217" s="8"/>
      <c r="E217" s="12"/>
      <c r="F217" s="12"/>
    </row>
    <row r="218" spans="4:6">
      <c r="D218" s="8"/>
      <c r="E218" s="12"/>
      <c r="F218" s="12"/>
    </row>
    <row r="219" spans="4:6">
      <c r="D219" s="8"/>
      <c r="E219" s="12"/>
      <c r="F219" s="12"/>
    </row>
    <row r="220" spans="4:6">
      <c r="D220" s="8"/>
      <c r="E220" s="12"/>
      <c r="F220" s="12"/>
    </row>
    <row r="221" spans="4:6">
      <c r="D221" s="8"/>
      <c r="E221" s="12"/>
      <c r="F221" s="12"/>
    </row>
    <row r="222" spans="4:6">
      <c r="D222" s="8"/>
      <c r="E222" s="12"/>
      <c r="F222" s="12"/>
    </row>
    <row r="223" spans="4:6">
      <c r="D223" s="8"/>
      <c r="E223" s="12"/>
      <c r="F223" s="12"/>
    </row>
    <row r="224" spans="4:6">
      <c r="D224" s="8"/>
      <c r="E224" s="12"/>
      <c r="F224" s="12"/>
    </row>
    <row r="225" spans="4:6">
      <c r="D225" s="8"/>
      <c r="E225" s="12"/>
      <c r="F225" s="12"/>
    </row>
    <row r="226" spans="4:6">
      <c r="D226" s="8"/>
      <c r="E226" s="12"/>
      <c r="F226" s="12"/>
    </row>
    <row r="227" spans="4:6">
      <c r="D227" s="8"/>
      <c r="E227" s="12"/>
      <c r="F227" s="12"/>
    </row>
    <row r="228" spans="4:6">
      <c r="D228" s="8"/>
      <c r="E228" s="12"/>
      <c r="F228" s="12"/>
    </row>
    <row r="229" spans="4:6">
      <c r="D229" s="8"/>
      <c r="E229" s="12"/>
      <c r="F229" s="12"/>
    </row>
    <row r="230" spans="4:6">
      <c r="D230" s="8"/>
      <c r="E230" s="12"/>
      <c r="F230" s="12"/>
    </row>
    <row r="231" spans="4:6">
      <c r="D231" s="8"/>
      <c r="E231" s="12"/>
      <c r="F231" s="12"/>
    </row>
    <row r="232" spans="4:6">
      <c r="D232" s="8"/>
      <c r="E232" s="12"/>
      <c r="F232" s="12"/>
    </row>
    <row r="233" spans="4:6">
      <c r="D233" s="8"/>
      <c r="E233" s="12"/>
      <c r="F233" s="12"/>
    </row>
    <row r="234" spans="4:6">
      <c r="D234" s="8"/>
      <c r="E234" s="12"/>
      <c r="F234" s="12"/>
    </row>
    <row r="235" spans="4:6">
      <c r="D235" s="8"/>
      <c r="E235" s="12"/>
      <c r="F235" s="12"/>
    </row>
    <row r="236" spans="4:6">
      <c r="D236" s="8"/>
      <c r="E236" s="12"/>
      <c r="F236" s="12"/>
    </row>
    <row r="237" spans="4:6">
      <c r="D237" s="8"/>
      <c r="E237" s="12"/>
      <c r="F237" s="12"/>
    </row>
    <row r="238" spans="4:6">
      <c r="D238" s="8"/>
      <c r="E238" s="12"/>
      <c r="F238" s="12"/>
    </row>
    <row r="239" spans="4:6">
      <c r="D239" s="8"/>
      <c r="E239" s="12"/>
      <c r="F239" s="12"/>
    </row>
    <row r="240" spans="4:6">
      <c r="D240" s="8"/>
      <c r="E240" s="12"/>
      <c r="F240" s="12"/>
    </row>
    <row r="241" spans="4:6">
      <c r="D241" s="8"/>
      <c r="E241" s="12"/>
      <c r="F241" s="12"/>
    </row>
    <row r="242" spans="4:6">
      <c r="D242" s="8"/>
      <c r="E242" s="12"/>
      <c r="F242" s="12"/>
    </row>
    <row r="243" spans="4:6">
      <c r="D243" s="8"/>
      <c r="E243" s="12"/>
      <c r="F243" s="12"/>
    </row>
    <row r="244" spans="4:6">
      <c r="D244" s="8"/>
      <c r="E244" s="12"/>
      <c r="F244" s="12"/>
    </row>
    <row r="245" spans="4:6">
      <c r="D245" s="8"/>
      <c r="E245" s="12"/>
      <c r="F245" s="12"/>
    </row>
    <row r="246" spans="4:6">
      <c r="D246" s="8"/>
      <c r="E246" s="12"/>
      <c r="F246" s="12"/>
    </row>
    <row r="247" spans="4:6">
      <c r="D247" s="8"/>
      <c r="E247" s="12"/>
      <c r="F247" s="12"/>
    </row>
    <row r="248" spans="4:6">
      <c r="D248" s="8"/>
      <c r="E248" s="12"/>
      <c r="F248" s="12"/>
    </row>
    <row r="249" spans="4:6">
      <c r="D249" s="8"/>
      <c r="E249" s="12"/>
      <c r="F249" s="12"/>
    </row>
    <row r="250" spans="4:6">
      <c r="D250" s="8"/>
      <c r="E250" s="12"/>
      <c r="F250" s="12"/>
    </row>
    <row r="251" spans="4:6">
      <c r="D251" s="8"/>
      <c r="E251" s="12"/>
      <c r="F251" s="12"/>
    </row>
    <row r="252" spans="4:6">
      <c r="D252" s="8"/>
      <c r="E252" s="12"/>
      <c r="F252" s="12"/>
    </row>
    <row r="253" spans="4:6">
      <c r="D253" s="8"/>
      <c r="E253" s="12"/>
      <c r="F253" s="12"/>
    </row>
    <row r="254" spans="4:6">
      <c r="D254" s="8"/>
      <c r="E254" s="12"/>
      <c r="F254" s="12"/>
    </row>
    <row r="255" spans="4:6">
      <c r="D255" s="8"/>
      <c r="E255" s="12"/>
      <c r="F255" s="12"/>
    </row>
    <row r="256" spans="4:6">
      <c r="D256" s="8"/>
      <c r="E256" s="12"/>
      <c r="F256" s="12"/>
    </row>
    <row r="257" spans="4:6">
      <c r="D257" s="8"/>
      <c r="E257" s="12"/>
      <c r="F257" s="12"/>
    </row>
    <row r="258" spans="4:6">
      <c r="D258" s="8"/>
      <c r="E258" s="12"/>
      <c r="F258" s="12"/>
    </row>
    <row r="259" spans="4:6">
      <c r="D259" s="8"/>
      <c r="E259" s="12"/>
      <c r="F259" s="12"/>
    </row>
    <row r="260" spans="4:6">
      <c r="D260" s="8"/>
      <c r="E260" s="12"/>
      <c r="F260" s="12"/>
    </row>
    <row r="261" spans="4:6">
      <c r="D261" s="8"/>
      <c r="E261" s="12"/>
      <c r="F261" s="12"/>
    </row>
    <row r="262" spans="4:6">
      <c r="D262" s="8"/>
      <c r="E262" s="12"/>
      <c r="F262" s="12"/>
    </row>
    <row r="263" spans="4:6">
      <c r="D263" s="8"/>
      <c r="E263" s="12"/>
      <c r="F263" s="12"/>
    </row>
    <row r="264" spans="4:6">
      <c r="D264" s="8"/>
      <c r="E264" s="12"/>
      <c r="F264" s="12"/>
    </row>
    <row r="265" spans="4:6">
      <c r="D265" s="8"/>
      <c r="E265" s="12"/>
      <c r="F265" s="12"/>
    </row>
    <row r="266" spans="4:6">
      <c r="D266" s="8"/>
      <c r="E266" s="12"/>
      <c r="F266" s="12"/>
    </row>
    <row r="267" spans="4:6">
      <c r="D267" s="8"/>
      <c r="E267" s="12"/>
      <c r="F267" s="12"/>
    </row>
    <row r="268" spans="4:6">
      <c r="D268" s="8"/>
      <c r="E268" s="12"/>
      <c r="F268" s="12"/>
    </row>
    <row r="269" spans="4:6">
      <c r="D269" s="8"/>
      <c r="E269" s="12"/>
      <c r="F269" s="12"/>
    </row>
    <row r="270" spans="4:6">
      <c r="D270" s="8"/>
      <c r="E270" s="12"/>
      <c r="F270" s="12"/>
    </row>
    <row r="271" spans="4:6">
      <c r="D271" s="8"/>
      <c r="E271" s="12"/>
      <c r="F271" s="12"/>
    </row>
    <row r="272" spans="4:6">
      <c r="D272" s="8"/>
      <c r="E272" s="12"/>
      <c r="F272" s="12"/>
    </row>
    <row r="273" spans="4:6">
      <c r="D273" s="8"/>
      <c r="E273" s="12"/>
      <c r="F273" s="12"/>
    </row>
    <row r="274" spans="4:6">
      <c r="D274" s="8"/>
      <c r="E274" s="12"/>
      <c r="F274" s="12"/>
    </row>
    <row r="275" spans="4:6">
      <c r="D275" s="8"/>
      <c r="E275" s="12"/>
      <c r="F275" s="12"/>
    </row>
    <row r="276" spans="4:6">
      <c r="D276" s="8"/>
      <c r="E276" s="12"/>
      <c r="F276" s="12"/>
    </row>
    <row r="277" spans="4:6">
      <c r="D277" s="8"/>
      <c r="E277" s="7"/>
      <c r="F277" s="7"/>
    </row>
    <row r="278" spans="4:6">
      <c r="D278" s="8"/>
      <c r="E278" s="7"/>
      <c r="F278" s="7"/>
    </row>
    <row r="279" spans="4:6">
      <c r="D279" s="8"/>
      <c r="E279" s="7"/>
      <c r="F279" s="7"/>
    </row>
    <row r="280" spans="4:6">
      <c r="D280" s="8"/>
      <c r="E280" s="7"/>
      <c r="F280" s="7"/>
    </row>
    <row r="281" spans="4:6">
      <c r="D281" s="8"/>
      <c r="E281" s="7"/>
      <c r="F281" s="7"/>
    </row>
    <row r="282" spans="4:6">
      <c r="D282" s="8"/>
      <c r="E282" s="7"/>
      <c r="F282" s="7"/>
    </row>
    <row r="283" spans="4:6">
      <c r="D283" s="8"/>
      <c r="E283" s="7"/>
      <c r="F283" s="7"/>
    </row>
    <row r="284" spans="4:6">
      <c r="D284" s="8"/>
      <c r="E284" s="7"/>
      <c r="F284" s="7"/>
    </row>
    <row r="285" spans="4:6">
      <c r="D285" s="8"/>
      <c r="E285" s="7"/>
      <c r="F285" s="7"/>
    </row>
    <row r="286" spans="4:6">
      <c r="D286" s="8"/>
      <c r="E286" s="7"/>
      <c r="F286" s="7"/>
    </row>
    <row r="287" spans="4:6">
      <c r="D287" s="8"/>
      <c r="E287" s="7"/>
      <c r="F287" s="7"/>
    </row>
    <row r="288" spans="4:6">
      <c r="D288" s="8"/>
      <c r="E288" s="7"/>
      <c r="F288" s="7"/>
    </row>
    <row r="289" spans="4:6">
      <c r="D289" s="8"/>
      <c r="E289" s="7"/>
      <c r="F289" s="7"/>
    </row>
    <row r="290" spans="4:6">
      <c r="D290" s="8"/>
      <c r="E290" s="7"/>
      <c r="F290" s="7"/>
    </row>
    <row r="291" spans="4:6">
      <c r="D291" s="8"/>
      <c r="E291" s="7"/>
      <c r="F291" s="7"/>
    </row>
    <row r="292" spans="4:6">
      <c r="D292" s="8"/>
      <c r="E292" s="7"/>
      <c r="F292" s="7"/>
    </row>
    <row r="293" spans="4:6">
      <c r="D293" s="8"/>
      <c r="E293" s="7"/>
      <c r="F293" s="7"/>
    </row>
    <row r="294" spans="4:6">
      <c r="D294" s="8"/>
      <c r="E294" s="7"/>
      <c r="F294" s="7"/>
    </row>
    <row r="295" spans="4:6">
      <c r="D295" s="8"/>
      <c r="E295" s="7"/>
      <c r="F295" s="7"/>
    </row>
    <row r="296" spans="4:6">
      <c r="D296" s="8"/>
      <c r="E296" s="7"/>
      <c r="F296" s="7"/>
    </row>
    <row r="297" spans="4:6">
      <c r="D297" s="8"/>
      <c r="E297" s="7"/>
      <c r="F297" s="7"/>
    </row>
    <row r="298" spans="4:6">
      <c r="D298" s="8"/>
      <c r="E298" s="7"/>
      <c r="F298" s="7"/>
    </row>
    <row r="299" spans="4:6">
      <c r="D299" s="8"/>
      <c r="E299" s="7"/>
      <c r="F299" s="7"/>
    </row>
    <row r="300" spans="4:6">
      <c r="D300" s="8"/>
      <c r="E300" s="7"/>
      <c r="F300" s="7"/>
    </row>
    <row r="301" spans="4:6">
      <c r="D301" s="8"/>
      <c r="E301" s="7"/>
      <c r="F301" s="7"/>
    </row>
    <row r="302" spans="4:6">
      <c r="D302" s="8"/>
      <c r="E302" s="7"/>
      <c r="F302" s="7"/>
    </row>
    <row r="303" spans="4:6">
      <c r="D303" s="8"/>
      <c r="E303" s="7"/>
      <c r="F303" s="7"/>
    </row>
    <row r="304" spans="4:6">
      <c r="D304" s="8"/>
      <c r="E304" s="7"/>
      <c r="F304" s="7"/>
    </row>
    <row r="305" spans="4:6">
      <c r="D305" s="8"/>
      <c r="E305" s="7"/>
      <c r="F305" s="7"/>
    </row>
    <row r="306" spans="4:6">
      <c r="D306" s="8"/>
      <c r="E306" s="7"/>
      <c r="F306" s="7"/>
    </row>
    <row r="307" spans="4:6">
      <c r="D307" s="8"/>
      <c r="E307" s="7"/>
      <c r="F307" s="7"/>
    </row>
    <row r="308" spans="4:6">
      <c r="D308" s="8"/>
      <c r="E308" s="7"/>
      <c r="F308" s="7"/>
    </row>
    <row r="309" spans="4:6">
      <c r="D309" s="8"/>
      <c r="E309" s="7"/>
      <c r="F309" s="7"/>
    </row>
    <row r="310" spans="4:6">
      <c r="D310" s="8"/>
      <c r="E310" s="7"/>
      <c r="F310" s="7"/>
    </row>
    <row r="311" spans="4:6">
      <c r="D311" s="8"/>
      <c r="E311" s="7"/>
      <c r="F311" s="7"/>
    </row>
    <row r="312" spans="4:6">
      <c r="D312" s="8"/>
      <c r="E312" s="7"/>
      <c r="F312" s="7"/>
    </row>
    <row r="313" spans="4:6">
      <c r="D313" s="8"/>
      <c r="E313" s="7"/>
      <c r="F313" s="7"/>
    </row>
    <row r="314" spans="4:6">
      <c r="D314" s="8"/>
      <c r="E314" s="7"/>
      <c r="F314" s="7"/>
    </row>
    <row r="315" spans="4:6">
      <c r="D315" s="8"/>
      <c r="E315" s="7"/>
      <c r="F315" s="7"/>
    </row>
    <row r="316" spans="4:6">
      <c r="D316" s="8"/>
      <c r="E316" s="7"/>
      <c r="F316" s="7"/>
    </row>
    <row r="317" spans="4:6">
      <c r="D317" s="8"/>
      <c r="E317" s="7"/>
      <c r="F317" s="7"/>
    </row>
    <row r="318" spans="4:6">
      <c r="D318" s="8"/>
      <c r="E318" s="7"/>
      <c r="F318" s="7"/>
    </row>
    <row r="319" spans="4:6">
      <c r="D319" s="8"/>
      <c r="E319" s="7"/>
      <c r="F319" s="7"/>
    </row>
    <row r="320" spans="4:6">
      <c r="D320" s="8"/>
      <c r="E320" s="7"/>
      <c r="F320" s="7"/>
    </row>
    <row r="321" spans="4:6">
      <c r="D321" s="8"/>
      <c r="E321" s="7"/>
      <c r="F321" s="7"/>
    </row>
    <row r="322" spans="4:6">
      <c r="D322" s="8"/>
      <c r="E322" s="7"/>
      <c r="F322" s="7"/>
    </row>
    <row r="323" spans="4:6">
      <c r="D323" s="8"/>
      <c r="E323" s="7"/>
      <c r="F323" s="7"/>
    </row>
    <row r="324" spans="4:6">
      <c r="D324" s="8"/>
      <c r="E324" s="7"/>
      <c r="F324" s="7"/>
    </row>
  </sheetData>
  <autoFilter ref="B6:I23" xr:uid="{00000000-0009-0000-0000-000010000000}"/>
  <phoneticPr fontId="11" type="noConversion"/>
  <dataValidations disablePrompts="1" count="1">
    <dataValidation type="list" allowBlank="1" showInputMessage="1" showErrorMessage="1" errorTitle="Invalid Attribute Type" error="Please select an attribute type from the dropdown list" sqref="B4:J4" xr:uid="{00000000-0002-0000-1000-000000000000}">
      <formula1>"text, double, short, calculation, compatibility rule, string expression, boolean, description, pointer, pointer-merge"</formula1>
    </dataValidation>
  </dataValidations>
  <pageMargins left="0.75" right="0.75" top="1" bottom="1" header="0.5" footer="0.5"/>
  <pageSetup orientation="portrait"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autoPageBreaks="0"/>
  </sheetPr>
  <dimension ref="A1:K42"/>
  <sheetViews>
    <sheetView workbookViewId="0">
      <pane ySplit="6" topLeftCell="A7" activePane="bottomLeft" state="frozen"/>
      <selection activeCell="B42" sqref="B42"/>
      <selection pane="bottomLeft" activeCell="B30" sqref="B30"/>
    </sheetView>
  </sheetViews>
  <sheetFormatPr defaultRowHeight="12.75" outlineLevelRow="1"/>
  <cols>
    <col min="1" max="1" width="27.28515625" style="43" bestFit="1" customWidth="1"/>
    <col min="2" max="2" width="29.28515625" bestFit="1" customWidth="1"/>
    <col min="3" max="3" width="34.85546875" customWidth="1"/>
    <col min="4" max="4" width="10.7109375" bestFit="1" customWidth="1"/>
    <col min="5" max="5" width="18.28515625" bestFit="1" customWidth="1"/>
    <col min="6" max="6" width="21" bestFit="1" customWidth="1"/>
    <col min="7" max="7" width="9" bestFit="1" customWidth="1"/>
    <col min="8" max="8" width="12.28515625" bestFit="1" customWidth="1"/>
    <col min="9" max="9" width="12" style="115" bestFit="1" customWidth="1"/>
  </cols>
  <sheetData>
    <row r="1" spans="1:11" s="48" customFormat="1" ht="13.5" thickBot="1">
      <c r="A1" s="45" t="s">
        <v>305</v>
      </c>
      <c r="B1" s="216" t="s">
        <v>13906</v>
      </c>
      <c r="C1" s="46"/>
      <c r="D1" s="47"/>
      <c r="E1" s="47"/>
      <c r="F1" s="47"/>
      <c r="G1" s="47"/>
      <c r="H1" s="47"/>
      <c r="I1" s="47"/>
      <c r="K1" s="48" t="s">
        <v>518</v>
      </c>
    </row>
    <row r="2" spans="1:11" ht="13.5" outlineLevel="1" thickTop="1">
      <c r="A2" s="42" t="s">
        <v>13907</v>
      </c>
      <c r="B2" s="66" t="s">
        <v>307</v>
      </c>
      <c r="C2" s="66" t="s">
        <v>520</v>
      </c>
      <c r="D2" s="66" t="s">
        <v>2003</v>
      </c>
      <c r="E2" s="66"/>
      <c r="F2" s="41" t="s">
        <v>13908</v>
      </c>
      <c r="G2" s="66" t="s">
        <v>521</v>
      </c>
      <c r="H2" s="66" t="s">
        <v>308</v>
      </c>
      <c r="I2" s="41" t="s">
        <v>310</v>
      </c>
    </row>
    <row r="3" spans="1:11" outlineLevel="1">
      <c r="A3" s="42" t="s">
        <v>13870</v>
      </c>
      <c r="B3" s="41" t="s">
        <v>312</v>
      </c>
      <c r="C3" s="66"/>
      <c r="D3" s="66"/>
      <c r="E3" s="41" t="s">
        <v>307</v>
      </c>
      <c r="F3" s="41"/>
      <c r="G3" s="66"/>
      <c r="H3" s="66"/>
      <c r="I3" s="41"/>
    </row>
    <row r="4" spans="1:11" s="52" customFormat="1" outlineLevel="1">
      <c r="A4" s="49" t="s">
        <v>313</v>
      </c>
      <c r="B4" s="72" t="s">
        <v>1608</v>
      </c>
      <c r="C4" s="72" t="s">
        <v>522</v>
      </c>
      <c r="D4" s="72" t="s">
        <v>522</v>
      </c>
      <c r="E4" s="50" t="s">
        <v>1608</v>
      </c>
      <c r="F4" s="72" t="s">
        <v>522</v>
      </c>
      <c r="G4" s="72" t="s">
        <v>522</v>
      </c>
      <c r="H4" s="72" t="s">
        <v>1608</v>
      </c>
      <c r="I4" s="50" t="s">
        <v>1608</v>
      </c>
      <c r="J4" s="123" t="s">
        <v>316</v>
      </c>
    </row>
    <row r="5" spans="1:11" s="48" customFormat="1" ht="13.5" outlineLevel="1" thickBot="1">
      <c r="A5" s="53" t="s">
        <v>317</v>
      </c>
      <c r="B5" s="54"/>
      <c r="C5" s="54"/>
      <c r="D5" s="54"/>
      <c r="E5" s="54"/>
      <c r="F5" s="54"/>
      <c r="G5" s="54"/>
      <c r="H5" s="54"/>
      <c r="I5" s="54"/>
    </row>
    <row r="6" spans="1:11" ht="13.5" thickTop="1">
      <c r="B6" s="252" t="s">
        <v>307</v>
      </c>
      <c r="C6" s="91" t="s">
        <v>520</v>
      </c>
      <c r="D6" s="91" t="s">
        <v>1609</v>
      </c>
      <c r="E6" s="86" t="s">
        <v>3862</v>
      </c>
      <c r="F6" s="5" t="s">
        <v>13909</v>
      </c>
      <c r="G6" s="9" t="s">
        <v>521</v>
      </c>
      <c r="H6" s="9" t="s">
        <v>321</v>
      </c>
      <c r="I6" s="116" t="s">
        <v>322</v>
      </c>
    </row>
    <row r="7" spans="1:11">
      <c r="A7" s="44" t="s">
        <v>324</v>
      </c>
      <c r="B7" s="2" t="s">
        <v>13910</v>
      </c>
      <c r="C7" s="2" t="s">
        <v>13873</v>
      </c>
      <c r="D7" s="8" t="s">
        <v>332</v>
      </c>
      <c r="E7" s="2" t="s">
        <v>13911</v>
      </c>
      <c r="F7" s="2" t="s">
        <v>13911</v>
      </c>
      <c r="G7" s="196">
        <v>98151736</v>
      </c>
      <c r="H7" s="2" t="s">
        <v>13912</v>
      </c>
      <c r="I7" s="3" t="s">
        <v>539</v>
      </c>
    </row>
    <row r="8" spans="1:11">
      <c r="B8" s="2" t="s">
        <v>13913</v>
      </c>
      <c r="C8" s="2" t="s">
        <v>13873</v>
      </c>
      <c r="D8" s="8" t="s">
        <v>332</v>
      </c>
      <c r="E8" s="2" t="s">
        <v>13914</v>
      </c>
      <c r="F8" s="2" t="s">
        <v>13914</v>
      </c>
      <c r="G8" t="s">
        <v>544</v>
      </c>
      <c r="H8" s="2" t="s">
        <v>13915</v>
      </c>
      <c r="I8" s="3" t="s">
        <v>552</v>
      </c>
    </row>
    <row r="9" spans="1:11">
      <c r="B9" s="2" t="s">
        <v>13916</v>
      </c>
      <c r="C9" s="2" t="s">
        <v>13882</v>
      </c>
      <c r="D9" s="8" t="s">
        <v>359</v>
      </c>
      <c r="E9" s="2" t="s">
        <v>13911</v>
      </c>
      <c r="F9" s="2" t="s">
        <v>13911</v>
      </c>
      <c r="G9" s="196">
        <v>98151737</v>
      </c>
      <c r="H9" s="2" t="s">
        <v>13912</v>
      </c>
      <c r="I9" s="3" t="s">
        <v>539</v>
      </c>
    </row>
    <row r="10" spans="1:11">
      <c r="B10" s="2" t="s">
        <v>13917</v>
      </c>
      <c r="C10" s="2" t="s">
        <v>13882</v>
      </c>
      <c r="D10" s="8" t="s">
        <v>359</v>
      </c>
      <c r="E10" s="2" t="s">
        <v>13914</v>
      </c>
      <c r="F10" s="2" t="s">
        <v>13914</v>
      </c>
      <c r="G10" t="s">
        <v>544</v>
      </c>
      <c r="H10" s="2" t="s">
        <v>13915</v>
      </c>
      <c r="I10" s="3" t="s">
        <v>552</v>
      </c>
    </row>
    <row r="11" spans="1:11">
      <c r="B11" s="2" t="s">
        <v>13918</v>
      </c>
      <c r="C11" s="2" t="s">
        <v>13886</v>
      </c>
      <c r="D11" s="8" t="s">
        <v>401</v>
      </c>
      <c r="E11" s="2" t="s">
        <v>13911</v>
      </c>
      <c r="F11" s="2" t="s">
        <v>13911</v>
      </c>
      <c r="G11" s="196">
        <v>98151739</v>
      </c>
      <c r="H11" s="2" t="s">
        <v>13912</v>
      </c>
      <c r="I11" s="3" t="s">
        <v>539</v>
      </c>
    </row>
    <row r="12" spans="1:11">
      <c r="B12" s="2" t="s">
        <v>13919</v>
      </c>
      <c r="C12" s="2" t="s">
        <v>13886</v>
      </c>
      <c r="D12" s="8" t="s">
        <v>401</v>
      </c>
      <c r="E12" s="2" t="s">
        <v>13914</v>
      </c>
      <c r="F12" s="2" t="s">
        <v>13914</v>
      </c>
      <c r="G12" t="s">
        <v>544</v>
      </c>
      <c r="H12" s="2" t="s">
        <v>13915</v>
      </c>
      <c r="I12" s="3" t="s">
        <v>552</v>
      </c>
    </row>
    <row r="13" spans="1:11">
      <c r="B13" s="2" t="s">
        <v>13920</v>
      </c>
      <c r="C13" s="2" t="s">
        <v>13890</v>
      </c>
      <c r="D13" s="8" t="s">
        <v>410</v>
      </c>
      <c r="E13" s="2" t="s">
        <v>13911</v>
      </c>
      <c r="F13" s="2" t="s">
        <v>13911</v>
      </c>
      <c r="G13" s="25">
        <v>98151740</v>
      </c>
      <c r="H13" s="2" t="s">
        <v>13912</v>
      </c>
      <c r="I13" s="3" t="s">
        <v>539</v>
      </c>
    </row>
    <row r="14" spans="1:11">
      <c r="B14" s="2" t="s">
        <v>13921</v>
      </c>
      <c r="C14" s="2" t="s">
        <v>13890</v>
      </c>
      <c r="D14" s="8" t="s">
        <v>410</v>
      </c>
      <c r="E14" s="2" t="s">
        <v>13914</v>
      </c>
      <c r="F14" s="2" t="s">
        <v>13914</v>
      </c>
      <c r="G14" t="s">
        <v>544</v>
      </c>
      <c r="H14" s="2" t="s">
        <v>13915</v>
      </c>
      <c r="I14" s="3" t="s">
        <v>552</v>
      </c>
    </row>
    <row r="15" spans="1:11">
      <c r="B15" s="2" t="s">
        <v>13922</v>
      </c>
      <c r="C15" s="2" t="s">
        <v>11512</v>
      </c>
      <c r="D15" s="8" t="s">
        <v>443</v>
      </c>
      <c r="E15" s="2" t="s">
        <v>13911</v>
      </c>
      <c r="F15" s="2" t="s">
        <v>13911</v>
      </c>
      <c r="G15" s="25">
        <v>98151751</v>
      </c>
      <c r="H15" s="2" t="s">
        <v>13912</v>
      </c>
      <c r="I15" s="3" t="s">
        <v>539</v>
      </c>
    </row>
    <row r="16" spans="1:11">
      <c r="B16" s="2" t="s">
        <v>13923</v>
      </c>
      <c r="C16" s="2" t="s">
        <v>11512</v>
      </c>
      <c r="D16" s="8" t="s">
        <v>443</v>
      </c>
      <c r="E16" s="2" t="s">
        <v>13914</v>
      </c>
      <c r="F16" s="2" t="s">
        <v>13914</v>
      </c>
      <c r="G16" t="s">
        <v>544</v>
      </c>
      <c r="H16" s="2" t="s">
        <v>13915</v>
      </c>
      <c r="I16" s="3" t="s">
        <v>552</v>
      </c>
    </row>
    <row r="17" spans="1:9">
      <c r="B17" s="2" t="s">
        <v>13924</v>
      </c>
      <c r="C17" s="2" t="s">
        <v>13897</v>
      </c>
      <c r="D17" s="8" t="s">
        <v>432</v>
      </c>
      <c r="E17" s="2" t="s">
        <v>13911</v>
      </c>
      <c r="F17" s="2" t="s">
        <v>13911</v>
      </c>
      <c r="G17" s="196">
        <v>98151752</v>
      </c>
      <c r="H17" s="2" t="s">
        <v>13912</v>
      </c>
      <c r="I17" s="3" t="s">
        <v>539</v>
      </c>
    </row>
    <row r="18" spans="1:9">
      <c r="B18" s="2" t="s">
        <v>13925</v>
      </c>
      <c r="C18" s="2" t="s">
        <v>13897</v>
      </c>
      <c r="D18" s="8" t="s">
        <v>432</v>
      </c>
      <c r="E18" s="2" t="s">
        <v>13914</v>
      </c>
      <c r="F18" s="2" t="s">
        <v>13914</v>
      </c>
      <c r="G18" t="s">
        <v>544</v>
      </c>
      <c r="H18" s="2" t="s">
        <v>13915</v>
      </c>
      <c r="I18" s="3" t="s">
        <v>552</v>
      </c>
    </row>
    <row r="19" spans="1:9">
      <c r="B19" s="2" t="s">
        <v>13926</v>
      </c>
      <c r="C19" s="2" t="s">
        <v>13901</v>
      </c>
      <c r="D19" s="8" t="s">
        <v>450</v>
      </c>
      <c r="E19" s="2" t="s">
        <v>13911</v>
      </c>
      <c r="F19" s="2" t="s">
        <v>13911</v>
      </c>
      <c r="G19" s="196">
        <v>98151753</v>
      </c>
      <c r="H19" s="2" t="s">
        <v>13912</v>
      </c>
      <c r="I19" s="3" t="s">
        <v>539</v>
      </c>
    </row>
    <row r="20" spans="1:9">
      <c r="B20" s="2" t="s">
        <v>13927</v>
      </c>
      <c r="C20" s="2" t="s">
        <v>13901</v>
      </c>
      <c r="D20" s="8" t="s">
        <v>450</v>
      </c>
      <c r="E20" s="2" t="s">
        <v>13914</v>
      </c>
      <c r="F20" s="2" t="s">
        <v>13914</v>
      </c>
      <c r="G20" t="s">
        <v>544</v>
      </c>
      <c r="H20" s="2" t="s">
        <v>13915</v>
      </c>
      <c r="I20" s="3" t="s">
        <v>552</v>
      </c>
    </row>
    <row r="21" spans="1:9">
      <c r="A21" s="82"/>
      <c r="B21" s="2" t="s">
        <v>13928</v>
      </c>
      <c r="C21" s="2" t="s">
        <v>11471</v>
      </c>
      <c r="D21" s="31" t="s">
        <v>351</v>
      </c>
      <c r="E21" s="2" t="s">
        <v>13911</v>
      </c>
      <c r="F21" s="2" t="s">
        <v>13911</v>
      </c>
      <c r="G21" s="196">
        <v>98151754</v>
      </c>
      <c r="H21" s="2" t="s">
        <v>13912</v>
      </c>
      <c r="I21" s="3" t="s">
        <v>539</v>
      </c>
    </row>
    <row r="22" spans="1:9">
      <c r="B22" s="2" t="s">
        <v>13929</v>
      </c>
      <c r="C22" s="2" t="s">
        <v>11471</v>
      </c>
      <c r="D22" s="31" t="s">
        <v>351</v>
      </c>
      <c r="E22" s="2" t="s">
        <v>13914</v>
      </c>
      <c r="F22" s="2" t="s">
        <v>13914</v>
      </c>
      <c r="G22" t="s">
        <v>544</v>
      </c>
      <c r="H22" s="2" t="s">
        <v>13915</v>
      </c>
      <c r="I22" s="3" t="s">
        <v>552</v>
      </c>
    </row>
    <row r="23" spans="1:9">
      <c r="A23" s="44" t="s">
        <v>316</v>
      </c>
      <c r="H23" s="2"/>
      <c r="I23" s="251"/>
    </row>
    <row r="24" spans="1:9">
      <c r="H24" s="2"/>
      <c r="I24" s="251"/>
    </row>
    <row r="25" spans="1:9">
      <c r="D25" s="2"/>
      <c r="E25" s="2"/>
      <c r="F25" s="2"/>
      <c r="I25" s="251"/>
    </row>
    <row r="26" spans="1:9">
      <c r="D26" s="87"/>
      <c r="E26" s="87"/>
      <c r="F26" s="2"/>
      <c r="G26" s="2"/>
      <c r="H26" s="2"/>
      <c r="I26" s="251"/>
    </row>
    <row r="27" spans="1:9">
      <c r="D27" s="8"/>
      <c r="E27" s="2"/>
      <c r="F27" s="24"/>
      <c r="G27" s="2"/>
      <c r="H27" s="2"/>
      <c r="I27" s="251"/>
    </row>
    <row r="28" spans="1:9">
      <c r="D28" s="8"/>
      <c r="E28" s="2"/>
      <c r="F28" s="24"/>
      <c r="G28" s="2"/>
      <c r="H28" s="2"/>
      <c r="I28" s="251"/>
    </row>
    <row r="29" spans="1:9">
      <c r="C29" s="145" t="s">
        <v>13930</v>
      </c>
      <c r="D29" s="200">
        <v>91847694</v>
      </c>
      <c r="E29" s="237">
        <v>91843610</v>
      </c>
      <c r="F29" s="196">
        <v>98151736</v>
      </c>
      <c r="I29" s="251"/>
    </row>
    <row r="30" spans="1:9">
      <c r="C30" s="145" t="s">
        <v>13931</v>
      </c>
      <c r="D30" s="200">
        <v>91847665</v>
      </c>
      <c r="E30" s="237">
        <v>91843614</v>
      </c>
      <c r="F30" s="196">
        <v>98151737</v>
      </c>
      <c r="I30" s="251"/>
    </row>
    <row r="31" spans="1:9">
      <c r="C31" s="146" t="s">
        <v>13932</v>
      </c>
      <c r="D31" s="200">
        <v>91847720</v>
      </c>
      <c r="E31" s="237">
        <v>91843644</v>
      </c>
      <c r="F31" s="196">
        <v>98151739</v>
      </c>
      <c r="I31" s="251"/>
    </row>
    <row r="32" spans="1:9">
      <c r="C32" s="147" t="s">
        <v>13933</v>
      </c>
      <c r="D32" s="24">
        <v>91847706</v>
      </c>
      <c r="E32" s="173">
        <v>91843837</v>
      </c>
      <c r="F32" s="25">
        <v>98151740</v>
      </c>
      <c r="I32" s="251"/>
    </row>
    <row r="33" spans="3:6">
      <c r="C33" s="145" t="s">
        <v>13934</v>
      </c>
      <c r="D33" s="200">
        <v>91847621</v>
      </c>
      <c r="E33" s="237">
        <v>91843719</v>
      </c>
      <c r="F33" s="25">
        <v>98151751</v>
      </c>
    </row>
    <row r="34" spans="3:6">
      <c r="C34" s="148" t="s">
        <v>13935</v>
      </c>
      <c r="D34" s="200">
        <v>91865986</v>
      </c>
      <c r="E34" s="237">
        <v>91844071</v>
      </c>
      <c r="F34" s="196">
        <v>98151752</v>
      </c>
    </row>
    <row r="35" spans="3:6">
      <c r="C35" s="148" t="s">
        <v>13936</v>
      </c>
      <c r="D35" s="200">
        <v>91864881</v>
      </c>
      <c r="E35" s="237">
        <v>91844117</v>
      </c>
      <c r="F35" s="196">
        <v>98151753</v>
      </c>
    </row>
    <row r="36" spans="3:6">
      <c r="C36" s="145" t="s">
        <v>13937</v>
      </c>
      <c r="D36" s="200">
        <v>91864760</v>
      </c>
      <c r="E36" s="237">
        <v>91843952</v>
      </c>
      <c r="F36" s="196">
        <v>98151754</v>
      </c>
    </row>
    <row r="37" spans="3:6">
      <c r="F37" s="200"/>
    </row>
    <row r="38" spans="3:6">
      <c r="F38" s="200"/>
    </row>
    <row r="39" spans="3:6">
      <c r="F39" s="200"/>
    </row>
    <row r="40" spans="3:6">
      <c r="F40" s="200"/>
    </row>
    <row r="41" spans="3:6">
      <c r="F41" s="200"/>
    </row>
    <row r="42" spans="3:6">
      <c r="F42" s="200"/>
    </row>
  </sheetData>
  <phoneticPr fontId="11" type="noConversion"/>
  <dataValidations count="1">
    <dataValidation type="list" allowBlank="1" showInputMessage="1" showErrorMessage="1" errorTitle="Invalid Attribute Type" error="Please select an attribute type from the dropdown list" sqref="B4:I4" xr:uid="{00000000-0002-0000-1100-000000000000}">
      <formula1>"text, double, short, calculation, compatibility rule, string expression, boolean, description, pointer, pointer-merge"</formula1>
    </dataValidation>
  </dataValidations>
  <pageMargins left="0.75" right="0.75" top="1" bottom="1" header="0.5" footer="0.5"/>
  <pageSetup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2F380-FB99-4E4A-AF3B-FA9C5B04B207}">
  <dimension ref="A1:AD272"/>
  <sheetViews>
    <sheetView workbookViewId="0">
      <pane ySplit="5" topLeftCell="A21" activePane="bottomLeft" state="frozen"/>
      <selection pane="bottomLeft" activeCell="F8" sqref="F8"/>
    </sheetView>
  </sheetViews>
  <sheetFormatPr defaultRowHeight="12.75" outlineLevelRow="1"/>
  <cols>
    <col min="1" max="1" width="27.85546875" style="43" customWidth="1"/>
    <col min="2" max="2" width="33.42578125" bestFit="1" customWidth="1"/>
    <col min="3" max="3" width="12.28515625" bestFit="1" customWidth="1"/>
    <col min="4" max="4" width="7.140625" bestFit="1" customWidth="1"/>
    <col min="5" max="5" width="18.85546875" customWidth="1"/>
    <col min="6" max="6" width="18.140625" bestFit="1" customWidth="1"/>
  </cols>
  <sheetData>
    <row r="1" spans="1:30" s="48" customFormat="1" ht="13.5" thickBot="1">
      <c r="A1" s="45" t="s">
        <v>305</v>
      </c>
      <c r="B1" s="46" t="s">
        <v>14254</v>
      </c>
      <c r="C1" s="46"/>
      <c r="D1" s="46"/>
      <c r="E1" s="46"/>
      <c r="F1" s="46"/>
      <c r="G1" s="253"/>
      <c r="H1" s="253"/>
      <c r="AD1" s="48" t="s">
        <v>518</v>
      </c>
    </row>
    <row r="2" spans="1:30" ht="13.5" outlineLevel="1" thickTop="1">
      <c r="A2" s="153" t="s">
        <v>13948</v>
      </c>
      <c r="B2" s="41" t="s">
        <v>307</v>
      </c>
      <c r="C2" s="41" t="s">
        <v>13949</v>
      </c>
      <c r="D2" s="41" t="s">
        <v>13950</v>
      </c>
      <c r="E2" s="41" t="s">
        <v>13951</v>
      </c>
      <c r="F2" s="41" t="s">
        <v>13952</v>
      </c>
    </row>
    <row r="3" spans="1:30" s="52" customFormat="1" ht="13.5" outlineLevel="1" thickTop="1">
      <c r="A3" s="49" t="s">
        <v>313</v>
      </c>
      <c r="B3" s="50" t="s">
        <v>1608</v>
      </c>
      <c r="C3" s="50" t="s">
        <v>522</v>
      </c>
      <c r="D3" s="50" t="s">
        <v>522</v>
      </c>
      <c r="E3" s="50" t="s">
        <v>522</v>
      </c>
      <c r="F3" s="50" t="s">
        <v>522</v>
      </c>
      <c r="G3" s="51" t="s">
        <v>316</v>
      </c>
    </row>
    <row r="4" spans="1:30" outlineLevel="1">
      <c r="A4" s="42" t="s">
        <v>317</v>
      </c>
      <c r="B4" s="41"/>
      <c r="C4" s="41"/>
      <c r="D4" s="41"/>
      <c r="E4" s="41"/>
      <c r="F4" s="41"/>
    </row>
    <row r="5" spans="1:30">
      <c r="B5" t="s">
        <v>307</v>
      </c>
      <c r="C5" t="s">
        <v>13949</v>
      </c>
      <c r="D5" t="s">
        <v>13950</v>
      </c>
      <c r="E5" t="s">
        <v>13951</v>
      </c>
      <c r="F5" t="s">
        <v>13952</v>
      </c>
    </row>
    <row r="6" spans="1:30">
      <c r="A6" s="44" t="s">
        <v>324</v>
      </c>
      <c r="B6" t="s">
        <v>13953</v>
      </c>
      <c r="C6" t="s">
        <v>326</v>
      </c>
      <c r="D6" t="s">
        <v>8015</v>
      </c>
      <c r="E6" s="200" t="s">
        <v>13954</v>
      </c>
      <c r="F6" s="254"/>
    </row>
    <row r="7" spans="1:30">
      <c r="B7" t="s">
        <v>13955</v>
      </c>
      <c r="C7" t="s">
        <v>326</v>
      </c>
      <c r="D7" t="s">
        <v>8015</v>
      </c>
      <c r="E7" t="s">
        <v>13956</v>
      </c>
      <c r="F7" s="254"/>
    </row>
    <row r="8" spans="1:30">
      <c r="B8" t="s">
        <v>13957</v>
      </c>
      <c r="C8" t="s">
        <v>326</v>
      </c>
      <c r="D8" t="s">
        <v>8015</v>
      </c>
      <c r="E8" t="s">
        <v>13958</v>
      </c>
      <c r="F8" s="254"/>
    </row>
    <row r="9" spans="1:30">
      <c r="B9" t="s">
        <v>13959</v>
      </c>
      <c r="C9" t="s">
        <v>326</v>
      </c>
      <c r="D9" t="s">
        <v>8015</v>
      </c>
      <c r="E9" t="s">
        <v>13960</v>
      </c>
      <c r="F9" s="254"/>
    </row>
    <row r="10" spans="1:30">
      <c r="B10" t="s">
        <v>13961</v>
      </c>
      <c r="C10" t="s">
        <v>326</v>
      </c>
      <c r="D10" t="s">
        <v>8015</v>
      </c>
      <c r="E10" t="s">
        <v>13962</v>
      </c>
      <c r="F10" t="s">
        <v>12090</v>
      </c>
    </row>
    <row r="11" spans="1:30">
      <c r="B11" t="s">
        <v>13963</v>
      </c>
      <c r="C11" t="s">
        <v>326</v>
      </c>
      <c r="D11" t="s">
        <v>8015</v>
      </c>
      <c r="E11" t="s">
        <v>13964</v>
      </c>
      <c r="F11" s="254"/>
    </row>
    <row r="12" spans="1:30">
      <c r="B12" t="s">
        <v>13965</v>
      </c>
      <c r="C12" t="s">
        <v>326</v>
      </c>
      <c r="D12" t="s">
        <v>8015</v>
      </c>
      <c r="E12" t="s">
        <v>13966</v>
      </c>
      <c r="F12" t="s">
        <v>12090</v>
      </c>
    </row>
    <row r="13" spans="1:30">
      <c r="B13" t="s">
        <v>13967</v>
      </c>
      <c r="C13" t="s">
        <v>326</v>
      </c>
      <c r="D13" t="s">
        <v>8015</v>
      </c>
      <c r="E13" t="s">
        <v>13968</v>
      </c>
      <c r="F13" t="s">
        <v>13969</v>
      </c>
    </row>
    <row r="14" spans="1:30">
      <c r="B14" t="s">
        <v>13970</v>
      </c>
      <c r="C14" t="s">
        <v>326</v>
      </c>
      <c r="D14" t="s">
        <v>8015</v>
      </c>
      <c r="E14" t="s">
        <v>13971</v>
      </c>
      <c r="F14" t="s">
        <v>12090</v>
      </c>
    </row>
    <row r="15" spans="1:30">
      <c r="B15" t="s">
        <v>13972</v>
      </c>
      <c r="C15" t="s">
        <v>326</v>
      </c>
      <c r="D15" t="s">
        <v>8015</v>
      </c>
      <c r="E15" t="s">
        <v>13973</v>
      </c>
      <c r="F15" t="s">
        <v>13969</v>
      </c>
    </row>
    <row r="16" spans="1:30">
      <c r="B16" t="s">
        <v>13974</v>
      </c>
      <c r="C16" t="s">
        <v>336</v>
      </c>
      <c r="D16" t="s">
        <v>8015</v>
      </c>
      <c r="E16" t="s">
        <v>13956</v>
      </c>
      <c r="F16" s="254"/>
    </row>
    <row r="17" spans="2:6">
      <c r="B17" t="s">
        <v>13975</v>
      </c>
      <c r="C17" t="s">
        <v>336</v>
      </c>
      <c r="D17" t="s">
        <v>8015</v>
      </c>
      <c r="E17" t="s">
        <v>13958</v>
      </c>
      <c r="F17" s="254"/>
    </row>
    <row r="18" spans="2:6">
      <c r="B18" t="s">
        <v>13976</v>
      </c>
      <c r="C18" t="s">
        <v>336</v>
      </c>
      <c r="D18" t="s">
        <v>8015</v>
      </c>
      <c r="E18" t="s">
        <v>13960</v>
      </c>
      <c r="F18" s="254"/>
    </row>
    <row r="19" spans="2:6">
      <c r="B19" t="s">
        <v>13977</v>
      </c>
      <c r="C19" t="s">
        <v>336</v>
      </c>
      <c r="D19" t="s">
        <v>8015</v>
      </c>
      <c r="E19" t="s">
        <v>13962</v>
      </c>
      <c r="F19" s="254"/>
    </row>
    <row r="20" spans="2:6">
      <c r="B20" t="s">
        <v>13978</v>
      </c>
      <c r="C20" t="s">
        <v>336</v>
      </c>
      <c r="D20" t="s">
        <v>8015</v>
      </c>
      <c r="E20" t="s">
        <v>13964</v>
      </c>
      <c r="F20" s="254"/>
    </row>
    <row r="21" spans="2:6">
      <c r="B21" t="s">
        <v>13979</v>
      </c>
      <c r="C21" t="s">
        <v>336</v>
      </c>
      <c r="D21" t="s">
        <v>8015</v>
      </c>
      <c r="E21" t="s">
        <v>13968</v>
      </c>
      <c r="F21" t="s">
        <v>13969</v>
      </c>
    </row>
    <row r="22" spans="2:6">
      <c r="B22" t="s">
        <v>13980</v>
      </c>
      <c r="C22" t="s">
        <v>344</v>
      </c>
      <c r="D22" t="s">
        <v>8015</v>
      </c>
      <c r="E22" t="s">
        <v>13954</v>
      </c>
      <c r="F22" s="254"/>
    </row>
    <row r="23" spans="2:6">
      <c r="B23" t="s">
        <v>13981</v>
      </c>
      <c r="C23" t="s">
        <v>344</v>
      </c>
      <c r="D23" t="s">
        <v>8015</v>
      </c>
      <c r="E23" t="s">
        <v>13956</v>
      </c>
      <c r="F23" s="254"/>
    </row>
    <row r="24" spans="2:6">
      <c r="B24" t="s">
        <v>13982</v>
      </c>
      <c r="C24" t="s">
        <v>344</v>
      </c>
      <c r="D24" t="s">
        <v>8015</v>
      </c>
      <c r="E24" t="s">
        <v>13958</v>
      </c>
      <c r="F24" s="254"/>
    </row>
    <row r="25" spans="2:6">
      <c r="B25" t="s">
        <v>13983</v>
      </c>
      <c r="C25" t="s">
        <v>344</v>
      </c>
      <c r="D25" t="s">
        <v>8015</v>
      </c>
      <c r="E25" t="s">
        <v>13960</v>
      </c>
      <c r="F25" s="254"/>
    </row>
    <row r="26" spans="2:6">
      <c r="B26" t="s">
        <v>13984</v>
      </c>
      <c r="C26" t="s">
        <v>344</v>
      </c>
      <c r="D26" t="s">
        <v>8015</v>
      </c>
      <c r="E26" t="s">
        <v>13962</v>
      </c>
      <c r="F26" t="s">
        <v>12090</v>
      </c>
    </row>
    <row r="27" spans="2:6">
      <c r="B27" t="s">
        <v>13985</v>
      </c>
      <c r="C27" t="s">
        <v>344</v>
      </c>
      <c r="D27" t="s">
        <v>8015</v>
      </c>
      <c r="E27" t="s">
        <v>13964</v>
      </c>
      <c r="F27" s="254"/>
    </row>
    <row r="28" spans="2:6">
      <c r="B28" t="s">
        <v>13986</v>
      </c>
      <c r="C28" t="s">
        <v>344</v>
      </c>
      <c r="D28" t="s">
        <v>8015</v>
      </c>
      <c r="E28" t="s">
        <v>13966</v>
      </c>
      <c r="F28" t="s">
        <v>12090</v>
      </c>
    </row>
    <row r="29" spans="2:6">
      <c r="B29" t="s">
        <v>13987</v>
      </c>
      <c r="C29" t="s">
        <v>344</v>
      </c>
      <c r="D29" t="s">
        <v>8015</v>
      </c>
      <c r="E29" t="s">
        <v>13968</v>
      </c>
      <c r="F29" t="s">
        <v>13969</v>
      </c>
    </row>
    <row r="30" spans="2:6">
      <c r="B30" t="s">
        <v>13988</v>
      </c>
      <c r="C30" t="s">
        <v>344</v>
      </c>
      <c r="D30" t="s">
        <v>8015</v>
      </c>
      <c r="E30" t="s">
        <v>13971</v>
      </c>
      <c r="F30" t="s">
        <v>12090</v>
      </c>
    </row>
    <row r="31" spans="2:6">
      <c r="B31" t="s">
        <v>13989</v>
      </c>
      <c r="C31" t="s">
        <v>344</v>
      </c>
      <c r="D31" t="s">
        <v>8015</v>
      </c>
      <c r="E31" t="s">
        <v>13973</v>
      </c>
      <c r="F31" t="s">
        <v>13969</v>
      </c>
    </row>
    <row r="32" spans="2:6">
      <c r="B32" t="s">
        <v>13990</v>
      </c>
      <c r="C32" t="s">
        <v>344</v>
      </c>
      <c r="D32" t="s">
        <v>8162</v>
      </c>
      <c r="E32" t="s">
        <v>13973</v>
      </c>
      <c r="F32" t="s">
        <v>13969</v>
      </c>
    </row>
    <row r="33" spans="2:6">
      <c r="B33" t="s">
        <v>13991</v>
      </c>
      <c r="C33" t="s">
        <v>344</v>
      </c>
      <c r="D33" t="s">
        <v>8162</v>
      </c>
      <c r="E33" t="s">
        <v>13992</v>
      </c>
      <c r="F33" t="s">
        <v>12090</v>
      </c>
    </row>
    <row r="34" spans="2:6">
      <c r="B34" t="s">
        <v>13993</v>
      </c>
      <c r="C34" t="s">
        <v>344</v>
      </c>
      <c r="D34" t="s">
        <v>8162</v>
      </c>
      <c r="E34" t="s">
        <v>13994</v>
      </c>
      <c r="F34" t="s">
        <v>13969</v>
      </c>
    </row>
    <row r="35" spans="2:6">
      <c r="B35" t="s">
        <v>13995</v>
      </c>
      <c r="C35" t="s">
        <v>344</v>
      </c>
      <c r="D35" t="s">
        <v>8162</v>
      </c>
      <c r="E35" t="s">
        <v>13996</v>
      </c>
      <c r="F35" t="s">
        <v>12090</v>
      </c>
    </row>
    <row r="36" spans="2:6">
      <c r="B36" t="s">
        <v>13997</v>
      </c>
      <c r="C36" t="s">
        <v>344</v>
      </c>
      <c r="D36" t="s">
        <v>8162</v>
      </c>
      <c r="E36" t="s">
        <v>13998</v>
      </c>
      <c r="F36" t="s">
        <v>13969</v>
      </c>
    </row>
    <row r="37" spans="2:6">
      <c r="B37" t="s">
        <v>13999</v>
      </c>
      <c r="C37" t="s">
        <v>356</v>
      </c>
      <c r="D37" t="s">
        <v>14000</v>
      </c>
      <c r="E37" t="s">
        <v>13958</v>
      </c>
      <c r="F37" s="254"/>
    </row>
    <row r="38" spans="2:6">
      <c r="B38" t="s">
        <v>14001</v>
      </c>
      <c r="C38" t="s">
        <v>356</v>
      </c>
      <c r="D38" t="s">
        <v>14000</v>
      </c>
      <c r="E38" t="s">
        <v>13960</v>
      </c>
      <c r="F38" s="254"/>
    </row>
    <row r="39" spans="2:6">
      <c r="B39" t="s">
        <v>14002</v>
      </c>
      <c r="C39" t="s">
        <v>356</v>
      </c>
      <c r="D39" t="s">
        <v>14000</v>
      </c>
      <c r="E39" t="s">
        <v>13962</v>
      </c>
      <c r="F39" s="254"/>
    </row>
    <row r="40" spans="2:6">
      <c r="B40" t="s">
        <v>14003</v>
      </c>
      <c r="C40" t="s">
        <v>356</v>
      </c>
      <c r="D40" t="s">
        <v>14000</v>
      </c>
      <c r="E40" t="s">
        <v>13964</v>
      </c>
      <c r="F40" t="s">
        <v>12090</v>
      </c>
    </row>
    <row r="41" spans="2:6">
      <c r="B41" t="s">
        <v>14004</v>
      </c>
      <c r="C41" t="s">
        <v>356</v>
      </c>
      <c r="D41" t="s">
        <v>14000</v>
      </c>
      <c r="E41" t="s">
        <v>13966</v>
      </c>
      <c r="F41" s="254"/>
    </row>
    <row r="42" spans="2:6">
      <c r="B42" t="s">
        <v>14005</v>
      </c>
      <c r="C42" t="s">
        <v>14006</v>
      </c>
      <c r="D42" t="s">
        <v>14007</v>
      </c>
      <c r="E42" t="s">
        <v>13956</v>
      </c>
      <c r="F42" s="254"/>
    </row>
    <row r="43" spans="2:6">
      <c r="B43" t="s">
        <v>14008</v>
      </c>
      <c r="C43" t="s">
        <v>14006</v>
      </c>
      <c r="D43" t="s">
        <v>14007</v>
      </c>
      <c r="E43" t="s">
        <v>13958</v>
      </c>
      <c r="F43" s="254"/>
    </row>
    <row r="44" spans="2:6">
      <c r="B44" t="s">
        <v>14009</v>
      </c>
      <c r="C44" t="s">
        <v>14006</v>
      </c>
      <c r="D44" t="s">
        <v>14007</v>
      </c>
      <c r="E44" t="s">
        <v>13960</v>
      </c>
      <c r="F44" s="254"/>
    </row>
    <row r="45" spans="2:6">
      <c r="B45" t="s">
        <v>14010</v>
      </c>
      <c r="C45" t="s">
        <v>14006</v>
      </c>
      <c r="D45" t="s">
        <v>14007</v>
      </c>
      <c r="E45" t="s">
        <v>13962</v>
      </c>
      <c r="F45" t="s">
        <v>12090</v>
      </c>
    </row>
    <row r="46" spans="2:6">
      <c r="B46" t="s">
        <v>14011</v>
      </c>
      <c r="C46" t="s">
        <v>14006</v>
      </c>
      <c r="D46" t="s">
        <v>14007</v>
      </c>
      <c r="E46" t="s">
        <v>13964</v>
      </c>
      <c r="F46" s="254"/>
    </row>
    <row r="47" spans="2:6">
      <c r="B47" t="s">
        <v>14012</v>
      </c>
      <c r="C47" t="s">
        <v>14006</v>
      </c>
      <c r="D47" t="s">
        <v>14007</v>
      </c>
      <c r="E47" t="s">
        <v>13966</v>
      </c>
      <c r="F47" t="s">
        <v>12090</v>
      </c>
    </row>
    <row r="48" spans="2:6">
      <c r="B48" t="s">
        <v>14013</v>
      </c>
      <c r="C48" t="s">
        <v>14006</v>
      </c>
      <c r="D48" t="s">
        <v>14007</v>
      </c>
      <c r="E48" t="s">
        <v>13968</v>
      </c>
      <c r="F48" s="254"/>
    </row>
    <row r="49" spans="2:6">
      <c r="B49" t="s">
        <v>14014</v>
      </c>
      <c r="C49" t="s">
        <v>14006</v>
      </c>
      <c r="D49" t="s">
        <v>14007</v>
      </c>
      <c r="E49" t="s">
        <v>13971</v>
      </c>
      <c r="F49" t="s">
        <v>12090</v>
      </c>
    </row>
    <row r="50" spans="2:6">
      <c r="B50" t="s">
        <v>14015</v>
      </c>
      <c r="C50" t="s">
        <v>14006</v>
      </c>
      <c r="D50" t="s">
        <v>14007</v>
      </c>
      <c r="E50" t="s">
        <v>13973</v>
      </c>
      <c r="F50" s="254"/>
    </row>
    <row r="51" spans="2:6">
      <c r="B51" t="s">
        <v>14016</v>
      </c>
      <c r="C51" t="s">
        <v>14006</v>
      </c>
      <c r="D51" t="s">
        <v>14007</v>
      </c>
      <c r="E51" t="s">
        <v>13992</v>
      </c>
      <c r="F51" t="s">
        <v>12090</v>
      </c>
    </row>
    <row r="52" spans="2:6">
      <c r="B52" t="s">
        <v>14017</v>
      </c>
      <c r="C52" t="s">
        <v>14006</v>
      </c>
      <c r="D52" t="s">
        <v>14007</v>
      </c>
      <c r="E52" t="s">
        <v>13994</v>
      </c>
      <c r="F52" t="s">
        <v>13969</v>
      </c>
    </row>
    <row r="53" spans="2:6">
      <c r="B53" t="s">
        <v>14018</v>
      </c>
      <c r="C53" t="s">
        <v>363</v>
      </c>
      <c r="D53" t="s">
        <v>14019</v>
      </c>
      <c r="E53" t="s">
        <v>13958</v>
      </c>
      <c r="F53" s="254"/>
    </row>
    <row r="54" spans="2:6">
      <c r="B54" t="s">
        <v>14020</v>
      </c>
      <c r="C54" t="s">
        <v>363</v>
      </c>
      <c r="D54" t="s">
        <v>14019</v>
      </c>
      <c r="E54" t="s">
        <v>13960</v>
      </c>
      <c r="F54" s="254"/>
    </row>
    <row r="55" spans="2:6">
      <c r="B55" t="s">
        <v>14021</v>
      </c>
      <c r="C55" t="s">
        <v>363</v>
      </c>
      <c r="D55" t="s">
        <v>14019</v>
      </c>
      <c r="E55" t="s">
        <v>13962</v>
      </c>
      <c r="F55" s="254"/>
    </row>
    <row r="56" spans="2:6">
      <c r="B56" t="s">
        <v>14022</v>
      </c>
      <c r="C56" t="s">
        <v>363</v>
      </c>
      <c r="D56" t="s">
        <v>14019</v>
      </c>
      <c r="E56" t="s">
        <v>13964</v>
      </c>
      <c r="F56" s="254"/>
    </row>
    <row r="57" spans="2:6">
      <c r="B57" t="s">
        <v>14023</v>
      </c>
      <c r="C57" t="s">
        <v>363</v>
      </c>
      <c r="D57" t="s">
        <v>14019</v>
      </c>
      <c r="E57" t="s">
        <v>13966</v>
      </c>
      <c r="F57" s="254"/>
    </row>
    <row r="58" spans="2:6">
      <c r="B58" t="s">
        <v>14024</v>
      </c>
      <c r="C58" t="s">
        <v>363</v>
      </c>
      <c r="D58" t="s">
        <v>14019</v>
      </c>
      <c r="E58" t="s">
        <v>13968</v>
      </c>
      <c r="F58" s="254"/>
    </row>
    <row r="59" spans="2:6">
      <c r="B59" t="s">
        <v>14025</v>
      </c>
      <c r="C59" t="s">
        <v>363</v>
      </c>
      <c r="D59" t="s">
        <v>14019</v>
      </c>
      <c r="E59" t="s">
        <v>13971</v>
      </c>
      <c r="F59" t="s">
        <v>12090</v>
      </c>
    </row>
    <row r="60" spans="2:6">
      <c r="B60" t="s">
        <v>14026</v>
      </c>
      <c r="C60" t="s">
        <v>363</v>
      </c>
      <c r="D60" t="s">
        <v>14019</v>
      </c>
      <c r="E60" t="s">
        <v>13973</v>
      </c>
      <c r="F60" t="s">
        <v>13969</v>
      </c>
    </row>
    <row r="61" spans="2:6">
      <c r="B61" t="s">
        <v>14027</v>
      </c>
      <c r="C61" t="s">
        <v>363</v>
      </c>
      <c r="D61" t="s">
        <v>14019</v>
      </c>
      <c r="E61" t="s">
        <v>13992</v>
      </c>
      <c r="F61" t="s">
        <v>12090</v>
      </c>
    </row>
    <row r="62" spans="2:6">
      <c r="B62" t="s">
        <v>14028</v>
      </c>
      <c r="C62" t="s">
        <v>363</v>
      </c>
      <c r="D62" t="s">
        <v>14019</v>
      </c>
      <c r="E62" t="s">
        <v>13994</v>
      </c>
      <c r="F62" t="s">
        <v>13969</v>
      </c>
    </row>
    <row r="63" spans="2:6">
      <c r="B63" t="s">
        <v>14029</v>
      </c>
      <c r="C63" t="s">
        <v>363</v>
      </c>
      <c r="D63" t="s">
        <v>14019</v>
      </c>
      <c r="E63" t="s">
        <v>13996</v>
      </c>
      <c r="F63" t="s">
        <v>12090</v>
      </c>
    </row>
    <row r="64" spans="2:6">
      <c r="B64" t="s">
        <v>14030</v>
      </c>
      <c r="C64" t="s">
        <v>363</v>
      </c>
      <c r="D64" t="s">
        <v>14019</v>
      </c>
      <c r="E64" t="s">
        <v>13998</v>
      </c>
      <c r="F64" t="s">
        <v>13969</v>
      </c>
    </row>
    <row r="65" spans="2:6">
      <c r="B65" t="s">
        <v>14031</v>
      </c>
      <c r="C65" t="s">
        <v>363</v>
      </c>
      <c r="D65" t="s">
        <v>14019</v>
      </c>
      <c r="E65" t="s">
        <v>14032</v>
      </c>
      <c r="F65" t="s">
        <v>13969</v>
      </c>
    </row>
    <row r="66" spans="2:6">
      <c r="B66" t="s">
        <v>14033</v>
      </c>
      <c r="C66" t="s">
        <v>368</v>
      </c>
      <c r="D66" t="s">
        <v>14019</v>
      </c>
      <c r="E66" t="s">
        <v>13958</v>
      </c>
      <c r="F66" s="254"/>
    </row>
    <row r="67" spans="2:6">
      <c r="B67" t="s">
        <v>14034</v>
      </c>
      <c r="C67" t="s">
        <v>368</v>
      </c>
      <c r="D67" t="s">
        <v>14019</v>
      </c>
      <c r="E67" t="s">
        <v>13960</v>
      </c>
      <c r="F67" s="254"/>
    </row>
    <row r="68" spans="2:6">
      <c r="B68" t="s">
        <v>14035</v>
      </c>
      <c r="C68" t="s">
        <v>368</v>
      </c>
      <c r="D68" t="s">
        <v>14019</v>
      </c>
      <c r="E68" t="s">
        <v>13962</v>
      </c>
      <c r="F68" s="254"/>
    </row>
    <row r="69" spans="2:6">
      <c r="B69" t="s">
        <v>14036</v>
      </c>
      <c r="C69" t="s">
        <v>368</v>
      </c>
      <c r="D69" t="s">
        <v>14019</v>
      </c>
      <c r="E69" t="s">
        <v>13964</v>
      </c>
      <c r="F69" s="254"/>
    </row>
    <row r="70" spans="2:6">
      <c r="B70" t="s">
        <v>14037</v>
      </c>
      <c r="C70" t="s">
        <v>368</v>
      </c>
      <c r="D70" t="s">
        <v>14019</v>
      </c>
      <c r="E70" t="s">
        <v>13966</v>
      </c>
      <c r="F70" s="254"/>
    </row>
    <row r="71" spans="2:6">
      <c r="B71" t="s">
        <v>14038</v>
      </c>
      <c r="C71" t="s">
        <v>368</v>
      </c>
      <c r="D71" t="s">
        <v>14019</v>
      </c>
      <c r="E71" t="s">
        <v>13968</v>
      </c>
      <c r="F71" s="254"/>
    </row>
    <row r="72" spans="2:6">
      <c r="B72" t="s">
        <v>14039</v>
      </c>
      <c r="C72" t="s">
        <v>368</v>
      </c>
      <c r="D72" t="s">
        <v>14019</v>
      </c>
      <c r="E72" t="s">
        <v>13971</v>
      </c>
      <c r="F72" t="s">
        <v>12090</v>
      </c>
    </row>
    <row r="73" spans="2:6">
      <c r="B73" t="s">
        <v>14040</v>
      </c>
      <c r="C73" t="s">
        <v>368</v>
      </c>
      <c r="D73" t="s">
        <v>14019</v>
      </c>
      <c r="E73" t="s">
        <v>13973</v>
      </c>
      <c r="F73" t="s">
        <v>13969</v>
      </c>
    </row>
    <row r="74" spans="2:6">
      <c r="B74" t="s">
        <v>14041</v>
      </c>
      <c r="C74" t="s">
        <v>368</v>
      </c>
      <c r="D74" t="s">
        <v>14019</v>
      </c>
      <c r="E74" t="s">
        <v>13992</v>
      </c>
      <c r="F74" t="s">
        <v>12090</v>
      </c>
    </row>
    <row r="75" spans="2:6">
      <c r="B75" t="s">
        <v>14042</v>
      </c>
      <c r="C75" t="s">
        <v>368</v>
      </c>
      <c r="D75" t="s">
        <v>14019</v>
      </c>
      <c r="E75" t="s">
        <v>13994</v>
      </c>
      <c r="F75" t="s">
        <v>13969</v>
      </c>
    </row>
    <row r="76" spans="2:6">
      <c r="B76" t="s">
        <v>14043</v>
      </c>
      <c r="C76" t="s">
        <v>368</v>
      </c>
      <c r="D76" t="s">
        <v>14019</v>
      </c>
      <c r="E76" t="s">
        <v>13996</v>
      </c>
      <c r="F76" t="s">
        <v>12090</v>
      </c>
    </row>
    <row r="77" spans="2:6">
      <c r="B77" t="s">
        <v>14044</v>
      </c>
      <c r="C77" t="s">
        <v>368</v>
      </c>
      <c r="D77" t="s">
        <v>14019</v>
      </c>
      <c r="E77" t="s">
        <v>13998</v>
      </c>
      <c r="F77" t="s">
        <v>13969</v>
      </c>
    </row>
    <row r="78" spans="2:6">
      <c r="B78" t="s">
        <v>14045</v>
      </c>
      <c r="C78" t="s">
        <v>368</v>
      </c>
      <c r="D78" t="s">
        <v>14019</v>
      </c>
      <c r="E78" t="s">
        <v>14032</v>
      </c>
      <c r="F78" t="s">
        <v>13969</v>
      </c>
    </row>
    <row r="79" spans="2:6">
      <c r="B79" t="s">
        <v>14046</v>
      </c>
      <c r="C79" t="s">
        <v>14047</v>
      </c>
      <c r="D79" t="s">
        <v>14019</v>
      </c>
      <c r="E79" t="s">
        <v>13958</v>
      </c>
      <c r="F79" s="254"/>
    </row>
    <row r="80" spans="2:6">
      <c r="B80" t="s">
        <v>14048</v>
      </c>
      <c r="C80" t="s">
        <v>14047</v>
      </c>
      <c r="D80" t="s">
        <v>14019</v>
      </c>
      <c r="E80" t="s">
        <v>13960</v>
      </c>
      <c r="F80" s="254"/>
    </row>
    <row r="81" spans="2:6">
      <c r="B81" t="s">
        <v>14049</v>
      </c>
      <c r="C81" t="s">
        <v>14047</v>
      </c>
      <c r="D81" t="s">
        <v>14019</v>
      </c>
      <c r="E81" t="s">
        <v>13962</v>
      </c>
      <c r="F81" s="254"/>
    </row>
    <row r="82" spans="2:6">
      <c r="B82" t="s">
        <v>14050</v>
      </c>
      <c r="C82" t="s">
        <v>14047</v>
      </c>
      <c r="D82" t="s">
        <v>14019</v>
      </c>
      <c r="E82" t="s">
        <v>13964</v>
      </c>
      <c r="F82" s="254"/>
    </row>
    <row r="83" spans="2:6">
      <c r="B83" t="s">
        <v>14051</v>
      </c>
      <c r="C83" t="s">
        <v>14047</v>
      </c>
      <c r="D83" t="s">
        <v>14019</v>
      </c>
      <c r="E83" t="s">
        <v>13966</v>
      </c>
      <c r="F83" s="254"/>
    </row>
    <row r="84" spans="2:6">
      <c r="B84" t="s">
        <v>14052</v>
      </c>
      <c r="C84" t="s">
        <v>14047</v>
      </c>
      <c r="D84" t="s">
        <v>14019</v>
      </c>
      <c r="E84" t="s">
        <v>13968</v>
      </c>
      <c r="F84" s="254"/>
    </row>
    <row r="85" spans="2:6">
      <c r="B85" t="s">
        <v>14053</v>
      </c>
      <c r="C85" t="s">
        <v>14047</v>
      </c>
      <c r="D85" t="s">
        <v>14019</v>
      </c>
      <c r="E85" t="s">
        <v>13971</v>
      </c>
      <c r="F85" t="s">
        <v>12090</v>
      </c>
    </row>
    <row r="86" spans="2:6">
      <c r="B86" t="s">
        <v>14054</v>
      </c>
      <c r="C86" t="s">
        <v>14047</v>
      </c>
      <c r="D86" t="s">
        <v>14019</v>
      </c>
      <c r="E86" t="s">
        <v>13973</v>
      </c>
      <c r="F86" t="s">
        <v>13969</v>
      </c>
    </row>
    <row r="87" spans="2:6">
      <c r="B87" t="s">
        <v>14055</v>
      </c>
      <c r="C87" t="s">
        <v>14047</v>
      </c>
      <c r="D87" t="s">
        <v>14019</v>
      </c>
      <c r="E87" t="s">
        <v>13992</v>
      </c>
      <c r="F87" t="s">
        <v>12090</v>
      </c>
    </row>
    <row r="88" spans="2:6">
      <c r="B88" t="s">
        <v>14056</v>
      </c>
      <c r="C88" t="s">
        <v>14047</v>
      </c>
      <c r="D88" t="s">
        <v>14019</v>
      </c>
      <c r="E88" t="s">
        <v>13994</v>
      </c>
      <c r="F88" t="s">
        <v>13969</v>
      </c>
    </row>
    <row r="89" spans="2:6">
      <c r="B89" t="s">
        <v>14057</v>
      </c>
      <c r="C89" t="s">
        <v>14047</v>
      </c>
      <c r="D89" t="s">
        <v>14019</v>
      </c>
      <c r="E89" t="s">
        <v>13996</v>
      </c>
      <c r="F89" t="s">
        <v>12090</v>
      </c>
    </row>
    <row r="90" spans="2:6">
      <c r="B90" t="s">
        <v>14058</v>
      </c>
      <c r="C90" t="s">
        <v>14047</v>
      </c>
      <c r="D90" t="s">
        <v>14019</v>
      </c>
      <c r="E90" t="s">
        <v>13998</v>
      </c>
      <c r="F90" t="s">
        <v>13969</v>
      </c>
    </row>
    <row r="91" spans="2:6">
      <c r="B91" t="s">
        <v>14059</v>
      </c>
      <c r="C91" t="s">
        <v>14047</v>
      </c>
      <c r="D91" t="s">
        <v>14019</v>
      </c>
      <c r="E91" t="s">
        <v>14032</v>
      </c>
      <c r="F91" t="s">
        <v>13969</v>
      </c>
    </row>
    <row r="92" spans="2:6">
      <c r="B92" t="s">
        <v>14060</v>
      </c>
      <c r="C92" t="s">
        <v>14061</v>
      </c>
      <c r="D92" t="s">
        <v>14000</v>
      </c>
      <c r="E92" t="s">
        <v>13958</v>
      </c>
      <c r="F92" t="s">
        <v>12090</v>
      </c>
    </row>
    <row r="93" spans="2:6">
      <c r="B93" t="s">
        <v>14062</v>
      </c>
      <c r="C93" t="s">
        <v>14061</v>
      </c>
      <c r="D93" t="s">
        <v>14000</v>
      </c>
      <c r="E93" t="s">
        <v>13960</v>
      </c>
      <c r="F93" s="254"/>
    </row>
    <row r="94" spans="2:6">
      <c r="B94" t="s">
        <v>14063</v>
      </c>
      <c r="C94" t="s">
        <v>14061</v>
      </c>
      <c r="D94" t="s">
        <v>14000</v>
      </c>
      <c r="E94" t="s">
        <v>13962</v>
      </c>
      <c r="F94" s="254"/>
    </row>
    <row r="95" spans="2:6">
      <c r="B95" t="s">
        <v>14064</v>
      </c>
      <c r="C95" t="s">
        <v>14061</v>
      </c>
      <c r="D95" t="s">
        <v>14000</v>
      </c>
      <c r="E95" t="s">
        <v>13964</v>
      </c>
      <c r="F95" t="s">
        <v>12090</v>
      </c>
    </row>
    <row r="96" spans="2:6">
      <c r="B96" t="s">
        <v>14065</v>
      </c>
      <c r="C96" t="s">
        <v>14061</v>
      </c>
      <c r="D96" t="s">
        <v>14000</v>
      </c>
      <c r="E96" t="s">
        <v>13966</v>
      </c>
      <c r="F96" s="254"/>
    </row>
    <row r="97" spans="2:6">
      <c r="B97" t="s">
        <v>14066</v>
      </c>
      <c r="C97" t="s">
        <v>14061</v>
      </c>
      <c r="D97" t="s">
        <v>14000</v>
      </c>
      <c r="E97" t="s">
        <v>13968</v>
      </c>
      <c r="F97" t="s">
        <v>12090</v>
      </c>
    </row>
    <row r="98" spans="2:6">
      <c r="B98" t="s">
        <v>14067</v>
      </c>
      <c r="C98" t="s">
        <v>14061</v>
      </c>
      <c r="D98" t="s">
        <v>14000</v>
      </c>
      <c r="E98" t="s">
        <v>13971</v>
      </c>
      <c r="F98" s="254"/>
    </row>
    <row r="99" spans="2:6">
      <c r="B99" t="s">
        <v>14068</v>
      </c>
      <c r="C99" t="s">
        <v>14061</v>
      </c>
      <c r="D99" t="s">
        <v>14000</v>
      </c>
      <c r="E99" t="s">
        <v>13973</v>
      </c>
      <c r="F99" t="s">
        <v>13969</v>
      </c>
    </row>
    <row r="100" spans="2:6">
      <c r="B100" t="s">
        <v>14069</v>
      </c>
      <c r="C100" t="s">
        <v>373</v>
      </c>
      <c r="D100" t="s">
        <v>14000</v>
      </c>
      <c r="E100" t="s">
        <v>13958</v>
      </c>
      <c r="F100" t="s">
        <v>12090</v>
      </c>
    </row>
    <row r="101" spans="2:6">
      <c r="B101" t="s">
        <v>14070</v>
      </c>
      <c r="C101" t="s">
        <v>373</v>
      </c>
      <c r="D101" t="s">
        <v>14000</v>
      </c>
      <c r="E101" t="s">
        <v>13960</v>
      </c>
      <c r="F101" s="254"/>
    </row>
    <row r="102" spans="2:6">
      <c r="B102" t="s">
        <v>14071</v>
      </c>
      <c r="C102" t="s">
        <v>373</v>
      </c>
      <c r="D102" t="s">
        <v>14000</v>
      </c>
      <c r="E102" t="s">
        <v>13962</v>
      </c>
      <c r="F102" s="254"/>
    </row>
    <row r="103" spans="2:6">
      <c r="B103" t="s">
        <v>14072</v>
      </c>
      <c r="C103" t="s">
        <v>373</v>
      </c>
      <c r="D103" t="s">
        <v>14000</v>
      </c>
      <c r="E103" t="s">
        <v>13964</v>
      </c>
      <c r="F103" t="s">
        <v>12090</v>
      </c>
    </row>
    <row r="104" spans="2:6">
      <c r="B104" t="s">
        <v>14073</v>
      </c>
      <c r="C104" t="s">
        <v>373</v>
      </c>
      <c r="D104" t="s">
        <v>14000</v>
      </c>
      <c r="E104" t="s">
        <v>13966</v>
      </c>
      <c r="F104" s="254"/>
    </row>
    <row r="105" spans="2:6">
      <c r="B105" t="s">
        <v>14074</v>
      </c>
      <c r="C105" t="s">
        <v>373</v>
      </c>
      <c r="D105" t="s">
        <v>14000</v>
      </c>
      <c r="E105" t="s">
        <v>13968</v>
      </c>
      <c r="F105" t="s">
        <v>12090</v>
      </c>
    </row>
    <row r="106" spans="2:6">
      <c r="B106" t="s">
        <v>14075</v>
      </c>
      <c r="C106" t="s">
        <v>373</v>
      </c>
      <c r="D106" t="s">
        <v>14000</v>
      </c>
      <c r="E106" t="s">
        <v>13971</v>
      </c>
      <c r="F106" s="254"/>
    </row>
    <row r="107" spans="2:6">
      <c r="B107" t="s">
        <v>14076</v>
      </c>
      <c r="C107" t="s">
        <v>373</v>
      </c>
      <c r="D107" t="s">
        <v>14000</v>
      </c>
      <c r="E107" t="s">
        <v>13973</v>
      </c>
      <c r="F107" t="s">
        <v>13969</v>
      </c>
    </row>
    <row r="108" spans="2:6">
      <c r="B108" t="s">
        <v>14077</v>
      </c>
      <c r="C108" t="s">
        <v>378</v>
      </c>
      <c r="D108" t="s">
        <v>14000</v>
      </c>
      <c r="E108" t="s">
        <v>13958</v>
      </c>
      <c r="F108" s="254"/>
    </row>
    <row r="109" spans="2:6">
      <c r="B109" t="s">
        <v>14078</v>
      </c>
      <c r="C109" t="s">
        <v>378</v>
      </c>
      <c r="D109" t="s">
        <v>14000</v>
      </c>
      <c r="E109" t="s">
        <v>13960</v>
      </c>
      <c r="F109" s="254"/>
    </row>
    <row r="110" spans="2:6">
      <c r="B110" t="s">
        <v>14079</v>
      </c>
      <c r="C110" t="s">
        <v>378</v>
      </c>
      <c r="D110" t="s">
        <v>14000</v>
      </c>
      <c r="E110" t="s">
        <v>13962</v>
      </c>
      <c r="F110" s="254"/>
    </row>
    <row r="111" spans="2:6">
      <c r="B111" t="s">
        <v>14080</v>
      </c>
      <c r="C111" t="s">
        <v>378</v>
      </c>
      <c r="D111" t="s">
        <v>14000</v>
      </c>
      <c r="E111" t="s">
        <v>13964</v>
      </c>
      <c r="F111" t="s">
        <v>12090</v>
      </c>
    </row>
    <row r="112" spans="2:6">
      <c r="B112" t="s">
        <v>14081</v>
      </c>
      <c r="C112" t="s">
        <v>378</v>
      </c>
      <c r="D112" t="s">
        <v>14000</v>
      </c>
      <c r="E112" t="s">
        <v>13966</v>
      </c>
      <c r="F112" s="254"/>
    </row>
    <row r="113" spans="2:6">
      <c r="B113" t="s">
        <v>14082</v>
      </c>
      <c r="C113" t="s">
        <v>378</v>
      </c>
      <c r="D113" t="s">
        <v>14000</v>
      </c>
      <c r="E113" t="s">
        <v>13968</v>
      </c>
      <c r="F113" t="s">
        <v>12090</v>
      </c>
    </row>
    <row r="114" spans="2:6">
      <c r="B114" t="s">
        <v>14083</v>
      </c>
      <c r="C114" t="s">
        <v>378</v>
      </c>
      <c r="D114" t="s">
        <v>14000</v>
      </c>
      <c r="E114" t="s">
        <v>13971</v>
      </c>
      <c r="F114" s="254"/>
    </row>
    <row r="115" spans="2:6">
      <c r="B115" t="s">
        <v>14084</v>
      </c>
      <c r="C115" t="s">
        <v>378</v>
      </c>
      <c r="D115" t="s">
        <v>14000</v>
      </c>
      <c r="E115" t="s">
        <v>13973</v>
      </c>
      <c r="F115" t="s">
        <v>13969</v>
      </c>
    </row>
    <row r="116" spans="2:6">
      <c r="B116" t="s">
        <v>14085</v>
      </c>
      <c r="C116" t="s">
        <v>383</v>
      </c>
      <c r="D116" t="s">
        <v>14000</v>
      </c>
      <c r="E116" t="s">
        <v>13958</v>
      </c>
      <c r="F116" t="s">
        <v>12090</v>
      </c>
    </row>
    <row r="117" spans="2:6">
      <c r="B117" t="s">
        <v>14086</v>
      </c>
      <c r="C117" t="s">
        <v>383</v>
      </c>
      <c r="D117" t="s">
        <v>14000</v>
      </c>
      <c r="E117" t="s">
        <v>13960</v>
      </c>
      <c r="F117" s="254"/>
    </row>
    <row r="118" spans="2:6">
      <c r="B118" t="s">
        <v>14087</v>
      </c>
      <c r="C118" t="s">
        <v>383</v>
      </c>
      <c r="D118" t="s">
        <v>14000</v>
      </c>
      <c r="E118" t="s">
        <v>13962</v>
      </c>
      <c r="F118" s="254"/>
    </row>
    <row r="119" spans="2:6">
      <c r="B119" t="s">
        <v>14088</v>
      </c>
      <c r="C119" t="s">
        <v>383</v>
      </c>
      <c r="D119" t="s">
        <v>14000</v>
      </c>
      <c r="E119" t="s">
        <v>13964</v>
      </c>
      <c r="F119" t="s">
        <v>12090</v>
      </c>
    </row>
    <row r="120" spans="2:6">
      <c r="B120" t="s">
        <v>14089</v>
      </c>
      <c r="C120" t="s">
        <v>383</v>
      </c>
      <c r="D120" t="s">
        <v>14000</v>
      </c>
      <c r="E120" t="s">
        <v>13966</v>
      </c>
      <c r="F120" s="254"/>
    </row>
    <row r="121" spans="2:6">
      <c r="B121" t="s">
        <v>14090</v>
      </c>
      <c r="C121" t="s">
        <v>383</v>
      </c>
      <c r="D121" t="s">
        <v>14000</v>
      </c>
      <c r="E121" t="s">
        <v>13968</v>
      </c>
      <c r="F121" t="s">
        <v>12090</v>
      </c>
    </row>
    <row r="122" spans="2:6">
      <c r="B122" t="s">
        <v>14091</v>
      </c>
      <c r="C122" t="s">
        <v>383</v>
      </c>
      <c r="D122" t="s">
        <v>14000</v>
      </c>
      <c r="E122" t="s">
        <v>13971</v>
      </c>
      <c r="F122" t="s">
        <v>13969</v>
      </c>
    </row>
    <row r="123" spans="2:6">
      <c r="B123" t="s">
        <v>14092</v>
      </c>
      <c r="C123" t="s">
        <v>383</v>
      </c>
      <c r="D123" t="s">
        <v>14000</v>
      </c>
      <c r="E123" t="s">
        <v>13973</v>
      </c>
      <c r="F123" t="s">
        <v>13969</v>
      </c>
    </row>
    <row r="124" spans="2:6">
      <c r="B124" t="s">
        <v>14093</v>
      </c>
      <c r="C124" t="s">
        <v>383</v>
      </c>
      <c r="D124" t="s">
        <v>14000</v>
      </c>
      <c r="E124" t="s">
        <v>13992</v>
      </c>
      <c r="F124" s="254"/>
    </row>
    <row r="125" spans="2:6">
      <c r="B125" t="s">
        <v>14094</v>
      </c>
      <c r="C125" t="s">
        <v>383</v>
      </c>
      <c r="D125" t="s">
        <v>14000</v>
      </c>
      <c r="E125" t="s">
        <v>13994</v>
      </c>
      <c r="F125" t="s">
        <v>13969</v>
      </c>
    </row>
    <row r="126" spans="2:6">
      <c r="B126" t="s">
        <v>14095</v>
      </c>
      <c r="C126" t="s">
        <v>383</v>
      </c>
      <c r="D126" t="s">
        <v>14000</v>
      </c>
      <c r="E126" t="s">
        <v>13996</v>
      </c>
      <c r="F126" t="s">
        <v>13969</v>
      </c>
    </row>
    <row r="127" spans="2:6">
      <c r="B127" t="s">
        <v>14096</v>
      </c>
      <c r="C127" t="s">
        <v>383</v>
      </c>
      <c r="D127" t="s">
        <v>14000</v>
      </c>
      <c r="E127" t="s">
        <v>13998</v>
      </c>
      <c r="F127" t="s">
        <v>13969</v>
      </c>
    </row>
    <row r="128" spans="2:6">
      <c r="B128" t="s">
        <v>14097</v>
      </c>
      <c r="C128" t="s">
        <v>388</v>
      </c>
      <c r="D128" t="s">
        <v>14000</v>
      </c>
      <c r="E128" t="s">
        <v>13958</v>
      </c>
      <c r="F128" s="254"/>
    </row>
    <row r="129" spans="2:6">
      <c r="B129" t="s">
        <v>14098</v>
      </c>
      <c r="C129" t="s">
        <v>388</v>
      </c>
      <c r="D129" t="s">
        <v>14000</v>
      </c>
      <c r="E129" t="s">
        <v>13960</v>
      </c>
      <c r="F129" s="254"/>
    </row>
    <row r="130" spans="2:6">
      <c r="B130" t="s">
        <v>14099</v>
      </c>
      <c r="C130" t="s">
        <v>388</v>
      </c>
      <c r="D130" t="s">
        <v>14000</v>
      </c>
      <c r="E130" t="s">
        <v>13962</v>
      </c>
      <c r="F130" s="254"/>
    </row>
    <row r="131" spans="2:6">
      <c r="B131" t="s">
        <v>14100</v>
      </c>
      <c r="C131" t="s">
        <v>388</v>
      </c>
      <c r="D131" t="s">
        <v>14000</v>
      </c>
      <c r="E131" t="s">
        <v>13964</v>
      </c>
      <c r="F131" t="s">
        <v>12090</v>
      </c>
    </row>
    <row r="132" spans="2:6">
      <c r="B132" t="s">
        <v>14101</v>
      </c>
      <c r="C132" t="s">
        <v>388</v>
      </c>
      <c r="D132" t="s">
        <v>14000</v>
      </c>
      <c r="E132" t="s">
        <v>13966</v>
      </c>
      <c r="F132" s="254"/>
    </row>
    <row r="133" spans="2:6">
      <c r="B133" t="s">
        <v>14102</v>
      </c>
      <c r="C133" t="s">
        <v>388</v>
      </c>
      <c r="D133" t="s">
        <v>14000</v>
      </c>
      <c r="E133" t="s">
        <v>13968</v>
      </c>
      <c r="F133" t="s">
        <v>12090</v>
      </c>
    </row>
    <row r="134" spans="2:6">
      <c r="B134" t="s">
        <v>14103</v>
      </c>
      <c r="C134" t="s">
        <v>388</v>
      </c>
      <c r="D134" t="s">
        <v>14000</v>
      </c>
      <c r="E134" t="s">
        <v>13971</v>
      </c>
      <c r="F134" s="254"/>
    </row>
    <row r="135" spans="2:6">
      <c r="B135" t="s">
        <v>14104</v>
      </c>
      <c r="C135" t="s">
        <v>388</v>
      </c>
      <c r="D135" t="s">
        <v>14000</v>
      </c>
      <c r="E135" t="s">
        <v>13973</v>
      </c>
      <c r="F135" t="s">
        <v>13969</v>
      </c>
    </row>
    <row r="136" spans="2:6">
      <c r="B136" t="s">
        <v>14105</v>
      </c>
      <c r="C136" t="s">
        <v>393</v>
      </c>
      <c r="D136" t="s">
        <v>14000</v>
      </c>
      <c r="E136" t="s">
        <v>13960</v>
      </c>
      <c r="F136" s="254"/>
    </row>
    <row r="137" spans="2:6">
      <c r="B137" t="s">
        <v>14106</v>
      </c>
      <c r="C137" t="s">
        <v>393</v>
      </c>
      <c r="D137" t="s">
        <v>14000</v>
      </c>
      <c r="E137" t="s">
        <v>13962</v>
      </c>
      <c r="F137" s="254"/>
    </row>
    <row r="138" spans="2:6">
      <c r="B138" t="s">
        <v>14107</v>
      </c>
      <c r="C138" t="s">
        <v>393</v>
      </c>
      <c r="D138" t="s">
        <v>14000</v>
      </c>
      <c r="E138" t="s">
        <v>13964</v>
      </c>
      <c r="F138" t="s">
        <v>12090</v>
      </c>
    </row>
    <row r="139" spans="2:6">
      <c r="B139" t="s">
        <v>14108</v>
      </c>
      <c r="C139" t="s">
        <v>393</v>
      </c>
      <c r="D139" t="s">
        <v>14000</v>
      </c>
      <c r="E139" t="s">
        <v>13966</v>
      </c>
      <c r="F139" s="254"/>
    </row>
    <row r="140" spans="2:6">
      <c r="B140" t="s">
        <v>14109</v>
      </c>
      <c r="C140" t="s">
        <v>393</v>
      </c>
      <c r="D140" t="s">
        <v>14000</v>
      </c>
      <c r="E140" t="s">
        <v>13968</v>
      </c>
      <c r="F140" t="s">
        <v>12090</v>
      </c>
    </row>
    <row r="141" spans="2:6">
      <c r="B141" t="s">
        <v>14110</v>
      </c>
      <c r="C141" t="s">
        <v>393</v>
      </c>
      <c r="D141" t="s">
        <v>14000</v>
      </c>
      <c r="E141" t="s">
        <v>13971</v>
      </c>
      <c r="F141" t="s">
        <v>13969</v>
      </c>
    </row>
    <row r="142" spans="2:6">
      <c r="B142" t="s">
        <v>14111</v>
      </c>
      <c r="C142" t="s">
        <v>393</v>
      </c>
      <c r="D142" t="s">
        <v>14000</v>
      </c>
      <c r="E142" t="s">
        <v>13973</v>
      </c>
      <c r="F142" t="s">
        <v>13969</v>
      </c>
    </row>
    <row r="143" spans="2:6">
      <c r="B143" t="s">
        <v>14112</v>
      </c>
      <c r="C143" t="s">
        <v>393</v>
      </c>
      <c r="D143" t="s">
        <v>14000</v>
      </c>
      <c r="E143" t="s">
        <v>13992</v>
      </c>
      <c r="F143" s="254"/>
    </row>
    <row r="144" spans="2:6">
      <c r="B144" t="s">
        <v>14113</v>
      </c>
      <c r="C144" t="s">
        <v>393</v>
      </c>
      <c r="D144" t="s">
        <v>14000</v>
      </c>
      <c r="E144" t="s">
        <v>13994</v>
      </c>
      <c r="F144" t="s">
        <v>13969</v>
      </c>
    </row>
    <row r="145" spans="2:6">
      <c r="B145" t="s">
        <v>14114</v>
      </c>
      <c r="C145" t="s">
        <v>398</v>
      </c>
      <c r="D145" t="s">
        <v>9620</v>
      </c>
      <c r="E145" t="s">
        <v>13960</v>
      </c>
      <c r="F145" s="254"/>
    </row>
    <row r="146" spans="2:6">
      <c r="B146" t="s">
        <v>14115</v>
      </c>
      <c r="C146" t="s">
        <v>398</v>
      </c>
      <c r="D146" t="s">
        <v>9620</v>
      </c>
      <c r="E146" t="s">
        <v>13962</v>
      </c>
      <c r="F146" s="254"/>
    </row>
    <row r="147" spans="2:6">
      <c r="B147" t="s">
        <v>14116</v>
      </c>
      <c r="C147" t="s">
        <v>398</v>
      </c>
      <c r="D147" t="s">
        <v>9620</v>
      </c>
      <c r="E147" t="s">
        <v>13964</v>
      </c>
      <c r="F147" t="s">
        <v>12090</v>
      </c>
    </row>
    <row r="148" spans="2:6">
      <c r="B148" t="s">
        <v>14117</v>
      </c>
      <c r="C148" t="s">
        <v>398</v>
      </c>
      <c r="D148" t="s">
        <v>9620</v>
      </c>
      <c r="E148" t="s">
        <v>13966</v>
      </c>
      <c r="F148" s="254"/>
    </row>
    <row r="149" spans="2:6">
      <c r="B149" t="s">
        <v>14118</v>
      </c>
      <c r="C149" t="s">
        <v>398</v>
      </c>
      <c r="D149" t="s">
        <v>9620</v>
      </c>
      <c r="E149" t="s">
        <v>13968</v>
      </c>
      <c r="F149" t="s">
        <v>12090</v>
      </c>
    </row>
    <row r="150" spans="2:6">
      <c r="B150" t="s">
        <v>14119</v>
      </c>
      <c r="C150" t="s">
        <v>398</v>
      </c>
      <c r="D150" t="s">
        <v>9620</v>
      </c>
      <c r="E150" t="s">
        <v>13971</v>
      </c>
      <c r="F150" s="254"/>
    </row>
    <row r="151" spans="2:6">
      <c r="B151" t="s">
        <v>14120</v>
      </c>
      <c r="C151" t="s">
        <v>398</v>
      </c>
      <c r="D151" t="s">
        <v>9620</v>
      </c>
      <c r="E151" t="s">
        <v>13973</v>
      </c>
      <c r="F151" t="s">
        <v>13969</v>
      </c>
    </row>
    <row r="152" spans="2:6">
      <c r="B152" t="s">
        <v>14121</v>
      </c>
      <c r="C152" t="s">
        <v>398</v>
      </c>
      <c r="D152" t="s">
        <v>9620</v>
      </c>
      <c r="E152" t="s">
        <v>13992</v>
      </c>
      <c r="F152" s="254"/>
    </row>
    <row r="153" spans="2:6">
      <c r="B153" t="s">
        <v>14122</v>
      </c>
      <c r="C153" t="s">
        <v>398</v>
      </c>
      <c r="D153" t="s">
        <v>9620</v>
      </c>
      <c r="E153" t="s">
        <v>13994</v>
      </c>
      <c r="F153" t="s">
        <v>13969</v>
      </c>
    </row>
    <row r="154" spans="2:6">
      <c r="B154" t="s">
        <v>14123</v>
      </c>
      <c r="C154" t="s">
        <v>398</v>
      </c>
      <c r="D154" t="s">
        <v>9620</v>
      </c>
      <c r="E154" t="s">
        <v>13996</v>
      </c>
      <c r="F154" t="s">
        <v>13969</v>
      </c>
    </row>
    <row r="155" spans="2:6">
      <c r="B155" t="s">
        <v>14124</v>
      </c>
      <c r="C155" t="s">
        <v>398</v>
      </c>
      <c r="D155" t="s">
        <v>9620</v>
      </c>
      <c r="E155" t="s">
        <v>13998</v>
      </c>
      <c r="F155" t="s">
        <v>13969</v>
      </c>
    </row>
    <row r="156" spans="2:6">
      <c r="B156" t="s">
        <v>14125</v>
      </c>
      <c r="C156" t="s">
        <v>398</v>
      </c>
      <c r="D156" t="s">
        <v>9620</v>
      </c>
      <c r="E156" t="s">
        <v>14032</v>
      </c>
      <c r="F156" t="s">
        <v>13969</v>
      </c>
    </row>
    <row r="157" spans="2:6">
      <c r="B157" t="s">
        <v>14126</v>
      </c>
      <c r="C157" t="s">
        <v>405</v>
      </c>
      <c r="D157" t="s">
        <v>9620</v>
      </c>
      <c r="E157" t="s">
        <v>13966</v>
      </c>
      <c r="F157" s="254"/>
    </row>
    <row r="158" spans="2:6">
      <c r="B158" t="s">
        <v>14127</v>
      </c>
      <c r="C158" t="s">
        <v>405</v>
      </c>
      <c r="D158" t="s">
        <v>9620</v>
      </c>
      <c r="E158" t="s">
        <v>13971</v>
      </c>
      <c r="F158" s="254"/>
    </row>
    <row r="159" spans="2:6">
      <c r="B159" t="s">
        <v>14128</v>
      </c>
      <c r="C159" t="s">
        <v>405</v>
      </c>
      <c r="D159" t="s">
        <v>9620</v>
      </c>
      <c r="E159" t="s">
        <v>13973</v>
      </c>
      <c r="F159" t="s">
        <v>12090</v>
      </c>
    </row>
    <row r="160" spans="2:6">
      <c r="B160" t="s">
        <v>14129</v>
      </c>
      <c r="C160" t="s">
        <v>405</v>
      </c>
      <c r="D160" t="s">
        <v>9620</v>
      </c>
      <c r="E160" t="s">
        <v>13992</v>
      </c>
      <c r="F160" t="s">
        <v>13969</v>
      </c>
    </row>
    <row r="161" spans="2:6">
      <c r="B161" t="s">
        <v>14130</v>
      </c>
      <c r="C161" t="s">
        <v>405</v>
      </c>
      <c r="D161" t="s">
        <v>9620</v>
      </c>
      <c r="E161" t="s">
        <v>13994</v>
      </c>
      <c r="F161" t="s">
        <v>13969</v>
      </c>
    </row>
    <row r="162" spans="2:6">
      <c r="B162" t="s">
        <v>14131</v>
      </c>
      <c r="C162" t="s">
        <v>405</v>
      </c>
      <c r="D162" t="s">
        <v>9620</v>
      </c>
      <c r="E162" t="s">
        <v>13996</v>
      </c>
      <c r="F162" t="s">
        <v>13969</v>
      </c>
    </row>
    <row r="163" spans="2:6">
      <c r="B163" t="s">
        <v>14132</v>
      </c>
      <c r="C163" t="s">
        <v>405</v>
      </c>
      <c r="D163" t="s">
        <v>9620</v>
      </c>
      <c r="E163" t="s">
        <v>13998</v>
      </c>
      <c r="F163" t="s">
        <v>13969</v>
      </c>
    </row>
    <row r="164" spans="2:6">
      <c r="B164" t="s">
        <v>14133</v>
      </c>
      <c r="C164" t="s">
        <v>405</v>
      </c>
      <c r="D164" t="s">
        <v>9727</v>
      </c>
      <c r="E164" t="s">
        <v>13994</v>
      </c>
      <c r="F164" t="s">
        <v>13969</v>
      </c>
    </row>
    <row r="165" spans="2:6">
      <c r="B165" t="s">
        <v>14134</v>
      </c>
      <c r="C165" t="s">
        <v>405</v>
      </c>
      <c r="D165" t="s">
        <v>9727</v>
      </c>
      <c r="E165" t="s">
        <v>13996</v>
      </c>
      <c r="F165" t="s">
        <v>13969</v>
      </c>
    </row>
    <row r="166" spans="2:6">
      <c r="B166" t="s">
        <v>14135</v>
      </c>
      <c r="C166" t="s">
        <v>405</v>
      </c>
      <c r="D166" t="s">
        <v>9727</v>
      </c>
      <c r="E166" t="s">
        <v>13998</v>
      </c>
      <c r="F166" t="s">
        <v>13969</v>
      </c>
    </row>
    <row r="167" spans="2:6">
      <c r="B167" t="s">
        <v>14136</v>
      </c>
      <c r="C167" t="s">
        <v>405</v>
      </c>
      <c r="D167" t="s">
        <v>9727</v>
      </c>
      <c r="E167" t="s">
        <v>14137</v>
      </c>
      <c r="F167" t="s">
        <v>13969</v>
      </c>
    </row>
    <row r="168" spans="2:6">
      <c r="B168" t="s">
        <v>14138</v>
      </c>
      <c r="C168" t="s">
        <v>405</v>
      </c>
      <c r="D168" t="s">
        <v>9727</v>
      </c>
      <c r="E168" t="s">
        <v>14032</v>
      </c>
      <c r="F168" t="s">
        <v>13969</v>
      </c>
    </row>
    <row r="169" spans="2:6">
      <c r="B169" t="s">
        <v>14139</v>
      </c>
      <c r="C169" t="s">
        <v>405</v>
      </c>
      <c r="D169" t="s">
        <v>9727</v>
      </c>
      <c r="E169" t="s">
        <v>14140</v>
      </c>
      <c r="F169" t="s">
        <v>13969</v>
      </c>
    </row>
    <row r="170" spans="2:6">
      <c r="B170" t="s">
        <v>14141</v>
      </c>
      <c r="C170" t="s">
        <v>414</v>
      </c>
      <c r="D170" t="s">
        <v>9727</v>
      </c>
      <c r="E170" t="s">
        <v>13971</v>
      </c>
      <c r="F170" t="s">
        <v>13969</v>
      </c>
    </row>
    <row r="171" spans="2:6">
      <c r="B171" t="s">
        <v>14142</v>
      </c>
      <c r="C171" t="s">
        <v>414</v>
      </c>
      <c r="D171" t="s">
        <v>9727</v>
      </c>
      <c r="E171" t="s">
        <v>13973</v>
      </c>
      <c r="F171" t="s">
        <v>12090</v>
      </c>
    </row>
    <row r="172" spans="2:6">
      <c r="B172" t="s">
        <v>14143</v>
      </c>
      <c r="C172" t="s">
        <v>414</v>
      </c>
      <c r="D172" t="s">
        <v>9727</v>
      </c>
      <c r="E172" t="s">
        <v>13992</v>
      </c>
      <c r="F172" t="s">
        <v>13969</v>
      </c>
    </row>
    <row r="173" spans="2:6">
      <c r="B173" t="s">
        <v>14144</v>
      </c>
      <c r="C173" t="s">
        <v>414</v>
      </c>
      <c r="D173" t="s">
        <v>9727</v>
      </c>
      <c r="E173" t="s">
        <v>13994</v>
      </c>
      <c r="F173" t="s">
        <v>13969</v>
      </c>
    </row>
    <row r="174" spans="2:6">
      <c r="B174" t="s">
        <v>14145</v>
      </c>
      <c r="C174" t="s">
        <v>414</v>
      </c>
      <c r="D174" t="s">
        <v>9727</v>
      </c>
      <c r="E174" t="s">
        <v>13996</v>
      </c>
      <c r="F174" t="s">
        <v>12090</v>
      </c>
    </row>
    <row r="175" spans="2:6">
      <c r="B175" t="s">
        <v>14146</v>
      </c>
      <c r="C175" t="s">
        <v>414</v>
      </c>
      <c r="D175" t="s">
        <v>9727</v>
      </c>
      <c r="E175" t="s">
        <v>13998</v>
      </c>
      <c r="F175" t="s">
        <v>13969</v>
      </c>
    </row>
    <row r="176" spans="2:6">
      <c r="B176" t="s">
        <v>14147</v>
      </c>
      <c r="C176" t="s">
        <v>414</v>
      </c>
      <c r="D176" t="s">
        <v>9727</v>
      </c>
      <c r="E176" t="s">
        <v>14137</v>
      </c>
      <c r="F176" t="s">
        <v>12090</v>
      </c>
    </row>
    <row r="177" spans="2:6">
      <c r="B177" t="s">
        <v>14148</v>
      </c>
      <c r="C177" t="s">
        <v>414</v>
      </c>
      <c r="D177" t="s">
        <v>9727</v>
      </c>
      <c r="E177" t="s">
        <v>14032</v>
      </c>
      <c r="F177" t="s">
        <v>13969</v>
      </c>
    </row>
    <row r="178" spans="2:6">
      <c r="B178" t="s">
        <v>14149</v>
      </c>
      <c r="C178" t="s">
        <v>414</v>
      </c>
      <c r="D178" t="s">
        <v>9727</v>
      </c>
      <c r="E178" t="s">
        <v>14140</v>
      </c>
      <c r="F178" t="s">
        <v>12090</v>
      </c>
    </row>
    <row r="179" spans="2:6">
      <c r="B179" t="s">
        <v>14150</v>
      </c>
      <c r="C179" t="s">
        <v>414</v>
      </c>
      <c r="D179" t="s">
        <v>9727</v>
      </c>
      <c r="E179" t="s">
        <v>14151</v>
      </c>
      <c r="F179" t="s">
        <v>12090</v>
      </c>
    </row>
    <row r="180" spans="2:6">
      <c r="B180" t="s">
        <v>14152</v>
      </c>
      <c r="C180" t="s">
        <v>419</v>
      </c>
      <c r="D180" t="s">
        <v>9620</v>
      </c>
      <c r="E180" t="s">
        <v>13960</v>
      </c>
      <c r="F180" s="254"/>
    </row>
    <row r="181" spans="2:6">
      <c r="B181" t="s">
        <v>14153</v>
      </c>
      <c r="C181" t="s">
        <v>419</v>
      </c>
      <c r="D181" t="s">
        <v>9620</v>
      </c>
      <c r="E181" t="s">
        <v>13962</v>
      </c>
      <c r="F181" s="254"/>
    </row>
    <row r="182" spans="2:6">
      <c r="B182" t="s">
        <v>14154</v>
      </c>
      <c r="C182" t="s">
        <v>419</v>
      </c>
      <c r="D182" t="s">
        <v>9620</v>
      </c>
      <c r="E182" t="s">
        <v>13964</v>
      </c>
      <c r="F182" t="s">
        <v>12090</v>
      </c>
    </row>
    <row r="183" spans="2:6">
      <c r="B183" t="s">
        <v>14155</v>
      </c>
      <c r="C183" t="s">
        <v>419</v>
      </c>
      <c r="D183" t="s">
        <v>9620</v>
      </c>
      <c r="E183" t="s">
        <v>13966</v>
      </c>
      <c r="F183" s="254"/>
    </row>
    <row r="184" spans="2:6">
      <c r="B184" t="s">
        <v>14156</v>
      </c>
      <c r="C184" t="s">
        <v>419</v>
      </c>
      <c r="D184" t="s">
        <v>9620</v>
      </c>
      <c r="E184" t="s">
        <v>13968</v>
      </c>
      <c r="F184" t="s">
        <v>12090</v>
      </c>
    </row>
    <row r="185" spans="2:6">
      <c r="B185" t="s">
        <v>14157</v>
      </c>
      <c r="C185" t="s">
        <v>419</v>
      </c>
      <c r="D185" t="s">
        <v>9620</v>
      </c>
      <c r="E185" t="s">
        <v>13971</v>
      </c>
      <c r="F185" s="254"/>
    </row>
    <row r="186" spans="2:6">
      <c r="B186" t="s">
        <v>14158</v>
      </c>
      <c r="C186" t="s">
        <v>419</v>
      </c>
      <c r="D186" t="s">
        <v>9620</v>
      </c>
      <c r="E186" t="s">
        <v>13973</v>
      </c>
      <c r="F186" t="s">
        <v>13969</v>
      </c>
    </row>
    <row r="187" spans="2:6">
      <c r="B187" t="s">
        <v>14159</v>
      </c>
      <c r="C187" t="s">
        <v>419</v>
      </c>
      <c r="D187" t="s">
        <v>9620</v>
      </c>
      <c r="E187" t="s">
        <v>13992</v>
      </c>
      <c r="F187" s="254"/>
    </row>
    <row r="188" spans="2:6">
      <c r="B188" t="s">
        <v>14160</v>
      </c>
      <c r="C188" t="s">
        <v>419</v>
      </c>
      <c r="D188" t="s">
        <v>9620</v>
      </c>
      <c r="E188" t="s">
        <v>13994</v>
      </c>
      <c r="F188" t="s">
        <v>13969</v>
      </c>
    </row>
    <row r="189" spans="2:6">
      <c r="B189" t="s">
        <v>14161</v>
      </c>
      <c r="C189" t="s">
        <v>419</v>
      </c>
      <c r="D189" t="s">
        <v>9620</v>
      </c>
      <c r="E189" t="s">
        <v>13996</v>
      </c>
      <c r="F189" t="s">
        <v>12090</v>
      </c>
    </row>
    <row r="190" spans="2:6">
      <c r="B190" t="s">
        <v>14162</v>
      </c>
      <c r="C190" t="s">
        <v>419</v>
      </c>
      <c r="D190" t="s">
        <v>9620</v>
      </c>
      <c r="E190" t="s">
        <v>13998</v>
      </c>
      <c r="F190" t="s">
        <v>13969</v>
      </c>
    </row>
    <row r="191" spans="2:6">
      <c r="B191" t="s">
        <v>14163</v>
      </c>
      <c r="C191" t="s">
        <v>424</v>
      </c>
      <c r="D191" t="s">
        <v>9620</v>
      </c>
      <c r="E191" t="s">
        <v>13960</v>
      </c>
      <c r="F191" t="s">
        <v>12090</v>
      </c>
    </row>
    <row r="192" spans="2:6">
      <c r="B192" t="s">
        <v>14164</v>
      </c>
      <c r="C192" t="s">
        <v>424</v>
      </c>
      <c r="D192" t="s">
        <v>9620</v>
      </c>
      <c r="E192" t="s">
        <v>13962</v>
      </c>
      <c r="F192" s="254"/>
    </row>
    <row r="193" spans="2:6">
      <c r="B193" t="s">
        <v>14165</v>
      </c>
      <c r="C193" t="s">
        <v>424</v>
      </c>
      <c r="D193" t="s">
        <v>9620</v>
      </c>
      <c r="E193" t="s">
        <v>13964</v>
      </c>
      <c r="F193" t="s">
        <v>12090</v>
      </c>
    </row>
    <row r="194" spans="2:6">
      <c r="B194" t="s">
        <v>14166</v>
      </c>
      <c r="C194" t="s">
        <v>424</v>
      </c>
      <c r="D194" t="s">
        <v>9620</v>
      </c>
      <c r="E194" t="s">
        <v>13966</v>
      </c>
      <c r="F194" s="254"/>
    </row>
    <row r="195" spans="2:6">
      <c r="B195" t="s">
        <v>14167</v>
      </c>
      <c r="C195" t="s">
        <v>424</v>
      </c>
      <c r="D195" t="s">
        <v>9620</v>
      </c>
      <c r="E195" t="s">
        <v>13968</v>
      </c>
      <c r="F195" t="s">
        <v>12090</v>
      </c>
    </row>
    <row r="196" spans="2:6">
      <c r="B196" t="s">
        <v>14168</v>
      </c>
      <c r="C196" t="s">
        <v>424</v>
      </c>
      <c r="D196" t="s">
        <v>9620</v>
      </c>
      <c r="E196" t="s">
        <v>13971</v>
      </c>
      <c r="F196" s="254"/>
    </row>
    <row r="197" spans="2:6">
      <c r="B197" t="s">
        <v>14169</v>
      </c>
      <c r="C197" t="s">
        <v>424</v>
      </c>
      <c r="D197" t="s">
        <v>9620</v>
      </c>
      <c r="E197" t="s">
        <v>13973</v>
      </c>
      <c r="F197" t="s">
        <v>13969</v>
      </c>
    </row>
    <row r="198" spans="2:6">
      <c r="B198" t="s">
        <v>14170</v>
      </c>
      <c r="C198" t="s">
        <v>424</v>
      </c>
      <c r="D198" t="s">
        <v>9620</v>
      </c>
      <c r="E198" t="s">
        <v>13992</v>
      </c>
      <c r="F198" s="254"/>
    </row>
    <row r="199" spans="2:6">
      <c r="B199" t="s">
        <v>14171</v>
      </c>
      <c r="C199" t="s">
        <v>424</v>
      </c>
      <c r="D199" t="s">
        <v>9620</v>
      </c>
      <c r="E199" t="s">
        <v>13994</v>
      </c>
      <c r="F199" t="s">
        <v>13969</v>
      </c>
    </row>
    <row r="200" spans="2:6">
      <c r="B200" t="s">
        <v>14172</v>
      </c>
      <c r="C200" t="s">
        <v>424</v>
      </c>
      <c r="D200" t="s">
        <v>9620</v>
      </c>
      <c r="E200" t="s">
        <v>13996</v>
      </c>
      <c r="F200" s="254"/>
    </row>
    <row r="201" spans="2:6">
      <c r="B201" t="s">
        <v>14173</v>
      </c>
      <c r="C201" t="s">
        <v>424</v>
      </c>
      <c r="D201" t="s">
        <v>9620</v>
      </c>
      <c r="E201" t="s">
        <v>13998</v>
      </c>
      <c r="F201" t="s">
        <v>13969</v>
      </c>
    </row>
    <row r="202" spans="2:6">
      <c r="B202" t="s">
        <v>14174</v>
      </c>
      <c r="C202" t="s">
        <v>424</v>
      </c>
      <c r="D202" t="s">
        <v>9620</v>
      </c>
      <c r="E202" t="s">
        <v>14137</v>
      </c>
      <c r="F202" t="s">
        <v>13969</v>
      </c>
    </row>
    <row r="203" spans="2:6">
      <c r="B203" t="s">
        <v>14175</v>
      </c>
      <c r="C203" t="s">
        <v>424</v>
      </c>
      <c r="D203" t="s">
        <v>9620</v>
      </c>
      <c r="E203" t="s">
        <v>14140</v>
      </c>
      <c r="F203" t="s">
        <v>13969</v>
      </c>
    </row>
    <row r="204" spans="2:6">
      <c r="B204" t="s">
        <v>14176</v>
      </c>
      <c r="C204" t="s">
        <v>429</v>
      </c>
      <c r="D204" t="s">
        <v>14177</v>
      </c>
      <c r="E204" t="s">
        <v>13992</v>
      </c>
      <c r="F204" t="s">
        <v>13969</v>
      </c>
    </row>
    <row r="205" spans="2:6">
      <c r="B205" t="s">
        <v>14178</v>
      </c>
      <c r="C205" t="s">
        <v>429</v>
      </c>
      <c r="D205" t="s">
        <v>14177</v>
      </c>
      <c r="E205" t="s">
        <v>13994</v>
      </c>
      <c r="F205" t="s">
        <v>13969</v>
      </c>
    </row>
    <row r="206" spans="2:6">
      <c r="B206" t="s">
        <v>14179</v>
      </c>
      <c r="C206" t="s">
        <v>429</v>
      </c>
      <c r="D206" t="s">
        <v>14177</v>
      </c>
      <c r="E206" t="s">
        <v>13996</v>
      </c>
      <c r="F206" t="s">
        <v>12090</v>
      </c>
    </row>
    <row r="207" spans="2:6">
      <c r="B207" t="s">
        <v>14180</v>
      </c>
      <c r="C207" t="s">
        <v>429</v>
      </c>
      <c r="D207" t="s">
        <v>14177</v>
      </c>
      <c r="E207" t="s">
        <v>13998</v>
      </c>
      <c r="F207" t="s">
        <v>13969</v>
      </c>
    </row>
    <row r="208" spans="2:6">
      <c r="B208" t="s">
        <v>14181</v>
      </c>
      <c r="C208" t="s">
        <v>429</v>
      </c>
      <c r="D208" t="s">
        <v>14177</v>
      </c>
      <c r="E208" t="s">
        <v>14137</v>
      </c>
      <c r="F208" t="s">
        <v>12090</v>
      </c>
    </row>
    <row r="209" spans="2:6">
      <c r="B209" t="s">
        <v>14182</v>
      </c>
      <c r="C209" t="s">
        <v>429</v>
      </c>
      <c r="D209" t="s">
        <v>14177</v>
      </c>
      <c r="E209" t="s">
        <v>14032</v>
      </c>
      <c r="F209" t="s">
        <v>13969</v>
      </c>
    </row>
    <row r="210" spans="2:6">
      <c r="B210" t="s">
        <v>14183</v>
      </c>
      <c r="C210" t="s">
        <v>429</v>
      </c>
      <c r="D210" t="s">
        <v>14177</v>
      </c>
      <c r="E210" t="s">
        <v>14140</v>
      </c>
      <c r="F210" t="s">
        <v>12090</v>
      </c>
    </row>
    <row r="211" spans="2:6">
      <c r="B211" t="s">
        <v>14184</v>
      </c>
      <c r="C211" t="s">
        <v>429</v>
      </c>
      <c r="D211" t="s">
        <v>14177</v>
      </c>
      <c r="E211" t="s">
        <v>14151</v>
      </c>
      <c r="F211" t="s">
        <v>12090</v>
      </c>
    </row>
    <row r="212" spans="2:6">
      <c r="B212" t="s">
        <v>14185</v>
      </c>
      <c r="C212" t="s">
        <v>435</v>
      </c>
      <c r="D212" t="s">
        <v>9620</v>
      </c>
      <c r="E212" t="s">
        <v>13962</v>
      </c>
      <c r="F212" s="254"/>
    </row>
    <row r="213" spans="2:6">
      <c r="B213" t="s">
        <v>14186</v>
      </c>
      <c r="C213" t="s">
        <v>435</v>
      </c>
      <c r="D213" t="s">
        <v>9620</v>
      </c>
      <c r="E213" t="s">
        <v>13964</v>
      </c>
      <c r="F213" t="s">
        <v>12090</v>
      </c>
    </row>
    <row r="214" spans="2:6">
      <c r="B214" t="s">
        <v>14187</v>
      </c>
      <c r="C214" t="s">
        <v>435</v>
      </c>
      <c r="D214" t="s">
        <v>9620</v>
      </c>
      <c r="E214" t="s">
        <v>13966</v>
      </c>
      <c r="F214" s="254"/>
    </row>
    <row r="215" spans="2:6">
      <c r="B215" t="s">
        <v>14188</v>
      </c>
      <c r="C215" t="s">
        <v>435</v>
      </c>
      <c r="D215" t="s">
        <v>9620</v>
      </c>
      <c r="E215" t="s">
        <v>13968</v>
      </c>
      <c r="F215" t="s">
        <v>12090</v>
      </c>
    </row>
    <row r="216" spans="2:6">
      <c r="B216" t="s">
        <v>14189</v>
      </c>
      <c r="C216" t="s">
        <v>435</v>
      </c>
      <c r="D216" t="s">
        <v>9620</v>
      </c>
      <c r="E216" t="s">
        <v>13971</v>
      </c>
      <c r="F216" s="254"/>
    </row>
    <row r="217" spans="2:6">
      <c r="B217" t="s">
        <v>14190</v>
      </c>
      <c r="C217" t="s">
        <v>435</v>
      </c>
      <c r="D217" t="s">
        <v>9620</v>
      </c>
      <c r="E217" t="s">
        <v>13973</v>
      </c>
      <c r="F217" t="s">
        <v>13969</v>
      </c>
    </row>
    <row r="218" spans="2:6">
      <c r="B218" t="s">
        <v>14191</v>
      </c>
      <c r="C218" t="s">
        <v>435</v>
      </c>
      <c r="D218" t="s">
        <v>9620</v>
      </c>
      <c r="E218" t="s">
        <v>13992</v>
      </c>
      <c r="F218" s="254"/>
    </row>
    <row r="219" spans="2:6">
      <c r="B219" t="s">
        <v>14192</v>
      </c>
      <c r="C219" t="s">
        <v>435</v>
      </c>
      <c r="D219" t="s">
        <v>9620</v>
      </c>
      <c r="E219" t="s">
        <v>13994</v>
      </c>
      <c r="F219" t="s">
        <v>13969</v>
      </c>
    </row>
    <row r="220" spans="2:6">
      <c r="B220" t="s">
        <v>14193</v>
      </c>
      <c r="C220" t="s">
        <v>435</v>
      </c>
      <c r="D220" t="s">
        <v>9620</v>
      </c>
      <c r="E220" t="s">
        <v>13996</v>
      </c>
      <c r="F220" s="254"/>
    </row>
    <row r="221" spans="2:6">
      <c r="B221" t="s">
        <v>14194</v>
      </c>
      <c r="C221" t="s">
        <v>435</v>
      </c>
      <c r="D221" t="s">
        <v>9620</v>
      </c>
      <c r="E221" t="s">
        <v>13998</v>
      </c>
      <c r="F221" t="s">
        <v>13969</v>
      </c>
    </row>
    <row r="222" spans="2:6">
      <c r="B222" t="s">
        <v>14195</v>
      </c>
      <c r="C222" t="s">
        <v>435</v>
      </c>
      <c r="D222" t="s">
        <v>9620</v>
      </c>
      <c r="E222" t="s">
        <v>14196</v>
      </c>
      <c r="F222" t="s">
        <v>13969</v>
      </c>
    </row>
    <row r="223" spans="2:6">
      <c r="B223" t="s">
        <v>14197</v>
      </c>
      <c r="C223" t="s">
        <v>440</v>
      </c>
      <c r="D223" t="s">
        <v>14198</v>
      </c>
      <c r="E223" t="s">
        <v>13966</v>
      </c>
      <c r="F223" s="254"/>
    </row>
    <row r="224" spans="2:6">
      <c r="B224" t="s">
        <v>14199</v>
      </c>
      <c r="C224" t="s">
        <v>440</v>
      </c>
      <c r="D224" t="s">
        <v>14198</v>
      </c>
      <c r="E224" t="s">
        <v>13968</v>
      </c>
      <c r="F224" t="s">
        <v>12090</v>
      </c>
    </row>
    <row r="225" spans="2:6">
      <c r="B225" t="s">
        <v>14200</v>
      </c>
      <c r="C225" t="s">
        <v>440</v>
      </c>
      <c r="D225" t="s">
        <v>14198</v>
      </c>
      <c r="E225" t="s">
        <v>13971</v>
      </c>
      <c r="F225" s="254"/>
    </row>
    <row r="226" spans="2:6">
      <c r="B226" t="s">
        <v>14201</v>
      </c>
      <c r="C226" t="s">
        <v>440</v>
      </c>
      <c r="D226" t="s">
        <v>14198</v>
      </c>
      <c r="E226" t="s">
        <v>13973</v>
      </c>
      <c r="F226" t="s">
        <v>12090</v>
      </c>
    </row>
    <row r="227" spans="2:6">
      <c r="B227" t="s">
        <v>14202</v>
      </c>
      <c r="C227" t="s">
        <v>440</v>
      </c>
      <c r="D227" t="s">
        <v>14198</v>
      </c>
      <c r="E227" t="s">
        <v>13992</v>
      </c>
      <c r="F227" s="254"/>
    </row>
    <row r="228" spans="2:6">
      <c r="B228" t="s">
        <v>14203</v>
      </c>
      <c r="C228" t="s">
        <v>440</v>
      </c>
      <c r="D228" t="s">
        <v>14198</v>
      </c>
      <c r="E228" t="s">
        <v>13994</v>
      </c>
      <c r="F228" t="s">
        <v>13969</v>
      </c>
    </row>
    <row r="229" spans="2:6">
      <c r="B229" t="s">
        <v>14204</v>
      </c>
      <c r="C229" t="s">
        <v>440</v>
      </c>
      <c r="D229" t="s">
        <v>14198</v>
      </c>
      <c r="E229" t="s">
        <v>13996</v>
      </c>
      <c r="F229" t="s">
        <v>13969</v>
      </c>
    </row>
    <row r="230" spans="2:6">
      <c r="B230" t="s">
        <v>14205</v>
      </c>
      <c r="C230" t="s">
        <v>440</v>
      </c>
      <c r="D230" t="s">
        <v>14198</v>
      </c>
      <c r="E230" t="s">
        <v>13998</v>
      </c>
      <c r="F230" t="s">
        <v>13969</v>
      </c>
    </row>
    <row r="231" spans="2:6">
      <c r="B231" t="s">
        <v>14206</v>
      </c>
      <c r="C231" t="s">
        <v>440</v>
      </c>
      <c r="D231" t="s">
        <v>14198</v>
      </c>
      <c r="E231" t="s">
        <v>14137</v>
      </c>
      <c r="F231" t="s">
        <v>13969</v>
      </c>
    </row>
    <row r="232" spans="2:6">
      <c r="B232" t="s">
        <v>14207</v>
      </c>
      <c r="C232" t="s">
        <v>440</v>
      </c>
      <c r="D232" t="s">
        <v>14198</v>
      </c>
      <c r="E232" t="s">
        <v>14032</v>
      </c>
      <c r="F232" t="s">
        <v>13969</v>
      </c>
    </row>
    <row r="233" spans="2:6">
      <c r="B233" t="s">
        <v>14208</v>
      </c>
      <c r="C233" t="s">
        <v>440</v>
      </c>
      <c r="D233" t="s">
        <v>14198</v>
      </c>
      <c r="E233" t="s">
        <v>14140</v>
      </c>
      <c r="F233" t="s">
        <v>13969</v>
      </c>
    </row>
    <row r="234" spans="2:6">
      <c r="B234" t="s">
        <v>14209</v>
      </c>
      <c r="C234" t="s">
        <v>440</v>
      </c>
      <c r="D234" t="s">
        <v>14198</v>
      </c>
      <c r="E234" t="s">
        <v>14151</v>
      </c>
      <c r="F234" t="s">
        <v>13969</v>
      </c>
    </row>
    <row r="235" spans="2:6">
      <c r="B235" t="s">
        <v>14210</v>
      </c>
      <c r="C235" t="s">
        <v>447</v>
      </c>
      <c r="D235" t="s">
        <v>14211</v>
      </c>
      <c r="E235" t="s">
        <v>13996</v>
      </c>
      <c r="F235" t="s">
        <v>13969</v>
      </c>
    </row>
    <row r="236" spans="2:6">
      <c r="B236" t="s">
        <v>14212</v>
      </c>
      <c r="C236" t="s">
        <v>447</v>
      </c>
      <c r="D236" t="s">
        <v>14211</v>
      </c>
      <c r="E236" t="s">
        <v>13998</v>
      </c>
      <c r="F236" t="s">
        <v>13969</v>
      </c>
    </row>
    <row r="237" spans="2:6">
      <c r="B237" t="s">
        <v>14213</v>
      </c>
      <c r="C237" t="s">
        <v>447</v>
      </c>
      <c r="D237" t="s">
        <v>14211</v>
      </c>
      <c r="E237" t="s">
        <v>14137</v>
      </c>
      <c r="F237" t="s">
        <v>13969</v>
      </c>
    </row>
    <row r="238" spans="2:6">
      <c r="B238" t="s">
        <v>14214</v>
      </c>
      <c r="C238" t="s">
        <v>447</v>
      </c>
      <c r="D238" t="s">
        <v>14211</v>
      </c>
      <c r="E238" t="s">
        <v>14032</v>
      </c>
      <c r="F238" t="s">
        <v>13969</v>
      </c>
    </row>
    <row r="239" spans="2:6">
      <c r="B239" t="s">
        <v>14215</v>
      </c>
      <c r="C239" t="s">
        <v>447</v>
      </c>
      <c r="D239" t="s">
        <v>14211</v>
      </c>
      <c r="E239" t="s">
        <v>14140</v>
      </c>
      <c r="F239" t="s">
        <v>13969</v>
      </c>
    </row>
    <row r="240" spans="2:6">
      <c r="B240" t="s">
        <v>14216</v>
      </c>
      <c r="C240" t="s">
        <v>447</v>
      </c>
      <c r="D240" t="s">
        <v>14211</v>
      </c>
      <c r="E240" t="s">
        <v>14151</v>
      </c>
      <c r="F240" t="s">
        <v>13969</v>
      </c>
    </row>
    <row r="241" spans="2:6">
      <c r="B241" t="s">
        <v>14217</v>
      </c>
      <c r="C241" t="s">
        <v>453</v>
      </c>
      <c r="D241" t="s">
        <v>14211</v>
      </c>
      <c r="E241" t="s">
        <v>13992</v>
      </c>
      <c r="F241" t="s">
        <v>13969</v>
      </c>
    </row>
    <row r="242" spans="2:6">
      <c r="B242" t="s">
        <v>14218</v>
      </c>
      <c r="C242" t="s">
        <v>453</v>
      </c>
      <c r="D242" t="s">
        <v>14211</v>
      </c>
      <c r="E242" t="s">
        <v>13994</v>
      </c>
      <c r="F242" t="s">
        <v>13969</v>
      </c>
    </row>
    <row r="243" spans="2:6">
      <c r="B243" t="s">
        <v>14219</v>
      </c>
      <c r="C243" t="s">
        <v>453</v>
      </c>
      <c r="D243" t="s">
        <v>14211</v>
      </c>
      <c r="E243" t="s">
        <v>13996</v>
      </c>
      <c r="F243" t="s">
        <v>13969</v>
      </c>
    </row>
    <row r="244" spans="2:6">
      <c r="B244" t="s">
        <v>14220</v>
      </c>
      <c r="C244" t="s">
        <v>453</v>
      </c>
      <c r="D244" t="s">
        <v>14211</v>
      </c>
      <c r="E244" t="s">
        <v>13998</v>
      </c>
      <c r="F244" t="s">
        <v>13969</v>
      </c>
    </row>
    <row r="245" spans="2:6">
      <c r="B245" t="s">
        <v>14221</v>
      </c>
      <c r="C245" t="s">
        <v>453</v>
      </c>
      <c r="D245" t="s">
        <v>14211</v>
      </c>
      <c r="E245" t="s">
        <v>14137</v>
      </c>
      <c r="F245" t="s">
        <v>13969</v>
      </c>
    </row>
    <row r="246" spans="2:6">
      <c r="B246" t="s">
        <v>14222</v>
      </c>
      <c r="C246" t="s">
        <v>453</v>
      </c>
      <c r="D246" t="s">
        <v>14211</v>
      </c>
      <c r="E246" t="s">
        <v>14032</v>
      </c>
      <c r="F246" t="s">
        <v>13969</v>
      </c>
    </row>
    <row r="247" spans="2:6">
      <c r="B247" t="s">
        <v>14223</v>
      </c>
      <c r="C247" t="s">
        <v>453</v>
      </c>
      <c r="D247" t="s">
        <v>14211</v>
      </c>
      <c r="E247" t="s">
        <v>14140</v>
      </c>
      <c r="F247" t="s">
        <v>13969</v>
      </c>
    </row>
    <row r="248" spans="2:6">
      <c r="B248" t="s">
        <v>14224</v>
      </c>
      <c r="C248" t="s">
        <v>453</v>
      </c>
      <c r="D248" t="s">
        <v>14211</v>
      </c>
      <c r="E248" t="s">
        <v>14151</v>
      </c>
      <c r="F248" t="s">
        <v>13969</v>
      </c>
    </row>
    <row r="249" spans="2:6">
      <c r="B249" t="s">
        <v>14225</v>
      </c>
      <c r="C249" t="s">
        <v>14226</v>
      </c>
      <c r="D249" t="s">
        <v>14198</v>
      </c>
      <c r="E249" t="s">
        <v>13971</v>
      </c>
      <c r="F249" t="s">
        <v>13969</v>
      </c>
    </row>
    <row r="250" spans="2:6">
      <c r="B250" t="s">
        <v>14227</v>
      </c>
      <c r="C250" t="s">
        <v>14226</v>
      </c>
      <c r="D250" t="s">
        <v>14198</v>
      </c>
      <c r="E250" t="s">
        <v>13973</v>
      </c>
      <c r="F250" t="s">
        <v>13969</v>
      </c>
    </row>
    <row r="251" spans="2:6">
      <c r="B251" t="s">
        <v>14228</v>
      </c>
      <c r="C251" t="s">
        <v>14226</v>
      </c>
      <c r="D251" t="s">
        <v>14198</v>
      </c>
      <c r="E251" t="s">
        <v>13992</v>
      </c>
      <c r="F251" t="s">
        <v>13969</v>
      </c>
    </row>
    <row r="252" spans="2:6">
      <c r="B252" t="s">
        <v>14229</v>
      </c>
      <c r="C252" t="s">
        <v>14226</v>
      </c>
      <c r="D252" t="s">
        <v>14198</v>
      </c>
      <c r="E252" t="s">
        <v>13994</v>
      </c>
      <c r="F252" t="s">
        <v>13969</v>
      </c>
    </row>
    <row r="253" spans="2:6">
      <c r="B253" t="s">
        <v>14230</v>
      </c>
      <c r="C253" t="s">
        <v>14226</v>
      </c>
      <c r="D253" t="s">
        <v>14198</v>
      </c>
      <c r="E253" t="s">
        <v>13996</v>
      </c>
      <c r="F253" t="s">
        <v>13969</v>
      </c>
    </row>
    <row r="254" spans="2:6">
      <c r="B254" t="s">
        <v>14231</v>
      </c>
      <c r="C254" t="s">
        <v>14226</v>
      </c>
      <c r="D254" t="s">
        <v>14198</v>
      </c>
      <c r="E254" t="s">
        <v>13998</v>
      </c>
      <c r="F254" t="s">
        <v>13969</v>
      </c>
    </row>
    <row r="255" spans="2:6">
      <c r="B255" t="s">
        <v>14232</v>
      </c>
      <c r="C255" t="s">
        <v>14226</v>
      </c>
      <c r="D255" t="s">
        <v>14198</v>
      </c>
      <c r="E255" t="s">
        <v>14137</v>
      </c>
      <c r="F255" t="s">
        <v>13969</v>
      </c>
    </row>
    <row r="256" spans="2:6">
      <c r="B256" t="s">
        <v>14233</v>
      </c>
      <c r="C256" t="s">
        <v>14226</v>
      </c>
      <c r="D256" t="s">
        <v>14198</v>
      </c>
      <c r="E256" t="s">
        <v>14032</v>
      </c>
      <c r="F256" t="s">
        <v>13969</v>
      </c>
    </row>
    <row r="257" spans="1:6">
      <c r="B257" t="s">
        <v>14234</v>
      </c>
      <c r="C257" t="s">
        <v>14226</v>
      </c>
      <c r="D257" t="s">
        <v>14198</v>
      </c>
      <c r="E257" t="s">
        <v>14140</v>
      </c>
      <c r="F257" t="s">
        <v>13969</v>
      </c>
    </row>
    <row r="258" spans="1:6">
      <c r="B258" t="s">
        <v>14235</v>
      </c>
      <c r="C258" t="s">
        <v>14226</v>
      </c>
      <c r="D258" t="s">
        <v>14198</v>
      </c>
      <c r="E258" t="s">
        <v>14151</v>
      </c>
      <c r="F258" t="s">
        <v>13969</v>
      </c>
    </row>
    <row r="259" spans="1:6">
      <c r="B259" t="s">
        <v>14236</v>
      </c>
      <c r="C259" t="s">
        <v>463</v>
      </c>
      <c r="D259" t="s">
        <v>14177</v>
      </c>
      <c r="E259" t="s">
        <v>13992</v>
      </c>
      <c r="F259" t="s">
        <v>13969</v>
      </c>
    </row>
    <row r="260" spans="1:6">
      <c r="B260" t="s">
        <v>14237</v>
      </c>
      <c r="C260" t="s">
        <v>463</v>
      </c>
      <c r="D260" t="s">
        <v>14177</v>
      </c>
      <c r="E260" t="s">
        <v>13994</v>
      </c>
      <c r="F260" t="s">
        <v>13969</v>
      </c>
    </row>
    <row r="261" spans="1:6">
      <c r="B261" t="s">
        <v>14238</v>
      </c>
      <c r="C261" t="s">
        <v>463</v>
      </c>
      <c r="D261" t="s">
        <v>14177</v>
      </c>
      <c r="E261" t="s">
        <v>13996</v>
      </c>
      <c r="F261" t="s">
        <v>13969</v>
      </c>
    </row>
    <row r="262" spans="1:6">
      <c r="B262" t="s">
        <v>14239</v>
      </c>
      <c r="C262" t="s">
        <v>463</v>
      </c>
      <c r="D262" t="s">
        <v>14177</v>
      </c>
      <c r="E262" t="s">
        <v>13998</v>
      </c>
      <c r="F262" t="s">
        <v>13969</v>
      </c>
    </row>
    <row r="263" spans="1:6">
      <c r="B263" t="s">
        <v>14240</v>
      </c>
      <c r="C263" t="s">
        <v>463</v>
      </c>
      <c r="D263" t="s">
        <v>14177</v>
      </c>
      <c r="E263" t="s">
        <v>14137</v>
      </c>
      <c r="F263" t="s">
        <v>13969</v>
      </c>
    </row>
    <row r="264" spans="1:6">
      <c r="B264" t="s">
        <v>14241</v>
      </c>
      <c r="C264" t="s">
        <v>463</v>
      </c>
      <c r="D264" t="s">
        <v>14177</v>
      </c>
      <c r="E264" t="s">
        <v>14032</v>
      </c>
      <c r="F264" t="s">
        <v>13969</v>
      </c>
    </row>
    <row r="265" spans="1:6">
      <c r="B265" t="s">
        <v>14242</v>
      </c>
      <c r="C265" t="s">
        <v>463</v>
      </c>
      <c r="D265" t="s">
        <v>14177</v>
      </c>
      <c r="E265" t="s">
        <v>14140</v>
      </c>
      <c r="F265" t="s">
        <v>13969</v>
      </c>
    </row>
    <row r="266" spans="1:6">
      <c r="B266" t="s">
        <v>14243</v>
      </c>
      <c r="C266" t="s">
        <v>463</v>
      </c>
      <c r="D266" t="s">
        <v>14177</v>
      </c>
      <c r="E266" t="s">
        <v>14151</v>
      </c>
      <c r="F266" t="s">
        <v>13969</v>
      </c>
    </row>
    <row r="267" spans="1:6">
      <c r="B267" t="s">
        <v>14244</v>
      </c>
      <c r="C267" s="200" t="s">
        <v>458</v>
      </c>
      <c r="D267" t="s">
        <v>14211</v>
      </c>
      <c r="E267" t="s">
        <v>13214</v>
      </c>
      <c r="F267" t="s">
        <v>13969</v>
      </c>
    </row>
    <row r="268" spans="1:6">
      <c r="B268" t="s">
        <v>14245</v>
      </c>
      <c r="C268" s="200" t="s">
        <v>468</v>
      </c>
      <c r="D268" t="s">
        <v>14177</v>
      </c>
      <c r="E268" t="s">
        <v>13214</v>
      </c>
      <c r="F268" t="s">
        <v>13969</v>
      </c>
    </row>
    <row r="269" spans="1:6">
      <c r="B269" t="s">
        <v>14250</v>
      </c>
      <c r="C269" t="s">
        <v>363</v>
      </c>
      <c r="D269" t="s">
        <v>14019</v>
      </c>
      <c r="E269" t="s">
        <v>13956</v>
      </c>
      <c r="F269" t="s">
        <v>13969</v>
      </c>
    </row>
    <row r="270" spans="1:6">
      <c r="A270" s="44" t="s">
        <v>316</v>
      </c>
    </row>
    <row r="272" spans="1:6">
      <c r="B272" t="s">
        <v>14246</v>
      </c>
      <c r="C272" t="s">
        <v>14247</v>
      </c>
      <c r="D272" t="s">
        <v>14248</v>
      </c>
      <c r="E272" t="s">
        <v>14249</v>
      </c>
      <c r="F272" t="s">
        <v>13969</v>
      </c>
    </row>
  </sheetData>
  <autoFilter ref="B5:F270" xr:uid="{B1D5D51B-C0D6-42E6-88F2-6B93A1509CF6}"/>
  <dataValidations count="1">
    <dataValidation type="list" allowBlank="1" showInputMessage="1" showErrorMessage="1" errorTitle="Invalid Attribute Type" error="Please select an attribute type from the dropdown list." sqref="B3:F3" xr:uid="{D5D110B1-87D3-4A19-8960-FCCD3C1AC409}">
      <formula1>"text, double, short, calculation, compatibility rule, string expression, boolean, description, pointer, pointer-merge, price"</formula1>
    </dataValidation>
  </dataValidation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DLCPolicyLabelClientValue xmlns="85555815-250C-46BE-9A96-A2388C6252F7" xsi:nil="true"/>
    <DLCPolicyLabelLock xmlns="85555815-250C-46BE-9A96-A2388C6252F7"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F14FBA3706E09478F2FE543C20DE099" ma:contentTypeVersion="" ma:contentTypeDescription="Create a new document." ma:contentTypeScope="" ma:versionID="1fbb6f492062eb82f049ac94a221f70c">
  <xsd:schema xmlns:xsd="http://www.w3.org/2001/XMLSchema" xmlns:xs="http://www.w3.org/2001/XMLSchema" xmlns:p="http://schemas.microsoft.com/office/2006/metadata/properties" xmlns:ns2="85555815-250C-46BE-9A96-A2388C6252F7" xmlns:ns3="0b0e1be7-aa3b-46a5-9072-5e877ef037d4" xmlns:ns4="95d8991b-28e1-44b2-b8f6-0f77465b2a74" xmlns:ns5="85555815-250c-46be-9a96-a2388c6252f7" targetNamespace="http://schemas.microsoft.com/office/2006/metadata/properties" ma:root="true" ma:fieldsID="822b289e242e1986196d7ca424118659" ns2:_="" ns3:_="" ns4:_="" ns5:_="">
    <xsd:import namespace="85555815-250C-46BE-9A96-A2388C6252F7"/>
    <xsd:import namespace="0b0e1be7-aa3b-46a5-9072-5e877ef037d4"/>
    <xsd:import namespace="95d8991b-28e1-44b2-b8f6-0f77465b2a74"/>
    <xsd:import namespace="85555815-250c-46be-9a96-a2388c6252f7"/>
    <xsd:element name="properties">
      <xsd:complexType>
        <xsd:sequence>
          <xsd:element name="documentManagement">
            <xsd:complexType>
              <xsd:all>
                <xsd:element ref="ns2:DLCPolicyLabelValue" minOccurs="0"/>
                <xsd:element ref="ns2:DLCPolicyLabelClientValue" minOccurs="0"/>
                <xsd:element ref="ns2:DLCPolicyLabelLock" minOccurs="0"/>
                <xsd:element ref="ns3:SharedWithUsers" minOccurs="0"/>
                <xsd:element ref="ns3:SharedWithDetails" minOccurs="0"/>
                <xsd:element ref="ns4:LastSharedByUser" minOccurs="0"/>
                <xsd:element ref="ns4:LastSharedByTime" minOccurs="0"/>
                <xsd:element ref="ns5:MediaServiceMetadata" minOccurs="0"/>
                <xsd:element ref="ns5: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555815-250C-46BE-9A96-A2388C6252F7" elementFormDefault="qualified">
    <xsd:import namespace="http://schemas.microsoft.com/office/2006/documentManagement/types"/>
    <xsd:import namespace="http://schemas.microsoft.com/office/infopath/2007/PartnerControls"/>
    <xsd:element name="DLCPolicyLabelValue" ma:index="8" nillable="true" ma:displayName="Label" ma:description="Stores the current value of the label." ma:internalName="DLCPolicyLabelValue" ma:readOnly="true">
      <xsd:simpleType>
        <xsd:restriction base="dms:Note">
          <xsd:maxLength value="255"/>
        </xsd:restriction>
      </xsd:simpleType>
    </xsd:element>
    <xsd:element name="DLCPolicyLabelClientValue" ma:index="9" nillable="true" ma:displayName="Client Label Value" ma:description="Stores the last label value computed on the client." ma:hidden="true" ma:internalName="DLCPolicyLabelClientValue" ma:readOnly="false">
      <xsd:simpleType>
        <xsd:restriction base="dms:Note"/>
      </xsd:simpleType>
    </xsd:element>
    <xsd:element name="DLCPolicyLabelLock" ma:index="10" nillable="true" ma:displayName="Label Locked" ma:description="Indicates whether the label should be updated when item properties are modified." ma:hidden="true" ma:internalName="DLCPolicyLabelLock" ma:readOnly="fals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b0e1be7-aa3b-46a5-9072-5e877ef037d4" elementFormDefault="qualified">
    <xsd:import namespace="http://schemas.microsoft.com/office/2006/documentManagement/types"/>
    <xsd:import namespace="http://schemas.microsoft.com/office/infopath/2007/PartnerControls"/>
    <xsd:element name="SharedWithUsers" ma:index="11"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5d8991b-28e1-44b2-b8f6-0f77465b2a74" elementFormDefault="qualified">
    <xsd:import namespace="http://schemas.microsoft.com/office/2006/documentManagement/types"/>
    <xsd:import namespace="http://schemas.microsoft.com/office/infopath/2007/PartnerControls"/>
    <xsd:element name="LastSharedByUser" ma:index="13" nillable="true" ma:displayName="Last Shared By User" ma:description="" ma:internalName="LastSharedByUser" ma:readOnly="true">
      <xsd:simpleType>
        <xsd:restriction base="dms:Note">
          <xsd:maxLength value="255"/>
        </xsd:restriction>
      </xsd:simpleType>
    </xsd:element>
    <xsd:element name="LastSharedByTime" ma:index="14" nillable="true" ma:displayName="Last Shared By Time" ma:description="" ma:internalName="LastSharedByTim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85555815-250c-46be-9a96-a2388c6252f7" elementFormDefault="qualified">
    <xsd:import namespace="http://schemas.microsoft.com/office/2006/documentManagement/types"/>
    <xsd:import namespace="http://schemas.microsoft.com/office/infopath/2007/PartnerControls"/>
    <xsd:element name="MediaServiceMetadata" ma:index="15" nillable="true" ma:displayName="MediaServiceMetadata" ma:hidden="true" ma:internalName="MediaServiceMetadata" ma:readOnly="true">
      <xsd:simpleType>
        <xsd:restriction base="dms:Note"/>
      </xsd:simpleType>
    </xsd:element>
    <xsd:element name="MediaServiceFastMetadata" ma:index="16"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D24AF9D-3D96-4977-A7D6-3761B5ECC139}">
  <ds:schemaRefs>
    <ds:schemaRef ds:uri="http://schemas.openxmlformats.org/package/2006/metadata/core-properties"/>
    <ds:schemaRef ds:uri="http://purl.org/dc/terms/"/>
    <ds:schemaRef ds:uri="85555815-250C-46BE-9A96-A2388C6252F7"/>
    <ds:schemaRef ds:uri="http://purl.org/dc/dcmitype/"/>
    <ds:schemaRef ds:uri="http://schemas.microsoft.com/office/2006/documentManagement/types"/>
    <ds:schemaRef ds:uri="85555815-250c-46be-9a96-a2388c6252f7"/>
    <ds:schemaRef ds:uri="95d8991b-28e1-44b2-b8f6-0f77465b2a74"/>
    <ds:schemaRef ds:uri="http://schemas.microsoft.com/office/infopath/2007/PartnerControls"/>
    <ds:schemaRef ds:uri="http://purl.org/dc/elements/1.1/"/>
    <ds:schemaRef ds:uri="0b0e1be7-aa3b-46a5-9072-5e877ef037d4"/>
    <ds:schemaRef ds:uri="http://schemas.microsoft.com/office/2006/metadata/properties"/>
    <ds:schemaRef ds:uri="http://www.w3.org/XML/1998/namespace"/>
  </ds:schemaRefs>
</ds:datastoreItem>
</file>

<file path=customXml/itemProps2.xml><?xml version="1.0" encoding="utf-8"?>
<ds:datastoreItem xmlns:ds="http://schemas.openxmlformats.org/officeDocument/2006/customXml" ds:itemID="{EE4A4942-D23B-4C9F-880E-BCCCF6B6877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5555815-250C-46BE-9A96-A2388C6252F7"/>
    <ds:schemaRef ds:uri="0b0e1be7-aa3b-46a5-9072-5e877ef037d4"/>
    <ds:schemaRef ds:uri="95d8991b-28e1-44b2-b8f6-0f77465b2a74"/>
    <ds:schemaRef ds:uri="85555815-250c-46be-9a96-a2388c6252f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C26E2C9-BD63-4721-BFC3-616E1A32FA3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19</vt:i4>
      </vt:variant>
      <vt:variant>
        <vt:lpstr>Named Ranges</vt:lpstr>
      </vt:variant>
      <vt:variant>
        <vt:i4>6</vt:i4>
      </vt:variant>
    </vt:vector>
  </HeadingPairs>
  <TitlesOfParts>
    <vt:vector size="25" baseType="lpstr">
      <vt:lpstr>Info</vt:lpstr>
      <vt:lpstr>BOM breakdown</vt:lpstr>
      <vt:lpstr>misc</vt:lpstr>
      <vt:lpstr>BareShaftPumps</vt:lpstr>
      <vt:lpstr>Case</vt:lpstr>
      <vt:lpstr>Hardware</vt:lpstr>
      <vt:lpstr>Impeller</vt:lpstr>
      <vt:lpstr>Wear Rings</vt:lpstr>
      <vt:lpstr>Shaft</vt:lpstr>
      <vt:lpstr>Insert</vt:lpstr>
      <vt:lpstr>Seals</vt:lpstr>
      <vt:lpstr>Bases</vt:lpstr>
      <vt:lpstr>Sleeves</vt:lpstr>
      <vt:lpstr>Couplings</vt:lpstr>
      <vt:lpstr>Recirc</vt:lpstr>
      <vt:lpstr>Drip Pans</vt:lpstr>
      <vt:lpstr>PkgGland</vt:lpstr>
      <vt:lpstr>LanternRing</vt:lpstr>
      <vt:lpstr>DefaultCoupling</vt:lpstr>
      <vt:lpstr>Bases!Print_Area</vt:lpstr>
      <vt:lpstr>Case!Print_Area</vt:lpstr>
      <vt:lpstr>'Drip Pans'!Print_Area</vt:lpstr>
      <vt:lpstr>Hardware!Print_Area</vt:lpstr>
      <vt:lpstr>Sleeves!Print_Area</vt:lpstr>
      <vt:lpstr>'Wear Rings'!Print_Area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donhaynes</dc:creator>
  <cp:keywords/>
  <dc:description/>
  <cp:lastModifiedBy>Luke Aspinwall</cp:lastModifiedBy>
  <cp:revision>1</cp:revision>
  <dcterms:created xsi:type="dcterms:W3CDTF">2006-11-30T21:50:39Z</dcterms:created>
  <dcterms:modified xsi:type="dcterms:W3CDTF">2023-01-05T16:23:24Z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0x0101000F14FBA3706E09478F2FE543C20DE099</vt:lpwstr>
  </property>
</Properties>
</file>